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E:\Belajar Data Analyst\Excel My Skill\Project Excel\"/>
    </mc:Choice>
  </mc:AlternateContent>
  <xr:revisionPtr revIDLastSave="0" documentId="13_ncr:1_{4A00C806-227A-4F3C-BC3A-16CDCDF9B45B}" xr6:coauthVersionLast="47" xr6:coauthVersionMax="47" xr10:uidLastSave="{00000000-0000-0000-0000-000000000000}"/>
  <bookViews>
    <workbookView xWindow="-110" yWindow="-110" windowWidth="19420" windowHeight="10420" xr2:uid="{38E8CEF8-D18B-44EF-87E1-C9E505D6A7E1}"/>
  </bookViews>
  <sheets>
    <sheet name="Dashboard" sheetId="3" r:id="rId1"/>
    <sheet name="Pivot" sheetId="2" r:id="rId2"/>
    <sheet name="Data" sheetId="1" r:id="rId3"/>
  </sheets>
  <definedNames>
    <definedName name="_xlchart.v5.0" hidden="1">Pivot!$D$126</definedName>
    <definedName name="_xlchart.v5.1" hidden="1">Pivot!$D$127:$D$163</definedName>
    <definedName name="_xlchart.v5.2" hidden="1">Pivot!$E$126</definedName>
    <definedName name="_xlchart.v5.3" hidden="1">Pivot!$E$127:$E$163</definedName>
    <definedName name="_xlcn.WorksheetConnection_dashboard2.xlsxTable31" hidden="1">Table3[]</definedName>
    <definedName name="Slicer_Category">#N/A</definedName>
    <definedName name="Slicer_Day">#N/A</definedName>
    <definedName name="Slicer_Order_Date__Month">#N/A</definedName>
    <definedName name="Slicer_Order_Date__Year">#N/A</definedName>
    <definedName name="Slicer_Segment">#N/A</definedName>
  </definedNames>
  <calcPr calcId="191029"/>
  <pivotCaches>
    <pivotCache cacheId="0" r:id="rId4"/>
    <pivotCache cacheId="1421" r:id="rId5"/>
    <pivotCache cacheId="1424" r:id="rId6"/>
    <pivotCache cacheId="1427" r:id="rId7"/>
    <pivotCache cacheId="1430" r:id="rId8"/>
    <pivotCache cacheId="1433" r:id="rId9"/>
    <pivotCache cacheId="1436" r:id="rId10"/>
    <pivotCache cacheId="1439" r:id="rId11"/>
    <pivotCache cacheId="1442" r:id="rId12"/>
    <pivotCache cacheId="1445" r:id="rId13"/>
    <pivotCache cacheId="1448" r:id="rId14"/>
    <pivotCache cacheId="1451" r:id="rId15"/>
    <pivotCache cacheId="1454" r:id="rId16"/>
    <pivotCache cacheId="1457" r:id="rId17"/>
  </pivotCaches>
  <extLst>
    <ext xmlns:x14="http://schemas.microsoft.com/office/spreadsheetml/2009/9/main" uri="{876F7934-8845-4945-9796-88D515C7AA90}">
      <x14:pivotCaches>
        <pivotCache cacheId="14" r:id="rId18"/>
      </x14:pivotCaches>
    </ext>
    <ext xmlns:x14="http://schemas.microsoft.com/office/spreadsheetml/2009/9/main" uri="{BBE1A952-AA13-448e-AADC-164F8A28A991}">
      <x14:slicerCaches>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dashboard2.xlsx!Table3"/>
        </x15:modelTables>
        <x15:extLst>
          <ext xmlns:x16="http://schemas.microsoft.com/office/spreadsheetml/2014/11/main" uri="{9835A34E-60A6-4A7C-AAB8-D5F71C897F49}">
            <x16:modelTimeGroupings>
              <x16:modelTimeGrouping tableName="Table3"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D161" i="2" l="1"/>
  <c r="E126" i="2"/>
  <c r="D160" i="2"/>
  <c r="D142" i="2"/>
  <c r="D133" i="2"/>
  <c r="D145" i="2"/>
  <c r="D132" i="2"/>
  <c r="D129" i="2"/>
  <c r="D156" i="2"/>
  <c r="D144" i="2"/>
  <c r="D154" i="2"/>
  <c r="D134" i="2"/>
  <c r="D153" i="2"/>
  <c r="D127" i="2"/>
  <c r="D140" i="2"/>
  <c r="D151" i="2"/>
  <c r="D162" i="2"/>
  <c r="D152" i="2"/>
  <c r="D157" i="2"/>
  <c r="D130" i="2"/>
  <c r="D131" i="2"/>
  <c r="D136" i="2"/>
  <c r="D163" i="2"/>
  <c r="D159" i="2"/>
  <c r="D150" i="2"/>
  <c r="D135" i="2"/>
  <c r="D138" i="2"/>
  <c r="D158" i="2"/>
  <c r="D146" i="2"/>
  <c r="D143" i="2"/>
  <c r="D128" i="2"/>
  <c r="D149" i="2"/>
  <c r="D137" i="2"/>
  <c r="D155" i="2"/>
  <c r="D139" i="2"/>
  <c r="D141" i="2"/>
  <c r="D148" i="2"/>
  <c r="D147" i="2"/>
  <c r="C113" i="2"/>
  <c r="E143" i="2"/>
  <c r="E128" i="2"/>
  <c r="E153" i="2"/>
  <c r="E132" i="2"/>
  <c r="E159" i="2"/>
  <c r="E162" i="2"/>
  <c r="E152" i="2"/>
  <c r="E158" i="2"/>
  <c r="C25" i="2"/>
  <c r="E141" i="2"/>
  <c r="E136" i="2"/>
  <c r="E161" i="2"/>
  <c r="E130" i="2"/>
  <c r="E160" i="2"/>
  <c r="E146" i="2"/>
  <c r="C16" i="2"/>
  <c r="E135" i="2"/>
  <c r="E144" i="2"/>
  <c r="C8" i="2"/>
  <c r="E131" i="2"/>
  <c r="E154" i="2"/>
  <c r="E147" i="2"/>
  <c r="E140" i="2"/>
  <c r="E133" i="2"/>
  <c r="E150" i="2"/>
  <c r="E148" i="2"/>
  <c r="E149" i="2"/>
  <c r="E151" i="2"/>
  <c r="E134" i="2"/>
  <c r="E138" i="2"/>
  <c r="E142" i="2"/>
  <c r="E127" i="2"/>
  <c r="E163" i="2"/>
  <c r="E155" i="2"/>
  <c r="E139" i="2"/>
  <c r="E137" i="2"/>
  <c r="E145" i="2"/>
  <c r="E157" i="2"/>
  <c r="E129" i="2"/>
  <c r="E156" i="2"/>
  <c r="S5013" i="1" l="1"/>
  <c r="U5013" i="1" s="1"/>
  <c r="V5013" i="1" s="1"/>
  <c r="S5012" i="1"/>
  <c r="U5012" i="1" s="1"/>
  <c r="V5012" i="1" s="1"/>
  <c r="S5011" i="1"/>
  <c r="S5010" i="1"/>
  <c r="U5010" i="1" s="1"/>
  <c r="S5009" i="1"/>
  <c r="U5009" i="1" s="1"/>
  <c r="S5008" i="1"/>
  <c r="S5007" i="1"/>
  <c r="S5006" i="1"/>
  <c r="S5005" i="1"/>
  <c r="U5005" i="1" s="1"/>
  <c r="V5005" i="1" s="1"/>
  <c r="S5004" i="1"/>
  <c r="U5004" i="1" s="1"/>
  <c r="V5004" i="1" s="1"/>
  <c r="S5003" i="1"/>
  <c r="S5002" i="1"/>
  <c r="U5002" i="1" s="1"/>
  <c r="V5002" i="1" s="1"/>
  <c r="S5001" i="1"/>
  <c r="U5001" i="1" s="1"/>
  <c r="V5001" i="1" s="1"/>
  <c r="S5000" i="1"/>
  <c r="S4999" i="1"/>
  <c r="S4998" i="1"/>
  <c r="S4997" i="1"/>
  <c r="U4997" i="1" s="1"/>
  <c r="V4997" i="1" s="1"/>
  <c r="U4996" i="1"/>
  <c r="V4996" i="1" s="1"/>
  <c r="S4996" i="1"/>
  <c r="U4995" i="1"/>
  <c r="S4995" i="1"/>
  <c r="V4995" i="1" s="1"/>
  <c r="S4994" i="1"/>
  <c r="U4994" i="1" s="1"/>
  <c r="V4994" i="1" s="1"/>
  <c r="S4993" i="1"/>
  <c r="U4993" i="1" s="1"/>
  <c r="S4992" i="1"/>
  <c r="S4991" i="1"/>
  <c r="S4990" i="1"/>
  <c r="U4989" i="1"/>
  <c r="V4989" i="1" s="1"/>
  <c r="S4989" i="1"/>
  <c r="U4988" i="1"/>
  <c r="V4988" i="1" s="1"/>
  <c r="S4988" i="1"/>
  <c r="S4987" i="1"/>
  <c r="V4986" i="1"/>
  <c r="S4986" i="1"/>
  <c r="U4986" i="1" s="1"/>
  <c r="S4985" i="1"/>
  <c r="U4985" i="1" s="1"/>
  <c r="S4984" i="1"/>
  <c r="S4983" i="1"/>
  <c r="S4982" i="1"/>
  <c r="S4981" i="1"/>
  <c r="U4981" i="1" s="1"/>
  <c r="V4981" i="1" s="1"/>
  <c r="S4980" i="1"/>
  <c r="U4980" i="1" s="1"/>
  <c r="V4980" i="1" s="1"/>
  <c r="S4979" i="1"/>
  <c r="S4978" i="1"/>
  <c r="U4978" i="1" s="1"/>
  <c r="S4977" i="1"/>
  <c r="U4977" i="1" s="1"/>
  <c r="V4977" i="1" s="1"/>
  <c r="S4976" i="1"/>
  <c r="S4975" i="1"/>
  <c r="S4974" i="1"/>
  <c r="S4973" i="1"/>
  <c r="U4973" i="1" s="1"/>
  <c r="V4973" i="1" s="1"/>
  <c r="S4972" i="1"/>
  <c r="U4972" i="1" s="1"/>
  <c r="V4972" i="1" s="1"/>
  <c r="S4971" i="1"/>
  <c r="S4970" i="1"/>
  <c r="U4970" i="1" s="1"/>
  <c r="V4970" i="1" s="1"/>
  <c r="V4969" i="1"/>
  <c r="S4969" i="1"/>
  <c r="U4969" i="1" s="1"/>
  <c r="S4968" i="1"/>
  <c r="S4967" i="1"/>
  <c r="S4966" i="1"/>
  <c r="U4965" i="1"/>
  <c r="V4965" i="1" s="1"/>
  <c r="S4965" i="1"/>
  <c r="S4964" i="1"/>
  <c r="U4964" i="1" s="1"/>
  <c r="V4964" i="1" s="1"/>
  <c r="S4963" i="1"/>
  <c r="S4962" i="1"/>
  <c r="U4962" i="1" s="1"/>
  <c r="S4961" i="1"/>
  <c r="U4961" i="1" s="1"/>
  <c r="V4961" i="1" s="1"/>
  <c r="S4960" i="1"/>
  <c r="S4959" i="1"/>
  <c r="S4958" i="1"/>
  <c r="U4957" i="1"/>
  <c r="V4957" i="1" s="1"/>
  <c r="S4957" i="1"/>
  <c r="S4956" i="1"/>
  <c r="U4956" i="1" s="1"/>
  <c r="V4956" i="1" s="1"/>
  <c r="S4955" i="1"/>
  <c r="S4954" i="1"/>
  <c r="U4954" i="1" s="1"/>
  <c r="V4954" i="1" s="1"/>
  <c r="S4953" i="1"/>
  <c r="U4953" i="1" s="1"/>
  <c r="S4952" i="1"/>
  <c r="S4951" i="1"/>
  <c r="S4950" i="1"/>
  <c r="U4949" i="1"/>
  <c r="V4949" i="1" s="1"/>
  <c r="S4949" i="1"/>
  <c r="U4948" i="1"/>
  <c r="V4948" i="1" s="1"/>
  <c r="S4948" i="1"/>
  <c r="S4947" i="1"/>
  <c r="V4946" i="1"/>
  <c r="S4946" i="1"/>
  <c r="U4946" i="1" s="1"/>
  <c r="S4945" i="1"/>
  <c r="U4945" i="1" s="1"/>
  <c r="V4945" i="1" s="1"/>
  <c r="S4944" i="1"/>
  <c r="S4943" i="1"/>
  <c r="S4942" i="1"/>
  <c r="S4941" i="1"/>
  <c r="U4941" i="1" s="1"/>
  <c r="V4941" i="1" s="1"/>
  <c r="U4940" i="1"/>
  <c r="V4940" i="1" s="1"/>
  <c r="S4940" i="1"/>
  <c r="S4939" i="1"/>
  <c r="S4938" i="1"/>
  <c r="U4938" i="1" s="1"/>
  <c r="V4938" i="1" s="1"/>
  <c r="V4937" i="1"/>
  <c r="S4937" i="1"/>
  <c r="U4937" i="1" s="1"/>
  <c r="S4936" i="1"/>
  <c r="S4935" i="1"/>
  <c r="S4934" i="1"/>
  <c r="S4933" i="1"/>
  <c r="U4933" i="1" s="1"/>
  <c r="V4933" i="1" s="1"/>
  <c r="S4932" i="1"/>
  <c r="U4932" i="1" s="1"/>
  <c r="V4932" i="1" s="1"/>
  <c r="S4931" i="1"/>
  <c r="S4930" i="1"/>
  <c r="S4929" i="1"/>
  <c r="U4929" i="1" s="1"/>
  <c r="V4929" i="1" s="1"/>
  <c r="S4928" i="1"/>
  <c r="S4927" i="1"/>
  <c r="S4926" i="1"/>
  <c r="U4925" i="1"/>
  <c r="V4925" i="1" s="1"/>
  <c r="S4925" i="1"/>
  <c r="S4924" i="1"/>
  <c r="U4924" i="1" s="1"/>
  <c r="V4924" i="1" s="1"/>
  <c r="S4923" i="1"/>
  <c r="S4922" i="1"/>
  <c r="U4922" i="1" s="1"/>
  <c r="V4922" i="1" s="1"/>
  <c r="S4921" i="1"/>
  <c r="U4921" i="1" s="1"/>
  <c r="V4921" i="1" s="1"/>
  <c r="S4920" i="1"/>
  <c r="S4919" i="1"/>
  <c r="S4918" i="1"/>
  <c r="U4917" i="1"/>
  <c r="S4917" i="1"/>
  <c r="S4916" i="1"/>
  <c r="U4916" i="1" s="1"/>
  <c r="V4916" i="1" s="1"/>
  <c r="S4915" i="1"/>
  <c r="S4914" i="1"/>
  <c r="U4914" i="1" s="1"/>
  <c r="V4914" i="1" s="1"/>
  <c r="V4913" i="1"/>
  <c r="S4913" i="1"/>
  <c r="U4913" i="1" s="1"/>
  <c r="S4912" i="1"/>
  <c r="S4911" i="1"/>
  <c r="S4910" i="1"/>
  <c r="U4909" i="1"/>
  <c r="S4909" i="1"/>
  <c r="S4908" i="1"/>
  <c r="U4908" i="1" s="1"/>
  <c r="V4908" i="1" s="1"/>
  <c r="S4907" i="1"/>
  <c r="U4906" i="1"/>
  <c r="V4906" i="1" s="1"/>
  <c r="S4906" i="1"/>
  <c r="S4905" i="1"/>
  <c r="U4905" i="1" s="1"/>
  <c r="V4905" i="1" s="1"/>
  <c r="S4904" i="1"/>
  <c r="S4903" i="1"/>
  <c r="S4902" i="1"/>
  <c r="S4901" i="1"/>
  <c r="U4901" i="1" s="1"/>
  <c r="S4900" i="1"/>
  <c r="U4900" i="1" s="1"/>
  <c r="V4900" i="1" s="1"/>
  <c r="S4899" i="1"/>
  <c r="S4898" i="1"/>
  <c r="U4898" i="1" s="1"/>
  <c r="V4898" i="1" s="1"/>
  <c r="S4897" i="1"/>
  <c r="U4897" i="1" s="1"/>
  <c r="V4897" i="1" s="1"/>
  <c r="S4896" i="1"/>
  <c r="S4895" i="1"/>
  <c r="S4894" i="1"/>
  <c r="S4893" i="1"/>
  <c r="S4892" i="1"/>
  <c r="U4892" i="1" s="1"/>
  <c r="V4892" i="1" s="1"/>
  <c r="S4891" i="1"/>
  <c r="S4890" i="1"/>
  <c r="U4890" i="1" s="1"/>
  <c r="V4889" i="1"/>
  <c r="S4889" i="1"/>
  <c r="U4889" i="1" s="1"/>
  <c r="S4888" i="1"/>
  <c r="S4887" i="1"/>
  <c r="S4886" i="1"/>
  <c r="U4885" i="1"/>
  <c r="S4885" i="1"/>
  <c r="S4884" i="1"/>
  <c r="U4884" i="1" s="1"/>
  <c r="V4884" i="1" s="1"/>
  <c r="U4883" i="1"/>
  <c r="S4883" i="1"/>
  <c r="V4883" i="1" s="1"/>
  <c r="S4882" i="1"/>
  <c r="U4882" i="1" s="1"/>
  <c r="V4881" i="1"/>
  <c r="S4881" i="1"/>
  <c r="U4881" i="1" s="1"/>
  <c r="S4880" i="1"/>
  <c r="S4879" i="1"/>
  <c r="S4878" i="1"/>
  <c r="U4877" i="1"/>
  <c r="S4877" i="1"/>
  <c r="V4877" i="1" s="1"/>
  <c r="S4876" i="1"/>
  <c r="U4876" i="1" s="1"/>
  <c r="V4876" i="1" s="1"/>
  <c r="S4875" i="1"/>
  <c r="V4874" i="1"/>
  <c r="S4874" i="1"/>
  <c r="U4874" i="1" s="1"/>
  <c r="S4873" i="1"/>
  <c r="U4873" i="1" s="1"/>
  <c r="V4873" i="1" s="1"/>
  <c r="S4872" i="1"/>
  <c r="S4871" i="1"/>
  <c r="S4870" i="1"/>
  <c r="S4869" i="1"/>
  <c r="U4869" i="1" s="1"/>
  <c r="S4868" i="1"/>
  <c r="U4868" i="1" s="1"/>
  <c r="V4868" i="1" s="1"/>
  <c r="U4867" i="1"/>
  <c r="S4867" i="1"/>
  <c r="V4867" i="1" s="1"/>
  <c r="U4866" i="1"/>
  <c r="S4866" i="1"/>
  <c r="V4866" i="1" s="1"/>
  <c r="S4865" i="1"/>
  <c r="U4865" i="1" s="1"/>
  <c r="V4865" i="1" s="1"/>
  <c r="S4864" i="1"/>
  <c r="S4863" i="1"/>
  <c r="S4862" i="1"/>
  <c r="S4861" i="1"/>
  <c r="U4861" i="1" s="1"/>
  <c r="S4860" i="1"/>
  <c r="U4860" i="1" s="1"/>
  <c r="V4860" i="1" s="1"/>
  <c r="U4859" i="1"/>
  <c r="S4859" i="1"/>
  <c r="V4859" i="1" s="1"/>
  <c r="S4858" i="1"/>
  <c r="U4858" i="1" s="1"/>
  <c r="V4858" i="1" s="1"/>
  <c r="S4857" i="1"/>
  <c r="U4857" i="1" s="1"/>
  <c r="S4856" i="1"/>
  <c r="S4855" i="1"/>
  <c r="S4854" i="1"/>
  <c r="U4853" i="1"/>
  <c r="S4853" i="1"/>
  <c r="V4853" i="1" s="1"/>
  <c r="U4852" i="1"/>
  <c r="V4852" i="1" s="1"/>
  <c r="S4852" i="1"/>
  <c r="S4851" i="1"/>
  <c r="V4850" i="1"/>
  <c r="S4850" i="1"/>
  <c r="U4850" i="1" s="1"/>
  <c r="S4849" i="1"/>
  <c r="U4849" i="1" s="1"/>
  <c r="V4849" i="1" s="1"/>
  <c r="S4848" i="1"/>
  <c r="S4847" i="1"/>
  <c r="S4846" i="1"/>
  <c r="S4845" i="1"/>
  <c r="U4844" i="1"/>
  <c r="V4844" i="1" s="1"/>
  <c r="S4844" i="1"/>
  <c r="S4843" i="1"/>
  <c r="S4842" i="1"/>
  <c r="U4842" i="1" s="1"/>
  <c r="V4842" i="1" s="1"/>
  <c r="S4841" i="1"/>
  <c r="U4841" i="1" s="1"/>
  <c r="S4840" i="1"/>
  <c r="S4839" i="1"/>
  <c r="S4838" i="1"/>
  <c r="S4837" i="1"/>
  <c r="U4836" i="1"/>
  <c r="V4836" i="1" s="1"/>
  <c r="S4836" i="1"/>
  <c r="S4835" i="1"/>
  <c r="S4834" i="1"/>
  <c r="U4834" i="1" s="1"/>
  <c r="S4833" i="1"/>
  <c r="U4833" i="1" s="1"/>
  <c r="V4833" i="1" s="1"/>
  <c r="S4832" i="1"/>
  <c r="S4831" i="1"/>
  <c r="S4830" i="1"/>
  <c r="S4829" i="1"/>
  <c r="S4828" i="1"/>
  <c r="U4828" i="1" s="1"/>
  <c r="V4828" i="1" s="1"/>
  <c r="S4827" i="1"/>
  <c r="S4826" i="1"/>
  <c r="U4826" i="1" s="1"/>
  <c r="V4826" i="1" s="1"/>
  <c r="S4825" i="1"/>
  <c r="U4825" i="1" s="1"/>
  <c r="S4824" i="1"/>
  <c r="S4823" i="1"/>
  <c r="S4822" i="1"/>
  <c r="S4821" i="1"/>
  <c r="U4820" i="1"/>
  <c r="V4820" i="1" s="1"/>
  <c r="S4820" i="1"/>
  <c r="S4819" i="1"/>
  <c r="S4818" i="1"/>
  <c r="U4818" i="1" s="1"/>
  <c r="S4817" i="1"/>
  <c r="U4817" i="1" s="1"/>
  <c r="V4817" i="1" s="1"/>
  <c r="S4816" i="1"/>
  <c r="S4815" i="1"/>
  <c r="S4814" i="1"/>
  <c r="S4813" i="1"/>
  <c r="S4812" i="1"/>
  <c r="U4812" i="1" s="1"/>
  <c r="V4812" i="1" s="1"/>
  <c r="S4811" i="1"/>
  <c r="S4810" i="1"/>
  <c r="U4810" i="1" s="1"/>
  <c r="V4810" i="1" s="1"/>
  <c r="V4809" i="1"/>
  <c r="S4809" i="1"/>
  <c r="U4809" i="1" s="1"/>
  <c r="S4808" i="1"/>
  <c r="S4807" i="1"/>
  <c r="S4806" i="1"/>
  <c r="U4805" i="1"/>
  <c r="S4805" i="1"/>
  <c r="S4804" i="1"/>
  <c r="U4804" i="1" s="1"/>
  <c r="V4804" i="1" s="1"/>
  <c r="S4803" i="1"/>
  <c r="S4802" i="1"/>
  <c r="U4802" i="1" s="1"/>
  <c r="V4802" i="1" s="1"/>
  <c r="S4801" i="1"/>
  <c r="U4801" i="1" s="1"/>
  <c r="V4801" i="1" s="1"/>
  <c r="S4800" i="1"/>
  <c r="S4799" i="1"/>
  <c r="S4798" i="1"/>
  <c r="S4797" i="1"/>
  <c r="S4796" i="1"/>
  <c r="U4796" i="1" s="1"/>
  <c r="V4796" i="1" s="1"/>
  <c r="S4795" i="1"/>
  <c r="S4794" i="1"/>
  <c r="U4794" i="1" s="1"/>
  <c r="V4794" i="1" s="1"/>
  <c r="S4793" i="1"/>
  <c r="U4793" i="1" s="1"/>
  <c r="V4793" i="1" s="1"/>
  <c r="S4792" i="1"/>
  <c r="S4791" i="1"/>
  <c r="S4790" i="1"/>
  <c r="S4789" i="1"/>
  <c r="S4788" i="1"/>
  <c r="U4788" i="1" s="1"/>
  <c r="V4788" i="1" s="1"/>
  <c r="S4787" i="1"/>
  <c r="S4786" i="1"/>
  <c r="U4786" i="1" s="1"/>
  <c r="V4786" i="1" s="1"/>
  <c r="S4785" i="1"/>
  <c r="U4785" i="1" s="1"/>
  <c r="V4785" i="1" s="1"/>
  <c r="S4784" i="1"/>
  <c r="S4783" i="1"/>
  <c r="S4782" i="1"/>
  <c r="U4781" i="1"/>
  <c r="S4781" i="1"/>
  <c r="V4781" i="1" s="1"/>
  <c r="S4780" i="1"/>
  <c r="U4780" i="1" s="1"/>
  <c r="V4780" i="1" s="1"/>
  <c r="S4779" i="1"/>
  <c r="S4778" i="1"/>
  <c r="U4778" i="1" s="1"/>
  <c r="V4778" i="1" s="1"/>
  <c r="S4777" i="1"/>
  <c r="U4777" i="1" s="1"/>
  <c r="S4776" i="1"/>
  <c r="S4775" i="1"/>
  <c r="S4774" i="1"/>
  <c r="S4773" i="1"/>
  <c r="U4772" i="1"/>
  <c r="V4772" i="1" s="1"/>
  <c r="S4772" i="1"/>
  <c r="S4771" i="1"/>
  <c r="S4770" i="1"/>
  <c r="U4770" i="1" s="1"/>
  <c r="V4770" i="1" s="1"/>
  <c r="S4769" i="1"/>
  <c r="U4769" i="1" s="1"/>
  <c r="V4769" i="1" s="1"/>
  <c r="S4768" i="1"/>
  <c r="S4767" i="1"/>
  <c r="S4766" i="1"/>
  <c r="U4765" i="1"/>
  <c r="S4765" i="1"/>
  <c r="S4764" i="1"/>
  <c r="U4764" i="1" s="1"/>
  <c r="V4764" i="1" s="1"/>
  <c r="S4763" i="1"/>
  <c r="S4762" i="1"/>
  <c r="U4762" i="1" s="1"/>
  <c r="V4762" i="1" s="1"/>
  <c r="S4761" i="1"/>
  <c r="S4760" i="1"/>
  <c r="S4759" i="1"/>
  <c r="S4758" i="1"/>
  <c r="S4757" i="1"/>
  <c r="U4756" i="1"/>
  <c r="V4756" i="1" s="1"/>
  <c r="S4756" i="1"/>
  <c r="S4755" i="1"/>
  <c r="S4754" i="1"/>
  <c r="U4754" i="1" s="1"/>
  <c r="V4754" i="1" s="1"/>
  <c r="S4753" i="1"/>
  <c r="U4753" i="1" s="1"/>
  <c r="V4753" i="1" s="1"/>
  <c r="S4752" i="1"/>
  <c r="S4751" i="1"/>
  <c r="S4750" i="1"/>
  <c r="U4749" i="1"/>
  <c r="S4749" i="1"/>
  <c r="U4748" i="1"/>
  <c r="V4748" i="1" s="1"/>
  <c r="S4748" i="1"/>
  <c r="S4747" i="1"/>
  <c r="S4746" i="1"/>
  <c r="U4746" i="1" s="1"/>
  <c r="V4746" i="1" s="1"/>
  <c r="S4745" i="1"/>
  <c r="U4745" i="1" s="1"/>
  <c r="S4744" i="1"/>
  <c r="S4743" i="1"/>
  <c r="S4742" i="1"/>
  <c r="S4741" i="1"/>
  <c r="U4740" i="1"/>
  <c r="V4740" i="1" s="1"/>
  <c r="S4740" i="1"/>
  <c r="S4739" i="1"/>
  <c r="S4738" i="1"/>
  <c r="U4738" i="1" s="1"/>
  <c r="V4738" i="1" s="1"/>
  <c r="S4737" i="1"/>
  <c r="U4737" i="1" s="1"/>
  <c r="V4737" i="1" s="1"/>
  <c r="S4736" i="1"/>
  <c r="S4735" i="1"/>
  <c r="S4734" i="1"/>
  <c r="U4733" i="1"/>
  <c r="S4733" i="1"/>
  <c r="S4732" i="1"/>
  <c r="U4732" i="1" s="1"/>
  <c r="V4732" i="1" s="1"/>
  <c r="S4731" i="1"/>
  <c r="S4730" i="1"/>
  <c r="U4730" i="1" s="1"/>
  <c r="V4730" i="1" s="1"/>
  <c r="S4729" i="1"/>
  <c r="U4729" i="1" s="1"/>
  <c r="S4728" i="1"/>
  <c r="S4727" i="1"/>
  <c r="S4726" i="1"/>
  <c r="U4725" i="1"/>
  <c r="S4725" i="1"/>
  <c r="V4725" i="1" s="1"/>
  <c r="U4724" i="1"/>
  <c r="V4724" i="1" s="1"/>
  <c r="S4724" i="1"/>
  <c r="S4723" i="1"/>
  <c r="S4722" i="1"/>
  <c r="U4722" i="1" s="1"/>
  <c r="V4722" i="1" s="1"/>
  <c r="S4721" i="1"/>
  <c r="U4721" i="1" s="1"/>
  <c r="V4721" i="1" s="1"/>
  <c r="S4720" i="1"/>
  <c r="S4719" i="1"/>
  <c r="S4718" i="1"/>
  <c r="U4717" i="1"/>
  <c r="S4717" i="1"/>
  <c r="S4716" i="1"/>
  <c r="U4716" i="1" s="1"/>
  <c r="V4716" i="1" s="1"/>
  <c r="S4715" i="1"/>
  <c r="S4714" i="1"/>
  <c r="U4714" i="1" s="1"/>
  <c r="S4713" i="1"/>
  <c r="U4713" i="1" s="1"/>
  <c r="V4713" i="1" s="1"/>
  <c r="S4712" i="1"/>
  <c r="S4711" i="1"/>
  <c r="S4710" i="1"/>
  <c r="S4709" i="1"/>
  <c r="U4709" i="1" s="1"/>
  <c r="S4708" i="1"/>
  <c r="U4708" i="1" s="1"/>
  <c r="V4708" i="1" s="1"/>
  <c r="S4707" i="1"/>
  <c r="S4706" i="1"/>
  <c r="U4706" i="1" s="1"/>
  <c r="S4705" i="1"/>
  <c r="U4705" i="1" s="1"/>
  <c r="S4704" i="1"/>
  <c r="U4703" i="1"/>
  <c r="S4703" i="1"/>
  <c r="S4702" i="1"/>
  <c r="S4701" i="1"/>
  <c r="S4700" i="1"/>
  <c r="S4699" i="1"/>
  <c r="S4698" i="1"/>
  <c r="U4698" i="1" s="1"/>
  <c r="S4697" i="1"/>
  <c r="U4697" i="1" s="1"/>
  <c r="V4697" i="1" s="1"/>
  <c r="S4696" i="1"/>
  <c r="S4695" i="1"/>
  <c r="S4694" i="1"/>
  <c r="S4693" i="1"/>
  <c r="S4692" i="1"/>
  <c r="U4692" i="1" s="1"/>
  <c r="V4692" i="1" s="1"/>
  <c r="S4691" i="1"/>
  <c r="S4690" i="1"/>
  <c r="U4690" i="1" s="1"/>
  <c r="S4689" i="1"/>
  <c r="U4689" i="1" s="1"/>
  <c r="V4689" i="1" s="1"/>
  <c r="S4688" i="1"/>
  <c r="S4687" i="1"/>
  <c r="U4687" i="1" s="1"/>
  <c r="V4687" i="1" s="1"/>
  <c r="S4686" i="1"/>
  <c r="S4685" i="1"/>
  <c r="S4684" i="1"/>
  <c r="U4684" i="1" s="1"/>
  <c r="V4684" i="1" s="1"/>
  <c r="S4683" i="1"/>
  <c r="U4683" i="1" s="1"/>
  <c r="S4682" i="1"/>
  <c r="S4681" i="1"/>
  <c r="U4681" i="1" s="1"/>
  <c r="S4680" i="1"/>
  <c r="S4679" i="1"/>
  <c r="S4678" i="1"/>
  <c r="S4677" i="1"/>
  <c r="S4676" i="1"/>
  <c r="U4676" i="1" s="1"/>
  <c r="V4676" i="1" s="1"/>
  <c r="U4675" i="1"/>
  <c r="V4675" i="1" s="1"/>
  <c r="S4675" i="1"/>
  <c r="U4674" i="1"/>
  <c r="V4674" i="1" s="1"/>
  <c r="S4674" i="1"/>
  <c r="S4673" i="1"/>
  <c r="U4673" i="1" s="1"/>
  <c r="S4672" i="1"/>
  <c r="U4672" i="1" s="1"/>
  <c r="V4672" i="1" s="1"/>
  <c r="S4671" i="1"/>
  <c r="U4671" i="1" s="1"/>
  <c r="V4671" i="1" s="1"/>
  <c r="S4670" i="1"/>
  <c r="S4669" i="1"/>
  <c r="U4669" i="1" s="1"/>
  <c r="V4669" i="1" s="1"/>
  <c r="S4668" i="1"/>
  <c r="U4668" i="1" s="1"/>
  <c r="V4668" i="1" s="1"/>
  <c r="S4667" i="1"/>
  <c r="S4666" i="1"/>
  <c r="S4665" i="1"/>
  <c r="S4664" i="1"/>
  <c r="U4664" i="1" s="1"/>
  <c r="V4664" i="1" s="1"/>
  <c r="S4663" i="1"/>
  <c r="U4663" i="1" s="1"/>
  <c r="V4663" i="1" s="1"/>
  <c r="S4662" i="1"/>
  <c r="S4661" i="1"/>
  <c r="U4661" i="1" s="1"/>
  <c r="V4661" i="1" s="1"/>
  <c r="S4660" i="1"/>
  <c r="U4660" i="1" s="1"/>
  <c r="V4660" i="1" s="1"/>
  <c r="S4659" i="1"/>
  <c r="S4658" i="1"/>
  <c r="S4657" i="1"/>
  <c r="S4656" i="1"/>
  <c r="U4656" i="1" s="1"/>
  <c r="V4656" i="1" s="1"/>
  <c r="U4655" i="1"/>
  <c r="V4655" i="1" s="1"/>
  <c r="S4655" i="1"/>
  <c r="S4654" i="1"/>
  <c r="S4653" i="1"/>
  <c r="U4653" i="1" s="1"/>
  <c r="V4653" i="1" s="1"/>
  <c r="S4652" i="1"/>
  <c r="U4652" i="1" s="1"/>
  <c r="V4652" i="1" s="1"/>
  <c r="S4651" i="1"/>
  <c r="S4650" i="1"/>
  <c r="S4649" i="1"/>
  <c r="U4648" i="1"/>
  <c r="V4648" i="1" s="1"/>
  <c r="S4648" i="1"/>
  <c r="S4647" i="1"/>
  <c r="U4647" i="1" s="1"/>
  <c r="V4647" i="1" s="1"/>
  <c r="S4646" i="1"/>
  <c r="S4645" i="1"/>
  <c r="U4645" i="1" s="1"/>
  <c r="V4645" i="1" s="1"/>
  <c r="S4644" i="1"/>
  <c r="U4644" i="1" s="1"/>
  <c r="V4644" i="1" s="1"/>
  <c r="S4643" i="1"/>
  <c r="S4642" i="1"/>
  <c r="S4641" i="1"/>
  <c r="S4640" i="1"/>
  <c r="U4640" i="1" s="1"/>
  <c r="V4640" i="1" s="1"/>
  <c r="S4639" i="1"/>
  <c r="U4639" i="1" s="1"/>
  <c r="V4639" i="1" s="1"/>
  <c r="S4638" i="1"/>
  <c r="S4637" i="1"/>
  <c r="U4637" i="1" s="1"/>
  <c r="V4637" i="1" s="1"/>
  <c r="S4636" i="1"/>
  <c r="U4636" i="1" s="1"/>
  <c r="V4636" i="1" s="1"/>
  <c r="S4635" i="1"/>
  <c r="S4634" i="1"/>
  <c r="S4633" i="1"/>
  <c r="S4632" i="1"/>
  <c r="U4632" i="1" s="1"/>
  <c r="V4632" i="1" s="1"/>
  <c r="S4631" i="1"/>
  <c r="U4631" i="1" s="1"/>
  <c r="V4631" i="1" s="1"/>
  <c r="S4630" i="1"/>
  <c r="S4629" i="1"/>
  <c r="U4629" i="1" s="1"/>
  <c r="V4629" i="1" s="1"/>
  <c r="S4628" i="1"/>
  <c r="U4628" i="1" s="1"/>
  <c r="V4628" i="1" s="1"/>
  <c r="S4627" i="1"/>
  <c r="S4626" i="1"/>
  <c r="S4625" i="1"/>
  <c r="S4624" i="1"/>
  <c r="U4624" i="1" s="1"/>
  <c r="V4624" i="1" s="1"/>
  <c r="U4623" i="1"/>
  <c r="V4623" i="1" s="1"/>
  <c r="S4623" i="1"/>
  <c r="S4622" i="1"/>
  <c r="S4621" i="1"/>
  <c r="U4621" i="1" s="1"/>
  <c r="V4621" i="1" s="1"/>
  <c r="S4620" i="1"/>
  <c r="U4620" i="1" s="1"/>
  <c r="V4620" i="1" s="1"/>
  <c r="S4619" i="1"/>
  <c r="S4618" i="1"/>
  <c r="S4617" i="1"/>
  <c r="U4616" i="1"/>
  <c r="V4616" i="1" s="1"/>
  <c r="S4616" i="1"/>
  <c r="S4615" i="1"/>
  <c r="U4615" i="1" s="1"/>
  <c r="V4615" i="1" s="1"/>
  <c r="S4614" i="1"/>
  <c r="S4613" i="1"/>
  <c r="U4613" i="1" s="1"/>
  <c r="V4613" i="1" s="1"/>
  <c r="S4612" i="1"/>
  <c r="U4612" i="1" s="1"/>
  <c r="V4612" i="1" s="1"/>
  <c r="S4611" i="1"/>
  <c r="S4610" i="1"/>
  <c r="S4609" i="1"/>
  <c r="S4608" i="1"/>
  <c r="U4608" i="1" s="1"/>
  <c r="V4608" i="1" s="1"/>
  <c r="S4607" i="1"/>
  <c r="U4607" i="1" s="1"/>
  <c r="V4607" i="1" s="1"/>
  <c r="S4606" i="1"/>
  <c r="S4605" i="1"/>
  <c r="U4605" i="1" s="1"/>
  <c r="V4605" i="1" s="1"/>
  <c r="S4604" i="1"/>
  <c r="U4604" i="1" s="1"/>
  <c r="V4604" i="1" s="1"/>
  <c r="S4603" i="1"/>
  <c r="S4602" i="1"/>
  <c r="S4601" i="1"/>
  <c r="S4600" i="1"/>
  <c r="U4600" i="1" s="1"/>
  <c r="V4600" i="1" s="1"/>
  <c r="S4599" i="1"/>
  <c r="U4599" i="1" s="1"/>
  <c r="V4599" i="1" s="1"/>
  <c r="S4598" i="1"/>
  <c r="S4597" i="1"/>
  <c r="U4597" i="1" s="1"/>
  <c r="V4597" i="1" s="1"/>
  <c r="S4596" i="1"/>
  <c r="U4596" i="1" s="1"/>
  <c r="V4596" i="1" s="1"/>
  <c r="S4595" i="1"/>
  <c r="S4594" i="1"/>
  <c r="S4593" i="1"/>
  <c r="S4592" i="1"/>
  <c r="U4592" i="1" s="1"/>
  <c r="V4592" i="1" s="1"/>
  <c r="U4591" i="1"/>
  <c r="V4591" i="1" s="1"/>
  <c r="S4591" i="1"/>
  <c r="S4590" i="1"/>
  <c r="S4589" i="1"/>
  <c r="U4589" i="1" s="1"/>
  <c r="V4589" i="1" s="1"/>
  <c r="S4588" i="1"/>
  <c r="U4588" i="1" s="1"/>
  <c r="V4588" i="1" s="1"/>
  <c r="S4587" i="1"/>
  <c r="S4586" i="1"/>
  <c r="S4585" i="1"/>
  <c r="U4584" i="1"/>
  <c r="V4584" i="1" s="1"/>
  <c r="S4584" i="1"/>
  <c r="U4583" i="1"/>
  <c r="V4583" i="1" s="1"/>
  <c r="S4583" i="1"/>
  <c r="S4582" i="1"/>
  <c r="S4581" i="1"/>
  <c r="U4581" i="1" s="1"/>
  <c r="V4581" i="1" s="1"/>
  <c r="S4580" i="1"/>
  <c r="U4580" i="1" s="1"/>
  <c r="V4580" i="1" s="1"/>
  <c r="S4579" i="1"/>
  <c r="S4578" i="1"/>
  <c r="S4577" i="1"/>
  <c r="U4576" i="1"/>
  <c r="V4576" i="1" s="1"/>
  <c r="S4576" i="1"/>
  <c r="S4575" i="1"/>
  <c r="U4575" i="1" s="1"/>
  <c r="V4575" i="1" s="1"/>
  <c r="S4574" i="1"/>
  <c r="S4573" i="1"/>
  <c r="U4573" i="1" s="1"/>
  <c r="V4573" i="1" s="1"/>
  <c r="S4572" i="1"/>
  <c r="U4572" i="1" s="1"/>
  <c r="V4572" i="1" s="1"/>
  <c r="S4571" i="1"/>
  <c r="S4570" i="1"/>
  <c r="S4569" i="1"/>
  <c r="S4568" i="1"/>
  <c r="U4568" i="1" s="1"/>
  <c r="V4568" i="1" s="1"/>
  <c r="S4567" i="1"/>
  <c r="U4567" i="1" s="1"/>
  <c r="V4567" i="1" s="1"/>
  <c r="S4566" i="1"/>
  <c r="S4565" i="1"/>
  <c r="U4565" i="1" s="1"/>
  <c r="V4565" i="1" s="1"/>
  <c r="S4564" i="1"/>
  <c r="U4564" i="1" s="1"/>
  <c r="V4564" i="1" s="1"/>
  <c r="S4563" i="1"/>
  <c r="S4562" i="1"/>
  <c r="S4561" i="1"/>
  <c r="S4560" i="1"/>
  <c r="U4560" i="1" s="1"/>
  <c r="V4560" i="1" s="1"/>
  <c r="U4559" i="1"/>
  <c r="V4559" i="1" s="1"/>
  <c r="S4559" i="1"/>
  <c r="S4558" i="1"/>
  <c r="S4557" i="1"/>
  <c r="U4557" i="1" s="1"/>
  <c r="V4557" i="1" s="1"/>
  <c r="S4556" i="1"/>
  <c r="U4556" i="1" s="1"/>
  <c r="V4556" i="1" s="1"/>
  <c r="S4555" i="1"/>
  <c r="S4554" i="1"/>
  <c r="S4553" i="1"/>
  <c r="U4552" i="1"/>
  <c r="V4552" i="1" s="1"/>
  <c r="S4552" i="1"/>
  <c r="U4551" i="1"/>
  <c r="V4551" i="1" s="1"/>
  <c r="S4551" i="1"/>
  <c r="S4550" i="1"/>
  <c r="S4549" i="1"/>
  <c r="U4549" i="1" s="1"/>
  <c r="V4549" i="1" s="1"/>
  <c r="S4548" i="1"/>
  <c r="U4548" i="1" s="1"/>
  <c r="V4548" i="1" s="1"/>
  <c r="S4547" i="1"/>
  <c r="U4546" i="1"/>
  <c r="S4546" i="1"/>
  <c r="S4545" i="1"/>
  <c r="S4544" i="1"/>
  <c r="U4544" i="1" s="1"/>
  <c r="V4544" i="1" s="1"/>
  <c r="V4543" i="1"/>
  <c r="U4543" i="1"/>
  <c r="S4543" i="1"/>
  <c r="S4542" i="1"/>
  <c r="S4541" i="1"/>
  <c r="U4541" i="1" s="1"/>
  <c r="V4541" i="1" s="1"/>
  <c r="S4540" i="1"/>
  <c r="U4540" i="1" s="1"/>
  <c r="V4540" i="1" s="1"/>
  <c r="S4539" i="1"/>
  <c r="U4538" i="1"/>
  <c r="S4538" i="1"/>
  <c r="S4537" i="1"/>
  <c r="S4536" i="1"/>
  <c r="S4535" i="1"/>
  <c r="S4534" i="1"/>
  <c r="S4533" i="1"/>
  <c r="U4533" i="1" s="1"/>
  <c r="V4533" i="1" s="1"/>
  <c r="S4532" i="1"/>
  <c r="U4532" i="1" s="1"/>
  <c r="V4532" i="1" s="1"/>
  <c r="S4531" i="1"/>
  <c r="S4530" i="1"/>
  <c r="S4529" i="1"/>
  <c r="S4528" i="1"/>
  <c r="U4527" i="1"/>
  <c r="V4527" i="1" s="1"/>
  <c r="S4527" i="1"/>
  <c r="S4526" i="1"/>
  <c r="S4525" i="1"/>
  <c r="U4525" i="1" s="1"/>
  <c r="V4525" i="1" s="1"/>
  <c r="S4524" i="1"/>
  <c r="U4524" i="1" s="1"/>
  <c r="V4524" i="1" s="1"/>
  <c r="S4523" i="1"/>
  <c r="S4522" i="1"/>
  <c r="S4521" i="1"/>
  <c r="S4520" i="1"/>
  <c r="U4520" i="1" s="1"/>
  <c r="V4520" i="1" s="1"/>
  <c r="S4519" i="1"/>
  <c r="U4519" i="1" s="1"/>
  <c r="V4519" i="1" s="1"/>
  <c r="S4518" i="1"/>
  <c r="S4517" i="1"/>
  <c r="U4517" i="1" s="1"/>
  <c r="V4517" i="1" s="1"/>
  <c r="S4516" i="1"/>
  <c r="U4516" i="1" s="1"/>
  <c r="V4516" i="1" s="1"/>
  <c r="S4515" i="1"/>
  <c r="U4514" i="1"/>
  <c r="S4514" i="1"/>
  <c r="S4513" i="1"/>
  <c r="S4512" i="1"/>
  <c r="S4511" i="1"/>
  <c r="S4510" i="1"/>
  <c r="S4509" i="1"/>
  <c r="U4509" i="1" s="1"/>
  <c r="V4509" i="1" s="1"/>
  <c r="S4508" i="1"/>
  <c r="U4508" i="1" s="1"/>
  <c r="V4508" i="1" s="1"/>
  <c r="S4507" i="1"/>
  <c r="S4506" i="1"/>
  <c r="S4505" i="1"/>
  <c r="S4504" i="1"/>
  <c r="S4503" i="1"/>
  <c r="U4503" i="1" s="1"/>
  <c r="V4503" i="1" s="1"/>
  <c r="S4502" i="1"/>
  <c r="S4501" i="1"/>
  <c r="S4500" i="1"/>
  <c r="U4500" i="1" s="1"/>
  <c r="V4500" i="1" s="1"/>
  <c r="U4499" i="1"/>
  <c r="S4499" i="1"/>
  <c r="S4498" i="1"/>
  <c r="S4497" i="1"/>
  <c r="V4496" i="1"/>
  <c r="S4496" i="1"/>
  <c r="U4496" i="1" s="1"/>
  <c r="U4495" i="1"/>
  <c r="V4495" i="1" s="1"/>
  <c r="S4495" i="1"/>
  <c r="S4494" i="1"/>
  <c r="S4493" i="1"/>
  <c r="S4492" i="1"/>
  <c r="U4492" i="1" s="1"/>
  <c r="V4492" i="1" s="1"/>
  <c r="U4491" i="1"/>
  <c r="S4491" i="1"/>
  <c r="S4490" i="1"/>
  <c r="S4489" i="1"/>
  <c r="U4489" i="1" s="1"/>
  <c r="V4489" i="1" s="1"/>
  <c r="U4488" i="1"/>
  <c r="S4488" i="1"/>
  <c r="V4488" i="1" s="1"/>
  <c r="S4487" i="1"/>
  <c r="U4487" i="1" s="1"/>
  <c r="V4487" i="1" s="1"/>
  <c r="S4486" i="1"/>
  <c r="S4485" i="1"/>
  <c r="S4484" i="1"/>
  <c r="U4484" i="1" s="1"/>
  <c r="V4484" i="1" s="1"/>
  <c r="S4483" i="1"/>
  <c r="S4482" i="1"/>
  <c r="S4481" i="1"/>
  <c r="U4480" i="1"/>
  <c r="S4480" i="1"/>
  <c r="V4480" i="1" s="1"/>
  <c r="S4479" i="1"/>
  <c r="U4479" i="1" s="1"/>
  <c r="V4479" i="1" s="1"/>
  <c r="S4478" i="1"/>
  <c r="S4477" i="1"/>
  <c r="S4476" i="1"/>
  <c r="U4476" i="1" s="1"/>
  <c r="V4476" i="1" s="1"/>
  <c r="S4475" i="1"/>
  <c r="S4474" i="1"/>
  <c r="U4473" i="1"/>
  <c r="V4473" i="1" s="1"/>
  <c r="S4473" i="1"/>
  <c r="S4472" i="1"/>
  <c r="U4472" i="1" s="1"/>
  <c r="V4472" i="1" s="1"/>
  <c r="S4471" i="1"/>
  <c r="S4470" i="1"/>
  <c r="S4469" i="1"/>
  <c r="S4468" i="1"/>
  <c r="U4468" i="1" s="1"/>
  <c r="V4468" i="1" s="1"/>
  <c r="U4467" i="1"/>
  <c r="S4467" i="1"/>
  <c r="S4466" i="1"/>
  <c r="S4465" i="1"/>
  <c r="S4464" i="1"/>
  <c r="U4464" i="1" s="1"/>
  <c r="U4463" i="1"/>
  <c r="V4463" i="1" s="1"/>
  <c r="S4463" i="1"/>
  <c r="S4462" i="1"/>
  <c r="U4462" i="1" s="1"/>
  <c r="V4462" i="1" s="1"/>
  <c r="S4461" i="1"/>
  <c r="S4460" i="1"/>
  <c r="U4460" i="1" s="1"/>
  <c r="V4460" i="1" s="1"/>
  <c r="S4459" i="1"/>
  <c r="U4459" i="1" s="1"/>
  <c r="V4459" i="1" s="1"/>
  <c r="S4458" i="1"/>
  <c r="U4458" i="1" s="1"/>
  <c r="V4458" i="1" s="1"/>
  <c r="S4457" i="1"/>
  <c r="S4456" i="1"/>
  <c r="V4455" i="1"/>
  <c r="S4455" i="1"/>
  <c r="U4455" i="1" s="1"/>
  <c r="U4454" i="1"/>
  <c r="S4454" i="1"/>
  <c r="S4453" i="1"/>
  <c r="S4452" i="1"/>
  <c r="S4451" i="1"/>
  <c r="U4451" i="1" s="1"/>
  <c r="V4451" i="1" s="1"/>
  <c r="S4450" i="1"/>
  <c r="U4450" i="1" s="1"/>
  <c r="V4450" i="1" s="1"/>
  <c r="S4449" i="1"/>
  <c r="S4448" i="1"/>
  <c r="S4447" i="1"/>
  <c r="U4446" i="1"/>
  <c r="S4446" i="1"/>
  <c r="S4445" i="1"/>
  <c r="S4444" i="1"/>
  <c r="U4444" i="1" s="1"/>
  <c r="V4444" i="1" s="1"/>
  <c r="S4443" i="1"/>
  <c r="S4442" i="1"/>
  <c r="U4442" i="1" s="1"/>
  <c r="V4442" i="1" s="1"/>
  <c r="S4441" i="1"/>
  <c r="U4440" i="1"/>
  <c r="S4440" i="1"/>
  <c r="V4439" i="1"/>
  <c r="U4439" i="1"/>
  <c r="S4439" i="1"/>
  <c r="S4438" i="1"/>
  <c r="S4437" i="1"/>
  <c r="S4436" i="1"/>
  <c r="U4436" i="1" s="1"/>
  <c r="V4436" i="1" s="1"/>
  <c r="S4435" i="1"/>
  <c r="S4434" i="1"/>
  <c r="S4433" i="1"/>
  <c r="U4432" i="1"/>
  <c r="S4432" i="1"/>
  <c r="V4432" i="1" s="1"/>
  <c r="S4431" i="1"/>
  <c r="U4431" i="1" s="1"/>
  <c r="V4431" i="1" s="1"/>
  <c r="U4430" i="1"/>
  <c r="S4430" i="1"/>
  <c r="S4429" i="1"/>
  <c r="S4428" i="1"/>
  <c r="U4428" i="1" s="1"/>
  <c r="V4428" i="1" s="1"/>
  <c r="S4427" i="1"/>
  <c r="S4426" i="1"/>
  <c r="S4425" i="1"/>
  <c r="U4424" i="1"/>
  <c r="S4424" i="1"/>
  <c r="S4423" i="1"/>
  <c r="U4423" i="1" s="1"/>
  <c r="V4423" i="1" s="1"/>
  <c r="U4422" i="1"/>
  <c r="S4422" i="1"/>
  <c r="S4421" i="1"/>
  <c r="S4420" i="1"/>
  <c r="U4420" i="1" s="1"/>
  <c r="V4420" i="1" s="1"/>
  <c r="S4419" i="1"/>
  <c r="S4418" i="1"/>
  <c r="S4417" i="1"/>
  <c r="U4416" i="1"/>
  <c r="S4416" i="1"/>
  <c r="S4415" i="1"/>
  <c r="U4415" i="1" s="1"/>
  <c r="V4415" i="1" s="1"/>
  <c r="S4414" i="1"/>
  <c r="S4413" i="1"/>
  <c r="U4412" i="1"/>
  <c r="S4412" i="1"/>
  <c r="V4412" i="1" s="1"/>
  <c r="S4411" i="1"/>
  <c r="S4410" i="1"/>
  <c r="S4409" i="1"/>
  <c r="S4408" i="1"/>
  <c r="U4407" i="1"/>
  <c r="V4407" i="1" s="1"/>
  <c r="S4407" i="1"/>
  <c r="U4406" i="1"/>
  <c r="S4406" i="1"/>
  <c r="S4405" i="1"/>
  <c r="S4404" i="1"/>
  <c r="U4404" i="1" s="1"/>
  <c r="V4404" i="1" s="1"/>
  <c r="S4403" i="1"/>
  <c r="S4402" i="1"/>
  <c r="S4401" i="1"/>
  <c r="S4400" i="1"/>
  <c r="S4399" i="1"/>
  <c r="U4399" i="1" s="1"/>
  <c r="V4399" i="1" s="1"/>
  <c r="S4398" i="1"/>
  <c r="S4397" i="1"/>
  <c r="S4396" i="1"/>
  <c r="U4396" i="1" s="1"/>
  <c r="V4396" i="1" s="1"/>
  <c r="S4395" i="1"/>
  <c r="S4394" i="1"/>
  <c r="S4393" i="1"/>
  <c r="S4392" i="1"/>
  <c r="U4391" i="1"/>
  <c r="V4391" i="1" s="1"/>
  <c r="S4391" i="1"/>
  <c r="S4390" i="1"/>
  <c r="S4389" i="1"/>
  <c r="S4388" i="1"/>
  <c r="U4388" i="1" s="1"/>
  <c r="V4388" i="1" s="1"/>
  <c r="S4387" i="1"/>
  <c r="S4386" i="1"/>
  <c r="S4385" i="1"/>
  <c r="S4384" i="1"/>
  <c r="S4383" i="1"/>
  <c r="U4383" i="1" s="1"/>
  <c r="V4383" i="1" s="1"/>
  <c r="S4382" i="1"/>
  <c r="S4381" i="1"/>
  <c r="S4380" i="1"/>
  <c r="U4380" i="1" s="1"/>
  <c r="V4380" i="1" s="1"/>
  <c r="S4379" i="1"/>
  <c r="S4378" i="1"/>
  <c r="S4377" i="1"/>
  <c r="S4376" i="1"/>
  <c r="U4375" i="1"/>
  <c r="V4375" i="1" s="1"/>
  <c r="S4375" i="1"/>
  <c r="S4374" i="1"/>
  <c r="S4373" i="1"/>
  <c r="S4372" i="1"/>
  <c r="U4372" i="1" s="1"/>
  <c r="V4372" i="1" s="1"/>
  <c r="S4371" i="1"/>
  <c r="S4370" i="1"/>
  <c r="S4369" i="1"/>
  <c r="S4368" i="1"/>
  <c r="U4367" i="1"/>
  <c r="V4367" i="1" s="1"/>
  <c r="S4367" i="1"/>
  <c r="S4366" i="1"/>
  <c r="S4365" i="1"/>
  <c r="S4364" i="1"/>
  <c r="U4364" i="1" s="1"/>
  <c r="V4364" i="1" s="1"/>
  <c r="S4363" i="1"/>
  <c r="S4362" i="1"/>
  <c r="S4361" i="1"/>
  <c r="S4360" i="1"/>
  <c r="U4359" i="1"/>
  <c r="V4359" i="1" s="1"/>
  <c r="S4359" i="1"/>
  <c r="S4358" i="1"/>
  <c r="U4358" i="1" s="1"/>
  <c r="V4358" i="1" s="1"/>
  <c r="S4357" i="1"/>
  <c r="V4356" i="1"/>
  <c r="S4356" i="1"/>
  <c r="U4356" i="1" s="1"/>
  <c r="S4355" i="1"/>
  <c r="S4354" i="1"/>
  <c r="S4353" i="1"/>
  <c r="S4352" i="1"/>
  <c r="U4351" i="1"/>
  <c r="V4351" i="1" s="1"/>
  <c r="S4351" i="1"/>
  <c r="U4350" i="1"/>
  <c r="V4350" i="1" s="1"/>
  <c r="S4350" i="1"/>
  <c r="S4349" i="1"/>
  <c r="S4348" i="1"/>
  <c r="U4348" i="1" s="1"/>
  <c r="V4348" i="1" s="1"/>
  <c r="S4347" i="1"/>
  <c r="S4346" i="1"/>
  <c r="S4345" i="1"/>
  <c r="S4344" i="1"/>
  <c r="U4343" i="1"/>
  <c r="V4343" i="1" s="1"/>
  <c r="S4343" i="1"/>
  <c r="S4342" i="1"/>
  <c r="U4342" i="1" s="1"/>
  <c r="V4342" i="1" s="1"/>
  <c r="S4341" i="1"/>
  <c r="S4340" i="1"/>
  <c r="S4339" i="1"/>
  <c r="S4338" i="1"/>
  <c r="S4337" i="1"/>
  <c r="U4337" i="1" s="1"/>
  <c r="V4337" i="1" s="1"/>
  <c r="S4336" i="1"/>
  <c r="S4335" i="1"/>
  <c r="U4335" i="1" s="1"/>
  <c r="V4335" i="1" s="1"/>
  <c r="V4334" i="1"/>
  <c r="U4334" i="1"/>
  <c r="S4334" i="1"/>
  <c r="S4333" i="1"/>
  <c r="S4332" i="1"/>
  <c r="U4332" i="1" s="1"/>
  <c r="V4332" i="1" s="1"/>
  <c r="S4331" i="1"/>
  <c r="S4330" i="1"/>
  <c r="S4329" i="1"/>
  <c r="U4329" i="1" s="1"/>
  <c r="V4329" i="1" s="1"/>
  <c r="S4328" i="1"/>
  <c r="U4327" i="1"/>
  <c r="V4327" i="1" s="1"/>
  <c r="S4327" i="1"/>
  <c r="S4326" i="1"/>
  <c r="U4326" i="1" s="1"/>
  <c r="V4326" i="1" s="1"/>
  <c r="S4325" i="1"/>
  <c r="S4324" i="1"/>
  <c r="U4324" i="1" s="1"/>
  <c r="S4323" i="1"/>
  <c r="S4322" i="1"/>
  <c r="U4321" i="1"/>
  <c r="V4321" i="1" s="1"/>
  <c r="S4321" i="1"/>
  <c r="S4320" i="1"/>
  <c r="S4319" i="1"/>
  <c r="U4319" i="1" s="1"/>
  <c r="V4319" i="1" s="1"/>
  <c r="S4318" i="1"/>
  <c r="U4318" i="1" s="1"/>
  <c r="V4318" i="1" s="1"/>
  <c r="S4317" i="1"/>
  <c r="U4316" i="1"/>
  <c r="V4316" i="1" s="1"/>
  <c r="S4316" i="1"/>
  <c r="S4315" i="1"/>
  <c r="S4314" i="1"/>
  <c r="S4313" i="1"/>
  <c r="S4312" i="1"/>
  <c r="U4311" i="1"/>
  <c r="V4311" i="1" s="1"/>
  <c r="S4311" i="1"/>
  <c r="S4310" i="1"/>
  <c r="U4310" i="1" s="1"/>
  <c r="V4310" i="1" s="1"/>
  <c r="S4309" i="1"/>
  <c r="S4308" i="1"/>
  <c r="S4307" i="1"/>
  <c r="S4306" i="1"/>
  <c r="U4305" i="1"/>
  <c r="S4305" i="1"/>
  <c r="V4305" i="1" s="1"/>
  <c r="S4304" i="1"/>
  <c r="S4303" i="1"/>
  <c r="U4303" i="1" s="1"/>
  <c r="V4303" i="1" s="1"/>
  <c r="S4302" i="1"/>
  <c r="S4301" i="1"/>
  <c r="S4300" i="1"/>
  <c r="U4300" i="1" s="1"/>
  <c r="V4300" i="1" s="1"/>
  <c r="U4299" i="1"/>
  <c r="S4299" i="1"/>
  <c r="S4298" i="1"/>
  <c r="U4297" i="1"/>
  <c r="V4297" i="1" s="1"/>
  <c r="S4297" i="1"/>
  <c r="S4296" i="1"/>
  <c r="S4295" i="1"/>
  <c r="U4295" i="1" s="1"/>
  <c r="V4295" i="1" s="1"/>
  <c r="S4294" i="1"/>
  <c r="S4293" i="1"/>
  <c r="U4292" i="1"/>
  <c r="S4292" i="1"/>
  <c r="V4292" i="1" s="1"/>
  <c r="S4291" i="1"/>
  <c r="S4290" i="1"/>
  <c r="S4289" i="1"/>
  <c r="U4289" i="1" s="1"/>
  <c r="S4288" i="1"/>
  <c r="U4288" i="1" s="1"/>
  <c r="V4288" i="1" s="1"/>
  <c r="S4287" i="1"/>
  <c r="U4287" i="1" s="1"/>
  <c r="V4287" i="1" s="1"/>
  <c r="S4286" i="1"/>
  <c r="S4285" i="1"/>
  <c r="S4284" i="1"/>
  <c r="U4284" i="1" s="1"/>
  <c r="U4283" i="1"/>
  <c r="S4283" i="1"/>
  <c r="S4282" i="1"/>
  <c r="V4281" i="1"/>
  <c r="U4281" i="1"/>
  <c r="S4281" i="1"/>
  <c r="S4280" i="1"/>
  <c r="U4280" i="1" s="1"/>
  <c r="V4280" i="1" s="1"/>
  <c r="S4279" i="1"/>
  <c r="S4278" i="1"/>
  <c r="S4277" i="1"/>
  <c r="V4276" i="1"/>
  <c r="U4276" i="1"/>
  <c r="S4276" i="1"/>
  <c r="U4275" i="1"/>
  <c r="S4275" i="1"/>
  <c r="S4274" i="1"/>
  <c r="S4273" i="1"/>
  <c r="U4273" i="1" s="1"/>
  <c r="V4273" i="1" s="1"/>
  <c r="S4272" i="1"/>
  <c r="U4272" i="1" s="1"/>
  <c r="V4272" i="1" s="1"/>
  <c r="S4271" i="1"/>
  <c r="U4271" i="1" s="1"/>
  <c r="S4270" i="1"/>
  <c r="S4269" i="1"/>
  <c r="S4268" i="1"/>
  <c r="U4268" i="1" s="1"/>
  <c r="V4268" i="1" s="1"/>
  <c r="U4267" i="1"/>
  <c r="S4267" i="1"/>
  <c r="S4266" i="1"/>
  <c r="U4265" i="1"/>
  <c r="S4265" i="1"/>
  <c r="S4264" i="1"/>
  <c r="U4264" i="1" s="1"/>
  <c r="V4264" i="1" s="1"/>
  <c r="S4263" i="1"/>
  <c r="U4263" i="1" s="1"/>
  <c r="V4263" i="1" s="1"/>
  <c r="S4262" i="1"/>
  <c r="S4261" i="1"/>
  <c r="U4260" i="1"/>
  <c r="S4260" i="1"/>
  <c r="U4259" i="1"/>
  <c r="S4259" i="1"/>
  <c r="S4258" i="1"/>
  <c r="S4257" i="1"/>
  <c r="U4257" i="1" s="1"/>
  <c r="S4256" i="1"/>
  <c r="U4256" i="1" s="1"/>
  <c r="V4256" i="1" s="1"/>
  <c r="S4255" i="1"/>
  <c r="U4255" i="1" s="1"/>
  <c r="V4255" i="1" s="1"/>
  <c r="S4254" i="1"/>
  <c r="S4253" i="1"/>
  <c r="S4252" i="1"/>
  <c r="U4252" i="1" s="1"/>
  <c r="U4251" i="1"/>
  <c r="S4251" i="1"/>
  <c r="S4250" i="1"/>
  <c r="V4249" i="1"/>
  <c r="U4249" i="1"/>
  <c r="S4249" i="1"/>
  <c r="S4248" i="1"/>
  <c r="U4247" i="1"/>
  <c r="V4247" i="1" s="1"/>
  <c r="S4247" i="1"/>
  <c r="S4246" i="1"/>
  <c r="S4245" i="1"/>
  <c r="S4244" i="1"/>
  <c r="U4244" i="1" s="1"/>
  <c r="U4243" i="1"/>
  <c r="S4243" i="1"/>
  <c r="S4242" i="1"/>
  <c r="S4241" i="1"/>
  <c r="U4241" i="1" s="1"/>
  <c r="V4241" i="1" s="1"/>
  <c r="S4240" i="1"/>
  <c r="U4239" i="1"/>
  <c r="S4239" i="1"/>
  <c r="S4238" i="1"/>
  <c r="S4237" i="1"/>
  <c r="S4236" i="1"/>
  <c r="U4236" i="1" s="1"/>
  <c r="U4235" i="1"/>
  <c r="S4235" i="1"/>
  <c r="S4234" i="1"/>
  <c r="S4233" i="1"/>
  <c r="U4233" i="1" s="1"/>
  <c r="V4233" i="1" s="1"/>
  <c r="S4232" i="1"/>
  <c r="U4231" i="1"/>
  <c r="V4231" i="1" s="1"/>
  <c r="S4231" i="1"/>
  <c r="S4230" i="1"/>
  <c r="S4229" i="1"/>
  <c r="S4228" i="1"/>
  <c r="U4228" i="1" s="1"/>
  <c r="U4227" i="1"/>
  <c r="S4227" i="1"/>
  <c r="S4226" i="1"/>
  <c r="S4225" i="1"/>
  <c r="U4225" i="1" s="1"/>
  <c r="V4225" i="1" s="1"/>
  <c r="S4224" i="1"/>
  <c r="U4224" i="1" s="1"/>
  <c r="V4224" i="1" s="1"/>
  <c r="S4223" i="1"/>
  <c r="S4222" i="1"/>
  <c r="S4221" i="1"/>
  <c r="V4220" i="1"/>
  <c r="U4220" i="1"/>
  <c r="S4220" i="1"/>
  <c r="U4219" i="1"/>
  <c r="S4219" i="1"/>
  <c r="S4218" i="1"/>
  <c r="S4217" i="1"/>
  <c r="U4217" i="1" s="1"/>
  <c r="V4217" i="1" s="1"/>
  <c r="S4216" i="1"/>
  <c r="U4216" i="1" s="1"/>
  <c r="V4216" i="1" s="1"/>
  <c r="S4215" i="1"/>
  <c r="U4215" i="1" s="1"/>
  <c r="S4214" i="1"/>
  <c r="S4213" i="1"/>
  <c r="S4212" i="1"/>
  <c r="U4212" i="1" s="1"/>
  <c r="V4212" i="1" s="1"/>
  <c r="U4211" i="1"/>
  <c r="S4211" i="1"/>
  <c r="V4211" i="1" s="1"/>
  <c r="S4210" i="1"/>
  <c r="U4209" i="1"/>
  <c r="S4209" i="1"/>
  <c r="S4208" i="1"/>
  <c r="U4208" i="1" s="1"/>
  <c r="V4208" i="1" s="1"/>
  <c r="S4207" i="1"/>
  <c r="S4206" i="1"/>
  <c r="S4205" i="1"/>
  <c r="U4204" i="1"/>
  <c r="S4204" i="1"/>
  <c r="U4203" i="1"/>
  <c r="S4203" i="1"/>
  <c r="S4202" i="1"/>
  <c r="S4201" i="1"/>
  <c r="U4201" i="1" s="1"/>
  <c r="S4200" i="1"/>
  <c r="U4200" i="1" s="1"/>
  <c r="V4200" i="1" s="1"/>
  <c r="U4199" i="1"/>
  <c r="S4199" i="1"/>
  <c r="S4198" i="1"/>
  <c r="S4197" i="1"/>
  <c r="S4196" i="1"/>
  <c r="U4196" i="1" s="1"/>
  <c r="U4195" i="1"/>
  <c r="S4195" i="1"/>
  <c r="S4194" i="1"/>
  <c r="U4193" i="1"/>
  <c r="V4193" i="1" s="1"/>
  <c r="S4193" i="1"/>
  <c r="S4192" i="1"/>
  <c r="U4192" i="1" s="1"/>
  <c r="V4192" i="1" s="1"/>
  <c r="S4191" i="1"/>
  <c r="S4190" i="1"/>
  <c r="U4189" i="1"/>
  <c r="S4189" i="1"/>
  <c r="V4189" i="1" s="1"/>
  <c r="S4188" i="1"/>
  <c r="U4188" i="1" s="1"/>
  <c r="U4187" i="1"/>
  <c r="S4187" i="1"/>
  <c r="S4186" i="1"/>
  <c r="U4185" i="1"/>
  <c r="V4185" i="1" s="1"/>
  <c r="S4185" i="1"/>
  <c r="S4184" i="1"/>
  <c r="U4184" i="1" s="1"/>
  <c r="V4184" i="1" s="1"/>
  <c r="S4183" i="1"/>
  <c r="U4183" i="1" s="1"/>
  <c r="S4182" i="1"/>
  <c r="S4181" i="1"/>
  <c r="S4180" i="1"/>
  <c r="U4180" i="1" s="1"/>
  <c r="V4180" i="1" s="1"/>
  <c r="S4179" i="1"/>
  <c r="S4178" i="1"/>
  <c r="U4177" i="1"/>
  <c r="S4177" i="1"/>
  <c r="V4177" i="1" s="1"/>
  <c r="S4176" i="1"/>
  <c r="U4176" i="1" s="1"/>
  <c r="V4176" i="1" s="1"/>
  <c r="U4175" i="1"/>
  <c r="S4175" i="1"/>
  <c r="S4174" i="1"/>
  <c r="S4173" i="1"/>
  <c r="V4172" i="1"/>
  <c r="U4172" i="1"/>
  <c r="S4172" i="1"/>
  <c r="U4171" i="1"/>
  <c r="S4171" i="1"/>
  <c r="S4170" i="1"/>
  <c r="S4169" i="1"/>
  <c r="S4168" i="1"/>
  <c r="U4168" i="1" s="1"/>
  <c r="V4168" i="1" s="1"/>
  <c r="S4167" i="1"/>
  <c r="S4166" i="1"/>
  <c r="S4165" i="1"/>
  <c r="S4164" i="1"/>
  <c r="U4163" i="1"/>
  <c r="S4163" i="1"/>
  <c r="S4162" i="1"/>
  <c r="S4161" i="1"/>
  <c r="U4161" i="1" s="1"/>
  <c r="V4161" i="1" s="1"/>
  <c r="S4160" i="1"/>
  <c r="U4160" i="1" s="1"/>
  <c r="V4160" i="1" s="1"/>
  <c r="U4159" i="1"/>
  <c r="S4159" i="1"/>
  <c r="S4158" i="1"/>
  <c r="S4157" i="1"/>
  <c r="S4156" i="1"/>
  <c r="S4155" i="1"/>
  <c r="S4154" i="1"/>
  <c r="S4153" i="1"/>
  <c r="U4153" i="1" s="1"/>
  <c r="V4153" i="1" s="1"/>
  <c r="S4152" i="1"/>
  <c r="U4152" i="1" s="1"/>
  <c r="V4152" i="1" s="1"/>
  <c r="S4151" i="1"/>
  <c r="U4151" i="1" s="1"/>
  <c r="S4150" i="1"/>
  <c r="S4149" i="1"/>
  <c r="V4148" i="1"/>
  <c r="U4148" i="1"/>
  <c r="S4148" i="1"/>
  <c r="U4147" i="1"/>
  <c r="S4147" i="1"/>
  <c r="S4146" i="1"/>
  <c r="S4145" i="1"/>
  <c r="U4145" i="1" s="1"/>
  <c r="V4145" i="1" s="1"/>
  <c r="U4144" i="1"/>
  <c r="S4144" i="1"/>
  <c r="V4144" i="1" s="1"/>
  <c r="U4143" i="1"/>
  <c r="S4143" i="1"/>
  <c r="S4142" i="1"/>
  <c r="S4141" i="1"/>
  <c r="S4140" i="1"/>
  <c r="U4139" i="1"/>
  <c r="S4139" i="1"/>
  <c r="S4138" i="1"/>
  <c r="S4137" i="1"/>
  <c r="S4136" i="1"/>
  <c r="U4136" i="1" s="1"/>
  <c r="S4135" i="1"/>
  <c r="S4134" i="1"/>
  <c r="V4133" i="1"/>
  <c r="U4133" i="1"/>
  <c r="S4133" i="1"/>
  <c r="S4132" i="1"/>
  <c r="U4132" i="1" s="1"/>
  <c r="V4132" i="1" s="1"/>
  <c r="S4131" i="1"/>
  <c r="U4131" i="1" s="1"/>
  <c r="V4131" i="1" s="1"/>
  <c r="S4130" i="1"/>
  <c r="S4129" i="1"/>
  <c r="S4128" i="1"/>
  <c r="U4128" i="1" s="1"/>
  <c r="V4128" i="1" s="1"/>
  <c r="S4127" i="1"/>
  <c r="S4126" i="1"/>
  <c r="V4125" i="1"/>
  <c r="U4125" i="1"/>
  <c r="S4125" i="1"/>
  <c r="U4124" i="1"/>
  <c r="V4124" i="1" s="1"/>
  <c r="S4124" i="1"/>
  <c r="S4123" i="1"/>
  <c r="U4123" i="1" s="1"/>
  <c r="V4123" i="1" s="1"/>
  <c r="S4122" i="1"/>
  <c r="S4121" i="1"/>
  <c r="S4120" i="1"/>
  <c r="S4119" i="1"/>
  <c r="S4118" i="1"/>
  <c r="S4117" i="1"/>
  <c r="U4116" i="1"/>
  <c r="V4116" i="1" s="1"/>
  <c r="S4116" i="1"/>
  <c r="U4115" i="1"/>
  <c r="V4115" i="1" s="1"/>
  <c r="S4115" i="1"/>
  <c r="S4114" i="1"/>
  <c r="S4113" i="1"/>
  <c r="U4112" i="1"/>
  <c r="S4112" i="1"/>
  <c r="S4111" i="1"/>
  <c r="S4110" i="1"/>
  <c r="S4109" i="1"/>
  <c r="S4108" i="1"/>
  <c r="U4108" i="1" s="1"/>
  <c r="V4108" i="1" s="1"/>
  <c r="U4107" i="1"/>
  <c r="V4107" i="1" s="1"/>
  <c r="S4107" i="1"/>
  <c r="S4106" i="1"/>
  <c r="S4105" i="1"/>
  <c r="S4104" i="1"/>
  <c r="U4104" i="1" s="1"/>
  <c r="S4103" i="1"/>
  <c r="S4102" i="1"/>
  <c r="U4101" i="1"/>
  <c r="V4101" i="1" s="1"/>
  <c r="S4101" i="1"/>
  <c r="S4100" i="1"/>
  <c r="U4100" i="1" s="1"/>
  <c r="V4100" i="1" s="1"/>
  <c r="S4099" i="1"/>
  <c r="U4099" i="1" s="1"/>
  <c r="V4099" i="1" s="1"/>
  <c r="S4098" i="1"/>
  <c r="S4097" i="1"/>
  <c r="S4096" i="1"/>
  <c r="U4096" i="1" s="1"/>
  <c r="V4096" i="1" s="1"/>
  <c r="S4095" i="1"/>
  <c r="S4094" i="1"/>
  <c r="V4093" i="1"/>
  <c r="U4093" i="1"/>
  <c r="S4093" i="1"/>
  <c r="U4092" i="1"/>
  <c r="V4092" i="1" s="1"/>
  <c r="S4092" i="1"/>
  <c r="S4091" i="1"/>
  <c r="U4091" i="1" s="1"/>
  <c r="V4091" i="1" s="1"/>
  <c r="S4090" i="1"/>
  <c r="S4089" i="1"/>
  <c r="S4088" i="1"/>
  <c r="S4087" i="1"/>
  <c r="S4086" i="1"/>
  <c r="S4085" i="1"/>
  <c r="U4084" i="1"/>
  <c r="V4084" i="1" s="1"/>
  <c r="S4084" i="1"/>
  <c r="U4083" i="1"/>
  <c r="V4083" i="1" s="1"/>
  <c r="S4083" i="1"/>
  <c r="S4082" i="1"/>
  <c r="S4081" i="1"/>
  <c r="U4080" i="1"/>
  <c r="S4080" i="1"/>
  <c r="S4079" i="1"/>
  <c r="S4078" i="1"/>
  <c r="S4077" i="1"/>
  <c r="S4076" i="1"/>
  <c r="U4076" i="1" s="1"/>
  <c r="V4076" i="1" s="1"/>
  <c r="U4075" i="1"/>
  <c r="V4075" i="1" s="1"/>
  <c r="S4075" i="1"/>
  <c r="S4074" i="1"/>
  <c r="S4073" i="1"/>
  <c r="S4072" i="1"/>
  <c r="U4072" i="1" s="1"/>
  <c r="S4071" i="1"/>
  <c r="S4070" i="1"/>
  <c r="U4069" i="1"/>
  <c r="V4069" i="1" s="1"/>
  <c r="S4069" i="1"/>
  <c r="S4068" i="1"/>
  <c r="U4068" i="1" s="1"/>
  <c r="V4068" i="1" s="1"/>
  <c r="S4067" i="1"/>
  <c r="U4067" i="1" s="1"/>
  <c r="V4067" i="1" s="1"/>
  <c r="S4066" i="1"/>
  <c r="S4065" i="1"/>
  <c r="S4064" i="1"/>
  <c r="U4064" i="1" s="1"/>
  <c r="V4064" i="1" s="1"/>
  <c r="S4063" i="1"/>
  <c r="S4062" i="1"/>
  <c r="V4061" i="1"/>
  <c r="U4061" i="1"/>
  <c r="S4061" i="1"/>
  <c r="U4060" i="1"/>
  <c r="V4060" i="1" s="1"/>
  <c r="S4060" i="1"/>
  <c r="U4059" i="1"/>
  <c r="V4059" i="1" s="1"/>
  <c r="S4059" i="1"/>
  <c r="S4058" i="1"/>
  <c r="S4057" i="1"/>
  <c r="S4056" i="1"/>
  <c r="S4055" i="1"/>
  <c r="S4054" i="1"/>
  <c r="S4053" i="1"/>
  <c r="U4052" i="1"/>
  <c r="V4052" i="1" s="1"/>
  <c r="S4052" i="1"/>
  <c r="U4051" i="1"/>
  <c r="V4051" i="1" s="1"/>
  <c r="S4051" i="1"/>
  <c r="S4050" i="1"/>
  <c r="S4049" i="1"/>
  <c r="U4048" i="1"/>
  <c r="S4048" i="1"/>
  <c r="S4047" i="1"/>
  <c r="S4046" i="1"/>
  <c r="U4045" i="1"/>
  <c r="V4045" i="1" s="1"/>
  <c r="S4045" i="1"/>
  <c r="S4044" i="1"/>
  <c r="U4044" i="1" s="1"/>
  <c r="V4044" i="1" s="1"/>
  <c r="U4043" i="1"/>
  <c r="V4043" i="1" s="1"/>
  <c r="S4043" i="1"/>
  <c r="S4042" i="1"/>
  <c r="S4041" i="1"/>
  <c r="S4040" i="1"/>
  <c r="U4040" i="1" s="1"/>
  <c r="S4039" i="1"/>
  <c r="S4038" i="1"/>
  <c r="U4037" i="1"/>
  <c r="V4037" i="1" s="1"/>
  <c r="S4037" i="1"/>
  <c r="U4036" i="1"/>
  <c r="V4036" i="1" s="1"/>
  <c r="S4036" i="1"/>
  <c r="S4035" i="1"/>
  <c r="U4035" i="1" s="1"/>
  <c r="V4035" i="1" s="1"/>
  <c r="S4034" i="1"/>
  <c r="S4033" i="1"/>
  <c r="S4032" i="1"/>
  <c r="U4032" i="1" s="1"/>
  <c r="V4032" i="1" s="1"/>
  <c r="S4031" i="1"/>
  <c r="S4030" i="1"/>
  <c r="U4029" i="1"/>
  <c r="V4029" i="1" s="1"/>
  <c r="S4029" i="1"/>
  <c r="U4028" i="1"/>
  <c r="V4028" i="1" s="1"/>
  <c r="S4028" i="1"/>
  <c r="U4027" i="1"/>
  <c r="V4027" i="1" s="1"/>
  <c r="S4027" i="1"/>
  <c r="S4026" i="1"/>
  <c r="S4025" i="1"/>
  <c r="V4024" i="1"/>
  <c r="S4024" i="1"/>
  <c r="U4024" i="1" s="1"/>
  <c r="S4023" i="1"/>
  <c r="S4022" i="1"/>
  <c r="S4021" i="1"/>
  <c r="U4020" i="1"/>
  <c r="V4020" i="1" s="1"/>
  <c r="S4020" i="1"/>
  <c r="U4019" i="1"/>
  <c r="V4019" i="1" s="1"/>
  <c r="S4019" i="1"/>
  <c r="S4018" i="1"/>
  <c r="S4017" i="1"/>
  <c r="S4016" i="1"/>
  <c r="S4015" i="1"/>
  <c r="S4014" i="1"/>
  <c r="U4013" i="1"/>
  <c r="V4013" i="1" s="1"/>
  <c r="S4013" i="1"/>
  <c r="S4012" i="1"/>
  <c r="U4012" i="1" s="1"/>
  <c r="V4012" i="1" s="1"/>
  <c r="U4011" i="1"/>
  <c r="V4011" i="1" s="1"/>
  <c r="S4011" i="1"/>
  <c r="S4010" i="1"/>
  <c r="S4009" i="1"/>
  <c r="S4008" i="1"/>
  <c r="U4008" i="1" s="1"/>
  <c r="V4008" i="1" s="1"/>
  <c r="S4007" i="1"/>
  <c r="S4006" i="1"/>
  <c r="U4005" i="1"/>
  <c r="S4005" i="1"/>
  <c r="V4005" i="1" s="1"/>
  <c r="U4004" i="1"/>
  <c r="V4004" i="1" s="1"/>
  <c r="S4004" i="1"/>
  <c r="S4003" i="1"/>
  <c r="U4003" i="1" s="1"/>
  <c r="V4003" i="1" s="1"/>
  <c r="S4002" i="1"/>
  <c r="S4001" i="1"/>
  <c r="S4000" i="1"/>
  <c r="S3999" i="1"/>
  <c r="S3998" i="1"/>
  <c r="S3997" i="1"/>
  <c r="U3997" i="1" s="1"/>
  <c r="V3997" i="1" s="1"/>
  <c r="U3996" i="1"/>
  <c r="V3996" i="1" s="1"/>
  <c r="S3996" i="1"/>
  <c r="S3995" i="1"/>
  <c r="S3994" i="1"/>
  <c r="S3993" i="1"/>
  <c r="V3992" i="1"/>
  <c r="U3992" i="1"/>
  <c r="S3992" i="1"/>
  <c r="S3991" i="1"/>
  <c r="S3990" i="1"/>
  <c r="V3989" i="1"/>
  <c r="U3989" i="1"/>
  <c r="S3989" i="1"/>
  <c r="U3988" i="1"/>
  <c r="V3988" i="1" s="1"/>
  <c r="S3988" i="1"/>
  <c r="S3987" i="1"/>
  <c r="S3986" i="1"/>
  <c r="S3985" i="1"/>
  <c r="S3984" i="1"/>
  <c r="S3983" i="1"/>
  <c r="S3982" i="1"/>
  <c r="S3981" i="1"/>
  <c r="U3981" i="1" s="1"/>
  <c r="V3981" i="1" s="1"/>
  <c r="U3980" i="1"/>
  <c r="V3980" i="1" s="1"/>
  <c r="S3980" i="1"/>
  <c r="S3979" i="1"/>
  <c r="S3978" i="1"/>
  <c r="S3977" i="1"/>
  <c r="U3976" i="1"/>
  <c r="V3976" i="1" s="1"/>
  <c r="S3976" i="1"/>
  <c r="S3975" i="1"/>
  <c r="S3974" i="1"/>
  <c r="S3973" i="1"/>
  <c r="U3973" i="1" s="1"/>
  <c r="V3973" i="1" s="1"/>
  <c r="S3972" i="1"/>
  <c r="U3972" i="1" s="1"/>
  <c r="V3972" i="1" s="1"/>
  <c r="U3971" i="1"/>
  <c r="V3971" i="1" s="1"/>
  <c r="S3971" i="1"/>
  <c r="S3970" i="1"/>
  <c r="S3969" i="1"/>
  <c r="S3968" i="1"/>
  <c r="U3968" i="1" s="1"/>
  <c r="V3968" i="1" s="1"/>
  <c r="S3967" i="1"/>
  <c r="S3966" i="1"/>
  <c r="S3965" i="1"/>
  <c r="U3965" i="1" s="1"/>
  <c r="V3965" i="1" s="1"/>
  <c r="S3964" i="1"/>
  <c r="U3964" i="1" s="1"/>
  <c r="V3964" i="1" s="1"/>
  <c r="U3963" i="1"/>
  <c r="V3963" i="1" s="1"/>
  <c r="S3963" i="1"/>
  <c r="S3962" i="1"/>
  <c r="S3961" i="1"/>
  <c r="U3960" i="1"/>
  <c r="V3960" i="1" s="1"/>
  <c r="S3960" i="1"/>
  <c r="S3959" i="1"/>
  <c r="S3958" i="1"/>
  <c r="S3957" i="1"/>
  <c r="U3957" i="1" s="1"/>
  <c r="V3957" i="1" s="1"/>
  <c r="S3956" i="1"/>
  <c r="U3956" i="1" s="1"/>
  <c r="V3956" i="1" s="1"/>
  <c r="U3955" i="1"/>
  <c r="V3955" i="1" s="1"/>
  <c r="S3955" i="1"/>
  <c r="S3954" i="1"/>
  <c r="S3953" i="1"/>
  <c r="S3952" i="1"/>
  <c r="S3951" i="1"/>
  <c r="S3950" i="1"/>
  <c r="S3949" i="1"/>
  <c r="U3949" i="1" s="1"/>
  <c r="V3949" i="1" s="1"/>
  <c r="S3948" i="1"/>
  <c r="U3948" i="1" s="1"/>
  <c r="V3948" i="1" s="1"/>
  <c r="S3947" i="1"/>
  <c r="S3946" i="1"/>
  <c r="S3945" i="1"/>
  <c r="S3944" i="1"/>
  <c r="S3943" i="1"/>
  <c r="S3942" i="1"/>
  <c r="S3941" i="1"/>
  <c r="U3941" i="1" s="1"/>
  <c r="V3941" i="1" s="1"/>
  <c r="S3940" i="1"/>
  <c r="U3940" i="1" s="1"/>
  <c r="V3940" i="1" s="1"/>
  <c r="S3939" i="1"/>
  <c r="S3938" i="1"/>
  <c r="S3937" i="1"/>
  <c r="S3936" i="1"/>
  <c r="U3936" i="1" s="1"/>
  <c r="V3936" i="1" s="1"/>
  <c r="S3935" i="1"/>
  <c r="S3934" i="1"/>
  <c r="S3933" i="1"/>
  <c r="U3933" i="1" s="1"/>
  <c r="V3933" i="1" s="1"/>
  <c r="S3932" i="1"/>
  <c r="U3932" i="1" s="1"/>
  <c r="V3932" i="1" s="1"/>
  <c r="U3931" i="1"/>
  <c r="V3931" i="1" s="1"/>
  <c r="S3931" i="1"/>
  <c r="S3930" i="1"/>
  <c r="S3929" i="1"/>
  <c r="U3928" i="1"/>
  <c r="V3928" i="1" s="1"/>
  <c r="S3928" i="1"/>
  <c r="S3927" i="1"/>
  <c r="S3926" i="1"/>
  <c r="S3925" i="1"/>
  <c r="U3925" i="1" s="1"/>
  <c r="V3925" i="1" s="1"/>
  <c r="U3924" i="1"/>
  <c r="V3924" i="1" s="1"/>
  <c r="S3924" i="1"/>
  <c r="U3923" i="1"/>
  <c r="V3923" i="1" s="1"/>
  <c r="S3923" i="1"/>
  <c r="S3922" i="1"/>
  <c r="S3921" i="1"/>
  <c r="U3921" i="1" s="1"/>
  <c r="S3920" i="1"/>
  <c r="S3919" i="1"/>
  <c r="S3918" i="1"/>
  <c r="S3917" i="1"/>
  <c r="U3917" i="1" s="1"/>
  <c r="V3917" i="1" s="1"/>
  <c r="S3916" i="1"/>
  <c r="U3916" i="1" s="1"/>
  <c r="V3916" i="1" s="1"/>
  <c r="U3915" i="1"/>
  <c r="V3915" i="1" s="1"/>
  <c r="S3915" i="1"/>
  <c r="S3914" i="1"/>
  <c r="S3913" i="1"/>
  <c r="U3913" i="1" s="1"/>
  <c r="S3912" i="1"/>
  <c r="S3911" i="1"/>
  <c r="S3910" i="1"/>
  <c r="S3909" i="1"/>
  <c r="U3909" i="1" s="1"/>
  <c r="V3909" i="1" s="1"/>
  <c r="U3908" i="1"/>
  <c r="V3908" i="1" s="1"/>
  <c r="S3908" i="1"/>
  <c r="S3907" i="1"/>
  <c r="S3906" i="1"/>
  <c r="S3905" i="1"/>
  <c r="U3905" i="1" s="1"/>
  <c r="S3904" i="1"/>
  <c r="S3903" i="1"/>
  <c r="S3902" i="1"/>
  <c r="U3902" i="1" s="1"/>
  <c r="S3901" i="1"/>
  <c r="U3901" i="1" s="1"/>
  <c r="V3901" i="1" s="1"/>
  <c r="U3900" i="1"/>
  <c r="V3900" i="1" s="1"/>
  <c r="S3900" i="1"/>
  <c r="U3899" i="1"/>
  <c r="V3899" i="1" s="1"/>
  <c r="S3899" i="1"/>
  <c r="S3898" i="1"/>
  <c r="S3897" i="1"/>
  <c r="U3897" i="1" s="1"/>
  <c r="U3896" i="1"/>
  <c r="S3896" i="1"/>
  <c r="V3896" i="1" s="1"/>
  <c r="S3895" i="1"/>
  <c r="S3894" i="1"/>
  <c r="S3893" i="1"/>
  <c r="U3893" i="1" s="1"/>
  <c r="V3893" i="1" s="1"/>
  <c r="S3892" i="1"/>
  <c r="U3892" i="1" s="1"/>
  <c r="V3892" i="1" s="1"/>
  <c r="U3891" i="1"/>
  <c r="S3891" i="1"/>
  <c r="V3891" i="1" s="1"/>
  <c r="S3890" i="1"/>
  <c r="S3889" i="1"/>
  <c r="U3888" i="1"/>
  <c r="S3888" i="1"/>
  <c r="V3888" i="1" s="1"/>
  <c r="S3887" i="1"/>
  <c r="U3886" i="1"/>
  <c r="S3886" i="1"/>
  <c r="S3885" i="1"/>
  <c r="U3885" i="1" s="1"/>
  <c r="V3885" i="1" s="1"/>
  <c r="U3884" i="1"/>
  <c r="V3884" i="1" s="1"/>
  <c r="S3884" i="1"/>
  <c r="U3883" i="1"/>
  <c r="V3883" i="1" s="1"/>
  <c r="S3883" i="1"/>
  <c r="S3882" i="1"/>
  <c r="S3881" i="1"/>
  <c r="S3880" i="1"/>
  <c r="S3879" i="1"/>
  <c r="S3878" i="1"/>
  <c r="U3877" i="1"/>
  <c r="S3877" i="1"/>
  <c r="V3877" i="1" s="1"/>
  <c r="S3876" i="1"/>
  <c r="U3876" i="1" s="1"/>
  <c r="V3876" i="1" s="1"/>
  <c r="S3875" i="1"/>
  <c r="U3875" i="1" s="1"/>
  <c r="V3875" i="1" s="1"/>
  <c r="S3874" i="1"/>
  <c r="V3873" i="1"/>
  <c r="S3873" i="1"/>
  <c r="U3873" i="1" s="1"/>
  <c r="S3872" i="1"/>
  <c r="S3871" i="1"/>
  <c r="U3870" i="1"/>
  <c r="S3870" i="1"/>
  <c r="S3869" i="1"/>
  <c r="U3869" i="1" s="1"/>
  <c r="V3869" i="1" s="1"/>
  <c r="U3868" i="1"/>
  <c r="V3868" i="1" s="1"/>
  <c r="S3868" i="1"/>
  <c r="U3867" i="1"/>
  <c r="V3867" i="1" s="1"/>
  <c r="S3867" i="1"/>
  <c r="S3866" i="1"/>
  <c r="S3865" i="1"/>
  <c r="U3865" i="1" s="1"/>
  <c r="S3864" i="1"/>
  <c r="S3863" i="1"/>
  <c r="S3862" i="1"/>
  <c r="S3861" i="1"/>
  <c r="U3861" i="1" s="1"/>
  <c r="V3861" i="1" s="1"/>
  <c r="S3860" i="1"/>
  <c r="U3860" i="1" s="1"/>
  <c r="V3860" i="1" s="1"/>
  <c r="U3859" i="1"/>
  <c r="V3859" i="1" s="1"/>
  <c r="S3859" i="1"/>
  <c r="S3858" i="1"/>
  <c r="S3857" i="1"/>
  <c r="U3857" i="1" s="1"/>
  <c r="U3856" i="1"/>
  <c r="S3856" i="1"/>
  <c r="V3856" i="1" s="1"/>
  <c r="U3855" i="1"/>
  <c r="S3855" i="1"/>
  <c r="S3854" i="1"/>
  <c r="U3854" i="1" s="1"/>
  <c r="S3853" i="1"/>
  <c r="U3853" i="1" s="1"/>
  <c r="V3853" i="1" s="1"/>
  <c r="S3852" i="1"/>
  <c r="U3852" i="1" s="1"/>
  <c r="V3852" i="1" s="1"/>
  <c r="S3851" i="1"/>
  <c r="S3850" i="1"/>
  <c r="S3849" i="1"/>
  <c r="S3848" i="1"/>
  <c r="U3848" i="1" s="1"/>
  <c r="V3848" i="1" s="1"/>
  <c r="V3847" i="1"/>
  <c r="S3847" i="1"/>
  <c r="U3847" i="1" s="1"/>
  <c r="U3846" i="1"/>
  <c r="V3846" i="1" s="1"/>
  <c r="S3846" i="1"/>
  <c r="S3845" i="1"/>
  <c r="U3844" i="1"/>
  <c r="S3844" i="1"/>
  <c r="S3843" i="1"/>
  <c r="U3843" i="1" s="1"/>
  <c r="V3843" i="1" s="1"/>
  <c r="U3842" i="1"/>
  <c r="V3842" i="1" s="1"/>
  <c r="S3842" i="1"/>
  <c r="S3841" i="1"/>
  <c r="S3840" i="1"/>
  <c r="V3839" i="1"/>
  <c r="S3839" i="1"/>
  <c r="U3839" i="1" s="1"/>
  <c r="U3838" i="1"/>
  <c r="V3838" i="1" s="1"/>
  <c r="S3838" i="1"/>
  <c r="S3837" i="1"/>
  <c r="S3836" i="1"/>
  <c r="S3835" i="1"/>
  <c r="U3835" i="1" s="1"/>
  <c r="V3835" i="1" s="1"/>
  <c r="U3834" i="1"/>
  <c r="V3834" i="1" s="1"/>
  <c r="S3834" i="1"/>
  <c r="S3833" i="1"/>
  <c r="U3832" i="1"/>
  <c r="S3832" i="1"/>
  <c r="S3831" i="1"/>
  <c r="U3831" i="1" s="1"/>
  <c r="V3831" i="1" s="1"/>
  <c r="U3830" i="1"/>
  <c r="V3830" i="1" s="1"/>
  <c r="S3830" i="1"/>
  <c r="S3829" i="1"/>
  <c r="S3828" i="1"/>
  <c r="S3827" i="1"/>
  <c r="U3827" i="1" s="1"/>
  <c r="V3827" i="1" s="1"/>
  <c r="U3826" i="1"/>
  <c r="V3826" i="1" s="1"/>
  <c r="S3826" i="1"/>
  <c r="S3825" i="1"/>
  <c r="U3824" i="1"/>
  <c r="S3824" i="1"/>
  <c r="V3823" i="1"/>
  <c r="S3823" i="1"/>
  <c r="U3823" i="1" s="1"/>
  <c r="S3822" i="1"/>
  <c r="U3822" i="1" s="1"/>
  <c r="V3822" i="1" s="1"/>
  <c r="S3821" i="1"/>
  <c r="S3820" i="1"/>
  <c r="S3819" i="1"/>
  <c r="U3819" i="1" s="1"/>
  <c r="V3819" i="1" s="1"/>
  <c r="S3818" i="1"/>
  <c r="U3818" i="1" s="1"/>
  <c r="V3818" i="1" s="1"/>
  <c r="S3817" i="1"/>
  <c r="S3816" i="1"/>
  <c r="S3815" i="1"/>
  <c r="U3815" i="1" s="1"/>
  <c r="V3815" i="1" s="1"/>
  <c r="S3814" i="1"/>
  <c r="U3814" i="1" s="1"/>
  <c r="V3814" i="1" s="1"/>
  <c r="S3813" i="1"/>
  <c r="S3812" i="1"/>
  <c r="S3811" i="1"/>
  <c r="U3811" i="1" s="1"/>
  <c r="V3811" i="1" s="1"/>
  <c r="S3810" i="1"/>
  <c r="U3810" i="1" s="1"/>
  <c r="V3810" i="1" s="1"/>
  <c r="S3809" i="1"/>
  <c r="S3808" i="1"/>
  <c r="S3807" i="1"/>
  <c r="U3807" i="1" s="1"/>
  <c r="U3806" i="1"/>
  <c r="V3806" i="1" s="1"/>
  <c r="S3806" i="1"/>
  <c r="S3805" i="1"/>
  <c r="S3804" i="1"/>
  <c r="S3803" i="1"/>
  <c r="U3803" i="1" s="1"/>
  <c r="V3803" i="1" s="1"/>
  <c r="U3802" i="1"/>
  <c r="V3802" i="1" s="1"/>
  <c r="S3802" i="1"/>
  <c r="S3801" i="1"/>
  <c r="U3800" i="1"/>
  <c r="S3800" i="1"/>
  <c r="S3799" i="1"/>
  <c r="U3799" i="1" s="1"/>
  <c r="V3799" i="1" s="1"/>
  <c r="U3798" i="1"/>
  <c r="V3798" i="1" s="1"/>
  <c r="S3798" i="1"/>
  <c r="S3797" i="1"/>
  <c r="S3796" i="1"/>
  <c r="S3795" i="1"/>
  <c r="U3795" i="1" s="1"/>
  <c r="V3795" i="1" s="1"/>
  <c r="U3794" i="1"/>
  <c r="V3794" i="1" s="1"/>
  <c r="S3794" i="1"/>
  <c r="S3793" i="1"/>
  <c r="U3792" i="1"/>
  <c r="S3792" i="1"/>
  <c r="V3791" i="1"/>
  <c r="S3791" i="1"/>
  <c r="U3791" i="1" s="1"/>
  <c r="S3790" i="1"/>
  <c r="U3790" i="1" s="1"/>
  <c r="V3790" i="1" s="1"/>
  <c r="S3789" i="1"/>
  <c r="S3788" i="1"/>
  <c r="S3787" i="1"/>
  <c r="U3787" i="1" s="1"/>
  <c r="V3787" i="1" s="1"/>
  <c r="S3786" i="1"/>
  <c r="U3786" i="1" s="1"/>
  <c r="V3786" i="1" s="1"/>
  <c r="S3785" i="1"/>
  <c r="S3784" i="1"/>
  <c r="S3783" i="1"/>
  <c r="U3783" i="1" s="1"/>
  <c r="V3783" i="1" s="1"/>
  <c r="U3782" i="1"/>
  <c r="V3782" i="1" s="1"/>
  <c r="S3782" i="1"/>
  <c r="S3781" i="1"/>
  <c r="S3780" i="1"/>
  <c r="S3779" i="1"/>
  <c r="U3779" i="1" s="1"/>
  <c r="V3779" i="1" s="1"/>
  <c r="U3778" i="1"/>
  <c r="V3778" i="1" s="1"/>
  <c r="S3778" i="1"/>
  <c r="S3777" i="1"/>
  <c r="U3776" i="1"/>
  <c r="S3776" i="1"/>
  <c r="S3775" i="1"/>
  <c r="U3775" i="1" s="1"/>
  <c r="S3774" i="1"/>
  <c r="U3774" i="1" s="1"/>
  <c r="V3774" i="1" s="1"/>
  <c r="S3773" i="1"/>
  <c r="S3772" i="1"/>
  <c r="S3771" i="1"/>
  <c r="U3771" i="1" s="1"/>
  <c r="V3771" i="1" s="1"/>
  <c r="U3770" i="1"/>
  <c r="V3770" i="1" s="1"/>
  <c r="S3770" i="1"/>
  <c r="S3769" i="1"/>
  <c r="S3768" i="1"/>
  <c r="S3767" i="1"/>
  <c r="U3767" i="1" s="1"/>
  <c r="V3767" i="1" s="1"/>
  <c r="S3766" i="1"/>
  <c r="U3766" i="1" s="1"/>
  <c r="V3766" i="1" s="1"/>
  <c r="S3765" i="1"/>
  <c r="S3764" i="1"/>
  <c r="S3763" i="1"/>
  <c r="U3763" i="1" s="1"/>
  <c r="V3763" i="1" s="1"/>
  <c r="S3762" i="1"/>
  <c r="U3762" i="1" s="1"/>
  <c r="V3762" i="1" s="1"/>
  <c r="S3761" i="1"/>
  <c r="S3760" i="1"/>
  <c r="V3759" i="1"/>
  <c r="S3759" i="1"/>
  <c r="U3759" i="1" s="1"/>
  <c r="U3758" i="1"/>
  <c r="V3758" i="1" s="1"/>
  <c r="S3758" i="1"/>
  <c r="S3757" i="1"/>
  <c r="S3756" i="1"/>
  <c r="S3755" i="1"/>
  <c r="U3755" i="1" s="1"/>
  <c r="V3755" i="1" s="1"/>
  <c r="U3754" i="1"/>
  <c r="V3754" i="1" s="1"/>
  <c r="S3754" i="1"/>
  <c r="S3753" i="1"/>
  <c r="U3752" i="1"/>
  <c r="S3752" i="1"/>
  <c r="S3751" i="1"/>
  <c r="U3751" i="1" s="1"/>
  <c r="V3751" i="1" s="1"/>
  <c r="U3750" i="1"/>
  <c r="V3750" i="1" s="1"/>
  <c r="S3750" i="1"/>
  <c r="S3749" i="1"/>
  <c r="S3748" i="1"/>
  <c r="S3747" i="1"/>
  <c r="U3747" i="1" s="1"/>
  <c r="V3747" i="1" s="1"/>
  <c r="S3746" i="1"/>
  <c r="U3746" i="1" s="1"/>
  <c r="V3746" i="1" s="1"/>
  <c r="S3745" i="1"/>
  <c r="U3744" i="1"/>
  <c r="S3744" i="1"/>
  <c r="S3743" i="1"/>
  <c r="S3742" i="1"/>
  <c r="U3742" i="1" s="1"/>
  <c r="V3742" i="1" s="1"/>
  <c r="S3741" i="1"/>
  <c r="S3740" i="1"/>
  <c r="S3739" i="1"/>
  <c r="U3739" i="1" s="1"/>
  <c r="V3739" i="1" s="1"/>
  <c r="S3738" i="1"/>
  <c r="U3738" i="1" s="1"/>
  <c r="V3738" i="1" s="1"/>
  <c r="S3737" i="1"/>
  <c r="S3736" i="1"/>
  <c r="S3735" i="1"/>
  <c r="U3735" i="1" s="1"/>
  <c r="U3734" i="1"/>
  <c r="V3734" i="1" s="1"/>
  <c r="S3734" i="1"/>
  <c r="S3733" i="1"/>
  <c r="S3732" i="1"/>
  <c r="S3731" i="1"/>
  <c r="U3731" i="1" s="1"/>
  <c r="S3730" i="1"/>
  <c r="U3730" i="1" s="1"/>
  <c r="V3730" i="1" s="1"/>
  <c r="S3729" i="1"/>
  <c r="S3728" i="1"/>
  <c r="S3727" i="1"/>
  <c r="U3727" i="1" s="1"/>
  <c r="V3727" i="1" s="1"/>
  <c r="S3726" i="1"/>
  <c r="U3726" i="1" s="1"/>
  <c r="V3726" i="1" s="1"/>
  <c r="S3725" i="1"/>
  <c r="S3724" i="1"/>
  <c r="V3723" i="1"/>
  <c r="S3723" i="1"/>
  <c r="U3723" i="1" s="1"/>
  <c r="S3722" i="1"/>
  <c r="U3722" i="1" s="1"/>
  <c r="V3722" i="1" s="1"/>
  <c r="S3721" i="1"/>
  <c r="U3720" i="1"/>
  <c r="S3720" i="1"/>
  <c r="V3720" i="1" s="1"/>
  <c r="S3719" i="1"/>
  <c r="U3719" i="1" s="1"/>
  <c r="V3719" i="1" s="1"/>
  <c r="U3718" i="1"/>
  <c r="V3718" i="1" s="1"/>
  <c r="S3718" i="1"/>
  <c r="S3717" i="1"/>
  <c r="S3716" i="1"/>
  <c r="S3715" i="1"/>
  <c r="U3715" i="1" s="1"/>
  <c r="S3714" i="1"/>
  <c r="U3714" i="1" s="1"/>
  <c r="V3714" i="1" s="1"/>
  <c r="S3713" i="1"/>
  <c r="S3712" i="1"/>
  <c r="S3711" i="1"/>
  <c r="U3711" i="1" s="1"/>
  <c r="V3711" i="1" s="1"/>
  <c r="S3710" i="1"/>
  <c r="U3710" i="1" s="1"/>
  <c r="V3710" i="1" s="1"/>
  <c r="S3709" i="1"/>
  <c r="S3708" i="1"/>
  <c r="S3707" i="1"/>
  <c r="U3707" i="1" s="1"/>
  <c r="V3707" i="1" s="1"/>
  <c r="S3706" i="1"/>
  <c r="U3706" i="1" s="1"/>
  <c r="V3706" i="1" s="1"/>
  <c r="S3705" i="1"/>
  <c r="S3704" i="1"/>
  <c r="S3703" i="1"/>
  <c r="U3703" i="1" s="1"/>
  <c r="V3703" i="1" s="1"/>
  <c r="S3702" i="1"/>
  <c r="U3702" i="1" s="1"/>
  <c r="V3702" i="1" s="1"/>
  <c r="S3701" i="1"/>
  <c r="S3700" i="1"/>
  <c r="S3699" i="1"/>
  <c r="U3699" i="1" s="1"/>
  <c r="V3699" i="1" s="1"/>
  <c r="S3698" i="1"/>
  <c r="U3698" i="1" s="1"/>
  <c r="V3698" i="1" s="1"/>
  <c r="S3697" i="1"/>
  <c r="S3696" i="1"/>
  <c r="S3695" i="1"/>
  <c r="U3695" i="1" s="1"/>
  <c r="V3695" i="1" s="1"/>
  <c r="U3694" i="1"/>
  <c r="V3694" i="1" s="1"/>
  <c r="S3694" i="1"/>
  <c r="S3693" i="1"/>
  <c r="S3692" i="1"/>
  <c r="S3691" i="1"/>
  <c r="U3691" i="1" s="1"/>
  <c r="V3691" i="1" s="1"/>
  <c r="S3690" i="1"/>
  <c r="U3690" i="1" s="1"/>
  <c r="V3690" i="1" s="1"/>
  <c r="S3689" i="1"/>
  <c r="S3688" i="1"/>
  <c r="S3687" i="1"/>
  <c r="U3687" i="1" s="1"/>
  <c r="S3686" i="1"/>
  <c r="U3686" i="1" s="1"/>
  <c r="V3686" i="1" s="1"/>
  <c r="S3685" i="1"/>
  <c r="S3684" i="1"/>
  <c r="S3683" i="1"/>
  <c r="U3683" i="1" s="1"/>
  <c r="V3683" i="1" s="1"/>
  <c r="U3682" i="1"/>
  <c r="V3682" i="1" s="1"/>
  <c r="S3682" i="1"/>
  <c r="S3681" i="1"/>
  <c r="S3680" i="1"/>
  <c r="V3679" i="1"/>
  <c r="S3679" i="1"/>
  <c r="U3679" i="1" s="1"/>
  <c r="U3678" i="1"/>
  <c r="V3678" i="1" s="1"/>
  <c r="S3678" i="1"/>
  <c r="S3677" i="1"/>
  <c r="S3676" i="1"/>
  <c r="S3675" i="1"/>
  <c r="U3675" i="1" s="1"/>
  <c r="V3675" i="1" s="1"/>
  <c r="U3674" i="1"/>
  <c r="V3674" i="1" s="1"/>
  <c r="S3674" i="1"/>
  <c r="S3673" i="1"/>
  <c r="U3672" i="1"/>
  <c r="S3672" i="1"/>
  <c r="S3671" i="1"/>
  <c r="U3671" i="1" s="1"/>
  <c r="S3670" i="1"/>
  <c r="U3670" i="1" s="1"/>
  <c r="V3670" i="1" s="1"/>
  <c r="S3669" i="1"/>
  <c r="S3668" i="1"/>
  <c r="V3667" i="1"/>
  <c r="S3667" i="1"/>
  <c r="U3667" i="1" s="1"/>
  <c r="S3666" i="1"/>
  <c r="U3666" i="1" s="1"/>
  <c r="V3666" i="1" s="1"/>
  <c r="S3665" i="1"/>
  <c r="S3664" i="1"/>
  <c r="S3663" i="1"/>
  <c r="U3663" i="1" s="1"/>
  <c r="V3663" i="1" s="1"/>
  <c r="S3662" i="1"/>
  <c r="U3662" i="1" s="1"/>
  <c r="V3662" i="1" s="1"/>
  <c r="S3661" i="1"/>
  <c r="S3660" i="1"/>
  <c r="S3659" i="1"/>
  <c r="U3659" i="1" s="1"/>
  <c r="V3659" i="1" s="1"/>
  <c r="S3658" i="1"/>
  <c r="U3658" i="1" s="1"/>
  <c r="V3658" i="1" s="1"/>
  <c r="S3657" i="1"/>
  <c r="S3656" i="1"/>
  <c r="S3655" i="1"/>
  <c r="U3655" i="1" s="1"/>
  <c r="S3654" i="1"/>
  <c r="U3654" i="1" s="1"/>
  <c r="V3654" i="1" s="1"/>
  <c r="S3653" i="1"/>
  <c r="S3652" i="1"/>
  <c r="V3651" i="1"/>
  <c r="S3651" i="1"/>
  <c r="U3651" i="1" s="1"/>
  <c r="S3650" i="1"/>
  <c r="U3650" i="1" s="1"/>
  <c r="V3650" i="1" s="1"/>
  <c r="S3649" i="1"/>
  <c r="S3648" i="1"/>
  <c r="S3647" i="1"/>
  <c r="U3647" i="1" s="1"/>
  <c r="V3647" i="1" s="1"/>
  <c r="U3646" i="1"/>
  <c r="V3646" i="1" s="1"/>
  <c r="S3646" i="1"/>
  <c r="S3645" i="1"/>
  <c r="S3644" i="1"/>
  <c r="S3643" i="1"/>
  <c r="U3643" i="1" s="1"/>
  <c r="V3643" i="1" s="1"/>
  <c r="S3642" i="1"/>
  <c r="U3642" i="1" s="1"/>
  <c r="V3642" i="1" s="1"/>
  <c r="S3641" i="1"/>
  <c r="S3640" i="1"/>
  <c r="V3639" i="1"/>
  <c r="S3639" i="1"/>
  <c r="U3639" i="1" s="1"/>
  <c r="U3638" i="1"/>
  <c r="V3638" i="1" s="1"/>
  <c r="S3638" i="1"/>
  <c r="S3637" i="1"/>
  <c r="S3636" i="1"/>
  <c r="S3635" i="1"/>
  <c r="U3635" i="1" s="1"/>
  <c r="U3634" i="1"/>
  <c r="V3634" i="1" s="1"/>
  <c r="S3634" i="1"/>
  <c r="S3633" i="1"/>
  <c r="U3632" i="1"/>
  <c r="S3632" i="1"/>
  <c r="S3631" i="1"/>
  <c r="U3631" i="1" s="1"/>
  <c r="V3630" i="1"/>
  <c r="U3630" i="1"/>
  <c r="S3630" i="1"/>
  <c r="S3629" i="1"/>
  <c r="S3628" i="1"/>
  <c r="S3627" i="1"/>
  <c r="U3627" i="1" s="1"/>
  <c r="V3627" i="1" s="1"/>
  <c r="S3626" i="1"/>
  <c r="U3626" i="1" s="1"/>
  <c r="V3626" i="1" s="1"/>
  <c r="S3625" i="1"/>
  <c r="U3624" i="1"/>
  <c r="V3624" i="1" s="1"/>
  <c r="S3624" i="1"/>
  <c r="S3623" i="1"/>
  <c r="U3623" i="1" s="1"/>
  <c r="V3623" i="1" s="1"/>
  <c r="U3622" i="1"/>
  <c r="S3622" i="1"/>
  <c r="S3621" i="1"/>
  <c r="S3620" i="1"/>
  <c r="S3619" i="1"/>
  <c r="U3618" i="1"/>
  <c r="V3618" i="1" s="1"/>
  <c r="S3618" i="1"/>
  <c r="S3617" i="1"/>
  <c r="S3616" i="1"/>
  <c r="S3615" i="1"/>
  <c r="U3615" i="1" s="1"/>
  <c r="V3615" i="1" s="1"/>
  <c r="S3614" i="1"/>
  <c r="S3613" i="1"/>
  <c r="S3612" i="1"/>
  <c r="S3611" i="1"/>
  <c r="S3610" i="1"/>
  <c r="S3609" i="1"/>
  <c r="U3609" i="1" s="1"/>
  <c r="V3609" i="1" s="1"/>
  <c r="S3608" i="1"/>
  <c r="S3607" i="1"/>
  <c r="U3607" i="1" s="1"/>
  <c r="S3606" i="1"/>
  <c r="U3606" i="1" s="1"/>
  <c r="V3606" i="1" s="1"/>
  <c r="S3605" i="1"/>
  <c r="S3604" i="1"/>
  <c r="S3603" i="1"/>
  <c r="U3603" i="1" s="1"/>
  <c r="V3603" i="1" s="1"/>
  <c r="U3602" i="1"/>
  <c r="V3602" i="1" s="1"/>
  <c r="S3602" i="1"/>
  <c r="S3601" i="1"/>
  <c r="S3600" i="1"/>
  <c r="S3599" i="1"/>
  <c r="S3598" i="1"/>
  <c r="U3597" i="1"/>
  <c r="S3597" i="1"/>
  <c r="S3596" i="1"/>
  <c r="S3595" i="1"/>
  <c r="S3594" i="1"/>
  <c r="U3594" i="1" s="1"/>
  <c r="V3594" i="1" s="1"/>
  <c r="U3593" i="1"/>
  <c r="V3593" i="1" s="1"/>
  <c r="S3593" i="1"/>
  <c r="S3592" i="1"/>
  <c r="U3592" i="1" s="1"/>
  <c r="V3592" i="1" s="1"/>
  <c r="V3591" i="1"/>
  <c r="S3591" i="1"/>
  <c r="U3591" i="1" s="1"/>
  <c r="S3590" i="1"/>
  <c r="U3590" i="1" s="1"/>
  <c r="V3590" i="1" s="1"/>
  <c r="U3589" i="1"/>
  <c r="V3589" i="1" s="1"/>
  <c r="S3589" i="1"/>
  <c r="S3588" i="1"/>
  <c r="U3588" i="1" s="1"/>
  <c r="U3587" i="1"/>
  <c r="V3587" i="1" s="1"/>
  <c r="S3587" i="1"/>
  <c r="S3586" i="1"/>
  <c r="U3586" i="1" s="1"/>
  <c r="V3586" i="1" s="1"/>
  <c r="S3585" i="1"/>
  <c r="S3584" i="1"/>
  <c r="U3584" i="1" s="1"/>
  <c r="V3584" i="1" s="1"/>
  <c r="S3583" i="1"/>
  <c r="U3583" i="1" s="1"/>
  <c r="V3583" i="1" s="1"/>
  <c r="S3582" i="1"/>
  <c r="S3581" i="1"/>
  <c r="S3580" i="1"/>
  <c r="S3579" i="1"/>
  <c r="U3579" i="1" s="1"/>
  <c r="V3579" i="1" s="1"/>
  <c r="S3578" i="1"/>
  <c r="U3578" i="1" s="1"/>
  <c r="V3578" i="1" s="1"/>
  <c r="S3577" i="1"/>
  <c r="S3576" i="1"/>
  <c r="U3576" i="1" s="1"/>
  <c r="V3576" i="1" s="1"/>
  <c r="S3575" i="1"/>
  <c r="U3575" i="1" s="1"/>
  <c r="V3575" i="1" s="1"/>
  <c r="S3574" i="1"/>
  <c r="S3573" i="1"/>
  <c r="U3572" i="1"/>
  <c r="S3572" i="1"/>
  <c r="U3571" i="1"/>
  <c r="V3571" i="1" s="1"/>
  <c r="S3571" i="1"/>
  <c r="U3570" i="1"/>
  <c r="V3570" i="1" s="1"/>
  <c r="S3570" i="1"/>
  <c r="S3569" i="1"/>
  <c r="S3568" i="1"/>
  <c r="U3568" i="1" s="1"/>
  <c r="V3568" i="1" s="1"/>
  <c r="S3567" i="1"/>
  <c r="U3567" i="1" s="1"/>
  <c r="V3567" i="1" s="1"/>
  <c r="S3566" i="1"/>
  <c r="S3565" i="1"/>
  <c r="U3564" i="1"/>
  <c r="S3564" i="1"/>
  <c r="S3563" i="1"/>
  <c r="U3563" i="1" s="1"/>
  <c r="V3563" i="1" s="1"/>
  <c r="S3562" i="1"/>
  <c r="U3562" i="1" s="1"/>
  <c r="V3562" i="1" s="1"/>
  <c r="S3561" i="1"/>
  <c r="S3560" i="1"/>
  <c r="U3560" i="1" s="1"/>
  <c r="V3560" i="1" s="1"/>
  <c r="S3559" i="1"/>
  <c r="U3559" i="1" s="1"/>
  <c r="V3559" i="1" s="1"/>
  <c r="S3558" i="1"/>
  <c r="S3557" i="1"/>
  <c r="S3556" i="1"/>
  <c r="U3555" i="1"/>
  <c r="V3555" i="1" s="1"/>
  <c r="S3555" i="1"/>
  <c r="S3554" i="1"/>
  <c r="U3554" i="1" s="1"/>
  <c r="V3554" i="1" s="1"/>
  <c r="S3553" i="1"/>
  <c r="S3552" i="1"/>
  <c r="U3552" i="1" s="1"/>
  <c r="V3552" i="1" s="1"/>
  <c r="S3551" i="1"/>
  <c r="U3551" i="1" s="1"/>
  <c r="V3551" i="1" s="1"/>
  <c r="S3550" i="1"/>
  <c r="S3549" i="1"/>
  <c r="S3548" i="1"/>
  <c r="U3547" i="1"/>
  <c r="V3547" i="1" s="1"/>
  <c r="S3547" i="1"/>
  <c r="S3546" i="1"/>
  <c r="U3546" i="1" s="1"/>
  <c r="V3546" i="1" s="1"/>
  <c r="S3545" i="1"/>
  <c r="S3544" i="1"/>
  <c r="U3544" i="1" s="1"/>
  <c r="V3544" i="1" s="1"/>
  <c r="S3543" i="1"/>
  <c r="U3543" i="1" s="1"/>
  <c r="V3543" i="1" s="1"/>
  <c r="S3542" i="1"/>
  <c r="S3541" i="1"/>
  <c r="U3540" i="1"/>
  <c r="S3540" i="1"/>
  <c r="S3539" i="1"/>
  <c r="U3539" i="1" s="1"/>
  <c r="V3539" i="1" s="1"/>
  <c r="U3538" i="1"/>
  <c r="V3538" i="1" s="1"/>
  <c r="S3538" i="1"/>
  <c r="S3537" i="1"/>
  <c r="S3536" i="1"/>
  <c r="U3536" i="1" s="1"/>
  <c r="V3536" i="1" s="1"/>
  <c r="S3535" i="1"/>
  <c r="U3535" i="1" s="1"/>
  <c r="V3535" i="1" s="1"/>
  <c r="S3534" i="1"/>
  <c r="S3533" i="1"/>
  <c r="S3532" i="1"/>
  <c r="S3531" i="1"/>
  <c r="U3531" i="1" s="1"/>
  <c r="V3531" i="1" s="1"/>
  <c r="U3530" i="1"/>
  <c r="V3530" i="1" s="1"/>
  <c r="S3530" i="1"/>
  <c r="S3529" i="1"/>
  <c r="S3528" i="1"/>
  <c r="U3528" i="1" s="1"/>
  <c r="V3528" i="1" s="1"/>
  <c r="S3527" i="1"/>
  <c r="U3527" i="1" s="1"/>
  <c r="V3527" i="1" s="1"/>
  <c r="S3526" i="1"/>
  <c r="S3525" i="1"/>
  <c r="U3524" i="1"/>
  <c r="S3524" i="1"/>
  <c r="U3523" i="1"/>
  <c r="V3523" i="1" s="1"/>
  <c r="S3523" i="1"/>
  <c r="S3522" i="1"/>
  <c r="U3522" i="1" s="1"/>
  <c r="V3522" i="1" s="1"/>
  <c r="S3521" i="1"/>
  <c r="S3520" i="1"/>
  <c r="U3520" i="1" s="1"/>
  <c r="V3520" i="1" s="1"/>
  <c r="S3519" i="1"/>
  <c r="U3519" i="1" s="1"/>
  <c r="V3519" i="1" s="1"/>
  <c r="S3518" i="1"/>
  <c r="S3517" i="1"/>
  <c r="S3516" i="1"/>
  <c r="S3515" i="1"/>
  <c r="U3515" i="1" s="1"/>
  <c r="V3515" i="1" s="1"/>
  <c r="S3514" i="1"/>
  <c r="U3514" i="1" s="1"/>
  <c r="V3514" i="1" s="1"/>
  <c r="S3513" i="1"/>
  <c r="S3512" i="1"/>
  <c r="U3512" i="1" s="1"/>
  <c r="V3512" i="1" s="1"/>
  <c r="S3511" i="1"/>
  <c r="U3511" i="1" s="1"/>
  <c r="V3511" i="1" s="1"/>
  <c r="S3510" i="1"/>
  <c r="S3509" i="1"/>
  <c r="U3508" i="1"/>
  <c r="S3508" i="1"/>
  <c r="S3507" i="1"/>
  <c r="U3507" i="1" s="1"/>
  <c r="V3507" i="1" s="1"/>
  <c r="U3506" i="1"/>
  <c r="V3506" i="1" s="1"/>
  <c r="S3506" i="1"/>
  <c r="S3505" i="1"/>
  <c r="S3504" i="1"/>
  <c r="U3504" i="1" s="1"/>
  <c r="V3504" i="1" s="1"/>
  <c r="S3503" i="1"/>
  <c r="U3503" i="1" s="1"/>
  <c r="V3503" i="1" s="1"/>
  <c r="S3502" i="1"/>
  <c r="S3501" i="1"/>
  <c r="U3500" i="1"/>
  <c r="S3500" i="1"/>
  <c r="S3499" i="1"/>
  <c r="U3499" i="1" s="1"/>
  <c r="V3499" i="1" s="1"/>
  <c r="S3498" i="1"/>
  <c r="U3498" i="1" s="1"/>
  <c r="V3498" i="1" s="1"/>
  <c r="S3497" i="1"/>
  <c r="S3496" i="1"/>
  <c r="U3496" i="1" s="1"/>
  <c r="V3496" i="1" s="1"/>
  <c r="S3495" i="1"/>
  <c r="U3495" i="1" s="1"/>
  <c r="V3495" i="1" s="1"/>
  <c r="S3494" i="1"/>
  <c r="S3493" i="1"/>
  <c r="S3492" i="1"/>
  <c r="U3491" i="1"/>
  <c r="V3491" i="1" s="1"/>
  <c r="S3491" i="1"/>
  <c r="S3490" i="1"/>
  <c r="U3490" i="1" s="1"/>
  <c r="V3490" i="1" s="1"/>
  <c r="S3489" i="1"/>
  <c r="S3488" i="1"/>
  <c r="U3488" i="1" s="1"/>
  <c r="V3488" i="1" s="1"/>
  <c r="S3487" i="1"/>
  <c r="U3487" i="1" s="1"/>
  <c r="V3487" i="1" s="1"/>
  <c r="S3486" i="1"/>
  <c r="S3485" i="1"/>
  <c r="S3484" i="1"/>
  <c r="U3483" i="1"/>
  <c r="V3483" i="1" s="1"/>
  <c r="S3483" i="1"/>
  <c r="S3482" i="1"/>
  <c r="U3482" i="1" s="1"/>
  <c r="V3482" i="1" s="1"/>
  <c r="S3481" i="1"/>
  <c r="S3480" i="1"/>
  <c r="U3480" i="1" s="1"/>
  <c r="V3480" i="1" s="1"/>
  <c r="S3479" i="1"/>
  <c r="U3479" i="1" s="1"/>
  <c r="V3479" i="1" s="1"/>
  <c r="S3478" i="1"/>
  <c r="S3477" i="1"/>
  <c r="U3476" i="1"/>
  <c r="S3476" i="1"/>
  <c r="S3475" i="1"/>
  <c r="U3475" i="1" s="1"/>
  <c r="V3475" i="1" s="1"/>
  <c r="U3474" i="1"/>
  <c r="V3474" i="1" s="1"/>
  <c r="S3474" i="1"/>
  <c r="S3473" i="1"/>
  <c r="S3472" i="1"/>
  <c r="U3472" i="1" s="1"/>
  <c r="V3472" i="1" s="1"/>
  <c r="S3471" i="1"/>
  <c r="U3471" i="1" s="1"/>
  <c r="V3471" i="1" s="1"/>
  <c r="S3470" i="1"/>
  <c r="S3469" i="1"/>
  <c r="S3468" i="1"/>
  <c r="S3467" i="1"/>
  <c r="U3467" i="1" s="1"/>
  <c r="V3467" i="1" s="1"/>
  <c r="U3466" i="1"/>
  <c r="V3466" i="1" s="1"/>
  <c r="S3466" i="1"/>
  <c r="S3465" i="1"/>
  <c r="S3464" i="1"/>
  <c r="U3464" i="1" s="1"/>
  <c r="V3464" i="1" s="1"/>
  <c r="S3463" i="1"/>
  <c r="U3463" i="1" s="1"/>
  <c r="V3463" i="1" s="1"/>
  <c r="S3462" i="1"/>
  <c r="S3461" i="1"/>
  <c r="S3460" i="1"/>
  <c r="U3459" i="1"/>
  <c r="V3459" i="1" s="1"/>
  <c r="S3459" i="1"/>
  <c r="S3458" i="1"/>
  <c r="U3458" i="1" s="1"/>
  <c r="V3458" i="1" s="1"/>
  <c r="S3457" i="1"/>
  <c r="S3456" i="1"/>
  <c r="U3456" i="1" s="1"/>
  <c r="V3456" i="1" s="1"/>
  <c r="S3455" i="1"/>
  <c r="U3455" i="1" s="1"/>
  <c r="V3455" i="1" s="1"/>
  <c r="S3454" i="1"/>
  <c r="S3453" i="1"/>
  <c r="S3452" i="1"/>
  <c r="S3451" i="1"/>
  <c r="U3451" i="1" s="1"/>
  <c r="V3451" i="1" s="1"/>
  <c r="S3450" i="1"/>
  <c r="U3450" i="1" s="1"/>
  <c r="V3450" i="1" s="1"/>
  <c r="S3449" i="1"/>
  <c r="S3448" i="1"/>
  <c r="U3448" i="1" s="1"/>
  <c r="V3448" i="1" s="1"/>
  <c r="S3447" i="1"/>
  <c r="U3447" i="1" s="1"/>
  <c r="V3447" i="1" s="1"/>
  <c r="S3446" i="1"/>
  <c r="S3445" i="1"/>
  <c r="U3444" i="1"/>
  <c r="S3444" i="1"/>
  <c r="U3443" i="1"/>
  <c r="V3443" i="1" s="1"/>
  <c r="S3443" i="1"/>
  <c r="U3442" i="1"/>
  <c r="V3442" i="1" s="1"/>
  <c r="S3442" i="1"/>
  <c r="S3441" i="1"/>
  <c r="S3440" i="1"/>
  <c r="U3440" i="1" s="1"/>
  <c r="V3440" i="1" s="1"/>
  <c r="S3439" i="1"/>
  <c r="U3439" i="1" s="1"/>
  <c r="V3439" i="1" s="1"/>
  <c r="S3438" i="1"/>
  <c r="S3437" i="1"/>
  <c r="U3436" i="1"/>
  <c r="S3436" i="1"/>
  <c r="U3435" i="1"/>
  <c r="V3435" i="1" s="1"/>
  <c r="S3435" i="1"/>
  <c r="S3434" i="1"/>
  <c r="U3434" i="1" s="1"/>
  <c r="V3434" i="1" s="1"/>
  <c r="S3433" i="1"/>
  <c r="S3432" i="1"/>
  <c r="U3432" i="1" s="1"/>
  <c r="V3432" i="1" s="1"/>
  <c r="S3431" i="1"/>
  <c r="U3431" i="1" s="1"/>
  <c r="V3431" i="1" s="1"/>
  <c r="S3430" i="1"/>
  <c r="S3429" i="1"/>
  <c r="S3428" i="1"/>
  <c r="U3427" i="1"/>
  <c r="V3427" i="1" s="1"/>
  <c r="S3427" i="1"/>
  <c r="S3426" i="1"/>
  <c r="U3426" i="1" s="1"/>
  <c r="V3426" i="1" s="1"/>
  <c r="S3425" i="1"/>
  <c r="S3424" i="1"/>
  <c r="U3424" i="1" s="1"/>
  <c r="V3424" i="1" s="1"/>
  <c r="S3423" i="1"/>
  <c r="U3423" i="1" s="1"/>
  <c r="V3423" i="1" s="1"/>
  <c r="S3422" i="1"/>
  <c r="S3421" i="1"/>
  <c r="S3420" i="1"/>
  <c r="U3419" i="1"/>
  <c r="V3419" i="1" s="1"/>
  <c r="S3419" i="1"/>
  <c r="U3418" i="1"/>
  <c r="V3418" i="1" s="1"/>
  <c r="S3418" i="1"/>
  <c r="S3417" i="1"/>
  <c r="S3416" i="1"/>
  <c r="U3416" i="1" s="1"/>
  <c r="V3416" i="1" s="1"/>
  <c r="S3415" i="1"/>
  <c r="S3414" i="1"/>
  <c r="S3413" i="1"/>
  <c r="U3412" i="1"/>
  <c r="S3412" i="1"/>
  <c r="V3412" i="1" s="1"/>
  <c r="S3411" i="1"/>
  <c r="U3411" i="1" s="1"/>
  <c r="V3411" i="1" s="1"/>
  <c r="S3410" i="1"/>
  <c r="U3410" i="1" s="1"/>
  <c r="V3410" i="1" s="1"/>
  <c r="S3409" i="1"/>
  <c r="S3408" i="1"/>
  <c r="U3408" i="1" s="1"/>
  <c r="V3408" i="1" s="1"/>
  <c r="S3407" i="1"/>
  <c r="U3407" i="1" s="1"/>
  <c r="S3406" i="1"/>
  <c r="S3405" i="1"/>
  <c r="S3404" i="1"/>
  <c r="U3403" i="1"/>
  <c r="V3403" i="1" s="1"/>
  <c r="S3403" i="1"/>
  <c r="S3402" i="1"/>
  <c r="U3402" i="1" s="1"/>
  <c r="V3402" i="1" s="1"/>
  <c r="S3401" i="1"/>
  <c r="V3400" i="1"/>
  <c r="S3400" i="1"/>
  <c r="U3400" i="1" s="1"/>
  <c r="S3399" i="1"/>
  <c r="U3399" i="1" s="1"/>
  <c r="V3399" i="1" s="1"/>
  <c r="S3398" i="1"/>
  <c r="S3397" i="1"/>
  <c r="S3396" i="1"/>
  <c r="S3395" i="1"/>
  <c r="U3395" i="1" s="1"/>
  <c r="V3395" i="1" s="1"/>
  <c r="S3394" i="1"/>
  <c r="U3394" i="1" s="1"/>
  <c r="V3394" i="1" s="1"/>
  <c r="S3393" i="1"/>
  <c r="V3392" i="1"/>
  <c r="S3392" i="1"/>
  <c r="U3392" i="1" s="1"/>
  <c r="S3391" i="1"/>
  <c r="U3391" i="1" s="1"/>
  <c r="V3391" i="1" s="1"/>
  <c r="S3390" i="1"/>
  <c r="S3389" i="1"/>
  <c r="U3388" i="1"/>
  <c r="S3388" i="1"/>
  <c r="U3387" i="1"/>
  <c r="V3387" i="1" s="1"/>
  <c r="S3387" i="1"/>
  <c r="S3386" i="1"/>
  <c r="U3386" i="1" s="1"/>
  <c r="V3386" i="1" s="1"/>
  <c r="S3385" i="1"/>
  <c r="S3384" i="1"/>
  <c r="U3384" i="1" s="1"/>
  <c r="V3384" i="1" s="1"/>
  <c r="S3383" i="1"/>
  <c r="U3383" i="1" s="1"/>
  <c r="V3383" i="1" s="1"/>
  <c r="S3382" i="1"/>
  <c r="S3381" i="1"/>
  <c r="S3380" i="1"/>
  <c r="S3379" i="1"/>
  <c r="U3379" i="1" s="1"/>
  <c r="V3379" i="1" s="1"/>
  <c r="S3378" i="1"/>
  <c r="U3378" i="1" s="1"/>
  <c r="V3378" i="1" s="1"/>
  <c r="S3377" i="1"/>
  <c r="V3376" i="1"/>
  <c r="S3376" i="1"/>
  <c r="U3376" i="1" s="1"/>
  <c r="S3375" i="1"/>
  <c r="U3375" i="1" s="1"/>
  <c r="V3375" i="1" s="1"/>
  <c r="S3374" i="1"/>
  <c r="S3373" i="1"/>
  <c r="S3372" i="1"/>
  <c r="S3371" i="1"/>
  <c r="U3370" i="1"/>
  <c r="V3370" i="1" s="1"/>
  <c r="S3370" i="1"/>
  <c r="S3369" i="1"/>
  <c r="S3368" i="1"/>
  <c r="U3368" i="1" s="1"/>
  <c r="V3368" i="1" s="1"/>
  <c r="V3367" i="1"/>
  <c r="S3367" i="1"/>
  <c r="U3367" i="1" s="1"/>
  <c r="S3366" i="1"/>
  <c r="S3365" i="1"/>
  <c r="U3364" i="1"/>
  <c r="S3364" i="1"/>
  <c r="U3363" i="1"/>
  <c r="S3363" i="1"/>
  <c r="U3362" i="1"/>
  <c r="V3362" i="1" s="1"/>
  <c r="S3362" i="1"/>
  <c r="S3361" i="1"/>
  <c r="S3360" i="1"/>
  <c r="U3360" i="1" s="1"/>
  <c r="S3359" i="1"/>
  <c r="U3358" i="1"/>
  <c r="S3358" i="1"/>
  <c r="S3357" i="1"/>
  <c r="S3356" i="1"/>
  <c r="U3356" i="1" s="1"/>
  <c r="S3355" i="1"/>
  <c r="S3354" i="1"/>
  <c r="S3353" i="1"/>
  <c r="S3352" i="1"/>
  <c r="S3351" i="1"/>
  <c r="S3350" i="1"/>
  <c r="S3349" i="1"/>
  <c r="U3349" i="1" s="1"/>
  <c r="V3349" i="1" s="1"/>
  <c r="U3348" i="1"/>
  <c r="V3348" i="1" s="1"/>
  <c r="S3348" i="1"/>
  <c r="S3347" i="1"/>
  <c r="S3346" i="1"/>
  <c r="S3345" i="1"/>
  <c r="V3344" i="1"/>
  <c r="U3344" i="1"/>
  <c r="S3344" i="1"/>
  <c r="S3343" i="1"/>
  <c r="S3342" i="1"/>
  <c r="S3341" i="1"/>
  <c r="U3341" i="1" s="1"/>
  <c r="V3341" i="1" s="1"/>
  <c r="U3340" i="1"/>
  <c r="V3340" i="1" s="1"/>
  <c r="S3340" i="1"/>
  <c r="S3339" i="1"/>
  <c r="U3339" i="1" s="1"/>
  <c r="V3339" i="1" s="1"/>
  <c r="S3338" i="1"/>
  <c r="S3337" i="1"/>
  <c r="S3336" i="1"/>
  <c r="S3335" i="1"/>
  <c r="S3334" i="1"/>
  <c r="S3333" i="1"/>
  <c r="U3333" i="1" s="1"/>
  <c r="V3333" i="1" s="1"/>
  <c r="U3332" i="1"/>
  <c r="V3332" i="1" s="1"/>
  <c r="S3332" i="1"/>
  <c r="U3331" i="1"/>
  <c r="V3331" i="1" s="1"/>
  <c r="S3331" i="1"/>
  <c r="S3330" i="1"/>
  <c r="S3329" i="1"/>
  <c r="U3328" i="1"/>
  <c r="V3328" i="1" s="1"/>
  <c r="S3328" i="1"/>
  <c r="S3327" i="1"/>
  <c r="U3326" i="1"/>
  <c r="S3326" i="1"/>
  <c r="S3325" i="1"/>
  <c r="U3325" i="1" s="1"/>
  <c r="V3325" i="1" s="1"/>
  <c r="S3324" i="1"/>
  <c r="U3324" i="1" s="1"/>
  <c r="V3324" i="1" s="1"/>
  <c r="S3323" i="1"/>
  <c r="S3322" i="1"/>
  <c r="S3321" i="1"/>
  <c r="U3320" i="1"/>
  <c r="S3320" i="1"/>
  <c r="V3320" i="1" s="1"/>
  <c r="S3319" i="1"/>
  <c r="S3318" i="1"/>
  <c r="S3317" i="1"/>
  <c r="U3317" i="1" s="1"/>
  <c r="V3317" i="1" s="1"/>
  <c r="U3316" i="1"/>
  <c r="V3316" i="1" s="1"/>
  <c r="S3316" i="1"/>
  <c r="S3315" i="1"/>
  <c r="S3314" i="1"/>
  <c r="S3313" i="1"/>
  <c r="V3312" i="1"/>
  <c r="U3312" i="1"/>
  <c r="S3312" i="1"/>
  <c r="S3311" i="1"/>
  <c r="S3310" i="1"/>
  <c r="S3309" i="1"/>
  <c r="U3309" i="1" s="1"/>
  <c r="V3309" i="1" s="1"/>
  <c r="U3308" i="1"/>
  <c r="V3308" i="1" s="1"/>
  <c r="S3308" i="1"/>
  <c r="V3307" i="1"/>
  <c r="U3307" i="1"/>
  <c r="S3307" i="1"/>
  <c r="S3306" i="1"/>
  <c r="S3305" i="1"/>
  <c r="U3304" i="1"/>
  <c r="S3304" i="1"/>
  <c r="S3303" i="1"/>
  <c r="U3302" i="1"/>
  <c r="S3302" i="1"/>
  <c r="V3302" i="1" s="1"/>
  <c r="S3301" i="1"/>
  <c r="U3301" i="1" s="1"/>
  <c r="V3301" i="1" s="1"/>
  <c r="U3300" i="1"/>
  <c r="V3300" i="1" s="1"/>
  <c r="S3300" i="1"/>
  <c r="V3299" i="1"/>
  <c r="U3299" i="1"/>
  <c r="S3299" i="1"/>
  <c r="S3298" i="1"/>
  <c r="S3297" i="1"/>
  <c r="U3296" i="1"/>
  <c r="S3296" i="1"/>
  <c r="V3296" i="1" s="1"/>
  <c r="S3295" i="1"/>
  <c r="U3294" i="1"/>
  <c r="S3294" i="1"/>
  <c r="S3293" i="1"/>
  <c r="U3293" i="1" s="1"/>
  <c r="V3293" i="1" s="1"/>
  <c r="S3292" i="1"/>
  <c r="U3292" i="1" s="1"/>
  <c r="V3292" i="1" s="1"/>
  <c r="S3291" i="1"/>
  <c r="S3290" i="1"/>
  <c r="S3289" i="1"/>
  <c r="S3288" i="1"/>
  <c r="U3288" i="1" s="1"/>
  <c r="V3288" i="1" s="1"/>
  <c r="S3287" i="1"/>
  <c r="S3286" i="1"/>
  <c r="S3285" i="1"/>
  <c r="U3285" i="1" s="1"/>
  <c r="V3285" i="1" s="1"/>
  <c r="U3284" i="1"/>
  <c r="V3284" i="1" s="1"/>
  <c r="S3284" i="1"/>
  <c r="S3283" i="1"/>
  <c r="S3282" i="1"/>
  <c r="S3281" i="1"/>
  <c r="V3280" i="1"/>
  <c r="U3280" i="1"/>
  <c r="S3280" i="1"/>
  <c r="S3279" i="1"/>
  <c r="S3278" i="1"/>
  <c r="S3277" i="1"/>
  <c r="U3277" i="1" s="1"/>
  <c r="V3277" i="1" s="1"/>
  <c r="U3276" i="1"/>
  <c r="V3276" i="1" s="1"/>
  <c r="S3276" i="1"/>
  <c r="V3275" i="1"/>
  <c r="U3275" i="1"/>
  <c r="S3275" i="1"/>
  <c r="S3274" i="1"/>
  <c r="S3273" i="1"/>
  <c r="S3272" i="1"/>
  <c r="S3271" i="1"/>
  <c r="U3270" i="1"/>
  <c r="S3270" i="1"/>
  <c r="V3270" i="1" s="1"/>
  <c r="S3269" i="1"/>
  <c r="U3269" i="1" s="1"/>
  <c r="V3269" i="1" s="1"/>
  <c r="S3268" i="1"/>
  <c r="U3268" i="1" s="1"/>
  <c r="V3268" i="1" s="1"/>
  <c r="U3267" i="1"/>
  <c r="V3267" i="1" s="1"/>
  <c r="S3267" i="1"/>
  <c r="S3266" i="1"/>
  <c r="S3265" i="1"/>
  <c r="V3264" i="1"/>
  <c r="U3264" i="1"/>
  <c r="S3264" i="1"/>
  <c r="S3263" i="1"/>
  <c r="U3262" i="1"/>
  <c r="S3262" i="1"/>
  <c r="S3261" i="1"/>
  <c r="U3261" i="1" s="1"/>
  <c r="V3261" i="1" s="1"/>
  <c r="S3260" i="1"/>
  <c r="U3260" i="1" s="1"/>
  <c r="V3260" i="1" s="1"/>
  <c r="S3259" i="1"/>
  <c r="S3258" i="1"/>
  <c r="S3257" i="1"/>
  <c r="S3256" i="1"/>
  <c r="S3255" i="1"/>
  <c r="S3254" i="1"/>
  <c r="S3253" i="1"/>
  <c r="U3253" i="1" s="1"/>
  <c r="V3253" i="1" s="1"/>
  <c r="U3252" i="1"/>
  <c r="V3252" i="1" s="1"/>
  <c r="S3252" i="1"/>
  <c r="S3251" i="1"/>
  <c r="S3250" i="1"/>
  <c r="S3249" i="1"/>
  <c r="V3248" i="1"/>
  <c r="U3248" i="1"/>
  <c r="S3248" i="1"/>
  <c r="S3247" i="1"/>
  <c r="S3246" i="1"/>
  <c r="S3245" i="1"/>
  <c r="U3245" i="1" s="1"/>
  <c r="V3245" i="1" s="1"/>
  <c r="S3244" i="1"/>
  <c r="U3244" i="1" s="1"/>
  <c r="V3244" i="1" s="1"/>
  <c r="S3243" i="1"/>
  <c r="U3243" i="1" s="1"/>
  <c r="V3243" i="1" s="1"/>
  <c r="S3242" i="1"/>
  <c r="S3241" i="1"/>
  <c r="U3240" i="1"/>
  <c r="S3240" i="1"/>
  <c r="S3239" i="1"/>
  <c r="S3238" i="1"/>
  <c r="S3237" i="1"/>
  <c r="U3237" i="1" s="1"/>
  <c r="V3237" i="1" s="1"/>
  <c r="S3236" i="1"/>
  <c r="U3236" i="1" s="1"/>
  <c r="V3236" i="1" s="1"/>
  <c r="V3235" i="1"/>
  <c r="U3235" i="1"/>
  <c r="S3235" i="1"/>
  <c r="S3234" i="1"/>
  <c r="S3233" i="1"/>
  <c r="S3232" i="1"/>
  <c r="S3231" i="1"/>
  <c r="U3230" i="1"/>
  <c r="S3230" i="1"/>
  <c r="S3229" i="1"/>
  <c r="S3228" i="1"/>
  <c r="U3228" i="1" s="1"/>
  <c r="V3228" i="1" s="1"/>
  <c r="V3227" i="1"/>
  <c r="U3227" i="1"/>
  <c r="S3227" i="1"/>
  <c r="S3226" i="1"/>
  <c r="S3225" i="1"/>
  <c r="S3224" i="1"/>
  <c r="S3223" i="1"/>
  <c r="U3222" i="1"/>
  <c r="S3222" i="1"/>
  <c r="S3221" i="1"/>
  <c r="S3220" i="1"/>
  <c r="U3220" i="1" s="1"/>
  <c r="V3220" i="1" s="1"/>
  <c r="U3219" i="1"/>
  <c r="V3219" i="1" s="1"/>
  <c r="S3219" i="1"/>
  <c r="S3218" i="1"/>
  <c r="S3217" i="1"/>
  <c r="U3216" i="1"/>
  <c r="V3216" i="1" s="1"/>
  <c r="S3216" i="1"/>
  <c r="S3215" i="1"/>
  <c r="U3214" i="1"/>
  <c r="S3214" i="1"/>
  <c r="S3213" i="1"/>
  <c r="U3213" i="1" s="1"/>
  <c r="V3213" i="1" s="1"/>
  <c r="S3212" i="1"/>
  <c r="U3212" i="1" s="1"/>
  <c r="V3212" i="1" s="1"/>
  <c r="S3211" i="1"/>
  <c r="S3210" i="1"/>
  <c r="S3209" i="1"/>
  <c r="S3208" i="1"/>
  <c r="S3207" i="1"/>
  <c r="S3206" i="1"/>
  <c r="S3205" i="1"/>
  <c r="U3205" i="1" s="1"/>
  <c r="V3205" i="1" s="1"/>
  <c r="U3204" i="1"/>
  <c r="V3204" i="1" s="1"/>
  <c r="S3204" i="1"/>
  <c r="U3203" i="1"/>
  <c r="S3203" i="1"/>
  <c r="V3203" i="1" s="1"/>
  <c r="S3202" i="1"/>
  <c r="S3201" i="1"/>
  <c r="V3200" i="1"/>
  <c r="U3200" i="1"/>
  <c r="S3200" i="1"/>
  <c r="S3199" i="1"/>
  <c r="U3198" i="1"/>
  <c r="S3198" i="1"/>
  <c r="V3198" i="1" s="1"/>
  <c r="U3197" i="1"/>
  <c r="S3197" i="1"/>
  <c r="U3196" i="1"/>
  <c r="V3196" i="1" s="1"/>
  <c r="S3196" i="1"/>
  <c r="S3195" i="1"/>
  <c r="S3194" i="1"/>
  <c r="S3193" i="1"/>
  <c r="V3192" i="1"/>
  <c r="U3192" i="1"/>
  <c r="S3192" i="1"/>
  <c r="S3191" i="1"/>
  <c r="U3190" i="1"/>
  <c r="S3190" i="1"/>
  <c r="S3189" i="1"/>
  <c r="U3189" i="1" s="1"/>
  <c r="V3189" i="1" s="1"/>
  <c r="V3188" i="1"/>
  <c r="U3188" i="1"/>
  <c r="S3188" i="1"/>
  <c r="S3187" i="1"/>
  <c r="S3186" i="1"/>
  <c r="S3185" i="1"/>
  <c r="V3184" i="1"/>
  <c r="U3184" i="1"/>
  <c r="S3184" i="1"/>
  <c r="S3183" i="1"/>
  <c r="U3182" i="1"/>
  <c r="S3182" i="1"/>
  <c r="U3181" i="1"/>
  <c r="V3181" i="1" s="1"/>
  <c r="S3181" i="1"/>
  <c r="S3180" i="1"/>
  <c r="S3179" i="1"/>
  <c r="S3178" i="1"/>
  <c r="S3177" i="1"/>
  <c r="S3176" i="1"/>
  <c r="U3175" i="1"/>
  <c r="S3175" i="1"/>
  <c r="S3174" i="1"/>
  <c r="U3174" i="1" s="1"/>
  <c r="S3173" i="1"/>
  <c r="U3173" i="1" s="1"/>
  <c r="V3173" i="1" s="1"/>
  <c r="U3172" i="1"/>
  <c r="V3172" i="1" s="1"/>
  <c r="S3172" i="1"/>
  <c r="U3171" i="1"/>
  <c r="V3171" i="1" s="1"/>
  <c r="S3171" i="1"/>
  <c r="S3170" i="1"/>
  <c r="S3169" i="1"/>
  <c r="U3168" i="1"/>
  <c r="V3168" i="1" s="1"/>
  <c r="S3168" i="1"/>
  <c r="U3167" i="1"/>
  <c r="S3167" i="1"/>
  <c r="U3166" i="1"/>
  <c r="S3166" i="1"/>
  <c r="S3165" i="1"/>
  <c r="U3165" i="1" s="1"/>
  <c r="V3165" i="1" s="1"/>
  <c r="U3164" i="1"/>
  <c r="V3164" i="1" s="1"/>
  <c r="S3164" i="1"/>
  <c r="U3163" i="1"/>
  <c r="V3163" i="1" s="1"/>
  <c r="S3163" i="1"/>
  <c r="S3162" i="1"/>
  <c r="S3161" i="1"/>
  <c r="V3160" i="1"/>
  <c r="U3160" i="1"/>
  <c r="S3160" i="1"/>
  <c r="S3159" i="1"/>
  <c r="U3158" i="1"/>
  <c r="S3158" i="1"/>
  <c r="S3157" i="1"/>
  <c r="U3157" i="1" s="1"/>
  <c r="V3157" i="1" s="1"/>
  <c r="U3156" i="1"/>
  <c r="V3156" i="1" s="1"/>
  <c r="S3156" i="1"/>
  <c r="V3155" i="1"/>
  <c r="U3155" i="1"/>
  <c r="S3155" i="1"/>
  <c r="S3154" i="1"/>
  <c r="S3153" i="1"/>
  <c r="V3152" i="1"/>
  <c r="U3152" i="1"/>
  <c r="S3152" i="1"/>
  <c r="U3151" i="1"/>
  <c r="S3151" i="1"/>
  <c r="U3150" i="1"/>
  <c r="S3150" i="1"/>
  <c r="S3149" i="1"/>
  <c r="U3149" i="1" s="1"/>
  <c r="V3149" i="1" s="1"/>
  <c r="V3148" i="1"/>
  <c r="U3148" i="1"/>
  <c r="S3148" i="1"/>
  <c r="V3147" i="1"/>
  <c r="U3147" i="1"/>
  <c r="S3147" i="1"/>
  <c r="S3146" i="1"/>
  <c r="S3145" i="1"/>
  <c r="V3144" i="1"/>
  <c r="U3144" i="1"/>
  <c r="S3144" i="1"/>
  <c r="U3143" i="1"/>
  <c r="S3143" i="1"/>
  <c r="U3142" i="1"/>
  <c r="S3142" i="1"/>
  <c r="S3141" i="1"/>
  <c r="U3141" i="1" s="1"/>
  <c r="V3141" i="1" s="1"/>
  <c r="S3140" i="1"/>
  <c r="U3140" i="1" s="1"/>
  <c r="V3140" i="1" s="1"/>
  <c r="S3139" i="1"/>
  <c r="S3138" i="1"/>
  <c r="S3137" i="1"/>
  <c r="U3136" i="1"/>
  <c r="S3136" i="1"/>
  <c r="V3136" i="1" s="1"/>
  <c r="S3135" i="1"/>
  <c r="S3134" i="1"/>
  <c r="U3134" i="1" s="1"/>
  <c r="S3133" i="1"/>
  <c r="U3133" i="1" s="1"/>
  <c r="V3133" i="1" s="1"/>
  <c r="S3132" i="1"/>
  <c r="U3132" i="1" s="1"/>
  <c r="V3132" i="1" s="1"/>
  <c r="V3131" i="1"/>
  <c r="U3131" i="1"/>
  <c r="S3131" i="1"/>
  <c r="S3130" i="1"/>
  <c r="S3129" i="1"/>
  <c r="V3128" i="1"/>
  <c r="U3128" i="1"/>
  <c r="S3128" i="1"/>
  <c r="U3127" i="1"/>
  <c r="S3127" i="1"/>
  <c r="S3126" i="1"/>
  <c r="U3126" i="1" s="1"/>
  <c r="S3125" i="1"/>
  <c r="U3125" i="1" s="1"/>
  <c r="V3125" i="1" s="1"/>
  <c r="S3124" i="1"/>
  <c r="U3124" i="1" s="1"/>
  <c r="V3124" i="1" s="1"/>
  <c r="S3123" i="1"/>
  <c r="S3122" i="1"/>
  <c r="S3121" i="1"/>
  <c r="U3120" i="1"/>
  <c r="S3120" i="1"/>
  <c r="S3119" i="1"/>
  <c r="U3118" i="1"/>
  <c r="S3118" i="1"/>
  <c r="S3117" i="1"/>
  <c r="U3117" i="1" s="1"/>
  <c r="V3117" i="1" s="1"/>
  <c r="S3116" i="1"/>
  <c r="U3116" i="1" s="1"/>
  <c r="V3116" i="1" s="1"/>
  <c r="V3115" i="1"/>
  <c r="U3115" i="1"/>
  <c r="S3115" i="1"/>
  <c r="S3114" i="1"/>
  <c r="S3113" i="1"/>
  <c r="S3112" i="1"/>
  <c r="U3111" i="1"/>
  <c r="S3111" i="1"/>
  <c r="S3110" i="1"/>
  <c r="U3110" i="1" s="1"/>
  <c r="S3109" i="1"/>
  <c r="U3109" i="1" s="1"/>
  <c r="V3109" i="1" s="1"/>
  <c r="S3108" i="1"/>
  <c r="U3108" i="1" s="1"/>
  <c r="V3108" i="1" s="1"/>
  <c r="V3107" i="1"/>
  <c r="U3107" i="1"/>
  <c r="S3107" i="1"/>
  <c r="S3106" i="1"/>
  <c r="S3105" i="1"/>
  <c r="S3104" i="1"/>
  <c r="U3103" i="1"/>
  <c r="S3103" i="1"/>
  <c r="S3102" i="1"/>
  <c r="U3102" i="1" s="1"/>
  <c r="S3101" i="1"/>
  <c r="U3101" i="1" s="1"/>
  <c r="V3101" i="1" s="1"/>
  <c r="S3100" i="1"/>
  <c r="U3100" i="1" s="1"/>
  <c r="V3100" i="1" s="1"/>
  <c r="V3099" i="1"/>
  <c r="U3099" i="1"/>
  <c r="S3099" i="1"/>
  <c r="S3098" i="1"/>
  <c r="S3097" i="1"/>
  <c r="S3096" i="1"/>
  <c r="S3095" i="1"/>
  <c r="U3094" i="1"/>
  <c r="S3094" i="1"/>
  <c r="S3093" i="1"/>
  <c r="U3093" i="1" s="1"/>
  <c r="V3093" i="1" s="1"/>
  <c r="S3092" i="1"/>
  <c r="U3091" i="1"/>
  <c r="V3091" i="1" s="1"/>
  <c r="S3091" i="1"/>
  <c r="S3090" i="1"/>
  <c r="S3089" i="1"/>
  <c r="S3088" i="1"/>
  <c r="U3087" i="1"/>
  <c r="S3087" i="1"/>
  <c r="U3086" i="1"/>
  <c r="S3086" i="1"/>
  <c r="S3085" i="1"/>
  <c r="U3085" i="1" s="1"/>
  <c r="V3085" i="1" s="1"/>
  <c r="S3084" i="1"/>
  <c r="S3083" i="1"/>
  <c r="S3082" i="1"/>
  <c r="S3081" i="1"/>
  <c r="S3080" i="1"/>
  <c r="S3079" i="1"/>
  <c r="U3078" i="1"/>
  <c r="S3078" i="1"/>
  <c r="S3077" i="1"/>
  <c r="U3077" i="1" s="1"/>
  <c r="V3077" i="1" s="1"/>
  <c r="U3076" i="1"/>
  <c r="S3076" i="1"/>
  <c r="S3075" i="1"/>
  <c r="S3074" i="1"/>
  <c r="S3073" i="1"/>
  <c r="S3072" i="1"/>
  <c r="S3071" i="1"/>
  <c r="S3070" i="1"/>
  <c r="U3069" i="1"/>
  <c r="S3069" i="1"/>
  <c r="V3069" i="1" s="1"/>
  <c r="U3068" i="1"/>
  <c r="V3068" i="1" s="1"/>
  <c r="S3068" i="1"/>
  <c r="S3067" i="1"/>
  <c r="S3066" i="1"/>
  <c r="S3065" i="1"/>
  <c r="U3064" i="1"/>
  <c r="S3064" i="1"/>
  <c r="U3063" i="1"/>
  <c r="S3063" i="1"/>
  <c r="V3063" i="1" s="1"/>
  <c r="U3062" i="1"/>
  <c r="S3062" i="1"/>
  <c r="S3061" i="1"/>
  <c r="U3061" i="1" s="1"/>
  <c r="V3061" i="1" s="1"/>
  <c r="S3060" i="1"/>
  <c r="S3059" i="1"/>
  <c r="S3058" i="1"/>
  <c r="S3057" i="1"/>
  <c r="S3056" i="1"/>
  <c r="S3055" i="1"/>
  <c r="U3054" i="1"/>
  <c r="S3054" i="1"/>
  <c r="S3053" i="1"/>
  <c r="S3052" i="1"/>
  <c r="S3051" i="1"/>
  <c r="S3050" i="1"/>
  <c r="S3049" i="1"/>
  <c r="U3048" i="1"/>
  <c r="S3048" i="1"/>
  <c r="S3047" i="1"/>
  <c r="U3046" i="1"/>
  <c r="S3046" i="1"/>
  <c r="S3045" i="1"/>
  <c r="U3045" i="1" s="1"/>
  <c r="V3045" i="1" s="1"/>
  <c r="S3044" i="1"/>
  <c r="U3043" i="1"/>
  <c r="V3043" i="1" s="1"/>
  <c r="S3043" i="1"/>
  <c r="S3042" i="1"/>
  <c r="S3041" i="1"/>
  <c r="U3040" i="1"/>
  <c r="S3040" i="1"/>
  <c r="V3040" i="1" s="1"/>
  <c r="S3039" i="1"/>
  <c r="S3038" i="1"/>
  <c r="U3038" i="1" s="1"/>
  <c r="S3037" i="1"/>
  <c r="U3037" i="1" s="1"/>
  <c r="V3037" i="1" s="1"/>
  <c r="S3036" i="1"/>
  <c r="V3035" i="1"/>
  <c r="S3035" i="1"/>
  <c r="U3035" i="1" s="1"/>
  <c r="S3034" i="1"/>
  <c r="S3033" i="1"/>
  <c r="U3032" i="1"/>
  <c r="V3032" i="1" s="1"/>
  <c r="S3032" i="1"/>
  <c r="S3031" i="1"/>
  <c r="U3030" i="1"/>
  <c r="S3030" i="1"/>
  <c r="S3029" i="1"/>
  <c r="U3029" i="1" s="1"/>
  <c r="V3029" i="1" s="1"/>
  <c r="S3028" i="1"/>
  <c r="U3027" i="1"/>
  <c r="V3027" i="1" s="1"/>
  <c r="S3027" i="1"/>
  <c r="S3026" i="1"/>
  <c r="S3025" i="1"/>
  <c r="U3024" i="1"/>
  <c r="S3024" i="1"/>
  <c r="V3024" i="1" s="1"/>
  <c r="S3023" i="1"/>
  <c r="S3022" i="1"/>
  <c r="S3021" i="1"/>
  <c r="U3021" i="1" s="1"/>
  <c r="V3021" i="1" s="1"/>
  <c r="U3020" i="1"/>
  <c r="S3020" i="1"/>
  <c r="S3019" i="1"/>
  <c r="S3018" i="1"/>
  <c r="S3017" i="1"/>
  <c r="V3016" i="1"/>
  <c r="U3016" i="1"/>
  <c r="S3016" i="1"/>
  <c r="S3015" i="1"/>
  <c r="S3014" i="1"/>
  <c r="S3013" i="1"/>
  <c r="U3013" i="1" s="1"/>
  <c r="V3013" i="1" s="1"/>
  <c r="S3012" i="1"/>
  <c r="S3011" i="1"/>
  <c r="U3011" i="1" s="1"/>
  <c r="V3011" i="1" s="1"/>
  <c r="S3010" i="1"/>
  <c r="S3009" i="1"/>
  <c r="S3008" i="1"/>
  <c r="S3007" i="1"/>
  <c r="S3006" i="1"/>
  <c r="U3006" i="1" s="1"/>
  <c r="S3005" i="1"/>
  <c r="U3005" i="1" s="1"/>
  <c r="V3005" i="1" s="1"/>
  <c r="S3004" i="1"/>
  <c r="S3003" i="1"/>
  <c r="S3002" i="1"/>
  <c r="S3001" i="1"/>
  <c r="V3000" i="1"/>
  <c r="U3000" i="1"/>
  <c r="S3000" i="1"/>
  <c r="S2999" i="1"/>
  <c r="S2998" i="1"/>
  <c r="S2997" i="1"/>
  <c r="U2997" i="1" s="1"/>
  <c r="V2997" i="1" s="1"/>
  <c r="S2996" i="1"/>
  <c r="S2995" i="1"/>
  <c r="U2995" i="1" s="1"/>
  <c r="V2995" i="1" s="1"/>
  <c r="S2994" i="1"/>
  <c r="S2993" i="1"/>
  <c r="S2992" i="1"/>
  <c r="S2991" i="1"/>
  <c r="S2990" i="1"/>
  <c r="U2990" i="1" s="1"/>
  <c r="S2989" i="1"/>
  <c r="U2989" i="1" s="1"/>
  <c r="V2989" i="1" s="1"/>
  <c r="S2988" i="1"/>
  <c r="S2987" i="1"/>
  <c r="S2986" i="1"/>
  <c r="S2985" i="1"/>
  <c r="V2984" i="1"/>
  <c r="U2984" i="1"/>
  <c r="S2984" i="1"/>
  <c r="S2983" i="1"/>
  <c r="S2982" i="1"/>
  <c r="S2981" i="1"/>
  <c r="U2981" i="1" s="1"/>
  <c r="V2981" i="1" s="1"/>
  <c r="U2980" i="1"/>
  <c r="S2980" i="1"/>
  <c r="V2979" i="1"/>
  <c r="U2979" i="1"/>
  <c r="S2979" i="1"/>
  <c r="S2978" i="1"/>
  <c r="S2977" i="1"/>
  <c r="U2976" i="1"/>
  <c r="S2976" i="1"/>
  <c r="S2975" i="1"/>
  <c r="S2974" i="1"/>
  <c r="S2973" i="1"/>
  <c r="U2973" i="1" s="1"/>
  <c r="V2973" i="1" s="1"/>
  <c r="U2972" i="1"/>
  <c r="S2972" i="1"/>
  <c r="U2971" i="1"/>
  <c r="S2971" i="1"/>
  <c r="V2971" i="1" s="1"/>
  <c r="S2970" i="1"/>
  <c r="S2969" i="1"/>
  <c r="U2968" i="1"/>
  <c r="S2968" i="1"/>
  <c r="V2968" i="1" s="1"/>
  <c r="S2967" i="1"/>
  <c r="S2966" i="1"/>
  <c r="S2965" i="1"/>
  <c r="U2965" i="1" s="1"/>
  <c r="V2965" i="1" s="1"/>
  <c r="U2964" i="1"/>
  <c r="S2964" i="1"/>
  <c r="U2963" i="1"/>
  <c r="S2963" i="1"/>
  <c r="V2963" i="1" s="1"/>
  <c r="S2962" i="1"/>
  <c r="S2961" i="1"/>
  <c r="U2960" i="1"/>
  <c r="V2960" i="1" s="1"/>
  <c r="S2960" i="1"/>
  <c r="S2959" i="1"/>
  <c r="S2958" i="1"/>
  <c r="S2957" i="1"/>
  <c r="U2957" i="1" s="1"/>
  <c r="V2957" i="1" s="1"/>
  <c r="S2956" i="1"/>
  <c r="U2955" i="1"/>
  <c r="V2955" i="1" s="1"/>
  <c r="S2955" i="1"/>
  <c r="S2954" i="1"/>
  <c r="S2953" i="1"/>
  <c r="S2952" i="1"/>
  <c r="S2951" i="1"/>
  <c r="S2950" i="1"/>
  <c r="S2949" i="1"/>
  <c r="S2948" i="1"/>
  <c r="S2947" i="1"/>
  <c r="S2946" i="1"/>
  <c r="S2945" i="1"/>
  <c r="S2944" i="1"/>
  <c r="S2943" i="1"/>
  <c r="S2942" i="1"/>
  <c r="S2941" i="1"/>
  <c r="U2941" i="1" s="1"/>
  <c r="V2941" i="1" s="1"/>
  <c r="S2940" i="1"/>
  <c r="S2939" i="1"/>
  <c r="U2939" i="1" s="1"/>
  <c r="V2939" i="1" s="1"/>
  <c r="S2938" i="1"/>
  <c r="S2937" i="1"/>
  <c r="S2936" i="1"/>
  <c r="U2936" i="1" s="1"/>
  <c r="U2935" i="1"/>
  <c r="S2935" i="1"/>
  <c r="S2934" i="1"/>
  <c r="S2933" i="1"/>
  <c r="U2933" i="1" s="1"/>
  <c r="V2933" i="1" s="1"/>
  <c r="S2932" i="1"/>
  <c r="S2931" i="1"/>
  <c r="U2931" i="1" s="1"/>
  <c r="V2931" i="1" s="1"/>
  <c r="S2930" i="1"/>
  <c r="S2929" i="1"/>
  <c r="U2928" i="1"/>
  <c r="V2928" i="1" s="1"/>
  <c r="S2928" i="1"/>
  <c r="S2927" i="1"/>
  <c r="U2927" i="1" s="1"/>
  <c r="V2927" i="1" s="1"/>
  <c r="S2926" i="1"/>
  <c r="S2925" i="1"/>
  <c r="S2924" i="1"/>
  <c r="U2924" i="1" s="1"/>
  <c r="V2924" i="1" s="1"/>
  <c r="S2923" i="1"/>
  <c r="U2923" i="1" s="1"/>
  <c r="V2923" i="1" s="1"/>
  <c r="S2922" i="1"/>
  <c r="U2922" i="1" s="1"/>
  <c r="V2922" i="1" s="1"/>
  <c r="S2921" i="1"/>
  <c r="U2921" i="1" s="1"/>
  <c r="S2920" i="1"/>
  <c r="S2919" i="1"/>
  <c r="U2919" i="1" s="1"/>
  <c r="V2919" i="1" s="1"/>
  <c r="U2918" i="1"/>
  <c r="S2918" i="1"/>
  <c r="S2917" i="1"/>
  <c r="U2916" i="1"/>
  <c r="V2916" i="1" s="1"/>
  <c r="S2916" i="1"/>
  <c r="S2915" i="1"/>
  <c r="U2915" i="1" s="1"/>
  <c r="V2915" i="1" s="1"/>
  <c r="U2914" i="1"/>
  <c r="V2914" i="1" s="1"/>
  <c r="S2914" i="1"/>
  <c r="S2913" i="1"/>
  <c r="U2913" i="1" s="1"/>
  <c r="U2912" i="1"/>
  <c r="S2912" i="1"/>
  <c r="S2911" i="1"/>
  <c r="U2911" i="1" s="1"/>
  <c r="V2911" i="1" s="1"/>
  <c r="S2910" i="1"/>
  <c r="S2909" i="1"/>
  <c r="S2908" i="1"/>
  <c r="U2908" i="1" s="1"/>
  <c r="V2908" i="1" s="1"/>
  <c r="S2907" i="1"/>
  <c r="U2907" i="1" s="1"/>
  <c r="V2907" i="1" s="1"/>
  <c r="S2906" i="1"/>
  <c r="U2906" i="1" s="1"/>
  <c r="V2906" i="1" s="1"/>
  <c r="S2905" i="1"/>
  <c r="U2905" i="1" s="1"/>
  <c r="S2904" i="1"/>
  <c r="S2903" i="1"/>
  <c r="U2903" i="1" s="1"/>
  <c r="V2903" i="1" s="1"/>
  <c r="U2902" i="1"/>
  <c r="S2902" i="1"/>
  <c r="S2901" i="1"/>
  <c r="U2900" i="1"/>
  <c r="V2900" i="1" s="1"/>
  <c r="S2900" i="1"/>
  <c r="S2899" i="1"/>
  <c r="U2899" i="1" s="1"/>
  <c r="V2899" i="1" s="1"/>
  <c r="U2898" i="1"/>
  <c r="V2898" i="1" s="1"/>
  <c r="S2898" i="1"/>
  <c r="S2897" i="1"/>
  <c r="U2897" i="1" s="1"/>
  <c r="S2896" i="1"/>
  <c r="S2895" i="1"/>
  <c r="U2895" i="1" s="1"/>
  <c r="V2895" i="1" s="1"/>
  <c r="U2894" i="1"/>
  <c r="S2894" i="1"/>
  <c r="S2893" i="1"/>
  <c r="U2892" i="1"/>
  <c r="V2892" i="1" s="1"/>
  <c r="S2892" i="1"/>
  <c r="S2891" i="1"/>
  <c r="U2891" i="1" s="1"/>
  <c r="V2891" i="1" s="1"/>
  <c r="U2890" i="1"/>
  <c r="V2890" i="1" s="1"/>
  <c r="S2890" i="1"/>
  <c r="S2889" i="1"/>
  <c r="U2889" i="1" s="1"/>
  <c r="S2888" i="1"/>
  <c r="S2887" i="1"/>
  <c r="U2887" i="1" s="1"/>
  <c r="V2887" i="1" s="1"/>
  <c r="U2886" i="1"/>
  <c r="S2886" i="1"/>
  <c r="S2885" i="1"/>
  <c r="U2884" i="1"/>
  <c r="V2884" i="1" s="1"/>
  <c r="S2884" i="1"/>
  <c r="S2883" i="1"/>
  <c r="U2883" i="1" s="1"/>
  <c r="V2883" i="1" s="1"/>
  <c r="S2882" i="1"/>
  <c r="U2882" i="1" s="1"/>
  <c r="V2882" i="1" s="1"/>
  <c r="S2881" i="1"/>
  <c r="U2881" i="1" s="1"/>
  <c r="S2880" i="1"/>
  <c r="S2879" i="1"/>
  <c r="U2879" i="1" s="1"/>
  <c r="V2879" i="1" s="1"/>
  <c r="U2878" i="1"/>
  <c r="S2878" i="1"/>
  <c r="S2877" i="1"/>
  <c r="S2876" i="1"/>
  <c r="U2876" i="1" s="1"/>
  <c r="V2876" i="1" s="1"/>
  <c r="S2875" i="1"/>
  <c r="U2875" i="1" s="1"/>
  <c r="V2875" i="1" s="1"/>
  <c r="S2874" i="1"/>
  <c r="U2874" i="1" s="1"/>
  <c r="V2874" i="1" s="1"/>
  <c r="S2873" i="1"/>
  <c r="U2873" i="1" s="1"/>
  <c r="S2872" i="1"/>
  <c r="S2871" i="1"/>
  <c r="U2871" i="1" s="1"/>
  <c r="V2871" i="1" s="1"/>
  <c r="S2870" i="1"/>
  <c r="S2869" i="1"/>
  <c r="S2868" i="1"/>
  <c r="U2868" i="1" s="1"/>
  <c r="V2868" i="1" s="1"/>
  <c r="S2867" i="1"/>
  <c r="U2867" i="1" s="1"/>
  <c r="V2867" i="1" s="1"/>
  <c r="S2866" i="1"/>
  <c r="U2866" i="1" s="1"/>
  <c r="V2866" i="1" s="1"/>
  <c r="S2865" i="1"/>
  <c r="U2865" i="1" s="1"/>
  <c r="S2864" i="1"/>
  <c r="S2863" i="1"/>
  <c r="U2863" i="1" s="1"/>
  <c r="V2863" i="1" s="1"/>
  <c r="S2862" i="1"/>
  <c r="S2861" i="1"/>
  <c r="S2860" i="1"/>
  <c r="U2860" i="1" s="1"/>
  <c r="V2860" i="1" s="1"/>
  <c r="S2859" i="1"/>
  <c r="U2859" i="1" s="1"/>
  <c r="V2859" i="1" s="1"/>
  <c r="S2858" i="1"/>
  <c r="U2858" i="1" s="1"/>
  <c r="V2858" i="1" s="1"/>
  <c r="S2857" i="1"/>
  <c r="U2857" i="1" s="1"/>
  <c r="S2856" i="1"/>
  <c r="S2855" i="1"/>
  <c r="U2855" i="1" s="1"/>
  <c r="V2855" i="1" s="1"/>
  <c r="S2854" i="1"/>
  <c r="S2853" i="1"/>
  <c r="S2852" i="1"/>
  <c r="U2852" i="1" s="1"/>
  <c r="V2852" i="1" s="1"/>
  <c r="S2851" i="1"/>
  <c r="U2851" i="1" s="1"/>
  <c r="V2851" i="1" s="1"/>
  <c r="U2850" i="1"/>
  <c r="V2850" i="1" s="1"/>
  <c r="S2850" i="1"/>
  <c r="S2849" i="1"/>
  <c r="U2849" i="1" s="1"/>
  <c r="S2848" i="1"/>
  <c r="S2847" i="1"/>
  <c r="U2847" i="1" s="1"/>
  <c r="V2847" i="1" s="1"/>
  <c r="S2846" i="1"/>
  <c r="S2845" i="1"/>
  <c r="U2844" i="1"/>
  <c r="V2844" i="1" s="1"/>
  <c r="S2844" i="1"/>
  <c r="S2843" i="1"/>
  <c r="U2843" i="1" s="1"/>
  <c r="V2843" i="1" s="1"/>
  <c r="U2842" i="1"/>
  <c r="V2842" i="1" s="1"/>
  <c r="S2842" i="1"/>
  <c r="S2841" i="1"/>
  <c r="U2841" i="1" s="1"/>
  <c r="S2840" i="1"/>
  <c r="S2839" i="1"/>
  <c r="U2839" i="1" s="1"/>
  <c r="V2839" i="1" s="1"/>
  <c r="U2838" i="1"/>
  <c r="S2838" i="1"/>
  <c r="S2837" i="1"/>
  <c r="U2836" i="1"/>
  <c r="V2836" i="1" s="1"/>
  <c r="S2836" i="1"/>
  <c r="S2835" i="1"/>
  <c r="U2835" i="1" s="1"/>
  <c r="V2835" i="1" s="1"/>
  <c r="U2834" i="1"/>
  <c r="V2834" i="1" s="1"/>
  <c r="S2834" i="1"/>
  <c r="S2833" i="1"/>
  <c r="U2833" i="1" s="1"/>
  <c r="S2832" i="1"/>
  <c r="S2831" i="1"/>
  <c r="U2831" i="1" s="1"/>
  <c r="V2831" i="1" s="1"/>
  <c r="U2830" i="1"/>
  <c r="S2830" i="1"/>
  <c r="S2829" i="1"/>
  <c r="U2828" i="1"/>
  <c r="V2828" i="1" s="1"/>
  <c r="S2828" i="1"/>
  <c r="S2827" i="1"/>
  <c r="U2827" i="1" s="1"/>
  <c r="V2827" i="1" s="1"/>
  <c r="S2826" i="1"/>
  <c r="U2826" i="1" s="1"/>
  <c r="V2826" i="1" s="1"/>
  <c r="S2825" i="1"/>
  <c r="U2825" i="1" s="1"/>
  <c r="S2824" i="1"/>
  <c r="S2823" i="1"/>
  <c r="U2823" i="1" s="1"/>
  <c r="V2823" i="1" s="1"/>
  <c r="U2822" i="1"/>
  <c r="S2822" i="1"/>
  <c r="S2821" i="1"/>
  <c r="S2820" i="1"/>
  <c r="U2820" i="1" s="1"/>
  <c r="V2820" i="1" s="1"/>
  <c r="S2819" i="1"/>
  <c r="U2819" i="1" s="1"/>
  <c r="V2819" i="1" s="1"/>
  <c r="S2818" i="1"/>
  <c r="U2818" i="1" s="1"/>
  <c r="V2818" i="1" s="1"/>
  <c r="S2817" i="1"/>
  <c r="U2817" i="1" s="1"/>
  <c r="S2816" i="1"/>
  <c r="S2815" i="1"/>
  <c r="U2815" i="1" s="1"/>
  <c r="V2815" i="1" s="1"/>
  <c r="S2814" i="1"/>
  <c r="S2813" i="1"/>
  <c r="S2812" i="1"/>
  <c r="U2812" i="1" s="1"/>
  <c r="V2812" i="1" s="1"/>
  <c r="S2811" i="1"/>
  <c r="U2811" i="1" s="1"/>
  <c r="V2811" i="1" s="1"/>
  <c r="S2810" i="1"/>
  <c r="U2810" i="1" s="1"/>
  <c r="V2810" i="1" s="1"/>
  <c r="S2809" i="1"/>
  <c r="U2809" i="1" s="1"/>
  <c r="S2808" i="1"/>
  <c r="S2807" i="1"/>
  <c r="U2807" i="1" s="1"/>
  <c r="V2807" i="1" s="1"/>
  <c r="S2806" i="1"/>
  <c r="S2805" i="1"/>
  <c r="S2804" i="1"/>
  <c r="U2804" i="1" s="1"/>
  <c r="V2804" i="1" s="1"/>
  <c r="S2803" i="1"/>
  <c r="U2803" i="1" s="1"/>
  <c r="V2803" i="1" s="1"/>
  <c r="S2802" i="1"/>
  <c r="U2802" i="1" s="1"/>
  <c r="V2802" i="1" s="1"/>
  <c r="S2801" i="1"/>
  <c r="U2801" i="1" s="1"/>
  <c r="S2800" i="1"/>
  <c r="S2799" i="1"/>
  <c r="U2799" i="1" s="1"/>
  <c r="V2799" i="1" s="1"/>
  <c r="S2798" i="1"/>
  <c r="S2797" i="1"/>
  <c r="S2796" i="1"/>
  <c r="U2796" i="1" s="1"/>
  <c r="V2796" i="1" s="1"/>
  <c r="S2795" i="1"/>
  <c r="U2795" i="1" s="1"/>
  <c r="V2795" i="1" s="1"/>
  <c r="S2794" i="1"/>
  <c r="U2794" i="1" s="1"/>
  <c r="V2794" i="1" s="1"/>
  <c r="S2793" i="1"/>
  <c r="U2793" i="1" s="1"/>
  <c r="S2792" i="1"/>
  <c r="S2791" i="1"/>
  <c r="U2791" i="1" s="1"/>
  <c r="V2791" i="1" s="1"/>
  <c r="S2790" i="1"/>
  <c r="S2789" i="1"/>
  <c r="S2788" i="1"/>
  <c r="U2788" i="1" s="1"/>
  <c r="V2788" i="1" s="1"/>
  <c r="S2787" i="1"/>
  <c r="U2787" i="1" s="1"/>
  <c r="V2787" i="1" s="1"/>
  <c r="U2786" i="1"/>
  <c r="V2786" i="1" s="1"/>
  <c r="S2786" i="1"/>
  <c r="S2785" i="1"/>
  <c r="U2785" i="1" s="1"/>
  <c r="S2784" i="1"/>
  <c r="S2783" i="1"/>
  <c r="U2783" i="1" s="1"/>
  <c r="V2783" i="1" s="1"/>
  <c r="S2782" i="1"/>
  <c r="S2781" i="1"/>
  <c r="U2780" i="1"/>
  <c r="V2780" i="1" s="1"/>
  <c r="S2780" i="1"/>
  <c r="S2779" i="1"/>
  <c r="U2779" i="1" s="1"/>
  <c r="V2779" i="1" s="1"/>
  <c r="S2778" i="1"/>
  <c r="U2778" i="1" s="1"/>
  <c r="V2778" i="1" s="1"/>
  <c r="S2777" i="1"/>
  <c r="U2777" i="1" s="1"/>
  <c r="S2776" i="1"/>
  <c r="S2775" i="1"/>
  <c r="U2775" i="1" s="1"/>
  <c r="V2775" i="1" s="1"/>
  <c r="U2774" i="1"/>
  <c r="S2774" i="1"/>
  <c r="S2773" i="1"/>
  <c r="S2772" i="1"/>
  <c r="U2772" i="1" s="1"/>
  <c r="V2772" i="1" s="1"/>
  <c r="S2771" i="1"/>
  <c r="U2771" i="1" s="1"/>
  <c r="V2771" i="1" s="1"/>
  <c r="U2770" i="1"/>
  <c r="V2770" i="1" s="1"/>
  <c r="S2770" i="1"/>
  <c r="S2769" i="1"/>
  <c r="U2769" i="1" s="1"/>
  <c r="S2768" i="1"/>
  <c r="S2767" i="1"/>
  <c r="U2767" i="1" s="1"/>
  <c r="V2767" i="1" s="1"/>
  <c r="S2766" i="1"/>
  <c r="S2765" i="1"/>
  <c r="U2764" i="1"/>
  <c r="V2764" i="1" s="1"/>
  <c r="S2764" i="1"/>
  <c r="S2763" i="1"/>
  <c r="U2763" i="1" s="1"/>
  <c r="V2763" i="1" s="1"/>
  <c r="S2762" i="1"/>
  <c r="U2762" i="1" s="1"/>
  <c r="V2762" i="1" s="1"/>
  <c r="S2761" i="1"/>
  <c r="U2761" i="1" s="1"/>
  <c r="S2760" i="1"/>
  <c r="S2759" i="1"/>
  <c r="U2759" i="1" s="1"/>
  <c r="V2759" i="1" s="1"/>
  <c r="U2758" i="1"/>
  <c r="S2758" i="1"/>
  <c r="S2757" i="1"/>
  <c r="S2756" i="1"/>
  <c r="U2756" i="1" s="1"/>
  <c r="V2756" i="1" s="1"/>
  <c r="S2755" i="1"/>
  <c r="U2755" i="1" s="1"/>
  <c r="V2755" i="1" s="1"/>
  <c r="S2754" i="1"/>
  <c r="U2754" i="1" s="1"/>
  <c r="V2754" i="1" s="1"/>
  <c r="S2753" i="1"/>
  <c r="U2753" i="1" s="1"/>
  <c r="S2752" i="1"/>
  <c r="S2751" i="1"/>
  <c r="U2751" i="1" s="1"/>
  <c r="V2751" i="1" s="1"/>
  <c r="S2750" i="1"/>
  <c r="S2749" i="1"/>
  <c r="S2748" i="1"/>
  <c r="U2748" i="1" s="1"/>
  <c r="V2748" i="1" s="1"/>
  <c r="S2747" i="1"/>
  <c r="U2747" i="1" s="1"/>
  <c r="V2747" i="1" s="1"/>
  <c r="S2746" i="1"/>
  <c r="U2746" i="1" s="1"/>
  <c r="V2746" i="1" s="1"/>
  <c r="S2745" i="1"/>
  <c r="U2745" i="1" s="1"/>
  <c r="S2744" i="1"/>
  <c r="S2743" i="1"/>
  <c r="U2743" i="1" s="1"/>
  <c r="V2743" i="1" s="1"/>
  <c r="S2742" i="1"/>
  <c r="S2741" i="1"/>
  <c r="S2740" i="1"/>
  <c r="U2740" i="1" s="1"/>
  <c r="V2740" i="1" s="1"/>
  <c r="S2739" i="1"/>
  <c r="U2739" i="1" s="1"/>
  <c r="V2739" i="1" s="1"/>
  <c r="S2738" i="1"/>
  <c r="U2738" i="1" s="1"/>
  <c r="V2738" i="1" s="1"/>
  <c r="S2737" i="1"/>
  <c r="U2737" i="1" s="1"/>
  <c r="S2736" i="1"/>
  <c r="S2735" i="1"/>
  <c r="U2735" i="1" s="1"/>
  <c r="V2735" i="1" s="1"/>
  <c r="S2734" i="1"/>
  <c r="S2733" i="1"/>
  <c r="S2732" i="1"/>
  <c r="U2732" i="1" s="1"/>
  <c r="V2732" i="1" s="1"/>
  <c r="S2731" i="1"/>
  <c r="U2731" i="1" s="1"/>
  <c r="V2731" i="1" s="1"/>
  <c r="S2730" i="1"/>
  <c r="U2730" i="1" s="1"/>
  <c r="V2730" i="1" s="1"/>
  <c r="S2729" i="1"/>
  <c r="U2729" i="1" s="1"/>
  <c r="S2728" i="1"/>
  <c r="S2727" i="1"/>
  <c r="U2727" i="1" s="1"/>
  <c r="V2727" i="1" s="1"/>
  <c r="S2726" i="1"/>
  <c r="S2725" i="1"/>
  <c r="S2724" i="1"/>
  <c r="U2724" i="1" s="1"/>
  <c r="V2724" i="1" s="1"/>
  <c r="S2723" i="1"/>
  <c r="U2723" i="1" s="1"/>
  <c r="V2723" i="1" s="1"/>
  <c r="U2722" i="1"/>
  <c r="V2722" i="1" s="1"/>
  <c r="S2722" i="1"/>
  <c r="S2721" i="1"/>
  <c r="U2721" i="1" s="1"/>
  <c r="S2720" i="1"/>
  <c r="S2719" i="1"/>
  <c r="U2719" i="1" s="1"/>
  <c r="V2719" i="1" s="1"/>
  <c r="S2718" i="1"/>
  <c r="S2717" i="1"/>
  <c r="U2716" i="1"/>
  <c r="V2716" i="1" s="1"/>
  <c r="S2716" i="1"/>
  <c r="S2715" i="1"/>
  <c r="U2715" i="1" s="1"/>
  <c r="V2715" i="1" s="1"/>
  <c r="S2714" i="1"/>
  <c r="U2714" i="1" s="1"/>
  <c r="V2714" i="1" s="1"/>
  <c r="S2713" i="1"/>
  <c r="U2713" i="1" s="1"/>
  <c r="S2712" i="1"/>
  <c r="S2711" i="1"/>
  <c r="U2711" i="1" s="1"/>
  <c r="V2711" i="1" s="1"/>
  <c r="U2710" i="1"/>
  <c r="S2710" i="1"/>
  <c r="S2709" i="1"/>
  <c r="S2708" i="1"/>
  <c r="U2708" i="1" s="1"/>
  <c r="V2708" i="1" s="1"/>
  <c r="S2707" i="1"/>
  <c r="U2707" i="1" s="1"/>
  <c r="V2707" i="1" s="1"/>
  <c r="U2706" i="1"/>
  <c r="V2706" i="1" s="1"/>
  <c r="S2706" i="1"/>
  <c r="S2705" i="1"/>
  <c r="U2705" i="1" s="1"/>
  <c r="S2704" i="1"/>
  <c r="S2703" i="1"/>
  <c r="U2703" i="1" s="1"/>
  <c r="V2703" i="1" s="1"/>
  <c r="U2702" i="1"/>
  <c r="S2702" i="1"/>
  <c r="V2702" i="1" s="1"/>
  <c r="S2701" i="1"/>
  <c r="U2700" i="1"/>
  <c r="V2700" i="1" s="1"/>
  <c r="S2700" i="1"/>
  <c r="S2699" i="1"/>
  <c r="U2699" i="1" s="1"/>
  <c r="V2699" i="1" s="1"/>
  <c r="S2698" i="1"/>
  <c r="U2698" i="1" s="1"/>
  <c r="V2698" i="1" s="1"/>
  <c r="S2697" i="1"/>
  <c r="U2697" i="1" s="1"/>
  <c r="S2696" i="1"/>
  <c r="U2695" i="1"/>
  <c r="S2695" i="1"/>
  <c r="V2695" i="1" s="1"/>
  <c r="U2694" i="1"/>
  <c r="S2694" i="1"/>
  <c r="S2693" i="1"/>
  <c r="S2692" i="1"/>
  <c r="S2691" i="1"/>
  <c r="U2691" i="1" s="1"/>
  <c r="V2691" i="1" s="1"/>
  <c r="S2690" i="1"/>
  <c r="U2690" i="1" s="1"/>
  <c r="V2690" i="1" s="1"/>
  <c r="S2689" i="1"/>
  <c r="U2689" i="1" s="1"/>
  <c r="S2688" i="1"/>
  <c r="S2687" i="1"/>
  <c r="U2686" i="1"/>
  <c r="S2686" i="1"/>
  <c r="S2685" i="1"/>
  <c r="V2684" i="1"/>
  <c r="U2684" i="1"/>
  <c r="S2684" i="1"/>
  <c r="S2683" i="1"/>
  <c r="U2683" i="1" s="1"/>
  <c r="V2683" i="1" s="1"/>
  <c r="S2682" i="1"/>
  <c r="U2682" i="1" s="1"/>
  <c r="V2682" i="1" s="1"/>
  <c r="S2681" i="1"/>
  <c r="U2681" i="1" s="1"/>
  <c r="S2680" i="1"/>
  <c r="V2679" i="1"/>
  <c r="U2679" i="1"/>
  <c r="S2679" i="1"/>
  <c r="S2678" i="1"/>
  <c r="S2677" i="1"/>
  <c r="U2676" i="1"/>
  <c r="V2676" i="1" s="1"/>
  <c r="S2676" i="1"/>
  <c r="S2675" i="1"/>
  <c r="U2675" i="1" s="1"/>
  <c r="V2675" i="1" s="1"/>
  <c r="S2674" i="1"/>
  <c r="U2674" i="1" s="1"/>
  <c r="V2674" i="1" s="1"/>
  <c r="S2673" i="1"/>
  <c r="U2673" i="1" s="1"/>
  <c r="S2672" i="1"/>
  <c r="U2671" i="1"/>
  <c r="V2671" i="1" s="1"/>
  <c r="S2671" i="1"/>
  <c r="U2670" i="1"/>
  <c r="S2670" i="1"/>
  <c r="S2669" i="1"/>
  <c r="U2668" i="1"/>
  <c r="S2668" i="1"/>
  <c r="V2668" i="1" s="1"/>
  <c r="S2667" i="1"/>
  <c r="U2667" i="1" s="1"/>
  <c r="V2667" i="1" s="1"/>
  <c r="S2666" i="1"/>
  <c r="U2666" i="1" s="1"/>
  <c r="V2666" i="1" s="1"/>
  <c r="S2665" i="1"/>
  <c r="U2665" i="1" s="1"/>
  <c r="S2664" i="1"/>
  <c r="U2663" i="1"/>
  <c r="S2663" i="1"/>
  <c r="U2662" i="1"/>
  <c r="S2662" i="1"/>
  <c r="S2661" i="1"/>
  <c r="S2660" i="1"/>
  <c r="S2659" i="1"/>
  <c r="U2659" i="1" s="1"/>
  <c r="V2659" i="1" s="1"/>
  <c r="S2658" i="1"/>
  <c r="U2658" i="1" s="1"/>
  <c r="V2658" i="1" s="1"/>
  <c r="S2657" i="1"/>
  <c r="U2657" i="1" s="1"/>
  <c r="S2656" i="1"/>
  <c r="S2655" i="1"/>
  <c r="U2654" i="1"/>
  <c r="S2654" i="1"/>
  <c r="S2653" i="1"/>
  <c r="S2652" i="1"/>
  <c r="U2652" i="1" s="1"/>
  <c r="V2652" i="1" s="1"/>
  <c r="S2651" i="1"/>
  <c r="U2651" i="1" s="1"/>
  <c r="V2651" i="1" s="1"/>
  <c r="S2650" i="1"/>
  <c r="U2650" i="1" s="1"/>
  <c r="V2650" i="1" s="1"/>
  <c r="S2649" i="1"/>
  <c r="U2649" i="1" s="1"/>
  <c r="S2648" i="1"/>
  <c r="S2647" i="1"/>
  <c r="U2647" i="1" s="1"/>
  <c r="V2647" i="1" s="1"/>
  <c r="S2646" i="1"/>
  <c r="S2645" i="1"/>
  <c r="U2644" i="1"/>
  <c r="V2644" i="1" s="1"/>
  <c r="S2644" i="1"/>
  <c r="S2643" i="1"/>
  <c r="U2643" i="1" s="1"/>
  <c r="V2643" i="1" s="1"/>
  <c r="S2642" i="1"/>
  <c r="U2642" i="1" s="1"/>
  <c r="V2642" i="1" s="1"/>
  <c r="S2641" i="1"/>
  <c r="U2641" i="1" s="1"/>
  <c r="S2640" i="1"/>
  <c r="U2639" i="1"/>
  <c r="V2639" i="1" s="1"/>
  <c r="S2639" i="1"/>
  <c r="U2638" i="1"/>
  <c r="S2638" i="1"/>
  <c r="S2637" i="1"/>
  <c r="U2636" i="1"/>
  <c r="S2636" i="1"/>
  <c r="V2636" i="1" s="1"/>
  <c r="S2635" i="1"/>
  <c r="U2635" i="1" s="1"/>
  <c r="V2635" i="1" s="1"/>
  <c r="S2634" i="1"/>
  <c r="U2634" i="1" s="1"/>
  <c r="V2634" i="1" s="1"/>
  <c r="S2633" i="1"/>
  <c r="U2633" i="1" s="1"/>
  <c r="S2632" i="1"/>
  <c r="U2631" i="1"/>
  <c r="S2631" i="1"/>
  <c r="V2631" i="1" s="1"/>
  <c r="U2630" i="1"/>
  <c r="S2630" i="1"/>
  <c r="S2629" i="1"/>
  <c r="S2628" i="1"/>
  <c r="S2627" i="1"/>
  <c r="U2627" i="1" s="1"/>
  <c r="V2627" i="1" s="1"/>
  <c r="S2626" i="1"/>
  <c r="U2626" i="1" s="1"/>
  <c r="V2626" i="1" s="1"/>
  <c r="S2625" i="1"/>
  <c r="U2625" i="1" s="1"/>
  <c r="S2624" i="1"/>
  <c r="S2623" i="1"/>
  <c r="U2622" i="1"/>
  <c r="S2622" i="1"/>
  <c r="S2621" i="1"/>
  <c r="S2620" i="1"/>
  <c r="U2620" i="1" s="1"/>
  <c r="V2620" i="1" s="1"/>
  <c r="S2619" i="1"/>
  <c r="U2619" i="1" s="1"/>
  <c r="V2619" i="1" s="1"/>
  <c r="S2618" i="1"/>
  <c r="U2618" i="1" s="1"/>
  <c r="V2618" i="1" s="1"/>
  <c r="S2617" i="1"/>
  <c r="U2617" i="1" s="1"/>
  <c r="S2616" i="1"/>
  <c r="V2615" i="1"/>
  <c r="U2615" i="1"/>
  <c r="S2615" i="1"/>
  <c r="S2614" i="1"/>
  <c r="S2613" i="1"/>
  <c r="U2612" i="1"/>
  <c r="V2612" i="1" s="1"/>
  <c r="S2612" i="1"/>
  <c r="S2611" i="1"/>
  <c r="U2611" i="1" s="1"/>
  <c r="V2611" i="1" s="1"/>
  <c r="S2610" i="1"/>
  <c r="U2610" i="1" s="1"/>
  <c r="V2610" i="1" s="1"/>
  <c r="S2609" i="1"/>
  <c r="U2609" i="1" s="1"/>
  <c r="S2608" i="1"/>
  <c r="U2607" i="1"/>
  <c r="V2607" i="1" s="1"/>
  <c r="S2607" i="1"/>
  <c r="U2606" i="1"/>
  <c r="S2606" i="1"/>
  <c r="S2605" i="1"/>
  <c r="U2604" i="1"/>
  <c r="S2604" i="1"/>
  <c r="V2604" i="1" s="1"/>
  <c r="S2603" i="1"/>
  <c r="U2603" i="1" s="1"/>
  <c r="V2603" i="1" s="1"/>
  <c r="S2602" i="1"/>
  <c r="U2602" i="1" s="1"/>
  <c r="V2602" i="1" s="1"/>
  <c r="S2601" i="1"/>
  <c r="U2601" i="1" s="1"/>
  <c r="S2600" i="1"/>
  <c r="U2599" i="1"/>
  <c r="S2599" i="1"/>
  <c r="U2598" i="1"/>
  <c r="S2598" i="1"/>
  <c r="S2597" i="1"/>
  <c r="S2596" i="1"/>
  <c r="S2595" i="1"/>
  <c r="U2595" i="1" s="1"/>
  <c r="V2595" i="1" s="1"/>
  <c r="S2594" i="1"/>
  <c r="U2594" i="1" s="1"/>
  <c r="V2594" i="1" s="1"/>
  <c r="S2593" i="1"/>
  <c r="U2593" i="1" s="1"/>
  <c r="S2592" i="1"/>
  <c r="S2591" i="1"/>
  <c r="U2590" i="1"/>
  <c r="S2590" i="1"/>
  <c r="S2589" i="1"/>
  <c r="V2588" i="1"/>
  <c r="U2588" i="1"/>
  <c r="S2588" i="1"/>
  <c r="S2587" i="1"/>
  <c r="U2587" i="1" s="1"/>
  <c r="V2587" i="1" s="1"/>
  <c r="S2586" i="1"/>
  <c r="U2586" i="1" s="1"/>
  <c r="V2586" i="1" s="1"/>
  <c r="S2585" i="1"/>
  <c r="U2585" i="1" s="1"/>
  <c r="S2584" i="1"/>
  <c r="S2583" i="1"/>
  <c r="U2583" i="1" s="1"/>
  <c r="V2583" i="1" s="1"/>
  <c r="S2582" i="1"/>
  <c r="S2581" i="1"/>
  <c r="U2580" i="1"/>
  <c r="V2580" i="1" s="1"/>
  <c r="S2580" i="1"/>
  <c r="S2579" i="1"/>
  <c r="U2579" i="1" s="1"/>
  <c r="V2579" i="1" s="1"/>
  <c r="S2578" i="1"/>
  <c r="U2578" i="1" s="1"/>
  <c r="V2578" i="1" s="1"/>
  <c r="S2577" i="1"/>
  <c r="U2577" i="1" s="1"/>
  <c r="S2576" i="1"/>
  <c r="U2575" i="1"/>
  <c r="V2575" i="1" s="1"/>
  <c r="S2575" i="1"/>
  <c r="U2574" i="1"/>
  <c r="S2574" i="1"/>
  <c r="V2574" i="1" s="1"/>
  <c r="S2573" i="1"/>
  <c r="U2572" i="1"/>
  <c r="S2572" i="1"/>
  <c r="V2572" i="1" s="1"/>
  <c r="S2571" i="1"/>
  <c r="U2571" i="1" s="1"/>
  <c r="V2571" i="1" s="1"/>
  <c r="S2570" i="1"/>
  <c r="U2570" i="1" s="1"/>
  <c r="V2570" i="1" s="1"/>
  <c r="S2569" i="1"/>
  <c r="U2569" i="1" s="1"/>
  <c r="S2568" i="1"/>
  <c r="U2567" i="1"/>
  <c r="S2567" i="1"/>
  <c r="V2567" i="1" s="1"/>
  <c r="U2566" i="1"/>
  <c r="S2566" i="1"/>
  <c r="S2565" i="1"/>
  <c r="S2564" i="1"/>
  <c r="S2563" i="1"/>
  <c r="U2563" i="1" s="1"/>
  <c r="V2563" i="1" s="1"/>
  <c r="S2562" i="1"/>
  <c r="U2562" i="1" s="1"/>
  <c r="V2562" i="1" s="1"/>
  <c r="S2561" i="1"/>
  <c r="U2561" i="1" s="1"/>
  <c r="S2560" i="1"/>
  <c r="S2559" i="1"/>
  <c r="U2558" i="1"/>
  <c r="S2558" i="1"/>
  <c r="S2557" i="1"/>
  <c r="S2556" i="1"/>
  <c r="S2555" i="1"/>
  <c r="U2555" i="1" s="1"/>
  <c r="V2555" i="1" s="1"/>
  <c r="S2554" i="1"/>
  <c r="U2554" i="1" s="1"/>
  <c r="V2554" i="1" s="1"/>
  <c r="S2553" i="1"/>
  <c r="U2553" i="1" s="1"/>
  <c r="S2552" i="1"/>
  <c r="S2551" i="1"/>
  <c r="S2550" i="1"/>
  <c r="S2549" i="1"/>
  <c r="U2548" i="1"/>
  <c r="V2548" i="1" s="1"/>
  <c r="S2548" i="1"/>
  <c r="S2547" i="1"/>
  <c r="U2547" i="1" s="1"/>
  <c r="V2547" i="1" s="1"/>
  <c r="S2546" i="1"/>
  <c r="U2546" i="1" s="1"/>
  <c r="V2546" i="1" s="1"/>
  <c r="S2545" i="1"/>
  <c r="U2545" i="1" s="1"/>
  <c r="S2544" i="1"/>
  <c r="U2543" i="1"/>
  <c r="V2543" i="1" s="1"/>
  <c r="S2543" i="1"/>
  <c r="U2542" i="1"/>
  <c r="S2542" i="1"/>
  <c r="S2541" i="1"/>
  <c r="U2540" i="1"/>
  <c r="S2540" i="1"/>
  <c r="V2540" i="1" s="1"/>
  <c r="S2539" i="1"/>
  <c r="U2539" i="1" s="1"/>
  <c r="V2539" i="1" s="1"/>
  <c r="S2538" i="1"/>
  <c r="U2538" i="1" s="1"/>
  <c r="V2538" i="1" s="1"/>
  <c r="S2537" i="1"/>
  <c r="U2537" i="1" s="1"/>
  <c r="S2536" i="1"/>
  <c r="U2535" i="1"/>
  <c r="S2535" i="1"/>
  <c r="U2534" i="1"/>
  <c r="S2534" i="1"/>
  <c r="S2533" i="1"/>
  <c r="S2532" i="1"/>
  <c r="S2531" i="1"/>
  <c r="U2531" i="1" s="1"/>
  <c r="V2531" i="1" s="1"/>
  <c r="S2530" i="1"/>
  <c r="U2530" i="1" s="1"/>
  <c r="V2530" i="1" s="1"/>
  <c r="S2529" i="1"/>
  <c r="U2529" i="1" s="1"/>
  <c r="S2528" i="1"/>
  <c r="S2527" i="1"/>
  <c r="U2526" i="1"/>
  <c r="S2526" i="1"/>
  <c r="S2525" i="1"/>
  <c r="U2524" i="1"/>
  <c r="S2524" i="1"/>
  <c r="V2524" i="1" s="1"/>
  <c r="S2523" i="1"/>
  <c r="S2522" i="1"/>
  <c r="U2522" i="1" s="1"/>
  <c r="V2522" i="1" s="1"/>
  <c r="S2521" i="1"/>
  <c r="U2521" i="1" s="1"/>
  <c r="S2520" i="1"/>
  <c r="S2519" i="1"/>
  <c r="U2518" i="1"/>
  <c r="S2518" i="1"/>
  <c r="S2517" i="1"/>
  <c r="U2516" i="1"/>
  <c r="V2516" i="1" s="1"/>
  <c r="S2516" i="1"/>
  <c r="S2515" i="1"/>
  <c r="U2515" i="1" s="1"/>
  <c r="V2515" i="1" s="1"/>
  <c r="S2514" i="1"/>
  <c r="U2514" i="1" s="1"/>
  <c r="V2514" i="1" s="1"/>
  <c r="S2513" i="1"/>
  <c r="U2513" i="1" s="1"/>
  <c r="S2512" i="1"/>
  <c r="U2511" i="1"/>
  <c r="S2511" i="1"/>
  <c r="V2511" i="1" s="1"/>
  <c r="S2510" i="1"/>
  <c r="S2509" i="1"/>
  <c r="S2508" i="1"/>
  <c r="U2508" i="1" s="1"/>
  <c r="V2508" i="1" s="1"/>
  <c r="S2507" i="1"/>
  <c r="U2507" i="1" s="1"/>
  <c r="V2507" i="1" s="1"/>
  <c r="S2506" i="1"/>
  <c r="U2506" i="1" s="1"/>
  <c r="V2506" i="1" s="1"/>
  <c r="S2505" i="1"/>
  <c r="U2505" i="1" s="1"/>
  <c r="S2504" i="1"/>
  <c r="U2503" i="1"/>
  <c r="S2503" i="1"/>
  <c r="V2503" i="1" s="1"/>
  <c r="U2502" i="1"/>
  <c r="S2502" i="1"/>
  <c r="S2501" i="1"/>
  <c r="S2500" i="1"/>
  <c r="S2499" i="1"/>
  <c r="U2499" i="1" s="1"/>
  <c r="V2499" i="1" s="1"/>
  <c r="S2498" i="1"/>
  <c r="U2498" i="1" s="1"/>
  <c r="V2498" i="1" s="1"/>
  <c r="S2497" i="1"/>
  <c r="U2497" i="1" s="1"/>
  <c r="S2496" i="1"/>
  <c r="S2495" i="1"/>
  <c r="U2494" i="1"/>
  <c r="S2494" i="1"/>
  <c r="S2493" i="1"/>
  <c r="U2492" i="1"/>
  <c r="V2492" i="1" s="1"/>
  <c r="S2492" i="1"/>
  <c r="S2491" i="1"/>
  <c r="U2491" i="1" s="1"/>
  <c r="V2491" i="1" s="1"/>
  <c r="S2490" i="1"/>
  <c r="U2490" i="1" s="1"/>
  <c r="V2490" i="1" s="1"/>
  <c r="S2489" i="1"/>
  <c r="U2489" i="1" s="1"/>
  <c r="S2488" i="1"/>
  <c r="V2487" i="1"/>
  <c r="U2487" i="1"/>
  <c r="S2487" i="1"/>
  <c r="U2486" i="1"/>
  <c r="S2486" i="1"/>
  <c r="S2485" i="1"/>
  <c r="U2484" i="1"/>
  <c r="V2484" i="1" s="1"/>
  <c r="S2484" i="1"/>
  <c r="S2483" i="1"/>
  <c r="U2482" i="1"/>
  <c r="V2482" i="1" s="1"/>
  <c r="S2482" i="1"/>
  <c r="S2481" i="1"/>
  <c r="U2481" i="1" s="1"/>
  <c r="S2480" i="1"/>
  <c r="U2479" i="1"/>
  <c r="S2479" i="1"/>
  <c r="S2478" i="1"/>
  <c r="S2477" i="1"/>
  <c r="S2476" i="1"/>
  <c r="S2475" i="1"/>
  <c r="U2474" i="1"/>
  <c r="V2474" i="1" s="1"/>
  <c r="S2474" i="1"/>
  <c r="S2473" i="1"/>
  <c r="U2473" i="1" s="1"/>
  <c r="S2472" i="1"/>
  <c r="S2471" i="1"/>
  <c r="U2471" i="1" s="1"/>
  <c r="V2471" i="1" s="1"/>
  <c r="U2470" i="1"/>
  <c r="S2470" i="1"/>
  <c r="S2469" i="1"/>
  <c r="S2468" i="1"/>
  <c r="S2467" i="1"/>
  <c r="U2466" i="1"/>
  <c r="V2466" i="1" s="1"/>
  <c r="S2466" i="1"/>
  <c r="S2465" i="1"/>
  <c r="U2465" i="1" s="1"/>
  <c r="S2464" i="1"/>
  <c r="S2463" i="1"/>
  <c r="U2463" i="1" s="1"/>
  <c r="V2463" i="1" s="1"/>
  <c r="S2462" i="1"/>
  <c r="S2461" i="1"/>
  <c r="S2460" i="1"/>
  <c r="S2459" i="1"/>
  <c r="U2458" i="1"/>
  <c r="V2458" i="1" s="1"/>
  <c r="S2458" i="1"/>
  <c r="S2457" i="1"/>
  <c r="U2457" i="1" s="1"/>
  <c r="S2456" i="1"/>
  <c r="S2455" i="1"/>
  <c r="U2455" i="1" s="1"/>
  <c r="V2455" i="1" s="1"/>
  <c r="S2454" i="1"/>
  <c r="S2453" i="1"/>
  <c r="S2452" i="1"/>
  <c r="S2451" i="1"/>
  <c r="S2450" i="1"/>
  <c r="U2450" i="1" s="1"/>
  <c r="V2450" i="1" s="1"/>
  <c r="S2449" i="1"/>
  <c r="U2449" i="1" s="1"/>
  <c r="S2448" i="1"/>
  <c r="S2447" i="1"/>
  <c r="U2447" i="1" s="1"/>
  <c r="V2447" i="1" s="1"/>
  <c r="S2446" i="1"/>
  <c r="S2445" i="1"/>
  <c r="S2444" i="1"/>
  <c r="S2443" i="1"/>
  <c r="S2442" i="1"/>
  <c r="U2442" i="1" s="1"/>
  <c r="V2442" i="1" s="1"/>
  <c r="S2441" i="1"/>
  <c r="U2441" i="1" s="1"/>
  <c r="S2440" i="1"/>
  <c r="V2439" i="1"/>
  <c r="S2439" i="1"/>
  <c r="U2439" i="1" s="1"/>
  <c r="S2438" i="1"/>
  <c r="S2437" i="1"/>
  <c r="S2436" i="1"/>
  <c r="S2435" i="1"/>
  <c r="U2434" i="1"/>
  <c r="V2434" i="1" s="1"/>
  <c r="S2434" i="1"/>
  <c r="S2433" i="1"/>
  <c r="U2433" i="1" s="1"/>
  <c r="S2432" i="1"/>
  <c r="S2431" i="1"/>
  <c r="U2431" i="1" s="1"/>
  <c r="V2431" i="1" s="1"/>
  <c r="S2430" i="1"/>
  <c r="S2429" i="1"/>
  <c r="S2428" i="1"/>
  <c r="S2427" i="1"/>
  <c r="S2426" i="1"/>
  <c r="U2426" i="1" s="1"/>
  <c r="V2426" i="1" s="1"/>
  <c r="S2425" i="1"/>
  <c r="U2425" i="1" s="1"/>
  <c r="U2424" i="1"/>
  <c r="S2424" i="1"/>
  <c r="S2423" i="1"/>
  <c r="S2422" i="1"/>
  <c r="U2422" i="1" s="1"/>
  <c r="V2422" i="1" s="1"/>
  <c r="U2421" i="1"/>
  <c r="S2421" i="1"/>
  <c r="V2421" i="1" s="1"/>
  <c r="S2420" i="1"/>
  <c r="S2419" i="1"/>
  <c r="U2419" i="1" s="1"/>
  <c r="V2419" i="1" s="1"/>
  <c r="S2418" i="1"/>
  <c r="S2417" i="1"/>
  <c r="U2417" i="1" s="1"/>
  <c r="S2416" i="1"/>
  <c r="S2415" i="1"/>
  <c r="U2414" i="1"/>
  <c r="V2414" i="1" s="1"/>
  <c r="S2414" i="1"/>
  <c r="S2413" i="1"/>
  <c r="S2412" i="1"/>
  <c r="S2411" i="1"/>
  <c r="U2411" i="1" s="1"/>
  <c r="V2411" i="1" s="1"/>
  <c r="S2410" i="1"/>
  <c r="S2409" i="1"/>
  <c r="U2408" i="1"/>
  <c r="S2408" i="1"/>
  <c r="S2407" i="1"/>
  <c r="S2406" i="1"/>
  <c r="U2406" i="1" s="1"/>
  <c r="V2406" i="1" s="1"/>
  <c r="U2405" i="1"/>
  <c r="V2405" i="1" s="1"/>
  <c r="S2405" i="1"/>
  <c r="S2404" i="1"/>
  <c r="S2403" i="1"/>
  <c r="U2403" i="1" s="1"/>
  <c r="V2403" i="1" s="1"/>
  <c r="S2402" i="1"/>
  <c r="S2401" i="1"/>
  <c r="U2400" i="1"/>
  <c r="S2400" i="1"/>
  <c r="S2399" i="1"/>
  <c r="U2398" i="1"/>
  <c r="V2398" i="1" s="1"/>
  <c r="S2398" i="1"/>
  <c r="U2397" i="1"/>
  <c r="V2397" i="1" s="1"/>
  <c r="S2397" i="1"/>
  <c r="S2396" i="1"/>
  <c r="S2395" i="1"/>
  <c r="U2395" i="1" s="1"/>
  <c r="V2395" i="1" s="1"/>
  <c r="S2394" i="1"/>
  <c r="S2393" i="1"/>
  <c r="S2392" i="1"/>
  <c r="S2391" i="1"/>
  <c r="S2390" i="1"/>
  <c r="U2390" i="1" s="1"/>
  <c r="V2390" i="1" s="1"/>
  <c r="U2389" i="1"/>
  <c r="V2389" i="1" s="1"/>
  <c r="S2389" i="1"/>
  <c r="S2388" i="1"/>
  <c r="S2387" i="1"/>
  <c r="U2387" i="1" s="1"/>
  <c r="S2386" i="1"/>
  <c r="U2385" i="1"/>
  <c r="S2385" i="1"/>
  <c r="U2384" i="1"/>
  <c r="S2384" i="1"/>
  <c r="S2383" i="1"/>
  <c r="U2382" i="1"/>
  <c r="V2382" i="1" s="1"/>
  <c r="S2382" i="1"/>
  <c r="U2381" i="1"/>
  <c r="S2381" i="1"/>
  <c r="V2381" i="1" s="1"/>
  <c r="S2380" i="1"/>
  <c r="S2379" i="1"/>
  <c r="U2379" i="1" s="1"/>
  <c r="V2379" i="1" s="1"/>
  <c r="S2378" i="1"/>
  <c r="U2377" i="1"/>
  <c r="S2377" i="1"/>
  <c r="S2376" i="1"/>
  <c r="S2375" i="1"/>
  <c r="S2374" i="1"/>
  <c r="U2374" i="1" s="1"/>
  <c r="V2374" i="1" s="1"/>
  <c r="U2373" i="1"/>
  <c r="S2373" i="1"/>
  <c r="V2373" i="1" s="1"/>
  <c r="S2372" i="1"/>
  <c r="V2371" i="1"/>
  <c r="S2371" i="1"/>
  <c r="U2371" i="1" s="1"/>
  <c r="S2370" i="1"/>
  <c r="U2370" i="1" s="1"/>
  <c r="V2370" i="1" s="1"/>
  <c r="S2369" i="1"/>
  <c r="S2368" i="1"/>
  <c r="S2367" i="1"/>
  <c r="V2366" i="1"/>
  <c r="S2366" i="1"/>
  <c r="U2366" i="1" s="1"/>
  <c r="S2365" i="1"/>
  <c r="U2365" i="1" s="1"/>
  <c r="V2365" i="1" s="1"/>
  <c r="S2364" i="1"/>
  <c r="S2363" i="1"/>
  <c r="U2363" i="1" s="1"/>
  <c r="V2363" i="1" s="1"/>
  <c r="S2362" i="1"/>
  <c r="U2362" i="1" s="1"/>
  <c r="V2362" i="1" s="1"/>
  <c r="S2361" i="1"/>
  <c r="U2361" i="1" s="1"/>
  <c r="U2360" i="1"/>
  <c r="S2360" i="1"/>
  <c r="S2359" i="1"/>
  <c r="U2358" i="1"/>
  <c r="V2358" i="1" s="1"/>
  <c r="S2358" i="1"/>
  <c r="U2357" i="1"/>
  <c r="S2357" i="1"/>
  <c r="S2356" i="1"/>
  <c r="S2355" i="1"/>
  <c r="U2355" i="1" s="1"/>
  <c r="V2355" i="1" s="1"/>
  <c r="S2354" i="1"/>
  <c r="U2354" i="1" s="1"/>
  <c r="V2354" i="1" s="1"/>
  <c r="S2353" i="1"/>
  <c r="S2352" i="1"/>
  <c r="S2351" i="1"/>
  <c r="U2350" i="1"/>
  <c r="V2350" i="1" s="1"/>
  <c r="S2350" i="1"/>
  <c r="S2349" i="1"/>
  <c r="S2348" i="1"/>
  <c r="S2347" i="1"/>
  <c r="U2347" i="1" s="1"/>
  <c r="S2346" i="1"/>
  <c r="U2346" i="1" s="1"/>
  <c r="V2346" i="1" s="1"/>
  <c r="U2345" i="1"/>
  <c r="S2345" i="1"/>
  <c r="S2344" i="1"/>
  <c r="S2343" i="1"/>
  <c r="S2342" i="1"/>
  <c r="U2342" i="1" s="1"/>
  <c r="V2342" i="1" s="1"/>
  <c r="S2341" i="1"/>
  <c r="S2340" i="1"/>
  <c r="S2339" i="1"/>
  <c r="U2339" i="1" s="1"/>
  <c r="V2339" i="1" s="1"/>
  <c r="S2338" i="1"/>
  <c r="U2338" i="1" s="1"/>
  <c r="V2338" i="1" s="1"/>
  <c r="S2337" i="1"/>
  <c r="U2336" i="1"/>
  <c r="S2336" i="1"/>
  <c r="S2335" i="1"/>
  <c r="S2334" i="1"/>
  <c r="U2334" i="1" s="1"/>
  <c r="V2334" i="1" s="1"/>
  <c r="S2333" i="1"/>
  <c r="S2332" i="1"/>
  <c r="S2331" i="1"/>
  <c r="U2331" i="1" s="1"/>
  <c r="V2331" i="1" s="1"/>
  <c r="S2330" i="1"/>
  <c r="U2330" i="1" s="1"/>
  <c r="V2330" i="1" s="1"/>
  <c r="S2329" i="1"/>
  <c r="S2328" i="1"/>
  <c r="S2327" i="1"/>
  <c r="S2326" i="1"/>
  <c r="U2326" i="1" s="1"/>
  <c r="V2326" i="1" s="1"/>
  <c r="V2325" i="1"/>
  <c r="U2325" i="1"/>
  <c r="S2325" i="1"/>
  <c r="S2324" i="1"/>
  <c r="S2323" i="1"/>
  <c r="S2322" i="1"/>
  <c r="U2322" i="1" s="1"/>
  <c r="V2322" i="1" s="1"/>
  <c r="U2321" i="1"/>
  <c r="S2321" i="1"/>
  <c r="U2320" i="1"/>
  <c r="S2320" i="1"/>
  <c r="S2319" i="1"/>
  <c r="S2318" i="1"/>
  <c r="V2317" i="1"/>
  <c r="U2317" i="1"/>
  <c r="S2317" i="1"/>
  <c r="S2316" i="1"/>
  <c r="S2315" i="1"/>
  <c r="U2315" i="1" s="1"/>
  <c r="V2315" i="1" s="1"/>
  <c r="S2314" i="1"/>
  <c r="U2314" i="1" s="1"/>
  <c r="V2314" i="1" s="1"/>
  <c r="S2313" i="1"/>
  <c r="U2313" i="1" s="1"/>
  <c r="U2312" i="1"/>
  <c r="S2312" i="1"/>
  <c r="S2311" i="1"/>
  <c r="S2310" i="1"/>
  <c r="U2310" i="1" s="1"/>
  <c r="V2310" i="1" s="1"/>
  <c r="S2309" i="1"/>
  <c r="S2308" i="1"/>
  <c r="V2307" i="1"/>
  <c r="S2307" i="1"/>
  <c r="U2307" i="1" s="1"/>
  <c r="S2306" i="1"/>
  <c r="U2306" i="1" s="1"/>
  <c r="V2306" i="1" s="1"/>
  <c r="S2305" i="1"/>
  <c r="S2304" i="1"/>
  <c r="S2303" i="1"/>
  <c r="U2302" i="1"/>
  <c r="V2302" i="1" s="1"/>
  <c r="S2302" i="1"/>
  <c r="U2301" i="1"/>
  <c r="V2301" i="1" s="1"/>
  <c r="S2301" i="1"/>
  <c r="S2300" i="1"/>
  <c r="S2299" i="1"/>
  <c r="U2299" i="1" s="1"/>
  <c r="S2298" i="1"/>
  <c r="U2298" i="1" s="1"/>
  <c r="V2298" i="1" s="1"/>
  <c r="S2297" i="1"/>
  <c r="U2297" i="1" s="1"/>
  <c r="S2296" i="1"/>
  <c r="S2295" i="1"/>
  <c r="S2294" i="1"/>
  <c r="S2293" i="1"/>
  <c r="U2293" i="1" s="1"/>
  <c r="V2293" i="1" s="1"/>
  <c r="S2292" i="1"/>
  <c r="V2291" i="1"/>
  <c r="S2291" i="1"/>
  <c r="U2291" i="1" s="1"/>
  <c r="S2290" i="1"/>
  <c r="U2290" i="1" s="1"/>
  <c r="V2290" i="1" s="1"/>
  <c r="S2289" i="1"/>
  <c r="U2289" i="1" s="1"/>
  <c r="S2288" i="1"/>
  <c r="S2287" i="1"/>
  <c r="U2286" i="1"/>
  <c r="V2286" i="1" s="1"/>
  <c r="S2286" i="1"/>
  <c r="S2285" i="1"/>
  <c r="U2285" i="1" s="1"/>
  <c r="V2285" i="1" s="1"/>
  <c r="S2284" i="1"/>
  <c r="S2283" i="1"/>
  <c r="U2283" i="1" s="1"/>
  <c r="V2283" i="1" s="1"/>
  <c r="S2282" i="1"/>
  <c r="U2282" i="1" s="1"/>
  <c r="V2282" i="1" s="1"/>
  <c r="S2281" i="1"/>
  <c r="U2281" i="1" s="1"/>
  <c r="S2280" i="1"/>
  <c r="S2279" i="1"/>
  <c r="U2278" i="1"/>
  <c r="V2278" i="1" s="1"/>
  <c r="S2278" i="1"/>
  <c r="S2277" i="1"/>
  <c r="U2277" i="1" s="1"/>
  <c r="V2277" i="1" s="1"/>
  <c r="S2276" i="1"/>
  <c r="V2275" i="1"/>
  <c r="S2275" i="1"/>
  <c r="U2275" i="1" s="1"/>
  <c r="S2274" i="1"/>
  <c r="U2274" i="1" s="1"/>
  <c r="V2274" i="1" s="1"/>
  <c r="S2273" i="1"/>
  <c r="S2272" i="1"/>
  <c r="S2271" i="1"/>
  <c r="S2270" i="1"/>
  <c r="U2270" i="1" s="1"/>
  <c r="V2270" i="1" s="1"/>
  <c r="U2269" i="1"/>
  <c r="V2269" i="1" s="1"/>
  <c r="S2269" i="1"/>
  <c r="S2268" i="1"/>
  <c r="S2267" i="1"/>
  <c r="U2267" i="1" s="1"/>
  <c r="V2267" i="1" s="1"/>
  <c r="S2266" i="1"/>
  <c r="U2266" i="1" s="1"/>
  <c r="V2266" i="1" s="1"/>
  <c r="U2265" i="1"/>
  <c r="S2265" i="1"/>
  <c r="S2264" i="1"/>
  <c r="S2263" i="1"/>
  <c r="S2262" i="1"/>
  <c r="U2262" i="1" s="1"/>
  <c r="V2262" i="1" s="1"/>
  <c r="U2261" i="1"/>
  <c r="V2261" i="1" s="1"/>
  <c r="S2261" i="1"/>
  <c r="S2260" i="1"/>
  <c r="S2259" i="1"/>
  <c r="U2259" i="1" s="1"/>
  <c r="V2259" i="1" s="1"/>
  <c r="S2258" i="1"/>
  <c r="U2258" i="1" s="1"/>
  <c r="V2258" i="1" s="1"/>
  <c r="S2257" i="1"/>
  <c r="S2256" i="1"/>
  <c r="S2255" i="1"/>
  <c r="V2254" i="1"/>
  <c r="S2254" i="1"/>
  <c r="U2254" i="1" s="1"/>
  <c r="S2253" i="1"/>
  <c r="U2253" i="1" s="1"/>
  <c r="V2253" i="1" s="1"/>
  <c r="S2252" i="1"/>
  <c r="S2251" i="1"/>
  <c r="U2251" i="1" s="1"/>
  <c r="V2251" i="1" s="1"/>
  <c r="S2250" i="1"/>
  <c r="U2250" i="1" s="1"/>
  <c r="V2250" i="1" s="1"/>
  <c r="S2249" i="1"/>
  <c r="S2248" i="1"/>
  <c r="S2247" i="1"/>
  <c r="U2246" i="1"/>
  <c r="S2246" i="1"/>
  <c r="V2246" i="1" s="1"/>
  <c r="S2245" i="1"/>
  <c r="U2245" i="1" s="1"/>
  <c r="V2245" i="1" s="1"/>
  <c r="S2244" i="1"/>
  <c r="S2243" i="1"/>
  <c r="U2243" i="1" s="1"/>
  <c r="V2243" i="1" s="1"/>
  <c r="S2242" i="1"/>
  <c r="U2242" i="1" s="1"/>
  <c r="V2242" i="1" s="1"/>
  <c r="S2241" i="1"/>
  <c r="S2240" i="1"/>
  <c r="S2239" i="1"/>
  <c r="S2238" i="1"/>
  <c r="U2238" i="1" s="1"/>
  <c r="V2238" i="1" s="1"/>
  <c r="U2237" i="1"/>
  <c r="V2237" i="1" s="1"/>
  <c r="S2237" i="1"/>
  <c r="S2236" i="1"/>
  <c r="S2235" i="1"/>
  <c r="U2235" i="1" s="1"/>
  <c r="S2234" i="1"/>
  <c r="U2234" i="1" s="1"/>
  <c r="V2234" i="1" s="1"/>
  <c r="S2233" i="1"/>
  <c r="U2233" i="1" s="1"/>
  <c r="S2232" i="1"/>
  <c r="S2231" i="1"/>
  <c r="S2230" i="1"/>
  <c r="U2230" i="1" s="1"/>
  <c r="V2230" i="1" s="1"/>
  <c r="S2229" i="1"/>
  <c r="U2229" i="1" s="1"/>
  <c r="V2229" i="1" s="1"/>
  <c r="S2228" i="1"/>
  <c r="V2227" i="1"/>
  <c r="S2227" i="1"/>
  <c r="U2227" i="1" s="1"/>
  <c r="S2226" i="1"/>
  <c r="U2226" i="1" s="1"/>
  <c r="V2226" i="1" s="1"/>
  <c r="S2225" i="1"/>
  <c r="U2225" i="1" s="1"/>
  <c r="S2224" i="1"/>
  <c r="S2223" i="1"/>
  <c r="U2222" i="1"/>
  <c r="V2222" i="1" s="1"/>
  <c r="S2222" i="1"/>
  <c r="S2221" i="1"/>
  <c r="U2221" i="1" s="1"/>
  <c r="V2221" i="1" s="1"/>
  <c r="S2220" i="1"/>
  <c r="S2219" i="1"/>
  <c r="U2219" i="1" s="1"/>
  <c r="V2219" i="1" s="1"/>
  <c r="S2218" i="1"/>
  <c r="U2218" i="1" s="1"/>
  <c r="V2218" i="1" s="1"/>
  <c r="S2217" i="1"/>
  <c r="U2217" i="1" s="1"/>
  <c r="S2216" i="1"/>
  <c r="S2215" i="1"/>
  <c r="S2214" i="1"/>
  <c r="U2214" i="1" s="1"/>
  <c r="V2214" i="1" s="1"/>
  <c r="S2213" i="1"/>
  <c r="U2213" i="1" s="1"/>
  <c r="V2213" i="1" s="1"/>
  <c r="S2212" i="1"/>
  <c r="V2211" i="1"/>
  <c r="S2211" i="1"/>
  <c r="U2211" i="1" s="1"/>
  <c r="S2210" i="1"/>
  <c r="U2210" i="1" s="1"/>
  <c r="V2210" i="1" s="1"/>
  <c r="S2209" i="1"/>
  <c r="S2208" i="1"/>
  <c r="S2207" i="1"/>
  <c r="U2206" i="1"/>
  <c r="S2206" i="1"/>
  <c r="S2205" i="1"/>
  <c r="U2205" i="1" s="1"/>
  <c r="V2205" i="1" s="1"/>
  <c r="S2204" i="1"/>
  <c r="V2203" i="1"/>
  <c r="S2203" i="1"/>
  <c r="U2203" i="1" s="1"/>
  <c r="S2202" i="1"/>
  <c r="U2202" i="1" s="1"/>
  <c r="V2202" i="1" s="1"/>
  <c r="S2201" i="1"/>
  <c r="U2201" i="1" s="1"/>
  <c r="S2200" i="1"/>
  <c r="S2199" i="1"/>
  <c r="S2198" i="1"/>
  <c r="U2198" i="1" s="1"/>
  <c r="V2198" i="1" s="1"/>
  <c r="S2197" i="1"/>
  <c r="S2196" i="1"/>
  <c r="S2195" i="1"/>
  <c r="U2195" i="1" s="1"/>
  <c r="V2195" i="1" s="1"/>
  <c r="U2194" i="1"/>
  <c r="V2194" i="1" s="1"/>
  <c r="S2194" i="1"/>
  <c r="S2193" i="1"/>
  <c r="U2193" i="1" s="1"/>
  <c r="S2192" i="1"/>
  <c r="S2191" i="1"/>
  <c r="U2190" i="1"/>
  <c r="V2190" i="1" s="1"/>
  <c r="S2190" i="1"/>
  <c r="U2189" i="1"/>
  <c r="V2189" i="1" s="1"/>
  <c r="S2189" i="1"/>
  <c r="S2188" i="1"/>
  <c r="S2187" i="1"/>
  <c r="U2187" i="1" s="1"/>
  <c r="V2187" i="1" s="1"/>
  <c r="S2186" i="1"/>
  <c r="U2186" i="1" s="1"/>
  <c r="V2186" i="1" s="1"/>
  <c r="S2185" i="1"/>
  <c r="S2184" i="1"/>
  <c r="S2183" i="1"/>
  <c r="S2182" i="1"/>
  <c r="U2182" i="1" s="1"/>
  <c r="V2182" i="1" s="1"/>
  <c r="S2181" i="1"/>
  <c r="S2180" i="1"/>
  <c r="V2179" i="1"/>
  <c r="S2179" i="1"/>
  <c r="U2179" i="1" s="1"/>
  <c r="S2178" i="1"/>
  <c r="S2177" i="1"/>
  <c r="S2176" i="1"/>
  <c r="S2175" i="1"/>
  <c r="U2174" i="1"/>
  <c r="V2174" i="1" s="1"/>
  <c r="S2174" i="1"/>
  <c r="S2173" i="1"/>
  <c r="S2172" i="1"/>
  <c r="U2171" i="1"/>
  <c r="V2171" i="1" s="1"/>
  <c r="S2171" i="1"/>
  <c r="S2170" i="1"/>
  <c r="U2170" i="1" s="1"/>
  <c r="V2170" i="1" s="1"/>
  <c r="S2169" i="1"/>
  <c r="S2168" i="1"/>
  <c r="S2167" i="1"/>
  <c r="S2166" i="1"/>
  <c r="U2166" i="1" s="1"/>
  <c r="V2166" i="1" s="1"/>
  <c r="S2165" i="1"/>
  <c r="S2164" i="1"/>
  <c r="S2163" i="1"/>
  <c r="U2163" i="1" s="1"/>
  <c r="V2163" i="1" s="1"/>
  <c r="U2162" i="1"/>
  <c r="V2162" i="1" s="1"/>
  <c r="S2162" i="1"/>
  <c r="S2161" i="1"/>
  <c r="S2160" i="1"/>
  <c r="S2159" i="1"/>
  <c r="S2158" i="1"/>
  <c r="U2157" i="1"/>
  <c r="S2157" i="1"/>
  <c r="S2156" i="1"/>
  <c r="S2155" i="1"/>
  <c r="S2154" i="1"/>
  <c r="S2153" i="1"/>
  <c r="S2152" i="1"/>
  <c r="S2151" i="1"/>
  <c r="S2150" i="1"/>
  <c r="U2149" i="1"/>
  <c r="S2149" i="1"/>
  <c r="S2148" i="1"/>
  <c r="V2147" i="1"/>
  <c r="S2147" i="1"/>
  <c r="U2147" i="1" s="1"/>
  <c r="S2146" i="1"/>
  <c r="S2145" i="1"/>
  <c r="S2144" i="1"/>
  <c r="S2143" i="1"/>
  <c r="U2142" i="1"/>
  <c r="V2142" i="1" s="1"/>
  <c r="S2142" i="1"/>
  <c r="S2141" i="1"/>
  <c r="S2140" i="1"/>
  <c r="S2139" i="1"/>
  <c r="U2139" i="1" s="1"/>
  <c r="V2139" i="1" s="1"/>
  <c r="V2138" i="1"/>
  <c r="S2138" i="1"/>
  <c r="U2138" i="1" s="1"/>
  <c r="S2137" i="1"/>
  <c r="S2136" i="1"/>
  <c r="S2135" i="1"/>
  <c r="S2134" i="1"/>
  <c r="S2133" i="1"/>
  <c r="S2132" i="1"/>
  <c r="S2131" i="1"/>
  <c r="U2131" i="1" s="1"/>
  <c r="V2131" i="1" s="1"/>
  <c r="S2130" i="1"/>
  <c r="U2130" i="1" s="1"/>
  <c r="V2130" i="1" s="1"/>
  <c r="S2129" i="1"/>
  <c r="S2128" i="1"/>
  <c r="S2127" i="1"/>
  <c r="S2126" i="1"/>
  <c r="U2126" i="1" s="1"/>
  <c r="V2126" i="1" s="1"/>
  <c r="S2125" i="1"/>
  <c r="S2124" i="1"/>
  <c r="S2123" i="1"/>
  <c r="S2122" i="1"/>
  <c r="U2122" i="1" s="1"/>
  <c r="V2122" i="1" s="1"/>
  <c r="S2121" i="1"/>
  <c r="S2120" i="1"/>
  <c r="S2119" i="1"/>
  <c r="S2118" i="1"/>
  <c r="S2117" i="1"/>
  <c r="S2116" i="1"/>
  <c r="V2115" i="1"/>
  <c r="S2115" i="1"/>
  <c r="U2115" i="1" s="1"/>
  <c r="S2114" i="1"/>
  <c r="U2114" i="1" s="1"/>
  <c r="V2114" i="1" s="1"/>
  <c r="S2113" i="1"/>
  <c r="U2113" i="1" s="1"/>
  <c r="S2112" i="1"/>
  <c r="S2111" i="1"/>
  <c r="S2110" i="1"/>
  <c r="U2110" i="1" s="1"/>
  <c r="V2110" i="1" s="1"/>
  <c r="S2109" i="1"/>
  <c r="S2108" i="1"/>
  <c r="S2107" i="1"/>
  <c r="U2107" i="1" s="1"/>
  <c r="V2107" i="1" s="1"/>
  <c r="S2106" i="1"/>
  <c r="U2106" i="1" s="1"/>
  <c r="V2106" i="1" s="1"/>
  <c r="U2105" i="1"/>
  <c r="S2105" i="1"/>
  <c r="S2104" i="1"/>
  <c r="S2103" i="1"/>
  <c r="S2102" i="1"/>
  <c r="U2102" i="1" s="1"/>
  <c r="V2102" i="1" s="1"/>
  <c r="S2101" i="1"/>
  <c r="S2100" i="1"/>
  <c r="U2099" i="1"/>
  <c r="S2099" i="1"/>
  <c r="V2099" i="1" s="1"/>
  <c r="S2098" i="1"/>
  <c r="U2098" i="1" s="1"/>
  <c r="V2098" i="1" s="1"/>
  <c r="S2097" i="1"/>
  <c r="S2096" i="1"/>
  <c r="S2095" i="1"/>
  <c r="V2094" i="1"/>
  <c r="S2094" i="1"/>
  <c r="U2094" i="1" s="1"/>
  <c r="S2093" i="1"/>
  <c r="S2092" i="1"/>
  <c r="S2091" i="1"/>
  <c r="S2090" i="1"/>
  <c r="U2090" i="1" s="1"/>
  <c r="V2090" i="1" s="1"/>
  <c r="S2089" i="1"/>
  <c r="U2089" i="1" s="1"/>
  <c r="S2088" i="1"/>
  <c r="S2087" i="1"/>
  <c r="S2086" i="1"/>
  <c r="U2086" i="1" s="1"/>
  <c r="V2086" i="1" s="1"/>
  <c r="S2085" i="1"/>
  <c r="S2084" i="1"/>
  <c r="S2083" i="1"/>
  <c r="U2083" i="1" s="1"/>
  <c r="V2083" i="1" s="1"/>
  <c r="S2082" i="1"/>
  <c r="U2082" i="1" s="1"/>
  <c r="V2082" i="1" s="1"/>
  <c r="S2081" i="1"/>
  <c r="U2081" i="1" s="1"/>
  <c r="S2080" i="1"/>
  <c r="S2079" i="1"/>
  <c r="U2078" i="1"/>
  <c r="V2078" i="1" s="1"/>
  <c r="S2078" i="1"/>
  <c r="U2077" i="1"/>
  <c r="S2077" i="1"/>
  <c r="S2076" i="1"/>
  <c r="S2075" i="1"/>
  <c r="U2075" i="1" s="1"/>
  <c r="S2074" i="1"/>
  <c r="U2074" i="1" s="1"/>
  <c r="V2074" i="1" s="1"/>
  <c r="S2073" i="1"/>
  <c r="S2072" i="1"/>
  <c r="S2071" i="1"/>
  <c r="S2070" i="1"/>
  <c r="U2070" i="1" s="1"/>
  <c r="V2070" i="1" s="1"/>
  <c r="S2069" i="1"/>
  <c r="S2068" i="1"/>
  <c r="S2067" i="1"/>
  <c r="U2067" i="1" s="1"/>
  <c r="V2067" i="1" s="1"/>
  <c r="S2066" i="1"/>
  <c r="U2066" i="1" s="1"/>
  <c r="V2066" i="1" s="1"/>
  <c r="U2065" i="1"/>
  <c r="S2065" i="1"/>
  <c r="S2064" i="1"/>
  <c r="S2063" i="1"/>
  <c r="S2062" i="1"/>
  <c r="U2062" i="1" s="1"/>
  <c r="V2062" i="1" s="1"/>
  <c r="U2061" i="1"/>
  <c r="S2061" i="1"/>
  <c r="S2060" i="1"/>
  <c r="S2059" i="1"/>
  <c r="S2058" i="1"/>
  <c r="S2057" i="1"/>
  <c r="U2057" i="1" s="1"/>
  <c r="S2056" i="1"/>
  <c r="S2055" i="1"/>
  <c r="S2054" i="1"/>
  <c r="U2054" i="1" s="1"/>
  <c r="V2054" i="1" s="1"/>
  <c r="U2053" i="1"/>
  <c r="S2053" i="1"/>
  <c r="S2052" i="1"/>
  <c r="S2051" i="1"/>
  <c r="U2051" i="1" s="1"/>
  <c r="V2051" i="1" s="1"/>
  <c r="S2050" i="1"/>
  <c r="U2050" i="1" s="1"/>
  <c r="V2050" i="1" s="1"/>
  <c r="S2049" i="1"/>
  <c r="S2048" i="1"/>
  <c r="S2047" i="1"/>
  <c r="V2046" i="1"/>
  <c r="U2046" i="1"/>
  <c r="S2046" i="1"/>
  <c r="U2045" i="1"/>
  <c r="S2045" i="1"/>
  <c r="S2044" i="1"/>
  <c r="S2043" i="1"/>
  <c r="U2043" i="1" s="1"/>
  <c r="V2043" i="1" s="1"/>
  <c r="S2042" i="1"/>
  <c r="U2042" i="1" s="1"/>
  <c r="V2042" i="1" s="1"/>
  <c r="S2041" i="1"/>
  <c r="S2040" i="1"/>
  <c r="S2039" i="1"/>
  <c r="S2038" i="1"/>
  <c r="U2038" i="1" s="1"/>
  <c r="V2038" i="1" s="1"/>
  <c r="S2037" i="1"/>
  <c r="S2036" i="1"/>
  <c r="S2035" i="1"/>
  <c r="U2035" i="1" s="1"/>
  <c r="V2035" i="1" s="1"/>
  <c r="S2034" i="1"/>
  <c r="U2034" i="1" s="1"/>
  <c r="V2034" i="1" s="1"/>
  <c r="S2033" i="1"/>
  <c r="S2032" i="1"/>
  <c r="S2031" i="1"/>
  <c r="S2030" i="1"/>
  <c r="U2030" i="1" s="1"/>
  <c r="V2030" i="1" s="1"/>
  <c r="S2029" i="1"/>
  <c r="S2028" i="1"/>
  <c r="V2027" i="1"/>
  <c r="S2027" i="1"/>
  <c r="U2027" i="1" s="1"/>
  <c r="S2026" i="1"/>
  <c r="U2026" i="1" s="1"/>
  <c r="V2026" i="1" s="1"/>
  <c r="S2025" i="1"/>
  <c r="S2024" i="1"/>
  <c r="S2023" i="1"/>
  <c r="U2022" i="1"/>
  <c r="S2022" i="1"/>
  <c r="V2022" i="1" s="1"/>
  <c r="S2021" i="1"/>
  <c r="S2020" i="1"/>
  <c r="S2019" i="1"/>
  <c r="U2019" i="1" s="1"/>
  <c r="V2019" i="1" s="1"/>
  <c r="S2018" i="1"/>
  <c r="U2018" i="1" s="1"/>
  <c r="V2018" i="1" s="1"/>
  <c r="S2017" i="1"/>
  <c r="S2016" i="1"/>
  <c r="S2015" i="1"/>
  <c r="S2014" i="1"/>
  <c r="U2013" i="1"/>
  <c r="S2013" i="1"/>
  <c r="S2012" i="1"/>
  <c r="S2011" i="1"/>
  <c r="U2011" i="1" s="1"/>
  <c r="V2011" i="1" s="1"/>
  <c r="S2010" i="1"/>
  <c r="U2010" i="1" s="1"/>
  <c r="V2010" i="1" s="1"/>
  <c r="S2009" i="1"/>
  <c r="S2008" i="1"/>
  <c r="S2007" i="1"/>
  <c r="U2006" i="1"/>
  <c r="V2006" i="1" s="1"/>
  <c r="S2006" i="1"/>
  <c r="S2005" i="1"/>
  <c r="S2004" i="1"/>
  <c r="S2003" i="1"/>
  <c r="U2003" i="1" s="1"/>
  <c r="S2002" i="1"/>
  <c r="U2002" i="1" s="1"/>
  <c r="V2002" i="1" s="1"/>
  <c r="S2001" i="1"/>
  <c r="S2000" i="1"/>
  <c r="S1999" i="1"/>
  <c r="V1998" i="1"/>
  <c r="U1998" i="1"/>
  <c r="S1998" i="1"/>
  <c r="S1997" i="1"/>
  <c r="S1996" i="1"/>
  <c r="V1995" i="1"/>
  <c r="S1995" i="1"/>
  <c r="U1995" i="1" s="1"/>
  <c r="S1994" i="1"/>
  <c r="U1993" i="1"/>
  <c r="S1993" i="1"/>
  <c r="S1992" i="1"/>
  <c r="S1991" i="1"/>
  <c r="S1990" i="1"/>
  <c r="U1990" i="1" s="1"/>
  <c r="V1990" i="1" s="1"/>
  <c r="U1989" i="1"/>
  <c r="S1989" i="1"/>
  <c r="V1989" i="1" s="1"/>
  <c r="S1988" i="1"/>
  <c r="S1987" i="1"/>
  <c r="U1986" i="1"/>
  <c r="S1986" i="1"/>
  <c r="V1986" i="1" s="1"/>
  <c r="S1985" i="1"/>
  <c r="S1984" i="1"/>
  <c r="S1983" i="1"/>
  <c r="V1982" i="1"/>
  <c r="U1982" i="1"/>
  <c r="S1982" i="1"/>
  <c r="S1981" i="1"/>
  <c r="S1980" i="1"/>
  <c r="S1979" i="1"/>
  <c r="S1978" i="1"/>
  <c r="S1977" i="1"/>
  <c r="S1976" i="1"/>
  <c r="S1975" i="1"/>
  <c r="S1974" i="1"/>
  <c r="U1974" i="1" s="1"/>
  <c r="V1974" i="1" s="1"/>
  <c r="S1973" i="1"/>
  <c r="S1972" i="1"/>
  <c r="V1971" i="1"/>
  <c r="U1971" i="1"/>
  <c r="S1971" i="1"/>
  <c r="U1970" i="1"/>
  <c r="S1970" i="1"/>
  <c r="S1969" i="1"/>
  <c r="S1968" i="1"/>
  <c r="S1967" i="1"/>
  <c r="V1966" i="1"/>
  <c r="U1966" i="1"/>
  <c r="S1966" i="1"/>
  <c r="U1965" i="1"/>
  <c r="S1965" i="1"/>
  <c r="S1964" i="1"/>
  <c r="S1963" i="1"/>
  <c r="S1962" i="1"/>
  <c r="S1961" i="1"/>
  <c r="S1960" i="1"/>
  <c r="S1959" i="1"/>
  <c r="S1958" i="1"/>
  <c r="U1958" i="1" s="1"/>
  <c r="V1958" i="1" s="1"/>
  <c r="S1957" i="1"/>
  <c r="S1956" i="1"/>
  <c r="U1955" i="1"/>
  <c r="S1955" i="1"/>
  <c r="V1955" i="1" s="1"/>
  <c r="S1954" i="1"/>
  <c r="S1953" i="1"/>
  <c r="S1952" i="1"/>
  <c r="S1951" i="1"/>
  <c r="S1950" i="1"/>
  <c r="U1950" i="1" s="1"/>
  <c r="V1950" i="1" s="1"/>
  <c r="U1949" i="1"/>
  <c r="S1949" i="1"/>
  <c r="V1949" i="1" s="1"/>
  <c r="S1948" i="1"/>
  <c r="U1947" i="1"/>
  <c r="S1947" i="1"/>
  <c r="S1946" i="1"/>
  <c r="S1945" i="1"/>
  <c r="S1944" i="1"/>
  <c r="S1943" i="1"/>
  <c r="S1942" i="1"/>
  <c r="U1942" i="1" s="1"/>
  <c r="V1942" i="1" s="1"/>
  <c r="S1941" i="1"/>
  <c r="S1940" i="1"/>
  <c r="U1939" i="1"/>
  <c r="S1939" i="1"/>
  <c r="V1939" i="1" s="1"/>
  <c r="S1938" i="1"/>
  <c r="S1937" i="1"/>
  <c r="S1936" i="1"/>
  <c r="S1935" i="1"/>
  <c r="S1934" i="1"/>
  <c r="U1934" i="1" s="1"/>
  <c r="V1934" i="1" s="1"/>
  <c r="S1933" i="1"/>
  <c r="S1932" i="1"/>
  <c r="S1931" i="1"/>
  <c r="S1930" i="1"/>
  <c r="S1929" i="1"/>
  <c r="U1929" i="1" s="1"/>
  <c r="S1928" i="1"/>
  <c r="S1927" i="1"/>
  <c r="S1926" i="1"/>
  <c r="U1926" i="1" s="1"/>
  <c r="V1926" i="1" s="1"/>
  <c r="S1925" i="1"/>
  <c r="U1925" i="1" s="1"/>
  <c r="V1925" i="1" s="1"/>
  <c r="S1924" i="1"/>
  <c r="S1923" i="1"/>
  <c r="U1923" i="1" s="1"/>
  <c r="V1923" i="1" s="1"/>
  <c r="S1922" i="1"/>
  <c r="U1921" i="1"/>
  <c r="S1921" i="1"/>
  <c r="S1920" i="1"/>
  <c r="S1919" i="1"/>
  <c r="S1918" i="1"/>
  <c r="U1918" i="1" s="1"/>
  <c r="V1918" i="1" s="1"/>
  <c r="S1917" i="1"/>
  <c r="U1917" i="1" s="1"/>
  <c r="V1917" i="1" s="1"/>
  <c r="S1916" i="1"/>
  <c r="S1915" i="1"/>
  <c r="U1915" i="1" s="1"/>
  <c r="S1914" i="1"/>
  <c r="S1913" i="1"/>
  <c r="S1912" i="1"/>
  <c r="S1911" i="1"/>
  <c r="S1910" i="1"/>
  <c r="S1909" i="1"/>
  <c r="U1909" i="1" s="1"/>
  <c r="V1909" i="1" s="1"/>
  <c r="S1908" i="1"/>
  <c r="S1907" i="1"/>
  <c r="U1907" i="1" s="1"/>
  <c r="V1907" i="1" s="1"/>
  <c r="U1906" i="1"/>
  <c r="S1906" i="1"/>
  <c r="S1905" i="1"/>
  <c r="S1904" i="1"/>
  <c r="S1903" i="1"/>
  <c r="V1902" i="1"/>
  <c r="S1902" i="1"/>
  <c r="U1902" i="1" s="1"/>
  <c r="S1901" i="1"/>
  <c r="U1901" i="1" s="1"/>
  <c r="V1901" i="1" s="1"/>
  <c r="S1900" i="1"/>
  <c r="S1899" i="1"/>
  <c r="U1899" i="1" s="1"/>
  <c r="V1899" i="1" s="1"/>
  <c r="S1898" i="1"/>
  <c r="S1897" i="1"/>
  <c r="U1897" i="1" s="1"/>
  <c r="S1896" i="1"/>
  <c r="S1895" i="1"/>
  <c r="S1894" i="1"/>
  <c r="U1894" i="1" s="1"/>
  <c r="V1894" i="1" s="1"/>
  <c r="S1893" i="1"/>
  <c r="S1892" i="1"/>
  <c r="S1891" i="1"/>
  <c r="U1891" i="1" s="1"/>
  <c r="V1891" i="1" s="1"/>
  <c r="S1890" i="1"/>
  <c r="S1889" i="1"/>
  <c r="S1888" i="1"/>
  <c r="S1887" i="1"/>
  <c r="U1886" i="1"/>
  <c r="V1886" i="1" s="1"/>
  <c r="S1886" i="1"/>
  <c r="V1885" i="1"/>
  <c r="U1885" i="1"/>
  <c r="S1885" i="1"/>
  <c r="S1884" i="1"/>
  <c r="S1883" i="1"/>
  <c r="S1882" i="1"/>
  <c r="S1881" i="1"/>
  <c r="U1880" i="1"/>
  <c r="S1880" i="1"/>
  <c r="S1879" i="1"/>
  <c r="S1878" i="1"/>
  <c r="V1877" i="1"/>
  <c r="S1877" i="1"/>
  <c r="U1877" i="1" s="1"/>
  <c r="S1876" i="1"/>
  <c r="S1875" i="1"/>
  <c r="U1875" i="1" s="1"/>
  <c r="S1874" i="1"/>
  <c r="U1874" i="1" s="1"/>
  <c r="V1874" i="1" s="1"/>
  <c r="U1873" i="1"/>
  <c r="S1873" i="1"/>
  <c r="S1872" i="1"/>
  <c r="S1871" i="1"/>
  <c r="S1870" i="1"/>
  <c r="U1869" i="1"/>
  <c r="V1869" i="1" s="1"/>
  <c r="S1869" i="1"/>
  <c r="S1868" i="1"/>
  <c r="S1867" i="1"/>
  <c r="U1867" i="1" s="1"/>
  <c r="V1867" i="1" s="1"/>
  <c r="S1866" i="1"/>
  <c r="U1866" i="1" s="1"/>
  <c r="V1866" i="1" s="1"/>
  <c r="S1865" i="1"/>
  <c r="S1864" i="1"/>
  <c r="S1863" i="1"/>
  <c r="S1862" i="1"/>
  <c r="U1862" i="1" s="1"/>
  <c r="V1862" i="1" s="1"/>
  <c r="S1861" i="1"/>
  <c r="U1861" i="1" s="1"/>
  <c r="V1861" i="1" s="1"/>
  <c r="S1860" i="1"/>
  <c r="S1859" i="1"/>
  <c r="S1858" i="1"/>
  <c r="U1857" i="1"/>
  <c r="S1857" i="1"/>
  <c r="S1856" i="1"/>
  <c r="S1855" i="1"/>
  <c r="V1854" i="1"/>
  <c r="U1854" i="1"/>
  <c r="S1854" i="1"/>
  <c r="S1853" i="1"/>
  <c r="U1853" i="1" s="1"/>
  <c r="V1853" i="1" s="1"/>
  <c r="S1852" i="1"/>
  <c r="S1851" i="1"/>
  <c r="U1851" i="1" s="1"/>
  <c r="S1850" i="1"/>
  <c r="S1849" i="1"/>
  <c r="U1849" i="1" s="1"/>
  <c r="S1848" i="1"/>
  <c r="S1847" i="1"/>
  <c r="S1846" i="1"/>
  <c r="U1845" i="1"/>
  <c r="V1845" i="1" s="1"/>
  <c r="S1845" i="1"/>
  <c r="S1844" i="1"/>
  <c r="S1843" i="1"/>
  <c r="U1843" i="1" s="1"/>
  <c r="V1843" i="1" s="1"/>
  <c r="S1842" i="1"/>
  <c r="S1841" i="1"/>
  <c r="S1840" i="1"/>
  <c r="U1839" i="1"/>
  <c r="S1839" i="1"/>
  <c r="V1838" i="1"/>
  <c r="U1838" i="1"/>
  <c r="S1838" i="1"/>
  <c r="S1837" i="1"/>
  <c r="U1837" i="1" s="1"/>
  <c r="V1837" i="1" s="1"/>
  <c r="S1836" i="1"/>
  <c r="V1835" i="1"/>
  <c r="S1835" i="1"/>
  <c r="U1835" i="1" s="1"/>
  <c r="S1834" i="1"/>
  <c r="U1833" i="1"/>
  <c r="S1833" i="1"/>
  <c r="S1832" i="1"/>
  <c r="U1831" i="1"/>
  <c r="S1831" i="1"/>
  <c r="V1830" i="1"/>
  <c r="U1830" i="1"/>
  <c r="S1830" i="1"/>
  <c r="S1829" i="1"/>
  <c r="S1828" i="1"/>
  <c r="S1827" i="1"/>
  <c r="U1827" i="1" s="1"/>
  <c r="V1827" i="1" s="1"/>
  <c r="S1826" i="1"/>
  <c r="S1825" i="1"/>
  <c r="U1825" i="1" s="1"/>
  <c r="S1824" i="1"/>
  <c r="S1823" i="1"/>
  <c r="U1822" i="1"/>
  <c r="V1822" i="1" s="1"/>
  <c r="S1822" i="1"/>
  <c r="S1821" i="1"/>
  <c r="S1820" i="1"/>
  <c r="S1819" i="1"/>
  <c r="U1819" i="1" s="1"/>
  <c r="V1819" i="1" s="1"/>
  <c r="S1818" i="1"/>
  <c r="S1817" i="1"/>
  <c r="S1816" i="1"/>
  <c r="U1815" i="1"/>
  <c r="S1815" i="1"/>
  <c r="S1814" i="1"/>
  <c r="U1814" i="1" s="1"/>
  <c r="V1814" i="1" s="1"/>
  <c r="S1813" i="1"/>
  <c r="S1812" i="1"/>
  <c r="S1811" i="1"/>
  <c r="U1811" i="1" s="1"/>
  <c r="V1811" i="1" s="1"/>
  <c r="S1810" i="1"/>
  <c r="U1810" i="1" s="1"/>
  <c r="V1810" i="1" s="1"/>
  <c r="S1809" i="1"/>
  <c r="S1808" i="1"/>
  <c r="S1807" i="1"/>
  <c r="S1806" i="1"/>
  <c r="S1805" i="1"/>
  <c r="U1805" i="1" s="1"/>
  <c r="V1805" i="1" s="1"/>
  <c r="S1804" i="1"/>
  <c r="S1803" i="1"/>
  <c r="U1803" i="1" s="1"/>
  <c r="V1803" i="1" s="1"/>
  <c r="S1802" i="1"/>
  <c r="U1802" i="1" s="1"/>
  <c r="V1802" i="1" s="1"/>
  <c r="S1801" i="1"/>
  <c r="S1800" i="1"/>
  <c r="S1799" i="1"/>
  <c r="U1798" i="1"/>
  <c r="S1798" i="1"/>
  <c r="S1797" i="1"/>
  <c r="S1796" i="1"/>
  <c r="S1795" i="1"/>
  <c r="U1795" i="1" s="1"/>
  <c r="S1794" i="1"/>
  <c r="S1793" i="1"/>
  <c r="S1792" i="1"/>
  <c r="S1791" i="1"/>
  <c r="U1790" i="1"/>
  <c r="V1790" i="1" s="1"/>
  <c r="S1790" i="1"/>
  <c r="S1789" i="1"/>
  <c r="U1789" i="1" s="1"/>
  <c r="V1789" i="1" s="1"/>
  <c r="S1788" i="1"/>
  <c r="U1788" i="1" s="1"/>
  <c r="V1788" i="1" s="1"/>
  <c r="S1787" i="1"/>
  <c r="U1787" i="1" s="1"/>
  <c r="V1787" i="1" s="1"/>
  <c r="S1786" i="1"/>
  <c r="S1785" i="1"/>
  <c r="S1784" i="1"/>
  <c r="U1783" i="1"/>
  <c r="S1783" i="1"/>
  <c r="V1783" i="1" s="1"/>
  <c r="U1782" i="1"/>
  <c r="V1782" i="1" s="1"/>
  <c r="S1782" i="1"/>
  <c r="U1781" i="1"/>
  <c r="V1781" i="1" s="1"/>
  <c r="S1781" i="1"/>
  <c r="S1780" i="1"/>
  <c r="U1780" i="1" s="1"/>
  <c r="V1780" i="1" s="1"/>
  <c r="S1779" i="1"/>
  <c r="U1779" i="1" s="1"/>
  <c r="V1779" i="1" s="1"/>
  <c r="S1778" i="1"/>
  <c r="S1777" i="1"/>
  <c r="S1776" i="1"/>
  <c r="S1775" i="1"/>
  <c r="S1774" i="1"/>
  <c r="U1774" i="1" s="1"/>
  <c r="V1774" i="1" s="1"/>
  <c r="U1773" i="1"/>
  <c r="V1773" i="1" s="1"/>
  <c r="S1773" i="1"/>
  <c r="S1772" i="1"/>
  <c r="U1772" i="1" s="1"/>
  <c r="V1772" i="1" s="1"/>
  <c r="S1771" i="1"/>
  <c r="U1771" i="1" s="1"/>
  <c r="V1771" i="1" s="1"/>
  <c r="S1770" i="1"/>
  <c r="S1769" i="1"/>
  <c r="S1768" i="1"/>
  <c r="U1767" i="1"/>
  <c r="S1767" i="1"/>
  <c r="S1766" i="1"/>
  <c r="U1766" i="1" s="1"/>
  <c r="V1766" i="1" s="1"/>
  <c r="S1765" i="1"/>
  <c r="U1765" i="1" s="1"/>
  <c r="V1765" i="1" s="1"/>
  <c r="S1764" i="1"/>
  <c r="U1764" i="1" s="1"/>
  <c r="V1764" i="1" s="1"/>
  <c r="S1763" i="1"/>
  <c r="U1763" i="1" s="1"/>
  <c r="V1763" i="1" s="1"/>
  <c r="S1762" i="1"/>
  <c r="S1761" i="1"/>
  <c r="S1760" i="1"/>
  <c r="U1759" i="1"/>
  <c r="S1759" i="1"/>
  <c r="S1758" i="1"/>
  <c r="U1758" i="1" s="1"/>
  <c r="V1758" i="1" s="1"/>
  <c r="S1757" i="1"/>
  <c r="U1757" i="1" s="1"/>
  <c r="V1757" i="1" s="1"/>
  <c r="S1756" i="1"/>
  <c r="U1756" i="1" s="1"/>
  <c r="V1756" i="1" s="1"/>
  <c r="S1755" i="1"/>
  <c r="U1755" i="1" s="1"/>
  <c r="V1755" i="1" s="1"/>
  <c r="S1754" i="1"/>
  <c r="S1753" i="1"/>
  <c r="S1752" i="1"/>
  <c r="U1751" i="1"/>
  <c r="S1751" i="1"/>
  <c r="U1750" i="1"/>
  <c r="V1750" i="1" s="1"/>
  <c r="S1750" i="1"/>
  <c r="S1749" i="1"/>
  <c r="S1748" i="1"/>
  <c r="U1748" i="1" s="1"/>
  <c r="V1748" i="1" s="1"/>
  <c r="S1747" i="1"/>
  <c r="U1747" i="1" s="1"/>
  <c r="V1747" i="1" s="1"/>
  <c r="S1746" i="1"/>
  <c r="S1745" i="1"/>
  <c r="S1744" i="1"/>
  <c r="U1743" i="1"/>
  <c r="S1743" i="1"/>
  <c r="U1742" i="1"/>
  <c r="V1742" i="1" s="1"/>
  <c r="S1742" i="1"/>
  <c r="S1741" i="1"/>
  <c r="S1740" i="1"/>
  <c r="U1740" i="1" s="1"/>
  <c r="V1740" i="1" s="1"/>
  <c r="S1739" i="1"/>
  <c r="U1739" i="1" s="1"/>
  <c r="V1739" i="1" s="1"/>
  <c r="S1738" i="1"/>
  <c r="S1737" i="1"/>
  <c r="S1736" i="1"/>
  <c r="U1735" i="1"/>
  <c r="S1735" i="1"/>
  <c r="U1734" i="1"/>
  <c r="V1734" i="1" s="1"/>
  <c r="S1734" i="1"/>
  <c r="S1733" i="1"/>
  <c r="U1733" i="1" s="1"/>
  <c r="V1733" i="1" s="1"/>
  <c r="S1732" i="1"/>
  <c r="U1732" i="1" s="1"/>
  <c r="V1732" i="1" s="1"/>
  <c r="S1731" i="1"/>
  <c r="U1731" i="1" s="1"/>
  <c r="V1731" i="1" s="1"/>
  <c r="S1730" i="1"/>
  <c r="S1729" i="1"/>
  <c r="S1728" i="1"/>
  <c r="U1727" i="1"/>
  <c r="S1727" i="1"/>
  <c r="U1726" i="1"/>
  <c r="V1726" i="1" s="1"/>
  <c r="S1726" i="1"/>
  <c r="S1725" i="1"/>
  <c r="S1724" i="1"/>
  <c r="U1724" i="1" s="1"/>
  <c r="V1724" i="1" s="1"/>
  <c r="S1723" i="1"/>
  <c r="U1723" i="1" s="1"/>
  <c r="V1723" i="1" s="1"/>
  <c r="S1722" i="1"/>
  <c r="S1721" i="1"/>
  <c r="S1720" i="1"/>
  <c r="U1719" i="1"/>
  <c r="S1719" i="1"/>
  <c r="S1718" i="1"/>
  <c r="U1718" i="1" s="1"/>
  <c r="V1718" i="1" s="1"/>
  <c r="S1717" i="1"/>
  <c r="S1716" i="1"/>
  <c r="U1716" i="1" s="1"/>
  <c r="V1716" i="1" s="1"/>
  <c r="S1715" i="1"/>
  <c r="U1715" i="1" s="1"/>
  <c r="V1715" i="1" s="1"/>
  <c r="S1714" i="1"/>
  <c r="S1713" i="1"/>
  <c r="S1712" i="1"/>
  <c r="S1711" i="1"/>
  <c r="S1710" i="1"/>
  <c r="U1710" i="1" s="1"/>
  <c r="V1710" i="1" s="1"/>
  <c r="S1709" i="1"/>
  <c r="S1708" i="1"/>
  <c r="U1708" i="1" s="1"/>
  <c r="V1708" i="1" s="1"/>
  <c r="S1707" i="1"/>
  <c r="U1707" i="1" s="1"/>
  <c r="V1707" i="1" s="1"/>
  <c r="S1706" i="1"/>
  <c r="S1705" i="1"/>
  <c r="U1704" i="1"/>
  <c r="S1704" i="1"/>
  <c r="S1703" i="1"/>
  <c r="S1702" i="1"/>
  <c r="U1702" i="1" s="1"/>
  <c r="V1702" i="1" s="1"/>
  <c r="S1701" i="1"/>
  <c r="S1700" i="1"/>
  <c r="U1700" i="1" s="1"/>
  <c r="V1700" i="1" s="1"/>
  <c r="S1699" i="1"/>
  <c r="U1699" i="1" s="1"/>
  <c r="V1699" i="1" s="1"/>
  <c r="S1698" i="1"/>
  <c r="S1697" i="1"/>
  <c r="S1696" i="1"/>
  <c r="S1695" i="1"/>
  <c r="U1694" i="1"/>
  <c r="V1694" i="1" s="1"/>
  <c r="S1694" i="1"/>
  <c r="S1693" i="1"/>
  <c r="S1692" i="1"/>
  <c r="U1692" i="1" s="1"/>
  <c r="V1692" i="1" s="1"/>
  <c r="S1691" i="1"/>
  <c r="U1691" i="1" s="1"/>
  <c r="V1691" i="1" s="1"/>
  <c r="S1690" i="1"/>
  <c r="S1689" i="1"/>
  <c r="S1688" i="1"/>
  <c r="U1687" i="1"/>
  <c r="S1687" i="1"/>
  <c r="S1686" i="1"/>
  <c r="U1686" i="1" s="1"/>
  <c r="V1686" i="1" s="1"/>
  <c r="U1685" i="1"/>
  <c r="S1685" i="1"/>
  <c r="S1684" i="1"/>
  <c r="U1684" i="1" s="1"/>
  <c r="V1684" i="1" s="1"/>
  <c r="S1683" i="1"/>
  <c r="U1683" i="1" s="1"/>
  <c r="V1683" i="1" s="1"/>
  <c r="S1682" i="1"/>
  <c r="S1681" i="1"/>
  <c r="S1680" i="1"/>
  <c r="S1679" i="1"/>
  <c r="U1678" i="1"/>
  <c r="V1678" i="1" s="1"/>
  <c r="S1678" i="1"/>
  <c r="S1677" i="1"/>
  <c r="U1677" i="1" s="1"/>
  <c r="V1677" i="1" s="1"/>
  <c r="S1676" i="1"/>
  <c r="U1676" i="1" s="1"/>
  <c r="V1676" i="1" s="1"/>
  <c r="S1675" i="1"/>
  <c r="U1675" i="1" s="1"/>
  <c r="V1675" i="1" s="1"/>
  <c r="S1674" i="1"/>
  <c r="S1673" i="1"/>
  <c r="U1672" i="1"/>
  <c r="S1672" i="1"/>
  <c r="S1671" i="1"/>
  <c r="U1670" i="1"/>
  <c r="V1670" i="1" s="1"/>
  <c r="S1670" i="1"/>
  <c r="S1669" i="1"/>
  <c r="S1668" i="1"/>
  <c r="U1668" i="1" s="1"/>
  <c r="V1668" i="1" s="1"/>
  <c r="S1667" i="1"/>
  <c r="U1667" i="1" s="1"/>
  <c r="V1667" i="1" s="1"/>
  <c r="S1666" i="1"/>
  <c r="S1665" i="1"/>
  <c r="U1664" i="1"/>
  <c r="S1664" i="1"/>
  <c r="S1663" i="1"/>
  <c r="S1662" i="1"/>
  <c r="U1662" i="1" s="1"/>
  <c r="V1662" i="1" s="1"/>
  <c r="S1661" i="1"/>
  <c r="S1660" i="1"/>
  <c r="U1660" i="1" s="1"/>
  <c r="V1660" i="1" s="1"/>
  <c r="S1659" i="1"/>
  <c r="U1659" i="1" s="1"/>
  <c r="V1659" i="1" s="1"/>
  <c r="S1658" i="1"/>
  <c r="S1657" i="1"/>
  <c r="S1656" i="1"/>
  <c r="S1655" i="1"/>
  <c r="S1654" i="1"/>
  <c r="U1654" i="1" s="1"/>
  <c r="V1654" i="1" s="1"/>
  <c r="S1653" i="1"/>
  <c r="S1652" i="1"/>
  <c r="U1652" i="1" s="1"/>
  <c r="V1652" i="1" s="1"/>
  <c r="S1651" i="1"/>
  <c r="U1651" i="1" s="1"/>
  <c r="V1651" i="1" s="1"/>
  <c r="S1650" i="1"/>
  <c r="S1649" i="1"/>
  <c r="U1648" i="1"/>
  <c r="S1648" i="1"/>
  <c r="U1647" i="1"/>
  <c r="S1647" i="1"/>
  <c r="S1646" i="1"/>
  <c r="U1646" i="1" s="1"/>
  <c r="V1646" i="1" s="1"/>
  <c r="S1645" i="1"/>
  <c r="U1645" i="1" s="1"/>
  <c r="V1645" i="1" s="1"/>
  <c r="S1644" i="1"/>
  <c r="U1644" i="1" s="1"/>
  <c r="V1644" i="1" s="1"/>
  <c r="S1643" i="1"/>
  <c r="U1643" i="1" s="1"/>
  <c r="V1643" i="1" s="1"/>
  <c r="S1642" i="1"/>
  <c r="S1641" i="1"/>
  <c r="U1640" i="1"/>
  <c r="S1640" i="1"/>
  <c r="S1639" i="1"/>
  <c r="U1638" i="1"/>
  <c r="V1638" i="1" s="1"/>
  <c r="S1638" i="1"/>
  <c r="S1637" i="1"/>
  <c r="S1636" i="1"/>
  <c r="U1636" i="1" s="1"/>
  <c r="V1636" i="1" s="1"/>
  <c r="S1635" i="1"/>
  <c r="U1635" i="1" s="1"/>
  <c r="V1635" i="1" s="1"/>
  <c r="S1634" i="1"/>
  <c r="S1633" i="1"/>
  <c r="S1632" i="1"/>
  <c r="U1631" i="1"/>
  <c r="S1631" i="1"/>
  <c r="U1630" i="1"/>
  <c r="V1630" i="1" s="1"/>
  <c r="S1630" i="1"/>
  <c r="S1629" i="1"/>
  <c r="U1629" i="1" s="1"/>
  <c r="V1629" i="1" s="1"/>
  <c r="S1628" i="1"/>
  <c r="U1628" i="1" s="1"/>
  <c r="V1628" i="1" s="1"/>
  <c r="S1627" i="1"/>
  <c r="U1627" i="1" s="1"/>
  <c r="V1627" i="1" s="1"/>
  <c r="S1626" i="1"/>
  <c r="S1625" i="1"/>
  <c r="S1624" i="1"/>
  <c r="S1623" i="1"/>
  <c r="S1622" i="1"/>
  <c r="U1622" i="1" s="1"/>
  <c r="V1622" i="1" s="1"/>
  <c r="S1621" i="1"/>
  <c r="U1621" i="1" s="1"/>
  <c r="V1621" i="1" s="1"/>
  <c r="S1620" i="1"/>
  <c r="U1620" i="1" s="1"/>
  <c r="V1620" i="1" s="1"/>
  <c r="S1619" i="1"/>
  <c r="U1619" i="1" s="1"/>
  <c r="V1619" i="1" s="1"/>
  <c r="S1618" i="1"/>
  <c r="S1617" i="1"/>
  <c r="S1616" i="1"/>
  <c r="S1615" i="1"/>
  <c r="U1614" i="1"/>
  <c r="V1614" i="1" s="1"/>
  <c r="S1614" i="1"/>
  <c r="S1613" i="1"/>
  <c r="S1612" i="1"/>
  <c r="U1612" i="1" s="1"/>
  <c r="V1612" i="1" s="1"/>
  <c r="S1611" i="1"/>
  <c r="U1611" i="1" s="1"/>
  <c r="V1611" i="1" s="1"/>
  <c r="S1610" i="1"/>
  <c r="S1609" i="1"/>
  <c r="S1608" i="1"/>
  <c r="U1607" i="1"/>
  <c r="S1607" i="1"/>
  <c r="U1606" i="1"/>
  <c r="V1606" i="1" s="1"/>
  <c r="S1606" i="1"/>
  <c r="S1605" i="1"/>
  <c r="S1604" i="1"/>
  <c r="U1604" i="1" s="1"/>
  <c r="V1604" i="1" s="1"/>
  <c r="S1603" i="1"/>
  <c r="U1603" i="1" s="1"/>
  <c r="V1603" i="1" s="1"/>
  <c r="S1602" i="1"/>
  <c r="S1601" i="1"/>
  <c r="S1600" i="1"/>
  <c r="U1599" i="1"/>
  <c r="S1599" i="1"/>
  <c r="S1598" i="1"/>
  <c r="S1597" i="1"/>
  <c r="S1596" i="1"/>
  <c r="U1596" i="1" s="1"/>
  <c r="V1596" i="1" s="1"/>
  <c r="S1595" i="1"/>
  <c r="U1595" i="1" s="1"/>
  <c r="V1595" i="1" s="1"/>
  <c r="S1594" i="1"/>
  <c r="S1593" i="1"/>
  <c r="S1592" i="1"/>
  <c r="S1591" i="1"/>
  <c r="S1590" i="1"/>
  <c r="S1589" i="1"/>
  <c r="S1588" i="1"/>
  <c r="U1588" i="1" s="1"/>
  <c r="V1588" i="1" s="1"/>
  <c r="S1587" i="1"/>
  <c r="U1587" i="1" s="1"/>
  <c r="V1587" i="1" s="1"/>
  <c r="S1586" i="1"/>
  <c r="S1585" i="1"/>
  <c r="U1584" i="1"/>
  <c r="S1584" i="1"/>
  <c r="U1583" i="1"/>
  <c r="S1583" i="1"/>
  <c r="S1582" i="1"/>
  <c r="S1581" i="1"/>
  <c r="S1580" i="1"/>
  <c r="U1580" i="1" s="1"/>
  <c r="V1580" i="1" s="1"/>
  <c r="S1579" i="1"/>
  <c r="U1579" i="1" s="1"/>
  <c r="V1579" i="1" s="1"/>
  <c r="S1578" i="1"/>
  <c r="S1577" i="1"/>
  <c r="S1576" i="1"/>
  <c r="S1575" i="1"/>
  <c r="U1575" i="1" s="1"/>
  <c r="V1575" i="1" s="1"/>
  <c r="S1574" i="1"/>
  <c r="S1573" i="1"/>
  <c r="S1572" i="1"/>
  <c r="U1572" i="1" s="1"/>
  <c r="V1572" i="1" s="1"/>
  <c r="S1571" i="1"/>
  <c r="U1571" i="1" s="1"/>
  <c r="V1571" i="1" s="1"/>
  <c r="S1570" i="1"/>
  <c r="S1569" i="1"/>
  <c r="S1568" i="1"/>
  <c r="S1567" i="1"/>
  <c r="U1566" i="1"/>
  <c r="S1566" i="1"/>
  <c r="S1565" i="1"/>
  <c r="S1564" i="1"/>
  <c r="U1564" i="1" s="1"/>
  <c r="V1564" i="1" s="1"/>
  <c r="U1563" i="1"/>
  <c r="S1563" i="1"/>
  <c r="S1562" i="1"/>
  <c r="S1561" i="1"/>
  <c r="S1560" i="1"/>
  <c r="U1559" i="1"/>
  <c r="S1559" i="1"/>
  <c r="U1558" i="1"/>
  <c r="S1558" i="1"/>
  <c r="S1557" i="1"/>
  <c r="S1556" i="1"/>
  <c r="U1556" i="1" s="1"/>
  <c r="V1556" i="1" s="1"/>
  <c r="S1555" i="1"/>
  <c r="U1555" i="1" s="1"/>
  <c r="V1555" i="1" s="1"/>
  <c r="S1554" i="1"/>
  <c r="S1553" i="1"/>
  <c r="S1552" i="1"/>
  <c r="U1551" i="1"/>
  <c r="S1551" i="1"/>
  <c r="S1550" i="1"/>
  <c r="S1549" i="1"/>
  <c r="S1548" i="1"/>
  <c r="U1548" i="1" s="1"/>
  <c r="V1548" i="1" s="1"/>
  <c r="S1547" i="1"/>
  <c r="U1547" i="1" s="1"/>
  <c r="V1547" i="1" s="1"/>
  <c r="S1546" i="1"/>
  <c r="S1545" i="1"/>
  <c r="U1544" i="1"/>
  <c r="S1544" i="1"/>
  <c r="V1544" i="1" s="1"/>
  <c r="U1543" i="1"/>
  <c r="S1543" i="1"/>
  <c r="U1542" i="1"/>
  <c r="S1542" i="1"/>
  <c r="S1541" i="1"/>
  <c r="S1540" i="1"/>
  <c r="U1540" i="1" s="1"/>
  <c r="V1540" i="1" s="1"/>
  <c r="S1539" i="1"/>
  <c r="U1539" i="1" s="1"/>
  <c r="V1539" i="1" s="1"/>
  <c r="S1538" i="1"/>
  <c r="S1537" i="1"/>
  <c r="S1536" i="1"/>
  <c r="S1535" i="1"/>
  <c r="S1534" i="1"/>
  <c r="S1533" i="1"/>
  <c r="S1532" i="1"/>
  <c r="S1531" i="1"/>
  <c r="U1531" i="1" s="1"/>
  <c r="V1531" i="1" s="1"/>
  <c r="S1530" i="1"/>
  <c r="S1529" i="1"/>
  <c r="S1528" i="1"/>
  <c r="U1527" i="1"/>
  <c r="S1527" i="1"/>
  <c r="S1526" i="1"/>
  <c r="S1525" i="1"/>
  <c r="V1524" i="1"/>
  <c r="S1524" i="1"/>
  <c r="U1524" i="1" s="1"/>
  <c r="S1523" i="1"/>
  <c r="S1522" i="1"/>
  <c r="S1521" i="1"/>
  <c r="S1520" i="1"/>
  <c r="S1519" i="1"/>
  <c r="U1518" i="1"/>
  <c r="S1518" i="1"/>
  <c r="S1517" i="1"/>
  <c r="S1516" i="1"/>
  <c r="U1516" i="1" s="1"/>
  <c r="S1515" i="1"/>
  <c r="S1514" i="1"/>
  <c r="S1513" i="1"/>
  <c r="S1512" i="1"/>
  <c r="S1511" i="1"/>
  <c r="U1510" i="1"/>
  <c r="S1510" i="1"/>
  <c r="V1510" i="1" s="1"/>
  <c r="S1509" i="1"/>
  <c r="S1508" i="1"/>
  <c r="S1507" i="1"/>
  <c r="U1507" i="1" s="1"/>
  <c r="V1507" i="1" s="1"/>
  <c r="S1506" i="1"/>
  <c r="S1505" i="1"/>
  <c r="S1504" i="1"/>
  <c r="U1503" i="1"/>
  <c r="S1503" i="1"/>
  <c r="U1502" i="1"/>
  <c r="S1502" i="1"/>
  <c r="S1501" i="1"/>
  <c r="S1500" i="1"/>
  <c r="U1500" i="1" s="1"/>
  <c r="V1500" i="1" s="1"/>
  <c r="S1499" i="1"/>
  <c r="U1499" i="1" s="1"/>
  <c r="V1499" i="1" s="1"/>
  <c r="S1498" i="1"/>
  <c r="S1497" i="1"/>
  <c r="S1496" i="1"/>
  <c r="U1495" i="1"/>
  <c r="V1495" i="1" s="1"/>
  <c r="S1495" i="1"/>
  <c r="S1494" i="1"/>
  <c r="S1493" i="1"/>
  <c r="V1492" i="1"/>
  <c r="S1492" i="1"/>
  <c r="U1492" i="1" s="1"/>
  <c r="V1491" i="1"/>
  <c r="S1491" i="1"/>
  <c r="U1491" i="1" s="1"/>
  <c r="S1490" i="1"/>
  <c r="S1489" i="1"/>
  <c r="U1488" i="1"/>
  <c r="V1488" i="1" s="1"/>
  <c r="S1488" i="1"/>
  <c r="U1487" i="1"/>
  <c r="V1487" i="1" s="1"/>
  <c r="S1487" i="1"/>
  <c r="S1486" i="1"/>
  <c r="U1486" i="1" s="1"/>
  <c r="S1485" i="1"/>
  <c r="U1485" i="1" s="1"/>
  <c r="V1485" i="1" s="1"/>
  <c r="S1484" i="1"/>
  <c r="U1484" i="1" s="1"/>
  <c r="V1484" i="1" s="1"/>
  <c r="V1483" i="1"/>
  <c r="S1483" i="1"/>
  <c r="U1483" i="1" s="1"/>
  <c r="S1482" i="1"/>
  <c r="S1481" i="1"/>
  <c r="S1480" i="1"/>
  <c r="U1480" i="1" s="1"/>
  <c r="V1480" i="1" s="1"/>
  <c r="S1479" i="1"/>
  <c r="U1478" i="1"/>
  <c r="S1478" i="1"/>
  <c r="S1477" i="1"/>
  <c r="U1477" i="1" s="1"/>
  <c r="V1477" i="1" s="1"/>
  <c r="S1476" i="1"/>
  <c r="U1476" i="1" s="1"/>
  <c r="V1476" i="1" s="1"/>
  <c r="S1475" i="1"/>
  <c r="U1475" i="1" s="1"/>
  <c r="S1474" i="1"/>
  <c r="S1473" i="1"/>
  <c r="U1472" i="1"/>
  <c r="V1472" i="1" s="1"/>
  <c r="S1472" i="1"/>
  <c r="U1471" i="1"/>
  <c r="S1471" i="1"/>
  <c r="S1470" i="1"/>
  <c r="U1470" i="1" s="1"/>
  <c r="S1469" i="1"/>
  <c r="U1469" i="1" s="1"/>
  <c r="V1469" i="1" s="1"/>
  <c r="S1468" i="1"/>
  <c r="U1468" i="1" s="1"/>
  <c r="V1468" i="1" s="1"/>
  <c r="V1467" i="1"/>
  <c r="S1467" i="1"/>
  <c r="U1467" i="1" s="1"/>
  <c r="S1466" i="1"/>
  <c r="S1465" i="1"/>
  <c r="S1464" i="1"/>
  <c r="U1463" i="1"/>
  <c r="S1463" i="1"/>
  <c r="S1462" i="1"/>
  <c r="S1461" i="1"/>
  <c r="U1461" i="1" s="1"/>
  <c r="V1461" i="1" s="1"/>
  <c r="S1460" i="1"/>
  <c r="U1460" i="1" s="1"/>
  <c r="V1460" i="1" s="1"/>
  <c r="S1459" i="1"/>
  <c r="U1459" i="1" s="1"/>
  <c r="V1459" i="1" s="1"/>
  <c r="S1458" i="1"/>
  <c r="S1457" i="1"/>
  <c r="U1456" i="1"/>
  <c r="V1456" i="1" s="1"/>
  <c r="S1456" i="1"/>
  <c r="U1455" i="1"/>
  <c r="S1455" i="1"/>
  <c r="S1454" i="1"/>
  <c r="S1453" i="1"/>
  <c r="S1452" i="1"/>
  <c r="V1451" i="1"/>
  <c r="S1451" i="1"/>
  <c r="U1451" i="1" s="1"/>
  <c r="S1450" i="1"/>
  <c r="S1449" i="1"/>
  <c r="S1448" i="1"/>
  <c r="U1448" i="1" s="1"/>
  <c r="V1448" i="1" s="1"/>
  <c r="U1447" i="1"/>
  <c r="S1447" i="1"/>
  <c r="U1446" i="1"/>
  <c r="S1446" i="1"/>
  <c r="S1445" i="1"/>
  <c r="U1445" i="1" s="1"/>
  <c r="V1445" i="1" s="1"/>
  <c r="S1444" i="1"/>
  <c r="S1443" i="1"/>
  <c r="S1442" i="1"/>
  <c r="S1441" i="1"/>
  <c r="U1440" i="1"/>
  <c r="V1440" i="1" s="1"/>
  <c r="S1440" i="1"/>
  <c r="U1439" i="1"/>
  <c r="S1439" i="1"/>
  <c r="V1439" i="1" s="1"/>
  <c r="S1438" i="1"/>
  <c r="U1438" i="1" s="1"/>
  <c r="V1437" i="1"/>
  <c r="S1437" i="1"/>
  <c r="U1437" i="1" s="1"/>
  <c r="S1436" i="1"/>
  <c r="S1435" i="1"/>
  <c r="U1435" i="1" s="1"/>
  <c r="V1435" i="1" s="1"/>
  <c r="S1434" i="1"/>
  <c r="S1433" i="1"/>
  <c r="U1432" i="1"/>
  <c r="V1432" i="1" s="1"/>
  <c r="S1432" i="1"/>
  <c r="S1431" i="1"/>
  <c r="U1430" i="1"/>
  <c r="S1430" i="1"/>
  <c r="V1429" i="1"/>
  <c r="U1429" i="1"/>
  <c r="S1429" i="1"/>
  <c r="S1428" i="1"/>
  <c r="S1427" i="1"/>
  <c r="U1427" i="1" s="1"/>
  <c r="V1427" i="1" s="1"/>
  <c r="S1426" i="1"/>
  <c r="S1425" i="1"/>
  <c r="S1424" i="1"/>
  <c r="U1424" i="1" s="1"/>
  <c r="V1424" i="1" s="1"/>
  <c r="S1423" i="1"/>
  <c r="S1422" i="1"/>
  <c r="V1421" i="1"/>
  <c r="S1421" i="1"/>
  <c r="U1421" i="1" s="1"/>
  <c r="S1420" i="1"/>
  <c r="S1419" i="1"/>
  <c r="U1419" i="1" s="1"/>
  <c r="V1419" i="1" s="1"/>
  <c r="S1418" i="1"/>
  <c r="S1417" i="1"/>
  <c r="U1416" i="1"/>
  <c r="V1416" i="1" s="1"/>
  <c r="S1416" i="1"/>
  <c r="S1415" i="1"/>
  <c r="S1414" i="1"/>
  <c r="U1414" i="1" s="1"/>
  <c r="S1413" i="1"/>
  <c r="U1413" i="1" s="1"/>
  <c r="V1413" i="1" s="1"/>
  <c r="S1412" i="1"/>
  <c r="V1411" i="1"/>
  <c r="S1411" i="1"/>
  <c r="U1411" i="1" s="1"/>
  <c r="S1410" i="1"/>
  <c r="S1409" i="1"/>
  <c r="S1408" i="1"/>
  <c r="U1408" i="1" s="1"/>
  <c r="V1408" i="1" s="1"/>
  <c r="S1407" i="1"/>
  <c r="S1406" i="1"/>
  <c r="S1405" i="1"/>
  <c r="U1405" i="1" s="1"/>
  <c r="V1405" i="1" s="1"/>
  <c r="S1404" i="1"/>
  <c r="V1403" i="1"/>
  <c r="S1403" i="1"/>
  <c r="U1403" i="1" s="1"/>
  <c r="S1402" i="1"/>
  <c r="U1402" i="1" s="1"/>
  <c r="V1402" i="1" s="1"/>
  <c r="S1401" i="1"/>
  <c r="S1400" i="1"/>
  <c r="S1399" i="1"/>
  <c r="S1398" i="1"/>
  <c r="U1398" i="1" s="1"/>
  <c r="U1397" i="1"/>
  <c r="V1397" i="1" s="1"/>
  <c r="S1397" i="1"/>
  <c r="S1396" i="1"/>
  <c r="S1395" i="1"/>
  <c r="U1395" i="1" s="1"/>
  <c r="V1395" i="1" s="1"/>
  <c r="V1394" i="1"/>
  <c r="S1394" i="1"/>
  <c r="U1394" i="1" s="1"/>
  <c r="S1393" i="1"/>
  <c r="S1392" i="1"/>
  <c r="S1391" i="1"/>
  <c r="S1390" i="1"/>
  <c r="U1390" i="1" s="1"/>
  <c r="S1389" i="1"/>
  <c r="U1389" i="1" s="1"/>
  <c r="V1389" i="1" s="1"/>
  <c r="S1388" i="1"/>
  <c r="S1387" i="1"/>
  <c r="U1387" i="1" s="1"/>
  <c r="V1387" i="1" s="1"/>
  <c r="S1386" i="1"/>
  <c r="S1385" i="1"/>
  <c r="S1384" i="1"/>
  <c r="S1383" i="1"/>
  <c r="S1382" i="1"/>
  <c r="U1381" i="1"/>
  <c r="V1381" i="1" s="1"/>
  <c r="S1381" i="1"/>
  <c r="U1380" i="1"/>
  <c r="S1380" i="1"/>
  <c r="S1379" i="1"/>
  <c r="S1378" i="1"/>
  <c r="U1378" i="1" s="1"/>
  <c r="V1378" i="1" s="1"/>
  <c r="S1377" i="1"/>
  <c r="S1376" i="1"/>
  <c r="S1375" i="1"/>
  <c r="S1374" i="1"/>
  <c r="U1374" i="1" s="1"/>
  <c r="S1373" i="1"/>
  <c r="U1373" i="1" s="1"/>
  <c r="V1373" i="1" s="1"/>
  <c r="U1372" i="1"/>
  <c r="S1372" i="1"/>
  <c r="V1371" i="1"/>
  <c r="S1371" i="1"/>
  <c r="U1371" i="1" s="1"/>
  <c r="V1370" i="1"/>
  <c r="S1370" i="1"/>
  <c r="U1370" i="1" s="1"/>
  <c r="S1369" i="1"/>
  <c r="S1368" i="1"/>
  <c r="S1367" i="1"/>
  <c r="U1366" i="1"/>
  <c r="S1366" i="1"/>
  <c r="V1366" i="1" s="1"/>
  <c r="V1365" i="1"/>
  <c r="U1365" i="1"/>
  <c r="S1365" i="1"/>
  <c r="S1364" i="1"/>
  <c r="S1363" i="1"/>
  <c r="S1362" i="1"/>
  <c r="S1361" i="1"/>
  <c r="S1360" i="1"/>
  <c r="S1359" i="1"/>
  <c r="S1358" i="1"/>
  <c r="U1357" i="1"/>
  <c r="V1357" i="1" s="1"/>
  <c r="S1357" i="1"/>
  <c r="S1356" i="1"/>
  <c r="S1355" i="1"/>
  <c r="U1354" i="1"/>
  <c r="V1354" i="1" s="1"/>
  <c r="S1354" i="1"/>
  <c r="S1353" i="1"/>
  <c r="S1352" i="1"/>
  <c r="U1352" i="1" s="1"/>
  <c r="V1352" i="1" s="1"/>
  <c r="S1351" i="1"/>
  <c r="S1350" i="1"/>
  <c r="U1349" i="1"/>
  <c r="V1349" i="1" s="1"/>
  <c r="S1349" i="1"/>
  <c r="S1348" i="1"/>
  <c r="S1347" i="1"/>
  <c r="U1346" i="1"/>
  <c r="V1346" i="1" s="1"/>
  <c r="S1346" i="1"/>
  <c r="S1345" i="1"/>
  <c r="S1344" i="1"/>
  <c r="U1344" i="1" s="1"/>
  <c r="V1344" i="1" s="1"/>
  <c r="S1343" i="1"/>
  <c r="S1342" i="1"/>
  <c r="U1341" i="1"/>
  <c r="V1341" i="1" s="1"/>
  <c r="S1341" i="1"/>
  <c r="S1340" i="1"/>
  <c r="S1339" i="1"/>
  <c r="U1338" i="1"/>
  <c r="V1338" i="1" s="1"/>
  <c r="S1338" i="1"/>
  <c r="S1337" i="1"/>
  <c r="S1336" i="1"/>
  <c r="U1336" i="1" s="1"/>
  <c r="V1336" i="1" s="1"/>
  <c r="S1335" i="1"/>
  <c r="U1335" i="1" s="1"/>
  <c r="V1335" i="1" s="1"/>
  <c r="U1334" i="1"/>
  <c r="S1334" i="1"/>
  <c r="U1333" i="1"/>
  <c r="V1333" i="1" s="1"/>
  <c r="S1333" i="1"/>
  <c r="S1332" i="1"/>
  <c r="S1331" i="1"/>
  <c r="S1330" i="1"/>
  <c r="U1330" i="1" s="1"/>
  <c r="V1330" i="1" s="1"/>
  <c r="S1329" i="1"/>
  <c r="S1328" i="1"/>
  <c r="U1328" i="1" s="1"/>
  <c r="V1328" i="1" s="1"/>
  <c r="U1327" i="1"/>
  <c r="V1327" i="1" s="1"/>
  <c r="S1327" i="1"/>
  <c r="U1326" i="1"/>
  <c r="S1326" i="1"/>
  <c r="S1325" i="1"/>
  <c r="U1325" i="1" s="1"/>
  <c r="V1325" i="1" s="1"/>
  <c r="S1324" i="1"/>
  <c r="U1324" i="1" s="1"/>
  <c r="V1324" i="1" s="1"/>
  <c r="V1323" i="1"/>
  <c r="U1323" i="1"/>
  <c r="S1323" i="1"/>
  <c r="S1322" i="1"/>
  <c r="U1322" i="1" s="1"/>
  <c r="V1322" i="1" s="1"/>
  <c r="S1321" i="1"/>
  <c r="S1320" i="1"/>
  <c r="U1320" i="1" s="1"/>
  <c r="V1320" i="1" s="1"/>
  <c r="U1319" i="1"/>
  <c r="V1319" i="1" s="1"/>
  <c r="S1319" i="1"/>
  <c r="U1318" i="1"/>
  <c r="S1318" i="1"/>
  <c r="S1317" i="1"/>
  <c r="U1317" i="1" s="1"/>
  <c r="V1317" i="1" s="1"/>
  <c r="S1316" i="1"/>
  <c r="U1316" i="1" s="1"/>
  <c r="V1316" i="1" s="1"/>
  <c r="U1315" i="1"/>
  <c r="V1315" i="1" s="1"/>
  <c r="S1315" i="1"/>
  <c r="S1314" i="1"/>
  <c r="U1314" i="1" s="1"/>
  <c r="V1314" i="1" s="1"/>
  <c r="S1313" i="1"/>
  <c r="S1312" i="1"/>
  <c r="U1312" i="1" s="1"/>
  <c r="V1312" i="1" s="1"/>
  <c r="U1311" i="1"/>
  <c r="V1311" i="1" s="1"/>
  <c r="S1311" i="1"/>
  <c r="S1310" i="1"/>
  <c r="U1310" i="1" s="1"/>
  <c r="S1309" i="1"/>
  <c r="U1309" i="1" s="1"/>
  <c r="V1309" i="1" s="1"/>
  <c r="S1308" i="1"/>
  <c r="U1308" i="1" s="1"/>
  <c r="V1308" i="1" s="1"/>
  <c r="U1307" i="1"/>
  <c r="S1307" i="1"/>
  <c r="V1307" i="1" s="1"/>
  <c r="S1306" i="1"/>
  <c r="U1306" i="1" s="1"/>
  <c r="V1306" i="1" s="1"/>
  <c r="S1305" i="1"/>
  <c r="S1304" i="1"/>
  <c r="U1304" i="1" s="1"/>
  <c r="V1304" i="1" s="1"/>
  <c r="U1303" i="1"/>
  <c r="V1303" i="1" s="1"/>
  <c r="S1303" i="1"/>
  <c r="S1302" i="1"/>
  <c r="S1301" i="1"/>
  <c r="U1301" i="1" s="1"/>
  <c r="V1301" i="1" s="1"/>
  <c r="S1300" i="1"/>
  <c r="U1300" i="1" s="1"/>
  <c r="V1300" i="1" s="1"/>
  <c r="U1299" i="1"/>
  <c r="V1299" i="1" s="1"/>
  <c r="S1299" i="1"/>
  <c r="S1298" i="1"/>
  <c r="U1298" i="1" s="1"/>
  <c r="V1298" i="1" s="1"/>
  <c r="S1297" i="1"/>
  <c r="S1296" i="1"/>
  <c r="U1296" i="1" s="1"/>
  <c r="V1296" i="1" s="1"/>
  <c r="S1295" i="1"/>
  <c r="U1295" i="1" s="1"/>
  <c r="V1295" i="1" s="1"/>
  <c r="S1294" i="1"/>
  <c r="U1293" i="1"/>
  <c r="V1293" i="1" s="1"/>
  <c r="S1293" i="1"/>
  <c r="S1292" i="1"/>
  <c r="U1292" i="1" s="1"/>
  <c r="V1292" i="1" s="1"/>
  <c r="S1291" i="1"/>
  <c r="S1290" i="1"/>
  <c r="U1290" i="1" s="1"/>
  <c r="V1290" i="1" s="1"/>
  <c r="S1289" i="1"/>
  <c r="S1288" i="1"/>
  <c r="U1288" i="1" s="1"/>
  <c r="V1288" i="1" s="1"/>
  <c r="S1287" i="1"/>
  <c r="U1287" i="1" s="1"/>
  <c r="V1287" i="1" s="1"/>
  <c r="S1286" i="1"/>
  <c r="U1285" i="1"/>
  <c r="V1285" i="1" s="1"/>
  <c r="S1285" i="1"/>
  <c r="S1284" i="1"/>
  <c r="U1284" i="1" s="1"/>
  <c r="V1284" i="1" s="1"/>
  <c r="S1283" i="1"/>
  <c r="S1282" i="1"/>
  <c r="U1282" i="1" s="1"/>
  <c r="V1282" i="1" s="1"/>
  <c r="S1281" i="1"/>
  <c r="S1280" i="1"/>
  <c r="U1280" i="1" s="1"/>
  <c r="V1280" i="1" s="1"/>
  <c r="S1279" i="1"/>
  <c r="U1279" i="1" s="1"/>
  <c r="V1279" i="1" s="1"/>
  <c r="U1278" i="1"/>
  <c r="S1278" i="1"/>
  <c r="U1277" i="1"/>
  <c r="V1277" i="1" s="1"/>
  <c r="S1277" i="1"/>
  <c r="S1276" i="1"/>
  <c r="U1276" i="1" s="1"/>
  <c r="V1276" i="1" s="1"/>
  <c r="V1275" i="1"/>
  <c r="S1275" i="1"/>
  <c r="U1275" i="1" s="1"/>
  <c r="S1274" i="1"/>
  <c r="U1274" i="1" s="1"/>
  <c r="V1274" i="1" s="1"/>
  <c r="S1273" i="1"/>
  <c r="S1272" i="1"/>
  <c r="U1272" i="1" s="1"/>
  <c r="V1272" i="1" s="1"/>
  <c r="S1271" i="1"/>
  <c r="U1271" i="1" s="1"/>
  <c r="V1271" i="1" s="1"/>
  <c r="U1270" i="1"/>
  <c r="S1270" i="1"/>
  <c r="U1269" i="1"/>
  <c r="V1269" i="1" s="1"/>
  <c r="S1269" i="1"/>
  <c r="S1268" i="1"/>
  <c r="U1268" i="1" s="1"/>
  <c r="V1268" i="1" s="1"/>
  <c r="S1267" i="1"/>
  <c r="S1266" i="1"/>
  <c r="U1266" i="1" s="1"/>
  <c r="V1266" i="1" s="1"/>
  <c r="S1265" i="1"/>
  <c r="S1264" i="1"/>
  <c r="U1264" i="1" s="1"/>
  <c r="V1264" i="1" s="1"/>
  <c r="U1263" i="1"/>
  <c r="V1263" i="1" s="1"/>
  <c r="S1263" i="1"/>
  <c r="U1262" i="1"/>
  <c r="S1262" i="1"/>
  <c r="S1261" i="1"/>
  <c r="U1261" i="1" s="1"/>
  <c r="V1261" i="1" s="1"/>
  <c r="U1260" i="1"/>
  <c r="V1260" i="1" s="1"/>
  <c r="S1260" i="1"/>
  <c r="U1259" i="1"/>
  <c r="S1259" i="1"/>
  <c r="V1259" i="1" s="1"/>
  <c r="S1258" i="1"/>
  <c r="U1258" i="1" s="1"/>
  <c r="V1258" i="1" s="1"/>
  <c r="S1257" i="1"/>
  <c r="S1256" i="1"/>
  <c r="U1256" i="1" s="1"/>
  <c r="V1256" i="1" s="1"/>
  <c r="U1255" i="1"/>
  <c r="V1255" i="1" s="1"/>
  <c r="S1255" i="1"/>
  <c r="S1254" i="1"/>
  <c r="S1253" i="1"/>
  <c r="U1253" i="1" s="1"/>
  <c r="V1253" i="1" s="1"/>
  <c r="S1252" i="1"/>
  <c r="U1252" i="1" s="1"/>
  <c r="V1252" i="1" s="1"/>
  <c r="U1251" i="1"/>
  <c r="V1251" i="1" s="1"/>
  <c r="S1251" i="1"/>
  <c r="S1250" i="1"/>
  <c r="U1250" i="1" s="1"/>
  <c r="V1250" i="1" s="1"/>
  <c r="S1249" i="1"/>
  <c r="S1248" i="1"/>
  <c r="U1248" i="1" s="1"/>
  <c r="V1248" i="1" s="1"/>
  <c r="S1247" i="1"/>
  <c r="U1247" i="1" s="1"/>
  <c r="V1247" i="1" s="1"/>
  <c r="S1246" i="1"/>
  <c r="U1245" i="1"/>
  <c r="V1245" i="1" s="1"/>
  <c r="S1245" i="1"/>
  <c r="S1244" i="1"/>
  <c r="S1243" i="1"/>
  <c r="U1243" i="1" s="1"/>
  <c r="S1242" i="1"/>
  <c r="U1242" i="1" s="1"/>
  <c r="V1242" i="1" s="1"/>
  <c r="S1241" i="1"/>
  <c r="S1240" i="1"/>
  <c r="U1240" i="1" s="1"/>
  <c r="V1240" i="1" s="1"/>
  <c r="S1239" i="1"/>
  <c r="U1239" i="1" s="1"/>
  <c r="V1239" i="1" s="1"/>
  <c r="U1238" i="1"/>
  <c r="S1238" i="1"/>
  <c r="U1237" i="1"/>
  <c r="V1237" i="1" s="1"/>
  <c r="S1237" i="1"/>
  <c r="U1236" i="1"/>
  <c r="S1236" i="1"/>
  <c r="V1236" i="1" s="1"/>
  <c r="U1235" i="1"/>
  <c r="V1235" i="1" s="1"/>
  <c r="S1235" i="1"/>
  <c r="S1234" i="1"/>
  <c r="U1234" i="1" s="1"/>
  <c r="V1234" i="1" s="1"/>
  <c r="S1233" i="1"/>
  <c r="S1232" i="1"/>
  <c r="U1232" i="1" s="1"/>
  <c r="V1232" i="1" s="1"/>
  <c r="U1231" i="1"/>
  <c r="V1231" i="1" s="1"/>
  <c r="S1231" i="1"/>
  <c r="S1230" i="1"/>
  <c r="U1230" i="1" s="1"/>
  <c r="S1229" i="1"/>
  <c r="U1229" i="1" s="1"/>
  <c r="V1229" i="1" s="1"/>
  <c r="S1228" i="1"/>
  <c r="U1228" i="1" s="1"/>
  <c r="V1228" i="1" s="1"/>
  <c r="U1227" i="1"/>
  <c r="V1227" i="1" s="1"/>
  <c r="S1227" i="1"/>
  <c r="S1226" i="1"/>
  <c r="U1226" i="1" s="1"/>
  <c r="V1226" i="1" s="1"/>
  <c r="S1225" i="1"/>
  <c r="S1224" i="1"/>
  <c r="U1224" i="1" s="1"/>
  <c r="V1224" i="1" s="1"/>
  <c r="U1223" i="1"/>
  <c r="V1223" i="1" s="1"/>
  <c r="S1223" i="1"/>
  <c r="S1222" i="1"/>
  <c r="S1221" i="1"/>
  <c r="U1221" i="1" s="1"/>
  <c r="V1221" i="1" s="1"/>
  <c r="S1220" i="1"/>
  <c r="U1220" i="1" s="1"/>
  <c r="V1220" i="1" s="1"/>
  <c r="U1219" i="1"/>
  <c r="V1219" i="1" s="1"/>
  <c r="S1219" i="1"/>
  <c r="S1218" i="1"/>
  <c r="U1218" i="1" s="1"/>
  <c r="V1218" i="1" s="1"/>
  <c r="S1217" i="1"/>
  <c r="S1216" i="1"/>
  <c r="U1216" i="1" s="1"/>
  <c r="V1216" i="1" s="1"/>
  <c r="S1215" i="1"/>
  <c r="U1215" i="1" s="1"/>
  <c r="V1215" i="1" s="1"/>
  <c r="S1214" i="1"/>
  <c r="S1213" i="1"/>
  <c r="U1213" i="1" s="1"/>
  <c r="V1213" i="1" s="1"/>
  <c r="S1212" i="1"/>
  <c r="V1211" i="1"/>
  <c r="S1211" i="1"/>
  <c r="U1211" i="1" s="1"/>
  <c r="S1210" i="1"/>
  <c r="U1210" i="1" s="1"/>
  <c r="V1210" i="1" s="1"/>
  <c r="S1209" i="1"/>
  <c r="S1208" i="1"/>
  <c r="U1208" i="1" s="1"/>
  <c r="V1208" i="1" s="1"/>
  <c r="S1207" i="1"/>
  <c r="U1207" i="1" s="1"/>
  <c r="V1207" i="1" s="1"/>
  <c r="U1206" i="1"/>
  <c r="S1206" i="1"/>
  <c r="U1205" i="1"/>
  <c r="V1205" i="1" s="1"/>
  <c r="S1205" i="1"/>
  <c r="U1204" i="1"/>
  <c r="V1204" i="1" s="1"/>
  <c r="S1204" i="1"/>
  <c r="U1203" i="1"/>
  <c r="V1203" i="1" s="1"/>
  <c r="S1203" i="1"/>
  <c r="S1202" i="1"/>
  <c r="U1202" i="1" s="1"/>
  <c r="V1202" i="1" s="1"/>
  <c r="S1201" i="1"/>
  <c r="S1200" i="1"/>
  <c r="U1200" i="1" s="1"/>
  <c r="V1200" i="1" s="1"/>
  <c r="U1199" i="1"/>
  <c r="V1199" i="1" s="1"/>
  <c r="S1199" i="1"/>
  <c r="S1198" i="1"/>
  <c r="U1198" i="1" s="1"/>
  <c r="S1197" i="1"/>
  <c r="U1197" i="1" s="1"/>
  <c r="V1197" i="1" s="1"/>
  <c r="S1196" i="1"/>
  <c r="S1195" i="1"/>
  <c r="S1194" i="1"/>
  <c r="U1194" i="1" s="1"/>
  <c r="V1194" i="1" s="1"/>
  <c r="S1193" i="1"/>
  <c r="S1192" i="1"/>
  <c r="U1192" i="1" s="1"/>
  <c r="V1192" i="1" s="1"/>
  <c r="S1191" i="1"/>
  <c r="U1191" i="1" s="1"/>
  <c r="V1191" i="1" s="1"/>
  <c r="S1190" i="1"/>
  <c r="U1189" i="1"/>
  <c r="V1189" i="1" s="1"/>
  <c r="S1189" i="1"/>
  <c r="S1188" i="1"/>
  <c r="U1188" i="1" s="1"/>
  <c r="V1188" i="1" s="1"/>
  <c r="S1187" i="1"/>
  <c r="S1186" i="1"/>
  <c r="U1186" i="1" s="1"/>
  <c r="V1186" i="1" s="1"/>
  <c r="S1185" i="1"/>
  <c r="S1184" i="1"/>
  <c r="U1184" i="1" s="1"/>
  <c r="V1184" i="1" s="1"/>
  <c r="S1183" i="1"/>
  <c r="U1183" i="1" s="1"/>
  <c r="V1183" i="1" s="1"/>
  <c r="S1182" i="1"/>
  <c r="U1182" i="1" s="1"/>
  <c r="U1181" i="1"/>
  <c r="V1181" i="1" s="1"/>
  <c r="S1181" i="1"/>
  <c r="U1180" i="1"/>
  <c r="V1180" i="1" s="1"/>
  <c r="S1180" i="1"/>
  <c r="S1179" i="1"/>
  <c r="U1179" i="1" s="1"/>
  <c r="V1179" i="1" s="1"/>
  <c r="S1178" i="1"/>
  <c r="U1178" i="1" s="1"/>
  <c r="V1178" i="1" s="1"/>
  <c r="S1177" i="1"/>
  <c r="S1176" i="1"/>
  <c r="U1176" i="1" s="1"/>
  <c r="V1176" i="1" s="1"/>
  <c r="U1175" i="1"/>
  <c r="V1175" i="1" s="1"/>
  <c r="S1175" i="1"/>
  <c r="U1174" i="1"/>
  <c r="S1174" i="1"/>
  <c r="S1173" i="1"/>
  <c r="U1173" i="1" s="1"/>
  <c r="V1173" i="1" s="1"/>
  <c r="S1172" i="1"/>
  <c r="U1172" i="1" s="1"/>
  <c r="V1172" i="1" s="1"/>
  <c r="U1171" i="1"/>
  <c r="V1171" i="1" s="1"/>
  <c r="S1171" i="1"/>
  <c r="S1170" i="1"/>
  <c r="U1170" i="1" s="1"/>
  <c r="V1170" i="1" s="1"/>
  <c r="S1169" i="1"/>
  <c r="S1168" i="1"/>
  <c r="U1168" i="1" s="1"/>
  <c r="V1168" i="1" s="1"/>
  <c r="U1167" i="1"/>
  <c r="S1167" i="1"/>
  <c r="S1166" i="1"/>
  <c r="U1166" i="1" s="1"/>
  <c r="S1165" i="1"/>
  <c r="U1165" i="1" s="1"/>
  <c r="V1165" i="1" s="1"/>
  <c r="S1164" i="1"/>
  <c r="S1163" i="1"/>
  <c r="S1162" i="1"/>
  <c r="U1162" i="1" s="1"/>
  <c r="V1162" i="1" s="1"/>
  <c r="S1161" i="1"/>
  <c r="S1160" i="1"/>
  <c r="U1160" i="1" s="1"/>
  <c r="V1160" i="1" s="1"/>
  <c r="S1159" i="1"/>
  <c r="S1158" i="1"/>
  <c r="U1157" i="1"/>
  <c r="V1157" i="1" s="1"/>
  <c r="S1157" i="1"/>
  <c r="V1156" i="1"/>
  <c r="S1156" i="1"/>
  <c r="U1156" i="1" s="1"/>
  <c r="S1155" i="1"/>
  <c r="S1154" i="1"/>
  <c r="U1154" i="1" s="1"/>
  <c r="V1154" i="1" s="1"/>
  <c r="S1153" i="1"/>
  <c r="S1152" i="1"/>
  <c r="U1152" i="1" s="1"/>
  <c r="V1152" i="1" s="1"/>
  <c r="S1151" i="1"/>
  <c r="U1150" i="1"/>
  <c r="S1150" i="1"/>
  <c r="S1149" i="1"/>
  <c r="U1149" i="1" s="1"/>
  <c r="V1149" i="1" s="1"/>
  <c r="U1148" i="1"/>
  <c r="V1148" i="1" s="1"/>
  <c r="S1148" i="1"/>
  <c r="U1147" i="1"/>
  <c r="S1147" i="1"/>
  <c r="V1147" i="1" s="1"/>
  <c r="S1146" i="1"/>
  <c r="U1146" i="1" s="1"/>
  <c r="V1146" i="1" s="1"/>
  <c r="S1145" i="1"/>
  <c r="S1144" i="1"/>
  <c r="U1144" i="1" s="1"/>
  <c r="V1144" i="1" s="1"/>
  <c r="U1143" i="1"/>
  <c r="S1143" i="1"/>
  <c r="S1142" i="1"/>
  <c r="S1141" i="1"/>
  <c r="U1141" i="1" s="1"/>
  <c r="V1141" i="1" s="1"/>
  <c r="S1140" i="1"/>
  <c r="U1140" i="1" s="1"/>
  <c r="V1140" i="1" s="1"/>
  <c r="U1139" i="1"/>
  <c r="V1139" i="1" s="1"/>
  <c r="S1139" i="1"/>
  <c r="S1138" i="1"/>
  <c r="U1138" i="1" s="1"/>
  <c r="V1138" i="1" s="1"/>
  <c r="S1137" i="1"/>
  <c r="S1136" i="1"/>
  <c r="U1136" i="1" s="1"/>
  <c r="V1136" i="1" s="1"/>
  <c r="S1135" i="1"/>
  <c r="S1134" i="1"/>
  <c r="S1133" i="1"/>
  <c r="U1133" i="1" s="1"/>
  <c r="V1133" i="1" s="1"/>
  <c r="S1132" i="1"/>
  <c r="U1132" i="1" s="1"/>
  <c r="V1132" i="1" s="1"/>
  <c r="S1131" i="1"/>
  <c r="S1130" i="1"/>
  <c r="U1130" i="1" s="1"/>
  <c r="V1130" i="1" s="1"/>
  <c r="S1129" i="1"/>
  <c r="S1128" i="1"/>
  <c r="U1128" i="1" s="1"/>
  <c r="V1128" i="1" s="1"/>
  <c r="S1127" i="1"/>
  <c r="S1126" i="1"/>
  <c r="U1125" i="1"/>
  <c r="V1125" i="1" s="1"/>
  <c r="S1125" i="1"/>
  <c r="V1124" i="1"/>
  <c r="S1124" i="1"/>
  <c r="U1124" i="1" s="1"/>
  <c r="S1123" i="1"/>
  <c r="S1122" i="1"/>
  <c r="U1122" i="1" s="1"/>
  <c r="V1122" i="1" s="1"/>
  <c r="S1121" i="1"/>
  <c r="S1120" i="1"/>
  <c r="U1120" i="1" s="1"/>
  <c r="V1120" i="1" s="1"/>
  <c r="S1119" i="1"/>
  <c r="U1118" i="1"/>
  <c r="S1118" i="1"/>
  <c r="S1117" i="1"/>
  <c r="U1117" i="1" s="1"/>
  <c r="V1117" i="1" s="1"/>
  <c r="S1116" i="1"/>
  <c r="U1116" i="1" s="1"/>
  <c r="V1116" i="1" s="1"/>
  <c r="V1115" i="1"/>
  <c r="S1115" i="1"/>
  <c r="U1115" i="1" s="1"/>
  <c r="S1114" i="1"/>
  <c r="U1114" i="1" s="1"/>
  <c r="V1114" i="1" s="1"/>
  <c r="S1113" i="1"/>
  <c r="S1112" i="1"/>
  <c r="U1112" i="1" s="1"/>
  <c r="V1112" i="1" s="1"/>
  <c r="U1111" i="1"/>
  <c r="S1111" i="1"/>
  <c r="U1110" i="1"/>
  <c r="S1110" i="1"/>
  <c r="S1109" i="1"/>
  <c r="U1109" i="1" s="1"/>
  <c r="V1109" i="1" s="1"/>
  <c r="S1108" i="1"/>
  <c r="U1107" i="1"/>
  <c r="V1107" i="1" s="1"/>
  <c r="S1107" i="1"/>
  <c r="S1106" i="1"/>
  <c r="U1106" i="1" s="1"/>
  <c r="V1106" i="1" s="1"/>
  <c r="S1105" i="1"/>
  <c r="S1104" i="1"/>
  <c r="U1104" i="1" s="1"/>
  <c r="V1104" i="1" s="1"/>
  <c r="S1103" i="1"/>
  <c r="S1102" i="1"/>
  <c r="S1101" i="1"/>
  <c r="U1101" i="1" s="1"/>
  <c r="V1101" i="1" s="1"/>
  <c r="S1100" i="1"/>
  <c r="U1100" i="1" s="1"/>
  <c r="V1100" i="1" s="1"/>
  <c r="S1099" i="1"/>
  <c r="S1098" i="1"/>
  <c r="U1098" i="1" s="1"/>
  <c r="V1098" i="1" s="1"/>
  <c r="S1097" i="1"/>
  <c r="S1096" i="1"/>
  <c r="U1096" i="1" s="1"/>
  <c r="V1096" i="1" s="1"/>
  <c r="S1095" i="1"/>
  <c r="S1094" i="1"/>
  <c r="U1093" i="1"/>
  <c r="V1093" i="1" s="1"/>
  <c r="S1093" i="1"/>
  <c r="S1092" i="1"/>
  <c r="U1092" i="1" s="1"/>
  <c r="V1092" i="1" s="1"/>
  <c r="S1091" i="1"/>
  <c r="S1090" i="1"/>
  <c r="U1090" i="1" s="1"/>
  <c r="V1090" i="1" s="1"/>
  <c r="S1089" i="1"/>
  <c r="S1088" i="1"/>
  <c r="U1088" i="1" s="1"/>
  <c r="V1088" i="1" s="1"/>
  <c r="S1087" i="1"/>
  <c r="U1086" i="1"/>
  <c r="S1086" i="1"/>
  <c r="S1085" i="1"/>
  <c r="U1085" i="1" s="1"/>
  <c r="V1085" i="1" s="1"/>
  <c r="S1084" i="1"/>
  <c r="U1084" i="1" s="1"/>
  <c r="V1084" i="1" s="1"/>
  <c r="S1083" i="1"/>
  <c r="U1083" i="1" s="1"/>
  <c r="V1083" i="1" s="1"/>
  <c r="S1082" i="1"/>
  <c r="U1082" i="1" s="1"/>
  <c r="V1082" i="1" s="1"/>
  <c r="S1081" i="1"/>
  <c r="S1080" i="1"/>
  <c r="U1080" i="1" s="1"/>
  <c r="V1080" i="1" s="1"/>
  <c r="U1079" i="1"/>
  <c r="S1079" i="1"/>
  <c r="U1078" i="1"/>
  <c r="S1078" i="1"/>
  <c r="S1077" i="1"/>
  <c r="U1077" i="1" s="1"/>
  <c r="V1077" i="1" s="1"/>
  <c r="S1076" i="1"/>
  <c r="U1075" i="1"/>
  <c r="V1075" i="1" s="1"/>
  <c r="S1075" i="1"/>
  <c r="S1074" i="1"/>
  <c r="U1074" i="1" s="1"/>
  <c r="V1074" i="1" s="1"/>
  <c r="S1073" i="1"/>
  <c r="S1072" i="1"/>
  <c r="U1072" i="1" s="1"/>
  <c r="V1072" i="1" s="1"/>
  <c r="S1071" i="1"/>
  <c r="S1070" i="1"/>
  <c r="S1069" i="1"/>
  <c r="U1069" i="1" s="1"/>
  <c r="V1069" i="1" s="1"/>
  <c r="S1068" i="1"/>
  <c r="V1067" i="1"/>
  <c r="S1067" i="1"/>
  <c r="U1067" i="1" s="1"/>
  <c r="S1066" i="1"/>
  <c r="U1066" i="1" s="1"/>
  <c r="V1066" i="1" s="1"/>
  <c r="S1065" i="1"/>
  <c r="S1064" i="1"/>
  <c r="U1064" i="1" s="1"/>
  <c r="V1064" i="1" s="1"/>
  <c r="S1063" i="1"/>
  <c r="U1062" i="1"/>
  <c r="S1062" i="1"/>
  <c r="U1061" i="1"/>
  <c r="V1061" i="1" s="1"/>
  <c r="S1061" i="1"/>
  <c r="U1060" i="1"/>
  <c r="S1060" i="1"/>
  <c r="V1060" i="1" s="1"/>
  <c r="U1059" i="1"/>
  <c r="V1059" i="1" s="1"/>
  <c r="S1059" i="1"/>
  <c r="S1058" i="1"/>
  <c r="U1058" i="1" s="1"/>
  <c r="V1058" i="1" s="1"/>
  <c r="S1057" i="1"/>
  <c r="S1056" i="1"/>
  <c r="U1056" i="1" s="1"/>
  <c r="V1056" i="1" s="1"/>
  <c r="U1055" i="1"/>
  <c r="S1055" i="1"/>
  <c r="S1054" i="1"/>
  <c r="U1053" i="1"/>
  <c r="V1053" i="1" s="1"/>
  <c r="S1053" i="1"/>
  <c r="S1052" i="1"/>
  <c r="U1052" i="1" s="1"/>
  <c r="V1052" i="1" s="1"/>
  <c r="S1051" i="1"/>
  <c r="S1050" i="1"/>
  <c r="U1050" i="1" s="1"/>
  <c r="V1050" i="1" s="1"/>
  <c r="S1049" i="1"/>
  <c r="S1048" i="1"/>
  <c r="U1048" i="1" s="1"/>
  <c r="V1048" i="1" s="1"/>
  <c r="S1047" i="1"/>
  <c r="S1046" i="1"/>
  <c r="S1045" i="1"/>
  <c r="U1045" i="1" s="1"/>
  <c r="V1045" i="1" s="1"/>
  <c r="S1044" i="1"/>
  <c r="U1044" i="1" s="1"/>
  <c r="S1043" i="1"/>
  <c r="S1042" i="1"/>
  <c r="U1042" i="1" s="1"/>
  <c r="V1042" i="1" s="1"/>
  <c r="S1041" i="1"/>
  <c r="S1040" i="1"/>
  <c r="U1040" i="1" s="1"/>
  <c r="V1040" i="1" s="1"/>
  <c r="S1039" i="1"/>
  <c r="S1038" i="1"/>
  <c r="S1037" i="1"/>
  <c r="U1037" i="1" s="1"/>
  <c r="V1037" i="1" s="1"/>
  <c r="S1036" i="1"/>
  <c r="U1035" i="1"/>
  <c r="V1035" i="1" s="1"/>
  <c r="S1035" i="1"/>
  <c r="S1034" i="1"/>
  <c r="U1034" i="1" s="1"/>
  <c r="V1034" i="1" s="1"/>
  <c r="S1033" i="1"/>
  <c r="S1032" i="1"/>
  <c r="U1032" i="1" s="1"/>
  <c r="V1032" i="1" s="1"/>
  <c r="S1031" i="1"/>
  <c r="S1030" i="1"/>
  <c r="U1029" i="1"/>
  <c r="V1029" i="1" s="1"/>
  <c r="S1029" i="1"/>
  <c r="U1028" i="1"/>
  <c r="S1028" i="1"/>
  <c r="V1028" i="1" s="1"/>
  <c r="U1027" i="1"/>
  <c r="V1027" i="1" s="1"/>
  <c r="S1027" i="1"/>
  <c r="S1026" i="1"/>
  <c r="U1026" i="1" s="1"/>
  <c r="V1026" i="1" s="1"/>
  <c r="S1025" i="1"/>
  <c r="S1024" i="1"/>
  <c r="U1024" i="1" s="1"/>
  <c r="V1024" i="1" s="1"/>
  <c r="U1023" i="1"/>
  <c r="S1023" i="1"/>
  <c r="S1022" i="1"/>
  <c r="U1021" i="1"/>
  <c r="V1021" i="1" s="1"/>
  <c r="S1021" i="1"/>
  <c r="S1020" i="1"/>
  <c r="U1020" i="1" s="1"/>
  <c r="V1020" i="1" s="1"/>
  <c r="S1019" i="1"/>
  <c r="S1018" i="1"/>
  <c r="U1018" i="1" s="1"/>
  <c r="V1018" i="1" s="1"/>
  <c r="S1017" i="1"/>
  <c r="S1016" i="1"/>
  <c r="U1016" i="1" s="1"/>
  <c r="V1016" i="1" s="1"/>
  <c r="S1015" i="1"/>
  <c r="S1014" i="1"/>
  <c r="S1013" i="1"/>
  <c r="U1013" i="1" s="1"/>
  <c r="V1013" i="1" s="1"/>
  <c r="S1012" i="1"/>
  <c r="U1012" i="1" s="1"/>
  <c r="V1012" i="1" s="1"/>
  <c r="S1011" i="1"/>
  <c r="U1011" i="1" s="1"/>
  <c r="V1011" i="1" s="1"/>
  <c r="S1010" i="1"/>
  <c r="U1010" i="1" s="1"/>
  <c r="V1010" i="1" s="1"/>
  <c r="S1009" i="1"/>
  <c r="V1008" i="1"/>
  <c r="S1008" i="1"/>
  <c r="U1008" i="1" s="1"/>
  <c r="S1007" i="1"/>
  <c r="S1006" i="1"/>
  <c r="U1005" i="1"/>
  <c r="V1005" i="1" s="1"/>
  <c r="S1005" i="1"/>
  <c r="S1004" i="1"/>
  <c r="U1004" i="1" s="1"/>
  <c r="V1004" i="1" s="1"/>
  <c r="U1003" i="1"/>
  <c r="V1003" i="1" s="1"/>
  <c r="S1003" i="1"/>
  <c r="S1002" i="1"/>
  <c r="U1002" i="1" s="1"/>
  <c r="V1002" i="1" s="1"/>
  <c r="S1001" i="1"/>
  <c r="S1000" i="1"/>
  <c r="U1000" i="1" s="1"/>
  <c r="V1000" i="1" s="1"/>
  <c r="U999" i="1"/>
  <c r="S999" i="1"/>
  <c r="S998" i="1"/>
  <c r="U997" i="1"/>
  <c r="V997" i="1" s="1"/>
  <c r="S997" i="1"/>
  <c r="U996" i="1"/>
  <c r="V996" i="1" s="1"/>
  <c r="S996" i="1"/>
  <c r="U995" i="1"/>
  <c r="V995" i="1" s="1"/>
  <c r="S995" i="1"/>
  <c r="S994" i="1"/>
  <c r="U994" i="1" s="1"/>
  <c r="V994" i="1" s="1"/>
  <c r="S993" i="1"/>
  <c r="S992" i="1"/>
  <c r="U992" i="1" s="1"/>
  <c r="V992" i="1" s="1"/>
  <c r="S991" i="1"/>
  <c r="U991" i="1" s="1"/>
  <c r="V991" i="1" s="1"/>
  <c r="S990" i="1"/>
  <c r="U989" i="1"/>
  <c r="V989" i="1" s="1"/>
  <c r="S989" i="1"/>
  <c r="S988" i="1"/>
  <c r="U988" i="1" s="1"/>
  <c r="V988" i="1" s="1"/>
  <c r="U987" i="1"/>
  <c r="V987" i="1" s="1"/>
  <c r="S987" i="1"/>
  <c r="S986" i="1"/>
  <c r="U986" i="1" s="1"/>
  <c r="V986" i="1" s="1"/>
  <c r="S985" i="1"/>
  <c r="S984" i="1"/>
  <c r="U984" i="1" s="1"/>
  <c r="V984" i="1" s="1"/>
  <c r="U983" i="1"/>
  <c r="V983" i="1" s="1"/>
  <c r="S983" i="1"/>
  <c r="S982" i="1"/>
  <c r="U982" i="1" s="1"/>
  <c r="S981" i="1"/>
  <c r="U981" i="1" s="1"/>
  <c r="V981" i="1" s="1"/>
  <c r="S980" i="1"/>
  <c r="U980" i="1" s="1"/>
  <c r="V980" i="1" s="1"/>
  <c r="U979" i="1"/>
  <c r="V979" i="1" s="1"/>
  <c r="S979" i="1"/>
  <c r="S978" i="1"/>
  <c r="U978" i="1" s="1"/>
  <c r="V978" i="1" s="1"/>
  <c r="S977" i="1"/>
  <c r="S976" i="1"/>
  <c r="U976" i="1" s="1"/>
  <c r="V976" i="1" s="1"/>
  <c r="S975" i="1"/>
  <c r="S974" i="1"/>
  <c r="U973" i="1"/>
  <c r="V973" i="1" s="1"/>
  <c r="S973" i="1"/>
  <c r="S972" i="1"/>
  <c r="U972" i="1" s="1"/>
  <c r="V972" i="1" s="1"/>
  <c r="U971" i="1"/>
  <c r="V971" i="1" s="1"/>
  <c r="S971" i="1"/>
  <c r="S970" i="1"/>
  <c r="U970" i="1" s="1"/>
  <c r="V970" i="1" s="1"/>
  <c r="S969" i="1"/>
  <c r="S968" i="1"/>
  <c r="S967" i="1"/>
  <c r="S966" i="1"/>
  <c r="S965" i="1"/>
  <c r="U965" i="1" s="1"/>
  <c r="V965" i="1" s="1"/>
  <c r="S964" i="1"/>
  <c r="U964" i="1" s="1"/>
  <c r="V964" i="1" s="1"/>
  <c r="S963" i="1"/>
  <c r="U963" i="1" s="1"/>
  <c r="V963" i="1" s="1"/>
  <c r="S962" i="1"/>
  <c r="U962" i="1" s="1"/>
  <c r="V962" i="1" s="1"/>
  <c r="S961" i="1"/>
  <c r="S960" i="1"/>
  <c r="U960" i="1" s="1"/>
  <c r="V960" i="1" s="1"/>
  <c r="S959" i="1"/>
  <c r="S958" i="1"/>
  <c r="S957" i="1"/>
  <c r="U957" i="1" s="1"/>
  <c r="V957" i="1" s="1"/>
  <c r="S956" i="1"/>
  <c r="U956" i="1" s="1"/>
  <c r="V956" i="1" s="1"/>
  <c r="S955" i="1"/>
  <c r="U955" i="1" s="1"/>
  <c r="V955" i="1" s="1"/>
  <c r="S954" i="1"/>
  <c r="U954" i="1" s="1"/>
  <c r="V954" i="1" s="1"/>
  <c r="S953" i="1"/>
  <c r="S952" i="1"/>
  <c r="U952" i="1" s="1"/>
  <c r="V952" i="1" s="1"/>
  <c r="S951" i="1"/>
  <c r="U951" i="1" s="1"/>
  <c r="V951" i="1" s="1"/>
  <c r="S950" i="1"/>
  <c r="U950" i="1" s="1"/>
  <c r="U949" i="1"/>
  <c r="V949" i="1" s="1"/>
  <c r="S949" i="1"/>
  <c r="S948" i="1"/>
  <c r="S947" i="1"/>
  <c r="U947" i="1" s="1"/>
  <c r="S946" i="1"/>
  <c r="U946" i="1" s="1"/>
  <c r="V946" i="1" s="1"/>
  <c r="S945" i="1"/>
  <c r="S944" i="1"/>
  <c r="U944" i="1" s="1"/>
  <c r="V944" i="1" s="1"/>
  <c r="S943" i="1"/>
  <c r="S942" i="1"/>
  <c r="U942" i="1" s="1"/>
  <c r="S941" i="1"/>
  <c r="U941" i="1" s="1"/>
  <c r="V941" i="1" s="1"/>
  <c r="S940" i="1"/>
  <c r="S939" i="1"/>
  <c r="U939" i="1" s="1"/>
  <c r="V939" i="1" s="1"/>
  <c r="S938" i="1"/>
  <c r="U938" i="1" s="1"/>
  <c r="V938" i="1" s="1"/>
  <c r="S937" i="1"/>
  <c r="S936" i="1"/>
  <c r="U936" i="1" s="1"/>
  <c r="V936" i="1" s="1"/>
  <c r="S935" i="1"/>
  <c r="S934" i="1"/>
  <c r="S933" i="1"/>
  <c r="U933" i="1" s="1"/>
  <c r="V933" i="1" s="1"/>
  <c r="S932" i="1"/>
  <c r="S931" i="1"/>
  <c r="U931" i="1" s="1"/>
  <c r="V931" i="1" s="1"/>
  <c r="S930" i="1"/>
  <c r="U930" i="1" s="1"/>
  <c r="V930" i="1" s="1"/>
  <c r="S929" i="1"/>
  <c r="S928" i="1"/>
  <c r="U928" i="1" s="1"/>
  <c r="V928" i="1" s="1"/>
  <c r="S927" i="1"/>
  <c r="S926" i="1"/>
  <c r="U925" i="1"/>
  <c r="V925" i="1" s="1"/>
  <c r="S925" i="1"/>
  <c r="S924" i="1"/>
  <c r="U923" i="1"/>
  <c r="V923" i="1" s="1"/>
  <c r="S923" i="1"/>
  <c r="S922" i="1"/>
  <c r="U922" i="1" s="1"/>
  <c r="V922" i="1" s="1"/>
  <c r="S921" i="1"/>
  <c r="S920" i="1"/>
  <c r="U920" i="1" s="1"/>
  <c r="V920" i="1" s="1"/>
  <c r="S919" i="1"/>
  <c r="S918" i="1"/>
  <c r="S917" i="1"/>
  <c r="U917" i="1" s="1"/>
  <c r="V917" i="1" s="1"/>
  <c r="S916" i="1"/>
  <c r="U915" i="1"/>
  <c r="V915" i="1" s="1"/>
  <c r="S915" i="1"/>
  <c r="S914" i="1"/>
  <c r="U914" i="1" s="1"/>
  <c r="V914" i="1" s="1"/>
  <c r="S913" i="1"/>
  <c r="S912" i="1"/>
  <c r="U912" i="1" s="1"/>
  <c r="S911" i="1"/>
  <c r="S910" i="1"/>
  <c r="U909" i="1"/>
  <c r="S909" i="1"/>
  <c r="S908" i="1"/>
  <c r="S907" i="1"/>
  <c r="S906" i="1"/>
  <c r="U906" i="1" s="1"/>
  <c r="V906" i="1" s="1"/>
  <c r="S905" i="1"/>
  <c r="S904" i="1"/>
  <c r="U904" i="1" s="1"/>
  <c r="V904" i="1" s="1"/>
  <c r="S903" i="1"/>
  <c r="S902" i="1"/>
  <c r="U902" i="1" s="1"/>
  <c r="S901" i="1"/>
  <c r="U900" i="1"/>
  <c r="S900" i="1"/>
  <c r="U899" i="1"/>
  <c r="V899" i="1" s="1"/>
  <c r="S899" i="1"/>
  <c r="U898" i="1"/>
  <c r="S898" i="1"/>
  <c r="V898" i="1" s="1"/>
  <c r="S897" i="1"/>
  <c r="S896" i="1"/>
  <c r="U896" i="1" s="1"/>
  <c r="V896" i="1" s="1"/>
  <c r="S895" i="1"/>
  <c r="U894" i="1"/>
  <c r="S894" i="1"/>
  <c r="S893" i="1"/>
  <c r="S892" i="1"/>
  <c r="S891" i="1"/>
  <c r="U891" i="1" s="1"/>
  <c r="V891" i="1" s="1"/>
  <c r="S890" i="1"/>
  <c r="U890" i="1" s="1"/>
  <c r="V890" i="1" s="1"/>
  <c r="S889" i="1"/>
  <c r="S888" i="1"/>
  <c r="U888" i="1" s="1"/>
  <c r="S887" i="1"/>
  <c r="S886" i="1"/>
  <c r="S885" i="1"/>
  <c r="S884" i="1"/>
  <c r="S883" i="1"/>
  <c r="U883" i="1" s="1"/>
  <c r="V883" i="1" s="1"/>
  <c r="S882" i="1"/>
  <c r="S881" i="1"/>
  <c r="S880" i="1"/>
  <c r="U880" i="1" s="1"/>
  <c r="V880" i="1" s="1"/>
  <c r="S879" i="1"/>
  <c r="S878" i="1"/>
  <c r="S877" i="1"/>
  <c r="S876" i="1"/>
  <c r="S875" i="1"/>
  <c r="U875" i="1" s="1"/>
  <c r="V875" i="1" s="1"/>
  <c r="U874" i="1"/>
  <c r="V874" i="1" s="1"/>
  <c r="S874" i="1"/>
  <c r="S873" i="1"/>
  <c r="V872" i="1"/>
  <c r="S872" i="1"/>
  <c r="U872" i="1" s="1"/>
  <c r="S871" i="1"/>
  <c r="S870" i="1"/>
  <c r="S869" i="1"/>
  <c r="S868" i="1"/>
  <c r="U867" i="1"/>
  <c r="S867" i="1"/>
  <c r="V867" i="1" s="1"/>
  <c r="S866" i="1"/>
  <c r="U866" i="1" s="1"/>
  <c r="V866" i="1" s="1"/>
  <c r="S865" i="1"/>
  <c r="S864" i="1"/>
  <c r="U864" i="1" s="1"/>
  <c r="V864" i="1" s="1"/>
  <c r="S863" i="1"/>
  <c r="S862" i="1"/>
  <c r="U862" i="1" s="1"/>
  <c r="U861" i="1"/>
  <c r="S861" i="1"/>
  <c r="S860" i="1"/>
  <c r="U859" i="1"/>
  <c r="V859" i="1" s="1"/>
  <c r="S859" i="1"/>
  <c r="S858" i="1"/>
  <c r="U858" i="1" s="1"/>
  <c r="V858" i="1" s="1"/>
  <c r="S857" i="1"/>
  <c r="S856" i="1"/>
  <c r="U856" i="1" s="1"/>
  <c r="S855" i="1"/>
  <c r="S854" i="1"/>
  <c r="U853" i="1"/>
  <c r="S853" i="1"/>
  <c r="S852" i="1"/>
  <c r="S851" i="1"/>
  <c r="S850" i="1"/>
  <c r="U850" i="1" s="1"/>
  <c r="V850" i="1" s="1"/>
  <c r="S849" i="1"/>
  <c r="V848" i="1"/>
  <c r="S848" i="1"/>
  <c r="U848" i="1" s="1"/>
  <c r="S847" i="1"/>
  <c r="S846" i="1"/>
  <c r="U846" i="1" s="1"/>
  <c r="U845" i="1"/>
  <c r="S845" i="1"/>
  <c r="S844" i="1"/>
  <c r="V843" i="1"/>
  <c r="S843" i="1"/>
  <c r="U843" i="1" s="1"/>
  <c r="S842" i="1"/>
  <c r="S841" i="1"/>
  <c r="S840" i="1"/>
  <c r="U840" i="1" s="1"/>
  <c r="V840" i="1" s="1"/>
  <c r="S839" i="1"/>
  <c r="S838" i="1"/>
  <c r="U837" i="1"/>
  <c r="V837" i="1" s="1"/>
  <c r="S837" i="1"/>
  <c r="S836" i="1"/>
  <c r="U835" i="1"/>
  <c r="V835" i="1" s="1"/>
  <c r="S835" i="1"/>
  <c r="S834" i="1"/>
  <c r="U834" i="1" s="1"/>
  <c r="V834" i="1" s="1"/>
  <c r="S833" i="1"/>
  <c r="S832" i="1"/>
  <c r="U832" i="1" s="1"/>
  <c r="V832" i="1" s="1"/>
  <c r="S831" i="1"/>
  <c r="S830" i="1"/>
  <c r="S829" i="1"/>
  <c r="S828" i="1"/>
  <c r="U827" i="1"/>
  <c r="V827" i="1" s="1"/>
  <c r="S827" i="1"/>
  <c r="S826" i="1"/>
  <c r="U826" i="1" s="1"/>
  <c r="V826" i="1" s="1"/>
  <c r="S825" i="1"/>
  <c r="S824" i="1"/>
  <c r="U824" i="1" s="1"/>
  <c r="V824" i="1" s="1"/>
  <c r="S823" i="1"/>
  <c r="S822" i="1"/>
  <c r="U821" i="1"/>
  <c r="S821" i="1"/>
  <c r="S820" i="1"/>
  <c r="U819" i="1"/>
  <c r="V819" i="1" s="1"/>
  <c r="S819" i="1"/>
  <c r="S818" i="1"/>
  <c r="U818" i="1" s="1"/>
  <c r="V818" i="1" s="1"/>
  <c r="S817" i="1"/>
  <c r="S816" i="1"/>
  <c r="U816" i="1" s="1"/>
  <c r="V816" i="1" s="1"/>
  <c r="S815" i="1"/>
  <c r="S814" i="1"/>
  <c r="S813" i="1"/>
  <c r="U813" i="1" s="1"/>
  <c r="V813" i="1" s="1"/>
  <c r="S812" i="1"/>
  <c r="S811" i="1"/>
  <c r="U811" i="1" s="1"/>
  <c r="V811" i="1" s="1"/>
  <c r="S810" i="1"/>
  <c r="U810" i="1" s="1"/>
  <c r="V810" i="1" s="1"/>
  <c r="S809" i="1"/>
  <c r="S808" i="1"/>
  <c r="U808" i="1" s="1"/>
  <c r="V808" i="1" s="1"/>
  <c r="S807" i="1"/>
  <c r="S806" i="1"/>
  <c r="S805" i="1"/>
  <c r="S804" i="1"/>
  <c r="S803" i="1"/>
  <c r="U803" i="1" s="1"/>
  <c r="V803" i="1" s="1"/>
  <c r="S802" i="1"/>
  <c r="S801" i="1"/>
  <c r="S800" i="1"/>
  <c r="U800" i="1" s="1"/>
  <c r="V800" i="1" s="1"/>
  <c r="S799" i="1"/>
  <c r="S798" i="1"/>
  <c r="S797" i="1"/>
  <c r="S796" i="1"/>
  <c r="U795" i="1"/>
  <c r="V795" i="1" s="1"/>
  <c r="S795" i="1"/>
  <c r="S794" i="1"/>
  <c r="S793" i="1"/>
  <c r="S792" i="1"/>
  <c r="U792" i="1" s="1"/>
  <c r="V792" i="1" s="1"/>
  <c r="S791" i="1"/>
  <c r="S790" i="1"/>
  <c r="U790" i="1" s="1"/>
  <c r="S789" i="1"/>
  <c r="S788" i="1"/>
  <c r="U787" i="1"/>
  <c r="V787" i="1" s="1"/>
  <c r="S787" i="1"/>
  <c r="S786" i="1"/>
  <c r="S785" i="1"/>
  <c r="S784" i="1"/>
  <c r="U784" i="1" s="1"/>
  <c r="V784" i="1" s="1"/>
  <c r="S783" i="1"/>
  <c r="S782" i="1"/>
  <c r="S781" i="1"/>
  <c r="U781" i="1" s="1"/>
  <c r="V781" i="1" s="1"/>
  <c r="V780" i="1"/>
  <c r="S780" i="1"/>
  <c r="U780" i="1" s="1"/>
  <c r="S779" i="1"/>
  <c r="U779" i="1" s="1"/>
  <c r="V779" i="1" s="1"/>
  <c r="S778" i="1"/>
  <c r="S777" i="1"/>
  <c r="S776" i="1"/>
  <c r="S775" i="1"/>
  <c r="U775" i="1" s="1"/>
  <c r="V775" i="1" s="1"/>
  <c r="S774" i="1"/>
  <c r="U774" i="1" s="1"/>
  <c r="V774" i="1" s="1"/>
  <c r="S773" i="1"/>
  <c r="S772" i="1"/>
  <c r="U772" i="1" s="1"/>
  <c r="V772" i="1" s="1"/>
  <c r="S771" i="1"/>
  <c r="U771" i="1" s="1"/>
  <c r="V771" i="1" s="1"/>
  <c r="S770" i="1"/>
  <c r="S769" i="1"/>
  <c r="S768" i="1"/>
  <c r="S767" i="1"/>
  <c r="U767" i="1" s="1"/>
  <c r="V767" i="1" s="1"/>
  <c r="U766" i="1"/>
  <c r="V766" i="1" s="1"/>
  <c r="S766" i="1"/>
  <c r="S765" i="1"/>
  <c r="S764" i="1"/>
  <c r="U764" i="1" s="1"/>
  <c r="V764" i="1" s="1"/>
  <c r="S763" i="1"/>
  <c r="U763" i="1" s="1"/>
  <c r="V763" i="1" s="1"/>
  <c r="S762" i="1"/>
  <c r="S761" i="1"/>
  <c r="S760" i="1"/>
  <c r="U759" i="1"/>
  <c r="V759" i="1" s="1"/>
  <c r="S759" i="1"/>
  <c r="S758" i="1"/>
  <c r="U758" i="1" s="1"/>
  <c r="V758" i="1" s="1"/>
  <c r="S757" i="1"/>
  <c r="S756" i="1"/>
  <c r="U756" i="1" s="1"/>
  <c r="V756" i="1" s="1"/>
  <c r="S755" i="1"/>
  <c r="U755" i="1" s="1"/>
  <c r="V755" i="1" s="1"/>
  <c r="S754" i="1"/>
  <c r="S753" i="1"/>
  <c r="S752" i="1"/>
  <c r="S751" i="1"/>
  <c r="U751" i="1" s="1"/>
  <c r="V751" i="1" s="1"/>
  <c r="S750" i="1"/>
  <c r="U750" i="1" s="1"/>
  <c r="V750" i="1" s="1"/>
  <c r="S749" i="1"/>
  <c r="S748" i="1"/>
  <c r="U748" i="1" s="1"/>
  <c r="V748" i="1" s="1"/>
  <c r="S747" i="1"/>
  <c r="U747" i="1" s="1"/>
  <c r="V747" i="1" s="1"/>
  <c r="S746" i="1"/>
  <c r="S745" i="1"/>
  <c r="S744" i="1"/>
  <c r="S743" i="1"/>
  <c r="U743" i="1" s="1"/>
  <c r="V743" i="1" s="1"/>
  <c r="S742" i="1"/>
  <c r="U742" i="1" s="1"/>
  <c r="V742" i="1" s="1"/>
  <c r="S741" i="1"/>
  <c r="S740" i="1"/>
  <c r="U740" i="1" s="1"/>
  <c r="V740" i="1" s="1"/>
  <c r="S739" i="1"/>
  <c r="U739" i="1" s="1"/>
  <c r="V739" i="1" s="1"/>
  <c r="S738" i="1"/>
  <c r="S737" i="1"/>
  <c r="S736" i="1"/>
  <c r="S735" i="1"/>
  <c r="U735" i="1" s="1"/>
  <c r="V735" i="1" s="1"/>
  <c r="U734" i="1"/>
  <c r="V734" i="1" s="1"/>
  <c r="S734" i="1"/>
  <c r="S733" i="1"/>
  <c r="S732" i="1"/>
  <c r="U732" i="1" s="1"/>
  <c r="V732" i="1" s="1"/>
  <c r="S731" i="1"/>
  <c r="U731" i="1" s="1"/>
  <c r="V731" i="1" s="1"/>
  <c r="S730" i="1"/>
  <c r="S729" i="1"/>
  <c r="S728" i="1"/>
  <c r="U727" i="1"/>
  <c r="V727" i="1" s="1"/>
  <c r="S727" i="1"/>
  <c r="U726" i="1"/>
  <c r="V726" i="1" s="1"/>
  <c r="S726" i="1"/>
  <c r="S725" i="1"/>
  <c r="S724" i="1"/>
  <c r="U724" i="1" s="1"/>
  <c r="V724" i="1" s="1"/>
  <c r="S723" i="1"/>
  <c r="U723" i="1" s="1"/>
  <c r="V723" i="1" s="1"/>
  <c r="S722" i="1"/>
  <c r="S721" i="1"/>
  <c r="S720" i="1"/>
  <c r="U719" i="1"/>
  <c r="V719" i="1" s="1"/>
  <c r="S719" i="1"/>
  <c r="S718" i="1"/>
  <c r="U718" i="1" s="1"/>
  <c r="V718" i="1" s="1"/>
  <c r="S717" i="1"/>
  <c r="S716" i="1"/>
  <c r="U716" i="1" s="1"/>
  <c r="V716" i="1" s="1"/>
  <c r="S715" i="1"/>
  <c r="U715" i="1" s="1"/>
  <c r="V715" i="1" s="1"/>
  <c r="S714" i="1"/>
  <c r="S713" i="1"/>
  <c r="S712" i="1"/>
  <c r="S711" i="1"/>
  <c r="U711" i="1" s="1"/>
  <c r="V711" i="1" s="1"/>
  <c r="S710" i="1"/>
  <c r="U710" i="1" s="1"/>
  <c r="V710" i="1" s="1"/>
  <c r="S709" i="1"/>
  <c r="S708" i="1"/>
  <c r="U708" i="1" s="1"/>
  <c r="V708" i="1" s="1"/>
  <c r="S707" i="1"/>
  <c r="U707" i="1" s="1"/>
  <c r="V707" i="1" s="1"/>
  <c r="S706" i="1"/>
  <c r="S705" i="1"/>
  <c r="S704" i="1"/>
  <c r="S703" i="1"/>
  <c r="U703" i="1" s="1"/>
  <c r="V703" i="1" s="1"/>
  <c r="U702" i="1"/>
  <c r="V702" i="1" s="1"/>
  <c r="S702" i="1"/>
  <c r="S701" i="1"/>
  <c r="S700" i="1"/>
  <c r="U700" i="1" s="1"/>
  <c r="V700" i="1" s="1"/>
  <c r="S699" i="1"/>
  <c r="U699" i="1" s="1"/>
  <c r="V699" i="1" s="1"/>
  <c r="S698" i="1"/>
  <c r="S697" i="1"/>
  <c r="S696" i="1"/>
  <c r="U695" i="1"/>
  <c r="V695" i="1" s="1"/>
  <c r="S695" i="1"/>
  <c r="S694" i="1"/>
  <c r="U694" i="1" s="1"/>
  <c r="V694" i="1" s="1"/>
  <c r="S693" i="1"/>
  <c r="S692" i="1"/>
  <c r="U692" i="1" s="1"/>
  <c r="V692" i="1" s="1"/>
  <c r="S691" i="1"/>
  <c r="U691" i="1" s="1"/>
  <c r="V691" i="1" s="1"/>
  <c r="S690" i="1"/>
  <c r="S689" i="1"/>
  <c r="S688" i="1"/>
  <c r="S687" i="1"/>
  <c r="U687" i="1" s="1"/>
  <c r="V687" i="1" s="1"/>
  <c r="S686" i="1"/>
  <c r="U686" i="1" s="1"/>
  <c r="V686" i="1" s="1"/>
  <c r="S685" i="1"/>
  <c r="S684" i="1"/>
  <c r="U684" i="1" s="1"/>
  <c r="V684" i="1" s="1"/>
  <c r="S683" i="1"/>
  <c r="S682" i="1"/>
  <c r="S681" i="1"/>
  <c r="S680" i="1"/>
  <c r="S679" i="1"/>
  <c r="U679" i="1" s="1"/>
  <c r="V679" i="1" s="1"/>
  <c r="U678" i="1"/>
  <c r="V678" i="1" s="1"/>
  <c r="S678" i="1"/>
  <c r="S677" i="1"/>
  <c r="S676" i="1"/>
  <c r="U676" i="1" s="1"/>
  <c r="V676" i="1" s="1"/>
  <c r="U675" i="1"/>
  <c r="V675" i="1" s="1"/>
  <c r="S675" i="1"/>
  <c r="S674" i="1"/>
  <c r="S673" i="1"/>
  <c r="S672" i="1"/>
  <c r="U671" i="1"/>
  <c r="V671" i="1" s="1"/>
  <c r="S671" i="1"/>
  <c r="S670" i="1"/>
  <c r="U670" i="1" s="1"/>
  <c r="V670" i="1" s="1"/>
  <c r="S669" i="1"/>
  <c r="S668" i="1"/>
  <c r="U668" i="1" s="1"/>
  <c r="V668" i="1" s="1"/>
  <c r="S667" i="1"/>
  <c r="S666" i="1"/>
  <c r="S665" i="1"/>
  <c r="S664" i="1"/>
  <c r="S663" i="1"/>
  <c r="U663" i="1" s="1"/>
  <c r="V663" i="1" s="1"/>
  <c r="U662" i="1"/>
  <c r="V662" i="1" s="1"/>
  <c r="S662" i="1"/>
  <c r="S661" i="1"/>
  <c r="S660" i="1"/>
  <c r="U660" i="1" s="1"/>
  <c r="V660" i="1" s="1"/>
  <c r="S659" i="1"/>
  <c r="U659" i="1" s="1"/>
  <c r="V659" i="1" s="1"/>
  <c r="S658" i="1"/>
  <c r="S657" i="1"/>
  <c r="S656" i="1"/>
  <c r="U655" i="1"/>
  <c r="V655" i="1" s="1"/>
  <c r="S655" i="1"/>
  <c r="U654" i="1"/>
  <c r="V654" i="1" s="1"/>
  <c r="S654" i="1"/>
  <c r="S653" i="1"/>
  <c r="S652" i="1"/>
  <c r="U652" i="1" s="1"/>
  <c r="V652" i="1" s="1"/>
  <c r="S651" i="1"/>
  <c r="U651" i="1" s="1"/>
  <c r="V651" i="1" s="1"/>
  <c r="S650" i="1"/>
  <c r="S649" i="1"/>
  <c r="S648" i="1"/>
  <c r="U647" i="1"/>
  <c r="V647" i="1" s="1"/>
  <c r="S647" i="1"/>
  <c r="S646" i="1"/>
  <c r="U646" i="1" s="1"/>
  <c r="V646" i="1" s="1"/>
  <c r="S645" i="1"/>
  <c r="S644" i="1"/>
  <c r="U644" i="1" s="1"/>
  <c r="V644" i="1" s="1"/>
  <c r="S643" i="1"/>
  <c r="U643" i="1" s="1"/>
  <c r="V643" i="1" s="1"/>
  <c r="S642" i="1"/>
  <c r="S641" i="1"/>
  <c r="S640" i="1"/>
  <c r="S639" i="1"/>
  <c r="U639" i="1" s="1"/>
  <c r="V639" i="1" s="1"/>
  <c r="S638" i="1"/>
  <c r="U638" i="1" s="1"/>
  <c r="V638" i="1" s="1"/>
  <c r="S637" i="1"/>
  <c r="S636" i="1"/>
  <c r="U636" i="1" s="1"/>
  <c r="V636" i="1" s="1"/>
  <c r="S635" i="1"/>
  <c r="U635" i="1" s="1"/>
  <c r="V635" i="1" s="1"/>
  <c r="S634" i="1"/>
  <c r="S633" i="1"/>
  <c r="S632" i="1"/>
  <c r="S631" i="1"/>
  <c r="U631" i="1" s="1"/>
  <c r="V631" i="1" s="1"/>
  <c r="U630" i="1"/>
  <c r="V630" i="1" s="1"/>
  <c r="S630" i="1"/>
  <c r="S629" i="1"/>
  <c r="S628" i="1"/>
  <c r="U628" i="1" s="1"/>
  <c r="V628" i="1" s="1"/>
  <c r="S627" i="1"/>
  <c r="U627" i="1" s="1"/>
  <c r="V627" i="1" s="1"/>
  <c r="S626" i="1"/>
  <c r="S625" i="1"/>
  <c r="S624" i="1"/>
  <c r="U623" i="1"/>
  <c r="V623" i="1" s="1"/>
  <c r="S623" i="1"/>
  <c r="S622" i="1"/>
  <c r="U622" i="1" s="1"/>
  <c r="V622" i="1" s="1"/>
  <c r="S621" i="1"/>
  <c r="S620" i="1"/>
  <c r="U620" i="1" s="1"/>
  <c r="V620" i="1" s="1"/>
  <c r="S619" i="1"/>
  <c r="U619" i="1" s="1"/>
  <c r="V619" i="1" s="1"/>
  <c r="S618" i="1"/>
  <c r="S617" i="1"/>
  <c r="S616" i="1"/>
  <c r="S615" i="1"/>
  <c r="U615" i="1" s="1"/>
  <c r="V615" i="1" s="1"/>
  <c r="S614" i="1"/>
  <c r="U614" i="1" s="1"/>
  <c r="V614" i="1" s="1"/>
  <c r="S613" i="1"/>
  <c r="S612" i="1"/>
  <c r="U612" i="1" s="1"/>
  <c r="V612" i="1" s="1"/>
  <c r="S611" i="1"/>
  <c r="U611" i="1" s="1"/>
  <c r="V611" i="1" s="1"/>
  <c r="S610" i="1"/>
  <c r="S609" i="1"/>
  <c r="S608" i="1"/>
  <c r="S607" i="1"/>
  <c r="U607" i="1" s="1"/>
  <c r="V607" i="1" s="1"/>
  <c r="S606" i="1"/>
  <c r="U606" i="1" s="1"/>
  <c r="V606" i="1" s="1"/>
  <c r="S605" i="1"/>
  <c r="S604" i="1"/>
  <c r="U604" i="1" s="1"/>
  <c r="V604" i="1" s="1"/>
  <c r="S603" i="1"/>
  <c r="U603" i="1" s="1"/>
  <c r="S602" i="1"/>
  <c r="S601" i="1"/>
  <c r="S600" i="1"/>
  <c r="S599" i="1"/>
  <c r="U599" i="1" s="1"/>
  <c r="V599" i="1" s="1"/>
  <c r="S598" i="1"/>
  <c r="U598" i="1" s="1"/>
  <c r="V598" i="1" s="1"/>
  <c r="S597" i="1"/>
  <c r="S596" i="1"/>
  <c r="U596" i="1" s="1"/>
  <c r="V596" i="1" s="1"/>
  <c r="S595" i="1"/>
  <c r="U595" i="1" s="1"/>
  <c r="V595" i="1" s="1"/>
  <c r="S594" i="1"/>
  <c r="S593" i="1"/>
  <c r="S592" i="1"/>
  <c r="S591" i="1"/>
  <c r="U591" i="1" s="1"/>
  <c r="V591" i="1" s="1"/>
  <c r="U590" i="1"/>
  <c r="V590" i="1" s="1"/>
  <c r="S590" i="1"/>
  <c r="S589" i="1"/>
  <c r="S588" i="1"/>
  <c r="U588" i="1" s="1"/>
  <c r="V588" i="1" s="1"/>
  <c r="S587" i="1"/>
  <c r="U587" i="1" s="1"/>
  <c r="V587" i="1" s="1"/>
  <c r="S586" i="1"/>
  <c r="S585" i="1"/>
  <c r="S584" i="1"/>
  <c r="U583" i="1"/>
  <c r="V583" i="1" s="1"/>
  <c r="S583" i="1"/>
  <c r="U582" i="1"/>
  <c r="V582" i="1" s="1"/>
  <c r="S582" i="1"/>
  <c r="S581" i="1"/>
  <c r="S580" i="1"/>
  <c r="U580" i="1" s="1"/>
  <c r="V580" i="1" s="1"/>
  <c r="S579" i="1"/>
  <c r="S578" i="1"/>
  <c r="S577" i="1"/>
  <c r="S576" i="1"/>
  <c r="S575" i="1"/>
  <c r="U575" i="1" s="1"/>
  <c r="V575" i="1" s="1"/>
  <c r="S574" i="1"/>
  <c r="U574" i="1" s="1"/>
  <c r="V574" i="1" s="1"/>
  <c r="S573" i="1"/>
  <c r="S572" i="1"/>
  <c r="U572" i="1" s="1"/>
  <c r="V572" i="1" s="1"/>
  <c r="S571" i="1"/>
  <c r="U571" i="1" s="1"/>
  <c r="V571" i="1" s="1"/>
  <c r="S570" i="1"/>
  <c r="S569" i="1"/>
  <c r="S568" i="1"/>
  <c r="S567" i="1"/>
  <c r="U567" i="1" s="1"/>
  <c r="V567" i="1" s="1"/>
  <c r="U566" i="1"/>
  <c r="V566" i="1" s="1"/>
  <c r="S566" i="1"/>
  <c r="S565" i="1"/>
  <c r="S564" i="1"/>
  <c r="U564" i="1" s="1"/>
  <c r="V564" i="1" s="1"/>
  <c r="U563" i="1"/>
  <c r="S563" i="1"/>
  <c r="V563" i="1" s="1"/>
  <c r="S562" i="1"/>
  <c r="S561" i="1"/>
  <c r="S560" i="1"/>
  <c r="U559" i="1"/>
  <c r="V559" i="1" s="1"/>
  <c r="S559" i="1"/>
  <c r="S558" i="1"/>
  <c r="U558" i="1" s="1"/>
  <c r="V558" i="1" s="1"/>
  <c r="S557" i="1"/>
  <c r="S556" i="1"/>
  <c r="U556" i="1" s="1"/>
  <c r="V556" i="1" s="1"/>
  <c r="V555" i="1"/>
  <c r="S555" i="1"/>
  <c r="U555" i="1" s="1"/>
  <c r="S554" i="1"/>
  <c r="S553" i="1"/>
  <c r="S552" i="1"/>
  <c r="U551" i="1"/>
  <c r="V551" i="1" s="1"/>
  <c r="S551" i="1"/>
  <c r="U550" i="1"/>
  <c r="V550" i="1" s="1"/>
  <c r="S550" i="1"/>
  <c r="S549" i="1"/>
  <c r="S548" i="1"/>
  <c r="U548" i="1" s="1"/>
  <c r="V548" i="1" s="1"/>
  <c r="S547" i="1"/>
  <c r="U547" i="1" s="1"/>
  <c r="V547" i="1" s="1"/>
  <c r="S546" i="1"/>
  <c r="S545" i="1"/>
  <c r="S544" i="1"/>
  <c r="U543" i="1"/>
  <c r="V543" i="1" s="1"/>
  <c r="S543" i="1"/>
  <c r="S542" i="1"/>
  <c r="U542" i="1" s="1"/>
  <c r="V542" i="1" s="1"/>
  <c r="S541" i="1"/>
  <c r="S540" i="1"/>
  <c r="U540" i="1" s="1"/>
  <c r="V540" i="1" s="1"/>
  <c r="V539" i="1"/>
  <c r="S539" i="1"/>
  <c r="U539" i="1" s="1"/>
  <c r="S538" i="1"/>
  <c r="S537" i="1"/>
  <c r="S536" i="1"/>
  <c r="U535" i="1"/>
  <c r="V535" i="1" s="1"/>
  <c r="S535" i="1"/>
  <c r="S534" i="1"/>
  <c r="U534" i="1" s="1"/>
  <c r="V534" i="1" s="1"/>
  <c r="S533" i="1"/>
  <c r="S532" i="1"/>
  <c r="U532" i="1" s="1"/>
  <c r="V532" i="1" s="1"/>
  <c r="S531" i="1"/>
  <c r="U531" i="1" s="1"/>
  <c r="V531" i="1" s="1"/>
  <c r="S530" i="1"/>
  <c r="S529" i="1"/>
  <c r="S528" i="1"/>
  <c r="S527" i="1"/>
  <c r="U527" i="1" s="1"/>
  <c r="V527" i="1" s="1"/>
  <c r="S526" i="1"/>
  <c r="U526" i="1" s="1"/>
  <c r="V526" i="1" s="1"/>
  <c r="S525" i="1"/>
  <c r="S524" i="1"/>
  <c r="U524" i="1" s="1"/>
  <c r="V524" i="1" s="1"/>
  <c r="S523" i="1"/>
  <c r="U523" i="1" s="1"/>
  <c r="V523" i="1" s="1"/>
  <c r="S522" i="1"/>
  <c r="S521" i="1"/>
  <c r="S520" i="1"/>
  <c r="U519" i="1"/>
  <c r="V519" i="1" s="1"/>
  <c r="S519" i="1"/>
  <c r="U518" i="1"/>
  <c r="V518" i="1" s="1"/>
  <c r="S518" i="1"/>
  <c r="S517" i="1"/>
  <c r="S516" i="1"/>
  <c r="U516" i="1" s="1"/>
  <c r="V516" i="1" s="1"/>
  <c r="S515" i="1"/>
  <c r="S514" i="1"/>
  <c r="S513" i="1"/>
  <c r="S512" i="1"/>
  <c r="S511" i="1"/>
  <c r="U511" i="1" s="1"/>
  <c r="V511" i="1" s="1"/>
  <c r="U510" i="1"/>
  <c r="V510" i="1" s="1"/>
  <c r="S510" i="1"/>
  <c r="S509" i="1"/>
  <c r="S508" i="1"/>
  <c r="U508" i="1" s="1"/>
  <c r="V508" i="1" s="1"/>
  <c r="S507" i="1"/>
  <c r="U507" i="1" s="1"/>
  <c r="V507" i="1" s="1"/>
  <c r="S506" i="1"/>
  <c r="S505" i="1"/>
  <c r="S504" i="1"/>
  <c r="U503" i="1"/>
  <c r="V503" i="1" s="1"/>
  <c r="S503" i="1"/>
  <c r="S502" i="1"/>
  <c r="U502" i="1" s="1"/>
  <c r="V502" i="1" s="1"/>
  <c r="S501" i="1"/>
  <c r="S500" i="1"/>
  <c r="U500" i="1" s="1"/>
  <c r="V500" i="1" s="1"/>
  <c r="S499" i="1"/>
  <c r="S498" i="1"/>
  <c r="S497" i="1"/>
  <c r="S496" i="1"/>
  <c r="S495" i="1"/>
  <c r="U495" i="1" s="1"/>
  <c r="V495" i="1" s="1"/>
  <c r="S494" i="1"/>
  <c r="U494" i="1" s="1"/>
  <c r="V494" i="1" s="1"/>
  <c r="S493" i="1"/>
  <c r="S492" i="1"/>
  <c r="U492" i="1" s="1"/>
  <c r="V492" i="1" s="1"/>
  <c r="S491" i="1"/>
  <c r="U491" i="1" s="1"/>
  <c r="V491" i="1" s="1"/>
  <c r="S490" i="1"/>
  <c r="S489" i="1"/>
  <c r="S488" i="1"/>
  <c r="S487" i="1"/>
  <c r="U487" i="1" s="1"/>
  <c r="V487" i="1" s="1"/>
  <c r="U486" i="1"/>
  <c r="V486" i="1" s="1"/>
  <c r="S486" i="1"/>
  <c r="S485" i="1"/>
  <c r="S484" i="1"/>
  <c r="U484" i="1" s="1"/>
  <c r="V484" i="1" s="1"/>
  <c r="U483" i="1"/>
  <c r="V483" i="1" s="1"/>
  <c r="S483" i="1"/>
  <c r="S482" i="1"/>
  <c r="S481" i="1"/>
  <c r="S480" i="1"/>
  <c r="S479" i="1"/>
  <c r="U479" i="1" s="1"/>
  <c r="V479" i="1" s="1"/>
  <c r="S478" i="1"/>
  <c r="U478" i="1" s="1"/>
  <c r="V478" i="1" s="1"/>
  <c r="S477" i="1"/>
  <c r="S476" i="1"/>
  <c r="U476" i="1" s="1"/>
  <c r="V476" i="1" s="1"/>
  <c r="S475" i="1"/>
  <c r="U475" i="1" s="1"/>
  <c r="V475" i="1" s="1"/>
  <c r="S474" i="1"/>
  <c r="S473" i="1"/>
  <c r="S472" i="1"/>
  <c r="S471" i="1"/>
  <c r="U471" i="1" s="1"/>
  <c r="V471" i="1" s="1"/>
  <c r="S470" i="1"/>
  <c r="U470" i="1" s="1"/>
  <c r="V470" i="1" s="1"/>
  <c r="S469" i="1"/>
  <c r="S468" i="1"/>
  <c r="U468" i="1" s="1"/>
  <c r="V468" i="1" s="1"/>
  <c r="S467" i="1"/>
  <c r="U467" i="1" s="1"/>
  <c r="S466" i="1"/>
  <c r="S465" i="1"/>
  <c r="S464" i="1"/>
  <c r="S463" i="1"/>
  <c r="U463" i="1" s="1"/>
  <c r="V463" i="1" s="1"/>
  <c r="S462" i="1"/>
  <c r="U462" i="1" s="1"/>
  <c r="V462" i="1" s="1"/>
  <c r="S461" i="1"/>
  <c r="S460" i="1"/>
  <c r="U460" i="1" s="1"/>
  <c r="V460" i="1" s="1"/>
  <c r="S459" i="1"/>
  <c r="U459" i="1" s="1"/>
  <c r="V459" i="1" s="1"/>
  <c r="S458" i="1"/>
  <c r="S457" i="1"/>
  <c r="U456" i="1"/>
  <c r="S456" i="1"/>
  <c r="U455" i="1"/>
  <c r="V455" i="1" s="1"/>
  <c r="S455" i="1"/>
  <c r="S454" i="1"/>
  <c r="U454" i="1" s="1"/>
  <c r="V454" i="1" s="1"/>
  <c r="S453" i="1"/>
  <c r="S452" i="1"/>
  <c r="U452" i="1" s="1"/>
  <c r="V452" i="1" s="1"/>
  <c r="S451" i="1"/>
  <c r="S450" i="1"/>
  <c r="S449" i="1"/>
  <c r="S448" i="1"/>
  <c r="S447" i="1"/>
  <c r="U447" i="1" s="1"/>
  <c r="V447" i="1" s="1"/>
  <c r="U446" i="1"/>
  <c r="V446" i="1" s="1"/>
  <c r="S446" i="1"/>
  <c r="S445" i="1"/>
  <c r="S444" i="1"/>
  <c r="U444" i="1" s="1"/>
  <c r="V444" i="1" s="1"/>
  <c r="U443" i="1"/>
  <c r="V443" i="1" s="1"/>
  <c r="S443" i="1"/>
  <c r="S442" i="1"/>
  <c r="S441" i="1"/>
  <c r="S440" i="1"/>
  <c r="S439" i="1"/>
  <c r="U439" i="1" s="1"/>
  <c r="V439" i="1" s="1"/>
  <c r="S438" i="1"/>
  <c r="U438" i="1" s="1"/>
  <c r="V438" i="1" s="1"/>
  <c r="S437" i="1"/>
  <c r="S436" i="1"/>
  <c r="U436" i="1" s="1"/>
  <c r="V436" i="1" s="1"/>
  <c r="S435" i="1"/>
  <c r="S434" i="1"/>
  <c r="S433" i="1"/>
  <c r="S432" i="1"/>
  <c r="S431" i="1"/>
  <c r="U431" i="1" s="1"/>
  <c r="V431" i="1" s="1"/>
  <c r="U430" i="1"/>
  <c r="V430" i="1" s="1"/>
  <c r="S430" i="1"/>
  <c r="S429" i="1"/>
  <c r="S428" i="1"/>
  <c r="U428" i="1" s="1"/>
  <c r="V428" i="1" s="1"/>
  <c r="S427" i="1"/>
  <c r="U427" i="1" s="1"/>
  <c r="V427" i="1" s="1"/>
  <c r="S426" i="1"/>
  <c r="S425" i="1"/>
  <c r="S424" i="1"/>
  <c r="U423" i="1"/>
  <c r="V423" i="1" s="1"/>
  <c r="S423" i="1"/>
  <c r="S422" i="1"/>
  <c r="U422" i="1" s="1"/>
  <c r="V422" i="1" s="1"/>
  <c r="S421" i="1"/>
  <c r="S420" i="1"/>
  <c r="U420" i="1" s="1"/>
  <c r="V420" i="1" s="1"/>
  <c r="S419" i="1"/>
  <c r="U419" i="1" s="1"/>
  <c r="V419" i="1" s="1"/>
  <c r="S418" i="1"/>
  <c r="S417" i="1"/>
  <c r="S416" i="1"/>
  <c r="S415" i="1"/>
  <c r="U415" i="1" s="1"/>
  <c r="V415" i="1" s="1"/>
  <c r="U414" i="1"/>
  <c r="V414" i="1" s="1"/>
  <c r="S414" i="1"/>
  <c r="S413" i="1"/>
  <c r="S412" i="1"/>
  <c r="U412" i="1" s="1"/>
  <c r="V412" i="1" s="1"/>
  <c r="S411" i="1"/>
  <c r="U411" i="1" s="1"/>
  <c r="V411" i="1" s="1"/>
  <c r="S410" i="1"/>
  <c r="S409" i="1"/>
  <c r="S408" i="1"/>
  <c r="U407" i="1"/>
  <c r="V407" i="1" s="1"/>
  <c r="S407" i="1"/>
  <c r="S406" i="1"/>
  <c r="U406" i="1" s="1"/>
  <c r="V406" i="1" s="1"/>
  <c r="S405" i="1"/>
  <c r="S404" i="1"/>
  <c r="U404" i="1" s="1"/>
  <c r="V404" i="1" s="1"/>
  <c r="S403" i="1"/>
  <c r="U403" i="1" s="1"/>
  <c r="V403" i="1" s="1"/>
  <c r="S402" i="1"/>
  <c r="S401" i="1"/>
  <c r="S400" i="1"/>
  <c r="U399" i="1"/>
  <c r="V399" i="1" s="1"/>
  <c r="S399" i="1"/>
  <c r="U398" i="1"/>
  <c r="V398" i="1" s="1"/>
  <c r="S398" i="1"/>
  <c r="S397" i="1"/>
  <c r="S396" i="1"/>
  <c r="U396" i="1" s="1"/>
  <c r="V396" i="1" s="1"/>
  <c r="S395" i="1"/>
  <c r="U395" i="1" s="1"/>
  <c r="V395" i="1" s="1"/>
  <c r="S394" i="1"/>
  <c r="S393" i="1"/>
  <c r="S392" i="1"/>
  <c r="U391" i="1"/>
  <c r="V391" i="1" s="1"/>
  <c r="S391" i="1"/>
  <c r="U390" i="1"/>
  <c r="V390" i="1" s="1"/>
  <c r="S390" i="1"/>
  <c r="S389" i="1"/>
  <c r="S388" i="1"/>
  <c r="U388" i="1" s="1"/>
  <c r="V388" i="1" s="1"/>
  <c r="U387" i="1"/>
  <c r="S387" i="1"/>
  <c r="S386" i="1"/>
  <c r="S385" i="1"/>
  <c r="S384" i="1"/>
  <c r="S383" i="1"/>
  <c r="U383" i="1" s="1"/>
  <c r="V383" i="1" s="1"/>
  <c r="S382" i="1"/>
  <c r="S381" i="1"/>
  <c r="S380" i="1"/>
  <c r="U380" i="1" s="1"/>
  <c r="V380" i="1" s="1"/>
  <c r="V379" i="1"/>
  <c r="U379" i="1"/>
  <c r="S379" i="1"/>
  <c r="S378" i="1"/>
  <c r="S377" i="1"/>
  <c r="S376" i="1"/>
  <c r="U375" i="1"/>
  <c r="V375" i="1" s="1"/>
  <c r="S375" i="1"/>
  <c r="S374" i="1"/>
  <c r="S373" i="1"/>
  <c r="S372" i="1"/>
  <c r="U372" i="1" s="1"/>
  <c r="V372" i="1" s="1"/>
  <c r="S371" i="1"/>
  <c r="S370" i="1"/>
  <c r="S369" i="1"/>
  <c r="S368" i="1"/>
  <c r="U368" i="1" s="1"/>
  <c r="V368" i="1" s="1"/>
  <c r="S367" i="1"/>
  <c r="U367" i="1" s="1"/>
  <c r="V367" i="1" s="1"/>
  <c r="S366" i="1"/>
  <c r="S365" i="1"/>
  <c r="S364" i="1"/>
  <c r="U364" i="1" s="1"/>
  <c r="V364" i="1" s="1"/>
  <c r="U363" i="1"/>
  <c r="S363" i="1"/>
  <c r="V363" i="1" s="1"/>
  <c r="S362" i="1"/>
  <c r="S361" i="1"/>
  <c r="S360" i="1"/>
  <c r="U360" i="1" s="1"/>
  <c r="V360" i="1" s="1"/>
  <c r="U359" i="1"/>
  <c r="V359" i="1" s="1"/>
  <c r="S359" i="1"/>
  <c r="S358" i="1"/>
  <c r="S357" i="1"/>
  <c r="S356" i="1"/>
  <c r="U356" i="1" s="1"/>
  <c r="V356" i="1" s="1"/>
  <c r="S355" i="1"/>
  <c r="S354" i="1"/>
  <c r="S353" i="1"/>
  <c r="S352" i="1"/>
  <c r="U352" i="1" s="1"/>
  <c r="V352" i="1" s="1"/>
  <c r="S351" i="1"/>
  <c r="U351" i="1" s="1"/>
  <c r="V351" i="1" s="1"/>
  <c r="U350" i="1"/>
  <c r="S350" i="1"/>
  <c r="S349" i="1"/>
  <c r="S348" i="1"/>
  <c r="U348" i="1" s="1"/>
  <c r="V348" i="1" s="1"/>
  <c r="U347" i="1"/>
  <c r="S347" i="1"/>
  <c r="S346" i="1"/>
  <c r="S345" i="1"/>
  <c r="S344" i="1"/>
  <c r="U344" i="1" s="1"/>
  <c r="V344" i="1" s="1"/>
  <c r="U343" i="1"/>
  <c r="V343" i="1" s="1"/>
  <c r="S343" i="1"/>
  <c r="S342" i="1"/>
  <c r="S341" i="1"/>
  <c r="S340" i="1"/>
  <c r="U340" i="1" s="1"/>
  <c r="V340" i="1" s="1"/>
  <c r="S339" i="1"/>
  <c r="S338" i="1"/>
  <c r="S337" i="1"/>
  <c r="S336" i="1"/>
  <c r="U336" i="1" s="1"/>
  <c r="S335" i="1"/>
  <c r="U335" i="1" s="1"/>
  <c r="V335" i="1" s="1"/>
  <c r="U334" i="1"/>
  <c r="S334" i="1"/>
  <c r="S333" i="1"/>
  <c r="S332" i="1"/>
  <c r="U332" i="1" s="1"/>
  <c r="V332" i="1" s="1"/>
  <c r="S331" i="1"/>
  <c r="S330" i="1"/>
  <c r="S329" i="1"/>
  <c r="S328" i="1"/>
  <c r="U328" i="1" s="1"/>
  <c r="V328" i="1" s="1"/>
  <c r="S327" i="1"/>
  <c r="U327" i="1" s="1"/>
  <c r="V327" i="1" s="1"/>
  <c r="S326" i="1"/>
  <c r="S325" i="1"/>
  <c r="S324" i="1"/>
  <c r="U324" i="1" s="1"/>
  <c r="V324" i="1" s="1"/>
  <c r="V323" i="1"/>
  <c r="U323" i="1"/>
  <c r="S323" i="1"/>
  <c r="S322" i="1"/>
  <c r="S321" i="1"/>
  <c r="S320" i="1"/>
  <c r="U320" i="1" s="1"/>
  <c r="V320" i="1" s="1"/>
  <c r="S319" i="1"/>
  <c r="U319" i="1" s="1"/>
  <c r="V319" i="1" s="1"/>
  <c r="U318" i="1"/>
  <c r="S318" i="1"/>
  <c r="S317" i="1"/>
  <c r="S316" i="1"/>
  <c r="U316" i="1" s="1"/>
  <c r="V316" i="1" s="1"/>
  <c r="U315" i="1"/>
  <c r="S315" i="1"/>
  <c r="S314" i="1"/>
  <c r="S313" i="1"/>
  <c r="S312" i="1"/>
  <c r="U312" i="1" s="1"/>
  <c r="V312" i="1" s="1"/>
  <c r="S311" i="1"/>
  <c r="U311" i="1" s="1"/>
  <c r="V311" i="1" s="1"/>
  <c r="S310" i="1"/>
  <c r="S309" i="1"/>
  <c r="S308" i="1"/>
  <c r="U308" i="1" s="1"/>
  <c r="V308" i="1" s="1"/>
  <c r="V307" i="1"/>
  <c r="U307" i="1"/>
  <c r="S307" i="1"/>
  <c r="S306" i="1"/>
  <c r="S305" i="1"/>
  <c r="S304" i="1"/>
  <c r="U304" i="1" s="1"/>
  <c r="V304" i="1" s="1"/>
  <c r="S303" i="1"/>
  <c r="U303" i="1" s="1"/>
  <c r="V303" i="1" s="1"/>
  <c r="U302" i="1"/>
  <c r="S302" i="1"/>
  <c r="S301" i="1"/>
  <c r="S300" i="1"/>
  <c r="U300" i="1" s="1"/>
  <c r="V300" i="1" s="1"/>
  <c r="S299" i="1"/>
  <c r="S298" i="1"/>
  <c r="S297" i="1"/>
  <c r="S296" i="1"/>
  <c r="U296" i="1" s="1"/>
  <c r="V296" i="1" s="1"/>
  <c r="U295" i="1"/>
  <c r="V295" i="1" s="1"/>
  <c r="S295" i="1"/>
  <c r="S294" i="1"/>
  <c r="S293" i="1"/>
  <c r="S292" i="1"/>
  <c r="U292" i="1" s="1"/>
  <c r="V292" i="1" s="1"/>
  <c r="U291" i="1"/>
  <c r="V291" i="1" s="1"/>
  <c r="S291" i="1"/>
  <c r="S290" i="1"/>
  <c r="S289" i="1"/>
  <c r="S288" i="1"/>
  <c r="U288" i="1" s="1"/>
  <c r="V288" i="1" s="1"/>
  <c r="S287" i="1"/>
  <c r="U287" i="1" s="1"/>
  <c r="V287" i="1" s="1"/>
  <c r="S286" i="1"/>
  <c r="U286" i="1" s="1"/>
  <c r="S285" i="1"/>
  <c r="S284" i="1"/>
  <c r="U283" i="1"/>
  <c r="S283" i="1"/>
  <c r="V283" i="1" s="1"/>
  <c r="S282" i="1"/>
  <c r="S281" i="1"/>
  <c r="S280" i="1"/>
  <c r="S279" i="1"/>
  <c r="U279" i="1" s="1"/>
  <c r="V279" i="1" s="1"/>
  <c r="S278" i="1"/>
  <c r="S277" i="1"/>
  <c r="S276" i="1"/>
  <c r="U275" i="1"/>
  <c r="S275" i="1"/>
  <c r="V275" i="1" s="1"/>
  <c r="S274" i="1"/>
  <c r="S273" i="1"/>
  <c r="S272" i="1"/>
  <c r="U272" i="1" s="1"/>
  <c r="V272" i="1" s="1"/>
  <c r="S271" i="1"/>
  <c r="U271" i="1" s="1"/>
  <c r="V271" i="1" s="1"/>
  <c r="S270" i="1"/>
  <c r="U270" i="1" s="1"/>
  <c r="S269" i="1"/>
  <c r="V268" i="1"/>
  <c r="S268" i="1"/>
  <c r="U268" i="1" s="1"/>
  <c r="S267" i="1"/>
  <c r="S266" i="1"/>
  <c r="S265" i="1"/>
  <c r="S264" i="1"/>
  <c r="U264" i="1" s="1"/>
  <c r="V264" i="1" s="1"/>
  <c r="U263" i="1"/>
  <c r="S263" i="1"/>
  <c r="U262" i="1"/>
  <c r="S262" i="1"/>
  <c r="S261" i="1"/>
  <c r="S260" i="1"/>
  <c r="U260" i="1" s="1"/>
  <c r="V260" i="1" s="1"/>
  <c r="S259" i="1"/>
  <c r="S258" i="1"/>
  <c r="S257" i="1"/>
  <c r="S256" i="1"/>
  <c r="U255" i="1"/>
  <c r="S255" i="1"/>
  <c r="U254" i="1"/>
  <c r="S254" i="1"/>
  <c r="S253" i="1"/>
  <c r="S252" i="1"/>
  <c r="S251" i="1"/>
  <c r="S250" i="1"/>
  <c r="S249" i="1"/>
  <c r="S248" i="1"/>
  <c r="U248" i="1" s="1"/>
  <c r="V248" i="1" s="1"/>
  <c r="S247" i="1"/>
  <c r="U246" i="1"/>
  <c r="S246" i="1"/>
  <c r="S245" i="1"/>
  <c r="V244" i="1"/>
  <c r="S244" i="1"/>
  <c r="U244" i="1" s="1"/>
  <c r="S243" i="1"/>
  <c r="S242" i="1"/>
  <c r="S241" i="1"/>
  <c r="S240" i="1"/>
  <c r="U240" i="1" s="1"/>
  <c r="V240" i="1" s="1"/>
  <c r="U239" i="1"/>
  <c r="S239" i="1"/>
  <c r="S238" i="1"/>
  <c r="S237" i="1"/>
  <c r="S236" i="1"/>
  <c r="U236" i="1" s="1"/>
  <c r="V236" i="1" s="1"/>
  <c r="U235" i="1"/>
  <c r="V235" i="1" s="1"/>
  <c r="S235" i="1"/>
  <c r="S234" i="1"/>
  <c r="S233" i="1"/>
  <c r="S232" i="1"/>
  <c r="S231" i="1"/>
  <c r="U231" i="1" s="1"/>
  <c r="U230" i="1"/>
  <c r="S230" i="1"/>
  <c r="S229" i="1"/>
  <c r="S228" i="1"/>
  <c r="U227" i="1"/>
  <c r="V227" i="1" s="1"/>
  <c r="S227" i="1"/>
  <c r="S226" i="1"/>
  <c r="S225" i="1"/>
  <c r="S224" i="1"/>
  <c r="S223" i="1"/>
  <c r="S222" i="1"/>
  <c r="S221" i="1"/>
  <c r="S220" i="1"/>
  <c r="U220" i="1" s="1"/>
  <c r="V220" i="1" s="1"/>
  <c r="S219" i="1"/>
  <c r="U219" i="1" s="1"/>
  <c r="V219" i="1" s="1"/>
  <c r="S218" i="1"/>
  <c r="U217" i="1"/>
  <c r="S217" i="1"/>
  <c r="S216" i="1"/>
  <c r="S215" i="1"/>
  <c r="U215" i="1" s="1"/>
  <c r="V215" i="1" s="1"/>
  <c r="S214" i="1"/>
  <c r="S213" i="1"/>
  <c r="S212" i="1"/>
  <c r="U212" i="1" s="1"/>
  <c r="V212" i="1" s="1"/>
  <c r="U211" i="1"/>
  <c r="V211" i="1" s="1"/>
  <c r="S211" i="1"/>
  <c r="S210" i="1"/>
  <c r="S209" i="1"/>
  <c r="S208" i="1"/>
  <c r="U208" i="1" s="1"/>
  <c r="V208" i="1" s="1"/>
  <c r="S207" i="1"/>
  <c r="U207" i="1" s="1"/>
  <c r="V207" i="1" s="1"/>
  <c r="S206" i="1"/>
  <c r="S205" i="1"/>
  <c r="S204" i="1"/>
  <c r="U204" i="1" s="1"/>
  <c r="V204" i="1" s="1"/>
  <c r="S203" i="1"/>
  <c r="U203" i="1" s="1"/>
  <c r="V203" i="1" s="1"/>
  <c r="S202" i="1"/>
  <c r="S201" i="1"/>
  <c r="S200" i="1"/>
  <c r="U200" i="1" s="1"/>
  <c r="V200" i="1" s="1"/>
  <c r="S199" i="1"/>
  <c r="U199" i="1" s="1"/>
  <c r="V199" i="1" s="1"/>
  <c r="S198" i="1"/>
  <c r="S197" i="1"/>
  <c r="S196" i="1"/>
  <c r="U196" i="1" s="1"/>
  <c r="V196" i="1" s="1"/>
  <c r="S195" i="1"/>
  <c r="U195" i="1" s="1"/>
  <c r="V195" i="1" s="1"/>
  <c r="S194" i="1"/>
  <c r="U194" i="1" s="1"/>
  <c r="S193" i="1"/>
  <c r="U193" i="1" s="1"/>
  <c r="S192" i="1"/>
  <c r="U192" i="1" s="1"/>
  <c r="V192" i="1" s="1"/>
  <c r="S191" i="1"/>
  <c r="U191" i="1" s="1"/>
  <c r="V191" i="1" s="1"/>
  <c r="S190" i="1"/>
  <c r="S189" i="1"/>
  <c r="S188" i="1"/>
  <c r="U188" i="1" s="1"/>
  <c r="V188" i="1" s="1"/>
  <c r="S187" i="1"/>
  <c r="U187" i="1" s="1"/>
  <c r="V187" i="1" s="1"/>
  <c r="S186" i="1"/>
  <c r="U186" i="1" s="1"/>
  <c r="S185" i="1"/>
  <c r="S184" i="1"/>
  <c r="U184" i="1" s="1"/>
  <c r="V184" i="1" s="1"/>
  <c r="S183" i="1"/>
  <c r="U183" i="1" s="1"/>
  <c r="V183" i="1" s="1"/>
  <c r="S182" i="1"/>
  <c r="S181" i="1"/>
  <c r="S180" i="1"/>
  <c r="U180" i="1" s="1"/>
  <c r="V180" i="1" s="1"/>
  <c r="S179" i="1"/>
  <c r="U179" i="1" s="1"/>
  <c r="V179" i="1" s="1"/>
  <c r="S178" i="1"/>
  <c r="S177" i="1"/>
  <c r="U177" i="1" s="1"/>
  <c r="S176" i="1"/>
  <c r="U176" i="1" s="1"/>
  <c r="V176" i="1" s="1"/>
  <c r="U175" i="1"/>
  <c r="V175" i="1" s="1"/>
  <c r="S175" i="1"/>
  <c r="S174" i="1"/>
  <c r="S173" i="1"/>
  <c r="S172" i="1"/>
  <c r="U172" i="1" s="1"/>
  <c r="V172" i="1" s="1"/>
  <c r="S171" i="1"/>
  <c r="U171" i="1" s="1"/>
  <c r="V171" i="1" s="1"/>
  <c r="S170" i="1"/>
  <c r="U170" i="1" s="1"/>
  <c r="U169" i="1"/>
  <c r="S169" i="1"/>
  <c r="S168" i="1"/>
  <c r="U168" i="1" s="1"/>
  <c r="V168" i="1" s="1"/>
  <c r="S167" i="1"/>
  <c r="U167" i="1" s="1"/>
  <c r="V167" i="1" s="1"/>
  <c r="S166" i="1"/>
  <c r="S165" i="1"/>
  <c r="S164" i="1"/>
  <c r="U164" i="1" s="1"/>
  <c r="V164" i="1" s="1"/>
  <c r="U163" i="1"/>
  <c r="V163" i="1" s="1"/>
  <c r="S163" i="1"/>
  <c r="S162" i="1"/>
  <c r="U162" i="1" s="1"/>
  <c r="S161" i="1"/>
  <c r="S160" i="1"/>
  <c r="U160" i="1" s="1"/>
  <c r="V160" i="1" s="1"/>
  <c r="U159" i="1"/>
  <c r="V159" i="1" s="1"/>
  <c r="S159" i="1"/>
  <c r="S158" i="1"/>
  <c r="S157" i="1"/>
  <c r="S156" i="1"/>
  <c r="U156" i="1" s="1"/>
  <c r="V156" i="1" s="1"/>
  <c r="S155" i="1"/>
  <c r="U155" i="1" s="1"/>
  <c r="V155" i="1" s="1"/>
  <c r="S154" i="1"/>
  <c r="U153" i="1"/>
  <c r="S153" i="1"/>
  <c r="S152" i="1"/>
  <c r="S151" i="1"/>
  <c r="U151" i="1" s="1"/>
  <c r="V151" i="1" s="1"/>
  <c r="S150" i="1"/>
  <c r="S149" i="1"/>
  <c r="S148" i="1"/>
  <c r="U148" i="1" s="1"/>
  <c r="V148" i="1" s="1"/>
  <c r="U147" i="1"/>
  <c r="V147" i="1" s="1"/>
  <c r="S147" i="1"/>
  <c r="S146" i="1"/>
  <c r="U146" i="1" s="1"/>
  <c r="U145" i="1"/>
  <c r="S145" i="1"/>
  <c r="V145" i="1" s="1"/>
  <c r="S144" i="1"/>
  <c r="U144" i="1" s="1"/>
  <c r="V144" i="1" s="1"/>
  <c r="S143" i="1"/>
  <c r="U143" i="1" s="1"/>
  <c r="V143" i="1" s="1"/>
  <c r="S142" i="1"/>
  <c r="S141" i="1"/>
  <c r="S140" i="1"/>
  <c r="U140" i="1" s="1"/>
  <c r="V140" i="1" s="1"/>
  <c r="S139" i="1"/>
  <c r="U139" i="1" s="1"/>
  <c r="V139" i="1" s="1"/>
  <c r="S138" i="1"/>
  <c r="S137" i="1"/>
  <c r="S136" i="1"/>
  <c r="U136" i="1" s="1"/>
  <c r="V136" i="1" s="1"/>
  <c r="U135" i="1"/>
  <c r="V135" i="1" s="1"/>
  <c r="S135" i="1"/>
  <c r="S134" i="1"/>
  <c r="S133" i="1"/>
  <c r="S132" i="1"/>
  <c r="U132" i="1" s="1"/>
  <c r="V132" i="1" s="1"/>
  <c r="U131" i="1"/>
  <c r="V131" i="1" s="1"/>
  <c r="S131" i="1"/>
  <c r="S130" i="1"/>
  <c r="U130" i="1" s="1"/>
  <c r="S129" i="1"/>
  <c r="S128" i="1"/>
  <c r="U128" i="1" s="1"/>
  <c r="V128" i="1" s="1"/>
  <c r="U127" i="1"/>
  <c r="V127" i="1" s="1"/>
  <c r="S127" i="1"/>
  <c r="S126" i="1"/>
  <c r="S125" i="1"/>
  <c r="S124" i="1"/>
  <c r="S123" i="1"/>
  <c r="S122" i="1"/>
  <c r="U122" i="1" s="1"/>
  <c r="U121" i="1"/>
  <c r="S121" i="1"/>
  <c r="S120" i="1"/>
  <c r="U120" i="1" s="1"/>
  <c r="V120" i="1" s="1"/>
  <c r="S119" i="1"/>
  <c r="U119" i="1" s="1"/>
  <c r="V119" i="1" s="1"/>
  <c r="S118" i="1"/>
  <c r="S117" i="1"/>
  <c r="S116" i="1"/>
  <c r="S115" i="1"/>
  <c r="U115" i="1" s="1"/>
  <c r="V115" i="1" s="1"/>
  <c r="S114" i="1"/>
  <c r="U114" i="1" s="1"/>
  <c r="S113" i="1"/>
  <c r="S112" i="1"/>
  <c r="U112" i="1" s="1"/>
  <c r="V112" i="1" s="1"/>
  <c r="S111" i="1"/>
  <c r="U111" i="1" s="1"/>
  <c r="V111" i="1" s="1"/>
  <c r="S110" i="1"/>
  <c r="S109" i="1"/>
  <c r="S108" i="1"/>
  <c r="U108" i="1" s="1"/>
  <c r="V108" i="1" s="1"/>
  <c r="U107" i="1"/>
  <c r="S107" i="1"/>
  <c r="S106" i="1"/>
  <c r="U106" i="1" s="1"/>
  <c r="S105" i="1"/>
  <c r="S104" i="1"/>
  <c r="U104" i="1" s="1"/>
  <c r="V104" i="1" s="1"/>
  <c r="S103" i="1"/>
  <c r="U103" i="1" s="1"/>
  <c r="V103" i="1" s="1"/>
  <c r="S102" i="1"/>
  <c r="S101" i="1"/>
  <c r="S100" i="1"/>
  <c r="U100" i="1" s="1"/>
  <c r="V100" i="1" s="1"/>
  <c r="S99" i="1"/>
  <c r="S98" i="1"/>
  <c r="U98" i="1" s="1"/>
  <c r="S97" i="1"/>
  <c r="S96" i="1"/>
  <c r="U96" i="1" s="1"/>
  <c r="V96" i="1" s="1"/>
  <c r="U95" i="1"/>
  <c r="V95" i="1" s="1"/>
  <c r="S95" i="1"/>
  <c r="S94" i="1"/>
  <c r="S93" i="1"/>
  <c r="S92" i="1"/>
  <c r="U92" i="1" s="1"/>
  <c r="V92" i="1" s="1"/>
  <c r="U91" i="1"/>
  <c r="S91" i="1"/>
  <c r="S90" i="1"/>
  <c r="U90" i="1" s="1"/>
  <c r="S89" i="1"/>
  <c r="S88" i="1"/>
  <c r="U88" i="1" s="1"/>
  <c r="V88" i="1" s="1"/>
  <c r="U87" i="1"/>
  <c r="V87" i="1" s="1"/>
  <c r="S87" i="1"/>
  <c r="S86" i="1"/>
  <c r="S85" i="1"/>
  <c r="S84" i="1"/>
  <c r="U84" i="1" s="1"/>
  <c r="V84" i="1" s="1"/>
  <c r="S83" i="1"/>
  <c r="U83" i="1" s="1"/>
  <c r="S82" i="1"/>
  <c r="U82" i="1" s="1"/>
  <c r="S81" i="1"/>
  <c r="S80" i="1"/>
  <c r="U80" i="1" s="1"/>
  <c r="V80" i="1" s="1"/>
  <c r="U79" i="1"/>
  <c r="V79" i="1" s="1"/>
  <c r="S79" i="1"/>
  <c r="S78" i="1"/>
  <c r="S77" i="1"/>
  <c r="S76" i="1"/>
  <c r="U76" i="1" s="1"/>
  <c r="V76" i="1" s="1"/>
  <c r="S75" i="1"/>
  <c r="U75" i="1" s="1"/>
  <c r="S74" i="1"/>
  <c r="U74" i="1" s="1"/>
  <c r="S73" i="1"/>
  <c r="S72" i="1"/>
  <c r="U72" i="1" s="1"/>
  <c r="V72" i="1" s="1"/>
  <c r="S71" i="1"/>
  <c r="U71" i="1" s="1"/>
  <c r="V71" i="1" s="1"/>
  <c r="S70" i="1"/>
  <c r="S69" i="1"/>
  <c r="S68" i="1"/>
  <c r="U68" i="1" s="1"/>
  <c r="V68" i="1" s="1"/>
  <c r="S67" i="1"/>
  <c r="S66" i="1"/>
  <c r="U66" i="1" s="1"/>
  <c r="S65" i="1"/>
  <c r="S64" i="1"/>
  <c r="U64" i="1" s="1"/>
  <c r="V64" i="1" s="1"/>
  <c r="S63" i="1"/>
  <c r="U63" i="1" s="1"/>
  <c r="V63" i="1" s="1"/>
  <c r="S62" i="1"/>
  <c r="S61" i="1"/>
  <c r="S60" i="1"/>
  <c r="U60" i="1" s="1"/>
  <c r="V60" i="1" s="1"/>
  <c r="S59" i="1"/>
  <c r="S58" i="1"/>
  <c r="S57" i="1"/>
  <c r="U57" i="1" s="1"/>
  <c r="S56" i="1"/>
  <c r="U56" i="1" s="1"/>
  <c r="V56" i="1" s="1"/>
  <c r="S55" i="1"/>
  <c r="U55" i="1" s="1"/>
  <c r="V55" i="1" s="1"/>
  <c r="S54" i="1"/>
  <c r="S53" i="1"/>
  <c r="S52" i="1"/>
  <c r="U52" i="1" s="1"/>
  <c r="V52" i="1" s="1"/>
  <c r="S51" i="1"/>
  <c r="U51" i="1" s="1"/>
  <c r="S50" i="1"/>
  <c r="U50" i="1" s="1"/>
  <c r="S49" i="1"/>
  <c r="S48" i="1"/>
  <c r="U48" i="1" s="1"/>
  <c r="V48" i="1" s="1"/>
  <c r="S47" i="1"/>
  <c r="U47" i="1" s="1"/>
  <c r="V47" i="1" s="1"/>
  <c r="S46" i="1"/>
  <c r="S45" i="1"/>
  <c r="S44" i="1"/>
  <c r="U44" i="1" s="1"/>
  <c r="V44" i="1" s="1"/>
  <c r="S43" i="1"/>
  <c r="S42" i="1"/>
  <c r="U42" i="1" s="1"/>
  <c r="S41" i="1"/>
  <c r="U41" i="1" s="1"/>
  <c r="S40" i="1"/>
  <c r="U40" i="1" s="1"/>
  <c r="V40" i="1" s="1"/>
  <c r="U39" i="1"/>
  <c r="V39" i="1" s="1"/>
  <c r="S39" i="1"/>
  <c r="S38" i="1"/>
  <c r="S37" i="1"/>
  <c r="S36" i="1"/>
  <c r="U36" i="1" s="1"/>
  <c r="V36" i="1" s="1"/>
  <c r="S35" i="1"/>
  <c r="U35" i="1" s="1"/>
  <c r="S34" i="1"/>
  <c r="U34" i="1" s="1"/>
  <c r="U33" i="1"/>
  <c r="S33" i="1"/>
  <c r="S32" i="1"/>
  <c r="U32" i="1" s="1"/>
  <c r="V32" i="1" s="1"/>
  <c r="S31" i="1"/>
  <c r="U31" i="1" s="1"/>
  <c r="V31" i="1" s="1"/>
  <c r="S30" i="1"/>
  <c r="S29" i="1"/>
  <c r="S28" i="1"/>
  <c r="U28" i="1" s="1"/>
  <c r="V28" i="1" s="1"/>
  <c r="S27" i="1"/>
  <c r="S26" i="1"/>
  <c r="U26" i="1" s="1"/>
  <c r="S25" i="1"/>
  <c r="S24" i="1"/>
  <c r="S23" i="1"/>
  <c r="U23" i="1" s="1"/>
  <c r="V23" i="1" s="1"/>
  <c r="S22" i="1"/>
  <c r="S21" i="1"/>
  <c r="V20" i="1"/>
  <c r="U20" i="1"/>
  <c r="S20" i="1"/>
  <c r="U19" i="1"/>
  <c r="S19" i="1"/>
  <c r="S18" i="1"/>
  <c r="S17" i="1"/>
  <c r="U17" i="1" s="1"/>
  <c r="V17" i="1" s="1"/>
  <c r="S16" i="1"/>
  <c r="U15" i="1"/>
  <c r="V15" i="1" s="1"/>
  <c r="S15" i="1"/>
  <c r="S14" i="1"/>
  <c r="S13" i="1"/>
  <c r="S12" i="1"/>
  <c r="U12" i="1" s="1"/>
  <c r="S11" i="1"/>
  <c r="S10" i="1"/>
  <c r="S9" i="1"/>
  <c r="U9" i="1" s="1"/>
  <c r="V9" i="1" s="1"/>
  <c r="S8" i="1"/>
  <c r="S7" i="1"/>
  <c r="S6" i="1"/>
  <c r="S5" i="1"/>
  <c r="U5" i="1" s="1"/>
  <c r="A74" i="2"/>
  <c r="B47" i="2"/>
  <c r="A62" i="2"/>
  <c r="A65" i="2"/>
  <c r="A73" i="2"/>
  <c r="A81" i="2"/>
  <c r="A63" i="2"/>
  <c r="A54" i="2"/>
  <c r="A76" i="2"/>
  <c r="A64" i="2"/>
  <c r="A69" i="2"/>
  <c r="A75" i="2"/>
  <c r="A83" i="2"/>
  <c r="A70" i="2"/>
  <c r="A80" i="2"/>
  <c r="B80" i="2" s="1"/>
  <c r="A53" i="2"/>
  <c r="A85" i="2"/>
  <c r="A67" i="2"/>
  <c r="A58" i="2"/>
  <c r="B74" i="2"/>
  <c r="A60" i="2"/>
  <c r="B60" i="2" s="1"/>
  <c r="B85" i="2"/>
  <c r="A61" i="2"/>
  <c r="B61" i="2" s="1"/>
  <c r="A72" i="2"/>
  <c r="B72" i="2" s="1"/>
  <c r="A71" i="2"/>
  <c r="A48" i="2"/>
  <c r="A50" i="2"/>
  <c r="B48" i="2"/>
  <c r="A77" i="2"/>
  <c r="A66" i="2"/>
  <c r="B66" i="2" s="1"/>
  <c r="A52" i="2"/>
  <c r="A82" i="2"/>
  <c r="A78" i="2"/>
  <c r="B82" i="2"/>
  <c r="B76" i="2"/>
  <c r="A59" i="2"/>
  <c r="A79" i="2"/>
  <c r="A68" i="2"/>
  <c r="B68" i="2" s="1"/>
  <c r="A84" i="2"/>
  <c r="B84" i="2" s="1"/>
  <c r="A57" i="2"/>
  <c r="B57" i="2" s="1"/>
  <c r="A56" i="2"/>
  <c r="B65" i="2"/>
  <c r="B56" i="2"/>
  <c r="A51" i="2"/>
  <c r="A49" i="2"/>
  <c r="B49" i="2" s="1"/>
  <c r="A55" i="2"/>
  <c r="B55" i="2" s="1"/>
  <c r="V124" i="1" l="1"/>
  <c r="V224" i="1"/>
  <c r="V376" i="1"/>
  <c r="V116" i="1"/>
  <c r="U11" i="1"/>
  <c r="V11" i="1" s="1"/>
  <c r="V107" i="1"/>
  <c r="U123" i="1"/>
  <c r="V123" i="1" s="1"/>
  <c r="V153" i="1"/>
  <c r="V217" i="1"/>
  <c r="V246" i="1"/>
  <c r="U251" i="1"/>
  <c r="V251" i="1" s="1"/>
  <c r="V255" i="1"/>
  <c r="U259" i="1"/>
  <c r="V259" i="1" s="1"/>
  <c r="U278" i="1"/>
  <c r="V278" i="1" s="1"/>
  <c r="U339" i="1"/>
  <c r="V339" i="1" s="1"/>
  <c r="V387" i="1"/>
  <c r="U392" i="1"/>
  <c r="V392" i="1" s="1"/>
  <c r="V603" i="1"/>
  <c r="U667" i="1"/>
  <c r="V667" i="1" s="1"/>
  <c r="V882" i="1"/>
  <c r="U1099" i="1"/>
  <c r="V1099" i="1" s="1"/>
  <c r="U1351" i="1"/>
  <c r="V1351" i="1" s="1"/>
  <c r="U1396" i="1"/>
  <c r="V1396" i="1" s="1"/>
  <c r="U1453" i="1"/>
  <c r="V1453" i="1" s="1"/>
  <c r="U2101" i="1"/>
  <c r="V2101" i="1" s="1"/>
  <c r="V57" i="1"/>
  <c r="U515" i="1"/>
  <c r="V515" i="1"/>
  <c r="V828" i="1"/>
  <c r="U828" i="1"/>
  <c r="U1214" i="1"/>
  <c r="V1214" i="1" s="1"/>
  <c r="V299" i="1"/>
  <c r="U1246" i="1"/>
  <c r="V1246" i="1" s="1"/>
  <c r="V1283" i="1"/>
  <c r="V3104" i="1"/>
  <c r="U3323" i="1"/>
  <c r="V3323" i="1" s="1"/>
  <c r="U124" i="1"/>
  <c r="V201" i="1"/>
  <c r="U224" i="1"/>
  <c r="U228" i="1"/>
  <c r="V228" i="1" s="1"/>
  <c r="U232" i="1"/>
  <c r="V232" i="1" s="1"/>
  <c r="U299" i="1"/>
  <c r="V347" i="1"/>
  <c r="U371" i="1"/>
  <c r="V371" i="1" s="1"/>
  <c r="U376" i="1"/>
  <c r="V975" i="1"/>
  <c r="U975" i="1"/>
  <c r="V1044" i="1"/>
  <c r="U1108" i="1"/>
  <c r="V1108" i="1" s="1"/>
  <c r="U1134" i="1"/>
  <c r="V1134" i="1" s="1"/>
  <c r="U1291" i="1"/>
  <c r="V1291" i="1" s="1"/>
  <c r="U1532" i="1"/>
  <c r="V1532" i="1" s="1"/>
  <c r="U1878" i="1"/>
  <c r="V1878" i="1" s="1"/>
  <c r="U1920" i="1"/>
  <c r="V1920" i="1" s="1"/>
  <c r="V2117" i="1"/>
  <c r="U2117" i="1"/>
  <c r="U2947" i="1"/>
  <c r="V2947" i="1" s="1"/>
  <c r="V51" i="1"/>
  <c r="V193" i="1"/>
  <c r="V231" i="1"/>
  <c r="V1196" i="1"/>
  <c r="V83" i="1"/>
  <c r="V177" i="1"/>
  <c r="U968" i="1"/>
  <c r="V968" i="1"/>
  <c r="U1036" i="1"/>
  <c r="V1036" i="1" s="1"/>
  <c r="V3003" i="1"/>
  <c r="V3939" i="1"/>
  <c r="U3939" i="1"/>
  <c r="U7" i="1"/>
  <c r="V7" i="1" s="1"/>
  <c r="V12" i="1"/>
  <c r="V19" i="1"/>
  <c r="U59" i="1"/>
  <c r="V59" i="1" s="1"/>
  <c r="U65" i="1"/>
  <c r="V65" i="1" s="1"/>
  <c r="V91" i="1"/>
  <c r="U201" i="1"/>
  <c r="U243" i="1"/>
  <c r="V243" i="1" s="1"/>
  <c r="U247" i="1"/>
  <c r="V247" i="1" s="1"/>
  <c r="U252" i="1"/>
  <c r="V252" i="1" s="1"/>
  <c r="U256" i="1"/>
  <c r="V256" i="1" s="1"/>
  <c r="V294" i="1"/>
  <c r="U294" i="1"/>
  <c r="V382" i="1"/>
  <c r="U382" i="1"/>
  <c r="V408" i="1"/>
  <c r="V683" i="1"/>
  <c r="U683" i="1"/>
  <c r="V947" i="1"/>
  <c r="V1031" i="1"/>
  <c r="U1031" i="1"/>
  <c r="U1076" i="1"/>
  <c r="V1076" i="1" s="1"/>
  <c r="V1102" i="1"/>
  <c r="U1102" i="1"/>
  <c r="U1135" i="1"/>
  <c r="V1135" i="1" s="1"/>
  <c r="V1347" i="1"/>
  <c r="U1347" i="1"/>
  <c r="U1512" i="1"/>
  <c r="V1512" i="1"/>
  <c r="V1526" i="1"/>
  <c r="U1526" i="1"/>
  <c r="V286" i="1"/>
  <c r="V41" i="1"/>
  <c r="V270" i="1"/>
  <c r="U310" i="1"/>
  <c r="V310" i="1" s="1"/>
  <c r="V1339" i="1"/>
  <c r="U1339" i="1"/>
  <c r="U3760" i="1"/>
  <c r="V3760" i="1" s="1"/>
  <c r="V121" i="1"/>
  <c r="U161" i="1"/>
  <c r="V161" i="1" s="1"/>
  <c r="V185" i="1"/>
  <c r="U238" i="1"/>
  <c r="V238" i="1" s="1"/>
  <c r="U267" i="1"/>
  <c r="V267" i="1" s="1"/>
  <c r="U276" i="1"/>
  <c r="V276" i="1" s="1"/>
  <c r="U280" i="1"/>
  <c r="V280" i="1" s="1"/>
  <c r="U284" i="1"/>
  <c r="V284" i="1" s="1"/>
  <c r="U331" i="1"/>
  <c r="V331" i="1" s="1"/>
  <c r="V336" i="1"/>
  <c r="V342" i="1"/>
  <c r="U342" i="1"/>
  <c r="U366" i="1"/>
  <c r="V366" i="1" s="1"/>
  <c r="U408" i="1"/>
  <c r="V435" i="1"/>
  <c r="U435" i="1"/>
  <c r="U579" i="1"/>
  <c r="V579" i="1" s="1"/>
  <c r="V885" i="1"/>
  <c r="U885" i="1"/>
  <c r="U1007" i="1"/>
  <c r="V1007" i="1" s="1"/>
  <c r="V1039" i="1"/>
  <c r="U1039" i="1"/>
  <c r="U1070" i="1"/>
  <c r="V1070" i="1" s="1"/>
  <c r="V1103" i="1"/>
  <c r="U1103" i="1"/>
  <c r="U1859" i="1"/>
  <c r="V1859" i="1" s="1"/>
  <c r="V75" i="1"/>
  <c r="U1131" i="1"/>
  <c r="V1131" i="1" s="1"/>
  <c r="U1350" i="1"/>
  <c r="V1350" i="1" s="1"/>
  <c r="V35" i="1"/>
  <c r="V358" i="1"/>
  <c r="U358" i="1"/>
  <c r="U1784" i="1"/>
  <c r="V1784" i="1" s="1"/>
  <c r="U43" i="1"/>
  <c r="V43" i="1" s="1"/>
  <c r="U49" i="1"/>
  <c r="V49" i="1" s="1"/>
  <c r="U116" i="1"/>
  <c r="U185" i="1"/>
  <c r="V209" i="1"/>
  <c r="V230" i="1"/>
  <c r="V302" i="1"/>
  <c r="U355" i="1"/>
  <c r="V355" i="1" s="1"/>
  <c r="V467" i="1"/>
  <c r="V1071" i="1"/>
  <c r="U1071" i="1"/>
  <c r="V1187" i="1"/>
  <c r="V1212" i="1"/>
  <c r="V1243" i="1"/>
  <c r="U1342" i="1"/>
  <c r="V1342" i="1" s="1"/>
  <c r="V1355" i="1"/>
  <c r="U1355" i="1"/>
  <c r="U1362" i="1"/>
  <c r="V1362" i="1" s="1"/>
  <c r="V1679" i="1"/>
  <c r="U1679" i="1"/>
  <c r="U1775" i="1"/>
  <c r="V1775" i="1" s="1"/>
  <c r="V451" i="1"/>
  <c r="U451" i="1"/>
  <c r="U869" i="1"/>
  <c r="V869" i="1" s="1"/>
  <c r="V1051" i="1"/>
  <c r="U1806" i="1"/>
  <c r="V1806" i="1" s="1"/>
  <c r="V33" i="1"/>
  <c r="U67" i="1"/>
  <c r="V67" i="1" s="1"/>
  <c r="U99" i="1"/>
  <c r="V99" i="1" s="1"/>
  <c r="U105" i="1"/>
  <c r="V105" i="1" s="1"/>
  <c r="V169" i="1"/>
  <c r="U209" i="1"/>
  <c r="V254" i="1"/>
  <c r="V315" i="1"/>
  <c r="U326" i="1"/>
  <c r="V326" i="1" s="1"/>
  <c r="V350" i="1"/>
  <c r="V821" i="1"/>
  <c r="V907" i="1"/>
  <c r="V1091" i="1"/>
  <c r="U1163" i="1"/>
  <c r="V1163" i="1" s="1"/>
  <c r="U1195" i="1"/>
  <c r="V1195" i="1" s="1"/>
  <c r="U1294" i="1"/>
  <c r="V1294" i="1" s="1"/>
  <c r="U1343" i="1"/>
  <c r="V1343" i="1" s="1"/>
  <c r="U1508" i="1"/>
  <c r="V1508" i="1"/>
  <c r="U1590" i="1"/>
  <c r="V1590" i="1" s="1"/>
  <c r="U1632" i="1"/>
  <c r="V1632" i="1" s="1"/>
  <c r="V853" i="1"/>
  <c r="V900" i="1"/>
  <c r="V1062" i="1"/>
  <c r="V1079" i="1"/>
  <c r="V1111" i="1"/>
  <c r="V1206" i="1"/>
  <c r="V1238" i="1"/>
  <c r="V1270" i="1"/>
  <c r="V1334" i="1"/>
  <c r="U1422" i="1"/>
  <c r="V1422" i="1" s="1"/>
  <c r="V1563" i="1"/>
  <c r="U1728" i="1"/>
  <c r="V1728" i="1" s="1"/>
  <c r="V1791" i="1"/>
  <c r="U1791" i="1"/>
  <c r="V1798" i="1"/>
  <c r="V1873" i="1"/>
  <c r="V1947" i="1"/>
  <c r="U2123" i="1"/>
  <c r="V2123" i="1"/>
  <c r="V2150" i="1"/>
  <c r="V2357" i="1"/>
  <c r="V1063" i="1"/>
  <c r="V1190" i="1"/>
  <c r="U1379" i="1"/>
  <c r="V1379" i="1"/>
  <c r="V1655" i="1"/>
  <c r="U1695" i="1"/>
  <c r="V1695" i="1" s="1"/>
  <c r="V1703" i="1"/>
  <c r="V1893" i="1"/>
  <c r="V2158" i="1"/>
  <c r="U2158" i="1"/>
  <c r="V2500" i="1"/>
  <c r="V2519" i="1"/>
  <c r="U3272" i="1"/>
  <c r="V3272" i="1" s="1"/>
  <c r="U3728" i="1"/>
  <c r="V3728" i="1" s="1"/>
  <c r="U3743" i="1"/>
  <c r="V3743" i="1"/>
  <c r="U4155" i="1"/>
  <c r="V4155" i="1" s="1"/>
  <c r="U4169" i="1"/>
  <c r="V4169" i="1" s="1"/>
  <c r="U4223" i="1"/>
  <c r="V4223" i="1" s="1"/>
  <c r="V4279" i="1"/>
  <c r="U4279" i="1"/>
  <c r="V456" i="1"/>
  <c r="V845" i="1"/>
  <c r="V861" i="1"/>
  <c r="U882" i="1"/>
  <c r="U901" i="1"/>
  <c r="V901" i="1" s="1"/>
  <c r="U907" i="1"/>
  <c r="V912" i="1"/>
  <c r="U959" i="1"/>
  <c r="V959" i="1" s="1"/>
  <c r="U1019" i="1"/>
  <c r="V1019" i="1" s="1"/>
  <c r="V1023" i="1"/>
  <c r="U1051" i="1"/>
  <c r="V1055" i="1"/>
  <c r="U1063" i="1"/>
  <c r="U1068" i="1"/>
  <c r="V1068" i="1" s="1"/>
  <c r="V1086" i="1"/>
  <c r="U1091" i="1"/>
  <c r="U1094" i="1"/>
  <c r="V1094" i="1" s="1"/>
  <c r="V1118" i="1"/>
  <c r="U1123" i="1"/>
  <c r="V1123" i="1" s="1"/>
  <c r="U1126" i="1"/>
  <c r="V1126" i="1" s="1"/>
  <c r="V1150" i="1"/>
  <c r="U1155" i="1"/>
  <c r="V1155" i="1" s="1"/>
  <c r="U1158" i="1"/>
  <c r="V1158" i="1" s="1"/>
  <c r="V1167" i="1"/>
  <c r="U1190" i="1"/>
  <c r="U1212" i="1"/>
  <c r="U1244" i="1"/>
  <c r="V1244" i="1" s="1"/>
  <c r="V1262" i="1"/>
  <c r="U1267" i="1"/>
  <c r="V1267" i="1" s="1"/>
  <c r="U1286" i="1"/>
  <c r="V1286" i="1" s="1"/>
  <c r="V1326" i="1"/>
  <c r="U1331" i="1"/>
  <c r="V1331" i="1" s="1"/>
  <c r="V1380" i="1"/>
  <c r="U1386" i="1"/>
  <c r="V1386" i="1"/>
  <c r="U1479" i="1"/>
  <c r="V1479" i="1" s="1"/>
  <c r="V1496" i="1"/>
  <c r="U1496" i="1"/>
  <c r="U1655" i="1"/>
  <c r="U1703" i="1"/>
  <c r="U1794" i="1"/>
  <c r="V1794" i="1" s="1"/>
  <c r="U1893" i="1"/>
  <c r="V1963" i="1"/>
  <c r="U1963" i="1"/>
  <c r="U1991" i="1"/>
  <c r="V1991" i="1" s="1"/>
  <c r="U2023" i="1"/>
  <c r="V2023" i="1" s="1"/>
  <c r="U2029" i="1"/>
  <c r="V2029" i="1" s="1"/>
  <c r="U2091" i="1"/>
  <c r="V2091" i="1"/>
  <c r="V2134" i="1"/>
  <c r="U2782" i="1"/>
  <c r="V2782" i="1" s="1"/>
  <c r="V893" i="1"/>
  <c r="V1095" i="1"/>
  <c r="V1406" i="1"/>
  <c r="V1412" i="1"/>
  <c r="U1412" i="1"/>
  <c r="U1443" i="1"/>
  <c r="V1443" i="1"/>
  <c r="V1615" i="1"/>
  <c r="U1615" i="1"/>
  <c r="V2085" i="1"/>
  <c r="U2134" i="1"/>
  <c r="U374" i="1"/>
  <c r="V374" i="1" s="1"/>
  <c r="U499" i="1"/>
  <c r="V499" i="1" s="1"/>
  <c r="V805" i="1"/>
  <c r="U829" i="1"/>
  <c r="V829" i="1" s="1"/>
  <c r="U842" i="1"/>
  <c r="V842" i="1" s="1"/>
  <c r="U851" i="1"/>
  <c r="V851" i="1" s="1"/>
  <c r="V856" i="1"/>
  <c r="U877" i="1"/>
  <c r="V877" i="1" s="1"/>
  <c r="U893" i="1"/>
  <c r="V967" i="1"/>
  <c r="V1015" i="1"/>
  <c r="U1043" i="1"/>
  <c r="V1043" i="1" s="1"/>
  <c r="U1095" i="1"/>
  <c r="U1127" i="1"/>
  <c r="V1127" i="1" s="1"/>
  <c r="U1142" i="1"/>
  <c r="V1142" i="1" s="1"/>
  <c r="V1151" i="1"/>
  <c r="U1159" i="1"/>
  <c r="V1159" i="1" s="1"/>
  <c r="U1164" i="1"/>
  <c r="V1164" i="1" s="1"/>
  <c r="U1187" i="1"/>
  <c r="U1196" i="1"/>
  <c r="U1222" i="1"/>
  <c r="V1222" i="1" s="1"/>
  <c r="U1254" i="1"/>
  <c r="V1254" i="1" s="1"/>
  <c r="U1283" i="1"/>
  <c r="U1302" i="1"/>
  <c r="V1302" i="1" s="1"/>
  <c r="V1358" i="1"/>
  <c r="U1358" i="1"/>
  <c r="U1406" i="1"/>
  <c r="U1462" i="1"/>
  <c r="V1462" i="1" s="1"/>
  <c r="U1504" i="1"/>
  <c r="V1504" i="1" s="1"/>
  <c r="V1516" i="1"/>
  <c r="V1523" i="1"/>
  <c r="U1523" i="1"/>
  <c r="U1535" i="1"/>
  <c r="V1535" i="1" s="1"/>
  <c r="V1542" i="1"/>
  <c r="U1560" i="1"/>
  <c r="V1560" i="1" s="1"/>
  <c r="U1582" i="1"/>
  <c r="V1582" i="1" s="1"/>
  <c r="U1624" i="1"/>
  <c r="V1624" i="1" s="1"/>
  <c r="U1671" i="1"/>
  <c r="V1671" i="1" s="1"/>
  <c r="V1685" i="1"/>
  <c r="V1795" i="1"/>
  <c r="U1864" i="1"/>
  <c r="V1864" i="1" s="1"/>
  <c r="U1883" i="1"/>
  <c r="V1883" i="1"/>
  <c r="V1957" i="1"/>
  <c r="U1957" i="1"/>
  <c r="U1987" i="1"/>
  <c r="V1987" i="1" s="1"/>
  <c r="U2058" i="1"/>
  <c r="V2058" i="1" s="1"/>
  <c r="U2085" i="1"/>
  <c r="U2154" i="1"/>
  <c r="V2154" i="1" s="1"/>
  <c r="U2333" i="1"/>
  <c r="V2333" i="1" s="1"/>
  <c r="V318" i="1"/>
  <c r="V334" i="1"/>
  <c r="U400" i="1"/>
  <c r="V400" i="1" s="1"/>
  <c r="U805" i="1"/>
  <c r="V888" i="1"/>
  <c r="V909" i="1"/>
  <c r="U967" i="1"/>
  <c r="V999" i="1"/>
  <c r="U1015" i="1"/>
  <c r="U1047" i="1"/>
  <c r="V1047" i="1" s="1"/>
  <c r="U1087" i="1"/>
  <c r="V1087" i="1" s="1"/>
  <c r="U1119" i="1"/>
  <c r="V1119" i="1" s="1"/>
  <c r="V1143" i="1"/>
  <c r="U1151" i="1"/>
  <c r="U1359" i="1"/>
  <c r="V1359" i="1" s="1"/>
  <c r="V1463" i="1"/>
  <c r="V1583" i="1"/>
  <c r="V1672" i="1"/>
  <c r="V1840" i="1"/>
  <c r="U1840" i="1"/>
  <c r="U1931" i="1"/>
  <c r="V1931" i="1"/>
  <c r="V2013" i="1"/>
  <c r="V2053" i="1"/>
  <c r="V2149" i="1"/>
  <c r="V2155" i="1"/>
  <c r="V2206" i="1"/>
  <c r="V1872" i="1"/>
  <c r="V2005" i="1"/>
  <c r="V2904" i="1"/>
  <c r="U2904" i="1"/>
  <c r="U2952" i="1"/>
  <c r="V2952" i="1" s="1"/>
  <c r="V2987" i="1"/>
  <c r="U3060" i="1"/>
  <c r="V3060" i="1" s="1"/>
  <c r="U3610" i="1"/>
  <c r="V3610" i="1" s="1"/>
  <c r="V1447" i="1"/>
  <c r="V1503" i="1"/>
  <c r="V1559" i="1"/>
  <c r="V1607" i="1"/>
  <c r="V1631" i="1"/>
  <c r="V1648" i="1"/>
  <c r="V1727" i="1"/>
  <c r="V1751" i="1"/>
  <c r="U1823" i="1"/>
  <c r="V1823" i="1" s="1"/>
  <c r="V1839" i="1"/>
  <c r="U1848" i="1"/>
  <c r="V1848" i="1" s="1"/>
  <c r="U1872" i="1"/>
  <c r="U1896" i="1"/>
  <c r="V1896" i="1" s="1"/>
  <c r="U1912" i="1"/>
  <c r="V1912" i="1" s="1"/>
  <c r="U2005" i="1"/>
  <c r="V2061" i="1"/>
  <c r="U2133" i="1"/>
  <c r="V2133" i="1" s="1"/>
  <c r="V2157" i="1"/>
  <c r="U2215" i="1"/>
  <c r="V2215" i="1" s="1"/>
  <c r="U2309" i="1"/>
  <c r="V2309" i="1" s="1"/>
  <c r="V2400" i="1"/>
  <c r="V2660" i="1"/>
  <c r="V3023" i="1"/>
  <c r="U3023" i="1"/>
  <c r="U3072" i="1"/>
  <c r="V3072" i="1" s="1"/>
  <c r="V1494" i="1"/>
  <c r="V1518" i="1"/>
  <c r="V1527" i="1"/>
  <c r="V1543" i="1"/>
  <c r="V1566" i="1"/>
  <c r="V1584" i="1"/>
  <c r="V1704" i="1"/>
  <c r="V1735" i="1"/>
  <c r="V1759" i="1"/>
  <c r="V1831" i="1"/>
  <c r="V1888" i="1"/>
  <c r="V2037" i="1"/>
  <c r="V2197" i="1"/>
  <c r="V2527" i="1"/>
  <c r="V2798" i="1"/>
  <c r="U2798" i="1"/>
  <c r="U2846" i="1"/>
  <c r="V2846" i="1" s="1"/>
  <c r="V2920" i="1"/>
  <c r="U2920" i="1"/>
  <c r="U3031" i="1"/>
  <c r="V3031" i="1" s="1"/>
  <c r="U3211" i="1"/>
  <c r="V3211" i="1" s="1"/>
  <c r="V3254" i="1"/>
  <c r="U3254" i="1"/>
  <c r="U1464" i="1"/>
  <c r="V1464" i="1" s="1"/>
  <c r="U1494" i="1"/>
  <c r="V1550" i="1"/>
  <c r="V1591" i="1"/>
  <c r="V1598" i="1"/>
  <c r="U1639" i="1"/>
  <c r="V1639" i="1" s="1"/>
  <c r="U1656" i="1"/>
  <c r="V1656" i="1" s="1"/>
  <c r="V1663" i="1"/>
  <c r="V1792" i="1"/>
  <c r="U1846" i="1"/>
  <c r="V1846" i="1" s="1"/>
  <c r="U1870" i="1"/>
  <c r="V1870" i="1" s="1"/>
  <c r="U1888" i="1"/>
  <c r="U1904" i="1"/>
  <c r="V1904" i="1" s="1"/>
  <c r="U1910" i="1"/>
  <c r="V1910" i="1" s="1"/>
  <c r="V1915" i="1"/>
  <c r="U1953" i="1"/>
  <c r="V1953" i="1" s="1"/>
  <c r="U1979" i="1"/>
  <c r="V1979" i="1" s="1"/>
  <c r="U1997" i="1"/>
  <c r="V1997" i="1" s="1"/>
  <c r="U2014" i="1"/>
  <c r="V2014" i="1" s="1"/>
  <c r="U2037" i="1"/>
  <c r="U2069" i="1"/>
  <c r="V2069" i="1" s="1"/>
  <c r="V2075" i="1"/>
  <c r="U2118" i="1"/>
  <c r="V2118" i="1" s="1"/>
  <c r="U2146" i="1"/>
  <c r="V2146" i="1" s="1"/>
  <c r="U2150" i="1"/>
  <c r="U2181" i="1"/>
  <c r="V2181" i="1" s="1"/>
  <c r="U2197" i="1"/>
  <c r="V2294" i="1"/>
  <c r="V2352" i="1"/>
  <c r="U2352" i="1"/>
  <c r="V2479" i="1"/>
  <c r="V2495" i="1"/>
  <c r="V2535" i="1"/>
  <c r="V2599" i="1"/>
  <c r="V2623" i="1"/>
  <c r="V2663" i="1"/>
  <c r="V2718" i="1"/>
  <c r="U2718" i="1"/>
  <c r="U2862" i="1"/>
  <c r="V2862" i="1" s="1"/>
  <c r="U2956" i="1"/>
  <c r="V2956" i="1" s="1"/>
  <c r="V2992" i="1"/>
  <c r="U3484" i="1"/>
  <c r="V3484" i="1" s="1"/>
  <c r="U3984" i="1"/>
  <c r="V3984" i="1" s="1"/>
  <c r="U1363" i="1"/>
  <c r="V1363" i="1" s="1"/>
  <c r="V1372" i="1"/>
  <c r="U1454" i="1"/>
  <c r="V1454" i="1" s="1"/>
  <c r="V1475" i="1"/>
  <c r="U1515" i="1"/>
  <c r="V1515" i="1" s="1"/>
  <c r="V1519" i="1"/>
  <c r="U1550" i="1"/>
  <c r="V1574" i="1"/>
  <c r="U1591" i="1"/>
  <c r="U1598" i="1"/>
  <c r="U1616" i="1"/>
  <c r="V1616" i="1" s="1"/>
  <c r="V1623" i="1"/>
  <c r="V1640" i="1"/>
  <c r="U1663" i="1"/>
  <c r="V1687" i="1"/>
  <c r="U1711" i="1"/>
  <c r="V1711" i="1" s="1"/>
  <c r="V1743" i="1"/>
  <c r="U1749" i="1"/>
  <c r="V1749" i="1" s="1"/>
  <c r="U1792" i="1"/>
  <c r="U1797" i="1"/>
  <c r="V1797" i="1" s="1"/>
  <c r="V1815" i="1"/>
  <c r="V1851" i="1"/>
  <c r="U1856" i="1"/>
  <c r="V1856" i="1" s="1"/>
  <c r="V1875" i="1"/>
  <c r="V2003" i="1"/>
  <c r="U2021" i="1"/>
  <c r="V2021" i="1" s="1"/>
  <c r="U2059" i="1"/>
  <c r="V2059" i="1" s="1"/>
  <c r="U2141" i="1"/>
  <c r="V2141" i="1" s="1"/>
  <c r="U2155" i="1"/>
  <c r="V2165" i="1"/>
  <c r="U2173" i="1"/>
  <c r="V2173" i="1" s="1"/>
  <c r="U2178" i="1"/>
  <c r="V2178" i="1" s="1"/>
  <c r="U2323" i="1"/>
  <c r="V2323" i="1"/>
  <c r="V2376" i="1"/>
  <c r="U2416" i="1"/>
  <c r="V2416" i="1" s="1"/>
  <c r="U2523" i="1"/>
  <c r="V2523" i="1" s="1"/>
  <c r="U2734" i="1"/>
  <c r="V2734" i="1" s="1"/>
  <c r="U3889" i="1"/>
  <c r="V3889" i="1"/>
  <c r="U1382" i="1"/>
  <c r="V1382" i="1" s="1"/>
  <c r="U1388" i="1"/>
  <c r="V1388" i="1" s="1"/>
  <c r="U1404" i="1"/>
  <c r="V1404" i="1" s="1"/>
  <c r="V1455" i="1"/>
  <c r="V1471" i="1"/>
  <c r="V1502" i="1"/>
  <c r="U1511" i="1"/>
  <c r="V1511" i="1" s="1"/>
  <c r="U1519" i="1"/>
  <c r="U1534" i="1"/>
  <c r="V1534" i="1" s="1"/>
  <c r="V1551" i="1"/>
  <c r="V1558" i="1"/>
  <c r="U1567" i="1"/>
  <c r="V1567" i="1" s="1"/>
  <c r="U1574" i="1"/>
  <c r="V1599" i="1"/>
  <c r="U1623" i="1"/>
  <c r="V1647" i="1"/>
  <c r="V1664" i="1"/>
  <c r="V1719" i="1"/>
  <c r="V1767" i="1"/>
  <c r="V1880" i="1"/>
  <c r="V1906" i="1"/>
  <c r="U1933" i="1"/>
  <c r="V1933" i="1" s="1"/>
  <c r="V1965" i="1"/>
  <c r="V1970" i="1"/>
  <c r="V2045" i="1"/>
  <c r="V2077" i="1"/>
  <c r="U2093" i="1"/>
  <c r="V2093" i="1" s="1"/>
  <c r="U2109" i="1"/>
  <c r="V2109" i="1" s="1"/>
  <c r="U2125" i="1"/>
  <c r="V2125" i="1" s="1"/>
  <c r="U2165" i="1"/>
  <c r="V2235" i="1"/>
  <c r="U2318" i="1"/>
  <c r="V2318" i="1" s="1"/>
  <c r="V2347" i="1"/>
  <c r="U2376" i="1"/>
  <c r="V2556" i="1"/>
  <c r="V2687" i="1"/>
  <c r="V2936" i="1"/>
  <c r="V2976" i="1"/>
  <c r="U3084" i="1"/>
  <c r="V3084" i="1" s="1"/>
  <c r="U3404" i="1"/>
  <c r="V3404" i="1" s="1"/>
  <c r="V3944" i="1"/>
  <c r="U4465" i="1"/>
  <c r="V4465" i="1" s="1"/>
  <c r="U4701" i="1"/>
  <c r="V4701" i="1" s="1"/>
  <c r="V2494" i="1"/>
  <c r="V2518" i="1"/>
  <c r="V2526" i="1"/>
  <c r="V2558" i="1"/>
  <c r="V2590" i="1"/>
  <c r="V2622" i="1"/>
  <c r="V2654" i="1"/>
  <c r="V2686" i="1"/>
  <c r="V2758" i="1"/>
  <c r="V2822" i="1"/>
  <c r="V2886" i="1"/>
  <c r="V2980" i="1"/>
  <c r="V3048" i="1"/>
  <c r="V3088" i="1"/>
  <c r="V3111" i="1"/>
  <c r="V3139" i="1"/>
  <c r="U3139" i="1"/>
  <c r="U3359" i="1"/>
  <c r="V3359" i="1"/>
  <c r="V3524" i="1"/>
  <c r="V3832" i="1"/>
  <c r="U3872" i="1"/>
  <c r="V3872" i="1" s="1"/>
  <c r="U3920" i="1"/>
  <c r="V3920" i="1" s="1"/>
  <c r="U3944" i="1"/>
  <c r="V4080" i="1"/>
  <c r="V4085" i="1"/>
  <c r="U4085" i="1"/>
  <c r="V4112" i="1"/>
  <c r="U4117" i="1"/>
  <c r="V4117" i="1" s="1"/>
  <c r="V4204" i="1"/>
  <c r="U4248" i="1"/>
  <c r="V4248" i="1" s="1"/>
  <c r="V4260" i="1"/>
  <c r="V4414" i="1"/>
  <c r="U4414" i="1"/>
  <c r="U4535" i="1"/>
  <c r="V4535" i="1" s="1"/>
  <c r="V2550" i="1"/>
  <c r="V2582" i="1"/>
  <c r="V2742" i="1"/>
  <c r="V2870" i="1"/>
  <c r="V2910" i="1"/>
  <c r="V2926" i="1"/>
  <c r="V3095" i="1"/>
  <c r="V3112" i="1"/>
  <c r="V3206" i="1"/>
  <c r="U3206" i="1"/>
  <c r="V3372" i="1"/>
  <c r="V3597" i="1"/>
  <c r="V3776" i="1"/>
  <c r="V3979" i="1"/>
  <c r="V3995" i="1"/>
  <c r="U2294" i="1"/>
  <c r="V2299" i="1"/>
  <c r="U2328" i="1"/>
  <c r="V2328" i="1" s="1"/>
  <c r="V2344" i="1"/>
  <c r="V2462" i="1"/>
  <c r="V2486" i="1"/>
  <c r="U2495" i="1"/>
  <c r="U2500" i="1"/>
  <c r="U2510" i="1"/>
  <c r="V2510" i="1" s="1"/>
  <c r="U2519" i="1"/>
  <c r="U2527" i="1"/>
  <c r="U2532" i="1"/>
  <c r="V2532" i="1" s="1"/>
  <c r="U2550" i="1"/>
  <c r="U2559" i="1"/>
  <c r="V2559" i="1" s="1"/>
  <c r="U2564" i="1"/>
  <c r="V2564" i="1" s="1"/>
  <c r="U2582" i="1"/>
  <c r="U2591" i="1"/>
  <c r="V2591" i="1" s="1"/>
  <c r="U2596" i="1"/>
  <c r="V2596" i="1" s="1"/>
  <c r="U2614" i="1"/>
  <c r="V2614" i="1" s="1"/>
  <c r="U2623" i="1"/>
  <c r="U2628" i="1"/>
  <c r="V2628" i="1" s="1"/>
  <c r="U2646" i="1"/>
  <c r="V2646" i="1" s="1"/>
  <c r="U2655" i="1"/>
  <c r="V2655" i="1" s="1"/>
  <c r="U2660" i="1"/>
  <c r="U2678" i="1"/>
  <c r="V2678" i="1" s="1"/>
  <c r="U2687" i="1"/>
  <c r="U2692" i="1"/>
  <c r="V2692" i="1" s="1"/>
  <c r="U2742" i="1"/>
  <c r="V2766" i="1"/>
  <c r="U2806" i="1"/>
  <c r="V2806" i="1" s="1"/>
  <c r="V2830" i="1"/>
  <c r="U2870" i="1"/>
  <c r="V2894" i="1"/>
  <c r="U2910" i="1"/>
  <c r="U2926" i="1"/>
  <c r="U2944" i="1"/>
  <c r="V2944" i="1" s="1"/>
  <c r="U2948" i="1"/>
  <c r="V2948" i="1" s="1"/>
  <c r="V2972" i="1"/>
  <c r="U2987" i="1"/>
  <c r="U2992" i="1"/>
  <c r="U3003" i="1"/>
  <c r="U3008" i="1"/>
  <c r="V3008" i="1" s="1"/>
  <c r="U3019" i="1"/>
  <c r="V3019" i="1" s="1"/>
  <c r="U3028" i="1"/>
  <c r="V3028" i="1" s="1"/>
  <c r="U3039" i="1"/>
  <c r="V3039" i="1" s="1"/>
  <c r="U3056" i="1"/>
  <c r="V3056" i="1" s="1"/>
  <c r="U3095" i="1"/>
  <c r="V3167" i="1"/>
  <c r="V3187" i="1"/>
  <c r="V3197" i="1"/>
  <c r="U3291" i="1"/>
  <c r="V3291" i="1" s="1"/>
  <c r="U3318" i="1"/>
  <c r="V3318" i="1" s="1"/>
  <c r="V3355" i="1"/>
  <c r="U3355" i="1"/>
  <c r="U3372" i="1"/>
  <c r="V3688" i="1"/>
  <c r="V3864" i="1"/>
  <c r="U3864" i="1"/>
  <c r="U3979" i="1"/>
  <c r="V2320" i="1"/>
  <c r="U2344" i="1"/>
  <c r="U2349" i="1"/>
  <c r="V2349" i="1" s="1"/>
  <c r="U2368" i="1"/>
  <c r="V2368" i="1" s="1"/>
  <c r="V2387" i="1"/>
  <c r="U2407" i="1"/>
  <c r="V2407" i="1" s="1"/>
  <c r="U2413" i="1"/>
  <c r="V2413" i="1" s="1"/>
  <c r="U2462" i="1"/>
  <c r="V2542" i="1"/>
  <c r="V2606" i="1"/>
  <c r="V2638" i="1"/>
  <c r="V2670" i="1"/>
  <c r="U2766" i="1"/>
  <c r="V2790" i="1"/>
  <c r="V3080" i="1"/>
  <c r="V3096" i="1"/>
  <c r="U3336" i="1"/>
  <c r="V3336" i="1" s="1"/>
  <c r="U3420" i="1"/>
  <c r="V3420" i="1" s="1"/>
  <c r="V3460" i="1"/>
  <c r="V3655" i="1"/>
  <c r="U3688" i="1"/>
  <c r="U3816" i="1"/>
  <c r="V3816" i="1" s="1"/>
  <c r="U3880" i="1"/>
  <c r="V3880" i="1" s="1"/>
  <c r="U4021" i="1"/>
  <c r="V4021" i="1" s="1"/>
  <c r="U2341" i="1"/>
  <c r="V2341" i="1" s="1"/>
  <c r="V2360" i="1"/>
  <c r="U2392" i="1"/>
  <c r="V2392" i="1" s="1"/>
  <c r="V2408" i="1"/>
  <c r="V2470" i="1"/>
  <c r="U2551" i="1"/>
  <c r="V2551" i="1" s="1"/>
  <c r="U2556" i="1"/>
  <c r="U2726" i="1"/>
  <c r="V2726" i="1" s="1"/>
  <c r="V2750" i="1"/>
  <c r="U2790" i="1"/>
  <c r="U2854" i="1"/>
  <c r="V2854" i="1" s="1"/>
  <c r="V2878" i="1"/>
  <c r="V2912" i="1"/>
  <c r="V2935" i="1"/>
  <c r="U2949" i="1"/>
  <c r="V2949" i="1" s="1"/>
  <c r="V3020" i="1"/>
  <c r="U3080" i="1"/>
  <c r="V3103" i="1"/>
  <c r="V3120" i="1"/>
  <c r="V3143" i="1"/>
  <c r="V3151" i="1"/>
  <c r="U3159" i="1"/>
  <c r="V3159" i="1" s="1"/>
  <c r="V3221" i="1"/>
  <c r="V3363" i="1"/>
  <c r="V3388" i="1"/>
  <c r="U3415" i="1"/>
  <c r="V3415" i="1" s="1"/>
  <c r="U3460" i="1"/>
  <c r="V3548" i="1"/>
  <c r="U3548" i="1"/>
  <c r="U3712" i="1"/>
  <c r="V3712" i="1" s="1"/>
  <c r="V3987" i="1"/>
  <c r="U4016" i="1"/>
  <c r="V4016" i="1" s="1"/>
  <c r="V2312" i="1"/>
  <c r="V2336" i="1"/>
  <c r="V2384" i="1"/>
  <c r="V2424" i="1"/>
  <c r="V2502" i="1"/>
  <c r="V2534" i="1"/>
  <c r="V2566" i="1"/>
  <c r="V2598" i="1"/>
  <c r="V2630" i="1"/>
  <c r="V2662" i="1"/>
  <c r="V2694" i="1"/>
  <c r="V2710" i="1"/>
  <c r="U2750" i="1"/>
  <c r="V2774" i="1"/>
  <c r="U2814" i="1"/>
  <c r="V2814" i="1" s="1"/>
  <c r="V2838" i="1"/>
  <c r="V2902" i="1"/>
  <c r="V2918" i="1"/>
  <c r="V2964" i="1"/>
  <c r="U3053" i="1"/>
  <c r="V3053" i="1" s="1"/>
  <c r="V3064" i="1"/>
  <c r="V3076" i="1"/>
  <c r="V3087" i="1"/>
  <c r="V3179" i="1"/>
  <c r="U3179" i="1"/>
  <c r="V3240" i="1"/>
  <c r="U3259" i="1"/>
  <c r="V3259" i="1" s="1"/>
  <c r="U3286" i="1"/>
  <c r="V3286" i="1" s="1"/>
  <c r="V3304" i="1"/>
  <c r="V3350" i="1"/>
  <c r="U3350" i="1"/>
  <c r="V3672" i="1"/>
  <c r="U3904" i="1"/>
  <c r="V3904" i="1" s="1"/>
  <c r="V3135" i="1"/>
  <c r="V3175" i="1"/>
  <c r="V3444" i="1"/>
  <c r="V3508" i="1"/>
  <c r="V3572" i="1"/>
  <c r="V3744" i="1"/>
  <c r="V3800" i="1"/>
  <c r="V3844" i="1"/>
  <c r="V4056" i="1"/>
  <c r="U4181" i="1"/>
  <c r="V4181" i="1" s="1"/>
  <c r="V4447" i="1"/>
  <c r="U4447" i="1"/>
  <c r="U4507" i="1"/>
  <c r="V4507" i="1" s="1"/>
  <c r="V4528" i="1"/>
  <c r="U3088" i="1"/>
  <c r="U3092" i="1"/>
  <c r="V3092" i="1" s="1"/>
  <c r="U3096" i="1"/>
  <c r="U3104" i="1"/>
  <c r="U3112" i="1"/>
  <c r="U3135" i="1"/>
  <c r="U3224" i="1"/>
  <c r="V3224" i="1" s="1"/>
  <c r="U3232" i="1"/>
  <c r="V3232" i="1" s="1"/>
  <c r="V3246" i="1"/>
  <c r="V3278" i="1"/>
  <c r="V3310" i="1"/>
  <c r="V3364" i="1"/>
  <c r="V3532" i="1"/>
  <c r="V4088" i="1"/>
  <c r="V4120" i="1"/>
  <c r="U4313" i="1"/>
  <c r="V4313" i="1" s="1"/>
  <c r="U4340" i="1"/>
  <c r="V4340" i="1"/>
  <c r="U4773" i="1"/>
  <c r="V4773" i="1" s="1"/>
  <c r="V3127" i="1"/>
  <c r="U3187" i="1"/>
  <c r="U3195" i="1"/>
  <c r="V3195" i="1" s="1"/>
  <c r="U3246" i="1"/>
  <c r="U3251" i="1"/>
  <c r="V3251" i="1" s="1"/>
  <c r="U3278" i="1"/>
  <c r="U3283" i="1"/>
  <c r="V3283" i="1" s="1"/>
  <c r="U3310" i="1"/>
  <c r="U3315" i="1"/>
  <c r="V3315" i="1" s="1"/>
  <c r="U3342" i="1"/>
  <c r="V3342" i="1" s="1"/>
  <c r="U3347" i="1"/>
  <c r="V3347" i="1" s="1"/>
  <c r="V3360" i="1"/>
  <c r="V3428" i="1"/>
  <c r="U3468" i="1"/>
  <c r="V3468" i="1" s="1"/>
  <c r="V3492" i="1"/>
  <c r="U3532" i="1"/>
  <c r="V3680" i="1"/>
  <c r="U3696" i="1"/>
  <c r="V3696" i="1" s="1"/>
  <c r="U3784" i="1"/>
  <c r="V3784" i="1" s="1"/>
  <c r="V3840" i="1"/>
  <c r="U4164" i="1"/>
  <c r="V4164" i="1" s="1"/>
  <c r="U4232" i="1"/>
  <c r="V4232" i="1" s="1"/>
  <c r="U4797" i="1"/>
  <c r="V4797" i="1" s="1"/>
  <c r="V3070" i="1"/>
  <c r="U3176" i="1"/>
  <c r="V3176" i="1" s="1"/>
  <c r="U3180" i="1"/>
  <c r="V3180" i="1" s="1"/>
  <c r="U3183" i="1"/>
  <c r="V3183" i="1" s="1"/>
  <c r="U3191" i="1"/>
  <c r="V3191" i="1" s="1"/>
  <c r="U3208" i="1"/>
  <c r="V3208" i="1" s="1"/>
  <c r="U3221" i="1"/>
  <c r="U3229" i="1"/>
  <c r="V3229" i="1" s="1"/>
  <c r="V3238" i="1"/>
  <c r="U3256" i="1"/>
  <c r="V3256" i="1" s="1"/>
  <c r="U3352" i="1"/>
  <c r="V3352" i="1" s="1"/>
  <c r="U3428" i="1"/>
  <c r="V3452" i="1"/>
  <c r="U3492" i="1"/>
  <c r="V3516" i="1"/>
  <c r="U3556" i="1"/>
  <c r="V3556" i="1" s="1"/>
  <c r="U3600" i="1"/>
  <c r="V3600" i="1" s="1"/>
  <c r="V3635" i="1"/>
  <c r="U3680" i="1"/>
  <c r="V3735" i="1"/>
  <c r="V3752" i="1"/>
  <c r="U3768" i="1"/>
  <c r="V3768" i="1" s="1"/>
  <c r="V3807" i="1"/>
  <c r="V3824" i="1"/>
  <c r="U3840" i="1"/>
  <c r="V3865" i="1"/>
  <c r="V3921" i="1"/>
  <c r="U3995" i="1"/>
  <c r="U4000" i="1"/>
  <c r="V4000" i="1" s="1"/>
  <c r="V4077" i="1"/>
  <c r="U4140" i="1"/>
  <c r="V4140" i="1" s="1"/>
  <c r="V4308" i="1"/>
  <c r="U4308" i="1"/>
  <c r="U4761" i="1"/>
  <c r="V4761" i="1"/>
  <c r="V3047" i="1"/>
  <c r="U3051" i="1"/>
  <c r="V3051" i="1" s="1"/>
  <c r="U3059" i="1"/>
  <c r="V3059" i="1" s="1"/>
  <c r="U3067" i="1"/>
  <c r="V3067" i="1" s="1"/>
  <c r="U3070" i="1"/>
  <c r="U3075" i="1"/>
  <c r="V3075" i="1" s="1"/>
  <c r="V3079" i="1"/>
  <c r="U3083" i="1"/>
  <c r="V3083" i="1" s="1"/>
  <c r="U3123" i="1"/>
  <c r="V3123" i="1" s="1"/>
  <c r="U3238" i="1"/>
  <c r="U3334" i="1"/>
  <c r="V3334" i="1" s="1"/>
  <c r="U3371" i="1"/>
  <c r="V3371" i="1" s="1"/>
  <c r="U3380" i="1"/>
  <c r="V3380" i="1" s="1"/>
  <c r="U3396" i="1"/>
  <c r="V3396" i="1" s="1"/>
  <c r="V3407" i="1"/>
  <c r="U3452" i="1"/>
  <c r="V3476" i="1"/>
  <c r="U3516" i="1"/>
  <c r="V3540" i="1"/>
  <c r="U3580" i="1"/>
  <c r="V3580" i="1" s="1"/>
  <c r="V3631" i="1"/>
  <c r="V3704" i="1"/>
  <c r="U3907" i="1"/>
  <c r="V3907" i="1" s="1"/>
  <c r="U3912" i="1"/>
  <c r="V3912" i="1" s="1"/>
  <c r="U3947" i="1"/>
  <c r="V3947" i="1" s="1"/>
  <c r="U3952" i="1"/>
  <c r="V3952" i="1" s="1"/>
  <c r="U3987" i="1"/>
  <c r="V4209" i="1"/>
  <c r="V4240" i="1"/>
  <c r="U4240" i="1"/>
  <c r="V4265" i="1"/>
  <c r="U3047" i="1"/>
  <c r="U3055" i="1"/>
  <c r="V3055" i="1" s="1"/>
  <c r="U3079" i="1"/>
  <c r="U3119" i="1"/>
  <c r="V3119" i="1" s="1"/>
  <c r="V3214" i="1"/>
  <c r="V3222" i="1"/>
  <c r="V3230" i="1"/>
  <c r="V3262" i="1"/>
  <c r="V3294" i="1"/>
  <c r="V3326" i="1"/>
  <c r="V3436" i="1"/>
  <c r="V3500" i="1"/>
  <c r="V3564" i="1"/>
  <c r="V3622" i="1"/>
  <c r="V3632" i="1"/>
  <c r="V3671" i="1"/>
  <c r="V3687" i="1"/>
  <c r="U3704" i="1"/>
  <c r="V3715" i="1"/>
  <c r="V3731" i="1"/>
  <c r="U3736" i="1"/>
  <c r="V3736" i="1" s="1"/>
  <c r="V3775" i="1"/>
  <c r="V3792" i="1"/>
  <c r="U3808" i="1"/>
  <c r="V3808" i="1" s="1"/>
  <c r="V4048" i="1"/>
  <c r="U4053" i="1"/>
  <c r="V4053" i="1" s="1"/>
  <c r="U4191" i="1"/>
  <c r="V4191" i="1" s="1"/>
  <c r="U4452" i="1"/>
  <c r="V4452" i="1" s="1"/>
  <c r="V4512" i="1"/>
  <c r="U4512" i="1"/>
  <c r="U4821" i="1"/>
  <c r="V4821" i="1" s="1"/>
  <c r="U4930" i="1"/>
  <c r="V4930" i="1" s="1"/>
  <c r="V4040" i="1"/>
  <c r="V4072" i="1"/>
  <c r="U4077" i="1"/>
  <c r="V4104" i="1"/>
  <c r="U4109" i="1"/>
  <c r="V4109" i="1" s="1"/>
  <c r="V4136" i="1"/>
  <c r="U4156" i="1"/>
  <c r="V4156" i="1" s="1"/>
  <c r="V4196" i="1"/>
  <c r="V4201" i="1"/>
  <c r="V4228" i="1"/>
  <c r="V4236" i="1"/>
  <c r="V4244" i="1"/>
  <c r="V4252" i="1"/>
  <c r="V4257" i="1"/>
  <c r="V4267" i="1"/>
  <c r="V4284" i="1"/>
  <c r="V4289" i="1"/>
  <c r="V4299" i="1"/>
  <c r="V4422" i="1"/>
  <c r="V4522" i="1"/>
  <c r="V4531" i="1"/>
  <c r="V4714" i="1"/>
  <c r="V4829" i="1"/>
  <c r="V4893" i="1"/>
  <c r="V4171" i="1"/>
  <c r="V4175" i="1"/>
  <c r="U4179" i="1"/>
  <c r="V4179" i="1" s="1"/>
  <c r="V4188" i="1"/>
  <c r="V4406" i="1"/>
  <c r="V4416" i="1"/>
  <c r="V4454" i="1"/>
  <c r="V4499" i="1"/>
  <c r="U4504" i="1"/>
  <c r="V4504" i="1" s="1"/>
  <c r="V4514" i="1"/>
  <c r="U4522" i="1"/>
  <c r="U4531" i="1"/>
  <c r="U4536" i="1"/>
  <c r="V4536" i="1" s="1"/>
  <c r="V4546" i="1"/>
  <c r="V4733" i="1"/>
  <c r="V4745" i="1"/>
  <c r="U4757" i="1"/>
  <c r="V4757" i="1" s="1"/>
  <c r="V4818" i="1"/>
  <c r="U4829" i="1"/>
  <c r="V4841" i="1"/>
  <c r="U4893" i="1"/>
  <c r="V4978" i="1"/>
  <c r="V5010" i="1"/>
  <c r="V4203" i="1"/>
  <c r="U4207" i="1"/>
  <c r="V4207" i="1" s="1"/>
  <c r="V4259" i="1"/>
  <c r="V4360" i="1"/>
  <c r="U4366" i="1"/>
  <c r="V4366" i="1" s="1"/>
  <c r="V4693" i="1"/>
  <c r="U4056" i="1"/>
  <c r="U4088" i="1"/>
  <c r="U4120" i="1"/>
  <c r="V4163" i="1"/>
  <c r="U4167" i="1"/>
  <c r="V4167" i="1" s="1"/>
  <c r="U4291" i="1"/>
  <c r="V4291" i="1" s="1"/>
  <c r="U4360" i="1"/>
  <c r="V4430" i="1"/>
  <c r="V4440" i="1"/>
  <c r="V4446" i="1"/>
  <c r="U4481" i="1"/>
  <c r="V4481" i="1" s="1"/>
  <c r="U4511" i="1"/>
  <c r="V4511" i="1" s="1"/>
  <c r="V4515" i="1"/>
  <c r="U4523" i="1"/>
  <c r="V4523" i="1" s="1"/>
  <c r="U4528" i="1"/>
  <c r="U4693" i="1"/>
  <c r="U4700" i="1"/>
  <c r="V4700" i="1" s="1"/>
  <c r="V4741" i="1"/>
  <c r="V4765" i="1"/>
  <c r="V4777" i="1"/>
  <c r="U4789" i="1"/>
  <c r="V4789" i="1" s="1"/>
  <c r="U4813" i="1"/>
  <c r="V4813" i="1" s="1"/>
  <c r="V4825" i="1"/>
  <c r="U4939" i="1"/>
  <c r="V4939" i="1" s="1"/>
  <c r="V4962" i="1"/>
  <c r="V4985" i="1"/>
  <c r="U5006" i="1"/>
  <c r="V5006" i="1" s="1"/>
  <c r="V4159" i="1"/>
  <c r="V4195" i="1"/>
  <c r="V4227" i="1"/>
  <c r="V4235" i="1"/>
  <c r="V4243" i="1"/>
  <c r="V4251" i="1"/>
  <c r="V4283" i="1"/>
  <c r="V4424" i="1"/>
  <c r="V4491" i="1"/>
  <c r="U4515" i="1"/>
  <c r="V4538" i="1"/>
  <c r="V4705" i="1"/>
  <c r="V4717" i="1"/>
  <c r="V4729" i="1"/>
  <c r="U4741" i="1"/>
  <c r="U4837" i="1"/>
  <c r="V4837" i="1" s="1"/>
  <c r="U4875" i="1"/>
  <c r="V4875" i="1" s="1"/>
  <c r="V4890" i="1"/>
  <c r="V4187" i="1"/>
  <c r="V4219" i="1"/>
  <c r="V4275" i="1"/>
  <c r="V4438" i="1"/>
  <c r="V4471" i="1"/>
  <c r="V4497" i="1"/>
  <c r="V4521" i="1"/>
  <c r="V4749" i="1"/>
  <c r="V4845" i="1"/>
  <c r="U4173" i="1"/>
  <c r="V4173" i="1" s="1"/>
  <c r="V4271" i="1"/>
  <c r="V4324" i="1"/>
  <c r="U4352" i="1"/>
  <c r="V4352" i="1" s="1"/>
  <c r="U4438" i="1"/>
  <c r="U4471" i="1"/>
  <c r="U4475" i="1"/>
  <c r="V4475" i="1" s="1"/>
  <c r="U4483" i="1"/>
  <c r="V4483" i="1" s="1"/>
  <c r="U4497" i="1"/>
  <c r="U4521" i="1"/>
  <c r="U4530" i="1"/>
  <c r="V4530" i="1" s="1"/>
  <c r="U4539" i="1"/>
  <c r="V4539" i="1" s="1"/>
  <c r="V4805" i="1"/>
  <c r="V4834" i="1"/>
  <c r="U4845" i="1"/>
  <c r="V4857" i="1"/>
  <c r="V4882" i="1"/>
  <c r="V4953" i="1"/>
  <c r="V4993" i="1"/>
  <c r="V5009" i="1"/>
  <c r="V197" i="1"/>
  <c r="V81" i="1"/>
  <c r="V22" i="1"/>
  <c r="V77" i="1"/>
  <c r="V218" i="1"/>
  <c r="U18" i="1"/>
  <c r="V18" i="1" s="1"/>
  <c r="U154" i="1"/>
  <c r="V154" i="1" s="1"/>
  <c r="U178" i="1"/>
  <c r="V178" i="1" s="1"/>
  <c r="U202" i="1"/>
  <c r="V202" i="1" s="1"/>
  <c r="U210" i="1"/>
  <c r="V210" i="1" s="1"/>
  <c r="U218" i="1"/>
  <c r="U221" i="1"/>
  <c r="V221" i="1" s="1"/>
  <c r="U225" i="1"/>
  <c r="V225" i="1" s="1"/>
  <c r="V233" i="1"/>
  <c r="U233" i="1"/>
  <c r="U266" i="1"/>
  <c r="V266" i="1" s="1"/>
  <c r="U345" i="1"/>
  <c r="V345" i="1" s="1"/>
  <c r="U361" i="1"/>
  <c r="V361" i="1" s="1"/>
  <c r="U441" i="1"/>
  <c r="V441" i="1" s="1"/>
  <c r="U513" i="1"/>
  <c r="V513" i="1" s="1"/>
  <c r="V553" i="1"/>
  <c r="U553" i="1"/>
  <c r="U265" i="1"/>
  <c r="V265" i="1" s="1"/>
  <c r="U473" i="1"/>
  <c r="V473" i="1" s="1"/>
  <c r="U58" i="1"/>
  <c r="V58" i="1" s="1"/>
  <c r="U138" i="1"/>
  <c r="V138" i="1" s="1"/>
  <c r="U13" i="1"/>
  <c r="V13" i="1" s="1"/>
  <c r="U21" i="1"/>
  <c r="V21" i="1" s="1"/>
  <c r="V26" i="1"/>
  <c r="U29" i="1"/>
  <c r="V29" i="1" s="1"/>
  <c r="V34" i="1"/>
  <c r="U37" i="1"/>
  <c r="V37" i="1" s="1"/>
  <c r="V42" i="1"/>
  <c r="U45" i="1"/>
  <c r="V45" i="1" s="1"/>
  <c r="V50" i="1"/>
  <c r="U53" i="1"/>
  <c r="V53" i="1" s="1"/>
  <c r="U61" i="1"/>
  <c r="V61" i="1" s="1"/>
  <c r="V66" i="1"/>
  <c r="U69" i="1"/>
  <c r="V69" i="1" s="1"/>
  <c r="V74" i="1"/>
  <c r="U77" i="1"/>
  <c r="V82" i="1"/>
  <c r="U85" i="1"/>
  <c r="V85" i="1" s="1"/>
  <c r="V90" i="1"/>
  <c r="U93" i="1"/>
  <c r="V93" i="1" s="1"/>
  <c r="V98" i="1"/>
  <c r="U101" i="1"/>
  <c r="V101" i="1" s="1"/>
  <c r="V106" i="1"/>
  <c r="U109" i="1"/>
  <c r="V109" i="1" s="1"/>
  <c r="V114" i="1"/>
  <c r="U117" i="1"/>
  <c r="V117" i="1" s="1"/>
  <c r="V122" i="1"/>
  <c r="U125" i="1"/>
  <c r="V125" i="1" s="1"/>
  <c r="V130" i="1"/>
  <c r="U133" i="1"/>
  <c r="V133" i="1" s="1"/>
  <c r="U141" i="1"/>
  <c r="V141" i="1" s="1"/>
  <c r="V146" i="1"/>
  <c r="U149" i="1"/>
  <c r="V149" i="1" s="1"/>
  <c r="U157" i="1"/>
  <c r="V157" i="1" s="1"/>
  <c r="V162" i="1"/>
  <c r="U165" i="1"/>
  <c r="V165" i="1" s="1"/>
  <c r="V170" i="1"/>
  <c r="U173" i="1"/>
  <c r="V173" i="1" s="1"/>
  <c r="U181" i="1"/>
  <c r="V181" i="1" s="1"/>
  <c r="V186" i="1"/>
  <c r="U189" i="1"/>
  <c r="V189" i="1" s="1"/>
  <c r="V194" i="1"/>
  <c r="U197" i="1"/>
  <c r="U205" i="1"/>
  <c r="V205" i="1" s="1"/>
  <c r="U213" i="1"/>
  <c r="V213" i="1" s="1"/>
  <c r="U226" i="1"/>
  <c r="V226" i="1" s="1"/>
  <c r="U234" i="1"/>
  <c r="V234" i="1" s="1"/>
  <c r="U425" i="1"/>
  <c r="V425" i="1" s="1"/>
  <c r="U457" i="1"/>
  <c r="V457" i="1" s="1"/>
  <c r="U497" i="1"/>
  <c r="V497" i="1" s="1"/>
  <c r="U593" i="1"/>
  <c r="V593" i="1" s="1"/>
  <c r="U8" i="1"/>
  <c r="V8" i="1" s="1"/>
  <c r="U16" i="1"/>
  <c r="V16" i="1" s="1"/>
  <c r="U24" i="1"/>
  <c r="V24" i="1" s="1"/>
  <c r="U152" i="1"/>
  <c r="V152" i="1" s="1"/>
  <c r="U216" i="1"/>
  <c r="V216" i="1" s="1"/>
  <c r="U222" i="1"/>
  <c r="V222" i="1" s="1"/>
  <c r="V239" i="1"/>
  <c r="U249" i="1"/>
  <c r="V249" i="1" s="1"/>
  <c r="U257" i="1"/>
  <c r="V257" i="1" s="1"/>
  <c r="V262" i="1"/>
  <c r="V289" i="1"/>
  <c r="U289" i="1"/>
  <c r="U305" i="1"/>
  <c r="V305" i="1" s="1"/>
  <c r="U321" i="1"/>
  <c r="V321" i="1" s="1"/>
  <c r="V357" i="1"/>
  <c r="V373" i="1"/>
  <c r="U377" i="1"/>
  <c r="V377" i="1" s="1"/>
  <c r="U481" i="1"/>
  <c r="V481" i="1" s="1"/>
  <c r="U537" i="1"/>
  <c r="V537" i="1" s="1"/>
  <c r="U577" i="1"/>
  <c r="V577" i="1" s="1"/>
  <c r="V674" i="1"/>
  <c r="U569" i="1"/>
  <c r="V569" i="1" s="1"/>
  <c r="U27" i="1"/>
  <c r="V27" i="1" s="1"/>
  <c r="U250" i="1"/>
  <c r="V250" i="1" s="1"/>
  <c r="U258" i="1"/>
  <c r="V258" i="1" s="1"/>
  <c r="U393" i="1"/>
  <c r="V393" i="1" s="1"/>
  <c r="U409" i="1"/>
  <c r="V409" i="1" s="1"/>
  <c r="U521" i="1"/>
  <c r="V521" i="1" s="1"/>
  <c r="V561" i="1"/>
  <c r="U561" i="1"/>
  <c r="U529" i="1"/>
  <c r="V529" i="1" s="1"/>
  <c r="U10" i="1"/>
  <c r="V10" i="1" s="1"/>
  <c r="U6" i="1"/>
  <c r="V6" i="1" s="1"/>
  <c r="U14" i="1"/>
  <c r="V14" i="1" s="1"/>
  <c r="U22" i="1"/>
  <c r="U30" i="1"/>
  <c r="V30" i="1" s="1"/>
  <c r="U38" i="1"/>
  <c r="V38" i="1" s="1"/>
  <c r="U46" i="1"/>
  <c r="V46" i="1" s="1"/>
  <c r="U54" i="1"/>
  <c r="V54" i="1" s="1"/>
  <c r="U62" i="1"/>
  <c r="V62" i="1" s="1"/>
  <c r="U70" i="1"/>
  <c r="V70" i="1" s="1"/>
  <c r="U78" i="1"/>
  <c r="V78" i="1" s="1"/>
  <c r="U86" i="1"/>
  <c r="V86" i="1" s="1"/>
  <c r="U94" i="1"/>
  <c r="V94" i="1" s="1"/>
  <c r="U102" i="1"/>
  <c r="V102" i="1" s="1"/>
  <c r="U110" i="1"/>
  <c r="V110" i="1" s="1"/>
  <c r="U118" i="1"/>
  <c r="V118" i="1" s="1"/>
  <c r="U126" i="1"/>
  <c r="V126" i="1" s="1"/>
  <c r="U134" i="1"/>
  <c r="V134" i="1" s="1"/>
  <c r="U142" i="1"/>
  <c r="V142" i="1" s="1"/>
  <c r="U150" i="1"/>
  <c r="V150" i="1" s="1"/>
  <c r="U158" i="1"/>
  <c r="V158" i="1" s="1"/>
  <c r="U166" i="1"/>
  <c r="V166" i="1" s="1"/>
  <c r="U174" i="1"/>
  <c r="V174" i="1" s="1"/>
  <c r="U182" i="1"/>
  <c r="V182" i="1" s="1"/>
  <c r="U190" i="1"/>
  <c r="V190" i="1" s="1"/>
  <c r="U198" i="1"/>
  <c r="V198" i="1" s="1"/>
  <c r="U206" i="1"/>
  <c r="V206" i="1" s="1"/>
  <c r="U214" i="1"/>
  <c r="V214" i="1" s="1"/>
  <c r="U223" i="1"/>
  <c r="V223" i="1" s="1"/>
  <c r="V263" i="1"/>
  <c r="V273" i="1"/>
  <c r="U273" i="1"/>
  <c r="U281" i="1"/>
  <c r="V281" i="1" s="1"/>
  <c r="V333" i="1"/>
  <c r="V337" i="1"/>
  <c r="U337" i="1"/>
  <c r="U353" i="1"/>
  <c r="V353" i="1" s="1"/>
  <c r="U369" i="1"/>
  <c r="V369" i="1" s="1"/>
  <c r="V394" i="1"/>
  <c r="U433" i="1"/>
  <c r="V433" i="1" s="1"/>
  <c r="U449" i="1"/>
  <c r="V449" i="1" s="1"/>
  <c r="U465" i="1"/>
  <c r="V465" i="1" s="1"/>
  <c r="V601" i="1"/>
  <c r="U601" i="1"/>
  <c r="U401" i="1"/>
  <c r="V401" i="1" s="1"/>
  <c r="V5" i="1"/>
  <c r="U25" i="1"/>
  <c r="V25" i="1" s="1"/>
  <c r="U73" i="1"/>
  <c r="V73" i="1" s="1"/>
  <c r="U81" i="1"/>
  <c r="U89" i="1"/>
  <c r="V89" i="1" s="1"/>
  <c r="U97" i="1"/>
  <c r="V97" i="1" s="1"/>
  <c r="U113" i="1"/>
  <c r="V113" i="1" s="1"/>
  <c r="U129" i="1"/>
  <c r="V129" i="1" s="1"/>
  <c r="U137" i="1"/>
  <c r="V137" i="1" s="1"/>
  <c r="U241" i="1"/>
  <c r="V241" i="1" s="1"/>
  <c r="V505" i="1"/>
  <c r="U505" i="1"/>
  <c r="U545" i="1"/>
  <c r="V545" i="1" s="1"/>
  <c r="V602" i="1"/>
  <c r="U242" i="1"/>
  <c r="V242" i="1" s="1"/>
  <c r="U297" i="1"/>
  <c r="V297" i="1" s="1"/>
  <c r="U313" i="1"/>
  <c r="V313" i="1" s="1"/>
  <c r="V329" i="1"/>
  <c r="U329" i="1"/>
  <c r="U385" i="1"/>
  <c r="V385" i="1" s="1"/>
  <c r="U417" i="1"/>
  <c r="V417" i="1" s="1"/>
  <c r="U489" i="1"/>
  <c r="V489" i="1" s="1"/>
  <c r="V506" i="1"/>
  <c r="V585" i="1"/>
  <c r="U585" i="1"/>
  <c r="V744" i="1"/>
  <c r="U785" i="1"/>
  <c r="V785" i="1" s="1"/>
  <c r="V801" i="1"/>
  <c r="U801" i="1"/>
  <c r="V873" i="1"/>
  <c r="U873" i="1"/>
  <c r="U913" i="1"/>
  <c r="V913" i="1" s="1"/>
  <c r="U961" i="1"/>
  <c r="V961" i="1" s="1"/>
  <c r="U993" i="1"/>
  <c r="V993" i="1" s="1"/>
  <c r="U1001" i="1"/>
  <c r="V1001" i="1" s="1"/>
  <c r="V1185" i="1"/>
  <c r="U1185" i="1"/>
  <c r="U1281" i="1"/>
  <c r="V1281" i="1" s="1"/>
  <c r="U1377" i="1"/>
  <c r="V1377" i="1" s="1"/>
  <c r="U274" i="1"/>
  <c r="V274" i="1" s="1"/>
  <c r="U282" i="1"/>
  <c r="V282" i="1" s="1"/>
  <c r="U290" i="1"/>
  <c r="V290" i="1" s="1"/>
  <c r="U298" i="1"/>
  <c r="V298" i="1" s="1"/>
  <c r="U306" i="1"/>
  <c r="V306" i="1" s="1"/>
  <c r="U314" i="1"/>
  <c r="V314" i="1" s="1"/>
  <c r="U322" i="1"/>
  <c r="V322" i="1" s="1"/>
  <c r="U330" i="1"/>
  <c r="V330" i="1" s="1"/>
  <c r="U338" i="1"/>
  <c r="V338" i="1" s="1"/>
  <c r="U346" i="1"/>
  <c r="V346" i="1" s="1"/>
  <c r="U354" i="1"/>
  <c r="V354" i="1" s="1"/>
  <c r="U362" i="1"/>
  <c r="V362" i="1" s="1"/>
  <c r="U370" i="1"/>
  <c r="V370" i="1" s="1"/>
  <c r="U378" i="1"/>
  <c r="V378" i="1" s="1"/>
  <c r="U386" i="1"/>
  <c r="V386" i="1" s="1"/>
  <c r="U394" i="1"/>
  <c r="U402" i="1"/>
  <c r="V402" i="1" s="1"/>
  <c r="U410" i="1"/>
  <c r="V410" i="1" s="1"/>
  <c r="U418" i="1"/>
  <c r="V418" i="1" s="1"/>
  <c r="U426" i="1"/>
  <c r="V426" i="1" s="1"/>
  <c r="U434" i="1"/>
  <c r="V434" i="1" s="1"/>
  <c r="U442" i="1"/>
  <c r="V442" i="1" s="1"/>
  <c r="U450" i="1"/>
  <c r="V450" i="1" s="1"/>
  <c r="U458" i="1"/>
  <c r="V458" i="1" s="1"/>
  <c r="U466" i="1"/>
  <c r="V466" i="1" s="1"/>
  <c r="U474" i="1"/>
  <c r="V474" i="1" s="1"/>
  <c r="U482" i="1"/>
  <c r="V482" i="1" s="1"/>
  <c r="U490" i="1"/>
  <c r="V490" i="1" s="1"/>
  <c r="U498" i="1"/>
  <c r="V498" i="1" s="1"/>
  <c r="U506" i="1"/>
  <c r="U514" i="1"/>
  <c r="V514" i="1" s="1"/>
  <c r="U522" i="1"/>
  <c r="V522" i="1" s="1"/>
  <c r="U530" i="1"/>
  <c r="V530" i="1" s="1"/>
  <c r="U538" i="1"/>
  <c r="V538" i="1" s="1"/>
  <c r="U546" i="1"/>
  <c r="V546" i="1" s="1"/>
  <c r="U554" i="1"/>
  <c r="V554" i="1" s="1"/>
  <c r="U562" i="1"/>
  <c r="V562" i="1" s="1"/>
  <c r="U570" i="1"/>
  <c r="V570" i="1" s="1"/>
  <c r="U578" i="1"/>
  <c r="V578" i="1" s="1"/>
  <c r="U586" i="1"/>
  <c r="V586" i="1" s="1"/>
  <c r="U594" i="1"/>
  <c r="V594" i="1" s="1"/>
  <c r="U602" i="1"/>
  <c r="U610" i="1"/>
  <c r="V610" i="1" s="1"/>
  <c r="U618" i="1"/>
  <c r="V618" i="1" s="1"/>
  <c r="U626" i="1"/>
  <c r="V626" i="1" s="1"/>
  <c r="U634" i="1"/>
  <c r="V634" i="1" s="1"/>
  <c r="U642" i="1"/>
  <c r="V642" i="1" s="1"/>
  <c r="U650" i="1"/>
  <c r="V650" i="1" s="1"/>
  <c r="U658" i="1"/>
  <c r="V658" i="1" s="1"/>
  <c r="U666" i="1"/>
  <c r="V666" i="1" s="1"/>
  <c r="U674" i="1"/>
  <c r="U682" i="1"/>
  <c r="V682" i="1" s="1"/>
  <c r="U690" i="1"/>
  <c r="V690" i="1" s="1"/>
  <c r="U698" i="1"/>
  <c r="V698" i="1" s="1"/>
  <c r="U706" i="1"/>
  <c r="V706" i="1" s="1"/>
  <c r="U714" i="1"/>
  <c r="V714" i="1" s="1"/>
  <c r="U722" i="1"/>
  <c r="V722" i="1" s="1"/>
  <c r="U730" i="1"/>
  <c r="V730" i="1" s="1"/>
  <c r="U738" i="1"/>
  <c r="V738" i="1" s="1"/>
  <c r="U746" i="1"/>
  <c r="V746" i="1" s="1"/>
  <c r="U754" i="1"/>
  <c r="V754" i="1" s="1"/>
  <c r="U762" i="1"/>
  <c r="V762" i="1" s="1"/>
  <c r="U770" i="1"/>
  <c r="V770" i="1" s="1"/>
  <c r="U778" i="1"/>
  <c r="V778" i="1" s="1"/>
  <c r="U806" i="1"/>
  <c r="V806" i="1" s="1"/>
  <c r="U830" i="1"/>
  <c r="V830" i="1" s="1"/>
  <c r="U849" i="1"/>
  <c r="V849" i="1" s="1"/>
  <c r="U918" i="1"/>
  <c r="V918" i="1" s="1"/>
  <c r="U966" i="1"/>
  <c r="V966" i="1" s="1"/>
  <c r="U1006" i="1"/>
  <c r="V1006" i="1" s="1"/>
  <c r="U1081" i="1"/>
  <c r="V1081" i="1" s="1"/>
  <c r="U1113" i="1"/>
  <c r="V1113" i="1" s="1"/>
  <c r="U1177" i="1"/>
  <c r="V1177" i="1" s="1"/>
  <c r="U1321" i="1"/>
  <c r="V1321" i="1" s="1"/>
  <c r="V1465" i="1"/>
  <c r="U1465" i="1"/>
  <c r="U1481" i="1"/>
  <c r="V1481" i="1" s="1"/>
  <c r="U229" i="1"/>
  <c r="V229" i="1" s="1"/>
  <c r="U237" i="1"/>
  <c r="V237" i="1" s="1"/>
  <c r="U245" i="1"/>
  <c r="V245" i="1" s="1"/>
  <c r="U253" i="1"/>
  <c r="V253" i="1" s="1"/>
  <c r="U261" i="1"/>
  <c r="V261" i="1" s="1"/>
  <c r="U269" i="1"/>
  <c r="V269" i="1" s="1"/>
  <c r="U277" i="1"/>
  <c r="V277" i="1" s="1"/>
  <c r="U285" i="1"/>
  <c r="V285" i="1" s="1"/>
  <c r="U293" i="1"/>
  <c r="V293" i="1" s="1"/>
  <c r="U301" i="1"/>
  <c r="V301" i="1" s="1"/>
  <c r="U309" i="1"/>
  <c r="V309" i="1" s="1"/>
  <c r="U317" i="1"/>
  <c r="V317" i="1" s="1"/>
  <c r="U325" i="1"/>
  <c r="V325" i="1" s="1"/>
  <c r="U333" i="1"/>
  <c r="U341" i="1"/>
  <c r="V341" i="1" s="1"/>
  <c r="U349" i="1"/>
  <c r="V349" i="1" s="1"/>
  <c r="U357" i="1"/>
  <c r="U365" i="1"/>
  <c r="V365" i="1" s="1"/>
  <c r="U373" i="1"/>
  <c r="U381" i="1"/>
  <c r="V381" i="1" s="1"/>
  <c r="U389" i="1"/>
  <c r="V389" i="1" s="1"/>
  <c r="U397" i="1"/>
  <c r="V397" i="1" s="1"/>
  <c r="U405" i="1"/>
  <c r="V405" i="1" s="1"/>
  <c r="U413" i="1"/>
  <c r="V413" i="1" s="1"/>
  <c r="U421" i="1"/>
  <c r="V421" i="1" s="1"/>
  <c r="U429" i="1"/>
  <c r="V429" i="1" s="1"/>
  <c r="U437" i="1"/>
  <c r="V437" i="1" s="1"/>
  <c r="U445" i="1"/>
  <c r="V445" i="1" s="1"/>
  <c r="U453" i="1"/>
  <c r="V453" i="1" s="1"/>
  <c r="U461" i="1"/>
  <c r="V461" i="1" s="1"/>
  <c r="U469" i="1"/>
  <c r="V469" i="1" s="1"/>
  <c r="U477" i="1"/>
  <c r="V477" i="1" s="1"/>
  <c r="U485" i="1"/>
  <c r="V485" i="1" s="1"/>
  <c r="U493" i="1"/>
  <c r="V493" i="1" s="1"/>
  <c r="U501" i="1"/>
  <c r="V501" i="1" s="1"/>
  <c r="U509" i="1"/>
  <c r="V509" i="1" s="1"/>
  <c r="U517" i="1"/>
  <c r="V517" i="1" s="1"/>
  <c r="U525" i="1"/>
  <c r="V525" i="1" s="1"/>
  <c r="U533" i="1"/>
  <c r="V533" i="1" s="1"/>
  <c r="U541" i="1"/>
  <c r="V541" i="1" s="1"/>
  <c r="U549" i="1"/>
  <c r="V549" i="1" s="1"/>
  <c r="U557" i="1"/>
  <c r="V557" i="1" s="1"/>
  <c r="U565" i="1"/>
  <c r="V565" i="1" s="1"/>
  <c r="U573" i="1"/>
  <c r="V573" i="1" s="1"/>
  <c r="U581" i="1"/>
  <c r="V581" i="1" s="1"/>
  <c r="U589" i="1"/>
  <c r="V589" i="1" s="1"/>
  <c r="U597" i="1"/>
  <c r="V597" i="1" s="1"/>
  <c r="U605" i="1"/>
  <c r="V605" i="1" s="1"/>
  <c r="U613" i="1"/>
  <c r="V613" i="1" s="1"/>
  <c r="U621" i="1"/>
  <c r="V621" i="1" s="1"/>
  <c r="U629" i="1"/>
  <c r="V629" i="1" s="1"/>
  <c r="U637" i="1"/>
  <c r="V637" i="1" s="1"/>
  <c r="U645" i="1"/>
  <c r="V645" i="1" s="1"/>
  <c r="U653" i="1"/>
  <c r="V653" i="1" s="1"/>
  <c r="U661" i="1"/>
  <c r="V661" i="1" s="1"/>
  <c r="U669" i="1"/>
  <c r="V669" i="1" s="1"/>
  <c r="U677" i="1"/>
  <c r="V677" i="1" s="1"/>
  <c r="U685" i="1"/>
  <c r="V685" i="1" s="1"/>
  <c r="U693" i="1"/>
  <c r="V693" i="1" s="1"/>
  <c r="U701" i="1"/>
  <c r="V701" i="1" s="1"/>
  <c r="U709" i="1"/>
  <c r="V709" i="1" s="1"/>
  <c r="U717" i="1"/>
  <c r="V717" i="1" s="1"/>
  <c r="U725" i="1"/>
  <c r="V725" i="1" s="1"/>
  <c r="U733" i="1"/>
  <c r="V733" i="1" s="1"/>
  <c r="U741" i="1"/>
  <c r="V741" i="1" s="1"/>
  <c r="U749" i="1"/>
  <c r="V749" i="1" s="1"/>
  <c r="U757" i="1"/>
  <c r="V757" i="1" s="1"/>
  <c r="U765" i="1"/>
  <c r="V765" i="1" s="1"/>
  <c r="U773" i="1"/>
  <c r="V773" i="1" s="1"/>
  <c r="V817" i="1"/>
  <c r="U817" i="1"/>
  <c r="V841" i="1"/>
  <c r="U841" i="1"/>
  <c r="U854" i="1"/>
  <c r="V854" i="1" s="1"/>
  <c r="U886" i="1"/>
  <c r="V886" i="1" s="1"/>
  <c r="V929" i="1"/>
  <c r="U929" i="1"/>
  <c r="U953" i="1"/>
  <c r="V953" i="1" s="1"/>
  <c r="U985" i="1"/>
  <c r="V985" i="1" s="1"/>
  <c r="V990" i="1"/>
  <c r="U1073" i="1"/>
  <c r="V1073" i="1" s="1"/>
  <c r="U1105" i="1"/>
  <c r="V1105" i="1" s="1"/>
  <c r="U1137" i="1"/>
  <c r="V1137" i="1" s="1"/>
  <c r="U1217" i="1"/>
  <c r="V1217" i="1" s="1"/>
  <c r="V1249" i="1"/>
  <c r="U1249" i="1"/>
  <c r="U1297" i="1"/>
  <c r="V1297" i="1" s="1"/>
  <c r="V1348" i="1"/>
  <c r="U384" i="1"/>
  <c r="V384" i="1" s="1"/>
  <c r="U416" i="1"/>
  <c r="V416" i="1" s="1"/>
  <c r="U424" i="1"/>
  <c r="V424" i="1" s="1"/>
  <c r="U432" i="1"/>
  <c r="V432" i="1" s="1"/>
  <c r="U440" i="1"/>
  <c r="V440" i="1" s="1"/>
  <c r="U448" i="1"/>
  <c r="V448" i="1" s="1"/>
  <c r="U464" i="1"/>
  <c r="V464" i="1" s="1"/>
  <c r="U472" i="1"/>
  <c r="V472" i="1" s="1"/>
  <c r="U480" i="1"/>
  <c r="V480" i="1" s="1"/>
  <c r="U488" i="1"/>
  <c r="V488" i="1" s="1"/>
  <c r="U496" i="1"/>
  <c r="V496" i="1" s="1"/>
  <c r="U504" i="1"/>
  <c r="V504" i="1" s="1"/>
  <c r="U512" i="1"/>
  <c r="V512" i="1" s="1"/>
  <c r="U520" i="1"/>
  <c r="V520" i="1" s="1"/>
  <c r="U528" i="1"/>
  <c r="V528" i="1" s="1"/>
  <c r="U536" i="1"/>
  <c r="V536" i="1" s="1"/>
  <c r="U544" i="1"/>
  <c r="V544" i="1" s="1"/>
  <c r="U552" i="1"/>
  <c r="V552" i="1" s="1"/>
  <c r="U560" i="1"/>
  <c r="V560" i="1" s="1"/>
  <c r="U568" i="1"/>
  <c r="V568" i="1" s="1"/>
  <c r="U576" i="1"/>
  <c r="V576" i="1" s="1"/>
  <c r="U584" i="1"/>
  <c r="V584" i="1" s="1"/>
  <c r="U592" i="1"/>
  <c r="V592" i="1" s="1"/>
  <c r="U600" i="1"/>
  <c r="V600" i="1" s="1"/>
  <c r="U608" i="1"/>
  <c r="V608" i="1" s="1"/>
  <c r="U616" i="1"/>
  <c r="V616" i="1" s="1"/>
  <c r="U624" i="1"/>
  <c r="V624" i="1" s="1"/>
  <c r="U632" i="1"/>
  <c r="V632" i="1" s="1"/>
  <c r="U640" i="1"/>
  <c r="V640" i="1" s="1"/>
  <c r="U648" i="1"/>
  <c r="V648" i="1" s="1"/>
  <c r="U656" i="1"/>
  <c r="V656" i="1" s="1"/>
  <c r="U664" i="1"/>
  <c r="V664" i="1" s="1"/>
  <c r="U672" i="1"/>
  <c r="V672" i="1" s="1"/>
  <c r="U680" i="1"/>
  <c r="V680" i="1" s="1"/>
  <c r="U688" i="1"/>
  <c r="V688" i="1" s="1"/>
  <c r="U696" i="1"/>
  <c r="V696" i="1" s="1"/>
  <c r="U704" i="1"/>
  <c r="V704" i="1" s="1"/>
  <c r="U712" i="1"/>
  <c r="V712" i="1" s="1"/>
  <c r="U720" i="1"/>
  <c r="V720" i="1" s="1"/>
  <c r="U728" i="1"/>
  <c r="V728" i="1" s="1"/>
  <c r="U736" i="1"/>
  <c r="V736" i="1" s="1"/>
  <c r="U744" i="1"/>
  <c r="U752" i="1"/>
  <c r="V752" i="1" s="1"/>
  <c r="U760" i="1"/>
  <c r="V760" i="1" s="1"/>
  <c r="U768" i="1"/>
  <c r="V768" i="1" s="1"/>
  <c r="U776" i="1"/>
  <c r="V776" i="1" s="1"/>
  <c r="V782" i="1"/>
  <c r="U822" i="1"/>
  <c r="V822" i="1" s="1"/>
  <c r="U865" i="1"/>
  <c r="V865" i="1" s="1"/>
  <c r="U878" i="1"/>
  <c r="V878" i="1" s="1"/>
  <c r="U897" i="1"/>
  <c r="V897" i="1" s="1"/>
  <c r="U905" i="1"/>
  <c r="V905" i="1" s="1"/>
  <c r="V910" i="1"/>
  <c r="U934" i="1"/>
  <c r="V934" i="1" s="1"/>
  <c r="U958" i="1"/>
  <c r="V958" i="1" s="1"/>
  <c r="U990" i="1"/>
  <c r="U998" i="1"/>
  <c r="V998" i="1" s="1"/>
  <c r="U1065" i="1"/>
  <c r="V1065" i="1" s="1"/>
  <c r="V1182" i="1"/>
  <c r="V1209" i="1"/>
  <c r="U1209" i="1"/>
  <c r="U1241" i="1"/>
  <c r="V1241" i="1" s="1"/>
  <c r="U1273" i="1"/>
  <c r="V1273" i="1" s="1"/>
  <c r="V1278" i="1"/>
  <c r="U1337" i="1"/>
  <c r="V1337" i="1" s="1"/>
  <c r="U1345" i="1"/>
  <c r="V1345" i="1" s="1"/>
  <c r="U1353" i="1"/>
  <c r="V1353" i="1" s="1"/>
  <c r="U1361" i="1"/>
  <c r="V1361" i="1" s="1"/>
  <c r="U782" i="1"/>
  <c r="U793" i="1"/>
  <c r="V793" i="1" s="1"/>
  <c r="U798" i="1"/>
  <c r="V798" i="1" s="1"/>
  <c r="V846" i="1"/>
  <c r="U870" i="1"/>
  <c r="V870" i="1" s="1"/>
  <c r="U910" i="1"/>
  <c r="U945" i="1"/>
  <c r="V945" i="1" s="1"/>
  <c r="V950" i="1"/>
  <c r="U977" i="1"/>
  <c r="V977" i="1" s="1"/>
  <c r="V982" i="1"/>
  <c r="U1017" i="1"/>
  <c r="V1017" i="1" s="1"/>
  <c r="U1025" i="1"/>
  <c r="V1025" i="1" s="1"/>
  <c r="U1033" i="1"/>
  <c r="V1033" i="1" s="1"/>
  <c r="U1041" i="1"/>
  <c r="V1041" i="1" s="1"/>
  <c r="U1049" i="1"/>
  <c r="V1049" i="1" s="1"/>
  <c r="U1057" i="1"/>
  <c r="V1057" i="1" s="1"/>
  <c r="V1078" i="1"/>
  <c r="V1110" i="1"/>
  <c r="U1169" i="1"/>
  <c r="V1169" i="1" s="1"/>
  <c r="V1174" i="1"/>
  <c r="U1201" i="1"/>
  <c r="V1201" i="1" s="1"/>
  <c r="V1233" i="1"/>
  <c r="U1233" i="1"/>
  <c r="U1313" i="1"/>
  <c r="V1313" i="1" s="1"/>
  <c r="V1318" i="1"/>
  <c r="U809" i="1"/>
  <c r="V809" i="1" s="1"/>
  <c r="U833" i="1"/>
  <c r="V833" i="1" s="1"/>
  <c r="U921" i="1"/>
  <c r="V921" i="1" s="1"/>
  <c r="U1097" i="1"/>
  <c r="V1097" i="1" s="1"/>
  <c r="U1129" i="1"/>
  <c r="V1129" i="1" s="1"/>
  <c r="U1161" i="1"/>
  <c r="V1161" i="1" s="1"/>
  <c r="U1193" i="1"/>
  <c r="V1193" i="1" s="1"/>
  <c r="V1289" i="1"/>
  <c r="U1289" i="1"/>
  <c r="U609" i="1"/>
  <c r="V609" i="1" s="1"/>
  <c r="U617" i="1"/>
  <c r="V617" i="1" s="1"/>
  <c r="U625" i="1"/>
  <c r="V625" i="1" s="1"/>
  <c r="U633" i="1"/>
  <c r="V633" i="1" s="1"/>
  <c r="U641" i="1"/>
  <c r="V641" i="1" s="1"/>
  <c r="U649" i="1"/>
  <c r="V649" i="1" s="1"/>
  <c r="U657" i="1"/>
  <c r="V657" i="1" s="1"/>
  <c r="U665" i="1"/>
  <c r="V665" i="1" s="1"/>
  <c r="U673" i="1"/>
  <c r="V673" i="1" s="1"/>
  <c r="U681" i="1"/>
  <c r="V681" i="1" s="1"/>
  <c r="U689" i="1"/>
  <c r="V689" i="1" s="1"/>
  <c r="U697" i="1"/>
  <c r="V697" i="1" s="1"/>
  <c r="U705" i="1"/>
  <c r="V705" i="1" s="1"/>
  <c r="U713" i="1"/>
  <c r="V713" i="1" s="1"/>
  <c r="U721" i="1"/>
  <c r="V721" i="1" s="1"/>
  <c r="U729" i="1"/>
  <c r="V729" i="1" s="1"/>
  <c r="U737" i="1"/>
  <c r="V737" i="1" s="1"/>
  <c r="U745" i="1"/>
  <c r="V745" i="1" s="1"/>
  <c r="U753" i="1"/>
  <c r="V753" i="1" s="1"/>
  <c r="U761" i="1"/>
  <c r="V761" i="1" s="1"/>
  <c r="U769" i="1"/>
  <c r="V769" i="1" s="1"/>
  <c r="U777" i="1"/>
  <c r="V777" i="1" s="1"/>
  <c r="U814" i="1"/>
  <c r="V814" i="1" s="1"/>
  <c r="U838" i="1"/>
  <c r="V838" i="1" s="1"/>
  <c r="U857" i="1"/>
  <c r="V857" i="1" s="1"/>
  <c r="V862" i="1"/>
  <c r="U889" i="1"/>
  <c r="V889" i="1" s="1"/>
  <c r="V894" i="1"/>
  <c r="V902" i="1"/>
  <c r="U926" i="1"/>
  <c r="V926" i="1" s="1"/>
  <c r="U969" i="1"/>
  <c r="V969" i="1" s="1"/>
  <c r="U1009" i="1"/>
  <c r="V1009" i="1" s="1"/>
  <c r="U1089" i="1"/>
  <c r="V1089" i="1" s="1"/>
  <c r="U1121" i="1"/>
  <c r="V1121" i="1" s="1"/>
  <c r="U1153" i="1"/>
  <c r="V1153" i="1" s="1"/>
  <c r="U1265" i="1"/>
  <c r="V1265" i="1" s="1"/>
  <c r="U1329" i="1"/>
  <c r="V1329" i="1" s="1"/>
  <c r="V790" i="1"/>
  <c r="V815" i="1"/>
  <c r="V820" i="1"/>
  <c r="U825" i="1"/>
  <c r="V825" i="1" s="1"/>
  <c r="U881" i="1"/>
  <c r="V881" i="1" s="1"/>
  <c r="U937" i="1"/>
  <c r="V937" i="1" s="1"/>
  <c r="V942" i="1"/>
  <c r="U974" i="1"/>
  <c r="V974" i="1" s="1"/>
  <c r="U1014" i="1"/>
  <c r="V1014" i="1" s="1"/>
  <c r="U1022" i="1"/>
  <c r="V1022" i="1" s="1"/>
  <c r="U1030" i="1"/>
  <c r="V1030" i="1" s="1"/>
  <c r="U1038" i="1"/>
  <c r="V1038" i="1" s="1"/>
  <c r="U1046" i="1"/>
  <c r="V1046" i="1" s="1"/>
  <c r="U1054" i="1"/>
  <c r="V1054" i="1" s="1"/>
  <c r="U1145" i="1"/>
  <c r="V1145" i="1" s="1"/>
  <c r="V1166" i="1"/>
  <c r="V1198" i="1"/>
  <c r="U1225" i="1"/>
  <c r="V1225" i="1" s="1"/>
  <c r="V1230" i="1"/>
  <c r="U1257" i="1"/>
  <c r="V1257" i="1" s="1"/>
  <c r="V1305" i="1"/>
  <c r="U1305" i="1"/>
  <c r="V1310" i="1"/>
  <c r="V1364" i="1"/>
  <c r="V1367" i="1"/>
  <c r="U1367" i="1"/>
  <c r="U1392" i="1"/>
  <c r="V1392" i="1" s="1"/>
  <c r="V1417" i="1"/>
  <c r="U1417" i="1"/>
  <c r="U1441" i="1"/>
  <c r="V1441" i="1" s="1"/>
  <c r="V1617" i="1"/>
  <c r="U788" i="1"/>
  <c r="V788" i="1" s="1"/>
  <c r="U796" i="1"/>
  <c r="V796" i="1" s="1"/>
  <c r="U804" i="1"/>
  <c r="V804" i="1" s="1"/>
  <c r="U812" i="1"/>
  <c r="V812" i="1" s="1"/>
  <c r="U820" i="1"/>
  <c r="U836" i="1"/>
  <c r="V836" i="1" s="1"/>
  <c r="U844" i="1"/>
  <c r="V844" i="1" s="1"/>
  <c r="U852" i="1"/>
  <c r="V852" i="1" s="1"/>
  <c r="U860" i="1"/>
  <c r="V860" i="1" s="1"/>
  <c r="U868" i="1"/>
  <c r="V868" i="1" s="1"/>
  <c r="U876" i="1"/>
  <c r="V876" i="1" s="1"/>
  <c r="U884" i="1"/>
  <c r="V884" i="1" s="1"/>
  <c r="U892" i="1"/>
  <c r="V892" i="1" s="1"/>
  <c r="U908" i="1"/>
  <c r="V908" i="1" s="1"/>
  <c r="U916" i="1"/>
  <c r="V916" i="1" s="1"/>
  <c r="U924" i="1"/>
  <c r="V924" i="1" s="1"/>
  <c r="U932" i="1"/>
  <c r="V932" i="1" s="1"/>
  <c r="U940" i="1"/>
  <c r="V940" i="1" s="1"/>
  <c r="U948" i="1"/>
  <c r="V948" i="1" s="1"/>
  <c r="U1332" i="1"/>
  <c r="V1332" i="1" s="1"/>
  <c r="U1340" i="1"/>
  <c r="V1340" i="1" s="1"/>
  <c r="U1348" i="1"/>
  <c r="U1356" i="1"/>
  <c r="V1356" i="1" s="1"/>
  <c r="U1364" i="1"/>
  <c r="U1368" i="1"/>
  <c r="V1368" i="1" s="1"/>
  <c r="V1393" i="1"/>
  <c r="U1393" i="1"/>
  <c r="V1478" i="1"/>
  <c r="U783" i="1"/>
  <c r="V783" i="1" s="1"/>
  <c r="U791" i="1"/>
  <c r="V791" i="1" s="1"/>
  <c r="U799" i="1"/>
  <c r="V799" i="1" s="1"/>
  <c r="U807" i="1"/>
  <c r="V807" i="1" s="1"/>
  <c r="U815" i="1"/>
  <c r="U823" i="1"/>
  <c r="V823" i="1" s="1"/>
  <c r="U831" i="1"/>
  <c r="V831" i="1" s="1"/>
  <c r="U839" i="1"/>
  <c r="V839" i="1" s="1"/>
  <c r="U847" i="1"/>
  <c r="V847" i="1" s="1"/>
  <c r="U855" i="1"/>
  <c r="V855" i="1" s="1"/>
  <c r="U863" i="1"/>
  <c r="V863" i="1" s="1"/>
  <c r="U871" i="1"/>
  <c r="V871" i="1" s="1"/>
  <c r="U879" i="1"/>
  <c r="V879" i="1" s="1"/>
  <c r="U887" i="1"/>
  <c r="V887" i="1" s="1"/>
  <c r="U895" i="1"/>
  <c r="V895" i="1" s="1"/>
  <c r="U903" i="1"/>
  <c r="V903" i="1" s="1"/>
  <c r="U911" i="1"/>
  <c r="V911" i="1" s="1"/>
  <c r="U919" i="1"/>
  <c r="V919" i="1" s="1"/>
  <c r="U927" i="1"/>
  <c r="V927" i="1" s="1"/>
  <c r="U935" i="1"/>
  <c r="V935" i="1" s="1"/>
  <c r="U943" i="1"/>
  <c r="V943" i="1" s="1"/>
  <c r="U1369" i="1"/>
  <c r="V1369" i="1" s="1"/>
  <c r="V1398" i="1"/>
  <c r="U1433" i="1"/>
  <c r="V1433" i="1" s="1"/>
  <c r="V1438" i="1"/>
  <c r="U1457" i="1"/>
  <c r="V1457" i="1" s="1"/>
  <c r="U1497" i="1"/>
  <c r="V1497" i="1" s="1"/>
  <c r="V1521" i="1"/>
  <c r="V1637" i="1"/>
  <c r="U786" i="1"/>
  <c r="V786" i="1" s="1"/>
  <c r="U794" i="1"/>
  <c r="V794" i="1" s="1"/>
  <c r="U802" i="1"/>
  <c r="V802" i="1" s="1"/>
  <c r="V1374" i="1"/>
  <c r="U1384" i="1"/>
  <c r="V1384" i="1" s="1"/>
  <c r="V1414" i="1"/>
  <c r="U1473" i="1"/>
  <c r="V1473" i="1" s="1"/>
  <c r="U789" i="1"/>
  <c r="V789" i="1" s="1"/>
  <c r="U797" i="1"/>
  <c r="V797" i="1" s="1"/>
  <c r="U1385" i="1"/>
  <c r="V1385" i="1" s="1"/>
  <c r="U1409" i="1"/>
  <c r="V1409" i="1" s="1"/>
  <c r="U1449" i="1"/>
  <c r="V1449" i="1" s="1"/>
  <c r="U1489" i="1"/>
  <c r="V1489" i="1" s="1"/>
  <c r="V1513" i="1"/>
  <c r="U1360" i="1"/>
  <c r="V1360" i="1" s="1"/>
  <c r="V1390" i="1"/>
  <c r="U1400" i="1"/>
  <c r="V1400" i="1" s="1"/>
  <c r="U1425" i="1"/>
  <c r="V1425" i="1" s="1"/>
  <c r="V1430" i="1"/>
  <c r="V1470" i="1"/>
  <c r="V1486" i="1"/>
  <c r="U1376" i="1"/>
  <c r="V1376" i="1" s="1"/>
  <c r="V1401" i="1"/>
  <c r="U1401" i="1"/>
  <c r="V1446" i="1"/>
  <c r="V1561" i="1"/>
  <c r="U1812" i="1"/>
  <c r="V1812" i="1" s="1"/>
  <c r="V1868" i="1"/>
  <c r="U1868" i="1"/>
  <c r="U1964" i="1"/>
  <c r="V1964" i="1" s="1"/>
  <c r="U2020" i="1"/>
  <c r="V2020" i="1" s="1"/>
  <c r="V2024" i="1"/>
  <c r="U2044" i="1"/>
  <c r="V2044" i="1" s="1"/>
  <c r="U2164" i="1"/>
  <c r="V2164" i="1" s="1"/>
  <c r="U2172" i="1"/>
  <c r="V2172" i="1" s="1"/>
  <c r="V2180" i="1"/>
  <c r="U2180" i="1"/>
  <c r="U2252" i="1"/>
  <c r="V2252" i="1" s="1"/>
  <c r="V2332" i="1"/>
  <c r="U2332" i="1"/>
  <c r="U2396" i="1"/>
  <c r="V2396" i="1" s="1"/>
  <c r="U1505" i="1"/>
  <c r="V1505" i="1" s="1"/>
  <c r="U1513" i="1"/>
  <c r="U1521" i="1"/>
  <c r="U1529" i="1"/>
  <c r="V1529" i="1" s="1"/>
  <c r="U1537" i="1"/>
  <c r="V1537" i="1" s="1"/>
  <c r="U1545" i="1"/>
  <c r="V1545" i="1" s="1"/>
  <c r="U1553" i="1"/>
  <c r="V1553" i="1" s="1"/>
  <c r="U1561" i="1"/>
  <c r="U1569" i="1"/>
  <c r="V1569" i="1" s="1"/>
  <c r="U1577" i="1"/>
  <c r="V1577" i="1" s="1"/>
  <c r="U1585" i="1"/>
  <c r="V1585" i="1" s="1"/>
  <c r="U1593" i="1"/>
  <c r="V1593" i="1" s="1"/>
  <c r="U1601" i="1"/>
  <c r="V1601" i="1" s="1"/>
  <c r="U1609" i="1"/>
  <c r="V1609" i="1" s="1"/>
  <c r="U1617" i="1"/>
  <c r="U1625" i="1"/>
  <c r="V1625" i="1" s="1"/>
  <c r="U1633" i="1"/>
  <c r="V1633" i="1" s="1"/>
  <c r="U1641" i="1"/>
  <c r="V1641" i="1" s="1"/>
  <c r="U1649" i="1"/>
  <c r="V1649" i="1" s="1"/>
  <c r="U1657" i="1"/>
  <c r="V1657" i="1" s="1"/>
  <c r="U1665" i="1"/>
  <c r="V1665" i="1" s="1"/>
  <c r="U1673" i="1"/>
  <c r="V1673" i="1" s="1"/>
  <c r="U1681" i="1"/>
  <c r="V1681" i="1" s="1"/>
  <c r="U1689" i="1"/>
  <c r="V1689" i="1" s="1"/>
  <c r="U1697" i="1"/>
  <c r="V1697" i="1" s="1"/>
  <c r="U1705" i="1"/>
  <c r="V1705" i="1" s="1"/>
  <c r="U1713" i="1"/>
  <c r="V1713" i="1" s="1"/>
  <c r="U1721" i="1"/>
  <c r="V1721" i="1" s="1"/>
  <c r="U1729" i="1"/>
  <c r="V1729" i="1" s="1"/>
  <c r="U1737" i="1"/>
  <c r="V1737" i="1" s="1"/>
  <c r="U1745" i="1"/>
  <c r="V1745" i="1" s="1"/>
  <c r="U1753" i="1"/>
  <c r="V1753" i="1" s="1"/>
  <c r="U1761" i="1"/>
  <c r="V1761" i="1" s="1"/>
  <c r="U1769" i="1"/>
  <c r="V1769" i="1" s="1"/>
  <c r="U1777" i="1"/>
  <c r="V1777" i="1" s="1"/>
  <c r="U1785" i="1"/>
  <c r="V1785" i="1" s="1"/>
  <c r="U1793" i="1"/>
  <c r="V1793" i="1" s="1"/>
  <c r="U1817" i="1"/>
  <c r="V1817" i="1" s="1"/>
  <c r="U1841" i="1"/>
  <c r="V1841" i="1" s="1"/>
  <c r="U1860" i="1"/>
  <c r="V1860" i="1" s="1"/>
  <c r="U1889" i="1"/>
  <c r="V1889" i="1" s="1"/>
  <c r="V1898" i="1"/>
  <c r="U1932" i="1"/>
  <c r="V1932" i="1" s="1"/>
  <c r="U1969" i="1"/>
  <c r="V1969" i="1" s="1"/>
  <c r="U1996" i="1"/>
  <c r="V1996" i="1" s="1"/>
  <c r="U2049" i="1"/>
  <c r="V2049" i="1" s="1"/>
  <c r="U2092" i="1"/>
  <c r="V2092" i="1" s="1"/>
  <c r="U2116" i="1"/>
  <c r="V2116" i="1" s="1"/>
  <c r="V2135" i="1"/>
  <c r="U2148" i="1"/>
  <c r="V2148" i="1" s="1"/>
  <c r="U2156" i="1"/>
  <c r="V2156" i="1" s="1"/>
  <c r="U2169" i="1"/>
  <c r="V2169" i="1" s="1"/>
  <c r="U2177" i="1"/>
  <c r="V2177" i="1" s="1"/>
  <c r="U2185" i="1"/>
  <c r="V2185" i="1" s="1"/>
  <c r="U2204" i="1"/>
  <c r="V2204" i="1" s="1"/>
  <c r="U2228" i="1"/>
  <c r="V2228" i="1" s="1"/>
  <c r="V2233" i="1"/>
  <c r="U2257" i="1"/>
  <c r="V2257" i="1" s="1"/>
  <c r="U2292" i="1"/>
  <c r="V2292" i="1" s="1"/>
  <c r="V2297" i="1"/>
  <c r="U2324" i="1"/>
  <c r="V2324" i="1" s="1"/>
  <c r="V2345" i="1"/>
  <c r="U2353" i="1"/>
  <c r="V2353" i="1" s="1"/>
  <c r="U2388" i="1"/>
  <c r="V2388" i="1" s="1"/>
  <c r="V2417" i="1"/>
  <c r="U1420" i="1"/>
  <c r="V1420" i="1" s="1"/>
  <c r="U1428" i="1"/>
  <c r="V1428" i="1" s="1"/>
  <c r="U1436" i="1"/>
  <c r="V1436" i="1" s="1"/>
  <c r="U1444" i="1"/>
  <c r="V1444" i="1" s="1"/>
  <c r="U1452" i="1"/>
  <c r="V1452" i="1" s="1"/>
  <c r="U1828" i="1"/>
  <c r="V1828" i="1" s="1"/>
  <c r="V1833" i="1"/>
  <c r="U1881" i="1"/>
  <c r="V1881" i="1" s="1"/>
  <c r="V1908" i="1"/>
  <c r="U1908" i="1"/>
  <c r="V1927" i="1"/>
  <c r="U1937" i="1"/>
  <c r="V1937" i="1" s="1"/>
  <c r="V1956" i="1"/>
  <c r="U1956" i="1"/>
  <c r="U2001" i="1"/>
  <c r="V2001" i="1" s="1"/>
  <c r="U2025" i="1"/>
  <c r="V2025" i="1" s="1"/>
  <c r="U2068" i="1"/>
  <c r="V2068" i="1" s="1"/>
  <c r="U2097" i="1"/>
  <c r="V2097" i="1" s="1"/>
  <c r="U2121" i="1"/>
  <c r="V2121" i="1" s="1"/>
  <c r="U2140" i="1"/>
  <c r="V2140" i="1" s="1"/>
  <c r="U2153" i="1"/>
  <c r="V2153" i="1" s="1"/>
  <c r="U2161" i="1"/>
  <c r="V2161" i="1" s="1"/>
  <c r="V2199" i="1"/>
  <c r="U2209" i="1"/>
  <c r="V2209" i="1" s="1"/>
  <c r="U2268" i="1"/>
  <c r="V2268" i="1" s="1"/>
  <c r="U2316" i="1"/>
  <c r="V2316" i="1" s="1"/>
  <c r="U2380" i="1"/>
  <c r="V2380" i="1" s="1"/>
  <c r="V2409" i="1"/>
  <c r="V2461" i="1"/>
  <c r="U2461" i="1"/>
  <c r="U1375" i="1"/>
  <c r="V1375" i="1" s="1"/>
  <c r="U1383" i="1"/>
  <c r="V1383" i="1" s="1"/>
  <c r="U1391" i="1"/>
  <c r="V1391" i="1" s="1"/>
  <c r="U1399" i="1"/>
  <c r="V1399" i="1" s="1"/>
  <c r="U1407" i="1"/>
  <c r="V1407" i="1" s="1"/>
  <c r="U1415" i="1"/>
  <c r="V1415" i="1" s="1"/>
  <c r="U1423" i="1"/>
  <c r="V1423" i="1" s="1"/>
  <c r="U1431" i="1"/>
  <c r="V1431" i="1" s="1"/>
  <c r="V1804" i="1"/>
  <c r="U1804" i="1"/>
  <c r="U1913" i="1"/>
  <c r="V1913" i="1" s="1"/>
  <c r="U1961" i="1"/>
  <c r="V1961" i="1" s="1"/>
  <c r="U1988" i="1"/>
  <c r="V1988" i="1" s="1"/>
  <c r="U2012" i="1"/>
  <c r="V2012" i="1" s="1"/>
  <c r="U2036" i="1"/>
  <c r="V2036" i="1" s="1"/>
  <c r="U2073" i="1"/>
  <c r="V2073" i="1" s="1"/>
  <c r="V2132" i="1"/>
  <c r="U2132" i="1"/>
  <c r="U2145" i="1"/>
  <c r="V2145" i="1" s="1"/>
  <c r="U2244" i="1"/>
  <c r="V2244" i="1" s="1"/>
  <c r="U2273" i="1"/>
  <c r="V2273" i="1" s="1"/>
  <c r="U2308" i="1"/>
  <c r="V2308" i="1" s="1"/>
  <c r="U2337" i="1"/>
  <c r="V2337" i="1" s="1"/>
  <c r="U2372" i="1"/>
  <c r="V2372" i="1" s="1"/>
  <c r="U2401" i="1"/>
  <c r="V2401" i="1" s="1"/>
  <c r="U2409" i="1"/>
  <c r="U1410" i="1"/>
  <c r="V1410" i="1" s="1"/>
  <c r="U1418" i="1"/>
  <c r="V1418" i="1" s="1"/>
  <c r="U1426" i="1"/>
  <c r="V1426" i="1" s="1"/>
  <c r="U1434" i="1"/>
  <c r="V1434" i="1" s="1"/>
  <c r="U1442" i="1"/>
  <c r="V1442" i="1" s="1"/>
  <c r="U1450" i="1"/>
  <c r="V1450" i="1" s="1"/>
  <c r="U1458" i="1"/>
  <c r="V1458" i="1" s="1"/>
  <c r="U1466" i="1"/>
  <c r="V1466" i="1" s="1"/>
  <c r="U1474" i="1"/>
  <c r="V1474" i="1" s="1"/>
  <c r="U1482" i="1"/>
  <c r="V1482" i="1" s="1"/>
  <c r="U1490" i="1"/>
  <c r="V1490" i="1" s="1"/>
  <c r="U1498" i="1"/>
  <c r="V1498" i="1" s="1"/>
  <c r="U1506" i="1"/>
  <c r="V1506" i="1" s="1"/>
  <c r="U1514" i="1"/>
  <c r="V1514" i="1" s="1"/>
  <c r="U1522" i="1"/>
  <c r="V1522" i="1" s="1"/>
  <c r="U1530" i="1"/>
  <c r="V1530" i="1" s="1"/>
  <c r="U1538" i="1"/>
  <c r="V1538" i="1" s="1"/>
  <c r="U1546" i="1"/>
  <c r="V1546" i="1" s="1"/>
  <c r="U1554" i="1"/>
  <c r="V1554" i="1" s="1"/>
  <c r="U1562" i="1"/>
  <c r="V1562" i="1" s="1"/>
  <c r="U1570" i="1"/>
  <c r="V1570" i="1" s="1"/>
  <c r="U1578" i="1"/>
  <c r="V1578" i="1" s="1"/>
  <c r="U1586" i="1"/>
  <c r="V1586" i="1" s="1"/>
  <c r="U1594" i="1"/>
  <c r="V1594" i="1" s="1"/>
  <c r="U1602" i="1"/>
  <c r="V1602" i="1" s="1"/>
  <c r="U1610" i="1"/>
  <c r="V1610" i="1" s="1"/>
  <c r="U1618" i="1"/>
  <c r="V1618" i="1" s="1"/>
  <c r="U1626" i="1"/>
  <c r="V1626" i="1" s="1"/>
  <c r="U1634" i="1"/>
  <c r="V1634" i="1" s="1"/>
  <c r="U1642" i="1"/>
  <c r="V1642" i="1" s="1"/>
  <c r="U1650" i="1"/>
  <c r="V1650" i="1" s="1"/>
  <c r="U1658" i="1"/>
  <c r="V1658" i="1" s="1"/>
  <c r="U1666" i="1"/>
  <c r="V1666" i="1" s="1"/>
  <c r="U1674" i="1"/>
  <c r="V1674" i="1" s="1"/>
  <c r="U1682" i="1"/>
  <c r="V1682" i="1" s="1"/>
  <c r="U1690" i="1"/>
  <c r="V1690" i="1" s="1"/>
  <c r="U1698" i="1"/>
  <c r="V1698" i="1" s="1"/>
  <c r="U1706" i="1"/>
  <c r="V1706" i="1" s="1"/>
  <c r="U1714" i="1"/>
  <c r="V1714" i="1" s="1"/>
  <c r="U1722" i="1"/>
  <c r="V1722" i="1" s="1"/>
  <c r="U1730" i="1"/>
  <c r="V1730" i="1" s="1"/>
  <c r="U1738" i="1"/>
  <c r="V1738" i="1" s="1"/>
  <c r="U1746" i="1"/>
  <c r="V1746" i="1" s="1"/>
  <c r="U1754" i="1"/>
  <c r="V1754" i="1" s="1"/>
  <c r="U1762" i="1"/>
  <c r="V1762" i="1" s="1"/>
  <c r="U1770" i="1"/>
  <c r="V1770" i="1" s="1"/>
  <c r="U1778" i="1"/>
  <c r="V1778" i="1" s="1"/>
  <c r="U1786" i="1"/>
  <c r="V1786" i="1" s="1"/>
  <c r="U1809" i="1"/>
  <c r="V1809" i="1" s="1"/>
  <c r="U1852" i="1"/>
  <c r="V1852" i="1" s="1"/>
  <c r="V1857" i="1"/>
  <c r="U1865" i="1"/>
  <c r="V1865" i="1" s="1"/>
  <c r="V1900" i="1"/>
  <c r="U1900" i="1"/>
  <c r="V1924" i="1"/>
  <c r="U1924" i="1"/>
  <c r="V1929" i="1"/>
  <c r="U1948" i="1"/>
  <c r="V1948" i="1" s="1"/>
  <c r="U1980" i="1"/>
  <c r="V1980" i="1" s="1"/>
  <c r="U1985" i="1"/>
  <c r="V1985" i="1" s="1"/>
  <c r="V1993" i="1"/>
  <c r="U2017" i="1"/>
  <c r="V2017" i="1" s="1"/>
  <c r="U2041" i="1"/>
  <c r="V2041" i="1" s="1"/>
  <c r="U2084" i="1"/>
  <c r="V2084" i="1" s="1"/>
  <c r="V2089" i="1"/>
  <c r="U2108" i="1"/>
  <c r="V2108" i="1" s="1"/>
  <c r="V2113" i="1"/>
  <c r="U2137" i="1"/>
  <c r="V2137" i="1" s="1"/>
  <c r="U2196" i="1"/>
  <c r="V2196" i="1" s="1"/>
  <c r="V2201" i="1"/>
  <c r="V2220" i="1"/>
  <c r="U2220" i="1"/>
  <c r="V2225" i="1"/>
  <c r="U2249" i="1"/>
  <c r="V2249" i="1" s="1"/>
  <c r="U2284" i="1"/>
  <c r="V2284" i="1" s="1"/>
  <c r="V2289" i="1"/>
  <c r="V2321" i="1"/>
  <c r="U2329" i="1"/>
  <c r="V2329" i="1" s="1"/>
  <c r="U2364" i="1"/>
  <c r="V2364" i="1" s="1"/>
  <c r="V2385" i="1"/>
  <c r="U2393" i="1"/>
  <c r="V2393" i="1" s="1"/>
  <c r="U1493" i="1"/>
  <c r="V1493" i="1" s="1"/>
  <c r="U1501" i="1"/>
  <c r="V1501" i="1" s="1"/>
  <c r="U1509" i="1"/>
  <c r="V1509" i="1" s="1"/>
  <c r="U1517" i="1"/>
  <c r="V1517" i="1" s="1"/>
  <c r="U1525" i="1"/>
  <c r="V1525" i="1" s="1"/>
  <c r="U1533" i="1"/>
  <c r="V1533" i="1" s="1"/>
  <c r="U1541" i="1"/>
  <c r="V1541" i="1" s="1"/>
  <c r="U1549" i="1"/>
  <c r="V1549" i="1" s="1"/>
  <c r="U1557" i="1"/>
  <c r="V1557" i="1" s="1"/>
  <c r="U1565" i="1"/>
  <c r="V1565" i="1" s="1"/>
  <c r="U1573" i="1"/>
  <c r="V1573" i="1" s="1"/>
  <c r="U1581" i="1"/>
  <c r="V1581" i="1" s="1"/>
  <c r="U1589" i="1"/>
  <c r="V1589" i="1" s="1"/>
  <c r="U1597" i="1"/>
  <c r="V1597" i="1" s="1"/>
  <c r="U1605" i="1"/>
  <c r="V1605" i="1" s="1"/>
  <c r="U1613" i="1"/>
  <c r="V1613" i="1" s="1"/>
  <c r="U1637" i="1"/>
  <c r="U1653" i="1"/>
  <c r="V1653" i="1" s="1"/>
  <c r="U1661" i="1"/>
  <c r="V1661" i="1" s="1"/>
  <c r="U1669" i="1"/>
  <c r="V1669" i="1" s="1"/>
  <c r="U1693" i="1"/>
  <c r="V1693" i="1" s="1"/>
  <c r="U1701" i="1"/>
  <c r="V1701" i="1" s="1"/>
  <c r="U1709" i="1"/>
  <c r="V1709" i="1" s="1"/>
  <c r="U1717" i="1"/>
  <c r="V1717" i="1" s="1"/>
  <c r="U1725" i="1"/>
  <c r="V1725" i="1" s="1"/>
  <c r="U1741" i="1"/>
  <c r="V1741" i="1" s="1"/>
  <c r="V1800" i="1"/>
  <c r="U1820" i="1"/>
  <c r="V1820" i="1" s="1"/>
  <c r="V1825" i="1"/>
  <c r="V1844" i="1"/>
  <c r="U1844" i="1"/>
  <c r="V1892" i="1"/>
  <c r="U1892" i="1"/>
  <c r="U1905" i="1"/>
  <c r="V1905" i="1" s="1"/>
  <c r="U2052" i="1"/>
  <c r="V2052" i="1" s="1"/>
  <c r="V2057" i="1"/>
  <c r="U2060" i="1"/>
  <c r="V2060" i="1" s="1"/>
  <c r="V2065" i="1"/>
  <c r="U2188" i="1"/>
  <c r="V2188" i="1" s="1"/>
  <c r="V2193" i="1"/>
  <c r="V2260" i="1"/>
  <c r="U2260" i="1"/>
  <c r="V2265" i="1"/>
  <c r="V2313" i="1"/>
  <c r="U2356" i="1"/>
  <c r="V2356" i="1" s="1"/>
  <c r="V2377" i="1"/>
  <c r="V2436" i="1"/>
  <c r="U1520" i="1"/>
  <c r="V1520" i="1" s="1"/>
  <c r="U1528" i="1"/>
  <c r="V1528" i="1" s="1"/>
  <c r="U1536" i="1"/>
  <c r="V1536" i="1" s="1"/>
  <c r="U1552" i="1"/>
  <c r="V1552" i="1" s="1"/>
  <c r="U1568" i="1"/>
  <c r="V1568" i="1" s="1"/>
  <c r="U1576" i="1"/>
  <c r="V1576" i="1" s="1"/>
  <c r="U1592" i="1"/>
  <c r="V1592" i="1" s="1"/>
  <c r="U1600" i="1"/>
  <c r="V1600" i="1" s="1"/>
  <c r="U1608" i="1"/>
  <c r="V1608" i="1" s="1"/>
  <c r="U1680" i="1"/>
  <c r="V1680" i="1" s="1"/>
  <c r="U1688" i="1"/>
  <c r="V1688" i="1" s="1"/>
  <c r="U1696" i="1"/>
  <c r="V1696" i="1" s="1"/>
  <c r="U1712" i="1"/>
  <c r="V1712" i="1" s="1"/>
  <c r="U1720" i="1"/>
  <c r="V1720" i="1" s="1"/>
  <c r="U1736" i="1"/>
  <c r="V1736" i="1" s="1"/>
  <c r="U1744" i="1"/>
  <c r="V1744" i="1" s="1"/>
  <c r="U1752" i="1"/>
  <c r="V1752" i="1" s="1"/>
  <c r="U1760" i="1"/>
  <c r="V1760" i="1" s="1"/>
  <c r="U1768" i="1"/>
  <c r="V1768" i="1" s="1"/>
  <c r="U1776" i="1"/>
  <c r="V1776" i="1" s="1"/>
  <c r="U1796" i="1"/>
  <c r="V1796" i="1" s="1"/>
  <c r="V1801" i="1"/>
  <c r="U1884" i="1"/>
  <c r="V1884" i="1" s="1"/>
  <c r="V1954" i="1"/>
  <c r="U2004" i="1"/>
  <c r="V2004" i="1" s="1"/>
  <c r="U2028" i="1"/>
  <c r="V2028" i="1" s="1"/>
  <c r="U2124" i="1"/>
  <c r="V2124" i="1" s="1"/>
  <c r="U2212" i="1"/>
  <c r="V2212" i="1" s="1"/>
  <c r="U2236" i="1"/>
  <c r="V2236" i="1" s="1"/>
  <c r="U2300" i="1"/>
  <c r="V2300" i="1" s="1"/>
  <c r="U2348" i="1"/>
  <c r="V2348" i="1" s="1"/>
  <c r="V2369" i="1"/>
  <c r="U2420" i="1"/>
  <c r="V2420" i="1" s="1"/>
  <c r="U1801" i="1"/>
  <c r="U1836" i="1"/>
  <c r="V1836" i="1" s="1"/>
  <c r="V1849" i="1"/>
  <c r="V1871" i="1"/>
  <c r="U1876" i="1"/>
  <c r="V1876" i="1" s="1"/>
  <c r="V1897" i="1"/>
  <c r="U1916" i="1"/>
  <c r="V1916" i="1" s="1"/>
  <c r="V1921" i="1"/>
  <c r="V1935" i="1"/>
  <c r="V1940" i="1"/>
  <c r="U1940" i="1"/>
  <c r="U1945" i="1"/>
  <c r="V1945" i="1" s="1"/>
  <c r="U1972" i="1"/>
  <c r="V1972" i="1" s="1"/>
  <c r="U1977" i="1"/>
  <c r="V1977" i="1" s="1"/>
  <c r="U2009" i="1"/>
  <c r="V2009" i="1" s="1"/>
  <c r="U2033" i="1"/>
  <c r="V2033" i="1" s="1"/>
  <c r="V2048" i="1"/>
  <c r="U2076" i="1"/>
  <c r="V2076" i="1" s="1"/>
  <c r="V2081" i="1"/>
  <c r="V2100" i="1"/>
  <c r="U2100" i="1"/>
  <c r="V2105" i="1"/>
  <c r="V2119" i="1"/>
  <c r="U2129" i="1"/>
  <c r="V2129" i="1" s="1"/>
  <c r="V2217" i="1"/>
  <c r="U2241" i="1"/>
  <c r="V2241" i="1" s="1"/>
  <c r="U2276" i="1"/>
  <c r="V2276" i="1" s="1"/>
  <c r="V2281" i="1"/>
  <c r="U2305" i="1"/>
  <c r="V2305" i="1" s="1"/>
  <c r="V2335" i="1"/>
  <c r="U2340" i="1"/>
  <c r="V2340" i="1" s="1"/>
  <c r="V2361" i="1"/>
  <c r="U2369" i="1"/>
  <c r="V2404" i="1"/>
  <c r="U2404" i="1"/>
  <c r="U2412" i="1"/>
  <c r="V2412" i="1" s="1"/>
  <c r="U2509" i="1"/>
  <c r="V2509" i="1" s="1"/>
  <c r="U2549" i="1"/>
  <c r="V2549" i="1" s="1"/>
  <c r="V2581" i="1"/>
  <c r="U2581" i="1"/>
  <c r="U2613" i="1"/>
  <c r="V2613" i="1" s="1"/>
  <c r="V2645" i="1"/>
  <c r="V2840" i="1"/>
  <c r="V2869" i="1"/>
  <c r="U2437" i="1"/>
  <c r="V2437" i="1" s="1"/>
  <c r="U2485" i="1"/>
  <c r="V2485" i="1" s="1"/>
  <c r="U1799" i="1"/>
  <c r="V1799" i="1" s="1"/>
  <c r="U1807" i="1"/>
  <c r="V1807" i="1" s="1"/>
  <c r="U1847" i="1"/>
  <c r="V1847" i="1" s="1"/>
  <c r="U1855" i="1"/>
  <c r="V1855" i="1" s="1"/>
  <c r="U1863" i="1"/>
  <c r="V1863" i="1" s="1"/>
  <c r="U1871" i="1"/>
  <c r="U1879" i="1"/>
  <c r="V1879" i="1" s="1"/>
  <c r="U1887" i="1"/>
  <c r="V1887" i="1" s="1"/>
  <c r="U1895" i="1"/>
  <c r="V1895" i="1" s="1"/>
  <c r="U1903" i="1"/>
  <c r="V1903" i="1" s="1"/>
  <c r="U1911" i="1"/>
  <c r="V1911" i="1" s="1"/>
  <c r="U1919" i="1"/>
  <c r="V1919" i="1" s="1"/>
  <c r="U1927" i="1"/>
  <c r="U1935" i="1"/>
  <c r="U1943" i="1"/>
  <c r="V1943" i="1" s="1"/>
  <c r="U1951" i="1"/>
  <c r="V1951" i="1" s="1"/>
  <c r="U1959" i="1"/>
  <c r="V1959" i="1" s="1"/>
  <c r="U1967" i="1"/>
  <c r="V1967" i="1" s="1"/>
  <c r="U1975" i="1"/>
  <c r="V1975" i="1" s="1"/>
  <c r="U1983" i="1"/>
  <c r="V1983" i="1" s="1"/>
  <c r="U1999" i="1"/>
  <c r="V1999" i="1" s="1"/>
  <c r="U2007" i="1"/>
  <c r="V2007" i="1" s="1"/>
  <c r="U2015" i="1"/>
  <c r="V2015" i="1" s="1"/>
  <c r="U2031" i="1"/>
  <c r="V2031" i="1" s="1"/>
  <c r="U2039" i="1"/>
  <c r="V2039" i="1" s="1"/>
  <c r="U2047" i="1"/>
  <c r="V2047" i="1" s="1"/>
  <c r="U2055" i="1"/>
  <c r="V2055" i="1" s="1"/>
  <c r="U2063" i="1"/>
  <c r="V2063" i="1" s="1"/>
  <c r="U2071" i="1"/>
  <c r="V2071" i="1" s="1"/>
  <c r="U2079" i="1"/>
  <c r="V2079" i="1" s="1"/>
  <c r="U2087" i="1"/>
  <c r="V2087" i="1" s="1"/>
  <c r="U2095" i="1"/>
  <c r="V2095" i="1" s="1"/>
  <c r="U2103" i="1"/>
  <c r="V2103" i="1" s="1"/>
  <c r="U2111" i="1"/>
  <c r="V2111" i="1" s="1"/>
  <c r="U2119" i="1"/>
  <c r="U2127" i="1"/>
  <c r="V2127" i="1" s="1"/>
  <c r="U2135" i="1"/>
  <c r="U2143" i="1"/>
  <c r="V2143" i="1" s="1"/>
  <c r="U2151" i="1"/>
  <c r="V2151" i="1" s="1"/>
  <c r="U2159" i="1"/>
  <c r="V2159" i="1" s="1"/>
  <c r="U2167" i="1"/>
  <c r="V2167" i="1" s="1"/>
  <c r="U2175" i="1"/>
  <c r="V2175" i="1" s="1"/>
  <c r="U2183" i="1"/>
  <c r="V2183" i="1" s="1"/>
  <c r="U2191" i="1"/>
  <c r="V2191" i="1" s="1"/>
  <c r="U2199" i="1"/>
  <c r="U2207" i="1"/>
  <c r="V2207" i="1" s="1"/>
  <c r="U2223" i="1"/>
  <c r="V2223" i="1" s="1"/>
  <c r="U2231" i="1"/>
  <c r="V2231" i="1" s="1"/>
  <c r="U2239" i="1"/>
  <c r="V2239" i="1" s="1"/>
  <c r="U2247" i="1"/>
  <c r="V2247" i="1" s="1"/>
  <c r="U2255" i="1"/>
  <c r="V2255" i="1" s="1"/>
  <c r="U2263" i="1"/>
  <c r="V2263" i="1" s="1"/>
  <c r="U2271" i="1"/>
  <c r="V2271" i="1" s="1"/>
  <c r="U2279" i="1"/>
  <c r="V2279" i="1" s="1"/>
  <c r="U2287" i="1"/>
  <c r="V2287" i="1" s="1"/>
  <c r="U2295" i="1"/>
  <c r="V2295" i="1" s="1"/>
  <c r="U2303" i="1"/>
  <c r="V2303" i="1" s="1"/>
  <c r="U2311" i="1"/>
  <c r="V2311" i="1" s="1"/>
  <c r="U2319" i="1"/>
  <c r="V2319" i="1" s="1"/>
  <c r="U2327" i="1"/>
  <c r="V2327" i="1" s="1"/>
  <c r="U2335" i="1"/>
  <c r="U2343" i="1"/>
  <c r="V2343" i="1" s="1"/>
  <c r="U2351" i="1"/>
  <c r="V2351" i="1" s="1"/>
  <c r="U2359" i="1"/>
  <c r="V2359" i="1" s="1"/>
  <c r="U2367" i="1"/>
  <c r="V2367" i="1" s="1"/>
  <c r="U2375" i="1"/>
  <c r="V2375" i="1" s="1"/>
  <c r="U2383" i="1"/>
  <c r="V2383" i="1" s="1"/>
  <c r="U2391" i="1"/>
  <c r="V2391" i="1" s="1"/>
  <c r="U2399" i="1"/>
  <c r="V2399" i="1" s="1"/>
  <c r="U2415" i="1"/>
  <c r="V2415" i="1" s="1"/>
  <c r="U2423" i="1"/>
  <c r="V2423" i="1" s="1"/>
  <c r="U2432" i="1"/>
  <c r="V2432" i="1" s="1"/>
  <c r="V2469" i="1"/>
  <c r="U2469" i="1"/>
  <c r="V2504" i="1"/>
  <c r="U2541" i="1"/>
  <c r="V2541" i="1" s="1"/>
  <c r="U2573" i="1"/>
  <c r="V2573" i="1" s="1"/>
  <c r="U2605" i="1"/>
  <c r="V2605" i="1" s="1"/>
  <c r="V2760" i="1"/>
  <c r="U1818" i="1"/>
  <c r="V1818" i="1" s="1"/>
  <c r="U1826" i="1"/>
  <c r="V1826" i="1" s="1"/>
  <c r="U1834" i="1"/>
  <c r="V1834" i="1" s="1"/>
  <c r="U1842" i="1"/>
  <c r="V1842" i="1" s="1"/>
  <c r="U1850" i="1"/>
  <c r="V1850" i="1" s="1"/>
  <c r="U1858" i="1"/>
  <c r="V1858" i="1" s="1"/>
  <c r="U1882" i="1"/>
  <c r="V1882" i="1" s="1"/>
  <c r="U1890" i="1"/>
  <c r="V1890" i="1" s="1"/>
  <c r="U1898" i="1"/>
  <c r="U1914" i="1"/>
  <c r="V1914" i="1" s="1"/>
  <c r="U1922" i="1"/>
  <c r="V1922" i="1" s="1"/>
  <c r="U1930" i="1"/>
  <c r="V1930" i="1" s="1"/>
  <c r="U1938" i="1"/>
  <c r="V1938" i="1" s="1"/>
  <c r="U1946" i="1"/>
  <c r="V1946" i="1" s="1"/>
  <c r="U1954" i="1"/>
  <c r="U1962" i="1"/>
  <c r="V1962" i="1" s="1"/>
  <c r="U1978" i="1"/>
  <c r="V1978" i="1" s="1"/>
  <c r="U1994" i="1"/>
  <c r="V1994" i="1" s="1"/>
  <c r="U2378" i="1"/>
  <c r="V2378" i="1" s="1"/>
  <c r="U2386" i="1"/>
  <c r="V2386" i="1" s="1"/>
  <c r="U2394" i="1"/>
  <c r="V2394" i="1" s="1"/>
  <c r="U2402" i="1"/>
  <c r="V2402" i="1" s="1"/>
  <c r="U2410" i="1"/>
  <c r="V2410" i="1" s="1"/>
  <c r="U2418" i="1"/>
  <c r="V2418" i="1" s="1"/>
  <c r="U2445" i="1"/>
  <c r="V2445" i="1" s="1"/>
  <c r="U1813" i="1"/>
  <c r="V1813" i="1" s="1"/>
  <c r="U1821" i="1"/>
  <c r="V1821" i="1" s="1"/>
  <c r="U1829" i="1"/>
  <c r="V1829" i="1" s="1"/>
  <c r="U1941" i="1"/>
  <c r="V1941" i="1" s="1"/>
  <c r="U1973" i="1"/>
  <c r="V1973" i="1" s="1"/>
  <c r="U1981" i="1"/>
  <c r="V1981" i="1" s="1"/>
  <c r="U2501" i="1"/>
  <c r="V2501" i="1" s="1"/>
  <c r="U2533" i="1"/>
  <c r="V2533" i="1" s="1"/>
  <c r="U2565" i="1"/>
  <c r="V2565" i="1" s="1"/>
  <c r="U2597" i="1"/>
  <c r="V2597" i="1" s="1"/>
  <c r="U1800" i="1"/>
  <c r="U1808" i="1"/>
  <c r="V1808" i="1" s="1"/>
  <c r="U1816" i="1"/>
  <c r="V1816" i="1" s="1"/>
  <c r="U1824" i="1"/>
  <c r="V1824" i="1" s="1"/>
  <c r="U1832" i="1"/>
  <c r="V1832" i="1" s="1"/>
  <c r="U1928" i="1"/>
  <c r="V1928" i="1" s="1"/>
  <c r="U1936" i="1"/>
  <c r="V1936" i="1" s="1"/>
  <c r="U1944" i="1"/>
  <c r="V1944" i="1" s="1"/>
  <c r="U1952" i="1"/>
  <c r="V1952" i="1" s="1"/>
  <c r="U1960" i="1"/>
  <c r="V1960" i="1" s="1"/>
  <c r="U1968" i="1"/>
  <c r="V1968" i="1" s="1"/>
  <c r="U1976" i="1"/>
  <c r="V1976" i="1" s="1"/>
  <c r="U1984" i="1"/>
  <c r="V1984" i="1" s="1"/>
  <c r="U1992" i="1"/>
  <c r="V1992" i="1" s="1"/>
  <c r="U2000" i="1"/>
  <c r="V2000" i="1" s="1"/>
  <c r="U2008" i="1"/>
  <c r="V2008" i="1" s="1"/>
  <c r="U2016" i="1"/>
  <c r="V2016" i="1" s="1"/>
  <c r="U2024" i="1"/>
  <c r="U2032" i="1"/>
  <c r="V2032" i="1" s="1"/>
  <c r="U2040" i="1"/>
  <c r="V2040" i="1" s="1"/>
  <c r="U2048" i="1"/>
  <c r="U2056" i="1"/>
  <c r="V2056" i="1" s="1"/>
  <c r="U2064" i="1"/>
  <c r="V2064" i="1" s="1"/>
  <c r="U2072" i="1"/>
  <c r="V2072" i="1" s="1"/>
  <c r="U2080" i="1"/>
  <c r="V2080" i="1" s="1"/>
  <c r="U2088" i="1"/>
  <c r="V2088" i="1" s="1"/>
  <c r="U2096" i="1"/>
  <c r="V2096" i="1" s="1"/>
  <c r="U2104" i="1"/>
  <c r="V2104" i="1" s="1"/>
  <c r="U2112" i="1"/>
  <c r="V2112" i="1" s="1"/>
  <c r="U2120" i="1"/>
  <c r="V2120" i="1" s="1"/>
  <c r="U2128" i="1"/>
  <c r="V2128" i="1" s="1"/>
  <c r="U2136" i="1"/>
  <c r="V2136" i="1" s="1"/>
  <c r="U2144" i="1"/>
  <c r="V2144" i="1" s="1"/>
  <c r="U2152" i="1"/>
  <c r="V2152" i="1" s="1"/>
  <c r="U2160" i="1"/>
  <c r="V2160" i="1" s="1"/>
  <c r="U2168" i="1"/>
  <c r="V2168" i="1" s="1"/>
  <c r="U2176" i="1"/>
  <c r="V2176" i="1" s="1"/>
  <c r="U2184" i="1"/>
  <c r="V2184" i="1" s="1"/>
  <c r="U2192" i="1"/>
  <c r="V2192" i="1" s="1"/>
  <c r="U2200" i="1"/>
  <c r="V2200" i="1" s="1"/>
  <c r="U2208" i="1"/>
  <c r="V2208" i="1" s="1"/>
  <c r="U2216" i="1"/>
  <c r="V2216" i="1" s="1"/>
  <c r="U2224" i="1"/>
  <c r="V2224" i="1" s="1"/>
  <c r="U2232" i="1"/>
  <c r="V2232" i="1" s="1"/>
  <c r="U2240" i="1"/>
  <c r="V2240" i="1" s="1"/>
  <c r="U2248" i="1"/>
  <c r="V2248" i="1" s="1"/>
  <c r="U2256" i="1"/>
  <c r="V2256" i="1" s="1"/>
  <c r="U2264" i="1"/>
  <c r="V2264" i="1" s="1"/>
  <c r="U2272" i="1"/>
  <c r="V2272" i="1" s="1"/>
  <c r="U2280" i="1"/>
  <c r="V2280" i="1" s="1"/>
  <c r="U2288" i="1"/>
  <c r="V2288" i="1" s="1"/>
  <c r="U2296" i="1"/>
  <c r="V2296" i="1" s="1"/>
  <c r="U2304" i="1"/>
  <c r="V2304" i="1" s="1"/>
  <c r="U2453" i="1"/>
  <c r="V2453" i="1" s="1"/>
  <c r="U2477" i="1"/>
  <c r="V2477" i="1" s="1"/>
  <c r="V2896" i="1"/>
  <c r="U2429" i="1"/>
  <c r="V2429" i="1" s="1"/>
  <c r="U2493" i="1"/>
  <c r="V2493" i="1" s="1"/>
  <c r="V2512" i="1"/>
  <c r="U2517" i="1"/>
  <c r="V2517" i="1" s="1"/>
  <c r="U2525" i="1"/>
  <c r="V2525" i="1" s="1"/>
  <c r="U2557" i="1"/>
  <c r="V2557" i="1" s="1"/>
  <c r="V2584" i="1"/>
  <c r="U2589" i="1"/>
  <c r="V2589" i="1" s="1"/>
  <c r="V2425" i="1"/>
  <c r="U2428" i="1"/>
  <c r="V2428" i="1" s="1"/>
  <c r="V2433" i="1"/>
  <c r="U2436" i="1"/>
  <c r="V2441" i="1"/>
  <c r="U2444" i="1"/>
  <c r="V2444" i="1" s="1"/>
  <c r="V2449" i="1"/>
  <c r="U2452" i="1"/>
  <c r="V2452" i="1" s="1"/>
  <c r="V2457" i="1"/>
  <c r="U2460" i="1"/>
  <c r="V2460" i="1" s="1"/>
  <c r="V2465" i="1"/>
  <c r="U2468" i="1"/>
  <c r="V2468" i="1" s="1"/>
  <c r="V2473" i="1"/>
  <c r="U2476" i="1"/>
  <c r="V2476" i="1" s="1"/>
  <c r="V2481" i="1"/>
  <c r="V2489" i="1"/>
  <c r="V2497" i="1"/>
  <c r="V2505" i="1"/>
  <c r="V2513" i="1"/>
  <c r="V2521" i="1"/>
  <c r="V2529" i="1"/>
  <c r="V2537" i="1"/>
  <c r="V2545" i="1"/>
  <c r="V2553" i="1"/>
  <c r="V2561" i="1"/>
  <c r="V2569" i="1"/>
  <c r="V2577" i="1"/>
  <c r="V2585" i="1"/>
  <c r="V2593" i="1"/>
  <c r="V2601" i="1"/>
  <c r="V2609" i="1"/>
  <c r="V2617" i="1"/>
  <c r="V2625" i="1"/>
  <c r="V2633" i="1"/>
  <c r="V2641" i="1"/>
  <c r="V2649" i="1"/>
  <c r="V2657" i="1"/>
  <c r="V2665" i="1"/>
  <c r="V2673" i="1"/>
  <c r="V2681" i="1"/>
  <c r="V2689" i="1"/>
  <c r="V2697" i="1"/>
  <c r="V2705" i="1"/>
  <c r="V2713" i="1"/>
  <c r="V2721" i="1"/>
  <c r="V2729" i="1"/>
  <c r="V2737" i="1"/>
  <c r="V2745" i="1"/>
  <c r="V2753" i="1"/>
  <c r="V2761" i="1"/>
  <c r="V2769" i="1"/>
  <c r="V2777" i="1"/>
  <c r="V2785" i="1"/>
  <c r="V2793" i="1"/>
  <c r="V2801" i="1"/>
  <c r="V2809" i="1"/>
  <c r="V2817" i="1"/>
  <c r="V2825" i="1"/>
  <c r="V2833" i="1"/>
  <c r="V2841" i="1"/>
  <c r="V2849" i="1"/>
  <c r="V2857" i="1"/>
  <c r="V2865" i="1"/>
  <c r="V2873" i="1"/>
  <c r="V2881" i="1"/>
  <c r="V2889" i="1"/>
  <c r="V2897" i="1"/>
  <c r="V2905" i="1"/>
  <c r="V2913" i="1"/>
  <c r="V2921" i="1"/>
  <c r="U2961" i="1"/>
  <c r="V2961" i="1" s="1"/>
  <c r="U3049" i="1"/>
  <c r="V3049" i="1" s="1"/>
  <c r="U3057" i="1"/>
  <c r="V3057" i="1" s="1"/>
  <c r="U3065" i="1"/>
  <c r="V3065" i="1" s="1"/>
  <c r="U3073" i="1"/>
  <c r="V3073" i="1" s="1"/>
  <c r="U3081" i="1"/>
  <c r="V3081" i="1" s="1"/>
  <c r="U3121" i="1"/>
  <c r="V3121" i="1" s="1"/>
  <c r="U3241" i="1"/>
  <c r="V3241" i="1" s="1"/>
  <c r="U3273" i="1"/>
  <c r="V3273" i="1" s="1"/>
  <c r="U3305" i="1"/>
  <c r="V3305" i="1" s="1"/>
  <c r="U3337" i="1"/>
  <c r="V3337" i="1" s="1"/>
  <c r="U2966" i="1"/>
  <c r="V2966" i="1" s="1"/>
  <c r="V2990" i="1"/>
  <c r="V3009" i="1"/>
  <c r="U3009" i="1"/>
  <c r="U3014" i="1"/>
  <c r="V3014" i="1" s="1"/>
  <c r="V3046" i="1"/>
  <c r="V3054" i="1"/>
  <c r="V3062" i="1"/>
  <c r="V3078" i="1"/>
  <c r="V3118" i="1"/>
  <c r="V3406" i="1"/>
  <c r="U3406" i="1"/>
  <c r="U2945" i="1"/>
  <c r="V2945" i="1" s="1"/>
  <c r="U2953" i="1"/>
  <c r="V2953" i="1" s="1"/>
  <c r="U2985" i="1"/>
  <c r="V2985" i="1" s="1"/>
  <c r="U3041" i="1"/>
  <c r="V3041" i="1" s="1"/>
  <c r="U3089" i="1"/>
  <c r="V3089" i="1" s="1"/>
  <c r="U3097" i="1"/>
  <c r="V3097" i="1" s="1"/>
  <c r="U3105" i="1"/>
  <c r="V3105" i="1" s="1"/>
  <c r="U3113" i="1"/>
  <c r="V3113" i="1" s="1"/>
  <c r="U3145" i="1"/>
  <c r="V3145" i="1" s="1"/>
  <c r="U3153" i="1"/>
  <c r="V3153" i="1" s="1"/>
  <c r="U3161" i="1"/>
  <c r="V3161" i="1" s="1"/>
  <c r="U3169" i="1"/>
  <c r="V3169" i="1" s="1"/>
  <c r="U3217" i="1"/>
  <c r="V3217" i="1" s="1"/>
  <c r="U3225" i="1"/>
  <c r="V3225" i="1" s="1"/>
  <c r="V3233" i="1"/>
  <c r="U3233" i="1"/>
  <c r="U3265" i="1"/>
  <c r="V3265" i="1" s="1"/>
  <c r="U3297" i="1"/>
  <c r="V3297" i="1" s="1"/>
  <c r="U3329" i="1"/>
  <c r="V3329" i="1" s="1"/>
  <c r="U3620" i="1"/>
  <c r="V3620" i="1" s="1"/>
  <c r="U3709" i="1"/>
  <c r="V3709" i="1" s="1"/>
  <c r="U3813" i="1"/>
  <c r="V3813" i="1" s="1"/>
  <c r="U2621" i="1"/>
  <c r="V2621" i="1" s="1"/>
  <c r="U2629" i="1"/>
  <c r="V2629" i="1" s="1"/>
  <c r="U2637" i="1"/>
  <c r="V2637" i="1" s="1"/>
  <c r="U2645" i="1"/>
  <c r="U2653" i="1"/>
  <c r="V2653" i="1" s="1"/>
  <c r="U2661" i="1"/>
  <c r="V2661" i="1" s="1"/>
  <c r="U2669" i="1"/>
  <c r="V2669" i="1" s="1"/>
  <c r="U2677" i="1"/>
  <c r="V2677" i="1" s="1"/>
  <c r="U2685" i="1"/>
  <c r="V2685" i="1" s="1"/>
  <c r="U2693" i="1"/>
  <c r="V2693" i="1" s="1"/>
  <c r="U2701" i="1"/>
  <c r="V2701" i="1" s="1"/>
  <c r="U2709" i="1"/>
  <c r="V2709" i="1" s="1"/>
  <c r="U2717" i="1"/>
  <c r="V2717" i="1" s="1"/>
  <c r="U2725" i="1"/>
  <c r="V2725" i="1" s="1"/>
  <c r="U2733" i="1"/>
  <c r="V2733" i="1" s="1"/>
  <c r="U2741" i="1"/>
  <c r="V2741" i="1" s="1"/>
  <c r="U2749" i="1"/>
  <c r="V2749" i="1" s="1"/>
  <c r="U2757" i="1"/>
  <c r="V2757" i="1" s="1"/>
  <c r="U2765" i="1"/>
  <c r="V2765" i="1" s="1"/>
  <c r="U2773" i="1"/>
  <c r="V2773" i="1" s="1"/>
  <c r="U2781" i="1"/>
  <c r="V2781" i="1" s="1"/>
  <c r="U2789" i="1"/>
  <c r="V2789" i="1" s="1"/>
  <c r="U2797" i="1"/>
  <c r="V2797" i="1" s="1"/>
  <c r="U2805" i="1"/>
  <c r="V2805" i="1" s="1"/>
  <c r="U2813" i="1"/>
  <c r="V2813" i="1" s="1"/>
  <c r="U2821" i="1"/>
  <c r="V2821" i="1" s="1"/>
  <c r="U2829" i="1"/>
  <c r="V2829" i="1" s="1"/>
  <c r="U2837" i="1"/>
  <c r="V2837" i="1" s="1"/>
  <c r="U2845" i="1"/>
  <c r="V2845" i="1" s="1"/>
  <c r="U2853" i="1"/>
  <c r="V2853" i="1" s="1"/>
  <c r="U2861" i="1"/>
  <c r="V2861" i="1" s="1"/>
  <c r="U2869" i="1"/>
  <c r="U2877" i="1"/>
  <c r="V2877" i="1" s="1"/>
  <c r="U2885" i="1"/>
  <c r="V2885" i="1" s="1"/>
  <c r="U2893" i="1"/>
  <c r="V2893" i="1" s="1"/>
  <c r="U2901" i="1"/>
  <c r="V2901" i="1" s="1"/>
  <c r="U2909" i="1"/>
  <c r="V2909" i="1" s="1"/>
  <c r="U2917" i="1"/>
  <c r="V2917" i="1" s="1"/>
  <c r="U2925" i="1"/>
  <c r="V2925" i="1" s="1"/>
  <c r="U2958" i="1"/>
  <c r="V2958" i="1" s="1"/>
  <c r="V3006" i="1"/>
  <c r="V3038" i="1"/>
  <c r="V3086" i="1"/>
  <c r="V3094" i="1"/>
  <c r="V3102" i="1"/>
  <c r="V3110" i="1"/>
  <c r="V3142" i="1"/>
  <c r="V3150" i="1"/>
  <c r="V3158" i="1"/>
  <c r="V3166" i="1"/>
  <c r="U2440" i="1"/>
  <c r="V2440" i="1" s="1"/>
  <c r="U2448" i="1"/>
  <c r="V2448" i="1" s="1"/>
  <c r="U2456" i="1"/>
  <c r="V2456" i="1" s="1"/>
  <c r="U2464" i="1"/>
  <c r="V2464" i="1" s="1"/>
  <c r="U2472" i="1"/>
  <c r="V2472" i="1" s="1"/>
  <c r="U2480" i="1"/>
  <c r="V2480" i="1" s="1"/>
  <c r="U2488" i="1"/>
  <c r="V2488" i="1" s="1"/>
  <c r="U2496" i="1"/>
  <c r="V2496" i="1" s="1"/>
  <c r="U2504" i="1"/>
  <c r="U2512" i="1"/>
  <c r="U2520" i="1"/>
  <c r="V2520" i="1" s="1"/>
  <c r="U2528" i="1"/>
  <c r="V2528" i="1" s="1"/>
  <c r="U2536" i="1"/>
  <c r="V2536" i="1" s="1"/>
  <c r="U2544" i="1"/>
  <c r="V2544" i="1" s="1"/>
  <c r="U2552" i="1"/>
  <c r="V2552" i="1" s="1"/>
  <c r="U2560" i="1"/>
  <c r="V2560" i="1" s="1"/>
  <c r="U2568" i="1"/>
  <c r="V2568" i="1" s="1"/>
  <c r="U2576" i="1"/>
  <c r="V2576" i="1" s="1"/>
  <c r="U2584" i="1"/>
  <c r="U2592" i="1"/>
  <c r="V2592" i="1" s="1"/>
  <c r="U2600" i="1"/>
  <c r="V2600" i="1" s="1"/>
  <c r="U2608" i="1"/>
  <c r="V2608" i="1" s="1"/>
  <c r="U2616" i="1"/>
  <c r="V2616" i="1" s="1"/>
  <c r="U2624" i="1"/>
  <c r="V2624" i="1" s="1"/>
  <c r="U2632" i="1"/>
  <c r="V2632" i="1" s="1"/>
  <c r="U2640" i="1"/>
  <c r="V2640" i="1" s="1"/>
  <c r="U2648" i="1"/>
  <c r="V2648" i="1" s="1"/>
  <c r="U2656" i="1"/>
  <c r="V2656" i="1" s="1"/>
  <c r="U2664" i="1"/>
  <c r="V2664" i="1" s="1"/>
  <c r="U2672" i="1"/>
  <c r="V2672" i="1" s="1"/>
  <c r="U2680" i="1"/>
  <c r="V2680" i="1" s="1"/>
  <c r="U2688" i="1"/>
  <c r="V2688" i="1" s="1"/>
  <c r="U2696" i="1"/>
  <c r="V2696" i="1" s="1"/>
  <c r="U2704" i="1"/>
  <c r="V2704" i="1" s="1"/>
  <c r="U2712" i="1"/>
  <c r="V2712" i="1" s="1"/>
  <c r="U2720" i="1"/>
  <c r="V2720" i="1" s="1"/>
  <c r="U2728" i="1"/>
  <c r="V2728" i="1" s="1"/>
  <c r="U2736" i="1"/>
  <c r="V2736" i="1" s="1"/>
  <c r="U2744" i="1"/>
  <c r="V2744" i="1" s="1"/>
  <c r="U2752" i="1"/>
  <c r="V2752" i="1" s="1"/>
  <c r="U2760" i="1"/>
  <c r="U2768" i="1"/>
  <c r="V2768" i="1" s="1"/>
  <c r="U2776" i="1"/>
  <c r="V2776" i="1" s="1"/>
  <c r="U2784" i="1"/>
  <c r="V2784" i="1" s="1"/>
  <c r="U2792" i="1"/>
  <c r="V2792" i="1" s="1"/>
  <c r="U2800" i="1"/>
  <c r="V2800" i="1" s="1"/>
  <c r="U2808" i="1"/>
  <c r="V2808" i="1" s="1"/>
  <c r="U2816" i="1"/>
  <c r="V2816" i="1" s="1"/>
  <c r="U2824" i="1"/>
  <c r="V2824" i="1" s="1"/>
  <c r="U2832" i="1"/>
  <c r="V2832" i="1" s="1"/>
  <c r="U2840" i="1"/>
  <c r="U2848" i="1"/>
  <c r="V2848" i="1" s="1"/>
  <c r="U2856" i="1"/>
  <c r="V2856" i="1" s="1"/>
  <c r="U2864" i="1"/>
  <c r="V2864" i="1" s="1"/>
  <c r="U2872" i="1"/>
  <c r="V2872" i="1" s="1"/>
  <c r="U2880" i="1"/>
  <c r="V2880" i="1" s="1"/>
  <c r="U2888" i="1"/>
  <c r="V2888" i="1" s="1"/>
  <c r="U2896" i="1"/>
  <c r="U2977" i="1"/>
  <c r="V2977" i="1" s="1"/>
  <c r="U3001" i="1"/>
  <c r="V3001" i="1" s="1"/>
  <c r="U3033" i="1"/>
  <c r="V3033" i="1" s="1"/>
  <c r="U3137" i="1"/>
  <c r="V3137" i="1" s="1"/>
  <c r="U3177" i="1"/>
  <c r="V3177" i="1" s="1"/>
  <c r="U3209" i="1"/>
  <c r="V3209" i="1" s="1"/>
  <c r="U3257" i="1"/>
  <c r="V3257" i="1" s="1"/>
  <c r="U3289" i="1"/>
  <c r="V3289" i="1" s="1"/>
  <c r="V3321" i="1"/>
  <c r="U3321" i="1"/>
  <c r="U3353" i="1"/>
  <c r="V3353" i="1" s="1"/>
  <c r="U3381" i="1"/>
  <c r="V3381" i="1" s="1"/>
  <c r="U2427" i="1"/>
  <c r="V2427" i="1" s="1"/>
  <c r="U2435" i="1"/>
  <c r="V2435" i="1" s="1"/>
  <c r="U2443" i="1"/>
  <c r="V2443" i="1" s="1"/>
  <c r="U2451" i="1"/>
  <c r="V2451" i="1" s="1"/>
  <c r="U2459" i="1"/>
  <c r="V2459" i="1" s="1"/>
  <c r="U2467" i="1"/>
  <c r="V2467" i="1" s="1"/>
  <c r="U2475" i="1"/>
  <c r="V2475" i="1" s="1"/>
  <c r="U2483" i="1"/>
  <c r="V2483" i="1" s="1"/>
  <c r="U2937" i="1"/>
  <c r="V2937" i="1" s="1"/>
  <c r="U2942" i="1"/>
  <c r="V2942" i="1" s="1"/>
  <c r="U2950" i="1"/>
  <c r="V2950" i="1" s="1"/>
  <c r="U2982" i="1"/>
  <c r="V2982" i="1" s="1"/>
  <c r="V3007" i="1"/>
  <c r="U3025" i="1"/>
  <c r="V3025" i="1" s="1"/>
  <c r="V3030" i="1"/>
  <c r="V3134" i="1"/>
  <c r="V3174" i="1"/>
  <c r="V3354" i="1"/>
  <c r="U2430" i="1"/>
  <c r="V2430" i="1" s="1"/>
  <c r="U2438" i="1"/>
  <c r="V2438" i="1" s="1"/>
  <c r="U2446" i="1"/>
  <c r="V2446" i="1" s="1"/>
  <c r="U2454" i="1"/>
  <c r="V2454" i="1" s="1"/>
  <c r="U2478" i="1"/>
  <c r="V2478" i="1" s="1"/>
  <c r="U2929" i="1"/>
  <c r="V2929" i="1" s="1"/>
  <c r="U2969" i="1"/>
  <c r="V2969" i="1" s="1"/>
  <c r="V3017" i="1"/>
  <c r="U3017" i="1"/>
  <c r="U3129" i="1"/>
  <c r="V3129" i="1" s="1"/>
  <c r="U3185" i="1"/>
  <c r="V3185" i="1" s="1"/>
  <c r="V3193" i="1"/>
  <c r="U3193" i="1"/>
  <c r="V3201" i="1"/>
  <c r="U3201" i="1"/>
  <c r="U3249" i="1"/>
  <c r="V3249" i="1" s="1"/>
  <c r="U3281" i="1"/>
  <c r="V3281" i="1" s="1"/>
  <c r="U3313" i="1"/>
  <c r="V3313" i="1" s="1"/>
  <c r="U3345" i="1"/>
  <c r="V3345" i="1" s="1"/>
  <c r="U2934" i="1"/>
  <c r="V2934" i="1" s="1"/>
  <c r="U2974" i="1"/>
  <c r="V2974" i="1" s="1"/>
  <c r="U2993" i="1"/>
  <c r="V2993" i="1" s="1"/>
  <c r="U2998" i="1"/>
  <c r="V2998" i="1" s="1"/>
  <c r="U3022" i="1"/>
  <c r="V3022" i="1" s="1"/>
  <c r="V3126" i="1"/>
  <c r="V3182" i="1"/>
  <c r="V3190" i="1"/>
  <c r="V3385" i="1"/>
  <c r="U3390" i="1"/>
  <c r="V3390" i="1" s="1"/>
  <c r="U3430" i="1"/>
  <c r="V3430" i="1" s="1"/>
  <c r="U3446" i="1"/>
  <c r="V3446" i="1" s="1"/>
  <c r="V3462" i="1"/>
  <c r="U3462" i="1"/>
  <c r="U3478" i="1"/>
  <c r="V3478" i="1" s="1"/>
  <c r="U3494" i="1"/>
  <c r="V3494" i="1" s="1"/>
  <c r="U3510" i="1"/>
  <c r="V3510" i="1" s="1"/>
  <c r="V3526" i="1"/>
  <c r="U3526" i="1"/>
  <c r="U3542" i="1"/>
  <c r="V3542" i="1" s="1"/>
  <c r="U3558" i="1"/>
  <c r="V3558" i="1" s="1"/>
  <c r="U3574" i="1"/>
  <c r="V3574" i="1" s="1"/>
  <c r="U3599" i="1"/>
  <c r="V3599" i="1" s="1"/>
  <c r="U3605" i="1"/>
  <c r="V3605" i="1" s="1"/>
  <c r="U3881" i="1"/>
  <c r="V3881" i="1" s="1"/>
  <c r="V3405" i="1"/>
  <c r="U3405" i="1"/>
  <c r="U3829" i="1"/>
  <c r="V3829" i="1" s="1"/>
  <c r="V3356" i="1"/>
  <c r="U3377" i="1"/>
  <c r="V3377" i="1" s="1"/>
  <c r="U3382" i="1"/>
  <c r="V3382" i="1" s="1"/>
  <c r="V3549" i="1"/>
  <c r="U3608" i="1"/>
  <c r="V3608" i="1" s="1"/>
  <c r="U3614" i="1"/>
  <c r="V3614" i="1" s="1"/>
  <c r="U3797" i="1"/>
  <c r="V3797" i="1" s="1"/>
  <c r="U2932" i="1"/>
  <c r="V2932" i="1" s="1"/>
  <c r="U2940" i="1"/>
  <c r="V2940" i="1" s="1"/>
  <c r="U2988" i="1"/>
  <c r="V2988" i="1" s="1"/>
  <c r="U2996" i="1"/>
  <c r="V2996" i="1" s="1"/>
  <c r="U3004" i="1"/>
  <c r="V3004" i="1" s="1"/>
  <c r="U3012" i="1"/>
  <c r="V3012" i="1" s="1"/>
  <c r="U3036" i="1"/>
  <c r="V3036" i="1" s="1"/>
  <c r="U3044" i="1"/>
  <c r="V3044" i="1" s="1"/>
  <c r="U3052" i="1"/>
  <c r="V3052" i="1" s="1"/>
  <c r="U3369" i="1"/>
  <c r="V3369" i="1" s="1"/>
  <c r="U3373" i="1"/>
  <c r="V3373" i="1" s="1"/>
  <c r="U3397" i="1"/>
  <c r="V3397" i="1" s="1"/>
  <c r="U3422" i="1"/>
  <c r="V3422" i="1" s="1"/>
  <c r="V3438" i="1"/>
  <c r="U3438" i="1"/>
  <c r="V3449" i="1"/>
  <c r="U3454" i="1"/>
  <c r="V3454" i="1" s="1"/>
  <c r="U3470" i="1"/>
  <c r="V3470" i="1" s="1"/>
  <c r="U3486" i="1"/>
  <c r="V3486" i="1" s="1"/>
  <c r="U3502" i="1"/>
  <c r="V3502" i="1" s="1"/>
  <c r="U3518" i="1"/>
  <c r="V3518" i="1" s="1"/>
  <c r="V3529" i="1"/>
  <c r="V3534" i="1"/>
  <c r="U3534" i="1"/>
  <c r="U3550" i="1"/>
  <c r="V3550" i="1" s="1"/>
  <c r="U3566" i="1"/>
  <c r="V3566" i="1" s="1"/>
  <c r="V3577" i="1"/>
  <c r="U3582" i="1"/>
  <c r="V3582" i="1" s="1"/>
  <c r="V3596" i="1"/>
  <c r="U3596" i="1"/>
  <c r="U3781" i="1"/>
  <c r="V3781" i="1" s="1"/>
  <c r="U2943" i="1"/>
  <c r="V2943" i="1" s="1"/>
  <c r="U2951" i="1"/>
  <c r="V2951" i="1" s="1"/>
  <c r="U2959" i="1"/>
  <c r="V2959" i="1" s="1"/>
  <c r="U2967" i="1"/>
  <c r="V2967" i="1" s="1"/>
  <c r="U2975" i="1"/>
  <c r="V2975" i="1" s="1"/>
  <c r="U2983" i="1"/>
  <c r="V2983" i="1" s="1"/>
  <c r="U2991" i="1"/>
  <c r="V2991" i="1" s="1"/>
  <c r="U2999" i="1"/>
  <c r="V2999" i="1" s="1"/>
  <c r="U3007" i="1"/>
  <c r="U3015" i="1"/>
  <c r="V3015" i="1" s="1"/>
  <c r="U3071" i="1"/>
  <c r="V3071" i="1" s="1"/>
  <c r="U3199" i="1"/>
  <c r="V3199" i="1" s="1"/>
  <c r="U3207" i="1"/>
  <c r="V3207" i="1" s="1"/>
  <c r="U3215" i="1"/>
  <c r="V3215" i="1" s="1"/>
  <c r="U3223" i="1"/>
  <c r="V3223" i="1" s="1"/>
  <c r="U3231" i="1"/>
  <c r="V3231" i="1" s="1"/>
  <c r="U3239" i="1"/>
  <c r="V3239" i="1" s="1"/>
  <c r="U3247" i="1"/>
  <c r="V3247" i="1" s="1"/>
  <c r="U3255" i="1"/>
  <c r="V3255" i="1" s="1"/>
  <c r="U3263" i="1"/>
  <c r="V3263" i="1" s="1"/>
  <c r="U3271" i="1"/>
  <c r="V3271" i="1" s="1"/>
  <c r="U3279" i="1"/>
  <c r="V3279" i="1" s="1"/>
  <c r="U3287" i="1"/>
  <c r="V3287" i="1" s="1"/>
  <c r="U3295" i="1"/>
  <c r="V3295" i="1" s="1"/>
  <c r="U3303" i="1"/>
  <c r="V3303" i="1" s="1"/>
  <c r="U3311" i="1"/>
  <c r="V3311" i="1" s="1"/>
  <c r="U3319" i="1"/>
  <c r="V3319" i="1" s="1"/>
  <c r="U3327" i="1"/>
  <c r="V3327" i="1" s="1"/>
  <c r="U3335" i="1"/>
  <c r="V3335" i="1" s="1"/>
  <c r="U3343" i="1"/>
  <c r="V3343" i="1" s="1"/>
  <c r="U3351" i="1"/>
  <c r="V3351" i="1" s="1"/>
  <c r="U3361" i="1"/>
  <c r="V3361" i="1" s="1"/>
  <c r="U3365" i="1"/>
  <c r="V3365" i="1" s="1"/>
  <c r="V3374" i="1"/>
  <c r="V3393" i="1"/>
  <c r="V3398" i="1"/>
  <c r="U3398" i="1"/>
  <c r="U3765" i="1"/>
  <c r="V3765" i="1" s="1"/>
  <c r="U2930" i="1"/>
  <c r="V2930" i="1" s="1"/>
  <c r="U2938" i="1"/>
  <c r="V2938" i="1" s="1"/>
  <c r="U2946" i="1"/>
  <c r="V2946" i="1" s="1"/>
  <c r="U2954" i="1"/>
  <c r="V2954" i="1" s="1"/>
  <c r="U2962" i="1"/>
  <c r="V2962" i="1" s="1"/>
  <c r="U2970" i="1"/>
  <c r="V2970" i="1" s="1"/>
  <c r="U2978" i="1"/>
  <c r="V2978" i="1" s="1"/>
  <c r="U2986" i="1"/>
  <c r="V2986" i="1" s="1"/>
  <c r="U2994" i="1"/>
  <c r="V2994" i="1" s="1"/>
  <c r="U3002" i="1"/>
  <c r="V3002" i="1" s="1"/>
  <c r="U3010" i="1"/>
  <c r="V3010" i="1" s="1"/>
  <c r="U3018" i="1"/>
  <c r="V3018" i="1" s="1"/>
  <c r="U3026" i="1"/>
  <c r="V3026" i="1" s="1"/>
  <c r="U3034" i="1"/>
  <c r="V3034" i="1" s="1"/>
  <c r="U3042" i="1"/>
  <c r="V3042" i="1" s="1"/>
  <c r="U3050" i="1"/>
  <c r="V3050" i="1" s="1"/>
  <c r="U3058" i="1"/>
  <c r="V3058" i="1" s="1"/>
  <c r="U3066" i="1"/>
  <c r="V3066" i="1" s="1"/>
  <c r="U3074" i="1"/>
  <c r="V3074" i="1" s="1"/>
  <c r="U3082" i="1"/>
  <c r="V3082" i="1" s="1"/>
  <c r="U3090" i="1"/>
  <c r="V3090" i="1" s="1"/>
  <c r="U3098" i="1"/>
  <c r="V3098" i="1" s="1"/>
  <c r="U3106" i="1"/>
  <c r="V3106" i="1" s="1"/>
  <c r="U3114" i="1"/>
  <c r="V3114" i="1" s="1"/>
  <c r="U3122" i="1"/>
  <c r="V3122" i="1" s="1"/>
  <c r="U3130" i="1"/>
  <c r="V3130" i="1" s="1"/>
  <c r="U3138" i="1"/>
  <c r="V3138" i="1" s="1"/>
  <c r="U3146" i="1"/>
  <c r="V3146" i="1" s="1"/>
  <c r="U3154" i="1"/>
  <c r="V3154" i="1" s="1"/>
  <c r="U3162" i="1"/>
  <c r="V3162" i="1" s="1"/>
  <c r="U3170" i="1"/>
  <c r="V3170" i="1" s="1"/>
  <c r="U3178" i="1"/>
  <c r="V3178" i="1" s="1"/>
  <c r="U3186" i="1"/>
  <c r="V3186" i="1" s="1"/>
  <c r="U3194" i="1"/>
  <c r="V3194" i="1" s="1"/>
  <c r="U3202" i="1"/>
  <c r="V3202" i="1" s="1"/>
  <c r="U3210" i="1"/>
  <c r="V3210" i="1" s="1"/>
  <c r="U3218" i="1"/>
  <c r="V3218" i="1" s="1"/>
  <c r="U3226" i="1"/>
  <c r="V3226" i="1" s="1"/>
  <c r="U3234" i="1"/>
  <c r="V3234" i="1" s="1"/>
  <c r="U3242" i="1"/>
  <c r="V3242" i="1" s="1"/>
  <c r="U3250" i="1"/>
  <c r="V3250" i="1" s="1"/>
  <c r="U3258" i="1"/>
  <c r="V3258" i="1" s="1"/>
  <c r="U3266" i="1"/>
  <c r="V3266" i="1" s="1"/>
  <c r="U3274" i="1"/>
  <c r="V3274" i="1" s="1"/>
  <c r="U3282" i="1"/>
  <c r="V3282" i="1" s="1"/>
  <c r="U3290" i="1"/>
  <c r="V3290" i="1" s="1"/>
  <c r="U3298" i="1"/>
  <c r="V3298" i="1" s="1"/>
  <c r="U3306" i="1"/>
  <c r="V3306" i="1" s="1"/>
  <c r="U3314" i="1"/>
  <c r="V3314" i="1" s="1"/>
  <c r="U3322" i="1"/>
  <c r="V3322" i="1" s="1"/>
  <c r="U3330" i="1"/>
  <c r="V3330" i="1" s="1"/>
  <c r="U3338" i="1"/>
  <c r="V3338" i="1" s="1"/>
  <c r="U3346" i="1"/>
  <c r="V3346" i="1" s="1"/>
  <c r="U3354" i="1"/>
  <c r="U3357" i="1"/>
  <c r="V3357" i="1" s="1"/>
  <c r="U3374" i="1"/>
  <c r="U3413" i="1"/>
  <c r="V3413" i="1" s="1"/>
  <c r="V3617" i="1"/>
  <c r="U3617" i="1"/>
  <c r="U3629" i="1"/>
  <c r="V3629" i="1" s="1"/>
  <c r="V3633" i="1"/>
  <c r="U3633" i="1"/>
  <c r="U3749" i="1"/>
  <c r="V3749" i="1" s="1"/>
  <c r="V3358" i="1"/>
  <c r="U3366" i="1"/>
  <c r="V3366" i="1" s="1"/>
  <c r="U3389" i="1"/>
  <c r="V3389" i="1" s="1"/>
  <c r="U3414" i="1"/>
  <c r="V3414" i="1" s="1"/>
  <c r="V3557" i="1"/>
  <c r="U3689" i="1"/>
  <c r="V3689" i="1" s="1"/>
  <c r="V3621" i="1"/>
  <c r="U3621" i="1"/>
  <c r="U3649" i="1"/>
  <c r="V3649" i="1" s="1"/>
  <c r="U3665" i="1"/>
  <c r="V3665" i="1" s="1"/>
  <c r="U3685" i="1"/>
  <c r="V3685" i="1" s="1"/>
  <c r="U3729" i="1"/>
  <c r="V3729" i="1" s="1"/>
  <c r="U3845" i="1"/>
  <c r="V3845" i="1" s="1"/>
  <c r="U3911" i="1"/>
  <c r="V3911" i="1" s="1"/>
  <c r="U3385" i="1"/>
  <c r="U3393" i="1"/>
  <c r="U3401" i="1"/>
  <c r="V3401" i="1" s="1"/>
  <c r="U3409" i="1"/>
  <c r="V3409" i="1" s="1"/>
  <c r="U3417" i="1"/>
  <c r="V3417" i="1" s="1"/>
  <c r="U3425" i="1"/>
  <c r="V3425" i="1" s="1"/>
  <c r="U3433" i="1"/>
  <c r="V3433" i="1" s="1"/>
  <c r="U3441" i="1"/>
  <c r="V3441" i="1" s="1"/>
  <c r="U3449" i="1"/>
  <c r="U3457" i="1"/>
  <c r="V3457" i="1" s="1"/>
  <c r="U3465" i="1"/>
  <c r="V3465" i="1" s="1"/>
  <c r="U3473" i="1"/>
  <c r="V3473" i="1" s="1"/>
  <c r="U3481" i="1"/>
  <c r="V3481" i="1" s="1"/>
  <c r="U3489" i="1"/>
  <c r="V3489" i="1" s="1"/>
  <c r="U3497" i="1"/>
  <c r="V3497" i="1" s="1"/>
  <c r="U3505" i="1"/>
  <c r="V3505" i="1" s="1"/>
  <c r="U3513" i="1"/>
  <c r="V3513" i="1" s="1"/>
  <c r="U3521" i="1"/>
  <c r="V3521" i="1" s="1"/>
  <c r="U3529" i="1"/>
  <c r="U3537" i="1"/>
  <c r="V3537" i="1" s="1"/>
  <c r="U3545" i="1"/>
  <c r="V3545" i="1" s="1"/>
  <c r="U3553" i="1"/>
  <c r="V3553" i="1" s="1"/>
  <c r="U3561" i="1"/>
  <c r="V3561" i="1" s="1"/>
  <c r="U3569" i="1"/>
  <c r="V3569" i="1" s="1"/>
  <c r="U3577" i="1"/>
  <c r="U3585" i="1"/>
  <c r="V3585" i="1" s="1"/>
  <c r="V3588" i="1"/>
  <c r="U3611" i="1"/>
  <c r="V3611" i="1" s="1"/>
  <c r="U3625" i="1"/>
  <c r="V3625" i="1" s="1"/>
  <c r="V3700" i="1"/>
  <c r="U3705" i="1"/>
  <c r="V3705" i="1" s="1"/>
  <c r="U3725" i="1"/>
  <c r="V3725" i="1" s="1"/>
  <c r="U3851" i="1"/>
  <c r="V3851" i="1" s="1"/>
  <c r="U3645" i="1"/>
  <c r="V3645" i="1" s="1"/>
  <c r="U3661" i="1"/>
  <c r="V3661" i="1" s="1"/>
  <c r="V3676" i="1"/>
  <c r="U3681" i="1"/>
  <c r="V3681" i="1" s="1"/>
  <c r="U3701" i="1"/>
  <c r="V3701" i="1" s="1"/>
  <c r="U3745" i="1"/>
  <c r="V3745" i="1" s="1"/>
  <c r="V3777" i="1"/>
  <c r="V3793" i="1"/>
  <c r="V3820" i="1"/>
  <c r="V3841" i="1"/>
  <c r="U3937" i="1"/>
  <c r="V3937" i="1" s="1"/>
  <c r="U3942" i="1"/>
  <c r="V3942" i="1" s="1"/>
  <c r="U3612" i="1"/>
  <c r="V3612" i="1" s="1"/>
  <c r="U3677" i="1"/>
  <c r="V3677" i="1" s="1"/>
  <c r="U3721" i="1"/>
  <c r="V3721" i="1" s="1"/>
  <c r="U3741" i="1"/>
  <c r="V3741" i="1" s="1"/>
  <c r="U3757" i="1"/>
  <c r="V3757" i="1" s="1"/>
  <c r="U3773" i="1"/>
  <c r="V3773" i="1" s="1"/>
  <c r="U3789" i="1"/>
  <c r="V3789" i="1" s="1"/>
  <c r="U3805" i="1"/>
  <c r="V3805" i="1" s="1"/>
  <c r="U3821" i="1"/>
  <c r="V3821" i="1" s="1"/>
  <c r="U3837" i="1"/>
  <c r="V3837" i="1" s="1"/>
  <c r="U3862" i="1"/>
  <c r="V3862" i="1" s="1"/>
  <c r="U3641" i="1"/>
  <c r="V3641" i="1" s="1"/>
  <c r="U3657" i="1"/>
  <c r="V3657" i="1" s="1"/>
  <c r="U3697" i="1"/>
  <c r="V3697" i="1" s="1"/>
  <c r="U3717" i="1"/>
  <c r="V3717" i="1" s="1"/>
  <c r="U3421" i="1"/>
  <c r="V3421" i="1" s="1"/>
  <c r="U3429" i="1"/>
  <c r="V3429" i="1" s="1"/>
  <c r="U3437" i="1"/>
  <c r="V3437" i="1" s="1"/>
  <c r="U3445" i="1"/>
  <c r="V3445" i="1" s="1"/>
  <c r="U3453" i="1"/>
  <c r="V3453" i="1" s="1"/>
  <c r="U3461" i="1"/>
  <c r="V3461" i="1" s="1"/>
  <c r="U3469" i="1"/>
  <c r="V3469" i="1" s="1"/>
  <c r="U3477" i="1"/>
  <c r="V3477" i="1" s="1"/>
  <c r="U3485" i="1"/>
  <c r="V3485" i="1" s="1"/>
  <c r="U3493" i="1"/>
  <c r="V3493" i="1" s="1"/>
  <c r="U3501" i="1"/>
  <c r="V3501" i="1" s="1"/>
  <c r="U3509" i="1"/>
  <c r="V3509" i="1" s="1"/>
  <c r="U3517" i="1"/>
  <c r="V3517" i="1" s="1"/>
  <c r="U3525" i="1"/>
  <c r="V3525" i="1" s="1"/>
  <c r="U3533" i="1"/>
  <c r="V3533" i="1" s="1"/>
  <c r="U3541" i="1"/>
  <c r="V3541" i="1" s="1"/>
  <c r="U3549" i="1"/>
  <c r="U3557" i="1"/>
  <c r="U3565" i="1"/>
  <c r="V3565" i="1" s="1"/>
  <c r="U3573" i="1"/>
  <c r="V3573" i="1" s="1"/>
  <c r="U3581" i="1"/>
  <c r="V3581" i="1" s="1"/>
  <c r="U3595" i="1"/>
  <c r="V3595" i="1" s="1"/>
  <c r="U3598" i="1"/>
  <c r="V3598" i="1" s="1"/>
  <c r="U3601" i="1"/>
  <c r="V3601" i="1" s="1"/>
  <c r="U3613" i="1"/>
  <c r="V3613" i="1" s="1"/>
  <c r="U3616" i="1"/>
  <c r="V3616" i="1" s="1"/>
  <c r="U3619" i="1"/>
  <c r="V3619" i="1" s="1"/>
  <c r="U3636" i="1"/>
  <c r="V3636" i="1" s="1"/>
  <c r="U3673" i="1"/>
  <c r="V3673" i="1" s="1"/>
  <c r="U3693" i="1"/>
  <c r="V3693" i="1" s="1"/>
  <c r="U3737" i="1"/>
  <c r="V3737" i="1" s="1"/>
  <c r="U3858" i="1"/>
  <c r="V3858" i="1" s="1"/>
  <c r="U3894" i="1"/>
  <c r="V3894" i="1" s="1"/>
  <c r="U3969" i="1"/>
  <c r="V3969" i="1" s="1"/>
  <c r="U3974" i="1"/>
  <c r="V3974" i="1" s="1"/>
  <c r="U3604" i="1"/>
  <c r="V3604" i="1" s="1"/>
  <c r="V3607" i="1"/>
  <c r="U3628" i="1"/>
  <c r="V3628" i="1" s="1"/>
  <c r="U3637" i="1"/>
  <c r="V3637" i="1" s="1"/>
  <c r="U3653" i="1"/>
  <c r="V3653" i="1" s="1"/>
  <c r="U3669" i="1"/>
  <c r="V3669" i="1" s="1"/>
  <c r="U3713" i="1"/>
  <c r="V3713" i="1" s="1"/>
  <c r="U3733" i="1"/>
  <c r="V3733" i="1" s="1"/>
  <c r="V3764" i="1"/>
  <c r="V3828" i="1"/>
  <c r="V3855" i="1"/>
  <c r="U3866" i="1"/>
  <c r="V3866" i="1" s="1"/>
  <c r="V3870" i="1"/>
  <c r="V3886" i="1"/>
  <c r="U3903" i="1"/>
  <c r="V3903" i="1" s="1"/>
  <c r="U4314" i="1"/>
  <c r="V4314" i="1" s="1"/>
  <c r="V4427" i="1"/>
  <c r="U3640" i="1"/>
  <c r="V3640" i="1" s="1"/>
  <c r="U3648" i="1"/>
  <c r="V3648" i="1" s="1"/>
  <c r="U3656" i="1"/>
  <c r="V3656" i="1" s="1"/>
  <c r="U3664" i="1"/>
  <c r="V3664" i="1" s="1"/>
  <c r="U3895" i="1"/>
  <c r="V3895" i="1" s="1"/>
  <c r="U3929" i="1"/>
  <c r="V3929" i="1" s="1"/>
  <c r="U3961" i="1"/>
  <c r="V3961" i="1" s="1"/>
  <c r="U4001" i="1"/>
  <c r="V4001" i="1" s="1"/>
  <c r="U4009" i="1"/>
  <c r="V4009" i="1" s="1"/>
  <c r="U4017" i="1"/>
  <c r="V4017" i="1" s="1"/>
  <c r="U4025" i="1"/>
  <c r="V4025" i="1" s="1"/>
  <c r="U4033" i="1"/>
  <c r="V4033" i="1" s="1"/>
  <c r="U4041" i="1"/>
  <c r="V4041" i="1" s="1"/>
  <c r="U4049" i="1"/>
  <c r="V4049" i="1" s="1"/>
  <c r="U4057" i="1"/>
  <c r="V4057" i="1" s="1"/>
  <c r="U4065" i="1"/>
  <c r="V4065" i="1" s="1"/>
  <c r="U4073" i="1"/>
  <c r="V4073" i="1" s="1"/>
  <c r="U4081" i="1"/>
  <c r="V4081" i="1" s="1"/>
  <c r="U4089" i="1"/>
  <c r="V4089" i="1" s="1"/>
  <c r="U4097" i="1"/>
  <c r="V4097" i="1" s="1"/>
  <c r="U4105" i="1"/>
  <c r="V4105" i="1" s="1"/>
  <c r="U4113" i="1"/>
  <c r="V4113" i="1" s="1"/>
  <c r="U4121" i="1"/>
  <c r="V4121" i="1" s="1"/>
  <c r="U4129" i="1"/>
  <c r="V4129" i="1" s="1"/>
  <c r="U4137" i="1"/>
  <c r="V4137" i="1" s="1"/>
  <c r="U4202" i="1"/>
  <c r="V4202" i="1" s="1"/>
  <c r="U4258" i="1"/>
  <c r="V4258" i="1" s="1"/>
  <c r="V4285" i="1"/>
  <c r="U4290" i="1"/>
  <c r="V4290" i="1" s="1"/>
  <c r="U3863" i="1"/>
  <c r="V3863" i="1" s="1"/>
  <c r="U3871" i="1"/>
  <c r="V3871" i="1" s="1"/>
  <c r="U3878" i="1"/>
  <c r="V3878" i="1" s="1"/>
  <c r="U3887" i="1"/>
  <c r="V3887" i="1" s="1"/>
  <c r="V3930" i="1"/>
  <c r="U3934" i="1"/>
  <c r="V3934" i="1" s="1"/>
  <c r="U3966" i="1"/>
  <c r="V3966" i="1" s="1"/>
  <c r="V4143" i="1"/>
  <c r="U3879" i="1"/>
  <c r="V3879" i="1" s="1"/>
  <c r="U3953" i="1"/>
  <c r="V3953" i="1" s="1"/>
  <c r="U3985" i="1"/>
  <c r="V3985" i="1" s="1"/>
  <c r="U3993" i="1"/>
  <c r="V3993" i="1" s="1"/>
  <c r="V4094" i="1"/>
  <c r="U3753" i="1"/>
  <c r="V3753" i="1" s="1"/>
  <c r="U3761" i="1"/>
  <c r="V3761" i="1" s="1"/>
  <c r="U3769" i="1"/>
  <c r="V3769" i="1" s="1"/>
  <c r="U3777" i="1"/>
  <c r="U3785" i="1"/>
  <c r="V3785" i="1" s="1"/>
  <c r="U3793" i="1"/>
  <c r="U3801" i="1"/>
  <c r="V3801" i="1" s="1"/>
  <c r="U3809" i="1"/>
  <c r="V3809" i="1" s="1"/>
  <c r="U3817" i="1"/>
  <c r="V3817" i="1" s="1"/>
  <c r="U3825" i="1"/>
  <c r="V3825" i="1" s="1"/>
  <c r="U3833" i="1"/>
  <c r="V3833" i="1" s="1"/>
  <c r="U3841" i="1"/>
  <c r="U3849" i="1"/>
  <c r="V3849" i="1" s="1"/>
  <c r="V3913" i="1"/>
  <c r="U3926" i="1"/>
  <c r="V3926" i="1" s="1"/>
  <c r="U3958" i="1"/>
  <c r="V3958" i="1" s="1"/>
  <c r="U3998" i="1"/>
  <c r="V3998" i="1" s="1"/>
  <c r="U4006" i="1"/>
  <c r="V4006" i="1" s="1"/>
  <c r="U4014" i="1"/>
  <c r="V4014" i="1" s="1"/>
  <c r="U4022" i="1"/>
  <c r="V4022" i="1" s="1"/>
  <c r="U4030" i="1"/>
  <c r="V4030" i="1" s="1"/>
  <c r="U4038" i="1"/>
  <c r="V4038" i="1" s="1"/>
  <c r="U4046" i="1"/>
  <c r="V4046" i="1" s="1"/>
  <c r="U4054" i="1"/>
  <c r="V4054" i="1" s="1"/>
  <c r="U4062" i="1"/>
  <c r="V4062" i="1" s="1"/>
  <c r="U4070" i="1"/>
  <c r="V4070" i="1" s="1"/>
  <c r="U4078" i="1"/>
  <c r="V4078" i="1" s="1"/>
  <c r="U4086" i="1"/>
  <c r="V4086" i="1" s="1"/>
  <c r="U4094" i="1"/>
  <c r="U4102" i="1"/>
  <c r="V4102" i="1" s="1"/>
  <c r="U4110" i="1"/>
  <c r="V4110" i="1" s="1"/>
  <c r="U4118" i="1"/>
  <c r="V4118" i="1" s="1"/>
  <c r="U4126" i="1"/>
  <c r="V4126" i="1" s="1"/>
  <c r="U4134" i="1"/>
  <c r="V4134" i="1" s="1"/>
  <c r="U3644" i="1"/>
  <c r="V3644" i="1" s="1"/>
  <c r="U3652" i="1"/>
  <c r="V3652" i="1" s="1"/>
  <c r="U3660" i="1"/>
  <c r="V3660" i="1" s="1"/>
  <c r="U3668" i="1"/>
  <c r="V3668" i="1" s="1"/>
  <c r="U3676" i="1"/>
  <c r="U3684" i="1"/>
  <c r="V3684" i="1" s="1"/>
  <c r="U3692" i="1"/>
  <c r="V3692" i="1" s="1"/>
  <c r="U3700" i="1"/>
  <c r="U3708" i="1"/>
  <c r="V3708" i="1" s="1"/>
  <c r="U3716" i="1"/>
  <c r="V3716" i="1" s="1"/>
  <c r="U3724" i="1"/>
  <c r="V3724" i="1" s="1"/>
  <c r="U3732" i="1"/>
  <c r="V3732" i="1" s="1"/>
  <c r="U3740" i="1"/>
  <c r="V3740" i="1" s="1"/>
  <c r="U3748" i="1"/>
  <c r="V3748" i="1" s="1"/>
  <c r="U3756" i="1"/>
  <c r="V3756" i="1" s="1"/>
  <c r="U3764" i="1"/>
  <c r="U3772" i="1"/>
  <c r="V3772" i="1" s="1"/>
  <c r="U3780" i="1"/>
  <c r="V3780" i="1" s="1"/>
  <c r="U3788" i="1"/>
  <c r="V3788" i="1" s="1"/>
  <c r="U3796" i="1"/>
  <c r="V3796" i="1" s="1"/>
  <c r="U3804" i="1"/>
  <c r="V3804" i="1" s="1"/>
  <c r="U3812" i="1"/>
  <c r="V3812" i="1" s="1"/>
  <c r="U3820" i="1"/>
  <c r="U3828" i="1"/>
  <c r="U3836" i="1"/>
  <c r="V3836" i="1" s="1"/>
  <c r="V3905" i="1"/>
  <c r="V3910" i="1"/>
  <c r="U3918" i="1"/>
  <c r="V3918" i="1" s="1"/>
  <c r="U3927" i="1"/>
  <c r="V3927" i="1" s="1"/>
  <c r="U3945" i="1"/>
  <c r="V3945" i="1" s="1"/>
  <c r="U3977" i="1"/>
  <c r="V3977" i="1" s="1"/>
  <c r="V3982" i="1"/>
  <c r="V3990" i="1"/>
  <c r="V4015" i="1"/>
  <c r="V4023" i="1"/>
  <c r="U3850" i="1"/>
  <c r="V3850" i="1" s="1"/>
  <c r="V3854" i="1"/>
  <c r="V3857" i="1"/>
  <c r="V3897" i="1"/>
  <c r="V3902" i="1"/>
  <c r="U3910" i="1"/>
  <c r="U3919" i="1"/>
  <c r="V3919" i="1" s="1"/>
  <c r="V3946" i="1"/>
  <c r="U3950" i="1"/>
  <c r="V3950" i="1" s="1"/>
  <c r="V3978" i="1"/>
  <c r="U3982" i="1"/>
  <c r="U3990" i="1"/>
  <c r="V4157" i="1"/>
  <c r="U4162" i="1"/>
  <c r="V4162" i="1" s="1"/>
  <c r="V4230" i="1"/>
  <c r="V4286" i="1"/>
  <c r="U4394" i="1"/>
  <c r="V4394" i="1" s="1"/>
  <c r="U4194" i="1"/>
  <c r="V4194" i="1" s="1"/>
  <c r="V4199" i="1"/>
  <c r="V4221" i="1"/>
  <c r="U4226" i="1"/>
  <c r="V4226" i="1" s="1"/>
  <c r="U4234" i="1"/>
  <c r="V4234" i="1" s="1"/>
  <c r="V4239" i="1"/>
  <c r="U4242" i="1"/>
  <c r="V4242" i="1" s="1"/>
  <c r="U4250" i="1"/>
  <c r="V4250" i="1" s="1"/>
  <c r="U4282" i="1"/>
  <c r="V4282" i="1" s="1"/>
  <c r="U4370" i="1"/>
  <c r="V4370" i="1" s="1"/>
  <c r="V4449" i="1"/>
  <c r="V4154" i="1"/>
  <c r="U4154" i="1"/>
  <c r="U4306" i="1"/>
  <c r="V4306" i="1" s="1"/>
  <c r="V4333" i="1"/>
  <c r="U4354" i="1"/>
  <c r="V4354" i="1" s="1"/>
  <c r="V4389" i="1"/>
  <c r="V4402" i="1"/>
  <c r="U4402" i="1"/>
  <c r="U4418" i="1"/>
  <c r="V4418" i="1" s="1"/>
  <c r="U4434" i="1"/>
  <c r="V4434" i="1" s="1"/>
  <c r="V4445" i="1"/>
  <c r="U3935" i="1"/>
  <c r="V3935" i="1" s="1"/>
  <c r="U3943" i="1"/>
  <c r="V3943" i="1" s="1"/>
  <c r="U3951" i="1"/>
  <c r="V3951" i="1" s="1"/>
  <c r="U3959" i="1"/>
  <c r="V3959" i="1" s="1"/>
  <c r="U3967" i="1"/>
  <c r="V3967" i="1" s="1"/>
  <c r="U3975" i="1"/>
  <c r="V3975" i="1" s="1"/>
  <c r="U3983" i="1"/>
  <c r="V3983" i="1" s="1"/>
  <c r="U3991" i="1"/>
  <c r="V3991" i="1" s="1"/>
  <c r="U3999" i="1"/>
  <c r="V3999" i="1" s="1"/>
  <c r="U4007" i="1"/>
  <c r="V4007" i="1" s="1"/>
  <c r="U4015" i="1"/>
  <c r="U4023" i="1"/>
  <c r="U4031" i="1"/>
  <c r="V4031" i="1" s="1"/>
  <c r="U4039" i="1"/>
  <c r="V4039" i="1" s="1"/>
  <c r="U4047" i="1"/>
  <c r="V4047" i="1" s="1"/>
  <c r="U4055" i="1"/>
  <c r="V4055" i="1" s="1"/>
  <c r="U4063" i="1"/>
  <c r="V4063" i="1" s="1"/>
  <c r="U4071" i="1"/>
  <c r="V4071" i="1" s="1"/>
  <c r="U4079" i="1"/>
  <c r="V4079" i="1" s="1"/>
  <c r="U4087" i="1"/>
  <c r="V4087" i="1" s="1"/>
  <c r="U4095" i="1"/>
  <c r="V4095" i="1" s="1"/>
  <c r="U4103" i="1"/>
  <c r="V4103" i="1" s="1"/>
  <c r="U4111" i="1"/>
  <c r="V4111" i="1" s="1"/>
  <c r="U4119" i="1"/>
  <c r="V4119" i="1" s="1"/>
  <c r="U4127" i="1"/>
  <c r="V4127" i="1" s="1"/>
  <c r="U4135" i="1"/>
  <c r="V4135" i="1" s="1"/>
  <c r="V4186" i="1"/>
  <c r="U4186" i="1"/>
  <c r="U4218" i="1"/>
  <c r="V4218" i="1" s="1"/>
  <c r="U4274" i="1"/>
  <c r="V4274" i="1" s="1"/>
  <c r="U4322" i="1"/>
  <c r="V4322" i="1" s="1"/>
  <c r="U4338" i="1"/>
  <c r="V4338" i="1" s="1"/>
  <c r="U4378" i="1"/>
  <c r="V4378" i="1" s="1"/>
  <c r="U3874" i="1"/>
  <c r="V3874" i="1" s="1"/>
  <c r="U3882" i="1"/>
  <c r="V3882" i="1" s="1"/>
  <c r="U3890" i="1"/>
  <c r="V3890" i="1" s="1"/>
  <c r="U3898" i="1"/>
  <c r="V3898" i="1" s="1"/>
  <c r="U3906" i="1"/>
  <c r="V3906" i="1" s="1"/>
  <c r="U3914" i="1"/>
  <c r="V3914" i="1" s="1"/>
  <c r="U3922" i="1"/>
  <c r="V3922" i="1" s="1"/>
  <c r="U3930" i="1"/>
  <c r="U3938" i="1"/>
  <c r="V3938" i="1" s="1"/>
  <c r="U3946" i="1"/>
  <c r="U3954" i="1"/>
  <c r="V3954" i="1" s="1"/>
  <c r="U3962" i="1"/>
  <c r="V3962" i="1" s="1"/>
  <c r="U3970" i="1"/>
  <c r="V3970" i="1" s="1"/>
  <c r="U3978" i="1"/>
  <c r="U3986" i="1"/>
  <c r="V3986" i="1" s="1"/>
  <c r="U3994" i="1"/>
  <c r="V3994" i="1" s="1"/>
  <c r="U4002" i="1"/>
  <c r="V4002" i="1" s="1"/>
  <c r="U4010" i="1"/>
  <c r="V4010" i="1" s="1"/>
  <c r="U4018" i="1"/>
  <c r="V4018" i="1" s="1"/>
  <c r="U4026" i="1"/>
  <c r="V4026" i="1" s="1"/>
  <c r="U4034" i="1"/>
  <c r="V4034" i="1" s="1"/>
  <c r="U4042" i="1"/>
  <c r="V4042" i="1" s="1"/>
  <c r="U4050" i="1"/>
  <c r="V4050" i="1" s="1"/>
  <c r="U4058" i="1"/>
  <c r="V4058" i="1" s="1"/>
  <c r="U4066" i="1"/>
  <c r="V4066" i="1" s="1"/>
  <c r="U4074" i="1"/>
  <c r="V4074" i="1" s="1"/>
  <c r="U4082" i="1"/>
  <c r="V4082" i="1" s="1"/>
  <c r="U4090" i="1"/>
  <c r="V4090" i="1" s="1"/>
  <c r="U4098" i="1"/>
  <c r="V4098" i="1" s="1"/>
  <c r="U4106" i="1"/>
  <c r="V4106" i="1" s="1"/>
  <c r="U4114" i="1"/>
  <c r="V4114" i="1" s="1"/>
  <c r="U4122" i="1"/>
  <c r="V4122" i="1" s="1"/>
  <c r="U4130" i="1"/>
  <c r="V4130" i="1" s="1"/>
  <c r="U4138" i="1"/>
  <c r="V4138" i="1" s="1"/>
  <c r="U4141" i="1"/>
  <c r="V4141" i="1" s="1"/>
  <c r="U4150" i="1"/>
  <c r="V4150" i="1" s="1"/>
  <c r="U4146" i="1"/>
  <c r="V4146" i="1" s="1"/>
  <c r="V4151" i="1"/>
  <c r="U4178" i="1"/>
  <c r="V4178" i="1" s="1"/>
  <c r="V4210" i="1"/>
  <c r="U4210" i="1"/>
  <c r="V4215" i="1"/>
  <c r="U4266" i="1"/>
  <c r="V4266" i="1" s="1"/>
  <c r="U4298" i="1"/>
  <c r="V4298" i="1" s="1"/>
  <c r="V4398" i="1"/>
  <c r="V4410" i="1"/>
  <c r="U4410" i="1"/>
  <c r="V4139" i="1"/>
  <c r="U4142" i="1"/>
  <c r="V4142" i="1" s="1"/>
  <c r="V4147" i="1"/>
  <c r="U4170" i="1"/>
  <c r="V4170" i="1" s="1"/>
  <c r="V4183" i="1"/>
  <c r="U4330" i="1"/>
  <c r="V4330" i="1" s="1"/>
  <c r="U4346" i="1"/>
  <c r="V4346" i="1" s="1"/>
  <c r="U4362" i="1"/>
  <c r="V4362" i="1" s="1"/>
  <c r="U4386" i="1"/>
  <c r="V4386" i="1" s="1"/>
  <c r="U4426" i="1"/>
  <c r="V4426" i="1" s="1"/>
  <c r="U4498" i="1"/>
  <c r="V4498" i="1" s="1"/>
  <c r="V4563" i="1"/>
  <c r="V4665" i="1"/>
  <c r="V4654" i="1"/>
  <c r="V4677" i="1"/>
  <c r="U4149" i="1"/>
  <c r="V4149" i="1" s="1"/>
  <c r="U4157" i="1"/>
  <c r="U4165" i="1"/>
  <c r="V4165" i="1" s="1"/>
  <c r="U4197" i="1"/>
  <c r="V4197" i="1" s="1"/>
  <c r="U4205" i="1"/>
  <c r="V4205" i="1" s="1"/>
  <c r="U4213" i="1"/>
  <c r="V4213" i="1" s="1"/>
  <c r="U4221" i="1"/>
  <c r="U4229" i="1"/>
  <c r="V4229" i="1" s="1"/>
  <c r="U4237" i="1"/>
  <c r="V4237" i="1" s="1"/>
  <c r="U4245" i="1"/>
  <c r="V4245" i="1" s="1"/>
  <c r="U4253" i="1"/>
  <c r="V4253" i="1" s="1"/>
  <c r="U4261" i="1"/>
  <c r="V4261" i="1" s="1"/>
  <c r="U4269" i="1"/>
  <c r="V4269" i="1" s="1"/>
  <c r="U4277" i="1"/>
  <c r="V4277" i="1" s="1"/>
  <c r="U4285" i="1"/>
  <c r="U4293" i="1"/>
  <c r="V4293" i="1" s="1"/>
  <c r="U4301" i="1"/>
  <c r="V4301" i="1" s="1"/>
  <c r="U4309" i="1"/>
  <c r="V4309" i="1" s="1"/>
  <c r="U4317" i="1"/>
  <c r="V4317" i="1" s="1"/>
  <c r="U4325" i="1"/>
  <c r="V4325" i="1" s="1"/>
  <c r="U4333" i="1"/>
  <c r="U4341" i="1"/>
  <c r="V4341" i="1" s="1"/>
  <c r="U4349" i="1"/>
  <c r="V4349" i="1" s="1"/>
  <c r="U4357" i="1"/>
  <c r="V4357" i="1" s="1"/>
  <c r="U4365" i="1"/>
  <c r="V4365" i="1" s="1"/>
  <c r="U4373" i="1"/>
  <c r="V4373" i="1" s="1"/>
  <c r="U4381" i="1"/>
  <c r="V4381" i="1" s="1"/>
  <c r="U4389" i="1"/>
  <c r="U4397" i="1"/>
  <c r="V4397" i="1" s="1"/>
  <c r="U4405" i="1"/>
  <c r="V4405" i="1" s="1"/>
  <c r="U4413" i="1"/>
  <c r="V4413" i="1" s="1"/>
  <c r="U4421" i="1"/>
  <c r="V4421" i="1" s="1"/>
  <c r="U4429" i="1"/>
  <c r="V4429" i="1" s="1"/>
  <c r="U4437" i="1"/>
  <c r="V4437" i="1" s="1"/>
  <c r="U4445" i="1"/>
  <c r="U4453" i="1"/>
  <c r="V4453" i="1" s="1"/>
  <c r="U4461" i="1"/>
  <c r="V4461" i="1" s="1"/>
  <c r="V4464" i="1"/>
  <c r="U4490" i="1"/>
  <c r="V4490" i="1" s="1"/>
  <c r="V4603" i="1"/>
  <c r="V4667" i="1"/>
  <c r="U4296" i="1"/>
  <c r="V4296" i="1" s="1"/>
  <c r="U4304" i="1"/>
  <c r="V4304" i="1" s="1"/>
  <c r="U4312" i="1"/>
  <c r="V4312" i="1" s="1"/>
  <c r="U4320" i="1"/>
  <c r="V4320" i="1" s="1"/>
  <c r="U4328" i="1"/>
  <c r="V4328" i="1" s="1"/>
  <c r="U4336" i="1"/>
  <c r="V4336" i="1" s="1"/>
  <c r="U4344" i="1"/>
  <c r="V4344" i="1" s="1"/>
  <c r="U4368" i="1"/>
  <c r="V4368" i="1" s="1"/>
  <c r="U4376" i="1"/>
  <c r="V4376" i="1" s="1"/>
  <c r="U4384" i="1"/>
  <c r="V4384" i="1" s="1"/>
  <c r="U4392" i="1"/>
  <c r="V4392" i="1" s="1"/>
  <c r="U4400" i="1"/>
  <c r="V4400" i="1" s="1"/>
  <c r="U4408" i="1"/>
  <c r="V4408" i="1" s="1"/>
  <c r="U4448" i="1"/>
  <c r="V4448" i="1" s="1"/>
  <c r="U4456" i="1"/>
  <c r="V4456" i="1" s="1"/>
  <c r="U4478" i="1"/>
  <c r="V4478" i="1" s="1"/>
  <c r="U4307" i="1"/>
  <c r="V4307" i="1" s="1"/>
  <c r="U4315" i="1"/>
  <c r="V4315" i="1" s="1"/>
  <c r="U4323" i="1"/>
  <c r="V4323" i="1" s="1"/>
  <c r="U4331" i="1"/>
  <c r="V4331" i="1" s="1"/>
  <c r="U4339" i="1"/>
  <c r="V4339" i="1" s="1"/>
  <c r="U4347" i="1"/>
  <c r="V4347" i="1" s="1"/>
  <c r="U4355" i="1"/>
  <c r="V4355" i="1" s="1"/>
  <c r="U4363" i="1"/>
  <c r="V4363" i="1" s="1"/>
  <c r="U4371" i="1"/>
  <c r="V4371" i="1" s="1"/>
  <c r="U4379" i="1"/>
  <c r="V4379" i="1" s="1"/>
  <c r="U4387" i="1"/>
  <c r="V4387" i="1" s="1"/>
  <c r="U4395" i="1"/>
  <c r="V4395" i="1" s="1"/>
  <c r="U4403" i="1"/>
  <c r="V4403" i="1" s="1"/>
  <c r="U4411" i="1"/>
  <c r="V4411" i="1" s="1"/>
  <c r="U4419" i="1"/>
  <c r="V4419" i="1" s="1"/>
  <c r="U4427" i="1"/>
  <c r="U4435" i="1"/>
  <c r="V4435" i="1" s="1"/>
  <c r="U4443" i="1"/>
  <c r="V4443" i="1" s="1"/>
  <c r="U4470" i="1"/>
  <c r="V4470" i="1" s="1"/>
  <c r="U4474" i="1"/>
  <c r="V4474" i="1" s="1"/>
  <c r="U4482" i="1"/>
  <c r="V4482" i="1" s="1"/>
  <c r="U4158" i="1"/>
  <c r="V4158" i="1" s="1"/>
  <c r="U4166" i="1"/>
  <c r="V4166" i="1" s="1"/>
  <c r="U4174" i="1"/>
  <c r="V4174" i="1" s="1"/>
  <c r="U4182" i="1"/>
  <c r="V4182" i="1" s="1"/>
  <c r="U4190" i="1"/>
  <c r="V4190" i="1" s="1"/>
  <c r="U4198" i="1"/>
  <c r="V4198" i="1" s="1"/>
  <c r="U4206" i="1"/>
  <c r="V4206" i="1" s="1"/>
  <c r="U4214" i="1"/>
  <c r="V4214" i="1" s="1"/>
  <c r="U4222" i="1"/>
  <c r="V4222" i="1" s="1"/>
  <c r="U4230" i="1"/>
  <c r="U4238" i="1"/>
  <c r="V4238" i="1" s="1"/>
  <c r="U4246" i="1"/>
  <c r="V4246" i="1" s="1"/>
  <c r="U4254" i="1"/>
  <c r="V4254" i="1" s="1"/>
  <c r="U4262" i="1"/>
  <c r="V4262" i="1" s="1"/>
  <c r="U4270" i="1"/>
  <c r="V4270" i="1" s="1"/>
  <c r="U4278" i="1"/>
  <c r="V4278" i="1" s="1"/>
  <c r="U4286" i="1"/>
  <c r="U4294" i="1"/>
  <c r="V4294" i="1" s="1"/>
  <c r="U4302" i="1"/>
  <c r="V4302" i="1" s="1"/>
  <c r="U4374" i="1"/>
  <c r="V4374" i="1" s="1"/>
  <c r="U4382" i="1"/>
  <c r="V4382" i="1" s="1"/>
  <c r="U4390" i="1"/>
  <c r="V4390" i="1" s="1"/>
  <c r="U4398" i="1"/>
  <c r="U4345" i="1"/>
  <c r="V4345" i="1" s="1"/>
  <c r="U4353" i="1"/>
  <c r="V4353" i="1" s="1"/>
  <c r="U4361" i="1"/>
  <c r="V4361" i="1" s="1"/>
  <c r="U4369" i="1"/>
  <c r="V4369" i="1" s="1"/>
  <c r="U4377" i="1"/>
  <c r="V4377" i="1" s="1"/>
  <c r="U4385" i="1"/>
  <c r="V4385" i="1" s="1"/>
  <c r="U4393" i="1"/>
  <c r="V4393" i="1" s="1"/>
  <c r="U4401" i="1"/>
  <c r="V4401" i="1" s="1"/>
  <c r="U4409" i="1"/>
  <c r="V4409" i="1" s="1"/>
  <c r="U4417" i="1"/>
  <c r="V4417" i="1" s="1"/>
  <c r="U4425" i="1"/>
  <c r="V4425" i="1" s="1"/>
  <c r="U4433" i="1"/>
  <c r="V4433" i="1" s="1"/>
  <c r="U4441" i="1"/>
  <c r="V4441" i="1" s="1"/>
  <c r="U4449" i="1"/>
  <c r="U4457" i="1"/>
  <c r="V4457" i="1" s="1"/>
  <c r="U4466" i="1"/>
  <c r="V4466" i="1" s="1"/>
  <c r="V4502" i="1"/>
  <c r="V4555" i="1"/>
  <c r="V4587" i="1"/>
  <c r="V4467" i="1"/>
  <c r="U4506" i="1"/>
  <c r="V4506" i="1" s="1"/>
  <c r="U4554" i="1"/>
  <c r="V4554" i="1" s="1"/>
  <c r="U4562" i="1"/>
  <c r="V4562" i="1" s="1"/>
  <c r="U4570" i="1"/>
  <c r="V4570" i="1" s="1"/>
  <c r="U4578" i="1"/>
  <c r="V4578" i="1" s="1"/>
  <c r="U4586" i="1"/>
  <c r="V4586" i="1" s="1"/>
  <c r="U4594" i="1"/>
  <c r="V4594" i="1" s="1"/>
  <c r="U4602" i="1"/>
  <c r="V4602" i="1" s="1"/>
  <c r="U4610" i="1"/>
  <c r="V4610" i="1" s="1"/>
  <c r="U4618" i="1"/>
  <c r="V4618" i="1" s="1"/>
  <c r="U4626" i="1"/>
  <c r="V4626" i="1" s="1"/>
  <c r="U4634" i="1"/>
  <c r="V4634" i="1" s="1"/>
  <c r="U4642" i="1"/>
  <c r="V4642" i="1" s="1"/>
  <c r="U4650" i="1"/>
  <c r="V4650" i="1" s="1"/>
  <c r="U4658" i="1"/>
  <c r="V4658" i="1" s="1"/>
  <c r="U4666" i="1"/>
  <c r="V4666" i="1" s="1"/>
  <c r="U4677" i="1"/>
  <c r="U4680" i="1"/>
  <c r="V4680" i="1" s="1"/>
  <c r="V4690" i="1"/>
  <c r="U4704" i="1"/>
  <c r="V4704" i="1" s="1"/>
  <c r="U4728" i="1"/>
  <c r="V4728" i="1" s="1"/>
  <c r="U4744" i="1"/>
  <c r="V4744" i="1"/>
  <c r="U4760" i="1"/>
  <c r="V4760" i="1" s="1"/>
  <c r="U4776" i="1"/>
  <c r="V4776" i="1" s="1"/>
  <c r="U4792" i="1"/>
  <c r="V4792" i="1" s="1"/>
  <c r="U4808" i="1"/>
  <c r="V4808" i="1"/>
  <c r="U4824" i="1"/>
  <c r="V4824" i="1" s="1"/>
  <c r="U4840" i="1"/>
  <c r="V4840" i="1" s="1"/>
  <c r="U4856" i="1"/>
  <c r="V4856" i="1" s="1"/>
  <c r="U4880" i="1"/>
  <c r="V4880" i="1" s="1"/>
  <c r="U4895" i="1"/>
  <c r="V4895" i="1" s="1"/>
  <c r="V4931" i="1"/>
  <c r="U4952" i="1"/>
  <c r="V4952" i="1" s="1"/>
  <c r="U4968" i="1"/>
  <c r="V4968" i="1"/>
  <c r="U4984" i="1"/>
  <c r="V4984" i="1" s="1"/>
  <c r="U4999" i="1"/>
  <c r="V4999" i="1" s="1"/>
  <c r="U4469" i="1"/>
  <c r="V4469" i="1" s="1"/>
  <c r="U4477" i="1"/>
  <c r="V4477" i="1" s="1"/>
  <c r="U4485" i="1"/>
  <c r="V4485" i="1" s="1"/>
  <c r="U4493" i="1"/>
  <c r="V4493" i="1" s="1"/>
  <c r="U4501" i="1"/>
  <c r="V4501" i="1" s="1"/>
  <c r="U4695" i="1"/>
  <c r="V4695" i="1" s="1"/>
  <c r="V4709" i="1"/>
  <c r="V4861" i="1"/>
  <c r="V4870" i="1"/>
  <c r="V4885" i="1"/>
  <c r="U4896" i="1"/>
  <c r="V4896" i="1" s="1"/>
  <c r="V4901" i="1"/>
  <c r="U4911" i="1"/>
  <c r="V4911" i="1" s="1"/>
  <c r="U5000" i="1"/>
  <c r="V5000" i="1"/>
  <c r="U4696" i="1"/>
  <c r="V4696" i="1" s="1"/>
  <c r="U4871" i="1"/>
  <c r="V4871" i="1" s="1"/>
  <c r="U4912" i="1"/>
  <c r="V4912" i="1" s="1"/>
  <c r="U4927" i="1"/>
  <c r="V4927" i="1" s="1"/>
  <c r="U4547" i="1"/>
  <c r="V4547" i="1" s="1"/>
  <c r="U4555" i="1"/>
  <c r="U4563" i="1"/>
  <c r="U4571" i="1"/>
  <c r="V4571" i="1" s="1"/>
  <c r="U4579" i="1"/>
  <c r="V4579" i="1" s="1"/>
  <c r="U4587" i="1"/>
  <c r="U4595" i="1"/>
  <c r="V4595" i="1" s="1"/>
  <c r="U4603" i="1"/>
  <c r="U4611" i="1"/>
  <c r="V4611" i="1" s="1"/>
  <c r="U4619" i="1"/>
  <c r="V4619" i="1" s="1"/>
  <c r="U4627" i="1"/>
  <c r="V4627" i="1" s="1"/>
  <c r="U4635" i="1"/>
  <c r="V4635" i="1" s="1"/>
  <c r="U4643" i="1"/>
  <c r="V4643" i="1" s="1"/>
  <c r="U4651" i="1"/>
  <c r="V4651" i="1" s="1"/>
  <c r="U4659" i="1"/>
  <c r="V4659" i="1" s="1"/>
  <c r="U4667" i="1"/>
  <c r="U4678" i="1"/>
  <c r="V4678" i="1" s="1"/>
  <c r="V4681" i="1"/>
  <c r="U4719" i="1"/>
  <c r="V4719" i="1" s="1"/>
  <c r="U4735" i="1"/>
  <c r="V4735" i="1" s="1"/>
  <c r="U4751" i="1"/>
  <c r="V4751" i="1" s="1"/>
  <c r="U4767" i="1"/>
  <c r="V4767" i="1" s="1"/>
  <c r="U4783" i="1"/>
  <c r="V4783" i="1" s="1"/>
  <c r="U4799" i="1"/>
  <c r="V4799" i="1" s="1"/>
  <c r="V4815" i="1"/>
  <c r="U4815" i="1"/>
  <c r="U4831" i="1"/>
  <c r="V4831" i="1" s="1"/>
  <c r="V4847" i="1"/>
  <c r="U4847" i="1"/>
  <c r="U4872" i="1"/>
  <c r="V4872" i="1"/>
  <c r="V4907" i="1"/>
  <c r="V4917" i="1"/>
  <c r="U4928" i="1"/>
  <c r="V4928" i="1"/>
  <c r="U4943" i="1"/>
  <c r="V4943" i="1" s="1"/>
  <c r="U4959" i="1"/>
  <c r="V4959" i="1" s="1"/>
  <c r="U4975" i="1"/>
  <c r="V4975" i="1" s="1"/>
  <c r="U4991" i="1"/>
  <c r="V4991" i="1" s="1"/>
  <c r="U4486" i="1"/>
  <c r="V4486" i="1" s="1"/>
  <c r="U4494" i="1"/>
  <c r="V4494" i="1" s="1"/>
  <c r="U4502" i="1"/>
  <c r="U4510" i="1"/>
  <c r="V4510" i="1" s="1"/>
  <c r="U4518" i="1"/>
  <c r="V4518" i="1" s="1"/>
  <c r="U4526" i="1"/>
  <c r="V4526" i="1" s="1"/>
  <c r="U4534" i="1"/>
  <c r="V4534" i="1" s="1"/>
  <c r="U4542" i="1"/>
  <c r="V4542" i="1" s="1"/>
  <c r="U4550" i="1"/>
  <c r="V4550" i="1" s="1"/>
  <c r="U4558" i="1"/>
  <c r="V4558" i="1" s="1"/>
  <c r="U4566" i="1"/>
  <c r="V4566" i="1" s="1"/>
  <c r="U4574" i="1"/>
  <c r="V4574" i="1" s="1"/>
  <c r="U4582" i="1"/>
  <c r="V4582" i="1" s="1"/>
  <c r="U4590" i="1"/>
  <c r="V4590" i="1" s="1"/>
  <c r="U4598" i="1"/>
  <c r="V4598" i="1" s="1"/>
  <c r="U4606" i="1"/>
  <c r="V4606" i="1" s="1"/>
  <c r="U4614" i="1"/>
  <c r="V4614" i="1" s="1"/>
  <c r="U4622" i="1"/>
  <c r="V4622" i="1" s="1"/>
  <c r="U4630" i="1"/>
  <c r="V4630" i="1" s="1"/>
  <c r="U4638" i="1"/>
  <c r="V4638" i="1" s="1"/>
  <c r="U4646" i="1"/>
  <c r="V4646" i="1" s="1"/>
  <c r="U4654" i="1"/>
  <c r="U4662" i="1"/>
  <c r="V4662" i="1" s="1"/>
  <c r="U4670" i="1"/>
  <c r="V4670" i="1" s="1"/>
  <c r="U4688" i="1"/>
  <c r="V4688" i="1" s="1"/>
  <c r="V4706" i="1"/>
  <c r="U4720" i="1"/>
  <c r="V4720" i="1"/>
  <c r="U4736" i="1"/>
  <c r="V4736" i="1" s="1"/>
  <c r="U4752" i="1"/>
  <c r="V4752" i="1"/>
  <c r="U4768" i="1"/>
  <c r="V4768" i="1" s="1"/>
  <c r="U4784" i="1"/>
  <c r="V4784" i="1" s="1"/>
  <c r="U4800" i="1"/>
  <c r="V4800" i="1" s="1"/>
  <c r="U4816" i="1"/>
  <c r="V4816" i="1"/>
  <c r="U4832" i="1"/>
  <c r="V4832" i="1" s="1"/>
  <c r="U4848" i="1"/>
  <c r="V4848" i="1"/>
  <c r="U4863" i="1"/>
  <c r="V4863" i="1" s="1"/>
  <c r="U4887" i="1"/>
  <c r="V4887" i="1" s="1"/>
  <c r="U4903" i="1"/>
  <c r="V4903" i="1" s="1"/>
  <c r="U4944" i="1"/>
  <c r="V4944" i="1" s="1"/>
  <c r="U4960" i="1"/>
  <c r="V4960" i="1" s="1"/>
  <c r="U4976" i="1"/>
  <c r="V4976" i="1" s="1"/>
  <c r="U4992" i="1"/>
  <c r="V4992" i="1"/>
  <c r="U4505" i="1"/>
  <c r="V4505" i="1" s="1"/>
  <c r="U4513" i="1"/>
  <c r="V4513" i="1" s="1"/>
  <c r="U4529" i="1"/>
  <c r="V4529" i="1" s="1"/>
  <c r="U4537" i="1"/>
  <c r="V4537" i="1" s="1"/>
  <c r="U4545" i="1"/>
  <c r="V4545" i="1" s="1"/>
  <c r="U4553" i="1"/>
  <c r="V4553" i="1" s="1"/>
  <c r="U4561" i="1"/>
  <c r="V4561" i="1" s="1"/>
  <c r="U4569" i="1"/>
  <c r="V4569" i="1" s="1"/>
  <c r="U4577" i="1"/>
  <c r="V4577" i="1" s="1"/>
  <c r="U4585" i="1"/>
  <c r="V4585" i="1" s="1"/>
  <c r="U4593" i="1"/>
  <c r="V4593" i="1" s="1"/>
  <c r="U4601" i="1"/>
  <c r="V4601" i="1" s="1"/>
  <c r="U4609" i="1"/>
  <c r="V4609" i="1" s="1"/>
  <c r="U4617" i="1"/>
  <c r="V4617" i="1" s="1"/>
  <c r="U4625" i="1"/>
  <c r="V4625" i="1" s="1"/>
  <c r="U4633" i="1"/>
  <c r="V4633" i="1" s="1"/>
  <c r="U4641" i="1"/>
  <c r="V4641" i="1" s="1"/>
  <c r="U4649" i="1"/>
  <c r="V4649" i="1" s="1"/>
  <c r="U4657" i="1"/>
  <c r="V4657" i="1" s="1"/>
  <c r="U4665" i="1"/>
  <c r="V4673" i="1"/>
  <c r="U4679" i="1"/>
  <c r="V4679" i="1" s="1"/>
  <c r="U4682" i="1"/>
  <c r="V4682" i="1" s="1"/>
  <c r="U4685" i="1"/>
  <c r="V4685" i="1" s="1"/>
  <c r="U4711" i="1"/>
  <c r="V4711" i="1" s="1"/>
  <c r="U4864" i="1"/>
  <c r="V4864" i="1"/>
  <c r="U4888" i="1"/>
  <c r="V4888" i="1" s="1"/>
  <c r="U4904" i="1"/>
  <c r="V4904" i="1"/>
  <c r="U5007" i="1"/>
  <c r="V5007" i="1" s="1"/>
  <c r="V4698" i="1"/>
  <c r="V4703" i="1"/>
  <c r="U4712" i="1"/>
  <c r="V4712" i="1" s="1"/>
  <c r="V4909" i="1"/>
  <c r="U4919" i="1"/>
  <c r="V4919" i="1" s="1"/>
  <c r="U4935" i="1"/>
  <c r="V4935" i="1" s="1"/>
  <c r="U5008" i="1"/>
  <c r="V5008" i="1" s="1"/>
  <c r="V4683" i="1"/>
  <c r="U4727" i="1"/>
  <c r="V4727" i="1" s="1"/>
  <c r="U4743" i="1"/>
  <c r="V4743" i="1" s="1"/>
  <c r="V4759" i="1"/>
  <c r="U4759" i="1"/>
  <c r="V4775" i="1"/>
  <c r="U4775" i="1"/>
  <c r="U4791" i="1"/>
  <c r="V4791" i="1" s="1"/>
  <c r="U4807" i="1"/>
  <c r="V4807" i="1" s="1"/>
  <c r="U4823" i="1"/>
  <c r="V4823" i="1" s="1"/>
  <c r="U4839" i="1"/>
  <c r="V4839" i="1" s="1"/>
  <c r="U4855" i="1"/>
  <c r="V4855" i="1" s="1"/>
  <c r="V4869" i="1"/>
  <c r="U4879" i="1"/>
  <c r="V4879" i="1" s="1"/>
  <c r="U4920" i="1"/>
  <c r="V4920" i="1" s="1"/>
  <c r="U4936" i="1"/>
  <c r="V4936" i="1"/>
  <c r="U4951" i="1"/>
  <c r="V4951" i="1" s="1"/>
  <c r="V4967" i="1"/>
  <c r="U4967" i="1"/>
  <c r="U4983" i="1"/>
  <c r="V4983" i="1" s="1"/>
  <c r="U4691" i="1"/>
  <c r="V4691" i="1" s="1"/>
  <c r="U4699" i="1"/>
  <c r="V4699" i="1" s="1"/>
  <c r="U4707" i="1"/>
  <c r="V4707" i="1" s="1"/>
  <c r="U4715" i="1"/>
  <c r="V4715" i="1" s="1"/>
  <c r="U4723" i="1"/>
  <c r="V4723" i="1" s="1"/>
  <c r="U4731" i="1"/>
  <c r="V4731" i="1" s="1"/>
  <c r="U4739" i="1"/>
  <c r="V4739" i="1" s="1"/>
  <c r="U4747" i="1"/>
  <c r="V4747" i="1" s="1"/>
  <c r="U4755" i="1"/>
  <c r="V4755" i="1" s="1"/>
  <c r="U4763" i="1"/>
  <c r="V4763" i="1" s="1"/>
  <c r="U4771" i="1"/>
  <c r="V4771" i="1" s="1"/>
  <c r="U4779" i="1"/>
  <c r="V4779" i="1" s="1"/>
  <c r="U4787" i="1"/>
  <c r="V4787" i="1" s="1"/>
  <c r="U4795" i="1"/>
  <c r="V4795" i="1" s="1"/>
  <c r="U4803" i="1"/>
  <c r="V4803" i="1" s="1"/>
  <c r="U4811" i="1"/>
  <c r="V4811" i="1" s="1"/>
  <c r="U4819" i="1"/>
  <c r="V4819" i="1" s="1"/>
  <c r="U4827" i="1"/>
  <c r="V4827" i="1" s="1"/>
  <c r="U4835" i="1"/>
  <c r="V4835" i="1" s="1"/>
  <c r="U4843" i="1"/>
  <c r="V4843" i="1" s="1"/>
  <c r="U4851" i="1"/>
  <c r="V4851" i="1" s="1"/>
  <c r="U4891" i="1"/>
  <c r="V4891" i="1" s="1"/>
  <c r="U4899" i="1"/>
  <c r="V4899" i="1" s="1"/>
  <c r="U4907" i="1"/>
  <c r="U4915" i="1"/>
  <c r="V4915" i="1" s="1"/>
  <c r="U4923" i="1"/>
  <c r="V4923" i="1" s="1"/>
  <c r="U4931" i="1"/>
  <c r="U4947" i="1"/>
  <c r="V4947" i="1" s="1"/>
  <c r="U4955" i="1"/>
  <c r="V4955" i="1" s="1"/>
  <c r="U4963" i="1"/>
  <c r="V4963" i="1" s="1"/>
  <c r="U4971" i="1"/>
  <c r="V4971" i="1" s="1"/>
  <c r="U4979" i="1"/>
  <c r="V4979" i="1" s="1"/>
  <c r="U4987" i="1"/>
  <c r="V4987" i="1" s="1"/>
  <c r="U5003" i="1"/>
  <c r="V5003" i="1" s="1"/>
  <c r="U5011" i="1"/>
  <c r="V5011" i="1" s="1"/>
  <c r="U4686" i="1"/>
  <c r="V4686" i="1" s="1"/>
  <c r="U4694" i="1"/>
  <c r="V4694" i="1" s="1"/>
  <c r="U4702" i="1"/>
  <c r="V4702" i="1" s="1"/>
  <c r="U4710" i="1"/>
  <c r="V4710" i="1" s="1"/>
  <c r="U4718" i="1"/>
  <c r="V4718" i="1" s="1"/>
  <c r="U4726" i="1"/>
  <c r="V4726" i="1" s="1"/>
  <c r="U4734" i="1"/>
  <c r="V4734" i="1" s="1"/>
  <c r="U4742" i="1"/>
  <c r="V4742" i="1" s="1"/>
  <c r="U4750" i="1"/>
  <c r="V4750" i="1" s="1"/>
  <c r="U4758" i="1"/>
  <c r="V4758" i="1" s="1"/>
  <c r="U4766" i="1"/>
  <c r="V4766" i="1" s="1"/>
  <c r="U4774" i="1"/>
  <c r="V4774" i="1" s="1"/>
  <c r="U4782" i="1"/>
  <c r="V4782" i="1" s="1"/>
  <c r="U4790" i="1"/>
  <c r="V4790" i="1" s="1"/>
  <c r="U4798" i="1"/>
  <c r="V4798" i="1" s="1"/>
  <c r="U4806" i="1"/>
  <c r="V4806" i="1" s="1"/>
  <c r="U4814" i="1"/>
  <c r="V4814" i="1" s="1"/>
  <c r="U4822" i="1"/>
  <c r="V4822" i="1" s="1"/>
  <c r="U4830" i="1"/>
  <c r="V4830" i="1" s="1"/>
  <c r="U4838" i="1"/>
  <c r="V4838" i="1" s="1"/>
  <c r="U4846" i="1"/>
  <c r="V4846" i="1" s="1"/>
  <c r="U4854" i="1"/>
  <c r="V4854" i="1" s="1"/>
  <c r="U4862" i="1"/>
  <c r="V4862" i="1" s="1"/>
  <c r="U4870" i="1"/>
  <c r="U4878" i="1"/>
  <c r="V4878" i="1" s="1"/>
  <c r="U4886" i="1"/>
  <c r="V4886" i="1" s="1"/>
  <c r="U4894" i="1"/>
  <c r="V4894" i="1" s="1"/>
  <c r="U4902" i="1"/>
  <c r="V4902" i="1" s="1"/>
  <c r="U4910" i="1"/>
  <c r="V4910" i="1" s="1"/>
  <c r="U4918" i="1"/>
  <c r="V4918" i="1" s="1"/>
  <c r="U4926" i="1"/>
  <c r="V4926" i="1" s="1"/>
  <c r="U4934" i="1"/>
  <c r="V4934" i="1" s="1"/>
  <c r="U4942" i="1"/>
  <c r="V4942" i="1" s="1"/>
  <c r="U4950" i="1"/>
  <c r="V4950" i="1" s="1"/>
  <c r="U4958" i="1"/>
  <c r="V4958" i="1" s="1"/>
  <c r="U4966" i="1"/>
  <c r="V4966" i="1" s="1"/>
  <c r="U4974" i="1"/>
  <c r="V4974" i="1" s="1"/>
  <c r="U4982" i="1"/>
  <c r="V4982" i="1" s="1"/>
  <c r="U4990" i="1"/>
  <c r="V4990" i="1" s="1"/>
  <c r="U4998" i="1"/>
  <c r="V4998" i="1" s="1"/>
  <c r="B79" i="2"/>
  <c r="B69" i="2"/>
  <c r="B64" i="2"/>
  <c r="B50" i="2"/>
  <c r="B63" i="2"/>
  <c r="B52" i="2"/>
  <c r="B83" i="2"/>
  <c r="B62" i="2"/>
  <c r="B71" i="2"/>
  <c r="B81" i="2"/>
  <c r="B77" i="2"/>
  <c r="B58" i="2"/>
  <c r="B73" i="2"/>
  <c r="B54" i="2"/>
  <c r="B67" i="2"/>
  <c r="B51" i="2"/>
  <c r="B70" i="2"/>
  <c r="B59" i="2"/>
  <c r="B53" i="2"/>
  <c r="B78" i="2"/>
  <c r="B7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367F21-3869-4F3D-A304-55C241D40AB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FCB1537-2F7C-47E1-B4F0-75E4AA2AD139}" name="WorksheetConnection_dashboard2.xlsx!Table3" type="102" refreshedVersion="6" minRefreshableVersion="5">
    <extLst>
      <ext xmlns:x15="http://schemas.microsoft.com/office/spreadsheetml/2010/11/main" uri="{DE250136-89BD-433C-8126-D09CA5730AF9}">
        <x15:connection id="Table3">
          <x15:rangePr sourceName="_xlcn.WorksheetConnection_dashboard2.xlsxTable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6">
    <s v="ThisWorkbookDataModel"/>
    <s v="[Table3].[City].&amp;[Sumatra Selatan]"/>
    <s v="[Table3].[City].&amp;[Papua Tengah]"/>
    <s v="[Table3].[City].&amp;[Maluku Utara]"/>
    <s v="[Table3].[City].&amp;[Kalimantan Barat]"/>
    <s v="[Table3].[City].&amp;[Bengkulu]"/>
    <s v="[Table3].[City].[All]"/>
    <s v="[Table3].[City].&amp;[Sumatra Barat]"/>
    <s v="[Table3].[City].&amp;[Papua Selatan]"/>
    <s v="[Table3].[City].&amp;[Maluku]"/>
    <s v="[Table3].[City].&amp;[Jawa Timur]"/>
    <s v="[Table3].[City].&amp;[Banten]"/>
    <s v="[Table3].[City].&amp;[Sulawesi Barat]"/>
    <s v="[Table3].[City].&amp;[Nusa Tenggara Barat]"/>
    <s v="[Table3].[City].&amp;[Kalimantan Tengah]"/>
    <s v="[Table3].[City].&amp;[DKI Jakarta]"/>
    <s v="[Table3].[City].&amp;[Sumatra Utara]"/>
    <s v="[Table3].[City].&amp;[Riau]"/>
    <s v="[Table3].[City].&amp;[Nanggroe Aceh Darussalam]"/>
    <s v="[Table3].[City].&amp;[Kalimantan Selatan]"/>
    <s v="[Table3].[City].&amp;[DI Yogyakarta]"/>
    <s v="[Table3].[City].&amp;[Sulawesi Utara]"/>
    <s v="[Table3].[City].&amp;[Papua Pegunungan]"/>
    <s v="[Table3].[City].&amp;[Lampung]"/>
    <s v="[Table3].[City].&amp;[Jawa Tengah]"/>
    <s v="[Table3].[City].&amp;[Bangka Belitung]"/>
    <s v="[Table3].[City].&amp;[Sulawesi Tenggara]"/>
    <s v="[Table3].[City].&amp;[Papua Barat]"/>
    <s v="[Table3].[City].&amp;[Kepulauan Riau]"/>
    <s v="[Table3].[City].&amp;[Jawa Barat]"/>
    <s v="[Table3].[City].&amp;[Bali]"/>
    <s v="[Table3].[City].&amp;[Sulawesi Tengah]"/>
    <s v="[Table3].[City].&amp;[Papua]"/>
    <s v="[Table3].[City].&amp;[Kalimantan Utara]"/>
    <s v="[Table3].[City].&amp;[Jambi]"/>
    <s v="[Measures].[Sum of Profit]"/>
    <s v="[Table3].[City].&amp;[Sulawesi Selatan]"/>
    <s v="[Table3].[City].&amp;[Nusa Tenggara Timur]"/>
    <s v="[Table3].[City].&amp;[Kalimantan Timur]"/>
    <s v="[Table3].[City].&amp;[Gorontalo]"/>
    <s v="[Measures].[Sum of Quantity]"/>
    <s v="{[Table3].[Order Date (Year)].[All]}"/>
    <s v="{[Table3].[Order Date (Month)].[All]}"/>
    <s v="{[Table3].[Day].[All]}"/>
    <s v="{[Table3].[Segment].[All]}"/>
    <s v="{[Table3].[Category].[All]}"/>
  </metadataStrings>
  <mdxMetadata count="115">
    <mdx n="0" f="m">
      <t c="1">
        <n x="1"/>
      </t>
    </mdx>
    <mdx n="0" f="m">
      <t c="1">
        <n x="2"/>
      </t>
    </mdx>
    <mdx n="0" f="m">
      <t c="1">
        <n x="3"/>
      </t>
    </mdx>
    <mdx n="0" f="m">
      <t c="1">
        <n x="4"/>
      </t>
    </mdx>
    <mdx n="0" f="m">
      <t c="1">
        <n x="5"/>
      </t>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m">
      <t c="1">
        <n x="28"/>
      </t>
    </mdx>
    <mdx n="0" f="m">
      <t c="1">
        <n x="29"/>
      </t>
    </mdx>
    <mdx n="0" f="m">
      <t c="1">
        <n x="30"/>
      </t>
    </mdx>
    <mdx n="0" f="m">
      <t c="1">
        <n x="31"/>
      </t>
    </mdx>
    <mdx n="0" f="m">
      <t c="1">
        <n x="32"/>
      </t>
    </mdx>
    <mdx n="0" f="m">
      <t c="1">
        <n x="33"/>
      </t>
    </mdx>
    <mdx n="0" f="m">
      <t c="1">
        <n x="34"/>
      </t>
    </mdx>
    <mdx n="0" f="m">
      <t c="1">
        <n x="35"/>
      </t>
    </mdx>
    <mdx n="0" f="m">
      <t c="1">
        <n x="36"/>
      </t>
    </mdx>
    <mdx n="0" f="m">
      <t c="1">
        <n x="37"/>
      </t>
    </mdx>
    <mdx n="0" f="m">
      <t c="1">
        <n x="38"/>
      </t>
    </mdx>
    <mdx n="0" f="m">
      <t c="1">
        <n x="39"/>
      </t>
    </mdx>
    <mdx n="0" f="v">
      <t c="2">
        <n x="26"/>
        <n x="35"/>
      </t>
    </mdx>
    <mdx n="0" f="v">
      <t c="2">
        <n x="27"/>
        <n x="35"/>
      </t>
    </mdx>
    <mdx n="0" f="v">
      <t c="2">
        <n x="28"/>
        <n x="35"/>
      </t>
    </mdx>
    <mdx n="0" f="v">
      <t c="2">
        <n x="29"/>
        <n x="35"/>
      </t>
    </mdx>
    <mdx n="0" f="v">
      <t c="2">
        <n x="30"/>
        <n x="35"/>
      </t>
    </mdx>
    <mdx n="0" f="v">
      <t c="2">
        <n x="36"/>
        <n x="35"/>
      </t>
    </mdx>
    <mdx n="0" f="v">
      <t c="2">
        <n x="37"/>
        <n x="35"/>
      </t>
    </mdx>
    <mdx n="0" f="v">
      <t c="2">
        <n x="39"/>
        <n x="35"/>
      </t>
    </mdx>
    <mdx n="0" f="v">
      <t c="2">
        <n x="33"/>
        <n x="35"/>
      </t>
    </mdx>
    <mdx n="0" f="v">
      <t c="2">
        <n x="38"/>
        <n x="35"/>
      </t>
    </mdx>
    <mdx n="0" f="v">
      <t c="2">
        <n x="34"/>
        <n x="35"/>
      </t>
    </mdx>
    <mdx n="0" f="v">
      <t c="2">
        <n x="32"/>
        <n x="35"/>
      </t>
    </mdx>
    <mdx n="0" f="v">
      <t c="2">
        <n x="31"/>
        <n x="35"/>
      </t>
    </mdx>
    <mdx n="0" f="v">
      <t c="2">
        <n x="25"/>
        <n x="35"/>
      </t>
    </mdx>
    <mdx n="0" f="v">
      <t c="2">
        <n x="24"/>
        <n x="35"/>
      </t>
    </mdx>
    <mdx n="0" f="v">
      <t c="2">
        <n x="23"/>
        <n x="35"/>
      </t>
    </mdx>
    <mdx n="0" f="v">
      <t c="2">
        <n x="22"/>
        <n x="35"/>
      </t>
    </mdx>
    <mdx n="0" f="v">
      <t c="2">
        <n x="21"/>
        <n x="35"/>
      </t>
    </mdx>
    <mdx n="0" f="v">
      <t c="2">
        <n x="11"/>
        <n x="35"/>
      </t>
    </mdx>
    <mdx n="0" f="v">
      <t c="2">
        <n x="10"/>
        <n x="35"/>
      </t>
    </mdx>
    <mdx n="0" f="v">
      <t c="2">
        <n x="9"/>
        <n x="35"/>
      </t>
    </mdx>
    <mdx n="0" f="v">
      <t c="2">
        <n x="8"/>
        <n x="35"/>
      </t>
    </mdx>
    <mdx n="0" f="v">
      <t c="2">
        <n x="7"/>
        <n x="35"/>
      </t>
    </mdx>
    <mdx n="0" f="v">
      <t c="2">
        <n x="5"/>
        <n x="35"/>
      </t>
    </mdx>
    <mdx n="0" f="v">
      <t c="2">
        <n x="4"/>
        <n x="35"/>
      </t>
    </mdx>
    <mdx n="0" f="v">
      <t c="2">
        <n x="3"/>
        <n x="35"/>
      </t>
    </mdx>
    <mdx n="0" f="v">
      <t c="2">
        <n x="2"/>
        <n x="35"/>
      </t>
    </mdx>
    <mdx n="0" f="v">
      <t c="2">
        <n x="1"/>
        <n x="35"/>
      </t>
    </mdx>
    <mdx n="0" f="v">
      <t c="2">
        <n x="20"/>
        <n x="35"/>
      </t>
    </mdx>
    <mdx n="0" f="v">
      <t c="2">
        <n x="19"/>
        <n x="35"/>
      </t>
    </mdx>
    <mdx n="0" f="v">
      <t c="2">
        <n x="18"/>
        <n x="35"/>
      </t>
    </mdx>
    <mdx n="0" f="v">
      <t c="2">
        <n x="17"/>
        <n x="35"/>
      </t>
    </mdx>
    <mdx n="0" f="v">
      <t c="2">
        <n x="16"/>
        <n x="35"/>
      </t>
    </mdx>
    <mdx n="0" f="v">
      <t c="2">
        <n x="15"/>
        <n x="35"/>
      </t>
    </mdx>
    <mdx n="0" f="v">
      <t c="2">
        <n x="14"/>
        <n x="35"/>
      </t>
    </mdx>
    <mdx n="0" f="v">
      <t c="2">
        <n x="13"/>
        <n x="35"/>
      </t>
    </mdx>
    <mdx n="0" f="v">
      <t c="2">
        <n x="12"/>
        <n x="35"/>
      </t>
    </mdx>
    <mdx n="0" f="v">
      <t c="2">
        <n x="6"/>
        <n x="35"/>
      </t>
    </mdx>
    <mdx n="0" f="m">
      <t c="1">
        <n x="40"/>
      </t>
    </mdx>
    <mdx n="0" f="v">
      <t c="7">
        <n x="16"/>
        <n x="40"/>
        <n x="42" s="1"/>
        <n x="41" s="1"/>
        <n x="43" s="1"/>
        <n x="44" s="1"/>
        <n x="45" s="1"/>
      </t>
    </mdx>
    <mdx n="0" f="v">
      <t c="7">
        <n x="17"/>
        <n x="40"/>
        <n x="42" s="1"/>
        <n x="41" s="1"/>
        <n x="43" s="1"/>
        <n x="44" s="1"/>
        <n x="45" s="1"/>
      </t>
    </mdx>
    <mdx n="0" f="v">
      <t c="7">
        <n x="18"/>
        <n x="40"/>
        <n x="42" s="1"/>
        <n x="41" s="1"/>
        <n x="43" s="1"/>
        <n x="44" s="1"/>
        <n x="45" s="1"/>
      </t>
    </mdx>
    <mdx n="0" f="v">
      <t c="7">
        <n x="19"/>
        <n x="40"/>
        <n x="42" s="1"/>
        <n x="41" s="1"/>
        <n x="43" s="1"/>
        <n x="44" s="1"/>
        <n x="45" s="1"/>
      </t>
    </mdx>
    <mdx n="0" f="v">
      <t c="7">
        <n x="20"/>
        <n x="40"/>
        <n x="42" s="1"/>
        <n x="41" s="1"/>
        <n x="43" s="1"/>
        <n x="44" s="1"/>
        <n x="45" s="1"/>
      </t>
    </mdx>
    <mdx n="0" f="v">
      <t c="7">
        <n x="37"/>
        <n x="40"/>
        <n x="42" s="1"/>
        <n x="41" s="1"/>
        <n x="43" s="1"/>
        <n x="44" s="1"/>
        <n x="45" s="1"/>
      </t>
    </mdx>
    <mdx n="0" f="v">
      <t c="7">
        <n x="1"/>
        <n x="40"/>
        <n x="42" s="1"/>
        <n x="41" s="1"/>
        <n x="43" s="1"/>
        <n x="44" s="1"/>
        <n x="45" s="1"/>
      </t>
    </mdx>
    <mdx n="0" f="v">
      <t c="7">
        <n x="2"/>
        <n x="40"/>
        <n x="42" s="1"/>
        <n x="41" s="1"/>
        <n x="43" s="1"/>
        <n x="44" s="1"/>
        <n x="45" s="1"/>
      </t>
    </mdx>
    <mdx n="0" f="v">
      <t c="7">
        <n x="3"/>
        <n x="40"/>
        <n x="42" s="1"/>
        <n x="41" s="1"/>
        <n x="43" s="1"/>
        <n x="44" s="1"/>
        <n x="45" s="1"/>
      </t>
    </mdx>
    <mdx n="0" f="v">
      <t c="7">
        <n x="4"/>
        <n x="40"/>
        <n x="42" s="1"/>
        <n x="41" s="1"/>
        <n x="43" s="1"/>
        <n x="44" s="1"/>
        <n x="45" s="1"/>
      </t>
    </mdx>
    <mdx n="0" f="v">
      <t c="7">
        <n x="5"/>
        <n x="40"/>
        <n x="42" s="1"/>
        <n x="41" s="1"/>
        <n x="43" s="1"/>
        <n x="44" s="1"/>
        <n x="45" s="1"/>
      </t>
    </mdx>
    <mdx n="0" f="v">
      <t c="7">
        <n x="39"/>
        <n x="40"/>
        <n x="42" s="1"/>
        <n x="41" s="1"/>
        <n x="43" s="1"/>
        <n x="44" s="1"/>
        <n x="45" s="1"/>
      </t>
    </mdx>
    <mdx n="0" f="v">
      <t c="7">
        <n x="13"/>
        <n x="40"/>
        <n x="42" s="1"/>
        <n x="41" s="1"/>
        <n x="43" s="1"/>
        <n x="44" s="1"/>
        <n x="45" s="1"/>
      </t>
    </mdx>
    <mdx n="0" f="v">
      <t c="7">
        <n x="7"/>
        <n x="40"/>
        <n x="42" s="1"/>
        <n x="41" s="1"/>
        <n x="43" s="1"/>
        <n x="44" s="1"/>
        <n x="45" s="1"/>
      </t>
    </mdx>
    <mdx n="0" f="v">
      <t c="7">
        <n x="8"/>
        <n x="40"/>
        <n x="42" s="1"/>
        <n x="41" s="1"/>
        <n x="43" s="1"/>
        <n x="44" s="1"/>
        <n x="45" s="1"/>
      </t>
    </mdx>
    <mdx n="0" f="v">
      <t c="7">
        <n x="9"/>
        <n x="40"/>
        <n x="42" s="1"/>
        <n x="41" s="1"/>
        <n x="43" s="1"/>
        <n x="44" s="1"/>
        <n x="45" s="1"/>
      </t>
    </mdx>
    <mdx n="0" f="v">
      <t c="7">
        <n x="10"/>
        <n x="40"/>
        <n x="42" s="1"/>
        <n x="41" s="1"/>
        <n x="43" s="1"/>
        <n x="44" s="1"/>
        <n x="45" s="1"/>
      </t>
    </mdx>
    <mdx n="0" f="v">
      <t c="7">
        <n x="11"/>
        <n x="40"/>
        <n x="42" s="1"/>
        <n x="41" s="1"/>
        <n x="43" s="1"/>
        <n x="44" s="1"/>
        <n x="45" s="1"/>
      </t>
    </mdx>
    <mdx n="0" f="v">
      <t c="7">
        <n x="36"/>
        <n x="40"/>
        <n x="42" s="1"/>
        <n x="41" s="1"/>
        <n x="43" s="1"/>
        <n x="44" s="1"/>
        <n x="45" s="1"/>
      </t>
    </mdx>
    <mdx n="0" f="v">
      <t c="7">
        <n x="14"/>
        <n x="40"/>
        <n x="42" s="1"/>
        <n x="41" s="1"/>
        <n x="43" s="1"/>
        <n x="44" s="1"/>
        <n x="45" s="1"/>
      </t>
    </mdx>
    <mdx n="0" f="v">
      <t c="7">
        <n x="21"/>
        <n x="40"/>
        <n x="42" s="1"/>
        <n x="41" s="1"/>
        <n x="43" s="1"/>
        <n x="44" s="1"/>
        <n x="45" s="1"/>
      </t>
    </mdx>
    <mdx n="0" f="v">
      <t c="7">
        <n x="22"/>
        <n x="40"/>
        <n x="42" s="1"/>
        <n x="41" s="1"/>
        <n x="43" s="1"/>
        <n x="44" s="1"/>
        <n x="45" s="1"/>
      </t>
    </mdx>
    <mdx n="0" f="v">
      <t c="7">
        <n x="23"/>
        <n x="40"/>
        <n x="42" s="1"/>
        <n x="41" s="1"/>
        <n x="43" s="1"/>
        <n x="44" s="1"/>
        <n x="45" s="1"/>
      </t>
    </mdx>
    <mdx n="0" f="v">
      <t c="7">
        <n x="24"/>
        <n x="40"/>
        <n x="42" s="1"/>
        <n x="41" s="1"/>
        <n x="43" s="1"/>
        <n x="44" s="1"/>
        <n x="45" s="1"/>
      </t>
    </mdx>
    <mdx n="0" f="v">
      <t c="7">
        <n x="25"/>
        <n x="40"/>
        <n x="42" s="1"/>
        <n x="41" s="1"/>
        <n x="43" s="1"/>
        <n x="44" s="1"/>
        <n x="45" s="1"/>
      </t>
    </mdx>
    <mdx n="0" f="v">
      <t c="7">
        <n x="38"/>
        <n x="40"/>
        <n x="42" s="1"/>
        <n x="41" s="1"/>
        <n x="43" s="1"/>
        <n x="44" s="1"/>
        <n x="45" s="1"/>
      </t>
    </mdx>
    <mdx n="0" f="v">
      <t c="7">
        <n x="15"/>
        <n x="40"/>
        <n x="42" s="1"/>
        <n x="41" s="1"/>
        <n x="43" s="1"/>
        <n x="44" s="1"/>
        <n x="45" s="1"/>
      </t>
    </mdx>
    <mdx n="0" f="v">
      <t c="7">
        <n x="26"/>
        <n x="40"/>
        <n x="42" s="1"/>
        <n x="41" s="1"/>
        <n x="43" s="1"/>
        <n x="44" s="1"/>
        <n x="45" s="1"/>
      </t>
    </mdx>
    <mdx n="0" f="v">
      <t c="7">
        <n x="27"/>
        <n x="40"/>
        <n x="42" s="1"/>
        <n x="41" s="1"/>
        <n x="43" s="1"/>
        <n x="44" s="1"/>
        <n x="45" s="1"/>
      </t>
    </mdx>
    <mdx n="0" f="v">
      <t c="7">
        <n x="28"/>
        <n x="40"/>
        <n x="42" s="1"/>
        <n x="41" s="1"/>
        <n x="43" s="1"/>
        <n x="44" s="1"/>
        <n x="45" s="1"/>
      </t>
    </mdx>
    <mdx n="0" f="v">
      <t c="7">
        <n x="29"/>
        <n x="40"/>
        <n x="42" s="1"/>
        <n x="41" s="1"/>
        <n x="43" s="1"/>
        <n x="44" s="1"/>
        <n x="45" s="1"/>
      </t>
    </mdx>
    <mdx n="0" f="v">
      <t c="7">
        <n x="30"/>
        <n x="40"/>
        <n x="42" s="1"/>
        <n x="41" s="1"/>
        <n x="43" s="1"/>
        <n x="44" s="1"/>
        <n x="45" s="1"/>
      </t>
    </mdx>
    <mdx n="0" f="v">
      <t c="7">
        <n x="31"/>
        <n x="40"/>
        <n x="42" s="1"/>
        <n x="41" s="1"/>
        <n x="43" s="1"/>
        <n x="44" s="1"/>
        <n x="45" s="1"/>
      </t>
    </mdx>
    <mdx n="0" f="v">
      <t c="7">
        <n x="32"/>
        <n x="40"/>
        <n x="42" s="1"/>
        <n x="41" s="1"/>
        <n x="43" s="1"/>
        <n x="44" s="1"/>
        <n x="45" s="1"/>
      </t>
    </mdx>
    <mdx n="0" f="v">
      <t c="7">
        <n x="33"/>
        <n x="40"/>
        <n x="42" s="1"/>
        <n x="41" s="1"/>
        <n x="43" s="1"/>
        <n x="44" s="1"/>
        <n x="45" s="1"/>
      </t>
    </mdx>
    <mdx n="0" f="v">
      <t c="7">
        <n x="34"/>
        <n x="40"/>
        <n x="42" s="1"/>
        <n x="41" s="1"/>
        <n x="43" s="1"/>
        <n x="44" s="1"/>
        <n x="45" s="1"/>
      </t>
    </mdx>
    <mdx n="0" f="v">
      <t c="7">
        <n x="12"/>
        <n x="40"/>
        <n x="42" s="1"/>
        <n x="41" s="1"/>
        <n x="43" s="1"/>
        <n x="44" s="1"/>
        <n x="45" s="1"/>
      </t>
    </mdx>
  </mdxMetadata>
  <valueMetadata count="115">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valueMetadata>
</metadata>
</file>

<file path=xl/sharedStrings.xml><?xml version="1.0" encoding="utf-8"?>
<sst xmlns="http://schemas.openxmlformats.org/spreadsheetml/2006/main" count="55297" uniqueCount="9389">
  <si>
    <t>Row ID</t>
  </si>
  <si>
    <t>Order ID</t>
  </si>
  <si>
    <t>Order Date</t>
  </si>
  <si>
    <t>Year</t>
  </si>
  <si>
    <t>Month</t>
  </si>
  <si>
    <t>Day</t>
  </si>
  <si>
    <t>Jasa Pengiriman</t>
  </si>
  <si>
    <t>Status Barang</t>
  </si>
  <si>
    <t>Customer Name</t>
  </si>
  <si>
    <t>Segment</t>
  </si>
  <si>
    <t>City</t>
  </si>
  <si>
    <t>Postal Code</t>
  </si>
  <si>
    <t>Product ID</t>
  </si>
  <si>
    <t>Category</t>
  </si>
  <si>
    <t>Sub-Category</t>
  </si>
  <si>
    <t>Product Name</t>
  </si>
  <si>
    <t>Harga</t>
  </si>
  <si>
    <t>Quantity</t>
  </si>
  <si>
    <t>Revenue</t>
  </si>
  <si>
    <t>Discount</t>
  </si>
  <si>
    <t>Total Discount</t>
  </si>
  <si>
    <t>Profit</t>
  </si>
  <si>
    <t>CA-2016-152156</t>
  </si>
  <si>
    <t>November</t>
  </si>
  <si>
    <t>Si Cepat</t>
  </si>
  <si>
    <t>Diterima</t>
  </si>
  <si>
    <t>Claire Gute</t>
  </si>
  <si>
    <t>Consumer</t>
  </si>
  <si>
    <t>Kalimantan Timur</t>
  </si>
  <si>
    <t>FUR-BO-10001798</t>
  </si>
  <si>
    <t>Furniture</t>
  </si>
  <si>
    <t>Bookcases</t>
  </si>
  <si>
    <t>Bush Somerset Collection Bookcase</t>
  </si>
  <si>
    <t>CA-2016-138688</t>
  </si>
  <si>
    <t>Juni</t>
  </si>
  <si>
    <t>JNE</t>
  </si>
  <si>
    <t>Darrin Van Huff</t>
  </si>
  <si>
    <t>Corporate</t>
  </si>
  <si>
    <t>DKI Jakarta</t>
  </si>
  <si>
    <t>OFF-LA-10000240</t>
  </si>
  <si>
    <t>Office Supplies</t>
  </si>
  <si>
    <t>Labels</t>
  </si>
  <si>
    <t>Self-Adhesive Address Labels for Typewriters by Universal</t>
  </si>
  <si>
    <t>US-2015-108966</t>
  </si>
  <si>
    <t>Oktober</t>
  </si>
  <si>
    <t>Sean O'Donnell</t>
  </si>
  <si>
    <t>Bali</t>
  </si>
  <si>
    <t>FUR-TA-10000577</t>
  </si>
  <si>
    <t>Tables</t>
  </si>
  <si>
    <t>Bretford CR4500 Series Slim Rectangular Table</t>
  </si>
  <si>
    <t>CA-2014-115812</t>
  </si>
  <si>
    <t>J&amp;T Express</t>
  </si>
  <si>
    <t>Brosina Hoffman</t>
  </si>
  <si>
    <t>Bengkulu</t>
  </si>
  <si>
    <t>FUR-FU-10001487</t>
  </si>
  <si>
    <t>Furnishings</t>
  </si>
  <si>
    <t>Eldon Expressions Wood and Plastic Desk Accessories, Cherry Wood</t>
  </si>
  <si>
    <t>CA-2017-114412</t>
  </si>
  <si>
    <t>April</t>
  </si>
  <si>
    <t>Dikembalikan</t>
  </si>
  <si>
    <t>Andrew Allen</t>
  </si>
  <si>
    <t>Jambi</t>
  </si>
  <si>
    <t>OFF-PA-10002365</t>
  </si>
  <si>
    <t>Paper</t>
  </si>
  <si>
    <t>Xerox 1967</t>
  </si>
  <si>
    <t>CA-2016-161389</t>
  </si>
  <si>
    <t>Desember</t>
  </si>
  <si>
    <t>TIKI</t>
  </si>
  <si>
    <t>Irene Maddox</t>
  </si>
  <si>
    <t>Banten</t>
  </si>
  <si>
    <t>OFF-BI-10003656</t>
  </si>
  <si>
    <t>Binders</t>
  </si>
  <si>
    <t>Fellowes PB200 Plastic Comb Binding Machine</t>
  </si>
  <si>
    <t>US-2015-118983</t>
  </si>
  <si>
    <t>Harold Pawlan</t>
  </si>
  <si>
    <t>Home Office</t>
  </si>
  <si>
    <t>Kepulauan Riau</t>
  </si>
  <si>
    <t>OFF-AP-10002311</t>
  </si>
  <si>
    <t>Appliances</t>
  </si>
  <si>
    <t>Holmes Replacement Filter for HEPA Air Cleaner, Very Large Room, HEPA Filter</t>
  </si>
  <si>
    <t>CA-2014-105893</t>
  </si>
  <si>
    <t>Pete Kriz</t>
  </si>
  <si>
    <t>Sumatra Selatan</t>
  </si>
  <si>
    <t>OFF-ST-10004186</t>
  </si>
  <si>
    <t>Storage</t>
  </si>
  <si>
    <t>Stur-D-Stor Shelving, Vertical 5-Shelf: 72"H x 36"W x 18 1/2"D</t>
  </si>
  <si>
    <t>CA-2014-167164</t>
  </si>
  <si>
    <t>Mei</t>
  </si>
  <si>
    <t>Alejandro Grove</t>
  </si>
  <si>
    <t>Papua Selatan</t>
  </si>
  <si>
    <t>OFF-ST-10000107</t>
  </si>
  <si>
    <t>Fellowes Super Stor/Drawer</t>
  </si>
  <si>
    <t>CA-2014-143336</t>
  </si>
  <si>
    <t>Agustus</t>
  </si>
  <si>
    <t>Zuschuss Donatelli</t>
  </si>
  <si>
    <t>OFF-AR-10003056</t>
  </si>
  <si>
    <t>Art</t>
  </si>
  <si>
    <t>Newell 341</t>
  </si>
  <si>
    <t>CA-2016-137330</t>
  </si>
  <si>
    <t>Ken Black</t>
  </si>
  <si>
    <t>Papua Barat</t>
  </si>
  <si>
    <t>OFF-AR-10000246</t>
  </si>
  <si>
    <t>Newell 318</t>
  </si>
  <si>
    <t>US-2017-156909</t>
  </si>
  <si>
    <t>Juli</t>
  </si>
  <si>
    <t>Hilang</t>
  </si>
  <si>
    <t>Sandra Flanagan</t>
  </si>
  <si>
    <t>FUR-CH-10002774</t>
  </si>
  <si>
    <t>Chairs</t>
  </si>
  <si>
    <t>Global Deluxe Stacking Chair, Gray</t>
  </si>
  <si>
    <t>CA-2015-106320</t>
  </si>
  <si>
    <t>September</t>
  </si>
  <si>
    <t>Emily Burns</t>
  </si>
  <si>
    <t>Jawa Timur</t>
  </si>
  <si>
    <t>CA-2016-121755</t>
  </si>
  <si>
    <t>Januari</t>
  </si>
  <si>
    <t>POS Indonesia</t>
  </si>
  <si>
    <t>Eric Hoffmann</t>
  </si>
  <si>
    <t>Kalimantan Barat</t>
  </si>
  <si>
    <t>OFF-BI-10001634</t>
  </si>
  <si>
    <t>Wilson Jones Active Use Binders</t>
  </si>
  <si>
    <t>US-2015-150630</t>
  </si>
  <si>
    <t>Tracy Blumstein</t>
  </si>
  <si>
    <t>FUR-BO-10004834</t>
  </si>
  <si>
    <t>Riverside Palais Royal Lawyers Bookcase, Royale Cherry Finish</t>
  </si>
  <si>
    <t>CA-2017-107727</t>
  </si>
  <si>
    <t>Matt Abelman</t>
  </si>
  <si>
    <t>Nusa Tenggara Barat</t>
  </si>
  <si>
    <t>OFF-PA-10000249</t>
  </si>
  <si>
    <t>Easy-staple paper</t>
  </si>
  <si>
    <t>CA-2016-117590</t>
  </si>
  <si>
    <t>Rusak</t>
  </si>
  <si>
    <t>Gene Hale</t>
  </si>
  <si>
    <t>Papua Tengah</t>
  </si>
  <si>
    <t>TEC-PH-10004977</t>
  </si>
  <si>
    <t>Technology</t>
  </si>
  <si>
    <t>Phones</t>
  </si>
  <si>
    <t>GE 30524EE4</t>
  </si>
  <si>
    <t>CA-2015-117415</t>
  </si>
  <si>
    <t>Dalam Perjalanan</t>
  </si>
  <si>
    <t>Steve Nguyen</t>
  </si>
  <si>
    <t>Kalimantan Tengah</t>
  </si>
  <si>
    <t>OFF-EN-10002986</t>
  </si>
  <si>
    <t>Envelopes</t>
  </si>
  <si>
    <t>#10-4 1/8" x 9 1/2" Premium Diagonal Seam Envelopes</t>
  </si>
  <si>
    <t>CA-2017-120999</t>
  </si>
  <si>
    <t>Linda Cazamias</t>
  </si>
  <si>
    <t>TEC-PH-10004093</t>
  </si>
  <si>
    <t>Panasonic Kx-TS550</t>
  </si>
  <si>
    <t>CA-2016-101343</t>
  </si>
  <si>
    <t>Ruben Ausman</t>
  </si>
  <si>
    <t>Kalimantan Selatan</t>
  </si>
  <si>
    <t>OFF-ST-10003479</t>
  </si>
  <si>
    <t>Eldon Base for stackable storage shelf, platinum</t>
  </si>
  <si>
    <t>CA-2017-139619</t>
  </si>
  <si>
    <t>Erin Smith</t>
  </si>
  <si>
    <t>OFF-ST-10003282</t>
  </si>
  <si>
    <t>Advantus 10-Drawer Portable Organizer, Chrome Metal Frame, Smoke Drawers</t>
  </si>
  <si>
    <t>CA-2016-118255</t>
  </si>
  <si>
    <t>Maret</t>
  </si>
  <si>
    <t>Odella Nelson</t>
  </si>
  <si>
    <t>TEC-AC-10000171</t>
  </si>
  <si>
    <t>Accessories</t>
  </si>
  <si>
    <t>Verbatim 25 GB 6x Blu-ray Single Layer Recordable Disc, 25/Pack</t>
  </si>
  <si>
    <t>CA-2014-146703</t>
  </si>
  <si>
    <t>Patrick O'Donnell</t>
  </si>
  <si>
    <t>Kalimantan Utara</t>
  </si>
  <si>
    <t>OFF-ST-10001713</t>
  </si>
  <si>
    <t>Gould Plastics 9-Pocket Panel Bin, 18-3/8w x 5-1/4d x 20-1/2h, Black</t>
  </si>
  <si>
    <t>CA-2016-169194</t>
  </si>
  <si>
    <t>Lena Hernandez</t>
  </si>
  <si>
    <t>TEC-AC-10002167</t>
  </si>
  <si>
    <t>Imation 8gb Micro Traveldrive Usb 2.0 Flash Drive</t>
  </si>
  <si>
    <t>CA-2015-115742</t>
  </si>
  <si>
    <t>Darren Powers</t>
  </si>
  <si>
    <t>OFF-BI-10004410</t>
  </si>
  <si>
    <t>C-Line Peel &amp; Stick Add-On Filing Pockets, 8-3/4 x 5-1/8, 10/Pack</t>
  </si>
  <si>
    <t>CA-2016-105816</t>
  </si>
  <si>
    <t>Janet Molinari</t>
  </si>
  <si>
    <t>OFF-FA-10000304</t>
  </si>
  <si>
    <t>Fasteners</t>
  </si>
  <si>
    <t>Advantus Push Pins</t>
  </si>
  <si>
    <t>CA-2016-111682</t>
  </si>
  <si>
    <t>Ted Butterfield</t>
  </si>
  <si>
    <t>OFF-ST-10000604</t>
  </si>
  <si>
    <t>Home/Office Personal File Carts</t>
  </si>
  <si>
    <t>CA-2015-135545</t>
  </si>
  <si>
    <t>Kunst Miller</t>
  </si>
  <si>
    <t>Jawa Tengah</t>
  </si>
  <si>
    <t>TEC-AC-10004633</t>
  </si>
  <si>
    <t>Verbatim 25 GB 6x Blu-ray Single Layer Recordable Disc, 3/Pack</t>
  </si>
  <si>
    <t>US-2015-164175</t>
  </si>
  <si>
    <t>Paul Stevenson</t>
  </si>
  <si>
    <t>Jawa Barat</t>
  </si>
  <si>
    <t>FUR-CH-10001146</t>
  </si>
  <si>
    <t>Global Value Mid-Back Manager's Chair, Gray</t>
  </si>
  <si>
    <t>CA-2014-106376</t>
  </si>
  <si>
    <t>Brendan Sweed</t>
  </si>
  <si>
    <t>OFF-AR-10002671</t>
  </si>
  <si>
    <t>Hunt BOSTON Model 1606 High-Volume Electric Pencil Sharpener, Beige</t>
  </si>
  <si>
    <t>CA-2016-119823</t>
  </si>
  <si>
    <t>Karen Daniels</t>
  </si>
  <si>
    <t>OFF-PA-10000482</t>
  </si>
  <si>
    <t>Snap-A-Way Black Print Carbonless Ruled Speed Letter, Triplicate</t>
  </si>
  <si>
    <t>CA-2016-106075</t>
  </si>
  <si>
    <t>Henry MacAllister</t>
  </si>
  <si>
    <t>OFF-BI-10004654</t>
  </si>
  <si>
    <t>Avery Binding System Hidden Tab Executive Style Index Sets</t>
  </si>
  <si>
    <t>CA-2017-114440</t>
  </si>
  <si>
    <t>OFF-PA-10004675</t>
  </si>
  <si>
    <t>Telephone Message Books with Fax/Mobile Section, 5 1/2" x 3 3/16"</t>
  </si>
  <si>
    <t>US-2015-134026</t>
  </si>
  <si>
    <t>Joel Eaton</t>
  </si>
  <si>
    <t>Papua Pegunungan</t>
  </si>
  <si>
    <t>FUR-CH-10000513</t>
  </si>
  <si>
    <t>High-Back Leather Manager's Chair</t>
  </si>
  <si>
    <t>US-2017-118038</t>
  </si>
  <si>
    <t>Ken Brennan</t>
  </si>
  <si>
    <t>Sulawesi Tenggara</t>
  </si>
  <si>
    <t>OFF-BI-10004182</t>
  </si>
  <si>
    <t>Economy Binders</t>
  </si>
  <si>
    <t>US-2014-147606</t>
  </si>
  <si>
    <t>Sumatra Barat</t>
  </si>
  <si>
    <t>FUR-FU-10003194</t>
  </si>
  <si>
    <t>Eldon Expressions Desk Accessory, Wood Pencil Holder, Oak</t>
  </si>
  <si>
    <t>CA-2016-127208</t>
  </si>
  <si>
    <t>Stewart Carmichael</t>
  </si>
  <si>
    <t>Sulawesi Selatan</t>
  </si>
  <si>
    <t>OFF-AP-10002118</t>
  </si>
  <si>
    <t>1.7 Cubic Foot Compact "Cube" Office Refrigerators</t>
  </si>
  <si>
    <t>CA-2014-139451</t>
  </si>
  <si>
    <t>Duane Noonan</t>
  </si>
  <si>
    <t>OFF-AR-10002053</t>
  </si>
  <si>
    <t>Premium Writing Pencils, Soft, #2 by Central Association for the Blind</t>
  </si>
  <si>
    <t>CA-2015-149734</t>
  </si>
  <si>
    <t>Julie Creighton</t>
  </si>
  <si>
    <t>Maluku</t>
  </si>
  <si>
    <t>OFF-EN-10000927</t>
  </si>
  <si>
    <t>Jet-Pak Recycled Peel 'N' Seal Padded Mailers</t>
  </si>
  <si>
    <t>US-2017-119662</t>
  </si>
  <si>
    <t>Christopher Schild</t>
  </si>
  <si>
    <t>OFF-ST-10003656</t>
  </si>
  <si>
    <t>Safco Industrial Wire Shelving</t>
  </si>
  <si>
    <t>CA-2017-140088</t>
  </si>
  <si>
    <t>FUR-CH-10000863</t>
  </si>
  <si>
    <t>Novimex Swivel Fabric Task Chair</t>
  </si>
  <si>
    <t>CA-2017-155558</t>
  </si>
  <si>
    <t>Paul Gonzalez</t>
  </si>
  <si>
    <t>Bangka Belitung</t>
  </si>
  <si>
    <t>TEC-AC-10001998</t>
  </si>
  <si>
    <t>Logitech LS21 Speaker System - PC Multimedia - 2.1-CH - Wired</t>
  </si>
  <si>
    <t>CA-2016-159695</t>
  </si>
  <si>
    <t>Gary Mitchum</t>
  </si>
  <si>
    <t>Lampung</t>
  </si>
  <si>
    <t>OFF-ST-10003442</t>
  </si>
  <si>
    <t>Eldon Portable Mobile Manager</t>
  </si>
  <si>
    <t>CA-2016-109806</t>
  </si>
  <si>
    <t>Jim Sink</t>
  </si>
  <si>
    <t>OFF-AR-10004930</t>
  </si>
  <si>
    <t>Turquoise Lead Holder with Pocket Clip</t>
  </si>
  <si>
    <t>CA-2015-149587</t>
  </si>
  <si>
    <t>Karl Braun</t>
  </si>
  <si>
    <t>OFF-PA-10003177</t>
  </si>
  <si>
    <t>Xerox 1999</t>
  </si>
  <si>
    <t>US-2017-109484</t>
  </si>
  <si>
    <t>Roger Barcio</t>
  </si>
  <si>
    <t>OFF-BI-10004738</t>
  </si>
  <si>
    <t>Flexible Leather- Look Classic Collection Ring Binder</t>
  </si>
  <si>
    <t>CA-2017-161018</t>
  </si>
  <si>
    <t>Parhena Norris</t>
  </si>
  <si>
    <t>FUR-FU-10000629</t>
  </si>
  <si>
    <t>9-3/4 Diameter Round Wall Clock</t>
  </si>
  <si>
    <t>CA-2017-157833</t>
  </si>
  <si>
    <t>Katherine Ducich</t>
  </si>
  <si>
    <t>Maluku Utara</t>
  </si>
  <si>
    <t>OFF-BI-10001721</t>
  </si>
  <si>
    <t>Trimflex Flexible Post Binders</t>
  </si>
  <si>
    <t>CA-2016-149223</t>
  </si>
  <si>
    <t>Elpida Rittenbach</t>
  </si>
  <si>
    <t>OFF-AP-10000358</t>
  </si>
  <si>
    <t>Fellowes Basic Home/Office Series Surge Protectors</t>
  </si>
  <si>
    <t>CA-2016-158568</t>
  </si>
  <si>
    <t>Rick Bensley</t>
  </si>
  <si>
    <t>Sumatra Utara</t>
  </si>
  <si>
    <t>OFF-PA-10003256</t>
  </si>
  <si>
    <t>Avery Personal Creations Heavyweight Cards</t>
  </si>
  <si>
    <t>CA-2016-129903</t>
  </si>
  <si>
    <t>Gary Zandusky</t>
  </si>
  <si>
    <t>OFF-PA-10004040</t>
  </si>
  <si>
    <t>Universal Premium White Copier/Laser Paper (20Lb. and 87 Bright)</t>
  </si>
  <si>
    <t>US-2015-156867</t>
  </si>
  <si>
    <t>Lena Cacioppo</t>
  </si>
  <si>
    <t>TEC-AC-10001552</t>
  </si>
  <si>
    <t>Logitech K350 2.4Ghz Wireless Keyboard</t>
  </si>
  <si>
    <t>CA-2017-119004</t>
  </si>
  <si>
    <t>Janet Martin</t>
  </si>
  <si>
    <t>TEC-AC-10003499</t>
  </si>
  <si>
    <t>Memorex Mini Travel Drive 8 GB USB 2.0 Flash Drive</t>
  </si>
  <si>
    <t>CA-2015-129476</t>
  </si>
  <si>
    <t>Pete Armstrong</t>
  </si>
  <si>
    <t>TEC-AC-10000844</t>
  </si>
  <si>
    <t>Logitech Gaming G510s - Keyboard</t>
  </si>
  <si>
    <t>CA-2017-146780</t>
  </si>
  <si>
    <t>Cynthia Voltz</t>
  </si>
  <si>
    <t>FUR-FU-10001934</t>
  </si>
  <si>
    <t>Magnifier Swing Arm Lamp</t>
  </si>
  <si>
    <t>CA-2016-128867</t>
  </si>
  <si>
    <t>Clay Ludtke</t>
  </si>
  <si>
    <t>OFF-AR-10000380</t>
  </si>
  <si>
    <t>Hunt PowerHouse Electric Pencil Sharpener, Blue</t>
  </si>
  <si>
    <t>CA-2014-115259</t>
  </si>
  <si>
    <t>Ryan Crowe</t>
  </si>
  <si>
    <t>OFF-FA-10000621</t>
  </si>
  <si>
    <t>OIC Colored Binder Clips, Assorted Sizes</t>
  </si>
  <si>
    <t>CA-2015-110457</t>
  </si>
  <si>
    <t>Dave Kipp</t>
  </si>
  <si>
    <t>FUR-TA-10001768</t>
  </si>
  <si>
    <t>Hon Racetrack Conference Tables</t>
  </si>
  <si>
    <t>US-2015-136476</t>
  </si>
  <si>
    <t>Greg Guthrie</t>
  </si>
  <si>
    <t>OFF-BI-10003650</t>
  </si>
  <si>
    <t>GBC DocuBind 300 Electric Binding Machine</t>
  </si>
  <si>
    <t>CA-2016-103730</t>
  </si>
  <si>
    <t>Steven Cartwright</t>
  </si>
  <si>
    <t>Riau</t>
  </si>
  <si>
    <t>FUR-FU-10002157</t>
  </si>
  <si>
    <t>Artistic Insta-Plaque</t>
  </si>
  <si>
    <t>US-2014-152030</t>
  </si>
  <si>
    <t>Alan Dominguez</t>
  </si>
  <si>
    <t>Gorontalo</t>
  </si>
  <si>
    <t>FUR-CH-10004063</t>
  </si>
  <si>
    <t>Global Deluxe High-Back Manager's Chair</t>
  </si>
  <si>
    <t>US-2014-134614</t>
  </si>
  <si>
    <t>Philip Fox</t>
  </si>
  <si>
    <t>FUR-TA-10004534</t>
  </si>
  <si>
    <t>Bevis 44 x 96 Conference Tables</t>
  </si>
  <si>
    <t>US-2017-107272</t>
  </si>
  <si>
    <t>Troy Staebel</t>
  </si>
  <si>
    <t>OFF-BI-10003274</t>
  </si>
  <si>
    <t>Avery Durable Slant Ring Binders, No Labels</t>
  </si>
  <si>
    <t>US-2016-125969</t>
  </si>
  <si>
    <t>Lindsay Shagiari</t>
  </si>
  <si>
    <t>Global Task Chair, Black</t>
  </si>
  <si>
    <t>US-2017-164147</t>
  </si>
  <si>
    <t>Februari</t>
  </si>
  <si>
    <t>Dorothy Wardle</t>
  </si>
  <si>
    <t>TEC-PH-10002293</t>
  </si>
  <si>
    <t>Anker 36W 4-Port USB Wall Charger Travel Power Adapter for iPhone 5s 5c 5</t>
  </si>
  <si>
    <t>CA-2016-145583</t>
  </si>
  <si>
    <t>Lena Creighton</t>
  </si>
  <si>
    <t>OFF-PA-10001804</t>
  </si>
  <si>
    <t>Xerox 195</t>
  </si>
  <si>
    <t>CA-2016-110366</t>
  </si>
  <si>
    <t>Jonathan Doherty</t>
  </si>
  <si>
    <t>Papua</t>
  </si>
  <si>
    <t>FUR-FU-10004848</t>
  </si>
  <si>
    <t>Howard Miller 13-3/4" Diameter Brushed Chrome Round Wall Clock</t>
  </si>
  <si>
    <t>CA-2017-106180</t>
  </si>
  <si>
    <t>Sally Hughsby</t>
  </si>
  <si>
    <t>OFF-AR-10000940</t>
  </si>
  <si>
    <t>Newell 343</t>
  </si>
  <si>
    <t>CA-2017-155376</t>
  </si>
  <si>
    <t>Sandra Glassco</t>
  </si>
  <si>
    <t>OFF-AP-10001058</t>
  </si>
  <si>
    <t>Sanyo 2.5 Cubic Foot Mid-Size Office Refrigerators</t>
  </si>
  <si>
    <t>CA-2015-110744</t>
  </si>
  <si>
    <t>Helen Andreada</t>
  </si>
  <si>
    <t>CA-2014-110072</t>
  </si>
  <si>
    <t>Maureen Gastineau</t>
  </si>
  <si>
    <t>Sulawesi Utara</t>
  </si>
  <si>
    <t>FUR-FU-10000521</t>
  </si>
  <si>
    <t>Seth Thomas 14" Putty-Colored Wall Clock</t>
  </si>
  <si>
    <t>CA-2016-114489</t>
  </si>
  <si>
    <t>Justin Ellison</t>
  </si>
  <si>
    <t>TEC-PH-10000215</t>
  </si>
  <si>
    <t>Plantronics Cordless Phone Headset with In-line Volume - M214C</t>
  </si>
  <si>
    <t>CA-2016-158834</t>
  </si>
  <si>
    <t>Tamara Willingham</t>
  </si>
  <si>
    <t>OFF-AP-10000326</t>
  </si>
  <si>
    <t>Belkin 7 Outlet SurgeMaster Surge Protector with Phone Protection</t>
  </si>
  <si>
    <t>CA-2015-124919</t>
  </si>
  <si>
    <t>Stephanie Phelps</t>
  </si>
  <si>
    <t>OFF-PA-10001950</t>
  </si>
  <si>
    <t>Southworth 25% Cotton Antique Laid Paper &amp; Envelopes</t>
  </si>
  <si>
    <t>CA-2015-118948</t>
  </si>
  <si>
    <t>Neil Knudson</t>
  </si>
  <si>
    <t>OFF-AR-10001547</t>
  </si>
  <si>
    <t>Newell 311</t>
  </si>
  <si>
    <t>CA-2014-104269</t>
  </si>
  <si>
    <t>Dave Brooks</t>
  </si>
  <si>
    <t>CA-2016-114104</t>
  </si>
  <si>
    <t>Nora Paige</t>
  </si>
  <si>
    <t>OFF-LA-10002475</t>
  </si>
  <si>
    <t>Avery 519</t>
  </si>
  <si>
    <t>CA-2016-162733</t>
  </si>
  <si>
    <t>Ted Trevino</t>
  </si>
  <si>
    <t>OFF-PA-10002751</t>
  </si>
  <si>
    <t>Xerox 1920</t>
  </si>
  <si>
    <t>CA-2015-119697</t>
  </si>
  <si>
    <t>Eric Murdock</t>
  </si>
  <si>
    <t>TEC-AC-10003657</t>
  </si>
  <si>
    <t>Lenovo 17-Key USB Numeric Keypad</t>
  </si>
  <si>
    <t>CA-2016-154508</t>
  </si>
  <si>
    <t>Ruben Dartt</t>
  </si>
  <si>
    <t>OFF-EN-10001990</t>
  </si>
  <si>
    <t>Staple envelope</t>
  </si>
  <si>
    <t>CA-2016-113817</t>
  </si>
  <si>
    <t>Max Jones</t>
  </si>
  <si>
    <t>OFF-BI-10004002</t>
  </si>
  <si>
    <t>Wilson Jones International Size A4 Ring Binders</t>
  </si>
  <si>
    <t>CA-2014-139892</t>
  </si>
  <si>
    <t>Becky Martin</t>
  </si>
  <si>
    <t>OFF-AR-10004441</t>
  </si>
  <si>
    <t>BIC Brite Liner Highlighters</t>
  </si>
  <si>
    <t>CA-2014-118962</t>
  </si>
  <si>
    <t>Chad Sievert</t>
  </si>
  <si>
    <t>OFF-PA-10000659</t>
  </si>
  <si>
    <t>Adams Phone Message Book, Professional, 400 Message Capacity, 5 3/6” x 11”</t>
  </si>
  <si>
    <t>US-2014-100853</t>
  </si>
  <si>
    <t>Jennifer Braxton</t>
  </si>
  <si>
    <t>Sulawesi Tengah</t>
  </si>
  <si>
    <t>OFF-AP-10000891</t>
  </si>
  <si>
    <t>Kensington 7 Outlet MasterPiece HOMEOFFICE Power Control Center</t>
  </si>
  <si>
    <t>US-2017-152366</t>
  </si>
  <si>
    <t>Shirley Jackson</t>
  </si>
  <si>
    <t>OFF-AP-10002684</t>
  </si>
  <si>
    <t>Acco 7-Outlet Masterpiece Power Center, Wihtout Fax/Phone Line Protection</t>
  </si>
  <si>
    <t>US-2015-101511</t>
  </si>
  <si>
    <t>FUR-CH-10004698</t>
  </si>
  <si>
    <t>Padded Folding Chairs, Black, 4/Carton</t>
  </si>
  <si>
    <t>CA-2015-137225</t>
  </si>
  <si>
    <t>Jim Kriz</t>
  </si>
  <si>
    <t>OFF-AR-10001940</t>
  </si>
  <si>
    <t>Sanford Colorific Eraseable Coloring Pencils, 12 Count</t>
  </si>
  <si>
    <t>CA-2014-166191</t>
  </si>
  <si>
    <t>David Kendrick</t>
  </si>
  <si>
    <t>OFF-ST-10003455</t>
  </si>
  <si>
    <t>Tenex File Box, Personal Filing Tote with Lid, Black</t>
  </si>
  <si>
    <t>CA-2014-158274</t>
  </si>
  <si>
    <t>Robert Marley</t>
  </si>
  <si>
    <t>TEC-PH-10003273</t>
  </si>
  <si>
    <t>AT&amp;T TR1909W</t>
  </si>
  <si>
    <t>CA-2016-105018</t>
  </si>
  <si>
    <t>Sally Knutson</t>
  </si>
  <si>
    <t>OFF-BI-10001890</t>
  </si>
  <si>
    <t>Avery Poly Binder Pockets</t>
  </si>
  <si>
    <t>CA-2014-123260</t>
  </si>
  <si>
    <t>Frank Merwin</t>
  </si>
  <si>
    <t>TEC-AC-10002323</t>
  </si>
  <si>
    <t>SanDisk Ultra 32 GB MicroSDHC Class 10 Memory Card</t>
  </si>
  <si>
    <t>CA-2016-157000</t>
  </si>
  <si>
    <t>Alice McCarthy</t>
  </si>
  <si>
    <t>OFF-ST-10001328</t>
  </si>
  <si>
    <t>Personal Filing Tote with Lid, Black/Gray</t>
  </si>
  <si>
    <t>CA-2015-102281</t>
  </si>
  <si>
    <t>Mark Packer</t>
  </si>
  <si>
    <t>FUR-BO-10002613</t>
  </si>
  <si>
    <t>Atlantic Metals Mobile 4-Shelf Bookcases, Custom Colors</t>
  </si>
  <si>
    <t>CA-2015-131457</t>
  </si>
  <si>
    <t>Mary Zewe</t>
  </si>
  <si>
    <t>OFF-EN-10001509</t>
  </si>
  <si>
    <t>Poly String Tie Envelopes</t>
  </si>
  <si>
    <t>CA-2014-140004</t>
  </si>
  <si>
    <t>Cassandra Brandow</t>
  </si>
  <si>
    <t>OFF-AR-10004685</t>
  </si>
  <si>
    <t>Binney &amp; Smith Crayola Metallic Colored Pencils, 8-Color Set</t>
  </si>
  <si>
    <t>CA-2017-107720</t>
  </si>
  <si>
    <t>Valerie Mitchum</t>
  </si>
  <si>
    <t>OFF-ST-10001414</t>
  </si>
  <si>
    <t>Decoflex Hanging Personal Folder File</t>
  </si>
  <si>
    <t>US-2017-124303</t>
  </si>
  <si>
    <t>Fred Hopkins</t>
  </si>
  <si>
    <t>OFF-BI-10000343</t>
  </si>
  <si>
    <t>Pressboard Covers with Storage Hooks, 9 1/2" x 11", Light Blue</t>
  </si>
  <si>
    <t>CA-2017-105074</t>
  </si>
  <si>
    <t>Maria Bertelson</t>
  </si>
  <si>
    <t>OFF-PA-10002666</t>
  </si>
  <si>
    <t>Southworth 25% Cotton Linen-Finish Paper &amp; Envelopes</t>
  </si>
  <si>
    <t>CA-2014-133690</t>
  </si>
  <si>
    <t>Bruce Stewart</t>
  </si>
  <si>
    <t>FUR-TA-10004289</t>
  </si>
  <si>
    <t>BoxOffice By Design Rectangular and Half-Moon Meeting Room Tables</t>
  </si>
  <si>
    <t>US-2017-116701</t>
  </si>
  <si>
    <t>Logan Currie</t>
  </si>
  <si>
    <t>OFF-AP-10003217</t>
  </si>
  <si>
    <t>Eureka Sanitaire  Commercial Upright</t>
  </si>
  <si>
    <t>CA-2017-126382</t>
  </si>
  <si>
    <t>Heather Kirkland</t>
  </si>
  <si>
    <t>FUR-FU-10002960</t>
  </si>
  <si>
    <t>Eldon 200 Class Desk Accessories, Burgundy</t>
  </si>
  <si>
    <t>CA-2017-108329</t>
  </si>
  <si>
    <t>Laurel Elliston</t>
  </si>
  <si>
    <t>TEC-PH-10001918</t>
  </si>
  <si>
    <t>Nortel Business Series Terminal T7208 Digital phone</t>
  </si>
  <si>
    <t>CA-2017-135860</t>
  </si>
  <si>
    <t>Joseph Holt</t>
  </si>
  <si>
    <t>OFF-ST-10000642</t>
  </si>
  <si>
    <t>Tennsco Lockers, Gray</t>
  </si>
  <si>
    <t>CA-2015-101007</t>
  </si>
  <si>
    <t>Michael Stewart</t>
  </si>
  <si>
    <t>Nusa Tenggara Timur</t>
  </si>
  <si>
    <t>TEC-AC-10001266</t>
  </si>
  <si>
    <t>Memorex Micro Travel Drive 8 GB</t>
  </si>
  <si>
    <t>CA-2015-146262</t>
  </si>
  <si>
    <t>Victoria Wilson</t>
  </si>
  <si>
    <t>OFF-LA-10004544</t>
  </si>
  <si>
    <t>Avery 505</t>
  </si>
  <si>
    <t>CA-2016-130162</t>
  </si>
  <si>
    <t>Jonathan Howell</t>
  </si>
  <si>
    <t>CA-2015-169397</t>
  </si>
  <si>
    <t>Joni Blumstein</t>
  </si>
  <si>
    <t>OFF-FA-10000585</t>
  </si>
  <si>
    <t>OIC Bulk Pack Metal Binder Clips</t>
  </si>
  <si>
    <t>CA-2015-163055</t>
  </si>
  <si>
    <t>David Smith</t>
  </si>
  <si>
    <t>OFF-AR-10001026</t>
  </si>
  <si>
    <t>Sanford Uni-Blazer View Highlighters, Chisel Tip, Yellow</t>
  </si>
  <si>
    <t>US-2015-145436</t>
  </si>
  <si>
    <t>Valerie Dominguez</t>
  </si>
  <si>
    <t>DI Yogyakarta</t>
  </si>
  <si>
    <t>FUR-CH-10004860</t>
  </si>
  <si>
    <t>Global Low Back Tilter Chair</t>
  </si>
  <si>
    <t>US-2014-156216</t>
  </si>
  <si>
    <t>Erin Ashbrook</t>
  </si>
  <si>
    <t>OFF-BI-10001679</t>
  </si>
  <si>
    <t>GBC Instant Index System for Binding Systems</t>
  </si>
  <si>
    <t>US-2017-100930</t>
  </si>
  <si>
    <t>FUR-TA-10001705</t>
  </si>
  <si>
    <t>Bush Advantage Collection Round Conference Table</t>
  </si>
  <si>
    <t>CA-2017-160514</t>
  </si>
  <si>
    <t>David Bremer</t>
  </si>
  <si>
    <t>OFF-PA-10002479</t>
  </si>
  <si>
    <t>Xerox 4200 Series MultiUse Premium Copy Paper (20Lb. and 84 Bright)</t>
  </si>
  <si>
    <t>CA-2016-157749</t>
  </si>
  <si>
    <t>Ken Lonsdale</t>
  </si>
  <si>
    <t>OFF-PA-10003349</t>
  </si>
  <si>
    <t>Xerox 1957</t>
  </si>
  <si>
    <t>CA-2014-131926</t>
  </si>
  <si>
    <t>Dianna Wilson</t>
  </si>
  <si>
    <t>CA-2016-154739</t>
  </si>
  <si>
    <t>Logan Haushalter</t>
  </si>
  <si>
    <t>FUR-CH-10002965</t>
  </si>
  <si>
    <t>Global Leather Highback Executive Chair with Pneumatic Height Adjustment, Black</t>
  </si>
  <si>
    <t>CA-2016-145625</t>
  </si>
  <si>
    <t>Kelly Collister</t>
  </si>
  <si>
    <t>Sulawesi Barat</t>
  </si>
  <si>
    <t>OFF-PA-10004569</t>
  </si>
  <si>
    <t>Wirebound Message Books, Two 4 1/4" x 5" Forms per Page</t>
  </si>
  <si>
    <t>CA-2016-146941</t>
  </si>
  <si>
    <t>Delfina Latchford</t>
  </si>
  <si>
    <t>OFF-ST-10001228</t>
  </si>
  <si>
    <t>Fellowes Personal Hanging Folder Files, Navy</t>
  </si>
  <si>
    <t>US-2015-159982</t>
  </si>
  <si>
    <t>Dan Reichenbach</t>
  </si>
  <si>
    <t>FUR-FU-10002505</t>
  </si>
  <si>
    <t>Eldon 100 Class Desk Accessories</t>
  </si>
  <si>
    <t>CA-2017-163139</t>
  </si>
  <si>
    <t>Craig Carreira</t>
  </si>
  <si>
    <t>TEC-AC-10000290</t>
  </si>
  <si>
    <t>Sabrent 4-Port USB 2.0 Hub</t>
  </si>
  <si>
    <t>US-2017-155299</t>
  </si>
  <si>
    <t>Dorris liebe</t>
  </si>
  <si>
    <t>OFF-AP-10002203</t>
  </si>
  <si>
    <t>Eureka Disposable Bags for Sanitaire Vibra Groomer I Upright Vac</t>
  </si>
  <si>
    <t>US-2014-106992</t>
  </si>
  <si>
    <t>Sean Braxton</t>
  </si>
  <si>
    <t>TEC-MA-10000822</t>
  </si>
  <si>
    <t>Machines</t>
  </si>
  <si>
    <t>Lexmark MX611dhe Monochrome Laser Printer</t>
  </si>
  <si>
    <t>CA-2016-125318</t>
  </si>
  <si>
    <t>Roy Collins</t>
  </si>
  <si>
    <t>TEC-PH-10001433</t>
  </si>
  <si>
    <t>Cisco Small Business SPA 502G VoIP phone</t>
  </si>
  <si>
    <t>CA-2015-155040</t>
  </si>
  <si>
    <t>Alan Hwang</t>
  </si>
  <si>
    <t>TEC-AC-10004469</t>
  </si>
  <si>
    <t>Microsoft Sculpt Comfort Mouse</t>
  </si>
  <si>
    <t>CA-2017-136826</t>
  </si>
  <si>
    <t>Claudia Bergmann</t>
  </si>
  <si>
    <t>OFF-AR-10003602</t>
  </si>
  <si>
    <t>Quartet Omega Colored Chalk, 12/Pack</t>
  </si>
  <si>
    <t>CA-2016-111010</t>
  </si>
  <si>
    <t>OFF-FA-10003472</t>
  </si>
  <si>
    <t>Bagged Rubber Bands</t>
  </si>
  <si>
    <t>US-2017-145366</t>
  </si>
  <si>
    <t>Christine Abelman</t>
  </si>
  <si>
    <t>OFF-ST-10004180</t>
  </si>
  <si>
    <t>Safco Commercial Shelving</t>
  </si>
  <si>
    <t>CA-2017-163979</t>
  </si>
  <si>
    <t>Kristen Hastings</t>
  </si>
  <si>
    <t>OFF-ST-10003208</t>
  </si>
  <si>
    <t>Adjustable Depth Letter/Legal Cart</t>
  </si>
  <si>
    <t>CA-2015-155334</t>
  </si>
  <si>
    <t>TEC-AC-10003628</t>
  </si>
  <si>
    <t>Logitech 910-002974 M325 Wireless Mouse for Web Scrolling</t>
  </si>
  <si>
    <t>CA-2017-118136</t>
  </si>
  <si>
    <t>Barry Blumstein</t>
  </si>
  <si>
    <t>OFF-PA-10002615</t>
  </si>
  <si>
    <t>Ampad Gold Fibre Wirebound Steno Books, 6" x 9", Gregg Ruled</t>
  </si>
  <si>
    <t>CA-2017-132976</t>
  </si>
  <si>
    <t>Andrew Gjertsen</t>
  </si>
  <si>
    <t>OFF-PA-10000673</t>
  </si>
  <si>
    <t>Post-it “Important Message” Note Pad, Neon Colors, 50 Sheets/Pad</t>
  </si>
  <si>
    <t>US-2015-161991</t>
  </si>
  <si>
    <t>OFF-BI-10004967</t>
  </si>
  <si>
    <t>Round Ring Binders</t>
  </si>
  <si>
    <t>CA-2015-130890</t>
  </si>
  <si>
    <t>Jas O'Carroll</t>
  </si>
  <si>
    <t>FUR-TA-10002903</t>
  </si>
  <si>
    <t>Bevis Round Bullnose 29" High Table Top</t>
  </si>
  <si>
    <t>CA-2015-130883</t>
  </si>
  <si>
    <t>OFF-PA-10000474</t>
  </si>
  <si>
    <t>CA-2016-112697</t>
  </si>
  <si>
    <t>Alan Haines</t>
  </si>
  <si>
    <t>OFF-BI-10000778</t>
  </si>
  <si>
    <t>GBC VeloBinder Electric Binding Machine</t>
  </si>
  <si>
    <t>CA-2016-110772</t>
  </si>
  <si>
    <t>Nick Zandusky</t>
  </si>
  <si>
    <t>OFF-FA-10002983</t>
  </si>
  <si>
    <t>Advantus SlideClip Paper Clips</t>
  </si>
  <si>
    <t>CA-2014-111451</t>
  </si>
  <si>
    <t>Kelly Lampkin</t>
  </si>
  <si>
    <t>FUR-FU-10004091</t>
  </si>
  <si>
    <t>Howard Miller 13" Diameter Goldtone Round Wall Clock</t>
  </si>
  <si>
    <t>CA-2016-142545</t>
  </si>
  <si>
    <t>OFF-PA-10002105</t>
  </si>
  <si>
    <t>Xerox 223</t>
  </si>
  <si>
    <t>US-2017-152380</t>
  </si>
  <si>
    <t>FUR-TA-10002533</t>
  </si>
  <si>
    <t>BPI Conference Tables</t>
  </si>
  <si>
    <t>CA-2015-144253</t>
  </si>
  <si>
    <t>Alan Schoenberger</t>
  </si>
  <si>
    <t>FUR-FU-10002671</t>
  </si>
  <si>
    <t>Electrix 20W Halogen Replacement Bulb for Zoom-In Desk Lamp</t>
  </si>
  <si>
    <t>CA-2014-130960</t>
  </si>
  <si>
    <t>OFF-AR-10003651</t>
  </si>
  <si>
    <t>Newell 350</t>
  </si>
  <si>
    <t>CA-2014-111003</t>
  </si>
  <si>
    <t>Corey Roper</t>
  </si>
  <si>
    <t>OFF-BI-10001072</t>
  </si>
  <si>
    <t>GBC Clear Cover, 8-1/2 x 11, unpunched, 25 covers per pack</t>
  </si>
  <si>
    <t>CA-2017-126774</t>
  </si>
  <si>
    <t>Shahid Hopkins</t>
  </si>
  <si>
    <t>OFF-AR-10002804</t>
  </si>
  <si>
    <t>Faber Castell Col-Erase Pencils</t>
  </si>
  <si>
    <t>CA-2016-142902</t>
  </si>
  <si>
    <t>Ben Peterman</t>
  </si>
  <si>
    <t>FUR-FU-10001918</t>
  </si>
  <si>
    <t>C-Line Cubicle Keepers Polyproplyene Holder With Velcro Backings</t>
  </si>
  <si>
    <t>CA-2014-120887</t>
  </si>
  <si>
    <t>Thomas Seio</t>
  </si>
  <si>
    <t>Nanggroe Aceh Darussalam</t>
  </si>
  <si>
    <t>FUR-FU-10001588</t>
  </si>
  <si>
    <t>Deflect-o SuperTray Unbreakable Stackable Tray, Letter, Black</t>
  </si>
  <si>
    <t>CA-2014-167850</t>
  </si>
  <si>
    <t>Andy Gerbode</t>
  </si>
  <si>
    <t>TEC-PH-10002398</t>
  </si>
  <si>
    <t>AT&amp;T 1070 Corded Phone</t>
  </si>
  <si>
    <t>CA-2014-164259</t>
  </si>
  <si>
    <t>Sung Pak</t>
  </si>
  <si>
    <t>OFF-AR-10003373</t>
  </si>
  <si>
    <t>Boston School Pro Electric Pencil Sharpener, 1670</t>
  </si>
  <si>
    <t>CA-2014-164973</t>
  </si>
  <si>
    <t>Nathan Mautz</t>
  </si>
  <si>
    <t>FUR-CH-10002602</t>
  </si>
  <si>
    <t>DMI Arturo Collection Mission-style Design Wood Chair</t>
  </si>
  <si>
    <t>CA-2014-156601</t>
  </si>
  <si>
    <t>Frank Atkinson</t>
  </si>
  <si>
    <t>OFF-FA-10000624</t>
  </si>
  <si>
    <t>OIC Binder Clips</t>
  </si>
  <si>
    <t>CA-2016-162138</t>
  </si>
  <si>
    <t>Grace Kelly</t>
  </si>
  <si>
    <t>OFF-BI-10004593</t>
  </si>
  <si>
    <t>Ibico Laser Imprintable Binding System Covers</t>
  </si>
  <si>
    <t>CA-2017-153339</t>
  </si>
  <si>
    <t>Don Jones</t>
  </si>
  <si>
    <t>FUR-FU-10001967</t>
  </si>
  <si>
    <t>Telescoping Adjustable Floor Lamp</t>
  </si>
  <si>
    <t>US-2016-141544</t>
  </si>
  <si>
    <t>Patrick O'Brill</t>
  </si>
  <si>
    <t>TEC-PH-10003645</t>
  </si>
  <si>
    <t>Aastra 57i VoIP phone</t>
  </si>
  <si>
    <t>US-2016-150147</t>
  </si>
  <si>
    <t>John Lucas</t>
  </si>
  <si>
    <t>TEC-PH-10004614</t>
  </si>
  <si>
    <t>AT&amp;T 841000 Phone</t>
  </si>
  <si>
    <t>CA-2015-137946</t>
  </si>
  <si>
    <t>Doug Bickford</t>
  </si>
  <si>
    <t>OFF-BI-10001922</t>
  </si>
  <si>
    <t>Storex Dura Pro Binders</t>
  </si>
  <si>
    <t>CA-2014-129924</t>
  </si>
  <si>
    <t>Alyssa Crouse</t>
  </si>
  <si>
    <t>OFF-BI-10003314</t>
  </si>
  <si>
    <t>Tuff Stuff Recycled Round Ring Binders</t>
  </si>
  <si>
    <t>CA-2015-128167</t>
  </si>
  <si>
    <t>OFF-FA-10000490</t>
  </si>
  <si>
    <t>OIC Binder Clips, Mini, 1/4" Capacity, Black</t>
  </si>
  <si>
    <t>CA-2014-122336</t>
  </si>
  <si>
    <t>OFF-AR-10000122</t>
  </si>
  <si>
    <t>Newell 314</t>
  </si>
  <si>
    <t>US-2015-120712</t>
  </si>
  <si>
    <t>CA-2017-169901</t>
  </si>
  <si>
    <t>Clay Cheatham</t>
  </si>
  <si>
    <t>CA-2017-134306</t>
  </si>
  <si>
    <t>Tamara Dahlen</t>
  </si>
  <si>
    <t>OFF-AR-10004027</t>
  </si>
  <si>
    <t>Binney &amp; Smith inkTank Erasable Desk Highlighter, Chisel Tip, Yellow, 12/Box</t>
  </si>
  <si>
    <t>CA-2016-129714</t>
  </si>
  <si>
    <t>Adam Bellavance</t>
  </si>
  <si>
    <t>CA-2016-138520</t>
  </si>
  <si>
    <t>Jeremy Lonsdale</t>
  </si>
  <si>
    <t>FUR-BO-10002268</t>
  </si>
  <si>
    <t>Sauder Barrister Bookcases</t>
  </si>
  <si>
    <t>CA-2016-130001</t>
  </si>
  <si>
    <t>CA-2017-155698</t>
  </si>
  <si>
    <t>Victoria Brennan</t>
  </si>
  <si>
    <t>OFF-AP-10001124</t>
  </si>
  <si>
    <t>Belkin 8 Outlet SurgeMaster II Gold Surge Protector with Phone Protection</t>
  </si>
  <si>
    <t>CA-2017-144904</t>
  </si>
  <si>
    <t>Katrina Willman</t>
  </si>
  <si>
    <t>OFF-LA-10001158</t>
  </si>
  <si>
    <t>Avery Address/Shipping Labels for Typewriters, 4" x 2"</t>
  </si>
  <si>
    <t>CA-2014-123344</t>
  </si>
  <si>
    <t>Julia Dunbar</t>
  </si>
  <si>
    <t>CA-2016-155516</t>
  </si>
  <si>
    <t>Michael Kennedy</t>
  </si>
  <si>
    <t>OFF-BI-10002412</t>
  </si>
  <si>
    <t>Wilson Jones “Snap” Scratch Pad Binder Tool for Ring Binders</t>
  </si>
  <si>
    <t>CA-2017-104745</t>
  </si>
  <si>
    <t>Guy Thornton</t>
  </si>
  <si>
    <t>OFF-PA-10002036</t>
  </si>
  <si>
    <t>Xerox 1930</t>
  </si>
  <si>
    <t>US-2014-119137</t>
  </si>
  <si>
    <t>Arthur Gainer</t>
  </si>
  <si>
    <t>OFF-BI-10001982</t>
  </si>
  <si>
    <t>Wilson Jones Custom Binder Spines &amp; Labels</t>
  </si>
  <si>
    <t>US-2016-134656</t>
  </si>
  <si>
    <t>Muhammed MacIntyre</t>
  </si>
  <si>
    <t>OFF-PA-10003039</t>
  </si>
  <si>
    <t>Xerox 1960</t>
  </si>
  <si>
    <t>US-2017-134481</t>
  </si>
  <si>
    <t>Allen Rosenblatt</t>
  </si>
  <si>
    <t>FUR-TA-10004915</t>
  </si>
  <si>
    <t>Office Impressions End Table, 20-1/2"H x 24"W x 20"D</t>
  </si>
  <si>
    <t>CA-2015-130792</t>
  </si>
  <si>
    <t>Russell Applegate</t>
  </si>
  <si>
    <t>OFF-AP-10000696</t>
  </si>
  <si>
    <t>Holmes Odor Grabber</t>
  </si>
  <si>
    <t>CA-2016-134775</t>
  </si>
  <si>
    <t>Alejandro Savely</t>
  </si>
  <si>
    <t>OFF-PA-10004734</t>
  </si>
  <si>
    <t>Southworth Structures Collection</t>
  </si>
  <si>
    <t>CA-2015-125395</t>
  </si>
  <si>
    <t>Laura Armstrong</t>
  </si>
  <si>
    <t>TEC-AC-10004708</t>
  </si>
  <si>
    <t>Sony 32GB Class 10 Micro SDHC R40 Memory Card</t>
  </si>
  <si>
    <t>US-2015-168935</t>
  </si>
  <si>
    <t>Denny Ordway</t>
  </si>
  <si>
    <t>FUR-TA-10000617</t>
  </si>
  <si>
    <t>Hon Practical Foundations 30 x 60 Training Table, Light Gray/Charcoal</t>
  </si>
  <si>
    <t>CA-2015-122756</t>
  </si>
  <si>
    <t>Dean Katz</t>
  </si>
  <si>
    <t>TEC-MA-10001681</t>
  </si>
  <si>
    <t>Lexmark MarkNet N8150 Wireless Print Server</t>
  </si>
  <si>
    <t>CA-2014-115973</t>
  </si>
  <si>
    <t>Nathan Gelder</t>
  </si>
  <si>
    <t>OFF-AR-10004757</t>
  </si>
  <si>
    <t>Crayola Colored Pencils</t>
  </si>
  <si>
    <t>CA-2017-101798</t>
  </si>
  <si>
    <t>Mike Vittorini</t>
  </si>
  <si>
    <t>OFF-BI-10000050</t>
  </si>
  <si>
    <t>Angle-D Binders with Locking Rings, Label Holders</t>
  </si>
  <si>
    <t>US-2014-135972</t>
  </si>
  <si>
    <t>Jack Garza</t>
  </si>
  <si>
    <t>TEC-PH-10003012</t>
  </si>
  <si>
    <t>Nortel Meridian M3904 Professional Digital phone</t>
  </si>
  <si>
    <t>US-2014-134971</t>
  </si>
  <si>
    <t>Bart Pistole</t>
  </si>
  <si>
    <t>OFF-BI-10003982</t>
  </si>
  <si>
    <t>Wilson Jones Century Plastic Molded Ring Binders</t>
  </si>
  <si>
    <t>CA-2017-102946</t>
  </si>
  <si>
    <t>Victor Preis</t>
  </si>
  <si>
    <t>OFF-BI-10004492</t>
  </si>
  <si>
    <t>Tuf-Vin Binders</t>
  </si>
  <si>
    <t>CA-2017-165603</t>
  </si>
  <si>
    <t>Saphhira Shifley</t>
  </si>
  <si>
    <t>OFF-ST-10000798</t>
  </si>
  <si>
    <t>2300 Heavy-Duty Transfer File Systems by Perma</t>
  </si>
  <si>
    <t>CA-2015-122259</t>
  </si>
  <si>
    <t>OFF-SU-10002573</t>
  </si>
  <si>
    <t>Supplies</t>
  </si>
  <si>
    <t>Acme 10" Easy Grip Assistive Scissors</t>
  </si>
  <si>
    <t>CA-2016-108987</t>
  </si>
  <si>
    <t>Anna Gayman</t>
  </si>
  <si>
    <t>OFF-ST-10001580</t>
  </si>
  <si>
    <t>Super Decoflex Portable Personal File</t>
  </si>
  <si>
    <t>CA-2014-113166</t>
  </si>
  <si>
    <t>Luke Foster</t>
  </si>
  <si>
    <t>OFF-PA-10001947</t>
  </si>
  <si>
    <t>Xerox 1974</t>
  </si>
  <si>
    <t>CA-2014-155208</t>
  </si>
  <si>
    <t>OFF-AR-10003478</t>
  </si>
  <si>
    <t>Avery Hi-Liter EverBold Pen Style Fluorescent Highlighters, 4/Pack</t>
  </si>
  <si>
    <t>CA-2017-117933</t>
  </si>
  <si>
    <t>Roy Französisch</t>
  </si>
  <si>
    <t>OFF-AP-10004249</t>
  </si>
  <si>
    <t>Staple holder</t>
  </si>
  <si>
    <t>CA-2017-117457</t>
  </si>
  <si>
    <t>Keith Herrera</t>
  </si>
  <si>
    <t>TEC-AC-10000158</t>
  </si>
  <si>
    <t>Sony 64GB Class 10 Micro SDHC R40 Memory Card</t>
  </si>
  <si>
    <t>CA-2017-142636</t>
  </si>
  <si>
    <t>Kimberly Carter</t>
  </si>
  <si>
    <t>OFF-PA-10000157</t>
  </si>
  <si>
    <t>Xerox 191</t>
  </si>
  <si>
    <t>CA-2017-122105</t>
  </si>
  <si>
    <t>Caroline Jumper</t>
  </si>
  <si>
    <t>OFF-AR-10004344</t>
  </si>
  <si>
    <t>Bulldog Vacuum Base Pencil Sharpener</t>
  </si>
  <si>
    <t>CA-2016-148796</t>
  </si>
  <si>
    <t>Philip Brown</t>
  </si>
  <si>
    <t>FUR-CH-10004886</t>
  </si>
  <si>
    <t>Bevis Steel Folding Chairs</t>
  </si>
  <si>
    <t>CA-2017-154816</t>
  </si>
  <si>
    <t>OFF-PA-10003845</t>
  </si>
  <si>
    <t>Xerox 1987</t>
  </si>
  <si>
    <t>CA-2017-110478</t>
  </si>
  <si>
    <t>OFF-AR-10001573</t>
  </si>
  <si>
    <t>American Pencil</t>
  </si>
  <si>
    <t>CA-2014-142048</t>
  </si>
  <si>
    <t>TEC-AC-10004114</t>
  </si>
  <si>
    <t>KeyTronic 6101 Series - Keyboard - Black</t>
  </si>
  <si>
    <t>CA-2017-125388</t>
  </si>
  <si>
    <t>Michael Paige</t>
  </si>
  <si>
    <t>FUR-FU-10004712</t>
  </si>
  <si>
    <t>Westinghouse Mesh Shade Clip-On Gooseneck Lamp, Black</t>
  </si>
  <si>
    <t>CA-2017-155705</t>
  </si>
  <si>
    <t>Natalie Fritzler</t>
  </si>
  <si>
    <t>FUR-CH-10000015</t>
  </si>
  <si>
    <t>Hon Multipurpose Stacking Arm Chairs</t>
  </si>
  <si>
    <t>CA-2017-149160</t>
  </si>
  <si>
    <t>FUR-FU-10003347</t>
  </si>
  <si>
    <t>Coloredge Poster Frame</t>
  </si>
  <si>
    <t>CA-2014-101476</t>
  </si>
  <si>
    <t>Shirley Daniels</t>
  </si>
  <si>
    <t>TEC-MA-10000029</t>
  </si>
  <si>
    <t>Epson WorkForce WF-2530 All-in-One Printer, Copier Scanner</t>
  </si>
  <si>
    <t>CA-2017-152275</t>
  </si>
  <si>
    <t>Ken Heidel</t>
  </si>
  <si>
    <t>OFF-AR-10000369</t>
  </si>
  <si>
    <t>Design Ebony Sketching Pencil</t>
  </si>
  <si>
    <t>US-2016-123750</t>
  </si>
  <si>
    <t>Ross Baird</t>
  </si>
  <si>
    <t>OFF-BI-10004584</t>
  </si>
  <si>
    <t>GBC ProClick 150 Presentation Binding System</t>
  </si>
  <si>
    <t>CA-2016-127369</t>
  </si>
  <si>
    <t>OFF-ST-10003306</t>
  </si>
  <si>
    <t>Letter Size Cart</t>
  </si>
  <si>
    <t>US-2014-150574</t>
  </si>
  <si>
    <t>Mike Kennedy</t>
  </si>
  <si>
    <t>OFF-BI-10000773</t>
  </si>
  <si>
    <t>Insertable Tab Post Binder Dividers</t>
  </si>
  <si>
    <t>CA-2016-147375</t>
  </si>
  <si>
    <t>Philisse Overcash</t>
  </si>
  <si>
    <t>TEC-MA-10002937</t>
  </si>
  <si>
    <t>Canon Color ImageCLASS MF8580Cdw Wireless Laser All-In-One Printer, Copier, Scanner</t>
  </si>
  <si>
    <t>CA-2017-130043</t>
  </si>
  <si>
    <t>Brenda Bowman</t>
  </si>
  <si>
    <t>OFF-PA-10002230</t>
  </si>
  <si>
    <t>Xerox 1897</t>
  </si>
  <si>
    <t>CA-2017-157252</t>
  </si>
  <si>
    <t>FUR-CH-10003396</t>
  </si>
  <si>
    <t>Global Deluxe Steno Chair</t>
  </si>
  <si>
    <t>CA-2016-115756</t>
  </si>
  <si>
    <t>FUR-FU-10000246</t>
  </si>
  <si>
    <t>Aluminum Document Frame</t>
  </si>
  <si>
    <t>CA-2017-154214</t>
  </si>
  <si>
    <t>Troy Blackwell</t>
  </si>
  <si>
    <t>FUR-FU-10000206</t>
  </si>
  <si>
    <t>GE General Purpose, Extra Long Life, Showcase &amp; Floodlight Incandescent Bulbs</t>
  </si>
  <si>
    <t>CA-2016-166674</t>
  </si>
  <si>
    <t>Raymond Buch</t>
  </si>
  <si>
    <t>OFF-AR-10000588</t>
  </si>
  <si>
    <t>Newell 345</t>
  </si>
  <si>
    <t>CA-2017-147277</t>
  </si>
  <si>
    <t>Ed Braxton</t>
  </si>
  <si>
    <t>FUR-TA-10001539</t>
  </si>
  <si>
    <t>Chromcraft Rectangular Conference Tables</t>
  </si>
  <si>
    <t>CA-2016-100153</t>
  </si>
  <si>
    <t>TEC-AC-10001772</t>
  </si>
  <si>
    <t>Memorex Mini Travel Drive 16 GB USB 2.0 Flash Drive</t>
  </si>
  <si>
    <t>US-2014-110674</t>
  </si>
  <si>
    <t>Sanjit Chand</t>
  </si>
  <si>
    <t>FUR-CH-10000225</t>
  </si>
  <si>
    <t>Global Geo Office Task Chair, Gray</t>
  </si>
  <si>
    <t>US-2016-157945</t>
  </si>
  <si>
    <t>FUR-CH-10002331</t>
  </si>
  <si>
    <t>Hon 4700 Series Mobuis Mid-Back Task Chairs with Adjustable Arms</t>
  </si>
  <si>
    <t>CA-2015-109638</t>
  </si>
  <si>
    <t>OFF-AP-10002472</t>
  </si>
  <si>
    <t>3M Office Air Cleaner</t>
  </si>
  <si>
    <t>CA-2016-109869</t>
  </si>
  <si>
    <t>Tanja Norvell</t>
  </si>
  <si>
    <t>FUR-FU-10000023</t>
  </si>
  <si>
    <t>Eldon Wave Desk Accessories</t>
  </si>
  <si>
    <t>US-2015-101399</t>
  </si>
  <si>
    <t>Joni Sundaresam</t>
  </si>
  <si>
    <t>FUR-FU-10002918</t>
  </si>
  <si>
    <t>Eldon ClusterMat Chair Mat with Cordless Antistatic Protection</t>
  </si>
  <si>
    <t>CA-2017-154907</t>
  </si>
  <si>
    <t>FUR-BO-10002824</t>
  </si>
  <si>
    <t>Bush Mission Pointe Library</t>
  </si>
  <si>
    <t>US-2016-100419</t>
  </si>
  <si>
    <t>OFF-BI-10002194</t>
  </si>
  <si>
    <t>Cardinal Hold-It CD Pocket</t>
  </si>
  <si>
    <t>CA-2015-154144</t>
  </si>
  <si>
    <t>Maya Herman</t>
  </si>
  <si>
    <t>OFF-PA-10004071</t>
  </si>
  <si>
    <t>Eaton Premium Continuous-Feed Paper, 25% Cotton, Letter Size, White, 1000 Shts/Box</t>
  </si>
  <si>
    <t>CA-2014-144666</t>
  </si>
  <si>
    <t>Jeremy Pistek</t>
  </si>
  <si>
    <t>OFF-ST-10002743</t>
  </si>
  <si>
    <t>SAFCO Boltless Steel Shelving</t>
  </si>
  <si>
    <t>CA-2016-103891</t>
  </si>
  <si>
    <t>TEC-PH-10000149</t>
  </si>
  <si>
    <t>Cisco SPA525G2 IP Phone - Wireless</t>
  </si>
  <si>
    <t>CA-2016-152632</t>
  </si>
  <si>
    <t>Jeremy Ellison</t>
  </si>
  <si>
    <t>CA-2016-100790</t>
  </si>
  <si>
    <t>John Grady</t>
  </si>
  <si>
    <t>OFF-AR-10003045</t>
  </si>
  <si>
    <t>Prang Colored Pencils</t>
  </si>
  <si>
    <t>CA-2014-134677</t>
  </si>
  <si>
    <t>Xylona Preis</t>
  </si>
  <si>
    <t>TEC-AC-10001445</t>
  </si>
  <si>
    <t>Imation USB 2.0 Swivel Flash Drive USB flash drive - 4 GB - Pink</t>
  </si>
  <si>
    <t>CA-2014-127691</t>
  </si>
  <si>
    <t>Erin Mull</t>
  </si>
  <si>
    <t>CA-2017-140963</t>
  </si>
  <si>
    <t>Michelle Tran</t>
  </si>
  <si>
    <t>OFF-LA-10003923</t>
  </si>
  <si>
    <t>Alphabetical Labels for Top Tab Filing</t>
  </si>
  <si>
    <t>CA-2014-154627</t>
  </si>
  <si>
    <t>Sue Ann Reed</t>
  </si>
  <si>
    <t>TEC-PH-10001363</t>
  </si>
  <si>
    <t>Apple iPhone 5S</t>
  </si>
  <si>
    <t>CA-2014-133753</t>
  </si>
  <si>
    <t>Carl Weiss</t>
  </si>
  <si>
    <t>TEC-PH-10000376</t>
  </si>
  <si>
    <t>Square Credit Card Reader</t>
  </si>
  <si>
    <t>CA-2014-113362</t>
  </si>
  <si>
    <t>Astrea Jones</t>
  </si>
  <si>
    <t>OFF-ST-10001809</t>
  </si>
  <si>
    <t>Fellowes Officeware Wire Shelving</t>
  </si>
  <si>
    <t>CA-2016-169166</t>
  </si>
  <si>
    <t>Sonia Sunley</t>
  </si>
  <si>
    <t>TEC-AC-10000991</t>
  </si>
  <si>
    <t>Sony Micro Vault Click 8 GB USB 2.0 Flash Drive</t>
  </si>
  <si>
    <t>US-2016-120929</t>
  </si>
  <si>
    <t>Rose O'Brian</t>
  </si>
  <si>
    <t>FUR-TA-10001857</t>
  </si>
  <si>
    <t>Balt Solid Wood Rectangular Table</t>
  </si>
  <si>
    <t>CA-2015-134782</t>
  </si>
  <si>
    <t>Maribeth Dona</t>
  </si>
  <si>
    <t>OFF-EN-10001434</t>
  </si>
  <si>
    <t>Strathmore #10 Envelopes, Ultimate White</t>
  </si>
  <si>
    <t>CA-2016-126158</t>
  </si>
  <si>
    <t>OFF-BI-10002498</t>
  </si>
  <si>
    <t>Clear Mylar Reinforcing Strips</t>
  </si>
  <si>
    <t>US-2016-105578</t>
  </si>
  <si>
    <t>Maribeth Yedwab</t>
  </si>
  <si>
    <t>OFF-BI-10001670</t>
  </si>
  <si>
    <t>Vinyl Sectional Post Binders</t>
  </si>
  <si>
    <t>CA-2017-134978</t>
  </si>
  <si>
    <t>CA-2015-145352</t>
  </si>
  <si>
    <t>Christopher Martinez</t>
  </si>
  <si>
    <t>OFF-AR-10001662</t>
  </si>
  <si>
    <t>Rogers Handheld Barrel Pencil Sharpener</t>
  </si>
  <si>
    <t>CA-2017-135307</t>
  </si>
  <si>
    <t>Lynn Smith</t>
  </si>
  <si>
    <t>FUR-FU-10001290</t>
  </si>
  <si>
    <t>Executive Impressions Supervisor Wall Clock</t>
  </si>
  <si>
    <t>CA-2016-106341</t>
  </si>
  <si>
    <t>CA-2017-163405</t>
  </si>
  <si>
    <t>Bradley Nguyen</t>
  </si>
  <si>
    <t>OFF-AR-10003811</t>
  </si>
  <si>
    <t>Newell 327</t>
  </si>
  <si>
    <t>CA-2017-127432</t>
  </si>
  <si>
    <t>TEC-CO-10003236</t>
  </si>
  <si>
    <t>Copiers</t>
  </si>
  <si>
    <t>Canon Image Class D660 Copier</t>
  </si>
  <si>
    <t>CA-2015-157812</t>
  </si>
  <si>
    <t>Dean Braden</t>
  </si>
  <si>
    <t>CA-2017-145142</t>
  </si>
  <si>
    <t>Matt Connell</t>
  </si>
  <si>
    <t>US-2016-139486</t>
  </si>
  <si>
    <t>TEC-PH-10003555</t>
  </si>
  <si>
    <t>Motorola HK250 Universal Bluetooth Headset</t>
  </si>
  <si>
    <t>CA-2015-158792</t>
  </si>
  <si>
    <t>Brian Dahlen</t>
  </si>
  <si>
    <t>OFF-FA-10002815</t>
  </si>
  <si>
    <t>Staples</t>
  </si>
  <si>
    <t>CA-2017-113558</t>
  </si>
  <si>
    <t>Patricia Hirasaki</t>
  </si>
  <si>
    <t>FUR-CH-10003379</t>
  </si>
  <si>
    <t>Global Commerce Series High-Back Swivel/Tilt Chairs</t>
  </si>
  <si>
    <t>US-2015-138303</t>
  </si>
  <si>
    <t>Mike Gockenbach</t>
  </si>
  <si>
    <t>OFF-ST-10004963</t>
  </si>
  <si>
    <t>Eldon Gobal File Keepers</t>
  </si>
  <si>
    <t>CA-2015-102848</t>
  </si>
  <si>
    <t>Karen Bern</t>
  </si>
  <si>
    <t>FUR-CH-10000595</t>
  </si>
  <si>
    <t>Safco Contoured Stacking Chairs</t>
  </si>
  <si>
    <t>US-2017-129441</t>
  </si>
  <si>
    <t>Jasper Cacioppo</t>
  </si>
  <si>
    <t>FUR-FU-10000448</t>
  </si>
  <si>
    <t>Tenex Chairmats For Use With Carpeted Floors</t>
  </si>
  <si>
    <t>CA-2016-168753</t>
  </si>
  <si>
    <t>Rob Lucas</t>
  </si>
  <si>
    <t>TEC-PH-10000984</t>
  </si>
  <si>
    <t>Panasonic KX-TG9471B</t>
  </si>
  <si>
    <t>CA-2016-126613</t>
  </si>
  <si>
    <t>Allen Armold</t>
  </si>
  <si>
    <t>OFF-ST-10001325</t>
  </si>
  <si>
    <t>Sterilite Officeware Hinged File Box</t>
  </si>
  <si>
    <t>US-2017-122637</t>
  </si>
  <si>
    <t>Emily Phan</t>
  </si>
  <si>
    <t>OFF-BI-10002429</t>
  </si>
  <si>
    <t>Premier Elliptical Ring Binder, Black</t>
  </si>
  <si>
    <t>CA-2015-147851</t>
  </si>
  <si>
    <t>OFF-BI-10004528</t>
  </si>
  <si>
    <t>Cardinal Poly Pocket Divider Pockets for Ring Binders</t>
  </si>
  <si>
    <t>CA-2015-134894</t>
  </si>
  <si>
    <t>Darren Koutras</t>
  </si>
  <si>
    <t>OFF-AP-10001271</t>
  </si>
  <si>
    <t>Eureka The Boss Cordless Rechargeable Stick Vac</t>
  </si>
  <si>
    <t>CA-2014-140795</t>
  </si>
  <si>
    <t>Bradley Drucker</t>
  </si>
  <si>
    <t>TEC-AC-10001432</t>
  </si>
  <si>
    <t>Enermax Aurora Lite Keyboard</t>
  </si>
  <si>
    <t>CA-2016-136924</t>
  </si>
  <si>
    <t>TEC-PH-10002262</t>
  </si>
  <si>
    <t>LG Electronics Tone+ HBS-730 Bluetooth Headset</t>
  </si>
  <si>
    <t>US-2015-120161</t>
  </si>
  <si>
    <t>Liz MacKendrick</t>
  </si>
  <si>
    <t>CA-2014-103849</t>
  </si>
  <si>
    <t>TEC-AC-10001465</t>
  </si>
  <si>
    <t>SanDisk Cruzer 64 GB USB Flash Drive</t>
  </si>
  <si>
    <t>CA-2017-162929</t>
  </si>
  <si>
    <t>Adrian Shami</t>
  </si>
  <si>
    <t>OFF-BI-10000404</t>
  </si>
  <si>
    <t>Avery Printable Repositionable Plastic Tabs</t>
  </si>
  <si>
    <t>CA-2015-113173</t>
  </si>
  <si>
    <t>CA-2016-136406</t>
  </si>
  <si>
    <t>Bill Donatelli</t>
  </si>
  <si>
    <t>FUR-CH-10002024</t>
  </si>
  <si>
    <t>HON 5400 Series Task Chairs for Big and Tall</t>
  </si>
  <si>
    <t>CA-2017-112774</t>
  </si>
  <si>
    <t>FUR-FU-10003039</t>
  </si>
  <si>
    <t>Howard Miller 11-1/2" Diameter Grantwood Wall Clock</t>
  </si>
  <si>
    <t>CA-2017-101945</t>
  </si>
  <si>
    <t>Greg Tran</t>
  </si>
  <si>
    <t>OFF-FA-10004248</t>
  </si>
  <si>
    <t>Advantus T-Pin Paper Clips</t>
  </si>
  <si>
    <t>CA-2017-100650</t>
  </si>
  <si>
    <t>OFF-ST-10001780</t>
  </si>
  <si>
    <t>Tennsco 16-Compartment Lockers with Coat Rack</t>
  </si>
  <si>
    <t>CA-2014-155852</t>
  </si>
  <si>
    <t>Ashley Jarboe</t>
  </si>
  <si>
    <t>OFF-AR-10003560</t>
  </si>
  <si>
    <t>Zebra Zazzle Fluorescent Highlighters</t>
  </si>
  <si>
    <t>CA-2016-113243</t>
  </si>
  <si>
    <t>Olvera Toch</t>
  </si>
  <si>
    <t>OFF-LA-10001297</t>
  </si>
  <si>
    <t>Avery 473</t>
  </si>
  <si>
    <t>CA-2017-118731</t>
  </si>
  <si>
    <t>Liz Pelletier</t>
  </si>
  <si>
    <t>CA-2014-145576</t>
  </si>
  <si>
    <t>Cynthia Arntzen</t>
  </si>
  <si>
    <t>OFF-AP-10003914</t>
  </si>
  <si>
    <t>Sanitaire Vibra Groomer IR Commercial Upright Vacuum, Replacement Belts</t>
  </si>
  <si>
    <t>CA-2015-130736</t>
  </si>
  <si>
    <t>Jeremy Farry</t>
  </si>
  <si>
    <t>OFF-FA-10003467</t>
  </si>
  <si>
    <t>Alliance Big Bands Rubber Bands, 12/Pack</t>
  </si>
  <si>
    <t>CA-2017-137099</t>
  </si>
  <si>
    <t>Frank Preis</t>
  </si>
  <si>
    <t>TEC-PH-10002496</t>
  </si>
  <si>
    <t>Cisco SPA301</t>
  </si>
  <si>
    <t>CA-2017-156951</t>
  </si>
  <si>
    <t>Ellis Ballard</t>
  </si>
  <si>
    <t>OFF-PA-10004530</t>
  </si>
  <si>
    <t>Personal Creations Ink Jet Cards and Labels</t>
  </si>
  <si>
    <t>CA-2017-164826</t>
  </si>
  <si>
    <t>Jennifer Ferguson</t>
  </si>
  <si>
    <t>CA-2016-127250</t>
  </si>
  <si>
    <t>Sarah Foster</t>
  </si>
  <si>
    <t>OFF-AR-10003394</t>
  </si>
  <si>
    <t>Newell 332</t>
  </si>
  <si>
    <t>CA-2015-149713</t>
  </si>
  <si>
    <t>Trudy Glocke</t>
  </si>
  <si>
    <t>CA-2017-118640</t>
  </si>
  <si>
    <t>Carlos Soltero</t>
  </si>
  <si>
    <t>OFF-ST-10002974</t>
  </si>
  <si>
    <t>Trav-L-File Heavy-Duty Shuttle II, Black</t>
  </si>
  <si>
    <t>CA-2015-132906</t>
  </si>
  <si>
    <t>Charles Crestani</t>
  </si>
  <si>
    <t>OFF-SU-10004498</t>
  </si>
  <si>
    <t>Martin-Yale Premier Letter Opener</t>
  </si>
  <si>
    <t>CA-2017-145233</t>
  </si>
  <si>
    <t>Dianna Vittorini</t>
  </si>
  <si>
    <t>CA-2015-128139</t>
  </si>
  <si>
    <t>Bruce Degenhardt</t>
  </si>
  <si>
    <t>FUR-CH-10003956</t>
  </si>
  <si>
    <t>Novimex High-Tech Fabric Mesh Task Chair</t>
  </si>
  <si>
    <t>US-2016-156986</t>
  </si>
  <si>
    <t>Zuschuss Carroll</t>
  </si>
  <si>
    <t>TEC-PH-10003800</t>
  </si>
  <si>
    <t>i.Sound Portable Power - 8000 mAh</t>
  </si>
  <si>
    <t>CA-2014-135405</t>
  </si>
  <si>
    <t>Melanie Seite</t>
  </si>
  <si>
    <t>OFF-AR-10004078</t>
  </si>
  <si>
    <t>Newell 312</t>
  </si>
  <si>
    <t>CA-2014-131450</t>
  </si>
  <si>
    <t>Lena Radford</t>
  </si>
  <si>
    <t>OFF-AP-10004708</t>
  </si>
  <si>
    <t>Fellowes Superior 10 Outlet Split Surge Protector</t>
  </si>
  <si>
    <t>CA-2016-120180</t>
  </si>
  <si>
    <t>Theone Pippenger</t>
  </si>
  <si>
    <t>OFF-SU-10004115</t>
  </si>
  <si>
    <t>Acme Stainless Steel Office Snips</t>
  </si>
  <si>
    <t>US-2016-100720</t>
  </si>
  <si>
    <t>Chloris Kastensmidt</t>
  </si>
  <si>
    <t>TEC-PH-10001425</t>
  </si>
  <si>
    <t>Mophie Juice Pack Helium for iPhone</t>
  </si>
  <si>
    <t>CA-2014-149958</t>
  </si>
  <si>
    <t>Alan Shonely</t>
  </si>
  <si>
    <t>OFF-ST-10001490</t>
  </si>
  <si>
    <t>Hot File 7-Pocket, Floor Stand</t>
  </si>
  <si>
    <t>US-2014-105767</t>
  </si>
  <si>
    <t>Andrew Roberts</t>
  </si>
  <si>
    <t>OFF-BI-10000848</t>
  </si>
  <si>
    <t>Angle-D Ring Binders</t>
  </si>
  <si>
    <t>CA-2016-161816</t>
  </si>
  <si>
    <t>Nona Balk</t>
  </si>
  <si>
    <t>CA-2016-121223</t>
  </si>
  <si>
    <t>Giulietta Dortch</t>
  </si>
  <si>
    <t>OFF-PA-10001204</t>
  </si>
  <si>
    <t>Xerox 1972</t>
  </si>
  <si>
    <t>CA-2017-138611</t>
  </si>
  <si>
    <t>Clytie Kelty</t>
  </si>
  <si>
    <t>TEC-PH-10000011</t>
  </si>
  <si>
    <t>PureGear Roll-On Screen Protector</t>
  </si>
  <si>
    <t>CA-2017-117947</t>
  </si>
  <si>
    <t>Nat Gilpin</t>
  </si>
  <si>
    <t>FUR-FU-10003849</t>
  </si>
  <si>
    <t>DAX Metal Frame, Desktop, Stepped-Edge</t>
  </si>
  <si>
    <t>US-2014-111171</t>
  </si>
  <si>
    <t>Christina Anderson</t>
  </si>
  <si>
    <t>OFF-BI-10002103</t>
  </si>
  <si>
    <t>Cardinal Slant-D Ring Binder, Heavy Gauge Vinyl</t>
  </si>
  <si>
    <t>CA-2015-138009</t>
  </si>
  <si>
    <t>Sylvia Foulston</t>
  </si>
  <si>
    <t>FUR-CH-10004853</t>
  </si>
  <si>
    <t>Global Manager's Adjustable Task Chair, Storm</t>
  </si>
  <si>
    <t>CA-2017-163020</t>
  </si>
  <si>
    <t>Meg O'Connel</t>
  </si>
  <si>
    <t>FUR-FU-10000221</t>
  </si>
  <si>
    <t>Master Caster Door Stop, Brown</t>
  </si>
  <si>
    <t>CA-2017-153787</t>
  </si>
  <si>
    <t>Annie Thurman</t>
  </si>
  <si>
    <t>OFF-AP-10001563</t>
  </si>
  <si>
    <t>Belkin Premiere Surge Master II 8-outlet surge protector</t>
  </si>
  <si>
    <t>CA-2017-133431</t>
  </si>
  <si>
    <t>OFF-BI-10000605</t>
  </si>
  <si>
    <t>Acco Pressboard Covers with Storage Hooks, 9 1/2" x 11", Executive Red</t>
  </si>
  <si>
    <t>US-2016-135720</t>
  </si>
  <si>
    <t>Fred McMath</t>
  </si>
  <si>
    <t>OFF-ST-10001963</t>
  </si>
  <si>
    <t>Tennsco Regal Shelving Units</t>
  </si>
  <si>
    <t>CA-2017-144694</t>
  </si>
  <si>
    <t>TEC-AC-10002857</t>
  </si>
  <si>
    <t>Verbatim 25 GB 6x Blu-ray Single Layer Recordable Disc, 1/Pack</t>
  </si>
  <si>
    <t>CA-2015-168004</t>
  </si>
  <si>
    <t>Denny Joy</t>
  </si>
  <si>
    <t>FUR-CH-10001482</t>
  </si>
  <si>
    <t>Office Star - Mesh Screen back chair with Vinyl seat</t>
  </si>
  <si>
    <t>US-2016-123470</t>
  </si>
  <si>
    <t>Max Engle</t>
  </si>
  <si>
    <t>OFF-BI-10001989</t>
  </si>
  <si>
    <t>Premium Transparent Presentation Covers by GBC</t>
  </si>
  <si>
    <t>CA-2016-115917</t>
  </si>
  <si>
    <t>FUR-FU-10000576</t>
  </si>
  <si>
    <t>Luxo Professional Fluorescent Magnifier Lamp with Clamp-Mount Base</t>
  </si>
  <si>
    <t>CA-2016-147067</t>
  </si>
  <si>
    <t>Justin Deggeller</t>
  </si>
  <si>
    <t>FUR-FU-10000732</t>
  </si>
  <si>
    <t>Eldon 200 Class Desk Accessories</t>
  </si>
  <si>
    <t>CA-2017-167913</t>
  </si>
  <si>
    <t>John Lee</t>
  </si>
  <si>
    <t>OFF-ST-10000585</t>
  </si>
  <si>
    <t>Economy Rollaway Files</t>
  </si>
  <si>
    <t>CA-2017-106103</t>
  </si>
  <si>
    <t>Sean Christensen</t>
  </si>
  <si>
    <t>TEC-AC-10003832</t>
  </si>
  <si>
    <t>Imation 16GB Mini TravelDrive USB 2.0 Flash Drive</t>
  </si>
  <si>
    <t>US-2017-127719</t>
  </si>
  <si>
    <t>OFF-PA-10001934</t>
  </si>
  <si>
    <t>Xerox 1993</t>
  </si>
  <si>
    <t>CA-2017-126221</t>
  </si>
  <si>
    <t>Chuck Clark</t>
  </si>
  <si>
    <t>OFF-AP-10002457</t>
  </si>
  <si>
    <t>Eureka The Boss Plus 12-Amp Hard Box Upright Vacuum, Red</t>
  </si>
  <si>
    <t>CA-2016-103947</t>
  </si>
  <si>
    <t>OFF-FA-10003112</t>
  </si>
  <si>
    <t>CA-2016-160745</t>
  </si>
  <si>
    <t>Anthony Rawles</t>
  </si>
  <si>
    <t>FUR-FU-10001935</t>
  </si>
  <si>
    <t>3M Hangers With Command Adhesive</t>
  </si>
  <si>
    <t>CA-2016-132661</t>
  </si>
  <si>
    <t>Steven Roelle</t>
  </si>
  <si>
    <t>CA-2017-140844</t>
  </si>
  <si>
    <t>OFF-PA-10003892</t>
  </si>
  <si>
    <t>Xerox 1943</t>
  </si>
  <si>
    <t>CA-2016-137239</t>
  </si>
  <si>
    <t>Craig Reiter</t>
  </si>
  <si>
    <t>OFF-AP-10002439</t>
  </si>
  <si>
    <t>Tripp Lite Isotel 8 Ultra 8 Outlet Metal Surge</t>
  </si>
  <si>
    <t>US-2016-156097</t>
  </si>
  <si>
    <t>Eugene Hildebrand</t>
  </si>
  <si>
    <t>FUR-CH-10001215</t>
  </si>
  <si>
    <t>Global Troy Executive Leather Low-Back Tilter</t>
  </si>
  <si>
    <t>CA-2015-146563</t>
  </si>
  <si>
    <t>CA-2016-123666</t>
  </si>
  <si>
    <t>Sibella Parks</t>
  </si>
  <si>
    <t>OFF-ST-10001522</t>
  </si>
  <si>
    <t>Gould Plastics 18-Pocket Panel Bin, 34w x 5-1/4d x 20-1/2h</t>
  </si>
  <si>
    <t>CA-2016-143308</t>
  </si>
  <si>
    <t>CA-2017-132682</t>
  </si>
  <si>
    <t>Tiffany House</t>
  </si>
  <si>
    <t>OFF-SU-10004231</t>
  </si>
  <si>
    <t>Acme Tagit Stainless Steel Antibacterial Scissors</t>
  </si>
  <si>
    <t>CA-2014-156314</t>
  </si>
  <si>
    <t>Resi Pölking</t>
  </si>
  <si>
    <t>FUR-FU-10003096</t>
  </si>
  <si>
    <t>Master Giant Foot Doorstop, Safety Yellow</t>
  </si>
  <si>
    <t>US-2017-106663</t>
  </si>
  <si>
    <t>FUR-FU-10002759</t>
  </si>
  <si>
    <t>12-1/2 Diameter Round Wall Clock</t>
  </si>
  <si>
    <t>CA-2017-111178</t>
  </si>
  <si>
    <t>OFF-AR-10001954</t>
  </si>
  <si>
    <t>Newell 331</t>
  </si>
  <si>
    <t>CA-2017-130351</t>
  </si>
  <si>
    <t>Rob Beeghly</t>
  </si>
  <si>
    <t>OFF-AP-10004532</t>
  </si>
  <si>
    <t>Kensington 6 Outlet Guardian Standard Surge Protector</t>
  </si>
  <si>
    <t>US-2017-119438</t>
  </si>
  <si>
    <t>Carol Darley</t>
  </si>
  <si>
    <t>OFF-AP-10000804</t>
  </si>
  <si>
    <t>Hoover Portapower Portable Vacuum</t>
  </si>
  <si>
    <t>CA-2016-164511</t>
  </si>
  <si>
    <t>Doug Jacobs</t>
  </si>
  <si>
    <t>OFF-BI-10003305</t>
  </si>
  <si>
    <t>Avery Hanging File Binders</t>
  </si>
  <si>
    <t>US-2017-168116</t>
  </si>
  <si>
    <t>Grant Thornton</t>
  </si>
  <si>
    <t>TEC-MA-10004125</t>
  </si>
  <si>
    <t>Cubify CubeX 3D Printer Triple Head Print</t>
  </si>
  <si>
    <t>CA-2014-157784</t>
  </si>
  <si>
    <t>Michael Chen</t>
  </si>
  <si>
    <t>TEC-AC-10003911</t>
  </si>
  <si>
    <t>NETGEAR AC1750 Dual Band Gigabit Smart WiFi Router</t>
  </si>
  <si>
    <t>CA-2017-161480</t>
  </si>
  <si>
    <t>Ralph Arnett</t>
  </si>
  <si>
    <t>FUR-BO-10004015</t>
  </si>
  <si>
    <t>Bush Andora Bookcase, Maple/Graphite Gray Finish</t>
  </si>
  <si>
    <t>US-2014-117135</t>
  </si>
  <si>
    <t>Naresj Patel</t>
  </si>
  <si>
    <t>FUR-FU-10004071</t>
  </si>
  <si>
    <t>Luxo Professional Magnifying Clamp-On Fluorescent Lamps</t>
  </si>
  <si>
    <t>CA-2015-131534</t>
  </si>
  <si>
    <t>Alan Barnes</t>
  </si>
  <si>
    <t>TEC-AC-10002253</t>
  </si>
  <si>
    <t>Imation Bio 8GB USB Flash Drive Imation Corp</t>
  </si>
  <si>
    <t>CA-2015-119291</t>
  </si>
  <si>
    <t>Jesus Ocampo</t>
  </si>
  <si>
    <t>CA-2017-114552</t>
  </si>
  <si>
    <t>CA-2016-163755</t>
  </si>
  <si>
    <t>FUR-FU-10003394</t>
  </si>
  <si>
    <t>Tenex "The Solids" Textured Chair Mats</t>
  </si>
  <si>
    <t>CA-2015-142027</t>
  </si>
  <si>
    <t>Jay Kimmel</t>
  </si>
  <si>
    <t>FUR-TA-10002774</t>
  </si>
  <si>
    <t>Laminate Occasional Tables</t>
  </si>
  <si>
    <t>CA-2014-138527</t>
  </si>
  <si>
    <t>Brad Norvell</t>
  </si>
  <si>
    <t>OFF-PA-10001800</t>
  </si>
  <si>
    <t>Xerox 220</t>
  </si>
  <si>
    <t>CA-2014-112158</t>
  </si>
  <si>
    <t>David Philippe</t>
  </si>
  <si>
    <t>CA-2014-113887</t>
  </si>
  <si>
    <t>Tracy Hopkins</t>
  </si>
  <si>
    <t>CA-2017-146136</t>
  </si>
  <si>
    <t>Arthur Prichep</t>
  </si>
  <si>
    <t>OFF-EN-10001219</t>
  </si>
  <si>
    <t>#10- 4 1/8" x 9 1/2" Security-Tint Envelopes</t>
  </si>
  <si>
    <t>US-2017-100048</t>
  </si>
  <si>
    <t>Roland Schwarz</t>
  </si>
  <si>
    <t>OFF-AP-10001154</t>
  </si>
  <si>
    <t>Bionaire Personal Warm Mist Humidifier/Vaporizer</t>
  </si>
  <si>
    <t>CA-2014-153150</t>
  </si>
  <si>
    <t>OFF-BI-10003355</t>
  </si>
  <si>
    <t>Cardinal Holdit Business Card Pockets</t>
  </si>
  <si>
    <t>CA-2014-130092</t>
  </si>
  <si>
    <t>Seth Vernon</t>
  </si>
  <si>
    <t>FUR-FU-10000010</t>
  </si>
  <si>
    <t>DAX Value U-Channel Document Frames, Easel Back</t>
  </si>
  <si>
    <t>CA-2017-108910</t>
  </si>
  <si>
    <t>FUR-FU-10002253</t>
  </si>
  <si>
    <t>Howard Miller 13" Diameter Pewter Finish Round Wall Clock</t>
  </si>
  <si>
    <t>CA-2014-104472</t>
  </si>
  <si>
    <t>Christine Kargatis</t>
  </si>
  <si>
    <t>OFF-BI-10001658</t>
  </si>
  <si>
    <t>GBC Standard Therm-A-Bind Covers</t>
  </si>
  <si>
    <t>CA-2016-112942</t>
  </si>
  <si>
    <t>Ross DeVincentis</t>
  </si>
  <si>
    <t>OFF-PA-10004092</t>
  </si>
  <si>
    <t>Tops Green Bar Computer Printout Paper</t>
  </si>
  <si>
    <t>CA-2016-142335</t>
  </si>
  <si>
    <t>FUR-TA-10000198</t>
  </si>
  <si>
    <t>Chromcraft Bull-Nose Wood Oval Conference Tables &amp; Bases</t>
  </si>
  <si>
    <t>CA-2014-117429</t>
  </si>
  <si>
    <t>Mathew Reese</t>
  </si>
  <si>
    <t>FUR-FU-10000222</t>
  </si>
  <si>
    <t>Seth Thomas 16" Steel Case Clock</t>
  </si>
  <si>
    <t>CA-2016-114713</t>
  </si>
  <si>
    <t>Steve Chapman</t>
  </si>
  <si>
    <t>OFF-SU-10004664</t>
  </si>
  <si>
    <t>Acme Softgrip Scissors</t>
  </si>
  <si>
    <t>CA-2017-144113</t>
  </si>
  <si>
    <t>Jay Fein</t>
  </si>
  <si>
    <t>OFF-EN-10001141</t>
  </si>
  <si>
    <t>Manila Recycled Extra-Heavyweight Clasp Envelopes, 6" x 9"</t>
  </si>
  <si>
    <t>US-2016-150861</t>
  </si>
  <si>
    <t>Emily Grady</t>
  </si>
  <si>
    <t>OFF-PA-10001954</t>
  </si>
  <si>
    <t>Xerox 1964</t>
  </si>
  <si>
    <t>CA-2017-131954</t>
  </si>
  <si>
    <t>Darrin Sayre</t>
  </si>
  <si>
    <t>OFF-ST-10000736</t>
  </si>
  <si>
    <t>Carina Double Wide Media Storage Towers in Natural &amp; Black</t>
  </si>
  <si>
    <t>CA-2014-132500</t>
  </si>
  <si>
    <t>TEC-AC-10001383</t>
  </si>
  <si>
    <t>Logitech Wireless Touch Keyboard K400</t>
  </si>
  <si>
    <t>CA-2014-112326</t>
  </si>
  <si>
    <t>Phillina Ober</t>
  </si>
  <si>
    <t>OFF-LA-10003223</t>
  </si>
  <si>
    <t>Avery 508</t>
  </si>
  <si>
    <t>US-2016-146710</t>
  </si>
  <si>
    <t>Sung Shariari</t>
  </si>
  <si>
    <t>CA-2014-124429</t>
  </si>
  <si>
    <t>FUR-TA-10002607</t>
  </si>
  <si>
    <t>KI Conference Tables</t>
  </si>
  <si>
    <t>CA-2016-150889</t>
  </si>
  <si>
    <t>Peter Bühler</t>
  </si>
  <si>
    <t>TEC-PH-10000004</t>
  </si>
  <si>
    <t>Belkin iPhone and iPad Lightning Cable</t>
  </si>
  <si>
    <t>CA-2017-126074</t>
  </si>
  <si>
    <t>Roland Fjeld</t>
  </si>
  <si>
    <t>OFF-BI-10003638</t>
  </si>
  <si>
    <t>GBC Durable Plastic Covers</t>
  </si>
  <si>
    <t>CA-2016-110499</t>
  </si>
  <si>
    <t>Yoseph Carroll</t>
  </si>
  <si>
    <t>TEC-CO-10002095</t>
  </si>
  <si>
    <t>Hewlett Packard 610 Color Digital Copier / Printer</t>
  </si>
  <si>
    <t>CA-2015-135272</t>
  </si>
  <si>
    <t>CA-2016-140928</t>
  </si>
  <si>
    <t>FUR-TA-10001095</t>
  </si>
  <si>
    <t>Chromcraft Round Conference Tables</t>
  </si>
  <si>
    <t>CA-2014-106803</t>
  </si>
  <si>
    <t>Debra Catini</t>
  </si>
  <si>
    <t>OFF-ST-10002444</t>
  </si>
  <si>
    <t>Recycled Eldon Regeneration Jumbo File</t>
  </si>
  <si>
    <t>CA-2017-117240</t>
  </si>
  <si>
    <t>Christine Phan</t>
  </si>
  <si>
    <t>CA-2017-133333</t>
  </si>
  <si>
    <t>Barry Französisch</t>
  </si>
  <si>
    <t>OFF-PA-10002377</t>
  </si>
  <si>
    <t>Adams Telephone Message Book W/Dividers/Space For Phone Numbers, 5 1/4"X8 1/2", 200/Messages</t>
  </si>
  <si>
    <t>CA-2015-112319</t>
  </si>
  <si>
    <t>OFF-PA-10003441</t>
  </si>
  <si>
    <t>Xerox 226</t>
  </si>
  <si>
    <t>CA-2017-126046</t>
  </si>
  <si>
    <t>OFF-LA-10004484</t>
  </si>
  <si>
    <t>Avery 476</t>
  </si>
  <si>
    <t>CA-2015-114923</t>
  </si>
  <si>
    <t>Lisa Hazard</t>
  </si>
  <si>
    <t>TEC-PH-10003931</t>
  </si>
  <si>
    <t>JBL Micro Wireless Portable Bluetooth Speaker</t>
  </si>
  <si>
    <t>CA-2014-162775</t>
  </si>
  <si>
    <t>Chris Selesnick</t>
  </si>
  <si>
    <t>CA-2014-106810</t>
  </si>
  <si>
    <t>Anthony Johnson</t>
  </si>
  <si>
    <t>FUR-FU-10004306</t>
  </si>
  <si>
    <t>Electrix Halogen Magnifier Lamp</t>
  </si>
  <si>
    <t>CA-2016-157245</t>
  </si>
  <si>
    <t>FUR-CH-10003746</t>
  </si>
  <si>
    <t>Hon 4070 Series Pagoda Round Back Stacking Chairs</t>
  </si>
  <si>
    <t>CA-2017-104220</t>
  </si>
  <si>
    <t>Benjamin Venier</t>
  </si>
  <si>
    <t>OFF-BI-10001036</t>
  </si>
  <si>
    <t>Cardinal EasyOpen D-Ring Binders</t>
  </si>
  <si>
    <t>CA-2014-165974</t>
  </si>
  <si>
    <t>Dan Lawera</t>
  </si>
  <si>
    <t>OFF-AR-10003405</t>
  </si>
  <si>
    <t>Dixon My First Ticonderoga Pencil, #2</t>
  </si>
  <si>
    <t>CA-2015-144267</t>
  </si>
  <si>
    <t>FUR-CH-10002335</t>
  </si>
  <si>
    <t>Hon GuestStacker Chair</t>
  </si>
  <si>
    <t>US-2015-157014</t>
  </si>
  <si>
    <t>Bryan Mills</t>
  </si>
  <si>
    <t>OFF-BI-10001098</t>
  </si>
  <si>
    <t>Acco D-Ring Binder w/DublLock</t>
  </si>
  <si>
    <t>CA-2015-154921</t>
  </si>
  <si>
    <t>OFF-EN-10000056</t>
  </si>
  <si>
    <t>Cameo Buff Policy Envelopes</t>
  </si>
  <si>
    <t>CA-2017-129567</t>
  </si>
  <si>
    <t>OFF-BI-10000014</t>
  </si>
  <si>
    <t>Heavy-Duty E-Z-D Binders</t>
  </si>
  <si>
    <t>CA-2015-154620</t>
  </si>
  <si>
    <t>Liz Thompson</t>
  </si>
  <si>
    <t>FUR-CH-10004675</t>
  </si>
  <si>
    <t>Lifetime Advantage Folding Chairs, 4/Carton</t>
  </si>
  <si>
    <t>CA-2015-115938</t>
  </si>
  <si>
    <t>OFF-BI-10001543</t>
  </si>
  <si>
    <t>GBC VeloBinder Manual Binding System</t>
  </si>
  <si>
    <t>CA-2016-105256</t>
  </si>
  <si>
    <t>Joe Kamberova</t>
  </si>
  <si>
    <t>TEC-PH-10001530</t>
  </si>
  <si>
    <t>Cisco Unified IP Phone 7945G VoIP phone</t>
  </si>
  <si>
    <t>CA-2014-156433</t>
  </si>
  <si>
    <t>Erica Smith</t>
  </si>
  <si>
    <t>OFF-LA-10001569</t>
  </si>
  <si>
    <t>Avery 499</t>
  </si>
  <si>
    <t>CA-2017-151428</t>
  </si>
  <si>
    <t>Rick Hansen</t>
  </si>
  <si>
    <t>OFF-BI-10000546</t>
  </si>
  <si>
    <t>Avery Durable Binders</t>
  </si>
  <si>
    <t>CA-2015-124653</t>
  </si>
  <si>
    <t>OFF-PA-10000176</t>
  </si>
  <si>
    <t>Xerox 1887</t>
  </si>
  <si>
    <t>CA-2015-101910</t>
  </si>
  <si>
    <t>Carlos Daly</t>
  </si>
  <si>
    <t>FUR-CH-10002647</t>
  </si>
  <si>
    <t>Situations Contoured Folding Chairs, 4/Set</t>
  </si>
  <si>
    <t>CA-2017-105809</t>
  </si>
  <si>
    <t>Helen Wasserman</t>
  </si>
  <si>
    <t>FUR-FU-10004090</t>
  </si>
  <si>
    <t>Executive Impressions 14" Contract Wall Clock</t>
  </si>
  <si>
    <t>CA-2016-136133</t>
  </si>
  <si>
    <t>OFF-AP-10000576</t>
  </si>
  <si>
    <t>Belkin 7 Outlet SurgeMaster II</t>
  </si>
  <si>
    <t>CA-2016-115504</t>
  </si>
  <si>
    <t>Mike Caudle</t>
  </si>
  <si>
    <t>OFF-PA-10003953</t>
  </si>
  <si>
    <t>Xerox 218</t>
  </si>
  <si>
    <t>CA-2017-135783</t>
  </si>
  <si>
    <t>Gary McGarr</t>
  </si>
  <si>
    <t>FUR-FU-10000794</t>
  </si>
  <si>
    <t>Eldon Stackable Tray, Side-Load, Legal, Smoke</t>
  </si>
  <si>
    <t>CA-2014-134313</t>
  </si>
  <si>
    <t>OFF-AR-10001897</t>
  </si>
  <si>
    <t>Model L Table or Wall-Mount Pencil Sharpener</t>
  </si>
  <si>
    <t>CA-2015-140921</t>
  </si>
  <si>
    <t>CA-2014-151995</t>
  </si>
  <si>
    <t>OFF-AR-10003190</t>
  </si>
  <si>
    <t>Newell 32</t>
  </si>
  <si>
    <t>CA-2017-143686</t>
  </si>
  <si>
    <t>Pauline Johnson</t>
  </si>
  <si>
    <t>CA-2015-106565</t>
  </si>
  <si>
    <t>Bart Watters</t>
  </si>
  <si>
    <t>OFF-PA-10000061</t>
  </si>
  <si>
    <t>Xerox 205</t>
  </si>
  <si>
    <t>CA-2016-149370</t>
  </si>
  <si>
    <t>OFF-PA-10003651</t>
  </si>
  <si>
    <t>Xerox 1968</t>
  </si>
  <si>
    <t>CA-2014-140858</t>
  </si>
  <si>
    <t>OFF-PA-10000304</t>
  </si>
  <si>
    <t>Xerox 1995</t>
  </si>
  <si>
    <t>CA-2017-101434</t>
  </si>
  <si>
    <t>Toby Ritter</t>
  </si>
  <si>
    <t>TEC-AC-10002402</t>
  </si>
  <si>
    <t>Razer Kraken PRO Over Ear PC and Music Headset</t>
  </si>
  <si>
    <t>US-2014-102071</t>
  </si>
  <si>
    <t>Patrick Gardner</t>
  </si>
  <si>
    <t>TEC-AC-10003441</t>
  </si>
  <si>
    <t>Kingston Digital DataTraveler 32GB USB 2.0</t>
  </si>
  <si>
    <t>CA-2017-126956</t>
  </si>
  <si>
    <t>OFF-FA-10002280</t>
  </si>
  <si>
    <t>Advantus Plastic Paper Clips</t>
  </si>
  <si>
    <t>CA-2017-129462</t>
  </si>
  <si>
    <t>FUR-CH-10000665</t>
  </si>
  <si>
    <t>Global Airflow Leather Mesh Back Chair, Black</t>
  </si>
  <si>
    <t>CA-2016-165316</t>
  </si>
  <si>
    <t>OFF-AR-10002956</t>
  </si>
  <si>
    <t>Boston 16801 Nautilus Battery Pencil Sharpener</t>
  </si>
  <si>
    <t>US-2014-115987</t>
  </si>
  <si>
    <t>OFF-BI-10001071</t>
  </si>
  <si>
    <t>GBC ProClick Punch Binding System</t>
  </si>
  <si>
    <t>US-2017-156083</t>
  </si>
  <si>
    <t>James Lanier</t>
  </si>
  <si>
    <t>OFF-PA-10001560</t>
  </si>
  <si>
    <t>Adams Telephone Message Books, 5 1/4” x 11”</t>
  </si>
  <si>
    <t>US-2016-137547</t>
  </si>
  <si>
    <t>TEC-PH-10002365</t>
  </si>
  <si>
    <t>Belkin Grip Candy Sheer Case / Cover for iPhone 5 and 5S</t>
  </si>
  <si>
    <t>CA-2015-100454</t>
  </si>
  <si>
    <t>Brian Moss</t>
  </si>
  <si>
    <t>OFF-AR-10004648</t>
  </si>
  <si>
    <t>Boston 19500 Mighty Mite Electric Pencil Sharpener</t>
  </si>
  <si>
    <t>CA-2016-161669</t>
  </si>
  <si>
    <t>Eudokia Martin</t>
  </si>
  <si>
    <t>OFF-BI-10001294</t>
  </si>
  <si>
    <t>Fellowes Binding Cases</t>
  </si>
  <si>
    <t>CA-2015-114300</t>
  </si>
  <si>
    <t>Art Foster</t>
  </si>
  <si>
    <t>TEC-PH-10001552</t>
  </si>
  <si>
    <t>I Need's 3d Hello Kitty Hybrid Silicone Case Cover for HTC One X 4g with 3d Hello Kitty Stylus Pen Green/pink</t>
  </si>
  <si>
    <t>CA-2017-107503</t>
  </si>
  <si>
    <t>Guy Armstrong</t>
  </si>
  <si>
    <t>FUR-FU-10003878</t>
  </si>
  <si>
    <t>Linden 10" Round Wall Clock, Black</t>
  </si>
  <si>
    <t>CA-2014-107755</t>
  </si>
  <si>
    <t>Cyma Kinney</t>
  </si>
  <si>
    <t>TEC-AC-10000710</t>
  </si>
  <si>
    <t>Maxell DVD-RAM Discs</t>
  </si>
  <si>
    <t>CA-2016-152534</t>
  </si>
  <si>
    <t>Dave Poirier</t>
  </si>
  <si>
    <t>OFF-AR-10002335</t>
  </si>
  <si>
    <t>DIXON Oriole Pencils</t>
  </si>
  <si>
    <t>CA-2016-113747</t>
  </si>
  <si>
    <t>CA-2016-123274</t>
  </si>
  <si>
    <t>CA-2014-125612</t>
  </si>
  <si>
    <t>Berenike Kampe</t>
  </si>
  <si>
    <t>OFF-PA-10001019</t>
  </si>
  <si>
    <t>Xerox 1884</t>
  </si>
  <si>
    <t>CA-2017-161984</t>
  </si>
  <si>
    <t>Sanjit Jacobs</t>
  </si>
  <si>
    <t>CA-2014-133851</t>
  </si>
  <si>
    <t>Chuck Magee</t>
  </si>
  <si>
    <t>OFF-SU-10001225</t>
  </si>
  <si>
    <t>Staple remover</t>
  </si>
  <si>
    <t>CA-2016-134474</t>
  </si>
  <si>
    <t>TEC-AC-10001714</t>
  </si>
  <si>
    <t>Logitech MX Performance Wireless Mouse</t>
  </si>
  <si>
    <t>CA-2014-149020</t>
  </si>
  <si>
    <t>Anthony Jacobs</t>
  </si>
  <si>
    <t>OFF-LA-10004272</t>
  </si>
  <si>
    <t>Avery 482</t>
  </si>
  <si>
    <t>CA-2016-134362</t>
  </si>
  <si>
    <t>Linda Southworth</t>
  </si>
  <si>
    <t>OFF-LA-10004853</t>
  </si>
  <si>
    <t>Avery 483</t>
  </si>
  <si>
    <t>CA-2014-136742</t>
  </si>
  <si>
    <t>Guy Phonely</t>
  </si>
  <si>
    <t>OFF-BI-10003719</t>
  </si>
  <si>
    <t>Large Capacity Hanging Post Binders</t>
  </si>
  <si>
    <t>CA-2016-158099</t>
  </si>
  <si>
    <t>Paul Knutson</t>
  </si>
  <si>
    <t>OFF-BI-10000545</t>
  </si>
  <si>
    <t>GBC Ibimaster 500 Manual ProClick Binding System</t>
  </si>
  <si>
    <t>CA-2015-131128</t>
  </si>
  <si>
    <t>OFF-PA-10003591</t>
  </si>
  <si>
    <t>Southworth 100% Cotton The Best Paper</t>
  </si>
  <si>
    <t>CA-2014-148488</t>
  </si>
  <si>
    <t>Sally Matthias</t>
  </si>
  <si>
    <t>OFF-PA-10004470</t>
  </si>
  <si>
    <t>Adams Write n' Stick Phone Message Book, 11" X 5 1/4", 200 Messages</t>
  </si>
  <si>
    <t>CA-2017-114636</t>
  </si>
  <si>
    <t>OFF-PA-10001790</t>
  </si>
  <si>
    <t>Xerox 1910</t>
  </si>
  <si>
    <t>CA-2016-116736</t>
  </si>
  <si>
    <t>FUR-FU-10004017</t>
  </si>
  <si>
    <t>Tenex Contemporary Contur Chairmats for Low and Medium Pile Carpet, Computer, 39" x 49"</t>
  </si>
  <si>
    <t>US-2014-158638</t>
  </si>
  <si>
    <t>Anthony Garverick</t>
  </si>
  <si>
    <t>OFF-BI-10003712</t>
  </si>
  <si>
    <t>Acco Pressboard Covers with Storage Hooks, 14 7/8" x 11", Light Blue</t>
  </si>
  <si>
    <t>CA-2017-111689</t>
  </si>
  <si>
    <t>OFF-BI-10003984</t>
  </si>
  <si>
    <t>Lock-Up Easel 'Spel-Binder'</t>
  </si>
  <si>
    <t>CA-2015-129098</t>
  </si>
  <si>
    <t>OFF-ST-10001321</t>
  </si>
  <si>
    <t>Decoflex Hanging Personal Folder File, Blue</t>
  </si>
  <si>
    <t>US-2017-123463</t>
  </si>
  <si>
    <t>OFF-AR-10001118</t>
  </si>
  <si>
    <t>Binney &amp; Smith Crayola Metallic Crayons, 16-Color Pack</t>
  </si>
  <si>
    <t>CA-2016-165148</t>
  </si>
  <si>
    <t>Peter McVee</t>
  </si>
  <si>
    <t>CA-2014-134061</t>
  </si>
  <si>
    <t>Lauren Leatherbury</t>
  </si>
  <si>
    <t>FUR-FU-10001424</t>
  </si>
  <si>
    <t>Dax Clear Box Frame</t>
  </si>
  <si>
    <t>CA-2015-143602</t>
  </si>
  <si>
    <t>Jill Stevenson</t>
  </si>
  <si>
    <t>OFF-BI-10002071</t>
  </si>
  <si>
    <t>Fellowes Black Plastic Comb Bindings</t>
  </si>
  <si>
    <t>CA-2017-115364</t>
  </si>
  <si>
    <t>OFF-ST-10002486</t>
  </si>
  <si>
    <t>Eldon Shelf Savers Cubes and Bins</t>
  </si>
  <si>
    <t>CA-2017-150707</t>
  </si>
  <si>
    <t>Ed Ludwig</t>
  </si>
  <si>
    <t>OFF-BI-10001078</t>
  </si>
  <si>
    <t>Acco PRESSTEX Data Binder with Storage Hooks, Dark Blue, 14 7/8" X 11"</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</si>
  <si>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</si>
  <si>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</si>
  <si>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</si>
  <si>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</si>
  <si>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</si>
  <si>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</si>
  <si>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</si>
  <si>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CA-2016-105494</t>
  </si>
  <si>
    <t>Pamela Coakley</t>
  </si>
  <si>
    <t>OFF-ST-10002205</t>
  </si>
  <si>
    <t>File Shuttle I and Handi-File</t>
  </si>
  <si>
    <t>CA-2016-140634</t>
  </si>
  <si>
    <t>Hunter Lopez</t>
  </si>
  <si>
    <t>OFF-EN-10001099</t>
  </si>
  <si>
    <t>CA-2014-144407</t>
  </si>
  <si>
    <t>Maribeth Schnelling</t>
  </si>
  <si>
    <t>CA-2017-160983</t>
  </si>
  <si>
    <t>George Bell</t>
  </si>
  <si>
    <t>OFF-PA-10002250</t>
  </si>
  <si>
    <t>Things To Do Today Pad</t>
  </si>
  <si>
    <t>US-2016-114622</t>
  </si>
  <si>
    <t>Justin Ritter</t>
  </si>
  <si>
    <t>OFF-BI-10004716</t>
  </si>
  <si>
    <t>Wilson Jones Hanging Recycled Pressboard Data Binders</t>
  </si>
  <si>
    <t>CA-2017-150959</t>
  </si>
  <si>
    <t>OFF-LA-10001045</t>
  </si>
  <si>
    <t>Permanent Self-Adhesive File Folder Labels for Typewriters by Universal</t>
  </si>
  <si>
    <t>CA-2017-132353</t>
  </si>
  <si>
    <t>TEC-PH-10004536</t>
  </si>
  <si>
    <t>Avaya 5420 Digital phone</t>
  </si>
  <si>
    <t>CA-2016-130477</t>
  </si>
  <si>
    <t>OFF-PA-10002947</t>
  </si>
  <si>
    <t>Xerox 1923</t>
  </si>
  <si>
    <t>CA-2017-143259</t>
  </si>
  <si>
    <t>FUR-BO-10003441</t>
  </si>
  <si>
    <t>Bush Westfield Collection Bookcases, Fully Assembled</t>
  </si>
  <si>
    <t>CA-2017-137596</t>
  </si>
  <si>
    <t>Bill Eplett</t>
  </si>
  <si>
    <t>TEC-PH-10001494</t>
  </si>
  <si>
    <t>Polycom CX600 IP Phone VoIP phone</t>
  </si>
  <si>
    <t>CA-2015-133627</t>
  </si>
  <si>
    <t>Sample Company A</t>
  </si>
  <si>
    <t>CA-2017-102519</t>
  </si>
  <si>
    <t>US-2014-141215</t>
  </si>
  <si>
    <t>FUR-TA-10001520</t>
  </si>
  <si>
    <t>Lesro Sheffield Collection Coffee Table, End Table, Center Table, Corner Table</t>
  </si>
  <si>
    <t>CA-2016-165218</t>
  </si>
  <si>
    <t>Rob Williams</t>
  </si>
  <si>
    <t>CA-2014-138296</t>
  </si>
  <si>
    <t>CA-2015-111164</t>
  </si>
  <si>
    <t>Sanjit Engle</t>
  </si>
  <si>
    <t>TEC-AC-10002473</t>
  </si>
  <si>
    <t>Maxell 4.7GB DVD-R</t>
  </si>
  <si>
    <t>CA-2016-149797</t>
  </si>
  <si>
    <t>Adam Hart</t>
  </si>
  <si>
    <t>CA-2014-132962</t>
  </si>
  <si>
    <t>Jessica Myrick</t>
  </si>
  <si>
    <t>OFF-PA-10003543</t>
  </si>
  <si>
    <t>Xerox 1985</t>
  </si>
  <si>
    <t>CA-2015-115091</t>
  </si>
  <si>
    <t>Joel Jenkins</t>
  </si>
  <si>
    <t>OFF-AR-10000658</t>
  </si>
  <si>
    <t>Newell 324</t>
  </si>
  <si>
    <t>CA-2017-144932</t>
  </si>
  <si>
    <t>CA-2017-114216</t>
  </si>
  <si>
    <t>Ralph Kennedy</t>
  </si>
  <si>
    <t>OFF-PA-10002195</t>
  </si>
  <si>
    <t>RSVP Cards &amp; Envelopes, Blank White, 8-1/2" X 11", 24 Cards/25 Envelopes/Set</t>
  </si>
  <si>
    <t>CA-2016-140081</t>
  </si>
  <si>
    <t>Catherine Glotzbach</t>
  </si>
  <si>
    <t>OFF-PA-10001745</t>
  </si>
  <si>
    <t>Wirebound Message Books, 2 7/8" x 5", 3 Forms per Page</t>
  </si>
  <si>
    <t>US-2017-111745</t>
  </si>
  <si>
    <t>CA-2015-148250</t>
  </si>
  <si>
    <t>Rachel Payne</t>
  </si>
  <si>
    <t>OFF-PA-10000289</t>
  </si>
  <si>
    <t>Xerox 213</t>
  </si>
  <si>
    <t>CA-2016-105760</t>
  </si>
  <si>
    <t>Karen Carlisle</t>
  </si>
  <si>
    <t>OFF-PA-10000350</t>
  </si>
  <si>
    <t>Message Book, Standard Line "While You Were Out", 5 1/2" X 4", 200 Sets/Book</t>
  </si>
  <si>
    <t>CA-2016-142958</t>
  </si>
  <si>
    <t>OFF-BI-10001759</t>
  </si>
  <si>
    <t>Acco Pressboard Covers with Storage Hooks, 14 7/8" x 11", Dark Blue</t>
  </si>
  <si>
    <t>CA-2015-120880</t>
  </si>
  <si>
    <t>OFF-PA-10004101</t>
  </si>
  <si>
    <t>Xerox 1894</t>
  </si>
  <si>
    <t>US-2015-140200</t>
  </si>
  <si>
    <t>FUR-TA-10002356</t>
  </si>
  <si>
    <t>Bevis Boat-Shaped Conference Table</t>
  </si>
  <si>
    <t>US-2017-110576</t>
  </si>
  <si>
    <t>FUR-FU-10003601</t>
  </si>
  <si>
    <t>Deflect-o RollaMat Studded, Beveled Mat for Medium Pile Carpeting</t>
  </si>
  <si>
    <t>CA-2017-131156</t>
  </si>
  <si>
    <t>Katherine Hughes</t>
  </si>
  <si>
    <t>FUR-FU-10001940</t>
  </si>
  <si>
    <t>Staple-based wall hangings</t>
  </si>
  <si>
    <t>CA-2017-136539</t>
  </si>
  <si>
    <t>Greg Hansen</t>
  </si>
  <si>
    <t>OFF-AR-10001958</t>
  </si>
  <si>
    <t>Stanley Bostitch Contemporary Electric Pencil Sharpeners</t>
  </si>
  <si>
    <t>CA-2017-119305</t>
  </si>
  <si>
    <t>Scott Williamson</t>
  </si>
  <si>
    <t>CA-2017-102414</t>
  </si>
  <si>
    <t>Joseph Airdo</t>
  </si>
  <si>
    <t>TEC-PH-10002923</t>
  </si>
  <si>
    <t>Logitech B530 USB Headset - headset - Full size, Binaural</t>
  </si>
  <si>
    <t>CA-2015-112571</t>
  </si>
  <si>
    <t>Daniel Lacy</t>
  </si>
  <si>
    <t>FUR-FU-10004188</t>
  </si>
  <si>
    <t>Luxo Professional Combination Clamp-On Lamps</t>
  </si>
  <si>
    <t>CA-2017-152142</t>
  </si>
  <si>
    <t>Lindsay Williams</t>
  </si>
  <si>
    <t>CA-2015-160059</t>
  </si>
  <si>
    <t>Thomas Brumley</t>
  </si>
  <si>
    <t>OFF-BI-10000145</t>
  </si>
  <si>
    <t>Zipper Ring Binder Pockets</t>
  </si>
  <si>
    <t>CA-2016-120859</t>
  </si>
  <si>
    <t>OFF-EN-10001335</t>
  </si>
  <si>
    <t>White Business Envelopes with Contemporary Seam, Recycled White Business Envelopes</t>
  </si>
  <si>
    <t>CA-2014-127488</t>
  </si>
  <si>
    <t>OFF-LA-10001613</t>
  </si>
  <si>
    <t>Avery File Folder Labels</t>
  </si>
  <si>
    <t>CA-2017-135279</t>
  </si>
  <si>
    <t>Bryan Spruell</t>
  </si>
  <si>
    <t>OFF-LA-10004055</t>
  </si>
  <si>
    <t>Color-Coded Legal Exhibit Labels</t>
  </si>
  <si>
    <t>CA-2014-115791</t>
  </si>
  <si>
    <t>FUR-FU-10001095</t>
  </si>
  <si>
    <t>DAX Black Cherry Wood-Tone Poster Frame</t>
  </si>
  <si>
    <t>US-2017-103247</t>
  </si>
  <si>
    <t>US-2017-100209</t>
  </si>
  <si>
    <t>OFF-BI-10002012</t>
  </si>
  <si>
    <t>Wilson Jones Easy Flow II Sheet Lifters</t>
  </si>
  <si>
    <t>CA-2017-159366</t>
  </si>
  <si>
    <t>CA-2016-145499</t>
  </si>
  <si>
    <t>Robert Waldorf</t>
  </si>
  <si>
    <t>CA-2015-157035</t>
  </si>
  <si>
    <t>OFF-PA-10004156</t>
  </si>
  <si>
    <t>Xerox 188</t>
  </si>
  <si>
    <t>CA-2016-144939</t>
  </si>
  <si>
    <t>FUR-CH-10003199</t>
  </si>
  <si>
    <t>Office Star - Contemporary Task Swivel Chair</t>
  </si>
  <si>
    <t>CA-2014-163419</t>
  </si>
  <si>
    <t>Tracy Zic</t>
  </si>
  <si>
    <t>OFF-AR-10000034</t>
  </si>
  <si>
    <t>BIC Brite Liner Grip Highlighters, Assorted, 5/Pack</t>
  </si>
  <si>
    <t>CA-2017-100314</t>
  </si>
  <si>
    <t>Ann Steele</t>
  </si>
  <si>
    <t>CA-2015-146829</t>
  </si>
  <si>
    <t>Toby Swindell</t>
  </si>
  <si>
    <t>OFF-BI-10004022</t>
  </si>
  <si>
    <t>Acco Suede Grain Vinyl Round Ring Binder</t>
  </si>
  <si>
    <t>CA-2017-167899</t>
  </si>
  <si>
    <t>CA-2015-153549</t>
  </si>
  <si>
    <t>Sara Luxemburg</t>
  </si>
  <si>
    <t>FUR-CH-10004086</t>
  </si>
  <si>
    <t>Hon 4070 Series Pagoda Armless Upholstered Stacking Chairs</t>
  </si>
  <si>
    <t>CA-2016-110023</t>
  </si>
  <si>
    <t>CA-2016-105585</t>
  </si>
  <si>
    <t>CA-2014-117639</t>
  </si>
  <si>
    <t>Mitch Willingham</t>
  </si>
  <si>
    <t>OFF-BI-10003925</t>
  </si>
  <si>
    <t>Fellowes PB300 Plastic Comb Binding Machine</t>
  </si>
  <si>
    <t>CA-2015-162537</t>
  </si>
  <si>
    <t>Rob Dowd</t>
  </si>
  <si>
    <t>OFF-EN-10003862</t>
  </si>
  <si>
    <t>Laser &amp; Ink Jet Business Envelopes</t>
  </si>
  <si>
    <t>CA-2016-155488</t>
  </si>
  <si>
    <t>CA-2015-124891</t>
  </si>
  <si>
    <t>TEC-AC-10003033</t>
  </si>
  <si>
    <t>Plantronics CS510 - Over-the-Head monaural Wireless Headset System</t>
  </si>
  <si>
    <t>CA-2015-126445</t>
  </si>
  <si>
    <t>Ryan Akin</t>
  </si>
  <si>
    <t>OFF-ST-10000046</t>
  </si>
  <si>
    <t>Fellowes Super Stor/Drawer Files</t>
  </si>
  <si>
    <t>CA-2015-111199</t>
  </si>
  <si>
    <t>CA-2015-105312</t>
  </si>
  <si>
    <t>Meg Tillman</t>
  </si>
  <si>
    <t>OFF-EN-10002600</t>
  </si>
  <si>
    <t>Redi-Strip #10 Envelopes, 4 1/8 x 9 1/2</t>
  </si>
  <si>
    <t>US-2017-106705</t>
  </si>
  <si>
    <t>OFF-PA-10001509</t>
  </si>
  <si>
    <t>Recycled Desk Saver Line "While You Were Out" Book, 5 1/2" X 4"</t>
  </si>
  <si>
    <t>CA-2017-135034</t>
  </si>
  <si>
    <t>CA-2014-158540</t>
  </si>
  <si>
    <t>Vivek Gonzalez</t>
  </si>
  <si>
    <t>FUR-FU-10001602</t>
  </si>
  <si>
    <t>Eldon Delta Triangular Chair Mat, 52" x 58", Clear</t>
  </si>
  <si>
    <t>CA-2017-118437</t>
  </si>
  <si>
    <t>US-2015-126214</t>
  </si>
  <si>
    <t>John Stevenson</t>
  </si>
  <si>
    <t>FUR-TA-10003748</t>
  </si>
  <si>
    <t>Bevis 36 x 72 Conference Tables</t>
  </si>
  <si>
    <t>CA-2015-133025</t>
  </si>
  <si>
    <t>OFF-PA-10004100</t>
  </si>
  <si>
    <t>Xerox 216</t>
  </si>
  <si>
    <t>CA-2015-108665</t>
  </si>
  <si>
    <t>Kalyca Meade</t>
  </si>
  <si>
    <t>FUR-FU-10002191</t>
  </si>
  <si>
    <t>G.E. Halogen Desk Lamp Bulbs</t>
  </si>
  <si>
    <t>CA-2015-124450</t>
  </si>
  <si>
    <t>OFF-AR-10001166</t>
  </si>
  <si>
    <t>Staples in misc. colors</t>
  </si>
  <si>
    <t>CA-2015-167269</t>
  </si>
  <si>
    <t>OFF-EN-10003072</t>
  </si>
  <si>
    <t>Peel &amp; Seel Envelopes</t>
  </si>
  <si>
    <t>CA-2017-106964</t>
  </si>
  <si>
    <t>Hallie Redmond</t>
  </si>
  <si>
    <t>OFF-BI-10000320</t>
  </si>
  <si>
    <t>GBC Plastic Binding Combs</t>
  </si>
  <si>
    <t>CA-2016-126529</t>
  </si>
  <si>
    <t>Deanra Eno</t>
  </si>
  <si>
    <t>OFF-PA-10001166</t>
  </si>
  <si>
    <t>Xerox 2</t>
  </si>
  <si>
    <t>CA-2014-163552</t>
  </si>
  <si>
    <t>CA-2016-109820</t>
  </si>
  <si>
    <t>Allen Goldenen</t>
  </si>
  <si>
    <t>OFF-PA-10000955</t>
  </si>
  <si>
    <t>Southworth 25% Cotton Granite Paper &amp; Envelopes</t>
  </si>
  <si>
    <t>CA-2016-113061</t>
  </si>
  <si>
    <t>FUR-FU-10003975</t>
  </si>
  <si>
    <t>Eldon Advantage Chair Mats for Low to Medium Pile Carpets</t>
  </si>
  <si>
    <t>CA-2015-127418</t>
  </si>
  <si>
    <t>Jennifer Jackson</t>
  </si>
  <si>
    <t>OFF-BI-10003707</t>
  </si>
  <si>
    <t>Aluminum Screw Posts</t>
  </si>
  <si>
    <t>CA-2017-121818</t>
  </si>
  <si>
    <t>Jennifer Halladay</t>
  </si>
  <si>
    <t>OFF-AR-10000203</t>
  </si>
  <si>
    <t>Newell 336</t>
  </si>
  <si>
    <t>CA-2016-127670</t>
  </si>
  <si>
    <t>Robert Dilbeck</t>
  </si>
  <si>
    <t>CA-2016-102981</t>
  </si>
  <si>
    <t>Mary O'Rourke</t>
  </si>
  <si>
    <t>TEC-AC-10004761</t>
  </si>
  <si>
    <t>Maxell 4.7GB DVD+RW 3/Pack</t>
  </si>
  <si>
    <t>CA-2017-115651</t>
  </si>
  <si>
    <t>Noel Staavos</t>
  </si>
  <si>
    <t>OFF-AR-10001130</t>
  </si>
  <si>
    <t>Quartet Alpha White Chalk, 12/Pack</t>
  </si>
  <si>
    <t>CA-2017-152702</t>
  </si>
  <si>
    <t>FUR-CH-10002304</t>
  </si>
  <si>
    <t>Global Stack Chair without Arms, Black</t>
  </si>
  <si>
    <t>CA-2016-169103</t>
  </si>
  <si>
    <t>CA-2014-139192</t>
  </si>
  <si>
    <t>TEC-PH-10000486</t>
  </si>
  <si>
    <t>Plantronics HL10 Handset Lifter</t>
  </si>
  <si>
    <t>US-2015-153500</t>
  </si>
  <si>
    <t>Deirdre Greer</t>
  </si>
  <si>
    <t>FUR-FU-10000293</t>
  </si>
  <si>
    <t>Eldon Antistatic Chair Mats for Low to Medium Pile Carpets</t>
  </si>
  <si>
    <t>CA-2015-110667</t>
  </si>
  <si>
    <t>Nicole Fjeld</t>
  </si>
  <si>
    <t>OFF-AR-10000716</t>
  </si>
  <si>
    <t>DIXON Ticonderoga Erasable Checking Pencils</t>
  </si>
  <si>
    <t>CA-2017-167150</t>
  </si>
  <si>
    <t>OFF-BI-10001097</t>
  </si>
  <si>
    <t>Avery Hole Reinforcements</t>
  </si>
  <si>
    <t>CA-2016-105284</t>
  </si>
  <si>
    <t>Matthew Grinstein</t>
  </si>
  <si>
    <t>OFF-FA-10001754</t>
  </si>
  <si>
    <t>Stockwell Gold Paper Clips</t>
  </si>
  <si>
    <t>US-2015-125374</t>
  </si>
  <si>
    <t>CA-2015-161263</t>
  </si>
  <si>
    <t>Theresa Swint</t>
  </si>
  <si>
    <t>OFF-AP-10002350</t>
  </si>
  <si>
    <t>Belkin F9H710-06 7 Outlet SurgeMaster Surge Protector</t>
  </si>
  <si>
    <t>CA-2016-157686</t>
  </si>
  <si>
    <t>Brian DeCherney</t>
  </si>
  <si>
    <t>US-2017-139955</t>
  </si>
  <si>
    <t>Charles McCrossin</t>
  </si>
  <si>
    <t>OFF-SU-10001935</t>
  </si>
  <si>
    <t>US-2015-150161</t>
  </si>
  <si>
    <t>OFF-BI-10001524</t>
  </si>
  <si>
    <t>GBC Premium Transparent Covers with Diagonal Lined Pattern</t>
  </si>
  <si>
    <t>CA-2015-144652</t>
  </si>
  <si>
    <t>Skye Norling</t>
  </si>
  <si>
    <t>OFF-AR-10003732</t>
  </si>
  <si>
    <t>Newell 333</t>
  </si>
  <si>
    <t>CA-2016-152814</t>
  </si>
  <si>
    <t>Erica Hernandez</t>
  </si>
  <si>
    <t>OFF-PA-10001970</t>
  </si>
  <si>
    <t>Xerox 1881</t>
  </si>
  <si>
    <t>CA-2017-106943</t>
  </si>
  <si>
    <t>Frank Olsen</t>
  </si>
  <si>
    <t>OFF-BI-10003669</t>
  </si>
  <si>
    <t>3M Organizer Strips</t>
  </si>
  <si>
    <t>CA-2016-134348</t>
  </si>
  <si>
    <t>Maurice Satty</t>
  </si>
  <si>
    <t>OFF-BI-10003727</t>
  </si>
  <si>
    <t>Avery Durable Slant Ring Binders With Label Holder</t>
  </si>
  <si>
    <t>CA-2016-161781</t>
  </si>
  <si>
    <t>Chad Cunningham</t>
  </si>
  <si>
    <t>OFF-AR-10000255</t>
  </si>
  <si>
    <t>Newell 328</t>
  </si>
  <si>
    <t>CA-2017-132521</t>
  </si>
  <si>
    <t>Don Weiss</t>
  </si>
  <si>
    <t>OFF-AP-10002191</t>
  </si>
  <si>
    <t>Belkin 8 Outlet SurgeMaster II Gold Surge Protector</t>
  </si>
  <si>
    <t>CA-2015-110016</t>
  </si>
  <si>
    <t>Bill Tyler</t>
  </si>
  <si>
    <t>OFF-PA-10000349</t>
  </si>
  <si>
    <t>US-2016-143819</t>
  </si>
  <si>
    <t>CA-2016-167584</t>
  </si>
  <si>
    <t>OFF-PA-10000029</t>
  </si>
  <si>
    <t>Xerox 224</t>
  </si>
  <si>
    <t>CA-2016-166163</t>
  </si>
  <si>
    <t>Craig Yedwab</t>
  </si>
  <si>
    <t>TEC-PH-10004896</t>
  </si>
  <si>
    <t>Nokia Lumia 521 (T-Mobile)</t>
  </si>
  <si>
    <t>CA-2017-158407</t>
  </si>
  <si>
    <t>CA-2015-143490</t>
  </si>
  <si>
    <t>OFF-AR-10002952</t>
  </si>
  <si>
    <t>Stanley Contemporary Battery Pencil Sharpeners</t>
  </si>
  <si>
    <t>CA-2015-165085</t>
  </si>
  <si>
    <t>Brad Thomas</t>
  </si>
  <si>
    <t>OFF-PA-10000605</t>
  </si>
  <si>
    <t>Xerox 1950</t>
  </si>
  <si>
    <t>CA-2017-160423</t>
  </si>
  <si>
    <t>Penelope Sewall</t>
  </si>
  <si>
    <t>OFF-ST-10004340</t>
  </si>
  <si>
    <t>Fellowes Mobile File Cart, Black</t>
  </si>
  <si>
    <t>CA-2014-159338</t>
  </si>
  <si>
    <t>FUR-TA-10004147</t>
  </si>
  <si>
    <t>Hon 4060 Series Tables</t>
  </si>
  <si>
    <t>CA-2016-107216</t>
  </si>
  <si>
    <t>Paul Van Hugh</t>
  </si>
  <si>
    <t>OFF-AR-10001545</t>
  </si>
  <si>
    <t>Newell 326</t>
  </si>
  <si>
    <t>US-2017-145863</t>
  </si>
  <si>
    <t>OFF-BI-10004140</t>
  </si>
  <si>
    <t>Avery Non-Stick Binders</t>
  </si>
  <si>
    <t>CA-2016-112340</t>
  </si>
  <si>
    <t>Neoma Murray</t>
  </si>
  <si>
    <t>OFF-PA-10001892</t>
  </si>
  <si>
    <t>Rediform Wirebound "Phone Memo" Message Book, 11 x 5-3/4</t>
  </si>
  <si>
    <t>US-2016-110156</t>
  </si>
  <si>
    <t>CA-2017-140585</t>
  </si>
  <si>
    <t>OFF-BI-10003364</t>
  </si>
  <si>
    <t>Binding Machine Supplies</t>
  </si>
  <si>
    <t>CA-2016-144855</t>
  </si>
  <si>
    <t>Dionis Lloyd</t>
  </si>
  <si>
    <t>OFF-LA-10003766</t>
  </si>
  <si>
    <t>Self-Adhesive Removable Labels</t>
  </si>
  <si>
    <t>CA-2015-142755</t>
  </si>
  <si>
    <t>Christine Sundaresam</t>
  </si>
  <si>
    <t>Xerox 1908</t>
  </si>
  <si>
    <t>US-2014-147627</t>
  </si>
  <si>
    <t>TEC-PH-10001061</t>
  </si>
  <si>
    <t>Apple iPhone 5C</t>
  </si>
  <si>
    <t>CA-2015-105970</t>
  </si>
  <si>
    <t>OFF-AR-10003156</t>
  </si>
  <si>
    <t>50 Colored Long Pencils</t>
  </si>
  <si>
    <t>CA-2016-112102</t>
  </si>
  <si>
    <t>FUR-TA-10004086</t>
  </si>
  <si>
    <t>KI Adjustable-Height Table</t>
  </si>
  <si>
    <t>US-2016-114776</t>
  </si>
  <si>
    <t>US-2016-134908</t>
  </si>
  <si>
    <t>US-2016-148803</t>
  </si>
  <si>
    <t>OFF-ST-10001476</t>
  </si>
  <si>
    <t>Steel Personal Filing/Posting Tote</t>
  </si>
  <si>
    <t>CA-2016-152170</t>
  </si>
  <si>
    <t>Frank Hawley</t>
  </si>
  <si>
    <t>OFF-EN-10002831</t>
  </si>
  <si>
    <t>Tyvek  Top-Opening Peel &amp; Seel  Envelopes, Gray</t>
  </si>
  <si>
    <t>CA-2014-146969</t>
  </si>
  <si>
    <t>CA-2015-112452</t>
  </si>
  <si>
    <t>Nat Carroll</t>
  </si>
  <si>
    <t>OFF-AP-10003849</t>
  </si>
  <si>
    <t>Hoover Shoulder Vac Commercial Portable Vacuum</t>
  </si>
  <si>
    <t>CA-2015-113971</t>
  </si>
  <si>
    <t>FUR-FU-10001852</t>
  </si>
  <si>
    <t>Eldon Regeneration Recycled Desk Accessories, Smoke</t>
  </si>
  <si>
    <t>CA-2017-160395</t>
  </si>
  <si>
    <t>OFF-AR-10003759</t>
  </si>
  <si>
    <t>Crayola Anti Dust Chalk, 12/Pack</t>
  </si>
  <si>
    <t>CA-2014-136567</t>
  </si>
  <si>
    <t>OFF-ST-10004337</t>
  </si>
  <si>
    <t>SAFCO Commercial Wire Shelving, 72h</t>
  </si>
  <si>
    <t>CA-2016-149314</t>
  </si>
  <si>
    <t>FUR-CH-10002126</t>
  </si>
  <si>
    <t>Hon Deluxe Fabric Upholstered Stacking Chairs</t>
  </si>
  <si>
    <t>CA-2017-147039</t>
  </si>
  <si>
    <t>Alex Avila</t>
  </si>
  <si>
    <t>Belkin 325VA UPS Surge Protector, 6'</t>
  </si>
  <si>
    <t>CA-2014-126522</t>
  </si>
  <si>
    <t>Larry Tron</t>
  </si>
  <si>
    <t>OFF-AR-10004042</t>
  </si>
  <si>
    <t>BOSTON Model 1800 Electric Pencil Sharpeners, Putty/Woodgrain</t>
  </si>
  <si>
    <t>CA-2014-127964</t>
  </si>
  <si>
    <t>Anne Pryor</t>
  </si>
  <si>
    <t>TEC-PH-10004700</t>
  </si>
  <si>
    <t>PowerGen Dual USB Car Charger</t>
  </si>
  <si>
    <t>CA-2014-117709</t>
  </si>
  <si>
    <t>Paul MacIntyre</t>
  </si>
  <si>
    <t>CA-2015-125416</t>
  </si>
  <si>
    <t>CA-2017-145226</t>
  </si>
  <si>
    <t>FUR-FU-10004952</t>
  </si>
  <si>
    <t>C-Line Cubicle Keepers Polyproplyene Holder w/Velcro Back, 8-1/2x11, 25/Bx</t>
  </si>
  <si>
    <t>US-2014-100279</t>
  </si>
  <si>
    <t>OFF-PA-10002259</t>
  </si>
  <si>
    <t>Geographics Note Cards, Blank, White, 8 1/2" x 11"</t>
  </si>
  <si>
    <t>CA-2014-158064</t>
  </si>
  <si>
    <t>OFF-BI-10002976</t>
  </si>
  <si>
    <t>ACCOHIDE Binder by Acco</t>
  </si>
  <si>
    <t>US-2015-104430</t>
  </si>
  <si>
    <t>OFF-BI-10000301</t>
  </si>
  <si>
    <t>GBC Instant Report Kit</t>
  </si>
  <si>
    <t>CA-2015-132080</t>
  </si>
  <si>
    <t>OFF-BI-10003694</t>
  </si>
  <si>
    <t>Avery 3 1/2" Diskette Storage Pages, 10/Pack</t>
  </si>
  <si>
    <t>CA-2016-161207</t>
  </si>
  <si>
    <t>OFF-SU-10000381</t>
  </si>
  <si>
    <t>Acme Forged Steel Scissors with Black Enamel Handles</t>
  </si>
  <si>
    <t>CA-2014-120243</t>
  </si>
  <si>
    <t>Alyssa Tate</t>
  </si>
  <si>
    <t>OFF-LA-10004425</t>
  </si>
  <si>
    <t>Staple-on labels</t>
  </si>
  <si>
    <t>CA-2016-113621</t>
  </si>
  <si>
    <t>FUR-CH-10001270</t>
  </si>
  <si>
    <t>Harbour Creations Steel Folding Chair</t>
  </si>
  <si>
    <t>CA-2016-168081</t>
  </si>
  <si>
    <t>Cathy Armstrong</t>
  </si>
  <si>
    <t>TEC-AC-10003174</t>
  </si>
  <si>
    <t>Plantronics S12 Corded Telephone Headset System</t>
  </si>
  <si>
    <t>CA-2014-128146</t>
  </si>
  <si>
    <t>TEC-PH-10004539</t>
  </si>
  <si>
    <t>Wireless Extenders zBoost YX545 SOHO Signal Booster</t>
  </si>
  <si>
    <t>CA-2017-138779</t>
  </si>
  <si>
    <t>OFF-EN-10002504</t>
  </si>
  <si>
    <t>Tyvek  Top-Opening Peel &amp; Seel Envelopes, Plain White</t>
  </si>
  <si>
    <t>CA-2014-127131</t>
  </si>
  <si>
    <t>Harold Ryan</t>
  </si>
  <si>
    <t>OFF-BI-10004656</t>
  </si>
  <si>
    <t>Peel &amp; Stick Add-On Corner Pockets</t>
  </si>
  <si>
    <t>CA-2017-117212</t>
  </si>
  <si>
    <t>Bradley Talbott</t>
  </si>
  <si>
    <t>US-2015-130519</t>
  </si>
  <si>
    <t>OFF-PA-10001937</t>
  </si>
  <si>
    <t>Xerox 21</t>
  </si>
  <si>
    <t>CA-2016-130946</t>
  </si>
  <si>
    <t>TEC-AC-10001990</t>
  </si>
  <si>
    <t>Kensington Orbit Wireless Mobile Trackball for PC and Mac</t>
  </si>
  <si>
    <t>CA-2016-114727</t>
  </si>
  <si>
    <t>CA-2017-133235</t>
  </si>
  <si>
    <t>Larry Hughes</t>
  </si>
  <si>
    <t>TEC-PH-10002660</t>
  </si>
  <si>
    <t>Nortel Networks T7316 E Nt8 B27</t>
  </si>
  <si>
    <t>CA-2016-137050</t>
  </si>
  <si>
    <t>Steven Ward</t>
  </si>
  <si>
    <t>OFF-ST-10004634</t>
  </si>
  <si>
    <t>Personal Folder Holder, Ebony</t>
  </si>
  <si>
    <t>US-2017-118087</t>
  </si>
  <si>
    <t>Stefania Perrino</t>
  </si>
  <si>
    <t>CA-2014-110184</t>
  </si>
  <si>
    <t>Ben Ferrer</t>
  </si>
  <si>
    <t>CA-2016-126004</t>
  </si>
  <si>
    <t>CA-2017-100013</t>
  </si>
  <si>
    <t>CA-2015-132570</t>
  </si>
  <si>
    <t>Kean Thornton</t>
  </si>
  <si>
    <t>CA-2016-153682</t>
  </si>
  <si>
    <t>Brooke Gillingham</t>
  </si>
  <si>
    <t>TEC-CO-10001046</t>
  </si>
  <si>
    <t>Canon Imageclass D680 Copier / Fax</t>
  </si>
  <si>
    <t>CA-2016-144344</t>
  </si>
  <si>
    <t>FUR-FU-10000076</t>
  </si>
  <si>
    <t>24-Hour Round Wall Clock</t>
  </si>
  <si>
    <t>CA-2014-127012</t>
  </si>
  <si>
    <t>Greg Matthias</t>
  </si>
  <si>
    <t>FUR-FU-10003691</t>
  </si>
  <si>
    <t>Eldon Image Series Desk Accessories, Ebony</t>
  </si>
  <si>
    <t>CA-2016-128727</t>
  </si>
  <si>
    <t>TEC-PH-10003442</t>
  </si>
  <si>
    <t>Samsung Replacement EH64AVFWE Premium Headset</t>
  </si>
  <si>
    <t>US-2016-162859</t>
  </si>
  <si>
    <t>OFF-BI-10004519</t>
  </si>
  <si>
    <t>GBC DocuBind P100 Manual Binding Machine</t>
  </si>
  <si>
    <t>CA-2017-133641</t>
  </si>
  <si>
    <t>Eva Jacobs</t>
  </si>
  <si>
    <t>OFF-EN-10004955</t>
  </si>
  <si>
    <t>Fashion Color Clasp Envelopes</t>
  </si>
  <si>
    <t>CA-2014-168494</t>
  </si>
  <si>
    <t>Nora Preis</t>
  </si>
  <si>
    <t>FUR-TA-10004619</t>
  </si>
  <si>
    <t>Hon Non-Folding Utility Tables</t>
  </si>
  <si>
    <t>CA-2017-115602</t>
  </si>
  <si>
    <t>OFF-AR-10002280</t>
  </si>
  <si>
    <t>CA-2015-154956</t>
  </si>
  <si>
    <t>TEC-PH-10004165</t>
  </si>
  <si>
    <t>Mitel MiVoice 5330e IP Phone</t>
  </si>
  <si>
    <t>CA-2017-144638</t>
  </si>
  <si>
    <t>Mick Hernandez</t>
  </si>
  <si>
    <t>OFF-AR-10003958</t>
  </si>
  <si>
    <t>Newell 337</t>
  </si>
  <si>
    <t>US-2016-168620</t>
  </si>
  <si>
    <t>OFF-BI-10001575</t>
  </si>
  <si>
    <t>GBC Linen Binding Covers</t>
  </si>
  <si>
    <t>CA-2017-117079</t>
  </si>
  <si>
    <t>Jocasta Rupert</t>
  </si>
  <si>
    <t>TEC-PH-10004586</t>
  </si>
  <si>
    <t>Wilson SignalBoost 841262 DB PRO Amplifier Kit</t>
  </si>
  <si>
    <t>US-2016-144393</t>
  </si>
  <si>
    <t>Suzanne McNair</t>
  </si>
  <si>
    <t>OFF-BI-10004236</t>
  </si>
  <si>
    <t>XtraLife ClearVue Slant-D Ring Binder, White, 3"</t>
  </si>
  <si>
    <t>CA-2017-105053</t>
  </si>
  <si>
    <t>CA-2016-155992</t>
  </si>
  <si>
    <t>Chris Cortes</t>
  </si>
  <si>
    <t>CA-2017-110380</t>
  </si>
  <si>
    <t>Phillip Flathmann</t>
  </si>
  <si>
    <t>OFF-AR-10000422</t>
  </si>
  <si>
    <t>Pencil and Crayon Sharpener</t>
  </si>
  <si>
    <t>US-2014-167738</t>
  </si>
  <si>
    <t>CA-2017-121412</t>
  </si>
  <si>
    <t>CA-2017-100426</t>
  </si>
  <si>
    <t>Dan Campbell</t>
  </si>
  <si>
    <t>OFF-PA-10002870</t>
  </si>
  <si>
    <t>Ampad Phone Message Book, Recycled, 400 Message Capacity, 5 ¾” x 11”</t>
  </si>
  <si>
    <t>US-2016-103646</t>
  </si>
  <si>
    <t>OFF-ST-10000563</t>
  </si>
  <si>
    <t>Fellowes Bankers Box Stor/Drawer Steel Plus</t>
  </si>
  <si>
    <t>CA-2016-119186</t>
  </si>
  <si>
    <t>OFF-PA-10004621</t>
  </si>
  <si>
    <t>Xerox 212</t>
  </si>
  <si>
    <t>CA-2016-148698</t>
  </si>
  <si>
    <t>Bryan Davis</t>
  </si>
  <si>
    <t>OFF-AR-10004022</t>
  </si>
  <si>
    <t>Panasonic KP-380BK Classic Electric Pencil Sharpener</t>
  </si>
  <si>
    <t>CA-2014-163293</t>
  </si>
  <si>
    <t>TEC-AC-10004209</t>
  </si>
  <si>
    <t>Memorex Froggy Flash Drive 4 GB</t>
  </si>
  <si>
    <t>CA-2016-160815</t>
  </si>
  <si>
    <t>TEC-PH-10003505</t>
  </si>
  <si>
    <t>Geemarc AmpliPOWER60</t>
  </si>
  <si>
    <t>CA-2017-122154</t>
  </si>
  <si>
    <t>OFF-LA-10000121</t>
  </si>
  <si>
    <t>Avery 48</t>
  </si>
  <si>
    <t>US-2015-149692</t>
  </si>
  <si>
    <t>OFF-BI-10002813</t>
  </si>
  <si>
    <t>Avery Reinforcements for Hole-Punch Pages</t>
  </si>
  <si>
    <t>CA-2016-119445</t>
  </si>
  <si>
    <t>Gene McClure</t>
  </si>
  <si>
    <t>OFF-ST-10000617</t>
  </si>
  <si>
    <t>Woodgrain Magazine Files by Perma</t>
  </si>
  <si>
    <t>CA-2015-124268</t>
  </si>
  <si>
    <t>OFF-AR-10004817</t>
  </si>
  <si>
    <t>Colorific Watercolor Pencils</t>
  </si>
  <si>
    <t>CA-2016-154711</t>
  </si>
  <si>
    <t>Todd Boyes</t>
  </si>
  <si>
    <t>FUR-FU-10000397</t>
  </si>
  <si>
    <t>Luxo Economy Swing Arm Lamp</t>
  </si>
  <si>
    <t>CA-2016-163384</t>
  </si>
  <si>
    <t>OFF-BI-10004970</t>
  </si>
  <si>
    <t>ACCOHIDE 3-Ring Binder, Blue, 1"</t>
  </si>
  <si>
    <t>CA-2015-101707</t>
  </si>
  <si>
    <t>OFF-SU-10001218</t>
  </si>
  <si>
    <t>Fiskars Softgrip Scissors</t>
  </si>
  <si>
    <t>CA-2015-138898</t>
  </si>
  <si>
    <t>Justin Hirsh</t>
  </si>
  <si>
    <t>OFF-AP-10004487</t>
  </si>
  <si>
    <t>Kensington 4 Outlet MasterPiece Compact Power Control Center</t>
  </si>
  <si>
    <t>CA-2017-115427</t>
  </si>
  <si>
    <t>Erica Bern</t>
  </si>
  <si>
    <t>CA-2016-134425</t>
  </si>
  <si>
    <t>Quincy Jones</t>
  </si>
  <si>
    <t>CA-2015-121391</t>
  </si>
  <si>
    <t>OFF-ST-10001590</t>
  </si>
  <si>
    <t>Tenex Personal Project File with Scoop Front Design, Black</t>
  </si>
  <si>
    <t>CA-2016-137043</t>
  </si>
  <si>
    <t>FUR-FU-10003664</t>
  </si>
  <si>
    <t>Electrix Architect's Clamp-On Swing Arm Lamp, Black</t>
  </si>
  <si>
    <t>CA-2015-115847</t>
  </si>
  <si>
    <t>Tracy Collins</t>
  </si>
  <si>
    <t>FUR-BO-10003433</t>
  </si>
  <si>
    <t>Sauder Cornerstone Collection Library</t>
  </si>
  <si>
    <t>US-2017-126179</t>
  </si>
  <si>
    <t>Chuck Sachs</t>
  </si>
  <si>
    <t>FUR-FU-10002554</t>
  </si>
  <si>
    <t>Westinghouse Floor Lamp with Metal Mesh Shade, Black</t>
  </si>
  <si>
    <t>CA-2016-101966</t>
  </si>
  <si>
    <t>TEC-PH-10003437</t>
  </si>
  <si>
    <t>Blue Parrot B250XT Professional Grade Wireless Bluetooth Headset with</t>
  </si>
  <si>
    <t>CA-2016-141397</t>
  </si>
  <si>
    <t>OFF-PA-10002986</t>
  </si>
  <si>
    <t>Xerox 1898</t>
  </si>
  <si>
    <t>CA-2016-141082</t>
  </si>
  <si>
    <t>OFF-LA-10001404</t>
  </si>
  <si>
    <t>Avery 517</t>
  </si>
  <si>
    <t>US-2016-134488</t>
  </si>
  <si>
    <t>CA-2016-145919</t>
  </si>
  <si>
    <t>Henry Goldwyn</t>
  </si>
  <si>
    <t>OFF-PA-10003072</t>
  </si>
  <si>
    <t>Eureka Recycled Copy Paper 8 1/2" x 11", Ream</t>
  </si>
  <si>
    <t>CA-2017-157651</t>
  </si>
  <si>
    <t>TEC-AC-10003116</t>
  </si>
  <si>
    <t>Memorex Froggy Flash Drive 8 GB</t>
  </si>
  <si>
    <t>CA-2014-160773</t>
  </si>
  <si>
    <t>Laurel Workman</t>
  </si>
  <si>
    <t>CA-2017-167703</t>
  </si>
  <si>
    <t>Matt Collins</t>
  </si>
  <si>
    <t>CA-2017-121804</t>
  </si>
  <si>
    <t>Liz Preis</t>
  </si>
  <si>
    <t>OFF-AP-10004859</t>
  </si>
  <si>
    <t>Acco 6 Outlet Guardian Premium Surge Suppressor</t>
  </si>
  <si>
    <t>CA-2017-162635</t>
  </si>
  <si>
    <t>Evan Bailliet</t>
  </si>
  <si>
    <t>OFF-PA-10002659</t>
  </si>
  <si>
    <t>Avoid Verbal Orders Carbonless Minifold Book</t>
  </si>
  <si>
    <t>CA-2014-107153</t>
  </si>
  <si>
    <t>George Zrebassa</t>
  </si>
  <si>
    <t>US-2014-117058</t>
  </si>
  <si>
    <t>OFF-BI-10004139</t>
  </si>
  <si>
    <t>Fellowes Presentation Covers for Comb Binding Machines</t>
  </si>
  <si>
    <t>CA-2015-120439</t>
  </si>
  <si>
    <t>FUR-FU-10001867</t>
  </si>
  <si>
    <t>Eldon Expressions Punched Metal &amp; Wood Desk Accessories, Pewter &amp; Cherry</t>
  </si>
  <si>
    <t>CA-2016-128258</t>
  </si>
  <si>
    <t>Cathy Prescott</t>
  </si>
  <si>
    <t>CA-2017-106033</t>
  </si>
  <si>
    <t>Frank Gastineau</t>
  </si>
  <si>
    <t>OFF-AR-10002818</t>
  </si>
  <si>
    <t>Panasonic KP-310 Heavy-Duty Electric Pencil Sharpener</t>
  </si>
  <si>
    <t>CA-2016-142762</t>
  </si>
  <si>
    <t>Lisa DeCherney</t>
  </si>
  <si>
    <t>CA-2017-127705</t>
  </si>
  <si>
    <t>Alejandro Ballentine</t>
  </si>
  <si>
    <t>TEC-PH-10000347</t>
  </si>
  <si>
    <t>Cush Cases Heavy Duty Rugged Cover Case for Samsung Galaxy S5 - Purple</t>
  </si>
  <si>
    <t>CA-2014-122567</t>
  </si>
  <si>
    <t>Michael Nguyen</t>
  </si>
  <si>
    <t>CA-2014-121664</t>
  </si>
  <si>
    <t>OFF-BI-10003684</t>
  </si>
  <si>
    <t>Wilson Jones Legal Size Ring Binders</t>
  </si>
  <si>
    <t>CA-2016-122133</t>
  </si>
  <si>
    <t>Jim Radford</t>
  </si>
  <si>
    <t>OFF-ST-10002574</t>
  </si>
  <si>
    <t>SAFCO Commercial Wire Shelving, Black</t>
  </si>
  <si>
    <t>US-2017-123281</t>
  </si>
  <si>
    <t>Jamie Frazer</t>
  </si>
  <si>
    <t>FUR-FU-10003724</t>
  </si>
  <si>
    <t>Westinghouse Clip-On Gooseneck Lamps</t>
  </si>
  <si>
    <t>CA-2017-100524</t>
  </si>
  <si>
    <t>Chad McGuire</t>
  </si>
  <si>
    <t>FUR-FU-10004018</t>
  </si>
  <si>
    <t>Tensor Computer Mounted Lamp</t>
  </si>
  <si>
    <t>CA-2017-113481</t>
  </si>
  <si>
    <t>Aaron Smayling</t>
  </si>
  <si>
    <t>TEC-MA-10002178</t>
  </si>
  <si>
    <t>Cisco CP-7937G Unified IP Conference Station Phone</t>
  </si>
  <si>
    <t>CA-2015-131758</t>
  </si>
  <si>
    <t>OFF-AR-10000411</t>
  </si>
  <si>
    <t>Boston 16701 Slimline Battery Pencil Sharpener</t>
  </si>
  <si>
    <t>CA-2014-118339</t>
  </si>
  <si>
    <t>CA-2014-153976</t>
  </si>
  <si>
    <t>Beth Paige</t>
  </si>
  <si>
    <t>FUR-CH-10002880</t>
  </si>
  <si>
    <t>Global High-Back Leather Tilter, Burgundy</t>
  </si>
  <si>
    <t>CA-2016-162901</t>
  </si>
  <si>
    <t>OFF-ST-10000649</t>
  </si>
  <si>
    <t>Hanging Personal Folder File</t>
  </si>
  <si>
    <t>CA-2017-162978</t>
  </si>
  <si>
    <t>TEC-PH-10003092</t>
  </si>
  <si>
    <t>Motorola L804</t>
  </si>
  <si>
    <t>US-2014-160444</t>
  </si>
  <si>
    <t>CA-2016-145247</t>
  </si>
  <si>
    <t>Natalie DeCherney</t>
  </si>
  <si>
    <t>OFF-PA-10003641</t>
  </si>
  <si>
    <t>Xerox 1909</t>
  </si>
  <si>
    <t>CA-2017-160045</t>
  </si>
  <si>
    <t>Larry Blacks</t>
  </si>
  <si>
    <t>US-2014-151925</t>
  </si>
  <si>
    <t>Kean Takahito</t>
  </si>
  <si>
    <t>FUR-CH-10002961</t>
  </si>
  <si>
    <t>Leather Task Chair, Black</t>
  </si>
  <si>
    <t>CA-2017-125199</t>
  </si>
  <si>
    <t>Harry Marie</t>
  </si>
  <si>
    <t>US-2017-155425</t>
  </si>
  <si>
    <t>Ann Blume</t>
  </si>
  <si>
    <t>CA-2017-133249</t>
  </si>
  <si>
    <t>Sam Zeldin</t>
  </si>
  <si>
    <t>US-2015-103471</t>
  </si>
  <si>
    <t>CA-2017-136672</t>
  </si>
  <si>
    <t>Michael Granlund</t>
  </si>
  <si>
    <t>TEC-AC-10004510</t>
  </si>
  <si>
    <t>Logitech Desktop MK120 Mouse and keyboard Combo</t>
  </si>
  <si>
    <t>US-2014-157021</t>
  </si>
  <si>
    <t>OFF-LA-10002312</t>
  </si>
  <si>
    <t>Avery 490</t>
  </si>
  <si>
    <t>CA-2015-120362</t>
  </si>
  <si>
    <t>FUR-TA-10003008</t>
  </si>
  <si>
    <t>Lesro Round Back Collection Coffee Table, End Table</t>
  </si>
  <si>
    <t>CA-2014-126361</t>
  </si>
  <si>
    <t>OFF-AP-10003590</t>
  </si>
  <si>
    <t>Hoover WindTunnel Plus Canister Vacuum</t>
  </si>
  <si>
    <t>US-2016-100566</t>
  </si>
  <si>
    <t>Julie Kriz</t>
  </si>
  <si>
    <t>US-2016-108504</t>
  </si>
  <si>
    <t>Paul Prost</t>
  </si>
  <si>
    <t>OFF-ST-10002344</t>
  </si>
  <si>
    <t>Carina 42"Hx23 3/4"W Media Storage Unit</t>
  </si>
  <si>
    <t>CA-2017-124828</t>
  </si>
  <si>
    <t>Yana Sorensen</t>
  </si>
  <si>
    <t>OFF-AR-10003514</t>
  </si>
  <si>
    <t>4009 Highlighters by Sanford</t>
  </si>
  <si>
    <t>US-2017-117247</t>
  </si>
  <si>
    <t>FUR-TA-10002958</t>
  </si>
  <si>
    <t>Bevis Oval Conference Table, Walnut</t>
  </si>
  <si>
    <t>CA-2016-124485</t>
  </si>
  <si>
    <t>OFF-BI-10000822</t>
  </si>
  <si>
    <t>Acco PRESSTEX Data Binder with Storage Hooks, Light Blue, 9 1/2" X 11"</t>
  </si>
  <si>
    <t>CA-2016-159212</t>
  </si>
  <si>
    <t>Katherine Murray</t>
  </si>
  <si>
    <t>TEC-PH-10003988</t>
  </si>
  <si>
    <t>LF Elite 3D Dazzle Designer Hard Case Cover, Lf Stylus Pen and Wiper For Apple Iphone 5c Mini Lite</t>
  </si>
  <si>
    <t>US-2016-161396</t>
  </si>
  <si>
    <t>FUR-TA-10002622</t>
  </si>
  <si>
    <t>Bush Andora Conference Table, Maple/Graphite Gray Finish</t>
  </si>
  <si>
    <t>US-2014-118486</t>
  </si>
  <si>
    <t>CA-2016-130407</t>
  </si>
  <si>
    <t>OFF-AR-10002240</t>
  </si>
  <si>
    <t>Panasonic KP-150 Electric Pencil Sharpener</t>
  </si>
  <si>
    <t>US-2016-122245</t>
  </si>
  <si>
    <t>Adrian Barton</t>
  </si>
  <si>
    <t>CA-2017-105144</t>
  </si>
  <si>
    <t>CA-2016-136329</t>
  </si>
  <si>
    <t>CA-2014-146640</t>
  </si>
  <si>
    <t>Helen Abelman</t>
  </si>
  <si>
    <t>OFF-BI-10002867</t>
  </si>
  <si>
    <t>GBC Recycled Regency Composition Covers</t>
  </si>
  <si>
    <t>CA-2017-115994</t>
  </si>
  <si>
    <t>Beth Thompson</t>
  </si>
  <si>
    <t>TEC-AC-10000580</t>
  </si>
  <si>
    <t>Logitech G13 Programmable Gameboard with LCD Display</t>
  </si>
  <si>
    <t>CA-2015-126697</t>
  </si>
  <si>
    <t>Stuart Van</t>
  </si>
  <si>
    <t>TEC-PH-10002922</t>
  </si>
  <si>
    <t>ShoreTel ShorePhone IP 230 VoIP phone</t>
  </si>
  <si>
    <t>CA-2015-124800</t>
  </si>
  <si>
    <t>Rick Wilson</t>
  </si>
  <si>
    <t>OFF-PA-10000501</t>
  </si>
  <si>
    <t>Petty Cash Envelope</t>
  </si>
  <si>
    <t>US-2015-164448</t>
  </si>
  <si>
    <t>Damala Kotsonis</t>
  </si>
  <si>
    <t>OFF-BI-10002949</t>
  </si>
  <si>
    <t>Prestige Round Ring Binders</t>
  </si>
  <si>
    <t>CA-2017-122700</t>
  </si>
  <si>
    <t>CA-2014-120768</t>
  </si>
  <si>
    <t>OFF-BI-10001191</t>
  </si>
  <si>
    <t>Canvas Sectional Post Binders</t>
  </si>
  <si>
    <t>US-2016-153129</t>
  </si>
  <si>
    <t>OFF-PA-10003673</t>
  </si>
  <si>
    <t>Strathmore Photo Mount Cards</t>
  </si>
  <si>
    <t>CA-2017-106852</t>
  </si>
  <si>
    <t>Shui Tom</t>
  </si>
  <si>
    <t>OFF-PA-10001639</t>
  </si>
  <si>
    <t>Xerox 203</t>
  </si>
  <si>
    <t>CA-2015-139731</t>
  </si>
  <si>
    <t>TEC-AC-10004975</t>
  </si>
  <si>
    <t>Plantronics Audio 995 Wireless Stereo Headset</t>
  </si>
  <si>
    <t>CA-2017-122735</t>
  </si>
  <si>
    <t>OFF-BI-10004364</t>
  </si>
  <si>
    <t>CA-2017-128160</t>
  </si>
  <si>
    <t>Michael Moore</t>
  </si>
  <si>
    <t>OFF-BI-10001510</t>
  </si>
  <si>
    <t>Deluxe Heavy-Duty Vinyl Round Ring Binder</t>
  </si>
  <si>
    <t>CA-2017-117695</t>
  </si>
  <si>
    <t>Pauline Webber</t>
  </si>
  <si>
    <t>OFF-PA-10002713</t>
  </si>
  <si>
    <t>Adams Phone Message Book, 200 Message Capacity, 8 1/16” x 11”</t>
  </si>
  <si>
    <t>CA-2015-166135</t>
  </si>
  <si>
    <t>Shaun Chance</t>
  </si>
  <si>
    <t>CA-2016-133725</t>
  </si>
  <si>
    <t>CA-2017-102337</t>
  </si>
  <si>
    <t>OFF-ST-10004804</t>
  </si>
  <si>
    <t>Belkin 19" Vented Equipment Shelf, Black</t>
  </si>
  <si>
    <t>US-2014-112564</t>
  </si>
  <si>
    <t>OFF-BI-10004876</t>
  </si>
  <si>
    <t>Wilson Jones Suede Grain Vinyl Binders</t>
  </si>
  <si>
    <t>CA-2015-145821</t>
  </si>
  <si>
    <t>TEC-PH-10004348</t>
  </si>
  <si>
    <t>OtterBox Defender Series Case - iPhone 5c</t>
  </si>
  <si>
    <t>US-2015-160150</t>
  </si>
  <si>
    <t>Thais Sissman</t>
  </si>
  <si>
    <t>OFF-BI-10004352</t>
  </si>
  <si>
    <t>Wilson Jones DublLock D-Ring Binders</t>
  </si>
  <si>
    <t>CA-2016-133711</t>
  </si>
  <si>
    <t>Mark Cousins</t>
  </si>
  <si>
    <t>OFF-PA-10001685</t>
  </si>
  <si>
    <t>CA-2017-148474</t>
  </si>
  <si>
    <t>Maria Etezadi</t>
  </si>
  <si>
    <t>OFF-BI-10000977</t>
  </si>
  <si>
    <t>Ibico Plastic Spiral Binding Combs</t>
  </si>
  <si>
    <t>CA-2015-111297</t>
  </si>
  <si>
    <t>CA-2016-123722</t>
  </si>
  <si>
    <t>Nicole Hansen</t>
  </si>
  <si>
    <t>CA-2014-155271</t>
  </si>
  <si>
    <t>FUR-FU-10001473</t>
  </si>
  <si>
    <t>DAX Wood Document Frame</t>
  </si>
  <si>
    <t>CA-2015-119907</t>
  </si>
  <si>
    <t>OFF-BI-10001765</t>
  </si>
  <si>
    <t>Wilson Jones Heavy-Duty Casebound Ring Binders with Metal Hinges</t>
  </si>
  <si>
    <t>US-2016-128902</t>
  </si>
  <si>
    <t>Mick Brown</t>
  </si>
  <si>
    <t>CA-2016-152289</t>
  </si>
  <si>
    <t>TEC-AC-10004571</t>
  </si>
  <si>
    <t>Logitech G700s Rechargeable Gaming Mouse</t>
  </si>
  <si>
    <t>US-2016-104794</t>
  </si>
  <si>
    <t>Keith Dawkins</t>
  </si>
  <si>
    <t>CA-2014-151708</t>
  </si>
  <si>
    <t>CA-2015-100769</t>
  </si>
  <si>
    <t>CA-2017-139199</t>
  </si>
  <si>
    <t>FUR-CH-10000847</t>
  </si>
  <si>
    <t>Global Executive Mid-Back Manager's Chair</t>
  </si>
  <si>
    <t>US-2015-161466</t>
  </si>
  <si>
    <t>OFF-AR-10000634</t>
  </si>
  <si>
    <t>Newell 320</t>
  </si>
  <si>
    <t>CA-2017-164959</t>
  </si>
  <si>
    <t>Katherine Nockton</t>
  </si>
  <si>
    <t>US-2015-105676</t>
  </si>
  <si>
    <t>FUR-FU-10004270</t>
  </si>
  <si>
    <t>Eldon Image Series Desk Accessories, Burgundy</t>
  </si>
  <si>
    <t>CA-2016-113138</t>
  </si>
  <si>
    <t>Nora Pelletier</t>
  </si>
  <si>
    <t>OFF-AR-10003770</t>
  </si>
  <si>
    <t>Newell 340</t>
  </si>
  <si>
    <t>US-2017-104955</t>
  </si>
  <si>
    <t>OFF-LA-10003121</t>
  </si>
  <si>
    <t>Avery 506</t>
  </si>
  <si>
    <t>CA-2016-121958</t>
  </si>
  <si>
    <t>Cindy Stewart</t>
  </si>
  <si>
    <t>CA-2017-121468</t>
  </si>
  <si>
    <t>US-2016-108455</t>
  </si>
  <si>
    <t>OFF-PA-10002262</t>
  </si>
  <si>
    <t>Xerox 192</t>
  </si>
  <si>
    <t>CA-2017-101210</t>
  </si>
  <si>
    <t>US-2016-108098</t>
  </si>
  <si>
    <t>TEC-AC-10000865</t>
  </si>
  <si>
    <t>WD My Passport Ultra 500GB Portable External Hard Drive</t>
  </si>
  <si>
    <t>CA-2014-119032</t>
  </si>
  <si>
    <t>Maxwell Schwartz</t>
  </si>
  <si>
    <t>OFF-FA-10003021</t>
  </si>
  <si>
    <t>CA-2015-140410</t>
  </si>
  <si>
    <t>Corinna Mitchell</t>
  </si>
  <si>
    <t>TEC-PH-10003580</t>
  </si>
  <si>
    <t>Cisco IP Phone 7961G-GE VoIP phone</t>
  </si>
  <si>
    <t>CA-2014-136280</t>
  </si>
  <si>
    <t>Corey-Lock</t>
  </si>
  <si>
    <t>OFF-LA-10000452</t>
  </si>
  <si>
    <t>Avery 488</t>
  </si>
  <si>
    <t>CA-2017-151911</t>
  </si>
  <si>
    <t>CA-2017-166436</t>
  </si>
  <si>
    <t>Todd Sumrall</t>
  </si>
  <si>
    <t>OFF-PA-10001838</t>
  </si>
  <si>
    <t>Adams Telephone Message Book W/Dividers/Space For Phone Numbers, 5 1/4"X8 1/2", 300/Messages</t>
  </si>
  <si>
    <t>CA-2017-139661</t>
  </si>
  <si>
    <t>Jane Waco</t>
  </si>
  <si>
    <t>FUR-FU-10002885</t>
  </si>
  <si>
    <t>Magna Visual Magnetic Picture Hangers</t>
  </si>
  <si>
    <t>CA-2014-123925</t>
  </si>
  <si>
    <t>CA-2017-152485</t>
  </si>
  <si>
    <t>John Dryer</t>
  </si>
  <si>
    <t>CA-2016-141586</t>
  </si>
  <si>
    <t>OFF-BI-10003981</t>
  </si>
  <si>
    <t>Avery Durable Plastic 1" Binders</t>
  </si>
  <si>
    <t>CA-2017-130386</t>
  </si>
  <si>
    <t>OFF-PA-10002749</t>
  </si>
  <si>
    <t>Wirebound Message Books, 5-1/2 x 4 Forms, 2 or 4 Forms per Page</t>
  </si>
  <si>
    <t>CA-2016-100468</t>
  </si>
  <si>
    <t>TEC-PH-10001300</t>
  </si>
  <si>
    <t>iKross Bluetooth Portable Keyboard + Cell Phone Stand Holder + Brush for Apple iPhone 5S 5C 5, 4S 4</t>
  </si>
  <si>
    <t>CA-2015-153388</t>
  </si>
  <si>
    <t>Pauline Chand</t>
  </si>
  <si>
    <t>OFF-AR-10001868</t>
  </si>
  <si>
    <t>Prang Dustless Chalk Sticks</t>
  </si>
  <si>
    <t>CA-2017-154935</t>
  </si>
  <si>
    <t>Andy Reiter</t>
  </si>
  <si>
    <t>OFF-BI-10003708</t>
  </si>
  <si>
    <t>Acco Four Pocket Poly Ring Binder with Label Holder, Smoke, 1"</t>
  </si>
  <si>
    <t>CA-2016-134208</t>
  </si>
  <si>
    <t>TEC-MA-10004458</t>
  </si>
  <si>
    <t>Lexmark X 9575 Professional All-in-One Color Printer</t>
  </si>
  <si>
    <t>CA-2017-108294</t>
  </si>
  <si>
    <t>OFF-BI-10004965</t>
  </si>
  <si>
    <t>Ibico Covers for Plastic or Wire Binding Elements</t>
  </si>
  <si>
    <t>CA-2017-103611</t>
  </si>
  <si>
    <t>CA-2017-100384</t>
  </si>
  <si>
    <t>OFF-AR-10002135</t>
  </si>
  <si>
    <t>Boston Heavy-Duty Trimline Electric Pencil Sharpeners</t>
  </si>
  <si>
    <t>CA-2017-112809</t>
  </si>
  <si>
    <t>OFF-ST-10002276</t>
  </si>
  <si>
    <t>Safco Steel Mobile File Cart</t>
  </si>
  <si>
    <t>US-2017-160759</t>
  </si>
  <si>
    <t>Arianne Irving</t>
  </si>
  <si>
    <t>CA-2017-148446</t>
  </si>
  <si>
    <t>FUR-TA-10004256</t>
  </si>
  <si>
    <t>Bretford “Just In Time” Height-Adjustable Multi-Task Work Tables</t>
  </si>
  <si>
    <t>CA-2014-111059</t>
  </si>
  <si>
    <t>Tom Boeckenhauer</t>
  </si>
  <si>
    <t>CA-2017-116204</t>
  </si>
  <si>
    <t>CA-2017-109946</t>
  </si>
  <si>
    <t>Paul Lucas</t>
  </si>
  <si>
    <t>OFF-AR-10001419</t>
  </si>
  <si>
    <t>Newell 325</t>
  </si>
  <si>
    <t>CA-2015-144806</t>
  </si>
  <si>
    <t>Gary Hwang</t>
  </si>
  <si>
    <t>CA-2016-122392</t>
  </si>
  <si>
    <t>OFF-AR-10002221</t>
  </si>
  <si>
    <t>12 Colored Short Pencils</t>
  </si>
  <si>
    <t>CA-2015-148432</t>
  </si>
  <si>
    <t>OFF-FA-10004968</t>
  </si>
  <si>
    <t>Rubber Band Ball</t>
  </si>
  <si>
    <t>CA-2015-103793</t>
  </si>
  <si>
    <t>OFF-PA-10001125</t>
  </si>
  <si>
    <t>Xerox 1988</t>
  </si>
  <si>
    <t>CA-2017-159884</t>
  </si>
  <si>
    <t>OFF-ST-10000344</t>
  </si>
  <si>
    <t>Neat Ideas Personal Hanging Folder Files, Black</t>
  </si>
  <si>
    <t>CA-2016-139885</t>
  </si>
  <si>
    <t>OFF-ST-10003324</t>
  </si>
  <si>
    <t>Belkin OmniView SE Rackmount Kit</t>
  </si>
  <si>
    <t>CA-2017-124086</t>
  </si>
  <si>
    <t>Mike Pelletier</t>
  </si>
  <si>
    <t>CA-2016-112389</t>
  </si>
  <si>
    <t>Jim Mitchum</t>
  </si>
  <si>
    <t>OFF-ST-10000419</t>
  </si>
  <si>
    <t>Rogers Jumbo File, Granite</t>
  </si>
  <si>
    <t>CA-2017-121888</t>
  </si>
  <si>
    <t>Carl Ludwig</t>
  </si>
  <si>
    <t>TEC-PH-10000439</t>
  </si>
  <si>
    <t>GE DSL Phone Line Filter</t>
  </si>
  <si>
    <t>CA-2014-166884</t>
  </si>
  <si>
    <t>FUR-FU-10003981</t>
  </si>
  <si>
    <t>CA-2014-107181</t>
  </si>
  <si>
    <t>Deborah Brumfield</t>
  </si>
  <si>
    <t>OFF-BI-10004230</t>
  </si>
  <si>
    <t>GBC Recycled Grain Textured Covers</t>
  </si>
  <si>
    <t>CA-2014-150245</t>
  </si>
  <si>
    <t>CA-2015-111395</t>
  </si>
  <si>
    <t>OFF-PA-10000994</t>
  </si>
  <si>
    <t>Xerox 1915</t>
  </si>
  <si>
    <t>CA-2014-134278</t>
  </si>
  <si>
    <t>US-2017-124926</t>
  </si>
  <si>
    <t>OFF-AP-10004868</t>
  </si>
  <si>
    <t>Hoover Commercial Soft Guard Upright Vacuum And Disposable Filtration Bags</t>
  </si>
  <si>
    <t>CA-2016-159345</t>
  </si>
  <si>
    <t>Ivan Gibson</t>
  </si>
  <si>
    <t>OFF-PA-10000806</t>
  </si>
  <si>
    <t>Xerox 1934</t>
  </si>
  <si>
    <t>CA-2014-130274</t>
  </si>
  <si>
    <t>OFF-LA-10002195</t>
  </si>
  <si>
    <t>Avery 481</t>
  </si>
  <si>
    <t>CA-2017-158386</t>
  </si>
  <si>
    <t>Bobby Odegard</t>
  </si>
  <si>
    <t>CA-2015-111507</t>
  </si>
  <si>
    <t>OFF-AR-10001315</t>
  </si>
  <si>
    <t>Newell 310</t>
  </si>
  <si>
    <t>CA-2017-120761</t>
  </si>
  <si>
    <t>Aimee Bixby</t>
  </si>
  <si>
    <t>CA-2016-109176</t>
  </si>
  <si>
    <t>Julia West</t>
  </si>
  <si>
    <t>OFF-EN-10003134</t>
  </si>
  <si>
    <t>CA-2015-112116</t>
  </si>
  <si>
    <t>FUR-TA-10001039</t>
  </si>
  <si>
    <t>CA-2016-126809</t>
  </si>
  <si>
    <t>Edward Becker</t>
  </si>
  <si>
    <t>CA-2014-105172</t>
  </si>
  <si>
    <t>OFF-LA-10001641</t>
  </si>
  <si>
    <t>Avery 518</t>
  </si>
  <si>
    <t>CA-2017-107293</t>
  </si>
  <si>
    <t>US-2017-102890</t>
  </si>
  <si>
    <t>Sheri Gordon</t>
  </si>
  <si>
    <t>CA-2015-158554</t>
  </si>
  <si>
    <t>Charlotte Melton</t>
  </si>
  <si>
    <t>OFF-PA-10004000</t>
  </si>
  <si>
    <t>While You Were Out Pads, 50 per Pad, 4 x 5 1/4, Green Cycle</t>
  </si>
  <si>
    <t>CA-2014-116239</t>
  </si>
  <si>
    <t>OFF-ST-10001370</t>
  </si>
  <si>
    <t>Sensible Storage WireTech Storage Systems</t>
  </si>
  <si>
    <t>CA-2015-132101</t>
  </si>
  <si>
    <t>CA-2015-129112</t>
  </si>
  <si>
    <t>Anthony Witt</t>
  </si>
  <si>
    <t>TEC-AC-10003038</t>
  </si>
  <si>
    <t>Kingston Digital DataTraveler 16GB USB 2.0</t>
  </si>
  <si>
    <t>US-2017-152002</t>
  </si>
  <si>
    <t>OFF-PA-10000357</t>
  </si>
  <si>
    <t>White Dual Perf Computer Printout Paper, 2700 Sheets, 1 Part, Heavyweight, 20 lbs., 14 7/8 x 11</t>
  </si>
  <si>
    <t>CA-2017-165029</t>
  </si>
  <si>
    <t>OFF-AR-10003504</t>
  </si>
  <si>
    <t>Newell 347</t>
  </si>
  <si>
    <t>US-2014-157385</t>
  </si>
  <si>
    <t>CA-2014-101602</t>
  </si>
  <si>
    <t>Mick Crebagga</t>
  </si>
  <si>
    <t>TEC-PH-10000169</t>
  </si>
  <si>
    <t>ARKON Windshield Dashboard Air Vent Car Mount Holder</t>
  </si>
  <si>
    <t>CA-2016-109057</t>
  </si>
  <si>
    <t>Tonja Turnell</t>
  </si>
  <si>
    <t>OFF-ST-10002406</t>
  </si>
  <si>
    <t>Pizazz Global Quick File</t>
  </si>
  <si>
    <t>CA-2016-154403</t>
  </si>
  <si>
    <t>OFF-PA-10001526</t>
  </si>
  <si>
    <t>Xerox 1949</t>
  </si>
  <si>
    <t>CA-2016-102456</t>
  </si>
  <si>
    <t>OFF-AP-10004336</t>
  </si>
  <si>
    <t>Conquest 14 Commercial Heavy-Duty Upright Vacuum, Collection System, Accessory Kit</t>
  </si>
  <si>
    <t>CA-2015-131338</t>
  </si>
  <si>
    <t>CA-2016-109911</t>
  </si>
  <si>
    <t>Vivek Grady</t>
  </si>
  <si>
    <t>US-2016-132423</t>
  </si>
  <si>
    <t>Muhammed Yedwab</t>
  </si>
  <si>
    <t>OFF-AR-10001221</t>
  </si>
  <si>
    <t>Dixon Ticonderoga Erasable Colored Pencil Set, 12-Color</t>
  </si>
  <si>
    <t>CA-2015-122826</t>
  </si>
  <si>
    <t>Rick Duston</t>
  </si>
  <si>
    <t>TEC-PH-10004830</t>
  </si>
  <si>
    <t>Pyle PRT45 Retro Home Telephone</t>
  </si>
  <si>
    <t>CA-2014-117317</t>
  </si>
  <si>
    <t>OFF-PA-10004519</t>
  </si>
  <si>
    <t>Spiral Phone Message Books with Labels by Adams</t>
  </si>
  <si>
    <t>CA-2015-118423</t>
  </si>
  <si>
    <t>Dennis Pardue</t>
  </si>
  <si>
    <t>FUR-BO-10000362</t>
  </si>
  <si>
    <t>Sauder Inglewood Library Bookcases</t>
  </si>
  <si>
    <t>CA-2017-149181</t>
  </si>
  <si>
    <t>FUR-CH-10004540</t>
  </si>
  <si>
    <t>Global Chrome Stack Chair</t>
  </si>
  <si>
    <t>CA-2017-132234</t>
  </si>
  <si>
    <t>CA-2017-158876</t>
  </si>
  <si>
    <t>OFF-PA-10000308</t>
  </si>
  <si>
    <t>Xerox 1901</t>
  </si>
  <si>
    <t>CA-2016-164672</t>
  </si>
  <si>
    <t>FUR-FU-10001488</t>
  </si>
  <si>
    <t>Tenex 46" x 60" Computer Anti-Static Chairmat, Rectangular Shaped</t>
  </si>
  <si>
    <t>US-2016-132857</t>
  </si>
  <si>
    <t>OFF-AR-10003251</t>
  </si>
  <si>
    <t>Prang Drawing Pencil Set</t>
  </si>
  <si>
    <t>CA-2017-116645</t>
  </si>
  <si>
    <t>OFF-AR-10001044</t>
  </si>
  <si>
    <t>BOSTON Ranger #55 Pencil Sharpener, Black</t>
  </si>
  <si>
    <t>US-2016-115819</t>
  </si>
  <si>
    <t>CA-2014-156349</t>
  </si>
  <si>
    <t>Marina Lichtenstein</t>
  </si>
  <si>
    <t>CA-2017-138380</t>
  </si>
  <si>
    <t>US-2016-113509</t>
  </si>
  <si>
    <t>TEC-AC-10004855</t>
  </si>
  <si>
    <t>V7 USB Numeric Keypad</t>
  </si>
  <si>
    <t>CA-2015-130022</t>
  </si>
  <si>
    <t>OFF-LA-10002787</t>
  </si>
  <si>
    <t>Avery 480</t>
  </si>
  <si>
    <t>US-2016-118780</t>
  </si>
  <si>
    <t>OFF-ST-10000352</t>
  </si>
  <si>
    <t>Acco Perma 2700 Stacking Storage Drawers</t>
  </si>
  <si>
    <t>CA-2017-108560</t>
  </si>
  <si>
    <t>Jenna Caffey</t>
  </si>
  <si>
    <t>FUR-FU-10002937</t>
  </si>
  <si>
    <t>GE 48" Fluorescent Tube, Cool White Energy Saver, 34 Watts, 30/Box</t>
  </si>
  <si>
    <t>CA-2015-157084</t>
  </si>
  <si>
    <t>James Galang</t>
  </si>
  <si>
    <t>CA-2015-164539</t>
  </si>
  <si>
    <t>CA-2015-143119</t>
  </si>
  <si>
    <t>Marc Crier</t>
  </si>
  <si>
    <t>CA-2017-101049</t>
  </si>
  <si>
    <t>FUR-FU-10004415</t>
  </si>
  <si>
    <t>Stacking Tray, Side-Loading, Legal, Smoke</t>
  </si>
  <si>
    <t>CA-2016-106530</t>
  </si>
  <si>
    <t>OFF-ST-10002011</t>
  </si>
  <si>
    <t>Smead Adjustable Mobile File Trolley with Lockable Top</t>
  </si>
  <si>
    <t>CA-2014-168984</t>
  </si>
  <si>
    <t>Natalie Webber</t>
  </si>
  <si>
    <t>CA-2016-157266</t>
  </si>
  <si>
    <t>Toby Braunhardt</t>
  </si>
  <si>
    <t>OFF-PA-10002689</t>
  </si>
  <si>
    <t>Weyerhaeuser First Choice Laser/Copy Paper (20Lb. and 88 Bright)</t>
  </si>
  <si>
    <t>US-2014-134712</t>
  </si>
  <si>
    <t>Bill Stewart</t>
  </si>
  <si>
    <t>CA-2015-111829</t>
  </si>
  <si>
    <t>OFF-ST-10000142</t>
  </si>
  <si>
    <t>Deluxe Rollaway Locking File with Drawer</t>
  </si>
  <si>
    <t>CA-2015-105221</t>
  </si>
  <si>
    <t>CA-2015-120341</t>
  </si>
  <si>
    <t>OFF-BI-10004224</t>
  </si>
  <si>
    <t>Catalog Binders with Expanding Posts</t>
  </si>
  <si>
    <t>CA-2014-135699</t>
  </si>
  <si>
    <t>Hilary Holden</t>
  </si>
  <si>
    <t>OFF-PA-10004475</t>
  </si>
  <si>
    <t>Xerox 1940</t>
  </si>
  <si>
    <t>US-2017-132444</t>
  </si>
  <si>
    <t>Christina DeMoss</t>
  </si>
  <si>
    <t>CA-2014-127159</t>
  </si>
  <si>
    <t>CA-2017-161809</t>
  </si>
  <si>
    <t>Thea Hendricks</t>
  </si>
  <si>
    <t>TEC-PH-10004922</t>
  </si>
  <si>
    <t>RCA Visys Integrated PBX 8-Line Router</t>
  </si>
  <si>
    <t>CA-2017-127285</t>
  </si>
  <si>
    <t>Michelle Moray</t>
  </si>
  <si>
    <t>OFF-BI-10004330</t>
  </si>
  <si>
    <t>GBC Velobind Prepunched Cover Sets, Regency Series</t>
  </si>
  <si>
    <t>CA-2017-144526</t>
  </si>
  <si>
    <t>TEC-PH-10002549</t>
  </si>
  <si>
    <t>Polycom SoundPoint IP 450 VoIP phone</t>
  </si>
  <si>
    <t>CA-2016-128531</t>
  </si>
  <si>
    <t>Neola Schneider</t>
  </si>
  <si>
    <t>US-2015-157154</t>
  </si>
  <si>
    <t>FUR-TA-10001889</t>
  </si>
  <si>
    <t>Bush Advantage Collection Racetrack Conference Table</t>
  </si>
  <si>
    <t>CA-2017-159457</t>
  </si>
  <si>
    <t>TEC-PH-10002185</t>
  </si>
  <si>
    <t>QVS USB Car Charger 2-Port 2.1Amp for iPod/iPhone/iPad/iPad 2/iPad 3</t>
  </si>
  <si>
    <t>CA-2016-107615</t>
  </si>
  <si>
    <t>Robert Barroso</t>
  </si>
  <si>
    <t>TEC-AC-10001013</t>
  </si>
  <si>
    <t>Logitech ClearChat Comfort/USB Headset H390</t>
  </si>
  <si>
    <t>CA-2017-111647</t>
  </si>
  <si>
    <t>TEC-PH-10002726</t>
  </si>
  <si>
    <t>netTALK DUO VoIP Telephone Service</t>
  </si>
  <si>
    <t>CA-2015-150560</t>
  </si>
  <si>
    <t>Shaun Weien</t>
  </si>
  <si>
    <t>OFF-LA-10003930</t>
  </si>
  <si>
    <t>Dot Matrix Printer Tape Reel Labels, White, 5000/Box</t>
  </si>
  <si>
    <t>CA-2015-143077</t>
  </si>
  <si>
    <t>FUR-FU-10003535</t>
  </si>
  <si>
    <t>Howard Miller Distant Time Traveler Alarm Clock</t>
  </si>
  <si>
    <t>CA-2016-122728</t>
  </si>
  <si>
    <t>Eric Barreto</t>
  </si>
  <si>
    <t>CA-2014-122882</t>
  </si>
  <si>
    <t>US-2016-101497</t>
  </si>
  <si>
    <t>Pamela Stobb</t>
  </si>
  <si>
    <t>CA-2016-147585</t>
  </si>
  <si>
    <t>FUR-FU-10002597</t>
  </si>
  <si>
    <t>C-Line Magnetic Cubicle Keepers, Clear Polypropylene</t>
  </si>
  <si>
    <t>CA-2017-149489</t>
  </si>
  <si>
    <t>OFF-AP-10002495</t>
  </si>
  <si>
    <t>Acco Smartsocket Table Surge Protector, 6 Color-Coded Adapter Outlets</t>
  </si>
  <si>
    <t>CA-2017-143798</t>
  </si>
  <si>
    <t>OFF-PA-10000788</t>
  </si>
  <si>
    <t>Xerox 210</t>
  </si>
  <si>
    <t>CA-2014-142839</t>
  </si>
  <si>
    <t>CA-2017-129833</t>
  </si>
  <si>
    <t>Herbert Flentye</t>
  </si>
  <si>
    <t>OFF-PA-10000575</t>
  </si>
  <si>
    <t>Wirebound Message Books, Four 2 3/4 x 5 White Forms per Page</t>
  </si>
  <si>
    <t>US-2016-154361</t>
  </si>
  <si>
    <t>Henia Zydlo</t>
  </si>
  <si>
    <t>FUR-FU-10004020</t>
  </si>
  <si>
    <t>Advantus Panel Wall Acrylic Frame</t>
  </si>
  <si>
    <t>US-2016-158708</t>
  </si>
  <si>
    <t>TEC-AC-10003133</t>
  </si>
  <si>
    <t>Memorex Mini Travel Drive 4 GB USB 2.0 Flash Drive</t>
  </si>
  <si>
    <t>CA-2015-156335</t>
  </si>
  <si>
    <t>TEC-AC-10002006</t>
  </si>
  <si>
    <t>Memorex Micro Travel Drive 16 GB</t>
  </si>
  <si>
    <t>CA-2015-148376</t>
  </si>
  <si>
    <t>OFF-AP-10000240</t>
  </si>
  <si>
    <t>Belkin F9G930V10-GRY 9 Outlet Surge</t>
  </si>
  <si>
    <t>CA-2014-135657</t>
  </si>
  <si>
    <t>CA-2015-114069</t>
  </si>
  <si>
    <t>CA-2014-139857</t>
  </si>
  <si>
    <t>Cynthia Delaney</t>
  </si>
  <si>
    <t>OFF-FA-10001843</t>
  </si>
  <si>
    <t>CA-2016-106306</t>
  </si>
  <si>
    <t>OFF-BI-10003676</t>
  </si>
  <si>
    <t>GBC Standard Recycled Report Covers, Clear Plastic Sheets</t>
  </si>
  <si>
    <t>CA-2015-100545</t>
  </si>
  <si>
    <t>CA-2017-123491</t>
  </si>
  <si>
    <t>Jamie Kunitz</t>
  </si>
  <si>
    <t>OFF-LA-10003077</t>
  </si>
  <si>
    <t>Avery 500</t>
  </si>
  <si>
    <t>CA-2015-145401</t>
  </si>
  <si>
    <t>OFF-PA-10004405</t>
  </si>
  <si>
    <t>Rediform Voice Mail Log Books</t>
  </si>
  <si>
    <t>US-2017-124968</t>
  </si>
  <si>
    <t>CA-2017-104003</t>
  </si>
  <si>
    <t>FUR-BO-10003965</t>
  </si>
  <si>
    <t>O'Sullivan Manor Hill 2-Door Library in Brianna Oak</t>
  </si>
  <si>
    <t>CA-2016-154788</t>
  </si>
  <si>
    <t>CA-2016-169943</t>
  </si>
  <si>
    <t>US-2015-123218</t>
  </si>
  <si>
    <t>CA-2015-127453</t>
  </si>
  <si>
    <t>OFF-AP-10000828</t>
  </si>
  <si>
    <t>Avanti 4.4 Cu. Ft. Refrigerator</t>
  </si>
  <si>
    <t>US-2017-164056</t>
  </si>
  <si>
    <t>Filia McAdams</t>
  </si>
  <si>
    <t>FUR-TA-10001307</t>
  </si>
  <si>
    <t>SAFCO PlanMaster Heigh-Adjustable Drafting Table Base, 43w x 30d x 30-37h, Black</t>
  </si>
  <si>
    <t>CA-2016-106894</t>
  </si>
  <si>
    <t>TEC-AC-10003063</t>
  </si>
  <si>
    <t>Micro Innovations USB RF Wireless Keyboard with Mouse</t>
  </si>
  <si>
    <t>CA-2014-125136</t>
  </si>
  <si>
    <t>OFF-PA-10001457</t>
  </si>
  <si>
    <t>White GlueTop Scratch Pads</t>
  </si>
  <si>
    <t>US-2016-131149</t>
  </si>
  <si>
    <t>OFF-ST-10000689</t>
  </si>
  <si>
    <t>Fellowes Strictly Business Drawer File, Letter/Legal Size</t>
  </si>
  <si>
    <t>CA-2017-101483</t>
  </si>
  <si>
    <t>OFF-AP-10002082</t>
  </si>
  <si>
    <t>Holmes HEPA Air Purifier</t>
  </si>
  <si>
    <t>CA-2015-130204</t>
  </si>
  <si>
    <t>CA-2014-110527</t>
  </si>
  <si>
    <t>Emily Ducich</t>
  </si>
  <si>
    <t>OFF-LA-10000262</t>
  </si>
  <si>
    <t>Avery 494</t>
  </si>
  <si>
    <t>CA-2017-152807</t>
  </si>
  <si>
    <t>OFF-PA-10004355</t>
  </si>
  <si>
    <t>Xerox 231</t>
  </si>
  <si>
    <t>CA-2014-133270</t>
  </si>
  <si>
    <t>OFF-AR-10002656</t>
  </si>
  <si>
    <t>Sanford Liquid Accent Highlighters</t>
  </si>
  <si>
    <t>CA-2016-155670</t>
  </si>
  <si>
    <t>OFF-BI-10000138</t>
  </si>
  <si>
    <t>Acco Translucent Poly Ring Binders</t>
  </si>
  <si>
    <t>US-2014-157406</t>
  </si>
  <si>
    <t>Dianna Arnett</t>
  </si>
  <si>
    <t>CA-2015-139094</t>
  </si>
  <si>
    <t>FUR-TA-10004607</t>
  </si>
  <si>
    <t>Hon 2111 Invitation Series Straight Table</t>
  </si>
  <si>
    <t>CA-2017-168837</t>
  </si>
  <si>
    <t>Joni Wasserman</t>
  </si>
  <si>
    <t>CA-2017-116715</t>
  </si>
  <si>
    <t>CA-2015-135622</t>
  </si>
  <si>
    <t>OFF-PA-10000100</t>
  </si>
  <si>
    <t>Xerox 1945</t>
  </si>
  <si>
    <t>US-2015-107349</t>
  </si>
  <si>
    <t>CA-2014-139017</t>
  </si>
  <si>
    <t>Raymond Messe</t>
  </si>
  <si>
    <t>CA-2014-141817</t>
  </si>
  <si>
    <t>CA-2015-130785</t>
  </si>
  <si>
    <t>FUR-BO-10000330</t>
  </si>
  <si>
    <t>Sauder Camden County Barrister Bookcase, Planked Cherry Finish</t>
  </si>
  <si>
    <t>CA-2016-110254</t>
  </si>
  <si>
    <t>Max Ludwig</t>
  </si>
  <si>
    <t>US-2014-158057</t>
  </si>
  <si>
    <t>Craig Carroll</t>
  </si>
  <si>
    <t>CA-2017-146024</t>
  </si>
  <si>
    <t>CA-2016-129686</t>
  </si>
  <si>
    <t>CA-2014-118976</t>
  </si>
  <si>
    <t>OFF-BI-10001628</t>
  </si>
  <si>
    <t>Acco Data Flex Cable Posts For Top &amp; Bottom Load Binders, 6" Capacity</t>
  </si>
  <si>
    <t>CA-2015-105347</t>
  </si>
  <si>
    <t>OFF-PA-10000675</t>
  </si>
  <si>
    <t>Xerox 1919</t>
  </si>
  <si>
    <t>CA-2016-124667</t>
  </si>
  <si>
    <t>TEC-AC-10003447</t>
  </si>
  <si>
    <t>Micropad Numeric Keypads</t>
  </si>
  <si>
    <t>CA-2015-111094</t>
  </si>
  <si>
    <t>OFF-PA-10001609</t>
  </si>
  <si>
    <t>Tops Wirebound Message Log Books</t>
  </si>
  <si>
    <t>CA-2017-166317</t>
  </si>
  <si>
    <t>Jim Epp</t>
  </si>
  <si>
    <t>CA-2015-154326</t>
  </si>
  <si>
    <t>Roy Phan</t>
  </si>
  <si>
    <t>TEC-PH-10001819</t>
  </si>
  <si>
    <t>Innergie mMini Combo Duo USB Travel Charging Kit</t>
  </si>
  <si>
    <t>CA-2014-102008</t>
  </si>
  <si>
    <t>CA-2014-120474</t>
  </si>
  <si>
    <t>FUR-CH-10001854</t>
  </si>
  <si>
    <t>Office Star - Professional Matrix Back Chair with 2-to-1 Synchro Tilt and Mesh Fabric Seat</t>
  </si>
  <si>
    <t>CA-2014-104773</t>
  </si>
  <si>
    <t>Thomas Boland</t>
  </si>
  <si>
    <t>OFF-ST-10000777</t>
  </si>
  <si>
    <t>Companion Letter/Legal File, Black</t>
  </si>
  <si>
    <t>CA-2016-140774</t>
  </si>
  <si>
    <t>Brad Eason</t>
  </si>
  <si>
    <t>US-2017-139465</t>
  </si>
  <si>
    <t>OFF-ST-10002352</t>
  </si>
  <si>
    <t>Iris Project Case</t>
  </si>
  <si>
    <t>CA-2016-100965</t>
  </si>
  <si>
    <t>CA-2016-121034</t>
  </si>
  <si>
    <t>Jill Fjeld</t>
  </si>
  <si>
    <t>CA-2016-149461</t>
  </si>
  <si>
    <t>CA-2017-158379</t>
  </si>
  <si>
    <t>US-2016-116729</t>
  </si>
  <si>
    <t>TEC-PH-10002200</t>
  </si>
  <si>
    <t>Samsung Galaxy Note 2</t>
  </si>
  <si>
    <t>CA-2016-164938</t>
  </si>
  <si>
    <t>Phillip Breyer</t>
  </si>
  <si>
    <t>TEC-PH-10004897</t>
  </si>
  <si>
    <t>Mediabridge Sport Armband iPhone 5s</t>
  </si>
  <si>
    <t>CA-2016-165484</t>
  </si>
  <si>
    <t>FUR-FU-10001196</t>
  </si>
  <si>
    <t>DAX Cubicle Frames - 8x10</t>
  </si>
  <si>
    <t>CA-2014-132612</t>
  </si>
  <si>
    <t>US-2017-161193</t>
  </si>
  <si>
    <t>Brian Thompson</t>
  </si>
  <si>
    <t>FUR-FU-10001861</t>
  </si>
  <si>
    <t>Floodlight Indoor Halogen Bulbs, 1 Bulb per Pack, 60 Watts</t>
  </si>
  <si>
    <t>CA-2015-131597</t>
  </si>
  <si>
    <t>CA-2015-164833</t>
  </si>
  <si>
    <t>OFF-LA-10000443</t>
  </si>
  <si>
    <t>Avery 501</t>
  </si>
  <si>
    <t>CA-2015-125423</t>
  </si>
  <si>
    <t>OFF-LA-10001771</t>
  </si>
  <si>
    <t>Avery 513</t>
  </si>
  <si>
    <t>US-2014-130379</t>
  </si>
  <si>
    <t>Janet Lee</t>
  </si>
  <si>
    <t>OFF-AP-10001394</t>
  </si>
  <si>
    <t>Harmony Air Purifier</t>
  </si>
  <si>
    <t>CA-2016-168956</t>
  </si>
  <si>
    <t>OFF-AP-10004233</t>
  </si>
  <si>
    <t>Honeywell Enviracaire Portable Air Cleaner for up to 8 x 10 Room</t>
  </si>
  <si>
    <t>CA-2016-167507</t>
  </si>
  <si>
    <t>CA-2016-109344</t>
  </si>
  <si>
    <t>Cathy Hwang</t>
  </si>
  <si>
    <t>TEC-PH-10002624</t>
  </si>
  <si>
    <t>Samsung Galaxy S4 Mini</t>
  </si>
  <si>
    <t>US-2015-140851</t>
  </si>
  <si>
    <t>Neil Ducich</t>
  </si>
  <si>
    <t>OFF-PA-10000019</t>
  </si>
  <si>
    <t>Xerox 1931</t>
  </si>
  <si>
    <t>CA-2014-103373</t>
  </si>
  <si>
    <t>TEC-PH-10002885</t>
  </si>
  <si>
    <t>Apple iPhone 5</t>
  </si>
  <si>
    <t>CA-2017-145884</t>
  </si>
  <si>
    <t>TEC-PH-10000895</t>
  </si>
  <si>
    <t>Polycom VVX 310 VoIP phone</t>
  </si>
  <si>
    <t>CA-2015-131422</t>
  </si>
  <si>
    <t>CA-2017-162691</t>
  </si>
  <si>
    <t>TEC-MA-10000488</t>
  </si>
  <si>
    <t>Bady BDG101FRU Card Printer</t>
  </si>
  <si>
    <t>CA-2014-141278</t>
  </si>
  <si>
    <t>CA-2017-122693</t>
  </si>
  <si>
    <t>OFF-AP-10002518</t>
  </si>
  <si>
    <t>Kensington 7 Outlet MasterPiece Power Center</t>
  </si>
  <si>
    <t>CA-2014-117345</t>
  </si>
  <si>
    <t>Barbara Fisher</t>
  </si>
  <si>
    <t>CA-2016-157763</t>
  </si>
  <si>
    <t>Katharine Harms</t>
  </si>
  <si>
    <t>FUR-CH-10000988</t>
  </si>
  <si>
    <t>Hon Olson Stacker Stools</t>
  </si>
  <si>
    <t>CA-2015-135391</t>
  </si>
  <si>
    <t>OFF-LA-10001074</t>
  </si>
  <si>
    <t>Round Specialty Laser Printer Labels</t>
  </si>
  <si>
    <t>US-2017-113852</t>
  </si>
  <si>
    <t>Giulietta Weimer</t>
  </si>
  <si>
    <t>TEC-AC-10003027</t>
  </si>
  <si>
    <t>Imation 8GB Mini TravelDrive USB 2.0 Flash Drive</t>
  </si>
  <si>
    <t>US-2017-158512</t>
  </si>
  <si>
    <t>CA-2017-128370</t>
  </si>
  <si>
    <t>CA-2015-160472</t>
  </si>
  <si>
    <t>OFF-ST-10000464</t>
  </si>
  <si>
    <t>Multi-Use Personal File Cart and Caster Set, Three Stacking Bins</t>
  </si>
  <si>
    <t>CA-2014-114643</t>
  </si>
  <si>
    <t>OFF-AR-10003631</t>
  </si>
  <si>
    <t>US-2017-158218</t>
  </si>
  <si>
    <t>CA-2015-121608</t>
  </si>
  <si>
    <t>US-2017-121251</t>
  </si>
  <si>
    <t>FUR-BO-10001918</t>
  </si>
  <si>
    <t>Sauder Forest Hills Library with Doors, Woodland Oak Finish</t>
  </si>
  <si>
    <t>CA-2014-151078</t>
  </si>
  <si>
    <t>US-2016-100839</t>
  </si>
  <si>
    <t>Noah Childs</t>
  </si>
  <si>
    <t>FUR-TA-10004575</t>
  </si>
  <si>
    <t>Hon 5100 Series Wood Tables</t>
  </si>
  <si>
    <t>US-2017-116659</t>
  </si>
  <si>
    <t>TEC-PH-10002824</t>
  </si>
  <si>
    <t>Jabra SPEAK 410 Multidevice Speakerphone</t>
  </si>
  <si>
    <t>CA-2017-118857</t>
  </si>
  <si>
    <t>FUR-FU-10004460</t>
  </si>
  <si>
    <t>Howard Miller 12" Round Wall Clock</t>
  </si>
  <si>
    <t>CA-2015-127110</t>
  </si>
  <si>
    <t>OFF-PA-10003309</t>
  </si>
  <si>
    <t>Xerox 211</t>
  </si>
  <si>
    <t>CA-2016-148201</t>
  </si>
  <si>
    <t>CA-2014-116932</t>
  </si>
  <si>
    <t>Michelle Ellison</t>
  </si>
  <si>
    <t>OFF-AR-10002067</t>
  </si>
  <si>
    <t>Newell 334</t>
  </si>
  <si>
    <t>CA-2017-142888</t>
  </si>
  <si>
    <t>Benjamin Patterson</t>
  </si>
  <si>
    <t>FUR-TA-10004767</t>
  </si>
  <si>
    <t>Safco Drafting Table</t>
  </si>
  <si>
    <t>CA-2014-147914</t>
  </si>
  <si>
    <t>US-2016-112977</t>
  </si>
  <si>
    <t>FUR-BO-10003272</t>
  </si>
  <si>
    <t>O'Sullivan Living Dimensions 5-Shelf Bookcases</t>
  </si>
  <si>
    <t>CA-2017-112039</t>
  </si>
  <si>
    <t>John Castell</t>
  </si>
  <si>
    <t>CA-2017-118885</t>
  </si>
  <si>
    <t>US-2017-166611</t>
  </si>
  <si>
    <t>CA-2015-109512</t>
  </si>
  <si>
    <t>OFF-EN-10002621</t>
  </si>
  <si>
    <t>CA-2016-118570</t>
  </si>
  <si>
    <t>OFF-PA-10001289</t>
  </si>
  <si>
    <t>White Computer Printout Paper by Universal</t>
  </si>
  <si>
    <t>CA-2017-154718</t>
  </si>
  <si>
    <t>OFF-LA-10003714</t>
  </si>
  <si>
    <t>Avery 510</t>
  </si>
  <si>
    <t>CA-2016-147578</t>
  </si>
  <si>
    <t>FUR-FU-10001889</t>
  </si>
  <si>
    <t>Ultra Door Pull Handle</t>
  </si>
  <si>
    <t>CA-2014-140165</t>
  </si>
  <si>
    <t>CA-2014-142587</t>
  </si>
  <si>
    <t>CA-2014-157623</t>
  </si>
  <si>
    <t>CA-2017-145310</t>
  </si>
  <si>
    <t>CA-2016-100083</t>
  </si>
  <si>
    <t>OFF-PA-10000241</t>
  </si>
  <si>
    <t>IBM Multi-Purpose Copy Paper, 8 1/2 x 11", Case</t>
  </si>
  <si>
    <t>US-2017-108063</t>
  </si>
  <si>
    <t>Adam Shillingsburg</t>
  </si>
  <si>
    <t>OFF-AR-10001446</t>
  </si>
  <si>
    <t>Newell 309</t>
  </si>
  <si>
    <t>CA-2015-109197</t>
  </si>
  <si>
    <t>OFF-BI-10004632</t>
  </si>
  <si>
    <t>Ibico Hi-Tech Manual Binding System</t>
  </si>
  <si>
    <t>CA-2017-141789</t>
  </si>
  <si>
    <t>Amy Cox</t>
  </si>
  <si>
    <t>OFF-BI-10001359</t>
  </si>
  <si>
    <t>GBC DocuBind TL300 Electric Binding System</t>
  </si>
  <si>
    <t>CA-2014-169775</t>
  </si>
  <si>
    <t>OFF-EN-10001749</t>
  </si>
  <si>
    <t>Jiffy Padded Mailers with Self-Seal Closure</t>
  </si>
  <si>
    <t>CA-2016-140543</t>
  </si>
  <si>
    <t>CA-2016-151141</t>
  </si>
  <si>
    <t>TEC-PH-10004924</t>
  </si>
  <si>
    <t>SKILCRAFT Telephone Shoulder Rest, 2" x 6.5" x 2.5", Black</t>
  </si>
  <si>
    <t>CA-2017-167094</t>
  </si>
  <si>
    <t>CA-2017-154410</t>
  </si>
  <si>
    <t>Michael Dominguez</t>
  </si>
  <si>
    <t>US-2016-150567</t>
  </si>
  <si>
    <t>OFF-BI-10001757</t>
  </si>
  <si>
    <t>Pressboard Hanging Data Binders for Unburst Sheets</t>
  </si>
  <si>
    <t>CA-2015-157959</t>
  </si>
  <si>
    <t>FUR-FU-10004093</t>
  </si>
  <si>
    <t>Hand-Finished Solid Wood Document Frame</t>
  </si>
  <si>
    <t>CA-2017-105886</t>
  </si>
  <si>
    <t>Duane Benoit</t>
  </si>
  <si>
    <t>FUR-FU-10001037</t>
  </si>
  <si>
    <t>DAX Charcoal/Nickel-Tone Document Frame, 5 x 7</t>
  </si>
  <si>
    <t>CA-2016-105963</t>
  </si>
  <si>
    <t>CA-2017-121503</t>
  </si>
  <si>
    <t>OFF-PA-10001878</t>
  </si>
  <si>
    <t>Xerox 1891</t>
  </si>
  <si>
    <t>CA-2014-103366</t>
  </si>
  <si>
    <t>Erica Hackney</t>
  </si>
  <si>
    <t>CA-2017-124597</t>
  </si>
  <si>
    <t>OFF-LA-10003190</t>
  </si>
  <si>
    <t>Avery 474</t>
  </si>
  <si>
    <t>CA-2015-105634</t>
  </si>
  <si>
    <t>CA-2015-123673</t>
  </si>
  <si>
    <t>TEC-PH-10001809</t>
  </si>
  <si>
    <t>Panasonic KX T7736-B Digital phone</t>
  </si>
  <si>
    <t>US-2017-111423</t>
  </si>
  <si>
    <t>Edward Hooks</t>
  </si>
  <si>
    <t>OFF-BI-10003091</t>
  </si>
  <si>
    <t>GBC DocuBind TL200 Manual Binding Machine</t>
  </si>
  <si>
    <t>CA-2015-125178</t>
  </si>
  <si>
    <t>OFF-ST-10002562</t>
  </si>
  <si>
    <t>Staple magnet</t>
  </si>
  <si>
    <t>CA-2016-156685</t>
  </si>
  <si>
    <t>Scot Coram</t>
  </si>
  <si>
    <t>TEC-PH-10004345</t>
  </si>
  <si>
    <t>Cisco SPA 502G IP Phone</t>
  </si>
  <si>
    <t>CA-2017-126865</t>
  </si>
  <si>
    <t>CA-2017-102834</t>
  </si>
  <si>
    <t>TEC-AC-10001908</t>
  </si>
  <si>
    <t>Logitech Wireless Headset h800</t>
  </si>
  <si>
    <t>US-2016-139710</t>
  </si>
  <si>
    <t>TEC-PH-10001198</t>
  </si>
  <si>
    <t>Avaya 4621SW VoIP phone</t>
  </si>
  <si>
    <t>CA-2017-121538</t>
  </si>
  <si>
    <t>US-2017-101539</t>
  </si>
  <si>
    <t>OFF-PA-10001972</t>
  </si>
  <si>
    <t>Xerox 214</t>
  </si>
  <si>
    <t>CA-2016-152121</t>
  </si>
  <si>
    <t>TEC-PH-10002483</t>
  </si>
  <si>
    <t>Motorola Moto X</t>
  </si>
  <si>
    <t>CA-2017-161200</t>
  </si>
  <si>
    <t>FUR-BO-10000468</t>
  </si>
  <si>
    <t>O'Sullivan 2-Shelf Heavy-Duty Bookcases</t>
  </si>
  <si>
    <t>CA-2017-101245</t>
  </si>
  <si>
    <t>OFF-PA-10003129</t>
  </si>
  <si>
    <t>Tops White Computer Printout Paper</t>
  </si>
  <si>
    <t>CA-2015-141768</t>
  </si>
  <si>
    <t>FUR-FU-10002268</t>
  </si>
  <si>
    <t>Ultra Door Push Plate</t>
  </si>
  <si>
    <t>CA-2016-112109</t>
  </si>
  <si>
    <t>Joe Elijah</t>
  </si>
  <si>
    <t>OFF-BI-10002082</t>
  </si>
  <si>
    <t>GBC Twin Loop Wire Binding Elements</t>
  </si>
  <si>
    <t>CA-2017-144064</t>
  </si>
  <si>
    <t>CA-2016-108581</t>
  </si>
  <si>
    <t>TEC-AC-10001109</t>
  </si>
  <si>
    <t>Logitech Trackman Marble Mouse</t>
  </si>
  <si>
    <t>CA-2017-157987</t>
  </si>
  <si>
    <t>Ann Chong</t>
  </si>
  <si>
    <t>CA-2017-110905</t>
  </si>
  <si>
    <t>CA-2017-165841</t>
  </si>
  <si>
    <t>TEC-PH-10002103</t>
  </si>
  <si>
    <t>Jabra SPEAK 410</t>
  </si>
  <si>
    <t>CA-2017-117485</t>
  </si>
  <si>
    <t>TEC-AC-10004659</t>
  </si>
  <si>
    <t>Imation Secure+ Hardware Encrypted USB 2.0 Flash Drive; 16GB</t>
  </si>
  <si>
    <t>CA-2017-140242</t>
  </si>
  <si>
    <t>OFF-AR-10004752</t>
  </si>
  <si>
    <t>Blackstonian Pencils</t>
  </si>
  <si>
    <t>CA-2014-148950</t>
  </si>
  <si>
    <t>Joy Daniels</t>
  </si>
  <si>
    <t>OFF-BI-10001249</t>
  </si>
  <si>
    <t>Avery Heavy-Duty EZD View Binder with Locking Rings</t>
  </si>
  <si>
    <t>CA-2014-110408</t>
  </si>
  <si>
    <t>CA-2015-109939</t>
  </si>
  <si>
    <t>OFF-AR-10000127</t>
  </si>
  <si>
    <t>Newell 321</t>
  </si>
  <si>
    <t>CA-2016-112669</t>
  </si>
  <si>
    <t>CA-2015-119592</t>
  </si>
  <si>
    <t>OFF-BI-10004187</t>
  </si>
  <si>
    <t>3-ring staple pack</t>
  </si>
  <si>
    <t>CA-2014-122749</t>
  </si>
  <si>
    <t>TEC-PH-10003811</t>
  </si>
  <si>
    <t>Jabra Supreme Plus Driver Edition Headset</t>
  </si>
  <si>
    <t>CA-2014-164721</t>
  </si>
  <si>
    <t>CA-2016-147417</t>
  </si>
  <si>
    <t>Christy Brittain</t>
  </si>
  <si>
    <t>TEC-CO-10001449</t>
  </si>
  <si>
    <t>Hewlett Packard LaserJet 3310 Copier</t>
  </si>
  <si>
    <t>CA-2015-127509</t>
  </si>
  <si>
    <t>OFF-BI-10002393</t>
  </si>
  <si>
    <t>Binder Posts</t>
  </si>
  <si>
    <t>CA-2017-111374</t>
  </si>
  <si>
    <t>CA-2017-133648</t>
  </si>
  <si>
    <t>US-2017-147221</t>
  </si>
  <si>
    <t>Joy Smith</t>
  </si>
  <si>
    <t>OFF-AP-10002534</t>
  </si>
  <si>
    <t>3.6 Cubic Foot Counter Height Office Refrigerator</t>
  </si>
  <si>
    <t>CA-2014-131905</t>
  </si>
  <si>
    <t>CA-2017-166128</t>
  </si>
  <si>
    <t>Luke Weiss</t>
  </si>
  <si>
    <t>TEC-AC-10001767</t>
  </si>
  <si>
    <t>SanDisk Ultra 64 GB MicroSDHC Class 10 Memory Card</t>
  </si>
  <si>
    <t>CA-2017-163510</t>
  </si>
  <si>
    <t>US-2017-143028</t>
  </si>
  <si>
    <t>CA-2014-111150</t>
  </si>
  <si>
    <t>CA-2017-165386</t>
  </si>
  <si>
    <t>FUR-BO-10003034</t>
  </si>
  <si>
    <t>O'Sullivan Elevations Bookcase, Cherry Finish</t>
  </si>
  <si>
    <t>CA-2014-116407</t>
  </si>
  <si>
    <t>CA-2015-155761</t>
  </si>
  <si>
    <t>Stuart Calhoun</t>
  </si>
  <si>
    <t>TEC-AC-10001606</t>
  </si>
  <si>
    <t>Logitech Wireless Performance Mouse MX for PC and Mac</t>
  </si>
  <si>
    <t>CA-2016-145905</t>
  </si>
  <si>
    <t>Anne McFarland</t>
  </si>
  <si>
    <t>CA-2015-113110</t>
  </si>
  <si>
    <t>OFF-BI-10000088</t>
  </si>
  <si>
    <t>GBC Imprintable Covers</t>
  </si>
  <si>
    <t>CA-2016-168354</t>
  </si>
  <si>
    <t>Rick Huthwaite</t>
  </si>
  <si>
    <t>US-2017-111241</t>
  </si>
  <si>
    <t>CA-2015-114237</t>
  </si>
  <si>
    <t>FUR-BO-10004409</t>
  </si>
  <si>
    <t>Safco Value Mate Series Steel Bookcases, Baked Enamel Finish on Steel, Gray</t>
  </si>
  <si>
    <t>CA-2016-113516</t>
  </si>
  <si>
    <t>OFF-BI-10002225</t>
  </si>
  <si>
    <t>Square Ring Data Binders, Rigid 75 Pt. Covers, 11" x 14-7/8"</t>
  </si>
  <si>
    <t>CA-2015-117961</t>
  </si>
  <si>
    <t>CA-2016-128923</t>
  </si>
  <si>
    <t>CA-2017-162481</t>
  </si>
  <si>
    <t>Carol Triggs</t>
  </si>
  <si>
    <t>CA-2015-119214</t>
  </si>
  <si>
    <t>OFF-PA-10002893</t>
  </si>
  <si>
    <t>Wirebound Service Call Books, 5 1/2" x 4"</t>
  </si>
  <si>
    <t>CA-2015-122287</t>
  </si>
  <si>
    <t>OFF-PA-10001661</t>
  </si>
  <si>
    <t>Xerox 1922</t>
  </si>
  <si>
    <t>CA-2015-104493</t>
  </si>
  <si>
    <t>OFF-BI-10004817</t>
  </si>
  <si>
    <t>GBC Personal VeloBind Strips</t>
  </si>
  <si>
    <t>US-2017-158946</t>
  </si>
  <si>
    <t>OFF-AR-10001860</t>
  </si>
  <si>
    <t>BIC Liqua Brite Liner</t>
  </si>
  <si>
    <t>CA-2014-129168</t>
  </si>
  <si>
    <t>CA-2016-131835</t>
  </si>
  <si>
    <t>Matt Collister</t>
  </si>
  <si>
    <t>CA-2015-142237</t>
  </si>
  <si>
    <t>CA-2016-136434</t>
  </si>
  <si>
    <t>CA-2017-120376</t>
  </si>
  <si>
    <t>TEC-AC-10001114</t>
  </si>
  <si>
    <t>Microsoft Wireless Mobile Mouse 4000</t>
  </si>
  <si>
    <t>CA-2014-106439</t>
  </si>
  <si>
    <t>OFF-FA-10002975</t>
  </si>
  <si>
    <t>CA-2015-133452</t>
  </si>
  <si>
    <t>TEC-AC-10002800</t>
  </si>
  <si>
    <t>Plantronics Audio 478 Stereo USB Headset</t>
  </si>
  <si>
    <t>CA-2016-146521</t>
  </si>
  <si>
    <t>Corey Catlett</t>
  </si>
  <si>
    <t>US-2017-110996</t>
  </si>
  <si>
    <t>Kelly Andreada</t>
  </si>
  <si>
    <t>CA-2016-129693</t>
  </si>
  <si>
    <t>Tamara Chand</t>
  </si>
  <si>
    <t>OFF-BI-10002954</t>
  </si>
  <si>
    <t>Newell 3-Hole Punched Plastic Slotted Magazine Holders for Binders</t>
  </si>
  <si>
    <t>CA-2017-122504</t>
  </si>
  <si>
    <t>TEC-AC-10003289</t>
  </si>
  <si>
    <t>Anker Ultra-Slim Mini Bluetooth 3.0 Wireless Keyboard</t>
  </si>
  <si>
    <t>CA-2014-131051</t>
  </si>
  <si>
    <t>CA-2017-140676</t>
  </si>
  <si>
    <t>Bart Folk</t>
  </si>
  <si>
    <t>OFF-PA-10004082</t>
  </si>
  <si>
    <t>Adams Telephone Message Book w/Frequently-Called Numbers Space, 400 Messages per Book</t>
  </si>
  <si>
    <t>CA-2015-120103</t>
  </si>
  <si>
    <t>OFF-PA-10001295</t>
  </si>
  <si>
    <t>Computer Printout Paper with Letter-Trim Perforations</t>
  </si>
  <si>
    <t>CA-2017-104647</t>
  </si>
  <si>
    <t>CA-2014-110352</t>
  </si>
  <si>
    <t>CA-2016-140501</t>
  </si>
  <si>
    <t>OFF-LA-10003510</t>
  </si>
  <si>
    <t>Avery 4027 File Folder Labels for Dot Matrix Printers, 5000 Labels per Box, White</t>
  </si>
  <si>
    <t>CA-2015-139290</t>
  </si>
  <si>
    <t>OFF-LA-10004008</t>
  </si>
  <si>
    <t>Avery 507</t>
  </si>
  <si>
    <t>CA-2017-166142</t>
  </si>
  <si>
    <t>Magdelene Morse</t>
  </si>
  <si>
    <t>OFF-BI-10004094</t>
  </si>
  <si>
    <t>GBC Standard Plastic Binding Systems Combs</t>
  </si>
  <si>
    <t>CA-2014-145926</t>
  </si>
  <si>
    <t>FUR-CH-10004289</t>
  </si>
  <si>
    <t>Global Super Steno Chair</t>
  </si>
  <si>
    <t>CA-2015-149678</t>
  </si>
  <si>
    <t>US-2015-164357</t>
  </si>
  <si>
    <t>OFF-AR-10001177</t>
  </si>
  <si>
    <t>Newell 349</t>
  </si>
  <si>
    <t>US-2016-146570</t>
  </si>
  <si>
    <t>OFF-BI-10001718</t>
  </si>
  <si>
    <t>GBC DocuBind P50 Personal Binding Machine</t>
  </si>
  <si>
    <t>CA-2017-124401</t>
  </si>
  <si>
    <t>US-2014-140116</t>
  </si>
  <si>
    <t>OFF-ST-10000078</t>
  </si>
  <si>
    <t>Tennsco 6- and 18-Compartment Lockers</t>
  </si>
  <si>
    <t>CA-2014-123295</t>
  </si>
  <si>
    <t>Adrian Hane</t>
  </si>
  <si>
    <t>FUR-CH-10002372</t>
  </si>
  <si>
    <t>Office Star - Ergonomically Designed Knee Chair</t>
  </si>
  <si>
    <t>CA-2017-167101</t>
  </si>
  <si>
    <t>Xerox 1888</t>
  </si>
  <si>
    <t>US-2014-167633</t>
  </si>
  <si>
    <t>Ben Wallace</t>
  </si>
  <si>
    <t>OFF-PA-10004888</t>
  </si>
  <si>
    <t>Xerox 217</t>
  </si>
  <si>
    <t>US-2014-152723</t>
  </si>
  <si>
    <t>OFF-BI-10003460</t>
  </si>
  <si>
    <t>Acco 3-Hole Punch</t>
  </si>
  <si>
    <t>CA-2015-164882</t>
  </si>
  <si>
    <t>CA-2015-159786</t>
  </si>
  <si>
    <t>CA-2016-130267</t>
  </si>
  <si>
    <t>Scot Wooten</t>
  </si>
  <si>
    <t>OFF-PA-10002222</t>
  </si>
  <si>
    <t>Xerox Color Copier Paper, 11" x 17", Ream</t>
  </si>
  <si>
    <t>CA-2017-155460</t>
  </si>
  <si>
    <t>US-2017-168690</t>
  </si>
  <si>
    <t>CA-2017-158246</t>
  </si>
  <si>
    <t>FUR-CH-10003061</t>
  </si>
  <si>
    <t>Global Leather Task Chair, Black</t>
  </si>
  <si>
    <t>CA-2017-167381</t>
  </si>
  <si>
    <t>FUR-BO-10001972</t>
  </si>
  <si>
    <t>O'Sullivan 4-Shelf Bookcase in Odessa Pine</t>
  </si>
  <si>
    <t>CA-2017-144862</t>
  </si>
  <si>
    <t>OFF-EN-10003040</t>
  </si>
  <si>
    <t>Quality Park Security Envelopes</t>
  </si>
  <si>
    <t>CA-2014-126032</t>
  </si>
  <si>
    <t>Brian Stugart</t>
  </si>
  <si>
    <t>CA-2015-134859</t>
  </si>
  <si>
    <t>FUR-FU-10003623</t>
  </si>
  <si>
    <t>DataProducts Ampli Magnifier Task Lamp, Black,</t>
  </si>
  <si>
    <t>US-2014-114188</t>
  </si>
  <si>
    <t>Randy Ferguson</t>
  </si>
  <si>
    <t>OFF-AP-10000124</t>
  </si>
  <si>
    <t>Acco 6 Outlet Guardian Basic Surge Suppressor</t>
  </si>
  <si>
    <t>CA-2015-156524</t>
  </si>
  <si>
    <t>OFF-PA-10003883</t>
  </si>
  <si>
    <t>Message Book, Phone, Wirebound Standard Line Memo, 2 3/4" X 5"</t>
  </si>
  <si>
    <t>CA-2015-122210</t>
  </si>
  <si>
    <t>William Brown</t>
  </si>
  <si>
    <t>CA-2015-156377</t>
  </si>
  <si>
    <t>Trudy Brown</t>
  </si>
  <si>
    <t>FUR-FU-10002364</t>
  </si>
  <si>
    <t>Eldon Expressions Wood Desk Accessories, Oak</t>
  </si>
  <si>
    <t>US-2017-157896</t>
  </si>
  <si>
    <t>CA-2014-159520</t>
  </si>
  <si>
    <t>CA-2016-155481</t>
  </si>
  <si>
    <t>US-2016-152051</t>
  </si>
  <si>
    <t>CA-2014-141607</t>
  </si>
  <si>
    <t>CA-2017-102771</t>
  </si>
  <si>
    <t>TEC-PH-10001536</t>
  </si>
  <si>
    <t>Spigen Samsung Galaxy S5 Case Wallet</t>
  </si>
  <si>
    <t>US-2017-139969</t>
  </si>
  <si>
    <t>Art Ferguson</t>
  </si>
  <si>
    <t>FUR-CH-10001973</t>
  </si>
  <si>
    <t>Office Star Flex Back Scooter Chair with White Frame</t>
  </si>
  <si>
    <t>CA-2014-167360</t>
  </si>
  <si>
    <t>Richard Bierner</t>
  </si>
  <si>
    <t>CA-2015-123505</t>
  </si>
  <si>
    <t>OFF-PA-10002586</t>
  </si>
  <si>
    <t>Xerox 1970</t>
  </si>
  <si>
    <t>CA-2016-117282</t>
  </si>
  <si>
    <t>US-2016-120460</t>
  </si>
  <si>
    <t>FUR-FU-10004973</t>
  </si>
  <si>
    <t>Flat Face Poster Frame</t>
  </si>
  <si>
    <t>CA-2016-111115</t>
  </si>
  <si>
    <t>CA-2014-124646</t>
  </si>
  <si>
    <t>OFF-ST-10001097</t>
  </si>
  <si>
    <t>Office Impressions Heavy Duty Welded Shelving &amp; Multimedia Storage Drawers</t>
  </si>
  <si>
    <t>CA-2017-148166</t>
  </si>
  <si>
    <t>OFF-AR-10004956</t>
  </si>
  <si>
    <t>Newell 33</t>
  </si>
  <si>
    <t>CA-2016-159737</t>
  </si>
  <si>
    <t>CA-2016-141019</t>
  </si>
  <si>
    <t>CA-2016-101938</t>
  </si>
  <si>
    <t>OFF-AR-10003696</t>
  </si>
  <si>
    <t>Panasonic KP-350BK Electric Pencil Sharpener with Auto Stop</t>
  </si>
  <si>
    <t>CA-2017-166296</t>
  </si>
  <si>
    <t>Karen Ferguson</t>
  </si>
  <si>
    <t>OFF-PA-10004359</t>
  </si>
  <si>
    <t>Multicolor Computer Printout Paper</t>
  </si>
  <si>
    <t>CA-2016-154018</t>
  </si>
  <si>
    <t>CA-2017-117870</t>
  </si>
  <si>
    <t>John Huston</t>
  </si>
  <si>
    <t>US-2017-137491</t>
  </si>
  <si>
    <t>CA-2014-152296</t>
  </si>
  <si>
    <t>Ivan Liston</t>
  </si>
  <si>
    <t>OFF-BI-10004506</t>
  </si>
  <si>
    <t>Wilson Jones data.warehouse D-Ring Binders with DublLock</t>
  </si>
  <si>
    <t>CA-2016-112025</t>
  </si>
  <si>
    <t>OFF-BI-10002353</t>
  </si>
  <si>
    <t>GBC VeloBind Cover Sets</t>
  </si>
  <si>
    <t>CA-2015-132507</t>
  </si>
  <si>
    <t>OFF-ST-10000943</t>
  </si>
  <si>
    <t>Eldon ProFile File 'N Store Portable File Tub Letter/Legal Size Black</t>
  </si>
  <si>
    <t>CA-2016-125738</t>
  </si>
  <si>
    <t>Patrick Bzostek</t>
  </si>
  <si>
    <t>OFF-PA-10000740</t>
  </si>
  <si>
    <t>Xerox 1982</t>
  </si>
  <si>
    <t>CA-2016-128818</t>
  </si>
  <si>
    <t>OFF-BI-10000309</t>
  </si>
  <si>
    <t>GBC Twin Loop Wire Binding Elements, 9/16" Spine, Black</t>
  </si>
  <si>
    <t>CA-2017-124576</t>
  </si>
  <si>
    <t>OFF-BI-10002735</t>
  </si>
  <si>
    <t>GBC Prestige Therm-A-Bind Covers</t>
  </si>
  <si>
    <t>CA-2016-101378</t>
  </si>
  <si>
    <t>Rob Haberlin</t>
  </si>
  <si>
    <t>TEC-AC-10002345</t>
  </si>
  <si>
    <t>HP Standard 104 key PS/2 Keyboard</t>
  </si>
  <si>
    <t>CA-2017-143063</t>
  </si>
  <si>
    <t>CA-2016-118913</t>
  </si>
  <si>
    <t>OFF-AP-10000692</t>
  </si>
  <si>
    <t>Fellowes Mighty 8 Compact Surge Protector</t>
  </si>
  <si>
    <t>CA-2016-128412</t>
  </si>
  <si>
    <t>CA-2016-136483</t>
  </si>
  <si>
    <t>CA-2014-163013</t>
  </si>
  <si>
    <t>CA-2015-135363</t>
  </si>
  <si>
    <t>US-2014-165659</t>
  </si>
  <si>
    <t>CA-2015-138002</t>
  </si>
  <si>
    <t>OFF-BI-10002160</t>
  </si>
  <si>
    <t>Acco Hanging Data Binders</t>
  </si>
  <si>
    <t>CA-2015-128860</t>
  </si>
  <si>
    <t>Eldon Executive Woodline II Desk Accessories, Mahogany</t>
  </si>
  <si>
    <t>CA-2016-164350</t>
  </si>
  <si>
    <t>OFF-AR-10000538</t>
  </si>
  <si>
    <t>Boston Model 1800 Electric Pencil Sharpener, Gray</t>
  </si>
  <si>
    <t>US-2014-103905</t>
  </si>
  <si>
    <t>Arthur Wiediger</t>
  </si>
  <si>
    <t>CA-2015-129854</t>
  </si>
  <si>
    <t>OFF-AR-10000390</t>
  </si>
  <si>
    <t>Newell Chalk Holder</t>
  </si>
  <si>
    <t>CA-2014-125556</t>
  </si>
  <si>
    <t>Maris LaWare</t>
  </si>
  <si>
    <t>TEC-PH-10001079</t>
  </si>
  <si>
    <t>Polycom SoundPoint Pro SE-225 Corded phone</t>
  </si>
  <si>
    <t>CA-2016-162313</t>
  </si>
  <si>
    <t>OFF-AP-10003842</t>
  </si>
  <si>
    <t>Euro-Pro Shark Turbo Vacuum</t>
  </si>
  <si>
    <t>CA-2017-107874</t>
  </si>
  <si>
    <t>CA-2017-129378</t>
  </si>
  <si>
    <t>CA-2014-151953</t>
  </si>
  <si>
    <t>Dorothy Badders</t>
  </si>
  <si>
    <t>OFF-AR-10003469</t>
  </si>
  <si>
    <t>Nontoxic Chalk</t>
  </si>
  <si>
    <t>CA-2017-130841</t>
  </si>
  <si>
    <t>Matt Hagelstein</t>
  </si>
  <si>
    <t>CA-2015-131884</t>
  </si>
  <si>
    <t>Dennis Kane</t>
  </si>
  <si>
    <t>TEC-PH-10001578</t>
  </si>
  <si>
    <t>Polycom SoundStation2 EX Conference phone</t>
  </si>
  <si>
    <t>CA-2017-121909</t>
  </si>
  <si>
    <t>OFF-PA-10003790</t>
  </si>
  <si>
    <t>Xerox 1991</t>
  </si>
  <si>
    <t>CA-2016-106383</t>
  </si>
  <si>
    <t>Bobby Trafton</t>
  </si>
  <si>
    <t>FUR-BO-10002202</t>
  </si>
  <si>
    <t>Atlantic Metals Mobile 2-Shelf Bookcases, Custom Colors</t>
  </si>
  <si>
    <t>CA-2017-130771</t>
  </si>
  <si>
    <t>OFF-FA-10003059</t>
  </si>
  <si>
    <t>Assorted Color Push Pins</t>
  </si>
  <si>
    <t>CA-2016-139157</t>
  </si>
  <si>
    <t>FUR-TA-10003238</t>
  </si>
  <si>
    <t>Chromcraft Bull-Nose Wood 48" x 96" Rectangular Conference Tables</t>
  </si>
  <si>
    <t>CA-2014-128055</t>
  </si>
  <si>
    <t>OFF-BI-10004390</t>
  </si>
  <si>
    <t>GBC DocuBind 200 Manual Binding Machine</t>
  </si>
  <si>
    <t>CA-2017-157091</t>
  </si>
  <si>
    <t>Denny Blanton</t>
  </si>
  <si>
    <t>CA-2017-132122</t>
  </si>
  <si>
    <t>OFF-ST-10003692</t>
  </si>
  <si>
    <t>Recycled Steel Personal File for Hanging File Folders</t>
  </si>
  <si>
    <t>CA-2015-123232</t>
  </si>
  <si>
    <t>TEC-PH-10001051</t>
  </si>
  <si>
    <t>HTC One</t>
  </si>
  <si>
    <t>CA-2017-104066</t>
  </si>
  <si>
    <t>05408</t>
  </si>
  <si>
    <t>CA-2015-145849</t>
  </si>
  <si>
    <t>OFF-ST-10000025</t>
  </si>
  <si>
    <t>Fellowes Stor/Drawer Steel Plus Storage Drawers</t>
  </si>
  <si>
    <t>CA-2016-122322</t>
  </si>
  <si>
    <t>OFF-SU-10000952</t>
  </si>
  <si>
    <t>Fiskars Home &amp; Office Scissors</t>
  </si>
  <si>
    <t>CA-2017-166849</t>
  </si>
  <si>
    <t>FUR-FU-10004597</t>
  </si>
  <si>
    <t>Eldon Cleatmat Chair Mats for Medium Pile Carpets</t>
  </si>
  <si>
    <t>CA-2016-146633</t>
  </si>
  <si>
    <t>Toby Gnade</t>
  </si>
  <si>
    <t>OFF-BI-10003527</t>
  </si>
  <si>
    <t>Fellowes PB500 Electric Punch Plastic Comb Binding Machine with Manual Bind</t>
  </si>
  <si>
    <t>US-2016-126893</t>
  </si>
  <si>
    <t>CA-2017-103380</t>
  </si>
  <si>
    <t>Barry Franz</t>
  </si>
  <si>
    <t>CA-2015-116092</t>
  </si>
  <si>
    <t>Justin MacKendrick</t>
  </si>
  <si>
    <t>OFF-PA-10004285</t>
  </si>
  <si>
    <t>Xerox 1959</t>
  </si>
  <si>
    <t>CA-2016-117849</t>
  </si>
  <si>
    <t>OFF-PA-10004327</t>
  </si>
  <si>
    <t>Xerox 1911</t>
  </si>
  <si>
    <t>CA-2015-169201</t>
  </si>
  <si>
    <t>CA-2016-164091</t>
  </si>
  <si>
    <t>TEC-PH-10001944</t>
  </si>
  <si>
    <t>Wi-Ex zBoost YX540 Cellular Phone Signal Booster</t>
  </si>
  <si>
    <t>CA-2017-105214</t>
  </si>
  <si>
    <t>CA-2015-117611</t>
  </si>
  <si>
    <t>Maria Zettner</t>
  </si>
  <si>
    <t>US-2015-137960</t>
  </si>
  <si>
    <t>Mitch Webber</t>
  </si>
  <si>
    <t>CA-2017-122994</t>
  </si>
  <si>
    <t>Mark Van Huff</t>
  </si>
  <si>
    <t>CA-2016-131065</t>
  </si>
  <si>
    <t>TEC-AC-10004145</t>
  </si>
  <si>
    <t>Logitech diNovo Edge Keyboard</t>
  </si>
  <si>
    <t>CA-2017-149146</t>
  </si>
  <si>
    <t>Sean Miller</t>
  </si>
  <si>
    <t>OFF-PA-10003919</t>
  </si>
  <si>
    <t>Xerox 1989</t>
  </si>
  <si>
    <t>CA-2017-137470</t>
  </si>
  <si>
    <t>Tom Prescott</t>
  </si>
  <si>
    <t>OFF-PA-10002001</t>
  </si>
  <si>
    <t>Xerox 1984</t>
  </si>
  <si>
    <t>CA-2017-105480</t>
  </si>
  <si>
    <t>OFF-PA-10002787</t>
  </si>
  <si>
    <t>Xerox 227</t>
  </si>
  <si>
    <t>CA-2017-164917</t>
  </si>
  <si>
    <t>CA-2015-102036</t>
  </si>
  <si>
    <t>OFF-ST-10003123</t>
  </si>
  <si>
    <t>Fellowes Bases and Tops For Staxonsteel/High-Stak Systems</t>
  </si>
  <si>
    <t>CA-2015-142944</t>
  </si>
  <si>
    <t>FUR-FU-10000308</t>
  </si>
  <si>
    <t>Deflect-o Glass Clear Studded Chair Mats</t>
  </si>
  <si>
    <t>CA-2014-157882</t>
  </si>
  <si>
    <t>FUR-TA-10001866</t>
  </si>
  <si>
    <t>Bevis Round Conference Room Tables and Bases</t>
  </si>
  <si>
    <t>CA-2014-104283</t>
  </si>
  <si>
    <t>CA-2017-142622</t>
  </si>
  <si>
    <t>Jim Karlsson</t>
  </si>
  <si>
    <t>FUR-CH-10003833</t>
  </si>
  <si>
    <t>Novimex Fabric Task Chair</t>
  </si>
  <si>
    <t>CA-2016-132143</t>
  </si>
  <si>
    <t>CA-2015-153108</t>
  </si>
  <si>
    <t>CA-2016-112676</t>
  </si>
  <si>
    <t>Patrick Jones</t>
  </si>
  <si>
    <t>OFF-PA-10003971</t>
  </si>
  <si>
    <t>Xerox 1965</t>
  </si>
  <si>
    <t>CA-2017-165687</t>
  </si>
  <si>
    <t>OFF-AP-10004036</t>
  </si>
  <si>
    <t>Bionaire 99.97% HEPA Air Cleaner</t>
  </si>
  <si>
    <t>US-2017-112928</t>
  </si>
  <si>
    <t>OFF-AP-10002287</t>
  </si>
  <si>
    <t>Eureka Sanitaire  Multi-Pro Heavy-Duty Upright, Disposable Bags</t>
  </si>
  <si>
    <t>CA-2017-143343</t>
  </si>
  <si>
    <t>OFF-AR-10002375</t>
  </si>
  <si>
    <t>Newell 351</t>
  </si>
  <si>
    <t>CA-2017-115154</t>
  </si>
  <si>
    <t>Ricardo Sperren</t>
  </si>
  <si>
    <t>FUR-TA-10001950</t>
  </si>
  <si>
    <t>Balt Solid Wood Round Tables</t>
  </si>
  <si>
    <t>CA-2015-149342</t>
  </si>
  <si>
    <t>TEC-PH-10001557</t>
  </si>
  <si>
    <t>Pyle PMP37LED</t>
  </si>
  <si>
    <t>CA-2015-130995</t>
  </si>
  <si>
    <t>CA-2017-127929</t>
  </si>
  <si>
    <t>FUR-FU-10003708</t>
  </si>
  <si>
    <t>Tenex Traditional Chairmats for Medium Pile Carpet, Standard Lip, 36" x 48"</t>
  </si>
  <si>
    <t>CA-2015-113145</t>
  </si>
  <si>
    <t>CA-2014-162362</t>
  </si>
  <si>
    <t>OFF-BI-10000756</t>
  </si>
  <si>
    <t>Storex DuraTech Recycled Plastic Frosted Binders</t>
  </si>
  <si>
    <t>CA-2016-106558</t>
  </si>
  <si>
    <t>TEC-AC-10001142</t>
  </si>
  <si>
    <t>First Data FD10 PIN Pad</t>
  </si>
  <si>
    <t>CA-2017-157931</t>
  </si>
  <si>
    <t>FUR-CH-10000785</t>
  </si>
  <si>
    <t>Global Ergonomic Managers Chair</t>
  </si>
  <si>
    <t>CA-2016-115574</t>
  </si>
  <si>
    <t>CA-2015-160794</t>
  </si>
  <si>
    <t>CA-2017-116225</t>
  </si>
  <si>
    <t>Susan Vittorini</t>
  </si>
  <si>
    <t>US-2017-120418</t>
  </si>
  <si>
    <t>Becky Castell</t>
  </si>
  <si>
    <t>FUR-CH-10001394</t>
  </si>
  <si>
    <t>Global Leather Executive Chair</t>
  </si>
  <si>
    <t>CA-2017-122035</t>
  </si>
  <si>
    <t>Elizabeth Moffitt</t>
  </si>
  <si>
    <t>OFF-LA-10004093</t>
  </si>
  <si>
    <t>Avery 486</t>
  </si>
  <si>
    <t>CA-2015-117828</t>
  </si>
  <si>
    <t>CA-2017-165491</t>
  </si>
  <si>
    <t>TEC-AC-10000358</t>
  </si>
  <si>
    <t>Imation Secure Drive + Hardware Encrypted USB flash drive - 16 GB</t>
  </si>
  <si>
    <t>CA-2015-109470</t>
  </si>
  <si>
    <t>CA-2015-105102</t>
  </si>
  <si>
    <t>Brendan Murry</t>
  </si>
  <si>
    <t>CA-2017-138422</t>
  </si>
  <si>
    <t>Kristina Nunn</t>
  </si>
  <si>
    <t>OFF-EN-10004147</t>
  </si>
  <si>
    <t>Wausau Papers Astrobrights Colored Envelopes</t>
  </si>
  <si>
    <t>US-2015-147739</t>
  </si>
  <si>
    <t>FUR-FU-10001468</t>
  </si>
  <si>
    <t>Tenex Antistatic Computer Chair Mats</t>
  </si>
  <si>
    <t>CA-2016-155187</t>
  </si>
  <si>
    <t>CA-2017-169285</t>
  </si>
  <si>
    <t>CA-2014-140886</t>
  </si>
  <si>
    <t>Kelly Williams</t>
  </si>
  <si>
    <t>CA-2017-152695</t>
  </si>
  <si>
    <t>OFF-EN-10004030</t>
  </si>
  <si>
    <t>Convenience Packs of Business Envelopes</t>
  </si>
  <si>
    <t>CA-2014-110639</t>
  </si>
  <si>
    <t>OFF-PA-10003936</t>
  </si>
  <si>
    <t>Xerox 1994</t>
  </si>
  <si>
    <t>CA-2014-121727</t>
  </si>
  <si>
    <t>CA-2016-137736</t>
  </si>
  <si>
    <t>OFF-AR-10004999</t>
  </si>
  <si>
    <t>Newell 315</t>
  </si>
  <si>
    <t>US-2014-143231</t>
  </si>
  <si>
    <t>FUR-FU-10002501</t>
  </si>
  <si>
    <t>Nu-Dell Executive Frame</t>
  </si>
  <si>
    <t>US-2014-155894</t>
  </si>
  <si>
    <t>CA-2016-119025</t>
  </si>
  <si>
    <t>OFF-AP-10001205</t>
  </si>
  <si>
    <t>Belkin 5 Outlet SurgeMaster Power Centers</t>
  </si>
  <si>
    <t>CA-2016-159373</t>
  </si>
  <si>
    <t>TOPS Carbonless Receipt Book, Four 2-3/4 x 7-1/4 Money Receipts per Page</t>
  </si>
  <si>
    <t>CA-2017-109701</t>
  </si>
  <si>
    <t>CA-2015-111514</t>
  </si>
  <si>
    <t>Scott Cohen</t>
  </si>
  <si>
    <t>FUR-BO-10002545</t>
  </si>
  <si>
    <t>Atlantic Metals Mobile 3-Shelf Bookcases, Custom Colors</t>
  </si>
  <si>
    <t>US-2014-148838</t>
  </si>
  <si>
    <t>FUR-TA-10003473</t>
  </si>
  <si>
    <t>Bretford Rectangular Conference Table Tops</t>
  </si>
  <si>
    <t>CA-2017-136497</t>
  </si>
  <si>
    <t>OFF-BI-10001553</t>
  </si>
  <si>
    <t>SpineVue Locking Slant-D Ring Binders by Cardinal</t>
  </si>
  <si>
    <t>US-2016-108637</t>
  </si>
  <si>
    <t>FUR-FU-10004864</t>
  </si>
  <si>
    <t>Howard Miller 14-1/2" Diameter Chrome Round Wall Clock</t>
  </si>
  <si>
    <t>CA-2014-102295</t>
  </si>
  <si>
    <t>FUR-CH-10001714</t>
  </si>
  <si>
    <t>Global Leather &amp; Oak Executive Chair, Burgundy</t>
  </si>
  <si>
    <t>CA-2017-123659</t>
  </si>
  <si>
    <t>OFF-PA-10002464</t>
  </si>
  <si>
    <t>HP Office Recycled Paper (20Lb. and 87 Bright)</t>
  </si>
  <si>
    <t>US-2016-129469</t>
  </si>
  <si>
    <t>FUR-FU-10002298</t>
  </si>
  <si>
    <t>Rubbermaid ClusterMat Chairmats, Mat Size- 66" x 60", Lip 20" x 11" -90 Degree Angle</t>
  </si>
  <si>
    <t>CA-2017-155152</t>
  </si>
  <si>
    <t>TEC-AC-10004353</t>
  </si>
  <si>
    <t>Hypercom P1300 Pinpad</t>
  </si>
  <si>
    <t>CA-2016-159940</t>
  </si>
  <si>
    <t>CA-2017-119669</t>
  </si>
  <si>
    <t>OFF-FA-10000053</t>
  </si>
  <si>
    <t>Revere Boxed Rubber Bands by Revere</t>
  </si>
  <si>
    <t>US-2014-164616</t>
  </si>
  <si>
    <t>CA-2015-148628</t>
  </si>
  <si>
    <t>CA-2016-118052</t>
  </si>
  <si>
    <t>US-2017-117534</t>
  </si>
  <si>
    <t>Christina VanderZanden</t>
  </si>
  <si>
    <t>OFF-AP-10002403</t>
  </si>
  <si>
    <t>Acco Smartsocket Color-Coded Six-Outlet AC Adapter Model Surge Protectors</t>
  </si>
  <si>
    <t>CA-2015-145065</t>
  </si>
  <si>
    <t>OFF-FA-10001229</t>
  </si>
  <si>
    <t>US-2015-127040</t>
  </si>
  <si>
    <t>Speros Goranitis</t>
  </si>
  <si>
    <t>OFF-PA-10004255</t>
  </si>
  <si>
    <t>Xerox 219</t>
  </si>
  <si>
    <t>CA-2016-128111</t>
  </si>
  <si>
    <t>CA-2015-137897</t>
  </si>
  <si>
    <t>TEC-AC-10002217</t>
  </si>
  <si>
    <t>Imation Clip USB flash drive - 8 GB</t>
  </si>
  <si>
    <t>CA-2017-169264</t>
  </si>
  <si>
    <t>CA-2017-147361</t>
  </si>
  <si>
    <t>CA-2017-145877</t>
  </si>
  <si>
    <t>US-2016-110170</t>
  </si>
  <si>
    <t>FUR-BO-10000780</t>
  </si>
  <si>
    <t>O'Sullivan Plantations 2-Door Library in Landvery Oak</t>
  </si>
  <si>
    <t>CA-2017-108574</t>
  </si>
  <si>
    <t>TEC-AC-10002049</t>
  </si>
  <si>
    <t>Logitech G19 Programmable Gaming Keyboard</t>
  </si>
  <si>
    <t>CA-2017-144589</t>
  </si>
  <si>
    <t>Tamara Manning</t>
  </si>
  <si>
    <t>CA-2017-155985</t>
  </si>
  <si>
    <t>FUR-FU-10000758</t>
  </si>
  <si>
    <t>DAX Natural Wood-Tone Poster Frame</t>
  </si>
  <si>
    <t>CA-2014-162684</t>
  </si>
  <si>
    <t>OFF-FA-10000992</t>
  </si>
  <si>
    <t>Acco Clips to Go Binder Clips, 24 Clips in Two Sizes</t>
  </si>
  <si>
    <t>CA-2015-142041</t>
  </si>
  <si>
    <t>Eleni McCrary</t>
  </si>
  <si>
    <t>CA-2014-151295</t>
  </si>
  <si>
    <t>CA-2016-156300</t>
  </si>
  <si>
    <t>CA-2015-146087</t>
  </si>
  <si>
    <t>CA-2017-168655</t>
  </si>
  <si>
    <t>Michelle Lonsdale</t>
  </si>
  <si>
    <t>TEC-AC-10002842</t>
  </si>
  <si>
    <t>WD My Passport Ultra 2TB Portable External Hard Drive</t>
  </si>
  <si>
    <t>CA-2016-107202</t>
  </si>
  <si>
    <t>TEC-MA-10000112</t>
  </si>
  <si>
    <t>Panasonic KX MB2061 Multifunction Printer</t>
  </si>
  <si>
    <t>CA-2017-159597</t>
  </si>
  <si>
    <t>OFF-ST-10002289</t>
  </si>
  <si>
    <t>Safco Wire Cube Shelving System, For Use as 4 or 5 14" Cubes, Black</t>
  </si>
  <si>
    <t>CA-2016-155551</t>
  </si>
  <si>
    <t>Clay Rozendal</t>
  </si>
  <si>
    <t>US-2017-147669</t>
  </si>
  <si>
    <t>CA-2016-169922</t>
  </si>
  <si>
    <t>OFF-BI-10003784</t>
  </si>
  <si>
    <t>Computer Printout Index Tabs</t>
  </si>
  <si>
    <t>CA-2017-100748</t>
  </si>
  <si>
    <t>CA-2017-129805</t>
  </si>
  <si>
    <t>CA-2014-148586</t>
  </si>
  <si>
    <t>Annie Zypern</t>
  </si>
  <si>
    <t>FUR-CH-10002439</t>
  </si>
  <si>
    <t>Iceberg Nesting Folding Chair, 19w x 6d x 43h</t>
  </si>
  <si>
    <t>US-2017-112613</t>
  </si>
  <si>
    <t>CA-2015-154746</t>
  </si>
  <si>
    <t>OFF-EN-10001532</t>
  </si>
  <si>
    <t>Brown Kraft Recycled Envelopes</t>
  </si>
  <si>
    <t>CA-2017-140053</t>
  </si>
  <si>
    <t>CA-2014-164210</t>
  </si>
  <si>
    <t>Pierre Wener</t>
  </si>
  <si>
    <t>FUR-TA-10000849</t>
  </si>
  <si>
    <t>Bevis Rectangular Conference Tables</t>
  </si>
  <si>
    <t>CA-2017-139948</t>
  </si>
  <si>
    <t>CA-2016-146934</t>
  </si>
  <si>
    <t>CA-2015-100573</t>
  </si>
  <si>
    <t>OFF-EN-10000461</t>
  </si>
  <si>
    <t>#10- 4 1/8" x 9 1/2" Recycled Envelopes</t>
  </si>
  <si>
    <t>CA-2016-119165</t>
  </si>
  <si>
    <t>CA-2015-128027</t>
  </si>
  <si>
    <t>CA-2016-140207</t>
  </si>
  <si>
    <t>OFF-BI-10003963</t>
  </si>
  <si>
    <t>Cardinal Holdit Data Disk Pockets</t>
  </si>
  <si>
    <t>CA-2017-140949</t>
  </si>
  <si>
    <t>OFF-LA-10000081</t>
  </si>
  <si>
    <t>Avery 496</t>
  </si>
  <si>
    <t>CA-2017-138548</t>
  </si>
  <si>
    <t>OFF-AP-10002578</t>
  </si>
  <si>
    <t>Fellowes Premier Superior Surge Suppressor, 10-Outlet, With Phone and Remote</t>
  </si>
  <si>
    <t>CA-2015-142419</t>
  </si>
  <si>
    <t>Shahid Collister</t>
  </si>
  <si>
    <t>OFF-PA-10001763</t>
  </si>
  <si>
    <t>Xerox 1896</t>
  </si>
  <si>
    <t>CA-2017-148691</t>
  </si>
  <si>
    <t>CA-2017-128755</t>
  </si>
  <si>
    <t>OFF-PA-10000726</t>
  </si>
  <si>
    <t>Black Print Carbonless Snap-Off Rapid Letter, 8 1/2" x 7"</t>
  </si>
  <si>
    <t>US-2016-135923</t>
  </si>
  <si>
    <t>Carlos Meador</t>
  </si>
  <si>
    <t>FUR-FU-10002107</t>
  </si>
  <si>
    <t>Eldon Pizzaz Desk Accessories</t>
  </si>
  <si>
    <t>CA-2016-114972</t>
  </si>
  <si>
    <t>FUR-CH-10001190</t>
  </si>
  <si>
    <t>Global Deluxe High-Back Office Chair in Storm</t>
  </si>
  <si>
    <t>CA-2017-102750</t>
  </si>
  <si>
    <t>Greg Maxwell</t>
  </si>
  <si>
    <t>CA-2014-145212</t>
  </si>
  <si>
    <t>OFF-AR-10002833</t>
  </si>
  <si>
    <t>Newell 322</t>
  </si>
  <si>
    <t>CA-2017-141992</t>
  </si>
  <si>
    <t>OFF-SU-10002557</t>
  </si>
  <si>
    <t>Fiskars Spring-Action Scissors</t>
  </si>
  <si>
    <t>CA-2017-147956</t>
  </si>
  <si>
    <t>CA-2017-126067</t>
  </si>
  <si>
    <t>TEC-PH-10000912</t>
  </si>
  <si>
    <t>Anker 24W Portable Micro USB Car Charger</t>
  </si>
  <si>
    <t>CA-2015-104514</t>
  </si>
  <si>
    <t>OFF-ST-10001837</t>
  </si>
  <si>
    <t>SAFCO Mobile Desk Side File, Wire Frame</t>
  </si>
  <si>
    <t>CA-2015-141040</t>
  </si>
  <si>
    <t>Tim Brockman</t>
  </si>
  <si>
    <t>TEC-PH-10001835</t>
  </si>
  <si>
    <t>Jawbone JAMBOX Wireless Bluetooth Speaker</t>
  </si>
  <si>
    <t>CA-2014-113579</t>
  </si>
  <si>
    <t>CA-2014-144624</t>
  </si>
  <si>
    <t>John Murray</t>
  </si>
  <si>
    <t>CA-2016-146206</t>
  </si>
  <si>
    <t>CA-2014-136644</t>
  </si>
  <si>
    <t>Sonia Cooley</t>
  </si>
  <si>
    <t>CA-2015-122371</t>
  </si>
  <si>
    <t>OFF-ST-10002370</t>
  </si>
  <si>
    <t>Sortfiler Multipurpose Personal File Organizer, Black</t>
  </si>
  <si>
    <t>CA-2016-126935</t>
  </si>
  <si>
    <t>US-2017-133781</t>
  </si>
  <si>
    <t>OFF-EN-10004483</t>
  </si>
  <si>
    <t>#10 White Business Envelopes,4 1/8 x 9 1/2</t>
  </si>
  <si>
    <t>CA-2017-131618</t>
  </si>
  <si>
    <t>Luke Schmidt</t>
  </si>
  <si>
    <t>CA-2016-149482</t>
  </si>
  <si>
    <t>Ralph Ritter</t>
  </si>
  <si>
    <t>OFF-LA-10000248</t>
  </si>
  <si>
    <t>Avery 52</t>
  </si>
  <si>
    <t>CA-2014-143917</t>
  </si>
  <si>
    <t>CA-2015-120397</t>
  </si>
  <si>
    <t>OFF-AP-10001293</t>
  </si>
  <si>
    <t>Belkin 8 Outlet Surge Protector</t>
  </si>
  <si>
    <t>CA-2017-163902</t>
  </si>
  <si>
    <t>TEC-PH-10000675</t>
  </si>
  <si>
    <t>Panasonic KX TS3282B Corded phone</t>
  </si>
  <si>
    <t>CA-2016-136812</t>
  </si>
  <si>
    <t>OFF-ST-10003470</t>
  </si>
  <si>
    <t>Tennsco Snap-Together Open Shelving Units, Starter Sets and Add-On Units</t>
  </si>
  <si>
    <t>CA-2015-102722</t>
  </si>
  <si>
    <t>CA-2017-155089</t>
  </si>
  <si>
    <t>Daniel Byrd</t>
  </si>
  <si>
    <t>CA-2016-124506</t>
  </si>
  <si>
    <t>TEC-AC-10003280</t>
  </si>
  <si>
    <t>Belkin F8E887 USB Wired Ergonomic Keyboard</t>
  </si>
  <si>
    <t>CA-2014-106572</t>
  </si>
  <si>
    <t>CA-2014-128888</t>
  </si>
  <si>
    <t>OFF-EN-10003001</t>
  </si>
  <si>
    <t>Ames Color-File Green Diamond Border X-ray Mailers</t>
  </si>
  <si>
    <t>CA-2017-123134</t>
  </si>
  <si>
    <t>CA-2016-124352</t>
  </si>
  <si>
    <t>OFF-LA-10004559</t>
  </si>
  <si>
    <t>Avery 49</t>
  </si>
  <si>
    <t>CA-2015-124541</t>
  </si>
  <si>
    <t>Thomas Thornton</t>
  </si>
  <si>
    <t>CA-2014-108707</t>
  </si>
  <si>
    <t>CA-2014-111500</t>
  </si>
  <si>
    <t>OFF-PA-10000595</t>
  </si>
  <si>
    <t>Xerox 1929</t>
  </si>
  <si>
    <t>US-2017-117723</t>
  </si>
  <si>
    <t>OFF-ST-10004459</t>
  </si>
  <si>
    <t>Tennsco Single-Tier Lockers</t>
  </si>
  <si>
    <t>CA-2015-143238</t>
  </si>
  <si>
    <t>Lori Olson</t>
  </si>
  <si>
    <t>CA-2015-168746</t>
  </si>
  <si>
    <t>CA-2015-113404</t>
  </si>
  <si>
    <t>FUR-CH-10003312</t>
  </si>
  <si>
    <t>Hon 2090 “Pillow Soft” Series Mid Back Swivel/Tilt Chairs</t>
  </si>
  <si>
    <t>CA-2016-144792</t>
  </si>
  <si>
    <t>Ken Dana</t>
  </si>
  <si>
    <t>CA-2014-164385</t>
  </si>
  <si>
    <t>Nicole Brennan</t>
  </si>
  <si>
    <t>US-2016-114174</t>
  </si>
  <si>
    <t>FUR-BO-10003450</t>
  </si>
  <si>
    <t>Bush Westfield Collection Bookcases, Dark Cherry Finish</t>
  </si>
  <si>
    <t>CA-2017-108070</t>
  </si>
  <si>
    <t>US-2015-128090</t>
  </si>
  <si>
    <t>OFF-AR-10002255</t>
  </si>
  <si>
    <t>Newell 346</t>
  </si>
  <si>
    <t>CA-2017-101042</t>
  </si>
  <si>
    <t>FUR-FU-10004665</t>
  </si>
  <si>
    <t>3M Polarizing Task Lamp with Clamp Arm, Light Gray</t>
  </si>
  <si>
    <t>CA-2016-155439</t>
  </si>
  <si>
    <t>CA-2016-118626</t>
  </si>
  <si>
    <t>TEC-PH-10000369</t>
  </si>
  <si>
    <t>HTC One Mini</t>
  </si>
  <si>
    <t>CA-2015-111458</t>
  </si>
  <si>
    <t>TEC-AC-10001590</t>
  </si>
  <si>
    <t>Dell Slim USB Multimedia Keyboard</t>
  </si>
  <si>
    <t>US-2016-126844</t>
  </si>
  <si>
    <t>FUR-FU-10004909</t>
  </si>
  <si>
    <t>Contemporary Wood/Metal Frame</t>
  </si>
  <si>
    <t>US-2015-112508</t>
  </si>
  <si>
    <t>CA-2015-147788</t>
  </si>
  <si>
    <t>FUR-BO-10004357</t>
  </si>
  <si>
    <t>O'Sullivan Living Dimensions 3-Shelf Bookcases</t>
  </si>
  <si>
    <t>CA-2015-144288</t>
  </si>
  <si>
    <t>CA-2015-110632</t>
  </si>
  <si>
    <t>TEC-AC-10000387</t>
  </si>
  <si>
    <t>KeyTronic KT800P2 - Keyboard - Black</t>
  </si>
  <si>
    <t>CA-2017-109589</t>
  </si>
  <si>
    <t>Brian Derr</t>
  </si>
  <si>
    <t>CA-2017-123967</t>
  </si>
  <si>
    <t>OFF-BI-10001308</t>
  </si>
  <si>
    <t>GBC Standard Plastic Binding Systems' Combs</t>
  </si>
  <si>
    <t>CA-2017-148929</t>
  </si>
  <si>
    <t>CA-2017-134404</t>
  </si>
  <si>
    <t>TEC-PH-10000576</t>
  </si>
  <si>
    <t>AT&amp;T 1080 Corded phone</t>
  </si>
  <si>
    <t>CA-2017-109778</t>
  </si>
  <si>
    <t>CA-2016-155845</t>
  </si>
  <si>
    <t>Chris McAfee</t>
  </si>
  <si>
    <t>CA-2017-145128</t>
  </si>
  <si>
    <t>CA-2014-129091</t>
  </si>
  <si>
    <t>US-2014-155502</t>
  </si>
  <si>
    <t>FUR-FU-10004587</t>
  </si>
  <si>
    <t>GE General Use Halogen Bulbs, 100 Watts, 1 Bulb per Pack</t>
  </si>
  <si>
    <t>CA-2015-121041</t>
  </si>
  <si>
    <t>OFF-EN-10001137</t>
  </si>
  <si>
    <t>#10 Gummed Flap White Envelopes, 100/Box</t>
  </si>
  <si>
    <t>CA-2017-131695</t>
  </si>
  <si>
    <t>CA-2016-137729</t>
  </si>
  <si>
    <t>OFF-ST-10001505</t>
  </si>
  <si>
    <t>Perma STOR-ALL Hanging File Box, 13 1/8"W x 12 1/4"D x 10 1/2"H</t>
  </si>
  <si>
    <t>US-2016-115455</t>
  </si>
  <si>
    <t>FUR-FU-10004671</t>
  </si>
  <si>
    <t>Executive Impressions 12" Wall Clock</t>
  </si>
  <si>
    <t>CA-2017-128300</t>
  </si>
  <si>
    <t>TEC-PH-10002807</t>
  </si>
  <si>
    <t>Motorla HX550 Universal Bluetooth Headset</t>
  </si>
  <si>
    <t>CA-2017-149048</t>
  </si>
  <si>
    <t>OFF-EN-10003296</t>
  </si>
  <si>
    <t>Tyvek Side-Opening Peel &amp; Seel Expanding Envelopes</t>
  </si>
  <si>
    <t>CA-2017-108553</t>
  </si>
  <si>
    <t>OFF-AP-10000026</t>
  </si>
  <si>
    <t>Tripp Lite Isotel 6 Outlet Surge Protector with Fax/Modem Protection</t>
  </si>
  <si>
    <t>CA-2016-165848</t>
  </si>
  <si>
    <t>Edward Nazzal</t>
  </si>
  <si>
    <t>CA-2014-112718</t>
  </si>
  <si>
    <t>Kean Nguyen</t>
  </si>
  <si>
    <t>OFF-BI-10000591</t>
  </si>
  <si>
    <t>Avery Binder Labels</t>
  </si>
  <si>
    <t>CA-2016-154053</t>
  </si>
  <si>
    <t>OFF-AR-10003727</t>
  </si>
  <si>
    <t>Berol Giant Pencil Sharpener</t>
  </si>
  <si>
    <t>CA-2014-127446</t>
  </si>
  <si>
    <t>TEC-AC-10001635</t>
  </si>
  <si>
    <t>KeyTronic KT400U2 - Keyboard - Black</t>
  </si>
  <si>
    <t>CA-2016-137204</t>
  </si>
  <si>
    <t>Bill Overfelt</t>
  </si>
  <si>
    <t>CA-2014-147298</t>
  </si>
  <si>
    <t>Aleksandra Gannaway</t>
  </si>
  <si>
    <t>CA-2017-147942</t>
  </si>
  <si>
    <t>OFF-LA-10003663</t>
  </si>
  <si>
    <t>Avery 498</t>
  </si>
  <si>
    <t>CA-2017-115931</t>
  </si>
  <si>
    <t>CA-2014-164861</t>
  </si>
  <si>
    <t>Matthew Clasen</t>
  </si>
  <si>
    <t>CA-2017-127180</t>
  </si>
  <si>
    <t>Tom Ashbrook</t>
  </si>
  <si>
    <t>TEC-CO-10004722</t>
  </si>
  <si>
    <t>Canon imageCLASS 2200 Advanced Copier</t>
  </si>
  <si>
    <t>US-2017-165344</t>
  </si>
  <si>
    <t>TEC-AC-10002399</t>
  </si>
  <si>
    <t>SanDisk Cruzer 32 GB USB Flash Drive</t>
  </si>
  <si>
    <t>CA-2015-168186</t>
  </si>
  <si>
    <t>OFF-PA-10000477</t>
  </si>
  <si>
    <t>Xerox 1952</t>
  </si>
  <si>
    <t>US-2017-110604</t>
  </si>
  <si>
    <t>Jason Fortune-</t>
  </si>
  <si>
    <t>CA-2015-116750</t>
  </si>
  <si>
    <t>FUR-FU-10003829</t>
  </si>
  <si>
    <t>Stackable Trays</t>
  </si>
  <si>
    <t>CA-2015-162369</t>
  </si>
  <si>
    <t>Tim Taslimi</t>
  </si>
  <si>
    <t>CA-2017-108441</t>
  </si>
  <si>
    <t>Sarah Bern</t>
  </si>
  <si>
    <t>OFF-PA-10000697</t>
  </si>
  <si>
    <t>TOPS Voice Message Log Book, Flash Format</t>
  </si>
  <si>
    <t>CA-2015-169740</t>
  </si>
  <si>
    <t>CA-2016-124051</t>
  </si>
  <si>
    <t>CA-2016-149111</t>
  </si>
  <si>
    <t>CA-2014-131002</t>
  </si>
  <si>
    <t>Executive Impressions 13" Clairmont Wall Clock</t>
  </si>
  <si>
    <t>US-2016-146794</t>
  </si>
  <si>
    <t>FUR-BO-10004467</t>
  </si>
  <si>
    <t>Bestar Classic Bookcase</t>
  </si>
  <si>
    <t>CA-2017-112515</t>
  </si>
  <si>
    <t>OFF-BI-10000829</t>
  </si>
  <si>
    <t>CA-2016-150343</t>
  </si>
  <si>
    <t>CA-2015-135538</t>
  </si>
  <si>
    <t>FUR-CH-10004287</t>
  </si>
  <si>
    <t>SAFCO Arco Folding Chair</t>
  </si>
  <si>
    <t>CA-2017-123372</t>
  </si>
  <si>
    <t>TEC-PH-10002834</t>
  </si>
  <si>
    <t>Google Nexus 5</t>
  </si>
  <si>
    <t>CA-2017-159604</t>
  </si>
  <si>
    <t>Craig Leslie</t>
  </si>
  <si>
    <t>CA-2016-164784</t>
  </si>
  <si>
    <t>CA-2016-111794</t>
  </si>
  <si>
    <t>Hunter Glantz</t>
  </si>
  <si>
    <t>US-2015-139759</t>
  </si>
  <si>
    <t>Nancy Lomonaco</t>
  </si>
  <si>
    <t>CA-2014-126403</t>
  </si>
  <si>
    <t>Rick Reed</t>
  </si>
  <si>
    <t>OFF-PA-10001144</t>
  </si>
  <si>
    <t>Xerox 1913</t>
  </si>
  <si>
    <t>CA-2017-136875</t>
  </si>
  <si>
    <t>Toby Carlisle</t>
  </si>
  <si>
    <t>CA-2017-132185</t>
  </si>
  <si>
    <t>US-2014-160780</t>
  </si>
  <si>
    <t>Stewart Visinsky</t>
  </si>
  <si>
    <t>OFF-BI-10001116</t>
  </si>
  <si>
    <t>Wilson Jones 1" Hanging DublLock Ring Binders</t>
  </si>
  <si>
    <t>CA-2017-127026</t>
  </si>
  <si>
    <t>CA-2017-137085</t>
  </si>
  <si>
    <t>OFF-BI-10000632</t>
  </si>
  <si>
    <t>Satellite Sectional Post Binders</t>
  </si>
  <si>
    <t>CA-2016-133123</t>
  </si>
  <si>
    <t>OFF-EN-10003055</t>
  </si>
  <si>
    <t>Blue String-Tie &amp; Button Interoffice Envelopes, 10 x 13</t>
  </si>
  <si>
    <t>US-2016-128195</t>
  </si>
  <si>
    <t>OFF-BI-10002003</t>
  </si>
  <si>
    <t>Ibico Presentation Index for Binding Systems</t>
  </si>
  <si>
    <t>CA-2015-153220</t>
  </si>
  <si>
    <t>OFF-PA-10003016</t>
  </si>
  <si>
    <t>Adams "While You Were Out" Message Pads</t>
  </si>
  <si>
    <t>CA-2014-123064</t>
  </si>
  <si>
    <t>OFF-AR-10004582</t>
  </si>
  <si>
    <t>BIC Brite Liner Grip Highlighters</t>
  </si>
  <si>
    <t>CA-2017-156412</t>
  </si>
  <si>
    <t>US-2016-144211</t>
  </si>
  <si>
    <t>OFF-PA-10002246</t>
  </si>
  <si>
    <t>Wirebound Four 2-3/4 x 5 Forms per Page, 400 Sets per Book</t>
  </si>
  <si>
    <t>CA-2016-138079</t>
  </si>
  <si>
    <t>FUR-FU-10001475</t>
  </si>
  <si>
    <t>Contract Clock, 14", Brown</t>
  </si>
  <si>
    <t>CA-2014-143182</t>
  </si>
  <si>
    <t>CA-2016-161662</t>
  </si>
  <si>
    <t>Bobby Elias</t>
  </si>
  <si>
    <t>OFF-PA-10003465</t>
  </si>
  <si>
    <t>Xerox 1912</t>
  </si>
  <si>
    <t>CA-2014-145317</t>
  </si>
  <si>
    <t>TEC-MA-10003626</t>
  </si>
  <si>
    <t>Hewlett-Packard Deskjet 6540 Color Inkjet Printer</t>
  </si>
  <si>
    <t>CA-2014-143413</t>
  </si>
  <si>
    <t>OFF-PA-10002319</t>
  </si>
  <si>
    <t>Xerox 1944</t>
  </si>
  <si>
    <t>CA-2017-156818</t>
  </si>
  <si>
    <t>CA-2017-155873</t>
  </si>
  <si>
    <t>OFF-SU-10001165</t>
  </si>
  <si>
    <t>Acme Elite Stainless Steel Scissors</t>
  </si>
  <si>
    <t>CA-2015-121797</t>
  </si>
  <si>
    <t>FUR-FU-10001876</t>
  </si>
  <si>
    <t>Computer Room Manger, 14"</t>
  </si>
  <si>
    <t>US-2015-120572</t>
  </si>
  <si>
    <t>CA-2017-132430</t>
  </si>
  <si>
    <t>FUR-FU-10003577</t>
  </si>
  <si>
    <t>Nu-Dell Leatherette Frames</t>
  </si>
  <si>
    <t>CA-2017-146031</t>
  </si>
  <si>
    <t>CA-2014-110100</t>
  </si>
  <si>
    <t>TEC-PH-10004531</t>
  </si>
  <si>
    <t>AT&amp;T CL2909</t>
  </si>
  <si>
    <t>CA-2015-103723</t>
  </si>
  <si>
    <t>CA-2014-127187</t>
  </si>
  <si>
    <t>TEC-PH-10000673</t>
  </si>
  <si>
    <t>Plantronics Voyager Pro HD - Bluetooth Headset</t>
  </si>
  <si>
    <t>CA-2017-128475</t>
  </si>
  <si>
    <t>Steve Carroll</t>
  </si>
  <si>
    <t>CA-2014-100006</t>
  </si>
  <si>
    <t>TEC-PH-10002075</t>
  </si>
  <si>
    <t>AT&amp;T EL51110 DECT</t>
  </si>
  <si>
    <t>CA-2017-144827</t>
  </si>
  <si>
    <t>CA-2014-110030</t>
  </si>
  <si>
    <t>CA-2014-121286</t>
  </si>
  <si>
    <t>CA-2016-164735</t>
  </si>
  <si>
    <t>OFF-ST-10001558</t>
  </si>
  <si>
    <t>Acco Perma 4000 Stacking Storage Drawers</t>
  </si>
  <si>
    <t>CA-2014-153479</t>
  </si>
  <si>
    <t>David Flashing</t>
  </si>
  <si>
    <t>OFF-LA-10004689</t>
  </si>
  <si>
    <t>Avery 512</t>
  </si>
  <si>
    <t>CA-2017-149888</t>
  </si>
  <si>
    <t>CA-2017-119193</t>
  </si>
  <si>
    <t>CA-2017-104801</t>
  </si>
  <si>
    <t>Fred Harton</t>
  </si>
  <si>
    <t>CA-2014-107594</t>
  </si>
  <si>
    <t>CA-2015-129770</t>
  </si>
  <si>
    <t>CA-2015-115798</t>
  </si>
  <si>
    <t>TEC-PH-10003691</t>
  </si>
  <si>
    <t>BlackBerry Q10</t>
  </si>
  <si>
    <t>CA-2017-122707</t>
  </si>
  <si>
    <t>OFF-SU-10000157</t>
  </si>
  <si>
    <t>Compact Automatic Electric Letter Opener</t>
  </si>
  <si>
    <t>CA-2016-165015</t>
  </si>
  <si>
    <t>CA-2014-149244</t>
  </si>
  <si>
    <t>MaryBeth Skach</t>
  </si>
  <si>
    <t>CA-2015-140144</t>
  </si>
  <si>
    <t>CA-2017-163321</t>
  </si>
  <si>
    <t>CA-2014-155887</t>
  </si>
  <si>
    <t>FUR-TA-10002228</t>
  </si>
  <si>
    <t>Bevis Traditional Conference Table Top, Plinth Base</t>
  </si>
  <si>
    <t>US-2015-165449</t>
  </si>
  <si>
    <t>TEC-AC-10004127</t>
  </si>
  <si>
    <t>SanDisk Cruzer 8 GB USB Flash Drive</t>
  </si>
  <si>
    <t>CA-2015-110247</t>
  </si>
  <si>
    <t>Ritsa Hightower</t>
  </si>
  <si>
    <t>US-2014-141257</t>
  </si>
  <si>
    <t>FUR-CH-10002758</t>
  </si>
  <si>
    <t>Hon Deluxe Fabric Upholstered Stacking Chairs, Squared Back</t>
  </si>
  <si>
    <t>CA-2014-154669</t>
  </si>
  <si>
    <t>OFF-ST-10000532</t>
  </si>
  <si>
    <t>Advantus Rolling Drawer Organizers</t>
  </si>
  <si>
    <t>CA-2014-158029</t>
  </si>
  <si>
    <t>CA-2015-155306</t>
  </si>
  <si>
    <t>George Ashbrook</t>
  </si>
  <si>
    <t>CA-2016-127775</t>
  </si>
  <si>
    <t>CA-2016-146171</t>
  </si>
  <si>
    <t>Julie Prescott</t>
  </si>
  <si>
    <t>CA-2014-129574</t>
  </si>
  <si>
    <t>Dean percer</t>
  </si>
  <si>
    <t>CA-2017-126536</t>
  </si>
  <si>
    <t>TEC-AC-10003709</t>
  </si>
  <si>
    <t>Maxell 4.7GB DVD-R 5/Pack</t>
  </si>
  <si>
    <t>CA-2017-165757</t>
  </si>
  <si>
    <t>OFF-BI-10003166</t>
  </si>
  <si>
    <t>GBC Plasticlear Binding Covers</t>
  </si>
  <si>
    <t>CA-2017-167752</t>
  </si>
  <si>
    <t>OFF-AP-10000159</t>
  </si>
  <si>
    <t>Belkin F9M820V08 8 Outlet Surge</t>
  </si>
  <si>
    <t>US-2015-122140</t>
  </si>
  <si>
    <t>Michael Oakman</t>
  </si>
  <si>
    <t>OFF-AP-10001242</t>
  </si>
  <si>
    <t>APC 7 Outlet Network SurgeArrest Surge Protector</t>
  </si>
  <si>
    <t>CA-2016-163986</t>
  </si>
  <si>
    <t>OFF-ST-10000918</t>
  </si>
  <si>
    <t>Crate-A-Files</t>
  </si>
  <si>
    <t>CA-2017-158967</t>
  </si>
  <si>
    <t>CA-2016-131576</t>
  </si>
  <si>
    <t>OFF-BI-10002852</t>
  </si>
  <si>
    <t>Ibico Standard Transparent Covers</t>
  </si>
  <si>
    <t>CA-2017-143455</t>
  </si>
  <si>
    <t>OFF-PA-10004451</t>
  </si>
  <si>
    <t>Xerox 222</t>
  </si>
  <si>
    <t>CA-2016-144729</t>
  </si>
  <si>
    <t>CA-2015-127019</t>
  </si>
  <si>
    <t>OFF-AP-10003971</t>
  </si>
  <si>
    <t>Belkin 6 Outlet Metallic Surge Strip</t>
  </si>
  <si>
    <t>CA-2015-138534</t>
  </si>
  <si>
    <t>FUR-BO-10003159</t>
  </si>
  <si>
    <t>Sauder Camden County Collection Libraries, Planked Cherry Finish</t>
  </si>
  <si>
    <t>CA-2017-108322</t>
  </si>
  <si>
    <t>CA-2017-167668</t>
  </si>
  <si>
    <t>CA-2017-146724</t>
  </si>
  <si>
    <t>CA-2016-139878</t>
  </si>
  <si>
    <t>TEC-PH-10001336</t>
  </si>
  <si>
    <t>Digium D40 VoIP phone</t>
  </si>
  <si>
    <t>US-2016-106677</t>
  </si>
  <si>
    <t>TEC-PH-10003187</t>
  </si>
  <si>
    <t>Anker Astro Mini 3000mAh Ultra-Compact Portable Charger</t>
  </si>
  <si>
    <t>CA-2016-116974</t>
  </si>
  <si>
    <t>CA-2015-149972</t>
  </si>
  <si>
    <t>FUR-CH-10004997</t>
  </si>
  <si>
    <t>Hon Every-Day Series Multi-Task Chairs</t>
  </si>
  <si>
    <t>US-2014-117744</t>
  </si>
  <si>
    <t>CA-2014-125514</t>
  </si>
  <si>
    <t>CA-2014-154599</t>
  </si>
  <si>
    <t>CA-2017-158743</t>
  </si>
  <si>
    <t>OFF-AR-10002257</t>
  </si>
  <si>
    <t>Eldon Spacemaker Box, Quick-Snap Lid, Clear</t>
  </si>
  <si>
    <t>CA-2016-153318</t>
  </si>
  <si>
    <t>US-2015-110163</t>
  </si>
  <si>
    <t>OFF-AR-10001683</t>
  </si>
  <si>
    <t>Lumber Crayons</t>
  </si>
  <si>
    <t>CA-2017-143329</t>
  </si>
  <si>
    <t>Denise Leinenbach</t>
  </si>
  <si>
    <t>CA-2015-159380</t>
  </si>
  <si>
    <t>OFF-PA-10003893</t>
  </si>
  <si>
    <t>Xerox 1962</t>
  </si>
  <si>
    <t>CA-2015-122623</t>
  </si>
  <si>
    <t>FUR-CH-10000553</t>
  </si>
  <si>
    <t>Metal Folding Chairs, Beige, 4/Carton</t>
  </si>
  <si>
    <t>CA-2015-148635</t>
  </si>
  <si>
    <t>Michelle Huthwaite</t>
  </si>
  <si>
    <t>OFF-FA-10004395</t>
  </si>
  <si>
    <t>Plymouth Boxed Rubber Bands by Plymouth</t>
  </si>
  <si>
    <t>CA-2015-135685</t>
  </si>
  <si>
    <t>CA-2015-104626</t>
  </si>
  <si>
    <t>Daniel Raglin</t>
  </si>
  <si>
    <t>CA-2016-160500</t>
  </si>
  <si>
    <t>Darrin Martin</t>
  </si>
  <si>
    <t>CA-2017-100202</t>
  </si>
  <si>
    <t>TEC-PH-10002563</t>
  </si>
  <si>
    <t>Adtran 1202752G1</t>
  </si>
  <si>
    <t>CA-2017-131016</t>
  </si>
  <si>
    <t>US-2014-112914</t>
  </si>
  <si>
    <t>OFF-PA-10003270</t>
  </si>
  <si>
    <t>Xerox 1954</t>
  </si>
  <si>
    <t>CA-2016-124149</t>
  </si>
  <si>
    <t>OFF-PA-10002421</t>
  </si>
  <si>
    <t>Embossed Ink Jet Note Cards</t>
  </si>
  <si>
    <t>CA-2014-148915</t>
  </si>
  <si>
    <t>OFF-ST-10001128</t>
  </si>
  <si>
    <t>Carina Mini System Audio Rack, Model AR050B</t>
  </si>
  <si>
    <t>CA-2017-134649</t>
  </si>
  <si>
    <t>Carol Adams</t>
  </si>
  <si>
    <t>CA-2017-110842</t>
  </si>
  <si>
    <t>CA-2016-147368</t>
  </si>
  <si>
    <t>US-2015-104185</t>
  </si>
  <si>
    <t>OFF-ST-10001526</t>
  </si>
  <si>
    <t xml:space="preserve">Iceberg Mobile Mega Data/Printer Cart </t>
  </si>
  <si>
    <t>US-2014-125521</t>
  </si>
  <si>
    <t>US-2017-135062</t>
  </si>
  <si>
    <t>CA-2017-135650</t>
  </si>
  <si>
    <t>Anna Chung</t>
  </si>
  <si>
    <t>CA-2017-112865</t>
  </si>
  <si>
    <t>US-2016-162852</t>
  </si>
  <si>
    <t>CA-2017-138163</t>
  </si>
  <si>
    <t>CA-2017-152093</t>
  </si>
  <si>
    <t>CA-2017-157854</t>
  </si>
  <si>
    <t>Denise Monton</t>
  </si>
  <si>
    <t>FUR-FU-10003832</t>
  </si>
  <si>
    <t>Eldon Expressions Punched Metal &amp; Wood Desk Accessories, Black &amp; Cherry</t>
  </si>
  <si>
    <t>CA-2016-123617</t>
  </si>
  <si>
    <t>US-2016-128293</t>
  </si>
  <si>
    <t>CA-2017-107342</t>
  </si>
  <si>
    <t>Vicky Freymann</t>
  </si>
  <si>
    <t>CA-2016-136371</t>
  </si>
  <si>
    <t>FUR-FU-10000409</t>
  </si>
  <si>
    <t>GE 4 Foot Flourescent Tube, 40 Watt</t>
  </si>
  <si>
    <t>CA-2017-137344</t>
  </si>
  <si>
    <t>CA-2017-169810</t>
  </si>
  <si>
    <t>CA-2016-128594</t>
  </si>
  <si>
    <t>CA-2016-154690</t>
  </si>
  <si>
    <t>Christopher Conant</t>
  </si>
  <si>
    <t>CA-2017-138975</t>
  </si>
  <si>
    <t>CA-2017-106537</t>
  </si>
  <si>
    <t>OFF-PA-10000223</t>
  </si>
  <si>
    <t>Xerox 2000</t>
  </si>
  <si>
    <t>US-2017-103828</t>
  </si>
  <si>
    <t>CA-2016-115588</t>
  </si>
  <si>
    <t>CA-2017-143861</t>
  </si>
  <si>
    <t>FUR-FU-10001546</t>
  </si>
  <si>
    <t>Dana Swing-Arm Lamps</t>
  </si>
  <si>
    <t>CA-2014-148040</t>
  </si>
  <si>
    <t>Beth Fritzler</t>
  </si>
  <si>
    <t>OFF-PA-10002581</t>
  </si>
  <si>
    <t>Xerox 1951</t>
  </si>
  <si>
    <t>CA-2017-135167</t>
  </si>
  <si>
    <t>OFF-AR-10002399</t>
  </si>
  <si>
    <t>Dixon Prang Watercolor Pencils, 10-Color Set with Brush</t>
  </si>
  <si>
    <t>CA-2017-137022</t>
  </si>
  <si>
    <t>US-2017-102638</t>
  </si>
  <si>
    <t>OFF-FA-10002988</t>
  </si>
  <si>
    <t>Ideal Clamps</t>
  </si>
  <si>
    <t>US-2016-167339</t>
  </si>
  <si>
    <t>CA-2016-152072</t>
  </si>
  <si>
    <t>CA-2016-102932</t>
  </si>
  <si>
    <t>CA-2014-165540</t>
  </si>
  <si>
    <t>CA-2016-130799</t>
  </si>
  <si>
    <t>CA-2016-164483</t>
  </si>
  <si>
    <t>US-2016-159856</t>
  </si>
  <si>
    <t>CA-2017-102099</t>
  </si>
  <si>
    <t>CA-2017-164049</t>
  </si>
  <si>
    <t>OFF-PA-10000791</t>
  </si>
  <si>
    <t>Wirebound Message Books, Four 2 3/4 x 5 Forms per Page, 200 Sets per Book</t>
  </si>
  <si>
    <t>CA-2014-142727</t>
  </si>
  <si>
    <t>Harry Greene</t>
  </si>
  <si>
    <t>CA-2017-139913</t>
  </si>
  <si>
    <t>OFF-PA-10003739</t>
  </si>
  <si>
    <t>Xerox 1969</t>
  </si>
  <si>
    <t>CA-2014-169033</t>
  </si>
  <si>
    <t>OFF-AR-10001915</t>
  </si>
  <si>
    <t>Peel-Off China Markers</t>
  </si>
  <si>
    <t>US-2016-164630</t>
  </si>
  <si>
    <t>TEC-CO-10000971</t>
  </si>
  <si>
    <t>Hewlett Packard 310 Color Digital Copier</t>
  </si>
  <si>
    <t>US-2015-114839</t>
  </si>
  <si>
    <t>CA-2015-166464</t>
  </si>
  <si>
    <t>CA-2017-124898</t>
  </si>
  <si>
    <t>OFF-PA-10003656</t>
  </si>
  <si>
    <t>Xerox 1935</t>
  </si>
  <si>
    <t>CA-2016-164035</t>
  </si>
  <si>
    <t>OFF-PA-10002160</t>
  </si>
  <si>
    <t>Xerox 1978</t>
  </si>
  <si>
    <t>CA-2016-153577</t>
  </si>
  <si>
    <t>CA-2014-127586</t>
  </si>
  <si>
    <t>OFF-ST-10002615</t>
  </si>
  <si>
    <t>Dual Level, Single-Width Filing Carts</t>
  </si>
  <si>
    <t>CA-2017-121615</t>
  </si>
  <si>
    <t>OFF-PA-10000327</t>
  </si>
  <si>
    <t>Xerox 1971</t>
  </si>
  <si>
    <t>CA-2017-166415</t>
  </si>
  <si>
    <t>CA-2015-118444</t>
  </si>
  <si>
    <t>CA-2014-113929</t>
  </si>
  <si>
    <t>OFF-EN-10003286</t>
  </si>
  <si>
    <t>CA-2015-134747</t>
  </si>
  <si>
    <t>TEC-PH-10002890</t>
  </si>
  <si>
    <t>AT&amp;T 17929 Lendline Telephone</t>
  </si>
  <si>
    <t>CA-2017-155047</t>
  </si>
  <si>
    <t>OFF-AR-10003338</t>
  </si>
  <si>
    <t>Eberhard Faber 3 1/2" Golf Pencils</t>
  </si>
  <si>
    <t>CA-2016-160129</t>
  </si>
  <si>
    <t>OFF-FA-10002763</t>
  </si>
  <si>
    <t>Advantus Map Pennant Flags and Round Head Tacks</t>
  </si>
  <si>
    <t>CA-2017-164329</t>
  </si>
  <si>
    <t>OFF-ST-10001511</t>
  </si>
  <si>
    <t>Space Solutions Commercial Steel Shelving</t>
  </si>
  <si>
    <t>US-2015-141453</t>
  </si>
  <si>
    <t>CA-2014-156993</t>
  </si>
  <si>
    <t>OFF-FA-10003495</t>
  </si>
  <si>
    <t>CA-2014-157721</t>
  </si>
  <si>
    <t>OFF-AP-10001303</t>
  </si>
  <si>
    <t>Holmes Cool Mist Humidifier for the Whole House with 8-Gallon Output per Day, Extended Life Filter</t>
  </si>
  <si>
    <t>CA-2017-128629</t>
  </si>
  <si>
    <t>Becky Pak</t>
  </si>
  <si>
    <t>FUR-FU-10000771</t>
  </si>
  <si>
    <t>Eldon 200 Class Desk Accessories, Smoke</t>
  </si>
  <si>
    <t>CA-2017-158106</t>
  </si>
  <si>
    <t>US-2017-120390</t>
  </si>
  <si>
    <t>OFF-BI-10004995</t>
  </si>
  <si>
    <t>GBC DocuBind P400 Electric Binding System</t>
  </si>
  <si>
    <t>CA-2017-143434</t>
  </si>
  <si>
    <t>CA-2015-168564</t>
  </si>
  <si>
    <t>US-2016-169040</t>
  </si>
  <si>
    <t>TEC-PH-10002310</t>
  </si>
  <si>
    <t>Plantronics Calisto P620-M USB Wireless Speakerphone System</t>
  </si>
  <si>
    <t>CA-2017-155880</t>
  </si>
  <si>
    <t>FUR-CH-10000422</t>
  </si>
  <si>
    <t>Global Highback Leather Tilter in Burgundy</t>
  </si>
  <si>
    <t>CA-2017-126242</t>
  </si>
  <si>
    <t>OFF-ST-10000675</t>
  </si>
  <si>
    <t>File Shuttle II and Handi-File, Black</t>
  </si>
  <si>
    <t>CA-2016-166443</t>
  </si>
  <si>
    <t>CA-2017-169859</t>
  </si>
  <si>
    <t>FUR-FU-10004963</t>
  </si>
  <si>
    <t>Eldon 400 Class Desk Accessories, Black Carbon</t>
  </si>
  <si>
    <t>CA-2017-134915</t>
  </si>
  <si>
    <t>Eugene Moren</t>
  </si>
  <si>
    <t>CA-2016-153353</t>
  </si>
  <si>
    <t>CA-2017-123638</t>
  </si>
  <si>
    <t>Michelle Arnett</t>
  </si>
  <si>
    <t>CA-2017-168900</t>
  </si>
  <si>
    <t>OFF-BI-10003910</t>
  </si>
  <si>
    <t>DXL Angle-View Binders with Locking Rings by Samsill</t>
  </si>
  <si>
    <t>CA-2015-158456</t>
  </si>
  <si>
    <t>CA-2017-143665</t>
  </si>
  <si>
    <t>CA-2017-137428</t>
  </si>
  <si>
    <t>Andy Yotov</t>
  </si>
  <si>
    <t>CA-2014-162866</t>
  </si>
  <si>
    <t>CA-2017-167941</t>
  </si>
  <si>
    <t>CA-2017-111808</t>
  </si>
  <si>
    <t>CA-2015-137512</t>
  </si>
  <si>
    <t>CA-2017-139773</t>
  </si>
  <si>
    <t>FUR-CH-10001797</t>
  </si>
  <si>
    <t>Safco Chair Connectors, 6/Carton</t>
  </si>
  <si>
    <t>CA-2017-134607</t>
  </si>
  <si>
    <t>OFF-ST-10002214</t>
  </si>
  <si>
    <t>X-Rack File for Hanging Folders</t>
  </si>
  <si>
    <t>CA-2014-109232</t>
  </si>
  <si>
    <t>CA-2015-139850</t>
  </si>
  <si>
    <t>Giulietta Baptist</t>
  </si>
  <si>
    <t>OFF-PA-10003848</t>
  </si>
  <si>
    <t>Xerox 1997</t>
  </si>
  <si>
    <t>CA-2014-131310</t>
  </si>
  <si>
    <t>US-2014-112872</t>
  </si>
  <si>
    <t>CA-2016-139269</t>
  </si>
  <si>
    <t>Julia Barnett</t>
  </si>
  <si>
    <t>FUR-FU-10000755</t>
  </si>
  <si>
    <t>Eldon Expressions Mahogany Wood Desk Collection</t>
  </si>
  <si>
    <t>CA-2016-139010</t>
  </si>
  <si>
    <t>TEC-AC-10004227</t>
  </si>
  <si>
    <t>SanDisk Ultra 16 GB MicroSDHC Class 10 Memory Card</t>
  </si>
  <si>
    <t>CA-2016-134376</t>
  </si>
  <si>
    <t>CA-2017-147291</t>
  </si>
  <si>
    <t>CA-2016-112893</t>
  </si>
  <si>
    <t>VariCap6 Expandable Binder</t>
  </si>
  <si>
    <t>US-2014-150532</t>
  </si>
  <si>
    <t>OFF-ST-10000760</t>
  </si>
  <si>
    <t>Eldon Fold 'N Roll Cart System</t>
  </si>
  <si>
    <t>CA-2014-138317</t>
  </si>
  <si>
    <t>OFF-EN-10001539</t>
  </si>
  <si>
    <t>CA-2015-130610</t>
  </si>
  <si>
    <t>OFF-BI-10003655</t>
  </si>
  <si>
    <t>Durable Pressboard Binders</t>
  </si>
  <si>
    <t>CA-2017-104381</t>
  </si>
  <si>
    <t>CA-2016-131499</t>
  </si>
  <si>
    <t>Michael Grace</t>
  </si>
  <si>
    <t>OFF-AP-10003779</t>
  </si>
  <si>
    <t>Kensington 7 Outlet MasterPiece Power Center with Fax/Phone Line Protection</t>
  </si>
  <si>
    <t>CA-2014-148761</t>
  </si>
  <si>
    <t>OFF-BI-10000666</t>
  </si>
  <si>
    <t>Surelock Post Binders</t>
  </si>
  <si>
    <t>CA-2017-116519</t>
  </si>
  <si>
    <t>CA-2014-130729</t>
  </si>
  <si>
    <t>OFF-BI-10002706</t>
  </si>
  <si>
    <t>Avery Premier Heavy-Duty Binder with Round Locking Rings</t>
  </si>
  <si>
    <t>CA-2016-124772</t>
  </si>
  <si>
    <t>FUR-FU-10004748</t>
  </si>
  <si>
    <t>Howard Miller 16" Diameter Gallery Wall Clock</t>
  </si>
  <si>
    <t>CA-2016-115525</t>
  </si>
  <si>
    <t>CA-2017-134845</t>
  </si>
  <si>
    <t>Sharelle Roach</t>
  </si>
  <si>
    <t>US-2015-138919</t>
  </si>
  <si>
    <t>FUR-TA-10004154</t>
  </si>
  <si>
    <t>Riverside Furniture Oval Coffee Table, Oval End Table, End Table with Drawer</t>
  </si>
  <si>
    <t>US-2016-160528</t>
  </si>
  <si>
    <t>CA-2015-123568</t>
  </si>
  <si>
    <t>OFF-FA-10002701</t>
  </si>
  <si>
    <t>Alliance Rubber Bands</t>
  </si>
  <si>
    <t>CA-2017-124674</t>
  </si>
  <si>
    <t>Joy Bell-</t>
  </si>
  <si>
    <t>CA-2015-164441</t>
  </si>
  <si>
    <t>CA-2017-169054</t>
  </si>
  <si>
    <t>CA-2014-106719</t>
  </si>
  <si>
    <t>OFF-BI-10002799</t>
  </si>
  <si>
    <t>SlimView Poly Binder, 3/8"</t>
  </si>
  <si>
    <t>CA-2017-116855</t>
  </si>
  <si>
    <t>FUR-CH-10003846</t>
  </si>
  <si>
    <t>Hon Valutask Swivel Chairs</t>
  </si>
  <si>
    <t>US-2016-164189</t>
  </si>
  <si>
    <t>CA-2015-168480</t>
  </si>
  <si>
    <t>Dario Medina</t>
  </si>
  <si>
    <t>US-2016-114293</t>
  </si>
  <si>
    <t>CA-2017-134173</t>
  </si>
  <si>
    <t>US-2015-123960</t>
  </si>
  <si>
    <t>CA-2017-101749</t>
  </si>
  <si>
    <t>US-2016-147991</t>
  </si>
  <si>
    <t>CA-2017-149559</t>
  </si>
  <si>
    <t>OFF-PA-10003172</t>
  </si>
  <si>
    <t>Xerox 1996</t>
  </si>
  <si>
    <t>CA-2015-135174</t>
  </si>
  <si>
    <t>CA-2017-125290</t>
  </si>
  <si>
    <t>OFF-AR-10001216</t>
  </si>
  <si>
    <t>Newell 339</t>
  </si>
  <si>
    <t>CA-2014-137351</t>
  </si>
  <si>
    <t>CA-2017-121419</t>
  </si>
  <si>
    <t>Tony Chapman</t>
  </si>
  <si>
    <t>US-2017-148054</t>
  </si>
  <si>
    <t>FUR-FU-10003247</t>
  </si>
  <si>
    <t>36X48 HARDFLOOR CHAIRMAT</t>
  </si>
  <si>
    <t>CA-2016-128517</t>
  </si>
  <si>
    <t>Sean Wendt</t>
  </si>
  <si>
    <t>TEC-PH-10002555</t>
  </si>
  <si>
    <t>Nortel Meridian M5316 Digital phone</t>
  </si>
  <si>
    <t>US-2015-100377</t>
  </si>
  <si>
    <t>CA-2017-131492</t>
  </si>
  <si>
    <t>OFF-EN-10002973</t>
  </si>
  <si>
    <t>Ampad #10 Peel &amp; Seel Holiday Envelopes</t>
  </si>
  <si>
    <t>CA-2016-144554</t>
  </si>
  <si>
    <t>CA-2017-127621</t>
  </si>
  <si>
    <t>Richard Eichhorn</t>
  </si>
  <si>
    <t>OFF-PA-10001307</t>
  </si>
  <si>
    <t>Important Message Pads, 50 4-1/4 x 5-1/2 Forms per Pad</t>
  </si>
  <si>
    <t>CA-2015-145184</t>
  </si>
  <si>
    <t>TEC-PH-10002350</t>
  </si>
  <si>
    <t>Apple EarPods with Remote and Mic</t>
  </si>
  <si>
    <t>CA-2017-106859</t>
  </si>
  <si>
    <t>Benjamin Farhat</t>
  </si>
  <si>
    <t>OFF-ST-10000615</t>
  </si>
  <si>
    <t>SimpliFile Personal File, Black Granite, 15w x 6-15/16d x 11-1/4h</t>
  </si>
  <si>
    <t>US-2017-120089</t>
  </si>
  <si>
    <t>CA-2014-119375</t>
  </si>
  <si>
    <t>CA-2016-125206</t>
  </si>
  <si>
    <t>CA-2015-126137</t>
  </si>
  <si>
    <t>CA-2014-143903</t>
  </si>
  <si>
    <t>CA-2014-104780</t>
  </si>
  <si>
    <t>CA-2017-101182</t>
  </si>
  <si>
    <t>Katrina Bavinger</t>
  </si>
  <si>
    <t>US-2017-132297</t>
  </si>
  <si>
    <t>CA-2014-100328</t>
  </si>
  <si>
    <t>CA-2017-118773</t>
  </si>
  <si>
    <t>US-2017-159205</t>
  </si>
  <si>
    <t>FUR-FU-10001591</t>
  </si>
  <si>
    <t>Advantus Panel Wall Certificate Holder - 8.5x11</t>
  </si>
  <si>
    <t>CA-2016-112123</t>
  </si>
  <si>
    <t>CA-2015-114468</t>
  </si>
  <si>
    <t>CA-2017-135692</t>
  </si>
  <si>
    <t>CA-2017-131233</t>
  </si>
  <si>
    <t>CA-2017-119578</t>
  </si>
  <si>
    <t>Jason Gross</t>
  </si>
  <si>
    <t>OFF-SU-10003505</t>
  </si>
  <si>
    <t>Premier Electric Letter Opener</t>
  </si>
  <si>
    <t>CA-2016-124562</t>
  </si>
  <si>
    <t>OFF-BI-10001267</t>
  </si>
  <si>
    <t>Universal Recycled Hanging Pressboard Report Binders, Letter Size</t>
  </si>
  <si>
    <t>US-2017-140074</t>
  </si>
  <si>
    <t>Erin Creighton</t>
  </si>
  <si>
    <t>OFF-PA-10002741</t>
  </si>
  <si>
    <t>Xerox 1980</t>
  </si>
  <si>
    <t>CA-2016-103037</t>
  </si>
  <si>
    <t>OFF-LA-10004345</t>
  </si>
  <si>
    <t>Avery 493</t>
  </si>
  <si>
    <t>CA-2017-127460</t>
  </si>
  <si>
    <t>CA-2016-121671</t>
  </si>
  <si>
    <t>OFF-PA-10001471</t>
  </si>
  <si>
    <t>Strathmore Photo Frame Cards</t>
  </si>
  <si>
    <t>CA-2016-150350</t>
  </si>
  <si>
    <t>TEC-MA-10001972</t>
  </si>
  <si>
    <t>Okidata C331dn Printer</t>
  </si>
  <si>
    <t>CA-2015-121720</t>
  </si>
  <si>
    <t>CA-2017-149895</t>
  </si>
  <si>
    <t>Eugene Barchas</t>
  </si>
  <si>
    <t>Aastra 6757i CT Wireless VoIP phone</t>
  </si>
  <si>
    <t>CA-2017-147564</t>
  </si>
  <si>
    <t>OFF-PA-10004438</t>
  </si>
  <si>
    <t>Xerox 1907</t>
  </si>
  <si>
    <t>CA-2014-136399</t>
  </si>
  <si>
    <t>CA-2014-107916</t>
  </si>
  <si>
    <t>Jennifer Patt</t>
  </si>
  <si>
    <t>FUR-FU-10004586</t>
  </si>
  <si>
    <t>G.E. Longer-Life Indoor Recessed Floodlight Bulbs</t>
  </si>
  <si>
    <t>CA-2017-164168</t>
  </si>
  <si>
    <t>CA-2015-112557</t>
  </si>
  <si>
    <t>US-2014-122959</t>
  </si>
  <si>
    <t>CA-2017-162572</t>
  </si>
  <si>
    <t>US-2016-148110</t>
  </si>
  <si>
    <t>CA-2017-131828</t>
  </si>
  <si>
    <t>Cari Sayre</t>
  </si>
  <si>
    <t>FUR-CH-10004495</t>
  </si>
  <si>
    <t>Global Leather and Oak Executive Chair, Black</t>
  </si>
  <si>
    <t>CA-2014-109218</t>
  </si>
  <si>
    <t>OFF-AR-10001374</t>
  </si>
  <si>
    <t>BIC Brite Liner Highlighters, Chisel Tip</t>
  </si>
  <si>
    <t>CA-2016-120558</t>
  </si>
  <si>
    <t>US-2014-109036</t>
  </si>
  <si>
    <t>OFF-LA-10002043</t>
  </si>
  <si>
    <t>Avery 489</t>
  </si>
  <si>
    <t>CA-2015-147830</t>
  </si>
  <si>
    <t>Plantronics Savi W720 Multi-Device Wireless Headset System</t>
  </si>
  <si>
    <t>CA-2017-150497</t>
  </si>
  <si>
    <t>OFF-BI-10004600</t>
  </si>
  <si>
    <t>Ibico Ibimaster 300 Manual Binding System</t>
  </si>
  <si>
    <t>CA-2014-128986</t>
  </si>
  <si>
    <t>Gary Hansen</t>
  </si>
  <si>
    <t>CA-2015-139584</t>
  </si>
  <si>
    <t>US-2016-162677</t>
  </si>
  <si>
    <t>OFF-ST-10001291</t>
  </si>
  <si>
    <t>Tenex Personal Self-Stacking Standard File Box, Black/Gray</t>
  </si>
  <si>
    <t>US-2014-150924</t>
  </si>
  <si>
    <t>Pete Takahito</t>
  </si>
  <si>
    <t>OFF-BI-10004040</t>
  </si>
  <si>
    <t>Wilson Jones Impact Binders</t>
  </si>
  <si>
    <t>CA-2014-153969</t>
  </si>
  <si>
    <t>CA-2016-146682</t>
  </si>
  <si>
    <t>CA-2016-138695</t>
  </si>
  <si>
    <t>CA-2017-107461</t>
  </si>
  <si>
    <t>US-2016-133879</t>
  </si>
  <si>
    <t>OFF-BI-10004465</t>
  </si>
  <si>
    <t>Avery Durable Slant Ring Binders</t>
  </si>
  <si>
    <t>CA-2017-157483</t>
  </si>
  <si>
    <t>OFF-AR-10004260</t>
  </si>
  <si>
    <t>Boston 1799 Powerhouse Electric Pencil Sharpener</t>
  </si>
  <si>
    <t>US-2017-132059</t>
  </si>
  <si>
    <t>FUR-BO-10001811</t>
  </si>
  <si>
    <t>Atlantic Metals Mobile 5-Shelf Bookcases, Custom Colors</t>
  </si>
  <si>
    <t>CA-2017-122280</t>
  </si>
  <si>
    <t>OFF-PA-10004911</t>
  </si>
  <si>
    <t>Rediform S.O.S. 1-Up Phone Message Bk, 4-1/4x3-1/16 Bk, 1 Form/Pg, 40 Messages/Bk, 3/Pk</t>
  </si>
  <si>
    <t>CA-2017-105235</t>
  </si>
  <si>
    <t>CA-2017-152912</t>
  </si>
  <si>
    <t>OFF-BI-10004728</t>
  </si>
  <si>
    <t>Wilson Jones Turn Tabs Binder Tool for Ring Binders</t>
  </si>
  <si>
    <t>CA-2014-123498</t>
  </si>
  <si>
    <t>CA-2017-159352</t>
  </si>
  <si>
    <t>US-2017-146416</t>
  </si>
  <si>
    <t>US-2015-163783</t>
  </si>
  <si>
    <t>OFF-ST-10002957</t>
  </si>
  <si>
    <t>Sterilite Show Offs Storage Containers</t>
  </si>
  <si>
    <t>CA-2017-123981</t>
  </si>
  <si>
    <t>TEC-PH-10002115</t>
  </si>
  <si>
    <t>Plantronics 81402</t>
  </si>
  <si>
    <t>CA-2017-158953</t>
  </si>
  <si>
    <t>OFF-BI-10002557</t>
  </si>
  <si>
    <t>Presstex Flexible Ring Binders</t>
  </si>
  <si>
    <t>CA-2014-165428</t>
  </si>
  <si>
    <t>Jack Lebron</t>
  </si>
  <si>
    <t>CA-2016-169026</t>
  </si>
  <si>
    <t>OFF-FA-10001883</t>
  </si>
  <si>
    <t>Alliance Super-Size Bands, Assorted Sizes</t>
  </si>
  <si>
    <t>CA-2017-109750</t>
  </si>
  <si>
    <t>TEC-PH-10000702</t>
  </si>
  <si>
    <t>Square Credit Card Reader, 4 1/2" x 4 1/2" x 1", White</t>
  </si>
  <si>
    <t>CA-2015-149384</t>
  </si>
  <si>
    <t>OFF-BI-10003196</t>
  </si>
  <si>
    <t>Accohide Poly Flexible Ring Binders</t>
  </si>
  <si>
    <t>CA-2014-131527</t>
  </si>
  <si>
    <t>TEC-PH-10001644</t>
  </si>
  <si>
    <t>BlueLounge Milo Smartphone Stand, White/Metallic</t>
  </si>
  <si>
    <t>CA-2017-164000</t>
  </si>
  <si>
    <t>Aaron Hawkins</t>
  </si>
  <si>
    <t>OFF-AR-10003183</t>
  </si>
  <si>
    <t>Avery Fluorescent Highlighter Four-Color Set</t>
  </si>
  <si>
    <t>CA-2014-164224</t>
  </si>
  <si>
    <t>CA-2014-158372</t>
  </si>
  <si>
    <t>CA-2016-108882</t>
  </si>
  <si>
    <t>TEC-AC-10000420</t>
  </si>
  <si>
    <t>Logitech G500s Laser Gaming Mouse with Adjustable Weight Tuning</t>
  </si>
  <si>
    <t>US-2017-108245</t>
  </si>
  <si>
    <t>OFF-EN-10001415</t>
  </si>
  <si>
    <t>CA-2014-142314</t>
  </si>
  <si>
    <t>CA-2016-132409</t>
  </si>
  <si>
    <t>OFF-AR-10001919</t>
  </si>
  <si>
    <t>OIC #2 Pencils, Medium Soft</t>
  </si>
  <si>
    <t>CA-2017-150189</t>
  </si>
  <si>
    <t>OFF-LA-10002762</t>
  </si>
  <si>
    <t>Avery 485</t>
  </si>
  <si>
    <t>CA-2014-114433</t>
  </si>
  <si>
    <t>CA-2017-104640</t>
  </si>
  <si>
    <t>US-2015-137008</t>
  </si>
  <si>
    <t>CA-2014-108189</t>
  </si>
  <si>
    <t>CA-2014-154641</t>
  </si>
  <si>
    <t>CA-2017-131625</t>
  </si>
  <si>
    <t>FUR-FU-10004960</t>
  </si>
  <si>
    <t>Seth Thomas 12" Clock w/ Goldtone Case</t>
  </si>
  <si>
    <t>US-2017-156356</t>
  </si>
  <si>
    <t>CA-2016-138933</t>
  </si>
  <si>
    <t>CA-2016-140746</t>
  </si>
  <si>
    <t>CA-2016-146836</t>
  </si>
  <si>
    <t>Cindy Chapman</t>
  </si>
  <si>
    <t>US-2016-127971</t>
  </si>
  <si>
    <t>David Wiener</t>
  </si>
  <si>
    <t>FUR-CH-10003774</t>
  </si>
  <si>
    <t>Global Wood Trimmed Manager's Task Chair, Khaki</t>
  </si>
  <si>
    <t>US-2016-140809</t>
  </si>
  <si>
    <t>CA-2017-114524</t>
  </si>
  <si>
    <t>CA-2017-113355</t>
  </si>
  <si>
    <t>Sarah Jordon</t>
  </si>
  <si>
    <t>TEC-PH-10004912</t>
  </si>
  <si>
    <t>Cisco SPA112 2 Port Phone Adapter</t>
  </si>
  <si>
    <t>US-2017-140907</t>
  </si>
  <si>
    <t>CA-2016-159730</t>
  </si>
  <si>
    <t>FUR-CH-10004875</t>
  </si>
  <si>
    <t>Harbour Creations 67200 Series Stacking Chairs</t>
  </si>
  <si>
    <t>CA-2016-157868</t>
  </si>
  <si>
    <t>CA-2017-119389</t>
  </si>
  <si>
    <t>Bruce Geld</t>
  </si>
  <si>
    <t>CA-2017-110373</t>
  </si>
  <si>
    <t>CA-2016-155474</t>
  </si>
  <si>
    <t>TEC-PH-10001580</t>
  </si>
  <si>
    <t>Logitech Mobile Speakerphone P710e - speaker phone</t>
  </si>
  <si>
    <t>CA-2015-155453</t>
  </si>
  <si>
    <t>US-2016-161844</t>
  </si>
  <si>
    <t>FUR-TA-10001676</t>
  </si>
  <si>
    <t>Hon 61000 Series Interactive Training Tables</t>
  </si>
  <si>
    <t>US-2016-162103</t>
  </si>
  <si>
    <t>Laurel Beltran</t>
  </si>
  <si>
    <t>OFF-BI-10000285</t>
  </si>
  <si>
    <t>XtraLife ClearVue Slant-D Ring Binders by Cardinal</t>
  </si>
  <si>
    <t>CA-2014-151554</t>
  </si>
  <si>
    <t>Candace McMahon</t>
  </si>
  <si>
    <t>OFF-PA-10004609</t>
  </si>
  <si>
    <t>Xerox 221</t>
  </si>
  <si>
    <t>CA-2014-140662</t>
  </si>
  <si>
    <t>TEC-AC-10001314</t>
  </si>
  <si>
    <t>Case Logic 2.4GHz Wireless Keyboard</t>
  </si>
  <si>
    <t>CA-2016-122518</t>
  </si>
  <si>
    <t>US-2014-126571</t>
  </si>
  <si>
    <t>OFF-ST-10003816</t>
  </si>
  <si>
    <t>Fellowes High-Stak Drawer Files</t>
  </si>
  <si>
    <t>CA-2014-143840</t>
  </si>
  <si>
    <t>Evan Henry</t>
  </si>
  <si>
    <t>CA-2014-115980</t>
  </si>
  <si>
    <t>CA-2015-155145</t>
  </si>
  <si>
    <t>CA-2015-146038</t>
  </si>
  <si>
    <t>CA-2017-133865</t>
  </si>
  <si>
    <t>CA-2017-116358</t>
  </si>
  <si>
    <t>CA-2014-102988</t>
  </si>
  <si>
    <t>US-2014-117170</t>
  </si>
  <si>
    <t>CA-2014-159478</t>
  </si>
  <si>
    <t>CA-2014-103702</t>
  </si>
  <si>
    <t>CA-2017-150525</t>
  </si>
  <si>
    <t>CA-2015-157770</t>
  </si>
  <si>
    <t>Plantronics Voyager Pro Legend</t>
  </si>
  <si>
    <t>CA-2016-167290</t>
  </si>
  <si>
    <t>CA-2014-106264</t>
  </si>
  <si>
    <t>OFF-SU-10002189</t>
  </si>
  <si>
    <t>Acme Rosewood Handle Letter Opener</t>
  </si>
  <si>
    <t>CA-2014-138023</t>
  </si>
  <si>
    <t>CA-2017-113418</t>
  </si>
  <si>
    <t>TEC-MA-10002428</t>
  </si>
  <si>
    <t>Fellowes Powershred HS-440 4-Sheet High Security Shredder</t>
  </si>
  <si>
    <t>US-2015-110569</t>
  </si>
  <si>
    <t>CA-2017-136308</t>
  </si>
  <si>
    <t>US-2014-159926</t>
  </si>
  <si>
    <t>CA-2014-104738</t>
  </si>
  <si>
    <t>CA-2015-144386</t>
  </si>
  <si>
    <t>CA-2016-111416</t>
  </si>
  <si>
    <t>OFF-BI-10002026</t>
  </si>
  <si>
    <t>Avery Arch Ring Binders</t>
  </si>
  <si>
    <t>CA-2016-162747</t>
  </si>
  <si>
    <t>US-2014-133130</t>
  </si>
  <si>
    <t>CA-2017-169978</t>
  </si>
  <si>
    <t>CA-2017-161739</t>
  </si>
  <si>
    <t>CA-2015-165057</t>
  </si>
  <si>
    <t>CA-2014-134551</t>
  </si>
  <si>
    <t>Tony Sayre</t>
  </si>
  <si>
    <t>CA-2015-120810</t>
  </si>
  <si>
    <t>OFF-AP-10002892</t>
  </si>
  <si>
    <t>Belkin F5C206VTEL 6 Outlet Surge</t>
  </si>
  <si>
    <t>CA-2014-165309</t>
  </si>
  <si>
    <t>CA-2017-122595</t>
  </si>
  <si>
    <t>TEC-AC-10000474</t>
  </si>
  <si>
    <t>Kensington Expert Mouse Optical USB Trackball for PC or Mac</t>
  </si>
  <si>
    <t>US-2017-109253</t>
  </si>
  <si>
    <t>Patrick Ryan</t>
  </si>
  <si>
    <t>CA-2016-145982</t>
  </si>
  <si>
    <t>CA-2015-112014</t>
  </si>
  <si>
    <t>CA-2017-154732</t>
  </si>
  <si>
    <t>OFF-BI-10000474</t>
  </si>
  <si>
    <t>Avery Recycled Flexi-View Covers for Binding Systems</t>
  </si>
  <si>
    <t>US-2016-157308</t>
  </si>
  <si>
    <t>CA-2016-147536</t>
  </si>
  <si>
    <t>US-2014-134733</t>
  </si>
  <si>
    <t>FUR-BO-10002916</t>
  </si>
  <si>
    <t>Rush Hierlooms Collection 1" Thick Stackable Bookcases</t>
  </si>
  <si>
    <t>US-2014-150434</t>
  </si>
  <si>
    <t>CA-2017-100335</t>
  </si>
  <si>
    <t>CA-2016-139234</t>
  </si>
  <si>
    <t>US-2015-142020</t>
  </si>
  <si>
    <t>CA-2015-139962</t>
  </si>
  <si>
    <t>CA-2016-130050</t>
  </si>
  <si>
    <t>CA-2014-115161</t>
  </si>
  <si>
    <t>Liz Carlisle</t>
  </si>
  <si>
    <t>FUR-BO-10003966</t>
  </si>
  <si>
    <t>Sauder Facets Collection Library, Sky Alder Finish</t>
  </si>
  <si>
    <t>CA-2014-165379</t>
  </si>
  <si>
    <t>CA-2015-115511</t>
  </si>
  <si>
    <t>FUR-BO-10002598</t>
  </si>
  <si>
    <t>Hon Metal Bookcases, Putty</t>
  </si>
  <si>
    <t>CA-2016-134887</t>
  </si>
  <si>
    <t>Logitech P710e Mobile Speakerphone</t>
  </si>
  <si>
    <t>CA-2017-123778</t>
  </si>
  <si>
    <t>CA-2015-161718</t>
  </si>
  <si>
    <t>FUR-FU-10002445</t>
  </si>
  <si>
    <t>DAX Two-Tone Rosewood/Black Document Frame, Desktop, 5 x 7</t>
  </si>
  <si>
    <t>CA-2016-100671</t>
  </si>
  <si>
    <t>Cindy Schnelling</t>
  </si>
  <si>
    <t>OFF-ST-10004950</t>
  </si>
  <si>
    <t>Tenex Personal Filing Tote With Secure Closure Lid, Black/Frost</t>
  </si>
  <si>
    <t>CA-2017-142867</t>
  </si>
  <si>
    <t>CA-2017-103156</t>
  </si>
  <si>
    <t>FUR-FU-10000320</t>
  </si>
  <si>
    <t>OIC Stacking Trays</t>
  </si>
  <si>
    <t>US-2017-162208</t>
  </si>
  <si>
    <t>CA-2015-130659</t>
  </si>
  <si>
    <t>CA-2017-148404</t>
  </si>
  <si>
    <t>CA-2017-101077</t>
  </si>
  <si>
    <t>OFF-PA-10004239</t>
  </si>
  <si>
    <t>Xerox 1953</t>
  </si>
  <si>
    <t>CA-2014-166471</t>
  </si>
  <si>
    <t>CA-2014-105340</t>
  </si>
  <si>
    <t>US-2017-131583</t>
  </si>
  <si>
    <t>OFF-PA-10000380</t>
  </si>
  <si>
    <t>REDIFORM Incoming/Outgoing Call Register, 11" X 8 1/2", 100 Messages</t>
  </si>
  <si>
    <t>US-2017-148362</t>
  </si>
  <si>
    <t>CA-2014-102274</t>
  </si>
  <si>
    <t>Dave Hallsten</t>
  </si>
  <si>
    <t>CA-2015-129700</t>
  </si>
  <si>
    <t>CA-2017-168739</t>
  </si>
  <si>
    <t>FUR-FU-10003919</t>
  </si>
  <si>
    <t>Eldon Executive Woodline II Cherry Finish Desk Accessories</t>
  </si>
  <si>
    <t>CA-2015-152527</t>
  </si>
  <si>
    <t>US-2014-150119</t>
  </si>
  <si>
    <t>US-2017-150847</t>
  </si>
  <si>
    <t>CA-2016-100244</t>
  </si>
  <si>
    <t>CA-2016-116540</t>
  </si>
  <si>
    <t>OFF-FA-10002676</t>
  </si>
  <si>
    <t>Colored Push Pins</t>
  </si>
  <si>
    <t>CA-2015-151841</t>
  </si>
  <si>
    <t>CA-2015-150791</t>
  </si>
  <si>
    <t>CA-2016-134803</t>
  </si>
  <si>
    <t>CA-2015-153381</t>
  </si>
  <si>
    <t>OFF-BI-10001525</t>
  </si>
  <si>
    <t>Acco Pressboard Covers with Storage Hooks, 14 7/8" x 11", Executive Red</t>
  </si>
  <si>
    <t>US-2017-111024</t>
  </si>
  <si>
    <t>OFF-PA-10000174</t>
  </si>
  <si>
    <t>Message Book, Wirebound, Four 5 1/2" X 4" Forms/Pg., 200 Dupl. Sets/Book</t>
  </si>
  <si>
    <t>CA-2017-148264</t>
  </si>
  <si>
    <t>OFF-ST-10003327</t>
  </si>
  <si>
    <t>Akro-Mils 12-Gallon Tote</t>
  </si>
  <si>
    <t>CA-2017-131212</t>
  </si>
  <si>
    <t>OFF-BI-10001617</t>
  </si>
  <si>
    <t>GBC Wire Binding Combs</t>
  </si>
  <si>
    <t>US-2015-100531</t>
  </si>
  <si>
    <t>CA-2017-152583</t>
  </si>
  <si>
    <t>CA-2015-144099</t>
  </si>
  <si>
    <t>CA-2014-158337</t>
  </si>
  <si>
    <t>OFF-PA-10002137</t>
  </si>
  <si>
    <t>Southworth 100% Résumé Paper, 24lb.</t>
  </si>
  <si>
    <t>CA-2017-168858</t>
  </si>
  <si>
    <t>CA-2016-116344</t>
  </si>
  <si>
    <t>Jack O'Briant</t>
  </si>
  <si>
    <t>CA-2015-131779</t>
  </si>
  <si>
    <t>CA-2016-158869</t>
  </si>
  <si>
    <t>Anna Häberlin</t>
  </si>
  <si>
    <t>CA-2017-102554</t>
  </si>
  <si>
    <t>CA-2016-162614</t>
  </si>
  <si>
    <t>OFF-BI-10004001</t>
  </si>
  <si>
    <t>GBC Recycled VeloBinder Covers</t>
  </si>
  <si>
    <t>CA-2014-168592</t>
  </si>
  <si>
    <t>OFF-AP-10004785</t>
  </si>
  <si>
    <t>Holmes Replacement Filter for HEPA Air Cleaner, Medium Room</t>
  </si>
  <si>
    <t>CA-2014-157609</t>
  </si>
  <si>
    <t>TEC-PH-10002415</t>
  </si>
  <si>
    <t>Polycom VoiceStation 500 Conference phone</t>
  </si>
  <si>
    <t>CA-2015-153325</t>
  </si>
  <si>
    <t>CA-2015-153626</t>
  </si>
  <si>
    <t>OFF-AR-10000657</t>
  </si>
  <si>
    <t>Binney &amp; Smith inkTank Desk Highlighter, Chisel Tip, Yellow, 12/Box</t>
  </si>
  <si>
    <t>CA-2016-166485</t>
  </si>
  <si>
    <t>OFF-PA-10004996</t>
  </si>
  <si>
    <t>Speediset Carbonless Redi-Letter 7" x 8 1/2"</t>
  </si>
  <si>
    <t>CA-2017-136448</t>
  </si>
  <si>
    <t>CA-2017-114258</t>
  </si>
  <si>
    <t>CA-2015-152611</t>
  </si>
  <si>
    <t>OFF-AR-10003903</t>
  </si>
  <si>
    <t>Sanford 52201 APSCO Electric Pencil Sharpener</t>
  </si>
  <si>
    <t>CA-2016-165470</t>
  </si>
  <si>
    <t>Heather Jas</t>
  </si>
  <si>
    <t>CA-2017-128699</t>
  </si>
  <si>
    <t>US-2015-147242</t>
  </si>
  <si>
    <t>CA-2016-146143</t>
  </si>
  <si>
    <t>FUR-FU-10002045</t>
  </si>
  <si>
    <t>Executive Impressions 14"</t>
  </si>
  <si>
    <t>CA-2015-100888</t>
  </si>
  <si>
    <t>Mark Hamilton</t>
  </si>
  <si>
    <t>US-2016-150035</t>
  </si>
  <si>
    <t>CA-2017-122644</t>
  </si>
  <si>
    <t>CA-2017-111815</t>
  </si>
  <si>
    <t>CA-2016-144911</t>
  </si>
  <si>
    <t>CA-2014-143385</t>
  </si>
  <si>
    <t>CA-2016-131289</t>
  </si>
  <si>
    <t>CA-2014-124023</t>
  </si>
  <si>
    <t>CA-2014-124688</t>
  </si>
  <si>
    <t>TEC-PH-10000455</t>
  </si>
  <si>
    <t>GE 30522EE2</t>
  </si>
  <si>
    <t>CA-2016-151169</t>
  </si>
  <si>
    <t>US-2016-134761</t>
  </si>
  <si>
    <t>CA-2017-120705</t>
  </si>
  <si>
    <t>CA-2015-157322</t>
  </si>
  <si>
    <t>CA-2017-142034</t>
  </si>
  <si>
    <t>TEC-AC-10002305</t>
  </si>
  <si>
    <t>KeyTronic E03601U1 - Keyboard - Beige</t>
  </si>
  <si>
    <t>CA-2016-107328</t>
  </si>
  <si>
    <t>FUR-TA-10001932</t>
  </si>
  <si>
    <t>Chromcraft 48" x 96" Racetrack Double Pedestal Table</t>
  </si>
  <si>
    <t>CA-2016-108616</t>
  </si>
  <si>
    <t>CA-2017-125115</t>
  </si>
  <si>
    <t>Russell D'Ascenzo</t>
  </si>
  <si>
    <t>CA-2016-150945</t>
  </si>
  <si>
    <t>OFF-ST-10003716</t>
  </si>
  <si>
    <t>Tennsco Double-Tier Lockers</t>
  </si>
  <si>
    <t>CA-2014-166863</t>
  </si>
  <si>
    <t>Sam Craven</t>
  </si>
  <si>
    <t>CA-2017-140326</t>
  </si>
  <si>
    <t>FUR-BO-10000112</t>
  </si>
  <si>
    <t>Bush Birmingham Collection Bookcase, Dark Cherry</t>
  </si>
  <si>
    <t>CA-2016-168536</t>
  </si>
  <si>
    <t>US-2016-113649</t>
  </si>
  <si>
    <t>OFF-PA-10000130</t>
  </si>
  <si>
    <t>Xerox 199</t>
  </si>
  <si>
    <t>CA-2015-124975</t>
  </si>
  <si>
    <t>FUR-TA-10002645</t>
  </si>
  <si>
    <t>Hon Rectangular Conference Tables</t>
  </si>
  <si>
    <t>CA-2015-168767</t>
  </si>
  <si>
    <t>CA-2016-114482</t>
  </si>
  <si>
    <t>CA-2016-137673</t>
  </si>
  <si>
    <t>CA-2016-132731</t>
  </si>
  <si>
    <t>TEC-PH-10004120</t>
  </si>
  <si>
    <t>AT&amp;T 1080 Phone</t>
  </si>
  <si>
    <t>CA-2017-148922</t>
  </si>
  <si>
    <t>Stephanie Ulpright</t>
  </si>
  <si>
    <t>TEC-AC-10001838</t>
  </si>
  <si>
    <t>Razer Tiamat Over Ear 7.1 Surround Sound PC Gaming Headset</t>
  </si>
  <si>
    <t>CA-2016-130680</t>
  </si>
  <si>
    <t>TEC-PH-10004833</t>
  </si>
  <si>
    <t>Macally Suction Cup Mount</t>
  </si>
  <si>
    <t>CA-2015-141145</t>
  </si>
  <si>
    <t>US-2016-152835</t>
  </si>
  <si>
    <t>CA-2016-155565</t>
  </si>
  <si>
    <t>CA-2014-110849</t>
  </si>
  <si>
    <t>TEC-MA-10002859</t>
  </si>
  <si>
    <t>Ativa MDM8000 8-Sheet Micro-Cut Shredder</t>
  </si>
  <si>
    <t>CA-2016-145842</t>
  </si>
  <si>
    <t>CA-2014-158771</t>
  </si>
  <si>
    <t>CA-2016-157511</t>
  </si>
  <si>
    <t>CA-2017-121216</t>
  </si>
  <si>
    <t>CA-2017-155292</t>
  </si>
  <si>
    <t>CA-2016-152555</t>
  </si>
  <si>
    <t>CA-2017-107832</t>
  </si>
  <si>
    <t>CA-2014-120838</t>
  </si>
  <si>
    <t>CA-2017-118542</t>
  </si>
  <si>
    <t>OFF-PA-10004735</t>
  </si>
  <si>
    <t>Xerox 1905</t>
  </si>
  <si>
    <t>CA-2017-152737</t>
  </si>
  <si>
    <t>OFF-BI-10002982</t>
  </si>
  <si>
    <t>Avery Self-Adhesive Photo Pockets for Polaroid Photos</t>
  </si>
  <si>
    <t>CA-2017-109757</t>
  </si>
  <si>
    <t>CA-2016-130029</t>
  </si>
  <si>
    <t>OFF-PA-10000552</t>
  </si>
  <si>
    <t>Xerox 200</t>
  </si>
  <si>
    <t>CA-2017-103877</t>
  </si>
  <si>
    <t>CA-2016-137176</t>
  </si>
  <si>
    <t>CA-2017-168109</t>
  </si>
  <si>
    <t>US-2017-126081</t>
  </si>
  <si>
    <t>Fred Chung</t>
  </si>
  <si>
    <t>CA-2017-117023</t>
  </si>
  <si>
    <t>CA-2015-143532</t>
  </si>
  <si>
    <t>CA-2016-103163</t>
  </si>
  <si>
    <t>CA-2016-104157</t>
  </si>
  <si>
    <t>OFF-ST-10000321</t>
  </si>
  <si>
    <t>Akro Stacking Bins</t>
  </si>
  <si>
    <t>CA-2017-117807</t>
  </si>
  <si>
    <t>CA-2015-121650</t>
  </si>
  <si>
    <t>OFF-AR-10001149</t>
  </si>
  <si>
    <t>Avery Hi-Liter Comfort Grip Fluorescent Highlighter, Yellow Ink</t>
  </si>
  <si>
    <t>CA-2017-161823</t>
  </si>
  <si>
    <t>CA-2017-121839</t>
  </si>
  <si>
    <t>CA-2017-158729</t>
  </si>
  <si>
    <t>OFF-SU-10002881</t>
  </si>
  <si>
    <t>Martin Yale Chadless Opener Electric Letter Opener</t>
  </si>
  <si>
    <t>CA-2017-146535</t>
  </si>
  <si>
    <t>CA-2014-154186</t>
  </si>
  <si>
    <t>OFF-SU-10001574</t>
  </si>
  <si>
    <t>Acme Value Line Scissors</t>
  </si>
  <si>
    <t>CA-2016-108434</t>
  </si>
  <si>
    <t>CA-2016-164154</t>
  </si>
  <si>
    <t>CA-2017-148012</t>
  </si>
  <si>
    <t>CA-2014-102869</t>
  </si>
  <si>
    <t>CA-2017-138310</t>
  </si>
  <si>
    <t>CA-2014-159835</t>
  </si>
  <si>
    <t>Randy Bradley</t>
  </si>
  <si>
    <t>CA-2017-112956</t>
  </si>
  <si>
    <t>CA-2016-119683</t>
  </si>
  <si>
    <t>CA-2014-163559</t>
  </si>
  <si>
    <t>CA-2014-140228</t>
  </si>
  <si>
    <t>US-2016-131674</t>
  </si>
  <si>
    <t>Nick Crebassa</t>
  </si>
  <si>
    <t>TEC-AC-10004864</t>
  </si>
  <si>
    <t>Memorex Micro Travel Drive 32 GB</t>
  </si>
  <si>
    <t>CA-2015-110093</t>
  </si>
  <si>
    <t>CA-2017-112529</t>
  </si>
  <si>
    <t>CA-2016-154536</t>
  </si>
  <si>
    <t>CA-2017-141929</t>
  </si>
  <si>
    <t>CA-2016-109743</t>
  </si>
  <si>
    <t>CA-2014-159184</t>
  </si>
  <si>
    <t>FUR-FU-10002878</t>
  </si>
  <si>
    <t>Seth Thomas 14" Day/Date Wall Clock</t>
  </si>
  <si>
    <t>CA-2017-113530</t>
  </si>
  <si>
    <t>CA-2014-169726</t>
  </si>
  <si>
    <t>CA-2017-155957</t>
  </si>
  <si>
    <t>CA-2017-132178</t>
  </si>
  <si>
    <t>Darren Budd</t>
  </si>
  <si>
    <t>CA-2016-145177</t>
  </si>
  <si>
    <t>CA-2014-156594</t>
  </si>
  <si>
    <t>CA-2014-146528</t>
  </si>
  <si>
    <t>Xerox 1966</t>
  </si>
  <si>
    <t>CA-2015-168459</t>
  </si>
  <si>
    <t>CA-2017-109960</t>
  </si>
  <si>
    <t>TEC-AC-10004859</t>
  </si>
  <si>
    <t>Maxell Pro 80 Minute CD-R, 10/Pack</t>
  </si>
  <si>
    <t>CA-2017-133004</t>
  </si>
  <si>
    <t>CA-2017-168102</t>
  </si>
  <si>
    <t>CA-2017-158036</t>
  </si>
  <si>
    <t>TEC-AC-10002558</t>
  </si>
  <si>
    <t>Imation Swivel Flash Drive USB flash drive - 8 GB</t>
  </si>
  <si>
    <t>CA-2015-128083</t>
  </si>
  <si>
    <t>CA-2016-161676</t>
  </si>
  <si>
    <t>OFF-SU-10004782</t>
  </si>
  <si>
    <t>Elite 5" Scissors</t>
  </si>
  <si>
    <t>CA-2016-155005</t>
  </si>
  <si>
    <t>TEC-PH-10003484</t>
  </si>
  <si>
    <t>Ooma Telo VoIP Home Phone System</t>
  </si>
  <si>
    <t>US-2017-129777</t>
  </si>
  <si>
    <t>TEC-AC-10003590</t>
  </si>
  <si>
    <t>TRENDnet 56K USB 2.0 Phone, Internet and Fax Modem</t>
  </si>
  <si>
    <t>CA-2014-129364</t>
  </si>
  <si>
    <t>CA-2016-104969</t>
  </si>
  <si>
    <t>OFF-EN-10002312</t>
  </si>
  <si>
    <t>#10 Self-Seal White Envelopes</t>
  </si>
  <si>
    <t>CA-2017-154109</t>
  </si>
  <si>
    <t>CA-2015-156440</t>
  </si>
  <si>
    <t>CA-2015-132626</t>
  </si>
  <si>
    <t>CA-2016-102792</t>
  </si>
  <si>
    <t>CA-2016-108567</t>
  </si>
  <si>
    <t>CA-2017-140760</t>
  </si>
  <si>
    <t>US-2015-131359</t>
  </si>
  <si>
    <t>TEC-MA-10000597</t>
  </si>
  <si>
    <t>Lexmark S315 Color Inkjet Printer</t>
  </si>
  <si>
    <t>CA-2016-142097</t>
  </si>
  <si>
    <t>CA-2015-151680</t>
  </si>
  <si>
    <t>FUR-FU-10000305</t>
  </si>
  <si>
    <t>Tenex V2T-RE Standard Weight Series Chair Mat, 45" x 53", Lip 25" x 12"</t>
  </si>
  <si>
    <t>CA-2014-140039</t>
  </si>
  <si>
    <t>OFF-ST-10001034</t>
  </si>
  <si>
    <t>Eldon File Chest Portable File</t>
  </si>
  <si>
    <t>CA-2017-160416</t>
  </si>
  <si>
    <t>CA-2017-169411</t>
  </si>
  <si>
    <t>CA-2016-126543</t>
  </si>
  <si>
    <t>Maureen Fritzler</t>
  </si>
  <si>
    <t>CA-2015-104941</t>
  </si>
  <si>
    <t>OFF-AR-10004269</t>
  </si>
  <si>
    <t>Newell 31</t>
  </si>
  <si>
    <t>CA-2017-160087</t>
  </si>
  <si>
    <t>CA-2014-120544</t>
  </si>
  <si>
    <t>CA-2017-113670</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</si>
  <si>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</si>
  <si>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</si>
  <si>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</si>
  <si>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</si>
  <si>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</si>
  <si>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</si>
  <si>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</si>
  <si>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</si>
  <si>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</si>
  <si>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</si>
  <si>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</si>
  <si>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</si>
  <si>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CA-2017-127264</t>
  </si>
  <si>
    <t>CA-2016-151512</t>
  </si>
  <si>
    <t>OFF-AP-10000252</t>
  </si>
  <si>
    <t>Harmony HEPA Quiet Air Purifiers</t>
  </si>
  <si>
    <t>CA-2016-165169</t>
  </si>
  <si>
    <t>OFF-ST-10001496</t>
  </si>
  <si>
    <t>Standard Rollaway File with Lock</t>
  </si>
  <si>
    <t>CA-2015-109575</t>
  </si>
  <si>
    <t>Acco Perma 3000 Stacking Storage Drawers</t>
  </si>
  <si>
    <t>CA-2017-168193</t>
  </si>
  <si>
    <t>Roland Murray</t>
  </si>
  <si>
    <t>OFF-PA-10002254</t>
  </si>
  <si>
    <t>Xerox 1883</t>
  </si>
  <si>
    <t>CA-2016-115476</t>
  </si>
  <si>
    <t>Vivian Mathis</t>
  </si>
  <si>
    <t>CA-2016-133340</t>
  </si>
  <si>
    <t>CA-2016-137848</t>
  </si>
  <si>
    <t>CA-2014-113047</t>
  </si>
  <si>
    <t>CA-2016-149979</t>
  </si>
  <si>
    <t>OFF-ST-10003058</t>
  </si>
  <si>
    <t>Eldon Mobile Mega Data Cart  Mega Stackable  Add-On Trays</t>
  </si>
  <si>
    <t>CA-2017-161956</t>
  </si>
  <si>
    <t>CA-2016-116799</t>
  </si>
  <si>
    <t>CA-2016-111283</t>
  </si>
  <si>
    <t>OFF-AR-10001615</t>
  </si>
  <si>
    <t>Newell 34</t>
  </si>
  <si>
    <t>CA-2015-167745</t>
  </si>
  <si>
    <t>CA-2017-104577</t>
  </si>
  <si>
    <t>CA-2016-156251</t>
  </si>
  <si>
    <t>FUR-BO-10001337</t>
  </si>
  <si>
    <t>O'Sullivan Living Dimensions 2-Shelf Bookcases</t>
  </si>
  <si>
    <t>CA-2017-125878</t>
  </si>
  <si>
    <t>OFF-BI-10002609</t>
  </si>
  <si>
    <t>Avery Hidden Tab Dividers for Binding Systems</t>
  </si>
  <si>
    <t>CA-2016-163153</t>
  </si>
  <si>
    <t>CA-2015-103205</t>
  </si>
  <si>
    <t>CA-2014-153913</t>
  </si>
  <si>
    <t>CA-2016-155530</t>
  </si>
  <si>
    <t>US-2016-101196</t>
  </si>
  <si>
    <t>CA-2014-115357</t>
  </si>
  <si>
    <t>TEC-AC-10000023</t>
  </si>
  <si>
    <t>Maxell 74 Minute CD-R Spindle, 50/Pack</t>
  </si>
  <si>
    <t>US-2014-102715</t>
  </si>
  <si>
    <t>OFF-FA-10001332</t>
  </si>
  <si>
    <t>Acco Banker's Clasps, 5 3/4"-Long</t>
  </si>
  <si>
    <t>CA-2015-107937</t>
  </si>
  <si>
    <t>US-2017-148768</t>
  </si>
  <si>
    <t>TEC-PH-10002564</t>
  </si>
  <si>
    <t>OtterBox Defender Series Case - Samsung Galaxy S4</t>
  </si>
  <si>
    <t>CA-2017-118521</t>
  </si>
  <si>
    <t>CA-2014-149643</t>
  </si>
  <si>
    <t>TEC-PH-10000038</t>
  </si>
  <si>
    <t>Jawbone MINI JAMBOX Wireless Bluetooth Speaker</t>
  </si>
  <si>
    <t>CA-2015-135314</t>
  </si>
  <si>
    <t>TEC-PH-10003072</t>
  </si>
  <si>
    <t>Panasonic KX-TG9541B DECT 6.0 Digital 2-Line Expandable Cordless Phone With Digital Answering System</t>
  </si>
  <si>
    <t>CA-2017-165204</t>
  </si>
  <si>
    <t>OFF-PA-10003424</t>
  </si>
  <si>
    <t>"While you Were Out" Message Book, One Form per Page</t>
  </si>
  <si>
    <t>CA-2017-125752</t>
  </si>
  <si>
    <t>CA-2017-112487</t>
  </si>
  <si>
    <t>OFF-BI-10000494</t>
  </si>
  <si>
    <t>Acco Economy Flexible Poly Round Ring Binder</t>
  </si>
  <si>
    <t>CA-2016-144218</t>
  </si>
  <si>
    <t>CA-2016-169971</t>
  </si>
  <si>
    <t>US-2016-133508</t>
  </si>
  <si>
    <t>OFF-FA-10000134</t>
  </si>
  <si>
    <t>Advantus Push Pins, Aluminum Head</t>
  </si>
  <si>
    <t>CA-2014-107139</t>
  </si>
  <si>
    <t>CA-2015-111325</t>
  </si>
  <si>
    <t>CA-2015-163762</t>
  </si>
  <si>
    <t>US-2014-117163</t>
  </si>
  <si>
    <t>Ed Jacobs</t>
  </si>
  <si>
    <t>CA-2017-121314</t>
  </si>
  <si>
    <t>OFF-PA-10003395</t>
  </si>
  <si>
    <t>Xerox 1941</t>
  </si>
  <si>
    <t>CA-2017-147760</t>
  </si>
  <si>
    <t>CA-2016-156503</t>
  </si>
  <si>
    <t>Nathan Cano</t>
  </si>
  <si>
    <t>FUR-CH-10003606</t>
  </si>
  <si>
    <t>SAFCO Folding Chair Trolley</t>
  </si>
  <si>
    <t>CA-2015-113628</t>
  </si>
  <si>
    <t>OFF-AR-10001246</t>
  </si>
  <si>
    <t>Newell 317</t>
  </si>
  <si>
    <t>CA-2017-147753</t>
  </si>
  <si>
    <t>OFF-LA-10003537</t>
  </si>
  <si>
    <t>Avery 515</t>
  </si>
  <si>
    <t>CA-2015-103961</t>
  </si>
  <si>
    <t>CA-2016-152471</t>
  </si>
  <si>
    <t>CA-2015-102582</t>
  </si>
  <si>
    <t>FUR-TA-10003569</t>
  </si>
  <si>
    <t>Bretford CR8500 Series Meeting Room Furniture</t>
  </si>
  <si>
    <t>CA-2017-141873</t>
  </si>
  <si>
    <t>OFF-BI-10001031</t>
  </si>
  <si>
    <t>Pressboard Data Binders by Wilson Jones</t>
  </si>
  <si>
    <t>CA-2015-140984</t>
  </si>
  <si>
    <t>CA-2014-132801</t>
  </si>
  <si>
    <t>CA-2017-141733</t>
  </si>
  <si>
    <t>US-2015-111927</t>
  </si>
  <si>
    <t>Lycoris Saunders</t>
  </si>
  <si>
    <t>Executive Impressions 13" Chairman Wall Clock</t>
  </si>
  <si>
    <t>CA-2014-105984</t>
  </si>
  <si>
    <t>TEC-PH-10000560</t>
  </si>
  <si>
    <t>Samsung Galaxy S III - 16GB - pebble blue (T-Mobile)</t>
  </si>
  <si>
    <t>CA-2014-100363</t>
  </si>
  <si>
    <t>OFF-FA-10000611</t>
  </si>
  <si>
    <t>Binder Clips by OIC</t>
  </si>
  <si>
    <t>CA-2014-126760</t>
  </si>
  <si>
    <t>US-2014-109162</t>
  </si>
  <si>
    <t>Katrina Edelman</t>
  </si>
  <si>
    <t>CA-2014-101931</t>
  </si>
  <si>
    <t>CA-2017-129000</t>
  </si>
  <si>
    <t>CA-2017-161053</t>
  </si>
  <si>
    <t>OFF-BI-10004318</t>
  </si>
  <si>
    <t>Ibico EB-19 Dual Function Manual Binding System</t>
  </si>
  <si>
    <t>CA-2015-142377</t>
  </si>
  <si>
    <t>CA-2015-127593</t>
  </si>
  <si>
    <t>Duane Huffman</t>
  </si>
  <si>
    <t>FUR-FU-10004006</t>
  </si>
  <si>
    <t>Deflect-o DuraMat Lighweight, Studded, Beveled Mat for Low Pile Carpeting</t>
  </si>
  <si>
    <t>CA-2017-130526</t>
  </si>
  <si>
    <t>US-2017-131849</t>
  </si>
  <si>
    <t>FUR-FU-10004164</t>
  </si>
  <si>
    <t>Eldon 300 Class Desk Accessories, Black</t>
  </si>
  <si>
    <t>US-2017-105389</t>
  </si>
  <si>
    <t>CA-2014-140816</t>
  </si>
  <si>
    <t>TEC-AC-10001539</t>
  </si>
  <si>
    <t>Logitech G430 Surround Sound Gaming Headset with Dolby 7.1 Technology</t>
  </si>
  <si>
    <t>CA-2017-154039</t>
  </si>
  <si>
    <t>CA-2014-135755</t>
  </si>
  <si>
    <t>OFF-BI-10004828</t>
  </si>
  <si>
    <t>GBC Poly Designer Binding Covers</t>
  </si>
  <si>
    <t>CA-2017-123246</t>
  </si>
  <si>
    <t>OFF-AR-10001770</t>
  </si>
  <si>
    <t>Economy #2 Pencils</t>
  </si>
  <si>
    <t>CA-2015-157133</t>
  </si>
  <si>
    <t>FUR-FU-10004904</t>
  </si>
  <si>
    <t>Eldon "L" Workstation Diamond Chairmat</t>
  </si>
  <si>
    <t>CA-2014-124709</t>
  </si>
  <si>
    <t>CA-2017-146360</t>
  </si>
  <si>
    <t>CA-2015-132486</t>
  </si>
  <si>
    <t>CA-2016-136231</t>
  </si>
  <si>
    <t>CA-2016-140641</t>
  </si>
  <si>
    <t>CA-2014-151001</t>
  </si>
  <si>
    <t>CA-2015-129896</t>
  </si>
  <si>
    <t>Peter Fuller</t>
  </si>
  <si>
    <t>OFF-PA-10002245</t>
  </si>
  <si>
    <t>Xerox 1895</t>
  </si>
  <si>
    <t>CA-2014-152849</t>
  </si>
  <si>
    <t>US-2017-127341</t>
  </si>
  <si>
    <t>CA-2016-167759</t>
  </si>
  <si>
    <t>TEC-PH-10003171</t>
  </si>
  <si>
    <t>Plantronics Encore H101 Dual Earpieces Headset</t>
  </si>
  <si>
    <t>CA-2014-100895</t>
  </si>
  <si>
    <t>OFF-AR-10004511</t>
  </si>
  <si>
    <t>Sanford Colorific Scented Colored Pencils, 12/Pack</t>
  </si>
  <si>
    <t>US-2016-163881</t>
  </si>
  <si>
    <t>US-2016-144547</t>
  </si>
  <si>
    <t>TEC-AC-10004901</t>
  </si>
  <si>
    <t xml:space="preserve">Kensington SlimBlade Notebook Wireless Mouse with Nano Receiver </t>
  </si>
  <si>
    <t>US-2014-112200</t>
  </si>
  <si>
    <t>OFF-BI-10002571</t>
  </si>
  <si>
    <t>Avery Framed View Binder, EZD Ring (Locking), Navy, 1 1/2"</t>
  </si>
  <si>
    <t>CA-2017-110212</t>
  </si>
  <si>
    <t>TEC-AC-10002331</t>
  </si>
  <si>
    <t>Maxell 74 Minute CDR, 10/Pack</t>
  </si>
  <si>
    <t>CA-2017-134285</t>
  </si>
  <si>
    <t>CA-2017-102267</t>
  </si>
  <si>
    <t>CA-2017-157980</t>
  </si>
  <si>
    <t>TEC-AC-10002567</t>
  </si>
  <si>
    <t>Logitech G602 Wireless Gaming Mouse</t>
  </si>
  <si>
    <t>CA-2015-121097</t>
  </si>
  <si>
    <t>CA-2015-151043</t>
  </si>
  <si>
    <t>TEC-AC-10001090</t>
  </si>
  <si>
    <t>Micro Innovations Wireless Classic Keyboard with Mouse</t>
  </si>
  <si>
    <t>US-2015-119312</t>
  </si>
  <si>
    <t>CA-2015-167010</t>
  </si>
  <si>
    <t>Valerie Takahito</t>
  </si>
  <si>
    <t>CA-2017-126788</t>
  </si>
  <si>
    <t>TEC-PH-10001619</t>
  </si>
  <si>
    <t>LG G3</t>
  </si>
  <si>
    <t>CA-2017-148068</t>
  </si>
  <si>
    <t>US-2017-142573</t>
  </si>
  <si>
    <t>US-2015-148817</t>
  </si>
  <si>
    <t>CA-2016-110044</t>
  </si>
  <si>
    <t>TEC-PH-10001299</t>
  </si>
  <si>
    <t>Polycom CX300 Desktop Phone USB VoIP phone</t>
  </si>
  <si>
    <t>CA-2017-146920</t>
  </si>
  <si>
    <t>CA-2014-103940</t>
  </si>
  <si>
    <t>CA-2016-162082</t>
  </si>
  <si>
    <t>CA-2016-132094</t>
  </si>
  <si>
    <t>OFF-AR-10004165</t>
  </si>
  <si>
    <t>Binney &amp; Smith inkTank Erasable Pocket Highlighter, Chisel Tip, Yellow</t>
  </si>
  <si>
    <t>CA-2017-123001</t>
  </si>
  <si>
    <t>CA-2015-118955</t>
  </si>
  <si>
    <t>OFF-EN-10001028</t>
  </si>
  <si>
    <t>US-2016-143448</t>
  </si>
  <si>
    <t>CA-2017-117863</t>
  </si>
  <si>
    <t>FUR-FU-10002456</t>
  </si>
  <si>
    <t>Master Caster Door Stop, Large Neon Orange</t>
  </si>
  <si>
    <t>CA-2017-160458</t>
  </si>
  <si>
    <t>US-2016-142685</t>
  </si>
  <si>
    <t>Maureen Gnade</t>
  </si>
  <si>
    <t>CA-2016-133144</t>
  </si>
  <si>
    <t>OFF-PA-10004971</t>
  </si>
  <si>
    <t>Xerox 196</t>
  </si>
  <si>
    <t>CA-2017-167871</t>
  </si>
  <si>
    <t>OFF-PA-10001977</t>
  </si>
  <si>
    <t>Xerox 194</t>
  </si>
  <si>
    <t>CA-2016-119963</t>
  </si>
  <si>
    <t>CA-2014-121167</t>
  </si>
  <si>
    <t>US-2016-151862</t>
  </si>
  <si>
    <t>TEC-PH-10003535</t>
  </si>
  <si>
    <t>RCA ViSYS 25423RE1 Corded phone</t>
  </si>
  <si>
    <t>CA-2017-152961</t>
  </si>
  <si>
    <t>CA-2014-133228</t>
  </si>
  <si>
    <t>CA-2016-114951</t>
  </si>
  <si>
    <t>CA-2016-156573</t>
  </si>
  <si>
    <t>OFF-BI-10002414</t>
  </si>
  <si>
    <t>GBC ProClick Spines for 32-Hole Punch</t>
  </si>
  <si>
    <t>CA-2015-113901</t>
  </si>
  <si>
    <t>CA-2017-134838</t>
  </si>
  <si>
    <t>CA-2016-120257</t>
  </si>
  <si>
    <t>OFF-AR-10003481</t>
  </si>
  <si>
    <t>Newell 348</t>
  </si>
  <si>
    <t>CA-2014-164910</t>
  </si>
  <si>
    <t>CA-2016-149902</t>
  </si>
  <si>
    <t>CA-2016-146010</t>
  </si>
  <si>
    <t>US-2015-163685</t>
  </si>
  <si>
    <t>CA-2014-135090</t>
  </si>
  <si>
    <t>Susan Pistek</t>
  </si>
  <si>
    <t>CA-2015-132374</t>
  </si>
  <si>
    <t>CA-2016-167556</t>
  </si>
  <si>
    <t>OFF-PA-10000466</t>
  </si>
  <si>
    <t>Memo Book, 100 Message Capacity, 5 3/8” x 11”</t>
  </si>
  <si>
    <t>US-2016-116400</t>
  </si>
  <si>
    <t>FUR-FU-10003731</t>
  </si>
  <si>
    <t>Eldon Expressions Wood and Plastic Desk Accessories, Oak</t>
  </si>
  <si>
    <t>CA-2017-101308</t>
  </si>
  <si>
    <t>OFF-FA-10002780</t>
  </si>
  <si>
    <t>CA-2014-114517</t>
  </si>
  <si>
    <t>CA-2017-119564</t>
  </si>
  <si>
    <t>CA-2016-135265</t>
  </si>
  <si>
    <t>CA-2016-108735</t>
  </si>
  <si>
    <t>CA-2017-112333</t>
  </si>
  <si>
    <t>US-2016-159415</t>
  </si>
  <si>
    <t>Charles Sheldon</t>
  </si>
  <si>
    <t>FUR-FU-10003798</t>
  </si>
  <si>
    <t>Ultra Door Kickplate, 8"H x 34"W</t>
  </si>
  <si>
    <t>CA-2014-122588</t>
  </si>
  <si>
    <t>CA-2014-137589</t>
  </si>
  <si>
    <t>CA-2015-161998</t>
  </si>
  <si>
    <t>CA-2015-105627</t>
  </si>
  <si>
    <t>Dana Kaydos</t>
  </si>
  <si>
    <t>US-2015-149629</t>
  </si>
  <si>
    <t>FUR-BO-10004709</t>
  </si>
  <si>
    <t>Bush Westfield Collection Bookcases, Medium Cherry Finish</t>
  </si>
  <si>
    <t>CA-2014-116834</t>
  </si>
  <si>
    <t>CA-2016-145730</t>
  </si>
  <si>
    <t>US-2015-168732</t>
  </si>
  <si>
    <t>Khloe Miller</t>
  </si>
  <si>
    <t>OFF-AR-10003087</t>
  </si>
  <si>
    <t>CA-2015-107468</t>
  </si>
  <si>
    <t>CA-2017-144463</t>
  </si>
  <si>
    <t>FUR-FU-10001215</t>
  </si>
  <si>
    <t>Howard Miller 11-1/2" Diameter Brentwood Wall Clock</t>
  </si>
  <si>
    <t>CA-2017-100811</t>
  </si>
  <si>
    <t>CA-2015-153612</t>
  </si>
  <si>
    <t>CA-2015-165624</t>
  </si>
  <si>
    <t>CA-2014-154963</t>
  </si>
  <si>
    <t>Anna Andreadi</t>
  </si>
  <si>
    <t>CA-2017-130764</t>
  </si>
  <si>
    <t>CA-2017-139311</t>
  </si>
  <si>
    <t>OFF-PA-10001776</t>
  </si>
  <si>
    <t>Wirebound Message Books, Four 2 3/4" x 5" Forms per Page, 600 Sets per Book</t>
  </si>
  <si>
    <t>CA-2017-124296</t>
  </si>
  <si>
    <t>TEC-MA-10003183</t>
  </si>
  <si>
    <t>DYMO CardScan Personal V9 Business Card Scanner</t>
  </si>
  <si>
    <t>CA-2016-169957</t>
  </si>
  <si>
    <t>US-2016-108777</t>
  </si>
  <si>
    <t>CA-2015-148859</t>
  </si>
  <si>
    <t>CA-2014-110786</t>
  </si>
  <si>
    <t>FUR-FU-10000550</t>
  </si>
  <si>
    <t>Stacking Trays by OIC</t>
  </si>
  <si>
    <t>CA-2015-137750</t>
  </si>
  <si>
    <t>FUR-FU-10001979</t>
  </si>
  <si>
    <t>Dana Halogen Swing-Arm Architect Lamp</t>
  </si>
  <si>
    <t>CA-2015-136378</t>
  </si>
  <si>
    <t>CA-2017-100356</t>
  </si>
  <si>
    <t>US-2015-166520</t>
  </si>
  <si>
    <t>CA-2017-136350</t>
  </si>
  <si>
    <t>CA-2014-122931</t>
  </si>
  <si>
    <t>CA-2014-163034</t>
  </si>
  <si>
    <t>CA-2015-124058</t>
  </si>
  <si>
    <t>TEC-PH-10004774</t>
  </si>
  <si>
    <t>Gear Head AU3700S Headset</t>
  </si>
  <si>
    <t>CA-2016-129196</t>
  </si>
  <si>
    <t>US-2015-138716</t>
  </si>
  <si>
    <t>US-2016-122182</t>
  </si>
  <si>
    <t>US-2014-130358</t>
  </si>
  <si>
    <t>OFF-AR-10002766</t>
  </si>
  <si>
    <t>CA-2014-102673</t>
  </si>
  <si>
    <t>CA-2016-145303</t>
  </si>
  <si>
    <t>CA-2015-156104</t>
  </si>
  <si>
    <t>US-2015-164308</t>
  </si>
  <si>
    <t>CA-2017-108112</t>
  </si>
  <si>
    <t>FUR-FU-10003553</t>
  </si>
  <si>
    <t>Howard Miller 13-1/2" Diameter Rosebrook Wall Clock</t>
  </si>
  <si>
    <t>CA-2015-100685</t>
  </si>
  <si>
    <t>OFF-BI-10003094</t>
  </si>
  <si>
    <t>Self-Adhesive Ring Binder Labels</t>
  </si>
  <si>
    <t>CA-2015-165414</t>
  </si>
  <si>
    <t>CA-2016-140417</t>
  </si>
  <si>
    <t>US-2017-151316</t>
  </si>
  <si>
    <t>CA-2017-163692</t>
  </si>
  <si>
    <t>OFF-BI-10003291</t>
  </si>
  <si>
    <t>Wilson Jones Leather-Like Binders with DublLock Round Rings</t>
  </si>
  <si>
    <t>CA-2016-111913</t>
  </si>
  <si>
    <t>TEC-PH-10002275</t>
  </si>
  <si>
    <t>Mitel 5320 IP Phone VoIP phone</t>
  </si>
  <si>
    <t>US-2014-156559</t>
  </si>
  <si>
    <t>FUR-BO-10000711</t>
  </si>
  <si>
    <t>Hon Metal Bookcases, Gray</t>
  </si>
  <si>
    <t>CA-2016-161473</t>
  </si>
  <si>
    <t>CA-2017-166576</t>
  </si>
  <si>
    <t>CA-2015-102491</t>
  </si>
  <si>
    <t>TEC-MA-10000864</t>
  </si>
  <si>
    <t>Cisco 9971 IP Video Phone Charcoal</t>
  </si>
  <si>
    <t>CA-2014-116904</t>
  </si>
  <si>
    <t>US-2017-102288</t>
  </si>
  <si>
    <t>OFF-AP-10004655</t>
  </si>
  <si>
    <t>Holmes Visible Mist Ultrasonic Humidifier with 2.3-Gallon Output per Day, Replacement Filter</t>
  </si>
  <si>
    <t>CA-2017-137456</t>
  </si>
  <si>
    <t>US-2017-155999</t>
  </si>
  <si>
    <t>US-2016-148334</t>
  </si>
  <si>
    <t>Dorothy Dickinson</t>
  </si>
  <si>
    <t>CA-2015-105599</t>
  </si>
  <si>
    <t>CA-2015-153717</t>
  </si>
  <si>
    <t>CA-2015-116687</t>
  </si>
  <si>
    <t>CA-2016-163573</t>
  </si>
  <si>
    <t>CA-2015-153416</t>
  </si>
  <si>
    <t>CA-2017-117394</t>
  </si>
  <si>
    <t>TEC-AC-10000199</t>
  </si>
  <si>
    <t>Kingston Digital DataTraveler 8GB USB 2.0</t>
  </si>
  <si>
    <t>CA-2017-133823</t>
  </si>
  <si>
    <t>CA-2014-127523</t>
  </si>
  <si>
    <t>CA-2017-123239</t>
  </si>
  <si>
    <t>CA-2017-156769</t>
  </si>
  <si>
    <t>OFF-AR-10003179</t>
  </si>
  <si>
    <t>Dixon Ticonderoga Core-Lock Colored Pencils</t>
  </si>
  <si>
    <t>CA-2014-127299</t>
  </si>
  <si>
    <t>OFF-ST-10003722</t>
  </si>
  <si>
    <t>Project Tote Personal File</t>
  </si>
  <si>
    <t>CA-2015-121272</t>
  </si>
  <si>
    <t>OFF-AP-10001947</t>
  </si>
  <si>
    <t>Acco 6 Outlet Guardian Premium Plus Surge Suppressor</t>
  </si>
  <si>
    <t>CA-2014-115336</t>
  </si>
  <si>
    <t>OFF-BI-10001107</t>
  </si>
  <si>
    <t>GBC White Gloss Covers, Plain Front</t>
  </si>
  <si>
    <t>CA-2015-111703</t>
  </si>
  <si>
    <t>CA-2014-128839</t>
  </si>
  <si>
    <t>CA-2017-105914</t>
  </si>
  <si>
    <t>OFF-BI-10002854</t>
  </si>
  <si>
    <t>Performers Binder/Pad Holder, Black</t>
  </si>
  <si>
    <t>CA-2017-110926</t>
  </si>
  <si>
    <t>CA-2016-117226</t>
  </si>
  <si>
    <t>CA-2017-127313</t>
  </si>
  <si>
    <t>Personal File Boxes with Fold-Down Carry Handle</t>
  </si>
  <si>
    <t>CA-2016-136287</t>
  </si>
  <si>
    <t>OFF-LA-10003148</t>
  </si>
  <si>
    <t>Avery 51</t>
  </si>
  <si>
    <t>US-2014-107699</t>
  </si>
  <si>
    <t>CA-2017-112725</t>
  </si>
  <si>
    <t>CA-2015-136196</t>
  </si>
  <si>
    <t>CA-2017-106068</t>
  </si>
  <si>
    <t>OFF-BI-10000962</t>
  </si>
  <si>
    <t>Acco Flexible ACCOHIDE Square Ring Data Binder, Dark Blue, 11 1/2" X 14" 7/8"</t>
  </si>
  <si>
    <t>CA-2017-100160</t>
  </si>
  <si>
    <t>CA-2016-139689</t>
  </si>
  <si>
    <t>OFF-BI-10004781</t>
  </si>
  <si>
    <t>GBC Wire Binding Strips</t>
  </si>
  <si>
    <t>CA-2015-101091</t>
  </si>
  <si>
    <t>CA-2014-126907</t>
  </si>
  <si>
    <t>OFF-PA-10000533</t>
  </si>
  <si>
    <t>Southworth Parchment Paper &amp; Envelopes</t>
  </si>
  <si>
    <t>US-2016-164588</t>
  </si>
  <si>
    <t>CA-2017-115546</t>
  </si>
  <si>
    <t>Amy Hunt</t>
  </si>
  <si>
    <t>CA-2015-163587</t>
  </si>
  <si>
    <t>US-2017-106131</t>
  </si>
  <si>
    <t>Tracy Poddar</t>
  </si>
  <si>
    <t>CA-2015-160213</t>
  </si>
  <si>
    <t>CA-2014-157924</t>
  </si>
  <si>
    <t>CA-2015-100216</t>
  </si>
  <si>
    <t>CA-2017-100601</t>
  </si>
  <si>
    <t>CA-2016-152163</t>
  </si>
  <si>
    <t>OFF-BI-10002215</t>
  </si>
  <si>
    <t>Wilson Jones Hanging View Binder, White, 1"</t>
  </si>
  <si>
    <t>CA-2015-154340</t>
  </si>
  <si>
    <t>Eileen Kiefer</t>
  </si>
  <si>
    <t>OFF-AR-10003582</t>
  </si>
  <si>
    <t>Boston Electric Pencil Sharpener, Model 1818, Charcoal Black</t>
  </si>
  <si>
    <t>CA-2014-128846</t>
  </si>
  <si>
    <t>CA-2016-148593</t>
  </si>
  <si>
    <t>US-2017-119039</t>
  </si>
  <si>
    <t>CA-2017-128426</t>
  </si>
  <si>
    <t>US-2017-136868</t>
  </si>
  <si>
    <t>Cyra Reiten</t>
  </si>
  <si>
    <t>CA-2016-143749</t>
  </si>
  <si>
    <t>FUR-BO-10002853</t>
  </si>
  <si>
    <t>O'Sullivan 5-Shelf Heavy-Duty Bookcases</t>
  </si>
  <si>
    <t>CA-2016-111493</t>
  </si>
  <si>
    <t>CA-2017-112536</t>
  </si>
  <si>
    <t>Susan Gilcrest</t>
  </si>
  <si>
    <t>CA-2016-157714</t>
  </si>
  <si>
    <t>OFF-PA-10004022</t>
  </si>
  <si>
    <t>Hammermill Color Copier Paper (28Lb. and 96 Bright)</t>
  </si>
  <si>
    <t>CA-2017-166709</t>
  </si>
  <si>
    <t>CA-2015-129392</t>
  </si>
  <si>
    <t>OFF-PA-10004248</t>
  </si>
  <si>
    <t>Xerox 1990</t>
  </si>
  <si>
    <t>CA-2015-150875</t>
  </si>
  <si>
    <t>CA-2015-154200</t>
  </si>
  <si>
    <t>CA-2016-124233</t>
  </si>
  <si>
    <t>US-2015-134271</t>
  </si>
  <si>
    <t>US-2016-161683</t>
  </si>
  <si>
    <t>OFF-AP-10000179</t>
  </si>
  <si>
    <t>Honeywell Enviracaire Portable HEPA Air Cleaner for up to 10 x 16 Room</t>
  </si>
  <si>
    <t>CA-2015-143105</t>
  </si>
  <si>
    <t>CA-2014-145387</t>
  </si>
  <si>
    <t>CA-2017-109715</t>
  </si>
  <si>
    <t>Angele Hood</t>
  </si>
  <si>
    <t>OFF-PA-10004965</t>
  </si>
  <si>
    <t>Xerox 1921</t>
  </si>
  <si>
    <t>CA-2014-166457</t>
  </si>
  <si>
    <t>CA-2016-164637</t>
  </si>
  <si>
    <t>OFF-BI-10003876</t>
  </si>
  <si>
    <t>Green Canvas Binder for 8-1/2" x 14" Sheets</t>
  </si>
  <si>
    <t>CA-2014-103590</t>
  </si>
  <si>
    <t>OFF-EN-10004007</t>
  </si>
  <si>
    <t>Park Ridge Embossed Executive Business Envelopes</t>
  </si>
  <si>
    <t>CA-2015-111234</t>
  </si>
  <si>
    <t>OFF-LA-10002271</t>
  </si>
  <si>
    <t>Smead Alpha-Z Color-Coded Second Alphabetical Labels and Starter Set</t>
  </si>
  <si>
    <t>CA-2017-149881</t>
  </si>
  <si>
    <t>FUR-BO-10003894</t>
  </si>
  <si>
    <t>Safco Value Mate Steel Bookcase, Baked Enamel Finish on Steel, Black</t>
  </si>
  <si>
    <t>CA-2017-134565</t>
  </si>
  <si>
    <t>OFF-PA-10004243</t>
  </si>
  <si>
    <t>Xerox 1939</t>
  </si>
  <si>
    <t>CA-2016-108644</t>
  </si>
  <si>
    <t>US-2014-102631</t>
  </si>
  <si>
    <t>FUR-FU-10003930</t>
  </si>
  <si>
    <t>Howard Miller 12-3/4 Diameter Accuwave DS  Wall Clock</t>
  </si>
  <si>
    <t>CA-2017-120327</t>
  </si>
  <si>
    <t>OFF-FA-10004854</t>
  </si>
  <si>
    <t>Vinyl Coated Wire Paper Clips in Organizer Box, 800/Box</t>
  </si>
  <si>
    <t>CA-2015-154970</t>
  </si>
  <si>
    <t>CA-2016-113803</t>
  </si>
  <si>
    <t>OFF-PA-10001994</t>
  </si>
  <si>
    <t>Ink Jet Note and Greeting Cards, 8-1/2" x 5-1/2" Card Size</t>
  </si>
  <si>
    <t>CA-2017-100223</t>
  </si>
  <si>
    <t>CA-2014-168823</t>
  </si>
  <si>
    <t>CA-2016-162404</t>
  </si>
  <si>
    <t>Neil Französisch</t>
  </si>
  <si>
    <t>OFF-BI-10000948</t>
  </si>
  <si>
    <t>GBC Laser Imprintable Binding System Covers, Desert Sand</t>
  </si>
  <si>
    <t>CA-2017-104024</t>
  </si>
  <si>
    <t>OFF-AR-10001972</t>
  </si>
  <si>
    <t>Newell 323</t>
  </si>
  <si>
    <t>CA-2017-147144</t>
  </si>
  <si>
    <t>OFF-AR-10004587</t>
  </si>
  <si>
    <t>Boston 1827 Commercial Additional Cutter, Drive Gear &amp; Gear Rack for 1606</t>
  </si>
  <si>
    <t>CA-2017-158673</t>
  </si>
  <si>
    <t>CA-2014-133704</t>
  </si>
  <si>
    <t>OFF-AP-10001366</t>
  </si>
  <si>
    <t>CA-2016-159142</t>
  </si>
  <si>
    <t>TEC-PH-10001448</t>
  </si>
  <si>
    <t>Anker Astro 15000mAh USB Portable Charger</t>
  </si>
  <si>
    <t>CA-2014-138436</t>
  </si>
  <si>
    <t>CA-2017-117702</t>
  </si>
  <si>
    <t>CA-2016-157336</t>
  </si>
  <si>
    <t>CA-2014-168130</t>
  </si>
  <si>
    <t>Bill Shonely</t>
  </si>
  <si>
    <t>CA-2015-155068</t>
  </si>
  <si>
    <t>CA-2017-163160</t>
  </si>
  <si>
    <t>OFF-PA-10003127</t>
  </si>
  <si>
    <t>CA-2015-101924</t>
  </si>
  <si>
    <t>CA-2016-124793</t>
  </si>
  <si>
    <t>CA-2017-118367</t>
  </si>
  <si>
    <t>OFF-EN-10004386</t>
  </si>
  <si>
    <t>Recycled Interoffice Envelopes with String and Button Closure, 10 x 13</t>
  </si>
  <si>
    <t>CA-2017-164819</t>
  </si>
  <si>
    <t>CA-2017-158344</t>
  </si>
  <si>
    <t>CA-2017-123351</t>
  </si>
  <si>
    <t>CA-2017-110429</t>
  </si>
  <si>
    <t>OFF-BI-10000216</t>
  </si>
  <si>
    <t>Mead 1st Gear 2" Zipper Binder, Asst. Colors</t>
  </si>
  <si>
    <t>US-2016-131611</t>
  </si>
  <si>
    <t>US-2017-124821</t>
  </si>
  <si>
    <t>FUR-TA-10000688</t>
  </si>
  <si>
    <t>Chromcraft Bull-Nose Wood Round Conference Table Top, Wood Base</t>
  </si>
  <si>
    <t>CA-2015-166975</t>
  </si>
  <si>
    <t>Stefanie Holloman</t>
  </si>
  <si>
    <t>CA-2016-123806</t>
  </si>
  <si>
    <t>FUR-FU-10000965</t>
  </si>
  <si>
    <t>Howard Miller 11-1/2" Diameter Ridgewood Wall Clock</t>
  </si>
  <si>
    <t>US-2017-158505</t>
  </si>
  <si>
    <t>TEC-PH-10004071</t>
  </si>
  <si>
    <t>PayAnywhere Card Reader</t>
  </si>
  <si>
    <t>CA-2015-142692</t>
  </si>
  <si>
    <t>CA-2015-123456</t>
  </si>
  <si>
    <t>CA-2017-151358</t>
  </si>
  <si>
    <t>US-2016-107440</t>
  </si>
  <si>
    <t>TEC-MA-10001047</t>
  </si>
  <si>
    <t>3D Systems Cube Printer, 2nd Generation, Magenta</t>
  </si>
  <si>
    <t>CA-2014-166989</t>
  </si>
  <si>
    <t>CA-2014-103100</t>
  </si>
  <si>
    <t>OFF-LA-10003720</t>
  </si>
  <si>
    <t>Avery 487</t>
  </si>
  <si>
    <t>CA-2015-105690</t>
  </si>
  <si>
    <t>CA-2017-127516</t>
  </si>
  <si>
    <t>US-2015-117184</t>
  </si>
  <si>
    <t>CA-2017-102407</t>
  </si>
  <si>
    <t>CA-2017-130967</t>
  </si>
  <si>
    <t>CA-2017-101581</t>
  </si>
  <si>
    <t>CA-2017-169124</t>
  </si>
  <si>
    <t>CA-2017-117261</t>
  </si>
  <si>
    <t>CA-2017-129021</t>
  </si>
  <si>
    <t>TEC-PH-10001459</t>
  </si>
  <si>
    <t>Samsung Galaxy Mega 6.3</t>
  </si>
  <si>
    <t>CA-2014-123253</t>
  </si>
  <si>
    <t>CA-2016-121601</t>
  </si>
  <si>
    <t>CA-2014-162278</t>
  </si>
  <si>
    <t>CA-2016-161095</t>
  </si>
  <si>
    <t>OFF-BI-10002764</t>
  </si>
  <si>
    <t>Recycled Pressboard Report Cover with Reinforced Top Hinge</t>
  </si>
  <si>
    <t>CA-2014-125829</t>
  </si>
  <si>
    <t>CA-2014-123127</t>
  </si>
  <si>
    <t>OFF-AP-10001962</t>
  </si>
  <si>
    <t>Black &amp; Decker Filter for Double Action Dustbuster Cordless Vac BLDV7210</t>
  </si>
  <si>
    <t>CA-2015-115945</t>
  </si>
  <si>
    <t>OFF-AR-10004062</t>
  </si>
  <si>
    <t>CA-2015-136735</t>
  </si>
  <si>
    <t>OFF-EN-10002230</t>
  </si>
  <si>
    <t>Airmail Envelopes</t>
  </si>
  <si>
    <t>US-2017-136189</t>
  </si>
  <si>
    <t>FUR-FU-10000175</t>
  </si>
  <si>
    <t>DAX Wood Document Frame.</t>
  </si>
  <si>
    <t>CA-2014-152345</t>
  </si>
  <si>
    <t>US-2015-147662</t>
  </si>
  <si>
    <t>CA-2016-153346</t>
  </si>
  <si>
    <t>OFF-AR-10000315</t>
  </si>
  <si>
    <t>Dixon Ticonderoga Maple Cedar Pencil, #2</t>
  </si>
  <si>
    <t>CA-2017-118360</t>
  </si>
  <si>
    <t>CA-2017-149853</t>
  </si>
  <si>
    <t>OFF-PA-10000556</t>
  </si>
  <si>
    <t>Xerox 208</t>
  </si>
  <si>
    <t>CA-2017-107909</t>
  </si>
  <si>
    <t>CA-2015-112375</t>
  </si>
  <si>
    <t>Roger Demir</t>
  </si>
  <si>
    <t>TEC-AC-10003237</t>
  </si>
  <si>
    <t>Memorex Micro Travel Drive 4 GB</t>
  </si>
  <si>
    <t>CA-2015-154795</t>
  </si>
  <si>
    <t>OFF-EN-10003068</t>
  </si>
  <si>
    <t>#6 3/4 Gummed Flap White Envelopes</t>
  </si>
  <si>
    <t>CA-2015-125234</t>
  </si>
  <si>
    <t>CA-2017-133501</t>
  </si>
  <si>
    <t>US-2014-129609</t>
  </si>
  <si>
    <t>CA-2017-130309</t>
  </si>
  <si>
    <t>CA-2017-105410</t>
  </si>
  <si>
    <t>CA-2016-120355</t>
  </si>
  <si>
    <t>CA-2017-169894</t>
  </si>
  <si>
    <t>US-2017-100482</t>
  </si>
  <si>
    <t>CA-2017-107748</t>
  </si>
  <si>
    <t>Alex Grayson</t>
  </si>
  <si>
    <t>TEC-PH-10003215</t>
  </si>
  <si>
    <t>Jackery Bar Premium Fast-charging Portable Charger</t>
  </si>
  <si>
    <t>CA-2017-153654</t>
  </si>
  <si>
    <t>CA-2015-155600</t>
  </si>
  <si>
    <t>CA-2017-162565</t>
  </si>
  <si>
    <t>CA-2016-127642</t>
  </si>
  <si>
    <t>OFF-PA-10000565</t>
  </si>
  <si>
    <t>US-2017-163195</t>
  </si>
  <si>
    <t>TEC-PH-10003875</t>
  </si>
  <si>
    <t>KLD Oscar II Style Snap-on Ultra Thin Side Flip Synthetic Leather Cover Case for HTC One HTC M7</t>
  </si>
  <si>
    <t>CA-2017-111332</t>
  </si>
  <si>
    <t>OFF-AR-10001953</t>
  </si>
  <si>
    <t>Boston 1645 Deluxe Heavier-Duty Electric Pencil Sharpener</t>
  </si>
  <si>
    <t>CA-2017-117044</t>
  </si>
  <si>
    <t>OFF-FA-10000936</t>
  </si>
  <si>
    <t>Acco Hot Clips Clips to Go</t>
  </si>
  <si>
    <t>US-2016-165078</t>
  </si>
  <si>
    <t>US-2017-169320</t>
  </si>
  <si>
    <t>CA-2016-158575</t>
  </si>
  <si>
    <t>OFF-AP-10002998</t>
  </si>
  <si>
    <t>Holmes 99% HEPA Air Purifier</t>
  </si>
  <si>
    <t>CA-2014-166954</t>
  </si>
  <si>
    <t>CA-2015-140830</t>
  </si>
  <si>
    <t>CA-2015-152891</t>
  </si>
  <si>
    <t>US-2015-122784</t>
  </si>
  <si>
    <t>CA-2016-156811</t>
  </si>
  <si>
    <t>CA-2017-111556</t>
  </si>
  <si>
    <t>CA-2016-108868</t>
  </si>
  <si>
    <t>CA-2014-142965</t>
  </si>
  <si>
    <t>OFF-ST-10002583</t>
  </si>
  <si>
    <t>Fellowes Neat Ideas Storage Cubes</t>
  </si>
  <si>
    <t>CA-2016-148740</t>
  </si>
  <si>
    <t>US-2014-138758</t>
  </si>
  <si>
    <t>CA-2016-131737</t>
  </si>
  <si>
    <t>CA-2016-114538</t>
  </si>
  <si>
    <t>OFF-AR-10002445</t>
  </si>
  <si>
    <t>SANFORD Major Accent Highlighters</t>
  </si>
  <si>
    <t>CA-2014-127936</t>
  </si>
  <si>
    <t>CA-2015-164336</t>
  </si>
  <si>
    <t>CA-2016-100041</t>
  </si>
  <si>
    <t>US-2014-154879</t>
  </si>
  <si>
    <t>CA-2014-130624</t>
  </si>
  <si>
    <t>CA-2017-132339</t>
  </si>
  <si>
    <t>CA-2014-153983</t>
  </si>
  <si>
    <t>CA-2017-112900</t>
  </si>
  <si>
    <t>CA-2014-160157</t>
  </si>
  <si>
    <t>FUR-FU-10003773</t>
  </si>
  <si>
    <t>Eldon Cleatmat Plus Chair Mats for High Pile Carpets</t>
  </si>
  <si>
    <t>CA-2014-139633</t>
  </si>
  <si>
    <t>CA-2015-163090</t>
  </si>
  <si>
    <t>OFF-SU-10002537</t>
  </si>
  <si>
    <t>Acme Box Cutter Scissors</t>
  </si>
  <si>
    <t>CA-2014-117016</t>
  </si>
  <si>
    <t>CA-2017-159464</t>
  </si>
  <si>
    <t>OFF-AP-10001492</t>
  </si>
  <si>
    <t>Acco Six-Outlet Power Strip, 4' Cord Length</t>
  </si>
  <si>
    <t>US-2017-103226</t>
  </si>
  <si>
    <t>CA-2017-119452</t>
  </si>
  <si>
    <t>CA-2017-147725</t>
  </si>
  <si>
    <t>OFF-AR-10001725</t>
  </si>
  <si>
    <t>Boston Home &amp; Office Model 2000 Electric Pencil Sharpeners</t>
  </si>
  <si>
    <t>CA-2016-168893</t>
  </si>
  <si>
    <t>CA-2016-163398</t>
  </si>
  <si>
    <t>CA-2016-162726</t>
  </si>
  <si>
    <t>US-2016-111290</t>
  </si>
  <si>
    <t>US-2014-147704</t>
  </si>
  <si>
    <t>CA-2015-121965</t>
  </si>
  <si>
    <t>CA-2016-147137</t>
  </si>
  <si>
    <t>US-2015-146745</t>
  </si>
  <si>
    <t>CA-2017-115175</t>
  </si>
  <si>
    <t>CA-2017-105851</t>
  </si>
  <si>
    <t>US-2017-125717</t>
  </si>
  <si>
    <t>CA-2015-163895</t>
  </si>
  <si>
    <t>CA-2017-168641</t>
  </si>
  <si>
    <t>CA-2017-156895</t>
  </si>
  <si>
    <t>FUR-CH-10003535</t>
  </si>
  <si>
    <t>Global Armless Task Chair, Royal Blue</t>
  </si>
  <si>
    <t>CA-2017-121300</t>
  </si>
  <si>
    <t>CA-2017-130211</t>
  </si>
  <si>
    <t>OFF-ST-10000129</t>
  </si>
  <si>
    <t>Fellowes Recycled Storage Drawers</t>
  </si>
  <si>
    <t>CA-2014-147235</t>
  </si>
  <si>
    <t>OFF-PA-10004948</t>
  </si>
  <si>
    <t>Xerox 190</t>
  </si>
  <si>
    <t>CA-2016-109365</t>
  </si>
  <si>
    <t>OFF-FA-10001561</t>
  </si>
  <si>
    <t>Stockwell Push Pins</t>
  </si>
  <si>
    <t>CA-2015-162621</t>
  </si>
  <si>
    <t>CA-2017-105921</t>
  </si>
  <si>
    <t>CA-2014-150798</t>
  </si>
  <si>
    <t>TEC-CO-10001571</t>
  </si>
  <si>
    <t>Sharp 1540cs Digital Laser Copier</t>
  </si>
  <si>
    <t>CA-2017-112753</t>
  </si>
  <si>
    <t>CA-2017-155075</t>
  </si>
  <si>
    <t>CA-2014-103401</t>
  </si>
  <si>
    <t>Georgia Rosenberg</t>
  </si>
  <si>
    <t>CA-2016-124814</t>
  </si>
  <si>
    <t>CA-2014-116757</t>
  </si>
  <si>
    <t>OFF-PA-10002005</t>
  </si>
  <si>
    <t>Xerox 225</t>
  </si>
  <si>
    <t>US-2014-138247</t>
  </si>
  <si>
    <t>TEC-PH-10000213</t>
  </si>
  <si>
    <t>Seidio BD2-HK3IPH5-BK DILEX Case and Holster Combo for Apple iPhone 5/5s - Black</t>
  </si>
  <si>
    <t>CA-2017-167003</t>
  </si>
  <si>
    <t>Vivek Sundaresam</t>
  </si>
  <si>
    <t>CA-2016-119935</t>
  </si>
  <si>
    <t>FUR-FU-10001085</t>
  </si>
  <si>
    <t>3M Polarizing Light Filter Sleeves</t>
  </si>
  <si>
    <t>CA-2016-118969</t>
  </si>
  <si>
    <t>CA-2016-145240</t>
  </si>
  <si>
    <t>CA-2016-120873</t>
  </si>
  <si>
    <t>US-2017-111920</t>
  </si>
  <si>
    <t>US-2016-128678</t>
  </si>
  <si>
    <t>OFF-PA-10000807</t>
  </si>
  <si>
    <t>TOPS "Important Message" Pads, Canary, 4-1/4 x 5-1/2, 50 Sheets per Pad</t>
  </si>
  <si>
    <t>CA-2016-101385</t>
  </si>
  <si>
    <t>CA-2017-107167</t>
  </si>
  <si>
    <t>OFF-ST-10003805</t>
  </si>
  <si>
    <t>24 Capacity Maxi Data Binder Racks, Pearl</t>
  </si>
  <si>
    <t>CA-2014-109491</t>
  </si>
  <si>
    <t>TEC-AC-10001284</t>
  </si>
  <si>
    <t>Enermax Briskie RF Wireless Keyboard and Mouse Combo</t>
  </si>
  <si>
    <t>CA-2017-105445</t>
  </si>
  <si>
    <t>CA-2014-107454</t>
  </si>
  <si>
    <t>US-2017-105046</t>
  </si>
  <si>
    <t>CA-2017-152856</t>
  </si>
  <si>
    <t>CA-2016-134691</t>
  </si>
  <si>
    <t>CA-2016-118759</t>
  </si>
  <si>
    <t>CA-2014-140403</t>
  </si>
  <si>
    <t>CA-2015-163104</t>
  </si>
  <si>
    <t>CA-2017-138464</t>
  </si>
  <si>
    <t>FUR-FU-10003142</t>
  </si>
  <si>
    <t>Master Big Foot Doorstop, Beige</t>
  </si>
  <si>
    <t>CA-2015-104129</t>
  </si>
  <si>
    <t>US-2017-132206</t>
  </si>
  <si>
    <t>CA-2017-113474</t>
  </si>
  <si>
    <t>Tony Molinari</t>
  </si>
  <si>
    <t>OFF-EN-10004206</t>
  </si>
  <si>
    <t>Multimedia Mailers</t>
  </si>
  <si>
    <t>CA-2015-126557</t>
  </si>
  <si>
    <t>FUR-CH-10004477</t>
  </si>
  <si>
    <t>Global Push Button Manager's Chair, Indigo</t>
  </si>
  <si>
    <t>US-2017-107636</t>
  </si>
  <si>
    <t>OFF-LA-10003388</t>
  </si>
  <si>
    <t>Avery 5</t>
  </si>
  <si>
    <t>US-2014-165862</t>
  </si>
  <si>
    <t>FUR-TA-10002855</t>
  </si>
  <si>
    <t>Bevis Round Conference Table Top &amp; Single Column Base</t>
  </si>
  <si>
    <t>US-2014-106334</t>
  </si>
  <si>
    <t>CA-2016-101448</t>
  </si>
  <si>
    <t>CA-2015-130218</t>
  </si>
  <si>
    <t>US-2017-117331</t>
  </si>
  <si>
    <t>CA-2014-127383</t>
  </si>
  <si>
    <t>OFF-EN-10004773</t>
  </si>
  <si>
    <t>CA-2014-110219</t>
  </si>
  <si>
    <t>CA-2015-118871</t>
  </si>
  <si>
    <t>CA-2017-129490</t>
  </si>
  <si>
    <t>FUR-CH-10003298</t>
  </si>
  <si>
    <t>Office Star - Contemporary Task Swivel chair with Loop Arms, Charcoal</t>
  </si>
  <si>
    <t>CA-2014-101175</t>
  </si>
  <si>
    <t>US-2017-149510</t>
  </si>
  <si>
    <t>CA-2015-111990</t>
  </si>
  <si>
    <t>CA-2014-169460</t>
  </si>
  <si>
    <t>US-2015-152128</t>
  </si>
  <si>
    <t>CA-2017-126662</t>
  </si>
  <si>
    <t>TEC-CO-10004202</t>
  </si>
  <si>
    <t>Brother DCP1000 Digital 3 in 1 Multifunction Machine</t>
  </si>
  <si>
    <t>CA-2016-139395</t>
  </si>
  <si>
    <t>US-2014-121734</t>
  </si>
  <si>
    <t>CA-2015-110947</t>
  </si>
  <si>
    <t>US-2014-150126</t>
  </si>
  <si>
    <t>OFF-PA-10002709</t>
  </si>
  <si>
    <t>Xerox 1956</t>
  </si>
  <si>
    <t>CA-2015-164427</t>
  </si>
  <si>
    <t>CA-2016-120250</t>
  </si>
  <si>
    <t>FUR-FU-10003424</t>
  </si>
  <si>
    <t>Nu-Dell Oak Frame</t>
  </si>
  <si>
    <t>CA-2016-121993</t>
  </si>
  <si>
    <t>US-2016-100405</t>
  </si>
  <si>
    <t>Tom Stivers</t>
  </si>
  <si>
    <t>US-2017-163790</t>
  </si>
  <si>
    <t>CA-2016-129868</t>
  </si>
  <si>
    <t>CA-2016-140564</t>
  </si>
  <si>
    <t>US-2017-169502</t>
  </si>
  <si>
    <t>CA-2015-146948</t>
  </si>
  <si>
    <t>US-2015-113327</t>
  </si>
  <si>
    <t>CA-2015-135020</t>
  </si>
  <si>
    <t>US-2017-141852</t>
  </si>
  <si>
    <t>CA-2016-109407</t>
  </si>
  <si>
    <t>US-2017-165953</t>
  </si>
  <si>
    <t>CA-2016-144540</t>
  </si>
  <si>
    <t>CA-2015-159863</t>
  </si>
  <si>
    <t>TEC-AC-10000109</t>
  </si>
  <si>
    <t>Sony Micro Vault Click 16 GB USB 2.0 Flash Drive</t>
  </si>
  <si>
    <t>CA-2015-117800</t>
  </si>
  <si>
    <t>CA-2017-145219</t>
  </si>
  <si>
    <t>CA-2015-161214</t>
  </si>
  <si>
    <t>CA-2017-147228</t>
  </si>
  <si>
    <t>CA-2016-101336</t>
  </si>
  <si>
    <t>US-2015-126235</t>
  </si>
  <si>
    <t>FUR-FU-10000719</t>
  </si>
  <si>
    <t>DAX Cubicle Frames, 8-1/2 x 11</t>
  </si>
  <si>
    <t>CA-2017-168396</t>
  </si>
  <si>
    <t>CA-2015-130456</t>
  </si>
  <si>
    <t>FUR-BO-10003893</t>
  </si>
  <si>
    <t>Sauder Camden County Collection Library</t>
  </si>
  <si>
    <t>CA-2017-116288</t>
  </si>
  <si>
    <t>CA-2017-168228</t>
  </si>
  <si>
    <t>CA-2016-102162</t>
  </si>
  <si>
    <t>TEC-CO-10001943</t>
  </si>
  <si>
    <t>Canon PC-428 Personal Copier</t>
  </si>
  <si>
    <t>CA-2017-130141</t>
  </si>
  <si>
    <t>OFF-BI-10000831</t>
  </si>
  <si>
    <t>Storex Flexible Poly Binders with Double Pockets</t>
  </si>
  <si>
    <t>CA-2015-147501</t>
  </si>
  <si>
    <t>CA-2016-143910</t>
  </si>
  <si>
    <t>CA-2014-146885</t>
  </si>
  <si>
    <t>CA-2016-139556</t>
  </si>
  <si>
    <t>Dennis Bolton</t>
  </si>
  <si>
    <t>FUR-CH-10004983</t>
  </si>
  <si>
    <t>Office Star - Mid Back Dual function Ergonomic High Back Chair with 2-Way Adjustable Arms</t>
  </si>
  <si>
    <t>CA-2017-129357</t>
  </si>
  <si>
    <t>OFF-PA-10003228</t>
  </si>
  <si>
    <t>Xerox 1917</t>
  </si>
  <si>
    <t>CA-2017-150987</t>
  </si>
  <si>
    <t>CA-2017-132647</t>
  </si>
  <si>
    <t>CA-2017-159107</t>
  </si>
  <si>
    <t>CA-2014-160738</t>
  </si>
  <si>
    <t>CA-2015-112130</t>
  </si>
  <si>
    <t>OFF-AR-10001468</t>
  </si>
  <si>
    <t>Sanford Prismacolor Professional Thick Lead Art Pencils, 36-Color Set</t>
  </si>
  <si>
    <t>CA-2016-111409</t>
  </si>
  <si>
    <t>CA-2016-116232</t>
  </si>
  <si>
    <t>CA-2016-116547</t>
  </si>
  <si>
    <t>US-2017-133200</t>
  </si>
  <si>
    <t>OFF-BI-10002827</t>
  </si>
  <si>
    <t>Avery Durable Poly Binders</t>
  </si>
  <si>
    <t>CA-2016-133550</t>
  </si>
  <si>
    <t>OFF-AP-10001005</t>
  </si>
  <si>
    <t>Honeywell Quietcare HEPA Air Cleaner</t>
  </si>
  <si>
    <t>CA-2017-139416</t>
  </si>
  <si>
    <t>CA-2014-114510</t>
  </si>
  <si>
    <t>CA-2016-169215</t>
  </si>
  <si>
    <t>CA-2016-127698</t>
  </si>
  <si>
    <t>CA-2016-159912</t>
  </si>
  <si>
    <t>FUR-TA-10004152</t>
  </si>
  <si>
    <t>Barricks 18" x 48" Non-Folding Utility Table with Bottom Storage Shelf</t>
  </si>
  <si>
    <t>CA-2016-101987</t>
  </si>
  <si>
    <t>TEC-PH-10001305</t>
  </si>
  <si>
    <t>Panasonic KX TS208W Corded phone</t>
  </si>
  <si>
    <t>US-2017-154851</t>
  </si>
  <si>
    <t>CA-2014-138681</t>
  </si>
  <si>
    <t>US-2015-138121</t>
  </si>
  <si>
    <t>CA-2017-140298</t>
  </si>
  <si>
    <t>CA-2016-166240</t>
  </si>
  <si>
    <t>CA-2016-158435</t>
  </si>
  <si>
    <t>CA-2017-138149</t>
  </si>
  <si>
    <t>CA-2014-112403</t>
  </si>
  <si>
    <t>OFF-BI-10003529</t>
  </si>
  <si>
    <t>Avery Round Ring Poly Binders</t>
  </si>
  <si>
    <t>CA-2014-108273</t>
  </si>
  <si>
    <t>CA-2017-121643</t>
  </si>
  <si>
    <t>US-2015-122910</t>
  </si>
  <si>
    <t>TEC-PH-10000441</t>
  </si>
  <si>
    <t>VTech DS6151</t>
  </si>
  <si>
    <t>CA-2017-143126</t>
  </si>
  <si>
    <t>CA-2015-129042</t>
  </si>
  <si>
    <t>CA-2015-109736</t>
  </si>
  <si>
    <t>CA-2015-142601</t>
  </si>
  <si>
    <t>OFF-ST-10002756</t>
  </si>
  <si>
    <t>Tennsco Stur-D-Stor Boltless Shelving, 5 Shelves, 24" Deep, Sand</t>
  </si>
  <si>
    <t>CA-2014-106229</t>
  </si>
  <si>
    <t>Nick Radford</t>
  </si>
  <si>
    <t>FUR-TA-10002041</t>
  </si>
  <si>
    <t>Bevis Round Conference Table Top, X-Base</t>
  </si>
  <si>
    <t>US-2017-135230</t>
  </si>
  <si>
    <t>CA-2016-159653</t>
  </si>
  <si>
    <t>CA-2016-131968</t>
  </si>
  <si>
    <t>CA-2014-119151</t>
  </si>
  <si>
    <t>CA-2014-123323</t>
  </si>
  <si>
    <t>CA-2016-124681</t>
  </si>
  <si>
    <t>TEC-AC-10000487</t>
  </si>
  <si>
    <t>SanDisk Cruzer 4 GB USB Flash Drive</t>
  </si>
  <si>
    <t>US-2015-103996</t>
  </si>
  <si>
    <t>OFF-PA-10001736</t>
  </si>
  <si>
    <t>Xerox 1880</t>
  </si>
  <si>
    <t>CA-2016-120530</t>
  </si>
  <si>
    <t>FUR-CH-10000454</t>
  </si>
  <si>
    <t>Hon Deluxe Fabric Upholstered Stacking Chairs, Rounded Back</t>
  </si>
  <si>
    <t>CA-2015-155054</t>
  </si>
  <si>
    <t>CA-2015-105725</t>
  </si>
  <si>
    <t>CA-2017-164364</t>
  </si>
  <si>
    <t>CA-2017-168123</t>
  </si>
  <si>
    <t>CA-2016-120005</t>
  </si>
  <si>
    <t>CA-2016-123526</t>
  </si>
  <si>
    <t>CA-2016-127649</t>
  </si>
  <si>
    <t>CA-2016-159989</t>
  </si>
  <si>
    <t>CA-2017-103499</t>
  </si>
  <si>
    <t>US-2015-167220</t>
  </si>
  <si>
    <t>TEC-AC-10002018</t>
  </si>
  <si>
    <t>AmazonBasics 3-Button USB Wired Mouse</t>
  </si>
  <si>
    <t>CA-2017-126354</t>
  </si>
  <si>
    <t>CA-2017-169817</t>
  </si>
  <si>
    <t>OFF-BI-10004141</t>
  </si>
  <si>
    <t>Insertable Tab Indexes For Data Binders</t>
  </si>
  <si>
    <t>US-2017-144582</t>
  </si>
  <si>
    <t>CA-2014-121573</t>
  </si>
  <si>
    <t>CA-2016-117660</t>
  </si>
  <si>
    <t>CA-2014-112851</t>
  </si>
  <si>
    <t>OFF-EN-10001453</t>
  </si>
  <si>
    <t>Tyvek Interoffice Envelopes, 9 1/2" x 12 1/2", 100/Box</t>
  </si>
  <si>
    <t>CA-2017-123701</t>
  </si>
  <si>
    <t>CA-2015-118227</t>
  </si>
  <si>
    <t>CA-2015-123155</t>
  </si>
  <si>
    <t>CA-2017-158883</t>
  </si>
  <si>
    <t>Cari Schnelling</t>
  </si>
  <si>
    <t>OFF-PA-10004733</t>
  </si>
  <si>
    <t>Things To Do Today Spiral Book</t>
  </si>
  <si>
    <t>US-2016-114888</t>
  </si>
  <si>
    <t>US-2014-167262</t>
  </si>
  <si>
    <t>CA-2017-119746</t>
  </si>
  <si>
    <t>CA-2017-108091</t>
  </si>
  <si>
    <t>CA-2016-101630</t>
  </si>
  <si>
    <t>CA-2017-132346</t>
  </si>
  <si>
    <t>CA-2014-150301</t>
  </si>
  <si>
    <t>CA-2014-159310</t>
  </si>
  <si>
    <t>US-2017-147984</t>
  </si>
  <si>
    <t>CA-2015-104346</t>
  </si>
  <si>
    <t>OFF-AR-10001473</t>
  </si>
  <si>
    <t>Newell 313</t>
  </si>
  <si>
    <t>US-2015-141684</t>
  </si>
  <si>
    <t>CA-2015-144722</t>
  </si>
  <si>
    <t>Monica Federle</t>
  </si>
  <si>
    <t>CA-2015-120516</t>
  </si>
  <si>
    <t>US-2016-148901</t>
  </si>
  <si>
    <t>CA-2017-136364</t>
  </si>
  <si>
    <t>TEC-PH-10003885</t>
  </si>
  <si>
    <t>Cisco SPA508G</t>
  </si>
  <si>
    <t>CA-2015-137708</t>
  </si>
  <si>
    <t>CA-2014-149055</t>
  </si>
  <si>
    <t>CA-2015-151589</t>
  </si>
  <si>
    <t>CA-2016-121370</t>
  </si>
  <si>
    <t>CA-2016-111696</t>
  </si>
  <si>
    <t>CA-2014-139598</t>
  </si>
  <si>
    <t>CA-2017-117436</t>
  </si>
  <si>
    <t>Liz Willingham</t>
  </si>
  <si>
    <t>CA-2015-140025</t>
  </si>
  <si>
    <t>OFF-AP-10002651</t>
  </si>
  <si>
    <t>Hoover Upright Vacuum With Dirt Cup</t>
  </si>
  <si>
    <t>CA-2016-134222</t>
  </si>
  <si>
    <t>CA-2016-140018</t>
  </si>
  <si>
    <t>TEC-MA-10000752</t>
  </si>
  <si>
    <t>Texas Instrument TI-15 Fraction Calculator</t>
  </si>
  <si>
    <t>US-2017-136707</t>
  </si>
  <si>
    <t>CA-2014-152562</t>
  </si>
  <si>
    <t>CA-2016-152408</t>
  </si>
  <si>
    <t>CA-2014-120278</t>
  </si>
  <si>
    <t>CA-2017-167661</t>
  </si>
  <si>
    <t>CA-2017-106831</t>
  </si>
  <si>
    <t>OFF-BI-10003429</t>
  </si>
  <si>
    <t>Cardinal HOLDit! Binder Insert Strips,Extra Strips</t>
  </si>
  <si>
    <t>CA-2017-154123</t>
  </si>
  <si>
    <t>CA-2016-136049</t>
  </si>
  <si>
    <t>CA-2017-118402</t>
  </si>
  <si>
    <t>OFF-ST-10001418</t>
  </si>
  <si>
    <t>Carina Media Storage Towers in Natural &amp; Black</t>
  </si>
  <si>
    <t>US-2016-139388</t>
  </si>
  <si>
    <t>US-2014-128685</t>
  </si>
  <si>
    <t>CA-2015-124044</t>
  </si>
  <si>
    <t>CA-2014-164469</t>
  </si>
  <si>
    <t>CA-2014-107818</t>
  </si>
  <si>
    <t>CA-2014-113320</t>
  </si>
  <si>
    <t>CA-2015-137526</t>
  </si>
  <si>
    <t>CA-2017-136063</t>
  </si>
  <si>
    <t>OFF-AR-10000823</t>
  </si>
  <si>
    <t>Newell 307</t>
  </si>
  <si>
    <t>CA-2016-101546</t>
  </si>
  <si>
    <t>CA-2014-138940</t>
  </si>
  <si>
    <t>CA-2016-125164</t>
  </si>
  <si>
    <t>CA-2017-163531</t>
  </si>
  <si>
    <t>CA-2017-122490</t>
  </si>
  <si>
    <t>CA-2017-131366</t>
  </si>
  <si>
    <t>CA-2017-164042</t>
  </si>
  <si>
    <t>OFF-FA-10000840</t>
  </si>
  <si>
    <t>OIC Thumb-Tacks</t>
  </si>
  <si>
    <t>CA-2014-132864</t>
  </si>
  <si>
    <t>TEC-AC-10001267</t>
  </si>
  <si>
    <t>Imation 32GB Pocket Pro USB 3.0 Flash Drive - 32 GB - Black - 1 P ...</t>
  </si>
  <si>
    <t>US-2014-155817</t>
  </si>
  <si>
    <t>US-2016-131891</t>
  </si>
  <si>
    <t>OFF-BI-10000201</t>
  </si>
  <si>
    <t>Avery Triangle Shaped Sheet Lifters, Black, 2/Pack</t>
  </si>
  <si>
    <t>CA-2017-143567</t>
  </si>
  <si>
    <t>OFF-EN-10004846</t>
  </si>
  <si>
    <t>Letter or Legal Size Expandable Poly String Tie Envelopes</t>
  </si>
  <si>
    <t>CA-2017-104080</t>
  </si>
  <si>
    <t>CA-2014-151379</t>
  </si>
  <si>
    <t>CA-2016-163167</t>
  </si>
  <si>
    <t>CA-2016-135776</t>
  </si>
  <si>
    <t>US-2014-122021</t>
  </si>
  <si>
    <t>FUR-CH-10003761</t>
  </si>
  <si>
    <t>Global Italian Leather Office Chair</t>
  </si>
  <si>
    <t>CA-2016-130484</t>
  </si>
  <si>
    <t>CA-2017-120936</t>
  </si>
  <si>
    <t>CA-2017-110884</t>
  </si>
  <si>
    <t>US-2014-161613</t>
  </si>
  <si>
    <t>US-2014-146353</t>
  </si>
  <si>
    <t>OFF-BI-10003476</t>
  </si>
  <si>
    <t>Avery Metallic Poly Binders</t>
  </si>
  <si>
    <t>CA-2014-133809</t>
  </si>
  <si>
    <t>CA-2017-127306</t>
  </si>
  <si>
    <t>CA-2015-161830</t>
  </si>
  <si>
    <t>CA-2017-163125</t>
  </si>
  <si>
    <t>CA-2016-160304</t>
  </si>
  <si>
    <t>CA-2017-101728</t>
  </si>
  <si>
    <t>CA-2017-114055</t>
  </si>
  <si>
    <t>OFF-PA-10004381</t>
  </si>
  <si>
    <t>14-7/8 x 11 Blue Bar Computer Printout Paper</t>
  </si>
  <si>
    <t>CA-2017-126438</t>
  </si>
  <si>
    <t>Alex Russell</t>
  </si>
  <si>
    <t>CA-2017-117653</t>
  </si>
  <si>
    <t>CA-2017-143245</t>
  </si>
  <si>
    <t>US-2014-138828</t>
  </si>
  <si>
    <t>CA-2017-143651</t>
  </si>
  <si>
    <t>CA-2015-106978</t>
  </si>
  <si>
    <t>CA-2015-155124</t>
  </si>
  <si>
    <t>Karen Seio</t>
  </si>
  <si>
    <t>TEC-PH-10003356</t>
  </si>
  <si>
    <t>SmartStand Mobile Device Holder, Assorted Colors</t>
  </si>
  <si>
    <t>CA-2017-150931</t>
  </si>
  <si>
    <t>CA-2014-157147</t>
  </si>
  <si>
    <t>CA-2015-156482</t>
  </si>
  <si>
    <t>FUR-CH-10001708</t>
  </si>
  <si>
    <t>Office Star - Contemporary Swivel Chair with Padded Adjustable Arms and Flex Back</t>
  </si>
  <si>
    <t>CA-2017-106782</t>
  </si>
  <si>
    <t>CA-2016-151372</t>
  </si>
  <si>
    <t>CA-2014-102085</t>
  </si>
  <si>
    <t>CA-2017-107125</t>
  </si>
  <si>
    <t>CA-2016-125815</t>
  </si>
  <si>
    <t>CA-2015-144190</t>
  </si>
  <si>
    <t>CA-2017-117926</t>
  </si>
  <si>
    <t>OFF-AP-10002670</t>
  </si>
  <si>
    <t>Belkin 8-Outlet Premiere SurgeMaster II Surge Protectors</t>
  </si>
  <si>
    <t>CA-2015-153906</t>
  </si>
  <si>
    <t>TEC-PH-10001527</t>
  </si>
  <si>
    <t>Plantronics MX500i Earset</t>
  </si>
  <si>
    <t>CA-2014-160262</t>
  </si>
  <si>
    <t>CA-2015-127607</t>
  </si>
  <si>
    <t>CA-2016-166226</t>
  </si>
  <si>
    <t>TEC-PH-10003357</t>
  </si>
  <si>
    <t>Grandstream GXP2100 Mainstream Business Phone</t>
  </si>
  <si>
    <t>CA-2014-156587</t>
  </si>
  <si>
    <t>Aaron Bergman</t>
  </si>
  <si>
    <t>CA-2016-141180</t>
  </si>
  <si>
    <t>CA-2015-109708</t>
  </si>
  <si>
    <t>CA-2015-122406</t>
  </si>
  <si>
    <t>US-2016-153815</t>
  </si>
  <si>
    <t>CA-2016-164896</t>
  </si>
  <si>
    <t>CA-2015-142202</t>
  </si>
  <si>
    <t>TEC-AC-10003198</t>
  </si>
  <si>
    <t>Enermax Acrylux Wireless Keyboard</t>
  </si>
  <si>
    <t>CA-2015-165050</t>
  </si>
  <si>
    <t>US-2016-131114</t>
  </si>
  <si>
    <t>OFF-SU-10001664</t>
  </si>
  <si>
    <t>Acme Office Executive Series Stainless Steel Trimmers</t>
  </si>
  <si>
    <t>CA-2014-160066</t>
  </si>
  <si>
    <t>CA-2016-109925</t>
  </si>
  <si>
    <t>CA-2015-160696</t>
  </si>
  <si>
    <t>CA-2014-125171</t>
  </si>
  <si>
    <t>OFF-LA-10001175</t>
  </si>
  <si>
    <t>Avery 514</t>
  </si>
  <si>
    <t>CA-2016-149279</t>
  </si>
  <si>
    <t>CA-2017-107321</t>
  </si>
  <si>
    <t>US-2017-122714</t>
  </si>
  <si>
    <t>OFF-BI-10001120</t>
  </si>
  <si>
    <t>Ibico EPK-21 Electric Binding System</t>
  </si>
  <si>
    <t>CA-2015-153038</t>
  </si>
  <si>
    <t>CA-2014-132227</t>
  </si>
  <si>
    <t>CA-2017-155824</t>
  </si>
  <si>
    <t>OFF-AP-10000390</t>
  </si>
  <si>
    <t>Euro Pro Shark Stick Mini Vacuum</t>
  </si>
  <si>
    <t>CA-2016-129238</t>
  </si>
  <si>
    <t>CA-2017-159688</t>
  </si>
  <si>
    <t>TEC-AC-10000736</t>
  </si>
  <si>
    <t>Logitech G600 MMO Gaming Mouse</t>
  </si>
  <si>
    <t>CA-2016-136126</t>
  </si>
  <si>
    <t>OFF-SU-10000898</t>
  </si>
  <si>
    <t>Acme Hot Forged Carbon Steel Scissors with Nickel-Plated Handles, 3 7/8" Cut, 8"L</t>
  </si>
  <si>
    <t>CA-2016-155033</t>
  </si>
  <si>
    <t>OFF-PA-10000143</t>
  </si>
  <si>
    <t>Astroparche Fine Business Paper</t>
  </si>
  <si>
    <t>CA-2014-156006</t>
  </si>
  <si>
    <t>TEC-AC-10002550</t>
  </si>
  <si>
    <t>Maxell 4.7GB DVD-RW 3/Pack</t>
  </si>
  <si>
    <t>CA-2015-158659</t>
  </si>
  <si>
    <t>CA-2015-169796</t>
  </si>
  <si>
    <t>TEC-MA-10000045</t>
  </si>
  <si>
    <t>Zebra ZM400 Thermal Label Printer</t>
  </si>
  <si>
    <t>CA-2015-102876</t>
  </si>
  <si>
    <t>Lisa Ryan</t>
  </si>
  <si>
    <t>US-2017-139647</t>
  </si>
  <si>
    <t>US-2017-160465</t>
  </si>
  <si>
    <t>CA-2014-153850</t>
  </si>
  <si>
    <t>CA-2014-127558</t>
  </si>
  <si>
    <t>Shahid Shariari</t>
  </si>
  <si>
    <t>CA-2017-136511</t>
  </si>
  <si>
    <t>CA-2016-133795</t>
  </si>
  <si>
    <t>US-2017-130953</t>
  </si>
  <si>
    <t>CA-2014-151792</t>
  </si>
  <si>
    <t>CA-2017-139304</t>
  </si>
  <si>
    <t>CA-2016-155166</t>
  </si>
  <si>
    <t>FUR-CH-10003968</t>
  </si>
  <si>
    <t>Novimex Turbo Task Chair</t>
  </si>
  <si>
    <t>CA-2015-103954</t>
  </si>
  <si>
    <t>FUR-BO-10004690</t>
  </si>
  <si>
    <t>O'Sullivan Cherrywood Estates Traditional Barrister Bookcase</t>
  </si>
  <si>
    <t>CA-2014-169803</t>
  </si>
  <si>
    <t>CA-2017-141719</t>
  </si>
  <si>
    <t>TEC-AC-10003610</t>
  </si>
  <si>
    <t>Logitech Illuminated - Keyboard</t>
  </si>
  <si>
    <t>CA-2015-136469</t>
  </si>
  <si>
    <t>CA-2016-158694</t>
  </si>
  <si>
    <t>US-2014-104759</t>
  </si>
  <si>
    <t>CA-2015-150511</t>
  </si>
  <si>
    <t>CA-2015-134922</t>
  </si>
  <si>
    <t>OFF-EN-10000483</t>
  </si>
  <si>
    <t>White Envelopes, White Envelopes with Clear Poly Window</t>
  </si>
  <si>
    <t>US-2017-120607</t>
  </si>
  <si>
    <t>CA-2015-141243</t>
  </si>
  <si>
    <t>CA-2015-162166</t>
  </si>
  <si>
    <t>OFF-PA-10002606</t>
  </si>
  <si>
    <t>Xerox 1928</t>
  </si>
  <si>
    <t>CA-2016-120796</t>
  </si>
  <si>
    <t>CA-2016-109722</t>
  </si>
  <si>
    <t>CA-2015-136798</t>
  </si>
  <si>
    <t>CA-2017-122196</t>
  </si>
  <si>
    <t>CA-2017-142090</t>
  </si>
  <si>
    <t>TEC-AC-10002001</t>
  </si>
  <si>
    <t>Logitech Wireless Gaming Headset G930</t>
  </si>
  <si>
    <t>CA-2017-160934</t>
  </si>
  <si>
    <t>CA-2014-124478</t>
  </si>
  <si>
    <t>CA-2015-145485</t>
  </si>
  <si>
    <t>CA-2017-151071</t>
  </si>
  <si>
    <t>CA-2014-134572</t>
  </si>
  <si>
    <t>CA-2017-143217</t>
  </si>
  <si>
    <t>US-2017-133312</t>
  </si>
  <si>
    <t>FUR-BO-10002213</t>
  </si>
  <si>
    <t>Sauder Forest Hills Library, Woodland Oak Finish</t>
  </si>
  <si>
    <t>US-2015-137533</t>
  </si>
  <si>
    <t>CA-2016-155138</t>
  </si>
  <si>
    <t>Jill Matthias</t>
  </si>
  <si>
    <t>CA-2016-108350</t>
  </si>
  <si>
    <t>CA-2015-144302</t>
  </si>
  <si>
    <t>CA-2015-109001</t>
  </si>
  <si>
    <t>TEC-PH-10000562</t>
  </si>
  <si>
    <t>Samsung Convoy 3</t>
  </si>
  <si>
    <t>CA-2017-132738</t>
  </si>
  <si>
    <t>OFF-PA-10001752</t>
  </si>
  <si>
    <t>Hammermill CopyPlus Copy Paper (20Lb. and 84 Bright)</t>
  </si>
  <si>
    <t>CA-2017-156720</t>
  </si>
  <si>
    <t>CA-2015-119102</t>
  </si>
  <si>
    <t>OFF-ST-10004507</t>
  </si>
  <si>
    <t>Advantus Rolling Storage Box</t>
  </si>
  <si>
    <t>US-2014-140452</t>
  </si>
  <si>
    <t>CA-2015-141936</t>
  </si>
  <si>
    <t>CA-2014-158442</t>
  </si>
  <si>
    <t>CA-2015-167374</t>
  </si>
  <si>
    <t>CA-2014-116568</t>
  </si>
  <si>
    <t>CA-2015-147102</t>
  </si>
  <si>
    <t>TEC-AC-10000682</t>
  </si>
  <si>
    <t>Kensington K72356US Mouse-in-a-Box USB Desktop Mouse</t>
  </si>
  <si>
    <t>CA-2017-132213</t>
  </si>
  <si>
    <t>CA-2014-138450</t>
  </si>
  <si>
    <t>CA-2015-153073</t>
  </si>
  <si>
    <t>FUR-FU-10001025</t>
  </si>
  <si>
    <t>Eldon Imàge Series Desk Accessories, Clear</t>
  </si>
  <si>
    <t>CA-2016-147970</t>
  </si>
  <si>
    <t>CA-2016-150658</t>
  </si>
  <si>
    <t>CA-2017-125640</t>
  </si>
  <si>
    <t>OFF-LA-10004178</t>
  </si>
  <si>
    <t>Avery 491</t>
  </si>
  <si>
    <t>CA-2017-154137</t>
  </si>
  <si>
    <t>CA-2015-127173</t>
  </si>
  <si>
    <t>CA-2014-149538</t>
  </si>
  <si>
    <t>CA-2014-160766</t>
  </si>
  <si>
    <t>CA-2017-146626</t>
  </si>
  <si>
    <t>CA-2015-123330</t>
  </si>
  <si>
    <t>CA-2017-155607</t>
  </si>
  <si>
    <t>CA-2016-151323</t>
  </si>
  <si>
    <t>CA-2015-146696</t>
  </si>
  <si>
    <t>OFF-BI-10002432</t>
  </si>
  <si>
    <t>Wilson Jones Standard D-Ring Binders</t>
  </si>
  <si>
    <t>CA-2016-128972</t>
  </si>
  <si>
    <t>CA-2017-128335</t>
  </si>
  <si>
    <t>CA-2015-154886</t>
  </si>
  <si>
    <t>TEC-AC-10001956</t>
  </si>
  <si>
    <t>Microsoft Arc Touch Mouse</t>
  </si>
  <si>
    <t>CA-2016-111213</t>
  </si>
  <si>
    <t>CA-2017-161333</t>
  </si>
  <si>
    <t>CA-2017-128734</t>
  </si>
  <si>
    <t>FUR-FU-10001731</t>
  </si>
  <si>
    <t>Acrylic Self-Standing Desk Frames</t>
  </si>
  <si>
    <t>CA-2014-141796</t>
  </si>
  <si>
    <t>CA-2017-125101</t>
  </si>
  <si>
    <t>CA-2017-169929</t>
  </si>
  <si>
    <t>US-2014-121566</t>
  </si>
  <si>
    <t>US-2015-124219</t>
  </si>
  <si>
    <t>CA-2017-163006</t>
  </si>
  <si>
    <t>TEC-PH-10002584</t>
  </si>
  <si>
    <t>Samsung Galaxy S4</t>
  </si>
  <si>
    <t>CA-2015-156146</t>
  </si>
  <si>
    <t>TEC-PH-10001700</t>
  </si>
  <si>
    <t>Panasonic KX-TG6844B Expandable Digital Cordless Telephone</t>
  </si>
  <si>
    <t>CA-2014-111192</t>
  </si>
  <si>
    <t>CA-2016-115378</t>
  </si>
  <si>
    <t>CA-2015-161627</t>
  </si>
  <si>
    <t>CA-2014-121006</t>
  </si>
  <si>
    <t>CA-2016-122903</t>
  </si>
  <si>
    <t>CA-2015-107741</t>
  </si>
  <si>
    <t>CA-2017-106432</t>
  </si>
  <si>
    <t>CA-2016-148908</t>
  </si>
  <si>
    <t>CA-2016-123015</t>
  </si>
  <si>
    <t>US-2015-120502</t>
  </si>
  <si>
    <t>CA-2017-108749</t>
  </si>
  <si>
    <t>OFF-PA-10003797</t>
  </si>
  <si>
    <t>Xerox 209</t>
  </si>
  <si>
    <t>CA-2017-163335</t>
  </si>
  <si>
    <t>OFF-ST-10000885</t>
  </si>
  <si>
    <t>Fellowes Desktop Hanging File Manager</t>
  </si>
  <si>
    <t>CA-2015-134719</t>
  </si>
  <si>
    <t>US-2015-154389</t>
  </si>
  <si>
    <t>TEC-PH-10002789</t>
  </si>
  <si>
    <t>LG Exalt</t>
  </si>
  <si>
    <t>CA-2015-115567</t>
  </si>
  <si>
    <t>US-2017-136679</t>
  </si>
  <si>
    <t>US-2017-141943</t>
  </si>
  <si>
    <t>OFF-EN-10003448</t>
  </si>
  <si>
    <t>Peel &amp; Seel Recycled Catalog Envelopes, Brown</t>
  </si>
  <si>
    <t>CA-2014-101560</t>
  </si>
  <si>
    <t>CA-2014-159709</t>
  </si>
  <si>
    <t>CA-2016-103982</t>
  </si>
  <si>
    <t>OFF-SU-10000151</t>
  </si>
  <si>
    <t>High Speed Automatic Electric Letter Opener</t>
  </si>
  <si>
    <t>CA-2015-142454</t>
  </si>
  <si>
    <t>CA-2015-102015</t>
  </si>
  <si>
    <t>CA-2015-156755</t>
  </si>
  <si>
    <t>CA-2015-130876</t>
  </si>
  <si>
    <t>OFF-ST-10004258</t>
  </si>
  <si>
    <t>Portable Personal File Box</t>
  </si>
  <si>
    <t>CA-2016-145898</t>
  </si>
  <si>
    <t>US-2017-159562</t>
  </si>
  <si>
    <t>CA-2017-134635</t>
  </si>
  <si>
    <t>CA-2017-167080</t>
  </si>
  <si>
    <t>CA-2017-145653</t>
  </si>
  <si>
    <t>CA-2014-140487</t>
  </si>
  <si>
    <t>CA-2017-117401</t>
  </si>
  <si>
    <t>OFF-AP-10000938</t>
  </si>
  <si>
    <t>Avanti 1.7 Cu. Ft. Refrigerator</t>
  </si>
  <si>
    <t>US-2017-109582</t>
  </si>
  <si>
    <t>CA-2016-119865</t>
  </si>
  <si>
    <t>US-2014-147648</t>
  </si>
  <si>
    <t>OFF-PA-10001033</t>
  </si>
  <si>
    <t>Xerox 1893</t>
  </si>
  <si>
    <t>CA-2017-124436</t>
  </si>
  <si>
    <t>CA-2014-115084</t>
  </si>
  <si>
    <t>FUR-CH-10004626</t>
  </si>
  <si>
    <t>Office Star Flex Back Scooter Chair with Aluminum Finish Frame</t>
  </si>
  <si>
    <t>CA-2017-131037</t>
  </si>
  <si>
    <t>CA-2016-111143</t>
  </si>
  <si>
    <t>CA-2014-166744</t>
  </si>
  <si>
    <t>CA-2016-116561</t>
  </si>
  <si>
    <t>CA-2016-110730</t>
  </si>
  <si>
    <t>OFF-SU-10004737</t>
  </si>
  <si>
    <t>Acme Design Stainless Steel Bent Scissors</t>
  </si>
  <si>
    <t>CA-2017-146367</t>
  </si>
  <si>
    <t>CA-2016-149454</t>
  </si>
  <si>
    <t>CA-2016-156265</t>
  </si>
  <si>
    <t>FUR-TA-10001691</t>
  </si>
  <si>
    <t>Barricks Non-Folding Utility Table with Steel Legs, Laminate Tops</t>
  </si>
  <si>
    <t>US-2015-168914</t>
  </si>
  <si>
    <t>US-2017-110989</t>
  </si>
  <si>
    <t>CA-2015-106215</t>
  </si>
  <si>
    <t>US-2016-169369</t>
  </si>
  <si>
    <t>CA-2015-132318</t>
  </si>
  <si>
    <t>US-2014-131982</t>
  </si>
  <si>
    <t>CA-2015-125185</t>
  </si>
  <si>
    <t>CA-2016-130078</t>
  </si>
  <si>
    <t>US-2017-114034</t>
  </si>
  <si>
    <t>US-2017-115595</t>
  </si>
  <si>
    <t>CA-2017-158722</t>
  </si>
  <si>
    <t>CA-2014-105165</t>
  </si>
  <si>
    <t>CA-2017-147452</t>
  </si>
  <si>
    <t>US-2017-114657</t>
  </si>
  <si>
    <t>TEC-MA-10003173</t>
  </si>
  <si>
    <t>Hewlett-Packard 300S Scientific Calculator</t>
  </si>
  <si>
    <t>CA-2017-144484</t>
  </si>
  <si>
    <t>FUR-FU-10000260</t>
  </si>
  <si>
    <t>6" Cubicle Wall Clock, Black</t>
  </si>
  <si>
    <t>CA-2017-125913</t>
  </si>
  <si>
    <t>US-2016-158309</t>
  </si>
  <si>
    <t>CA-2015-162887</t>
  </si>
  <si>
    <t>CA-2017-147333</t>
  </si>
  <si>
    <t>CA-2014-113859</t>
  </si>
  <si>
    <t>CA-2014-159681</t>
  </si>
  <si>
    <t>US-2017-104094</t>
  </si>
  <si>
    <t>TEC-AC-10002134</t>
  </si>
  <si>
    <t>Rosewill 107 Normal Keys USB Wired Standard Keyboard</t>
  </si>
  <si>
    <t>CA-2017-152709</t>
  </si>
  <si>
    <t>CA-2015-105158</t>
  </si>
  <si>
    <t>FUR-FU-10001706</t>
  </si>
  <si>
    <t>Longer-Life Soft White Bulbs</t>
  </si>
  <si>
    <t>CA-2014-133424</t>
  </si>
  <si>
    <t>CA-2017-105991</t>
  </si>
  <si>
    <t>US-2017-136784</t>
  </si>
  <si>
    <t>CA-2014-146283</t>
  </si>
  <si>
    <t>CA-2017-151218</t>
  </si>
  <si>
    <t>OFF-ST-10004835</t>
  </si>
  <si>
    <t>Plastic Stacking Crates &amp; Casters</t>
  </si>
  <si>
    <t>CA-2015-111073</t>
  </si>
  <si>
    <t>CA-2017-144883</t>
  </si>
  <si>
    <t>OFF-LA-10000305</t>
  </si>
  <si>
    <t>Avery 495</t>
  </si>
  <si>
    <t>CA-2017-142174</t>
  </si>
  <si>
    <t>CA-2017-108791</t>
  </si>
  <si>
    <t>CA-2016-106656</t>
  </si>
  <si>
    <t>CA-2016-113831</t>
  </si>
  <si>
    <t>US-2014-139500</t>
  </si>
  <si>
    <t>FUR-CH-10002017</t>
  </si>
  <si>
    <t>SAFCO Optional Arm Kit for Workspace Cribbage Stacking Chair</t>
  </si>
  <si>
    <t>US-2014-166310</t>
  </si>
  <si>
    <t>US-2016-168410</t>
  </si>
  <si>
    <t>CA-2017-131254</t>
  </si>
  <si>
    <t>CA-2016-123414</t>
  </si>
  <si>
    <t>CA-2017-137876</t>
  </si>
  <si>
    <t>CA-2016-154060</t>
  </si>
  <si>
    <t>US-2017-162558</t>
  </si>
  <si>
    <t>CA-2017-134439</t>
  </si>
  <si>
    <t>CA-2015-119508</t>
  </si>
  <si>
    <t>OFF-AR-10003723</t>
  </si>
  <si>
    <t>Avery Hi-Liter Fluorescent Desk Style Markers</t>
  </si>
  <si>
    <t>CA-2015-152681</t>
  </si>
  <si>
    <t>CA-2014-130813</t>
  </si>
  <si>
    <t>CA-2015-120320</t>
  </si>
  <si>
    <t>CA-2016-111941</t>
  </si>
  <si>
    <t>CA-2016-123120</t>
  </si>
  <si>
    <t>CA-2014-103331</t>
  </si>
  <si>
    <t>CA-2015-169278</t>
  </si>
  <si>
    <t>OFF-BI-10001636</t>
  </si>
  <si>
    <t>Ibico Plastic and Wire Spiral Binding Combs</t>
  </si>
  <si>
    <t>CA-2017-111577</t>
  </si>
  <si>
    <t>OFF-PA-10000062</t>
  </si>
  <si>
    <t>Green Bar Computer Printout Paper</t>
  </si>
  <si>
    <t>CA-2015-146486</t>
  </si>
  <si>
    <t>OFF-ST-10002554</t>
  </si>
  <si>
    <t>Tennsco Industrial Shelving</t>
  </si>
  <si>
    <t>US-2014-168501</t>
  </si>
  <si>
    <t>Jason Klamczynski</t>
  </si>
  <si>
    <t>CA-2015-112053</t>
  </si>
  <si>
    <t>Memorex 25GB 6X Branded Blu-Ray Recordable Disc, 30/Pack</t>
  </si>
  <si>
    <t>CA-2017-108539</t>
  </si>
  <si>
    <t>CA-2015-149811</t>
  </si>
  <si>
    <t>US-2017-103814</t>
  </si>
  <si>
    <t>CA-2016-123932</t>
  </si>
  <si>
    <t>OFF-PA-10004665</t>
  </si>
  <si>
    <t>Advantus Motivational Note Cards</t>
  </si>
  <si>
    <t>US-2016-101616</t>
  </si>
  <si>
    <t>CA-2014-113768</t>
  </si>
  <si>
    <t>CA-2016-138037</t>
  </si>
  <si>
    <t>CA-2014-150490</t>
  </si>
  <si>
    <t>US-2017-126060</t>
  </si>
  <si>
    <t>CA-2017-100951</t>
  </si>
  <si>
    <t>CA-2016-122017</t>
  </si>
  <si>
    <t>FUR-FU-10000672</t>
  </si>
  <si>
    <t>Executive Impressions 10" Spectator Wall Clock</t>
  </si>
  <si>
    <t>CA-2014-123477</t>
  </si>
  <si>
    <t>CA-2016-107790</t>
  </si>
  <si>
    <t>CA-2017-158071</t>
  </si>
  <si>
    <t>CA-2017-147403</t>
  </si>
  <si>
    <t>OFF-PA-10003302</t>
  </si>
  <si>
    <t>Xerox 1906</t>
  </si>
  <si>
    <t>US-2017-136721</t>
  </si>
  <si>
    <t>CA-2015-118738</t>
  </si>
  <si>
    <t>CA-2017-134152</t>
  </si>
  <si>
    <t>CA-2014-125542</t>
  </si>
  <si>
    <t>CA-2016-136021</t>
  </si>
  <si>
    <t>OFF-PA-10000551</t>
  </si>
  <si>
    <t>Array Memo Cubes</t>
  </si>
  <si>
    <t>CA-2016-149195</t>
  </si>
  <si>
    <t>Don Miller</t>
  </si>
  <si>
    <t>OFF-PA-10001870</t>
  </si>
  <si>
    <t>Xerox 202</t>
  </si>
  <si>
    <t>CA-2017-161410</t>
  </si>
  <si>
    <t>TEC-PH-10001760</t>
  </si>
  <si>
    <t>Bose SoundLink Bluetooth Speaker</t>
  </si>
  <si>
    <t>CA-2017-152786</t>
  </si>
  <si>
    <t>CA-2017-164707</t>
  </si>
  <si>
    <t>TEC-PH-10001924</t>
  </si>
  <si>
    <t>iHome FM Clock Radio with Lightning Dock</t>
  </si>
  <si>
    <t>CA-2017-163874</t>
  </si>
  <si>
    <t>US-2014-123183</t>
  </si>
  <si>
    <t>CA-2014-104829</t>
  </si>
  <si>
    <t>US-2016-147340</t>
  </si>
  <si>
    <t>CA-2016-145492</t>
  </si>
  <si>
    <t>OFF-AP-10003622</t>
  </si>
  <si>
    <t>Bravo II Megaboss 12-Amp Hard Body Upright, Replacement Belts, 2 Belts per Pack</t>
  </si>
  <si>
    <t>CA-2016-163202</t>
  </si>
  <si>
    <t>CA-2016-117681</t>
  </si>
  <si>
    <t>CA-2017-132262</t>
  </si>
  <si>
    <t>Muhammed Lee</t>
  </si>
  <si>
    <t>CA-2017-123043</t>
  </si>
  <si>
    <t>US-2016-143280</t>
  </si>
  <si>
    <t>CA-2017-108854</t>
  </si>
  <si>
    <t>OFF-PA-10003022</t>
  </si>
  <si>
    <t>Standard Line “While You Were Out” Hardbound Telephone Message Book</t>
  </si>
  <si>
    <t>CA-2017-166856</t>
  </si>
  <si>
    <t>CA-2016-153157</t>
  </si>
  <si>
    <t>US-2017-125647</t>
  </si>
  <si>
    <t>CA-2014-132542</t>
  </si>
  <si>
    <t>OFF-BI-10004099</t>
  </si>
  <si>
    <t>GBC VeloBinder Strips</t>
  </si>
  <si>
    <t>CA-2015-110877</t>
  </si>
  <si>
    <t>US-2016-151827</t>
  </si>
  <si>
    <t>US-2016-163258</t>
  </si>
  <si>
    <t>CA-2017-103009</t>
  </si>
  <si>
    <t>OFF-PA-10001215</t>
  </si>
  <si>
    <t>Xerox 1963</t>
  </si>
  <si>
    <t>US-2017-120649</t>
  </si>
  <si>
    <t>CA-2016-153598</t>
  </si>
  <si>
    <t>TEC-AC-10003870</t>
  </si>
  <si>
    <t>Logitech Z-906 Speaker sys - home theater - 5.1-CH</t>
  </si>
  <si>
    <t>US-2016-108497</t>
  </si>
  <si>
    <t>Marc Harrigan</t>
  </si>
  <si>
    <t>FUR-BO-10004218</t>
  </si>
  <si>
    <t>Bush Heritage Pine Collection 5-Shelf Bookcase, Albany Pine Finish, *Special Order</t>
  </si>
  <si>
    <t>CA-2016-113096</t>
  </si>
  <si>
    <t>CA-2014-136861</t>
  </si>
  <si>
    <t>CA-2017-117422</t>
  </si>
  <si>
    <t>Frank Carlisle</t>
  </si>
  <si>
    <t>CA-2017-129707</t>
  </si>
  <si>
    <t>CA-2015-160171</t>
  </si>
  <si>
    <t>OFF-AP-10000275</t>
  </si>
  <si>
    <t>Sanyo Counter Height Refrigerator with Crisper, 3.6 Cubic Foot, Stainless Steel/Black</t>
  </si>
  <si>
    <t>CA-2014-103317</t>
  </si>
  <si>
    <t>CA-2016-167115</t>
  </si>
  <si>
    <t>US-2017-153633</t>
  </si>
  <si>
    <t>CA-2017-155929</t>
  </si>
  <si>
    <t>OFF-PA-10000859</t>
  </si>
  <si>
    <t>Unpadded Memo Slips</t>
  </si>
  <si>
    <t>CA-2015-148712</t>
  </si>
  <si>
    <t>CA-2016-128307</t>
  </si>
  <si>
    <t>US-2016-127425</t>
  </si>
  <si>
    <t>US-2014-119081</t>
  </si>
  <si>
    <t>CA-2016-140613</t>
  </si>
  <si>
    <t>OFF-SU-10004261</t>
  </si>
  <si>
    <t>Fiskars 8" Scissors, 2/Pack</t>
  </si>
  <si>
    <t>US-2017-108700</t>
  </si>
  <si>
    <t>CA-2017-160962</t>
  </si>
  <si>
    <t>CA-2017-130631</t>
  </si>
  <si>
    <t>OFF-FA-10000089</t>
  </si>
  <si>
    <t>Acco Glide Clips</t>
  </si>
  <si>
    <t>CA-2017-116680</t>
  </si>
  <si>
    <t>US-2014-107405</t>
  </si>
  <si>
    <t>OFF-ST-10002301</t>
  </si>
  <si>
    <t>Tennsco Commercial Shelving</t>
  </si>
  <si>
    <t>CA-2017-101574</t>
  </si>
  <si>
    <t>CA-2014-146591</t>
  </si>
  <si>
    <t>CA-2014-107706</t>
  </si>
  <si>
    <t>CA-2016-122448</t>
  </si>
  <si>
    <t>CA-2014-132451</t>
  </si>
  <si>
    <t>CA-2016-158547</t>
  </si>
  <si>
    <t>CA-2017-116946</t>
  </si>
  <si>
    <t>CA-2017-121741</t>
  </si>
  <si>
    <t>CA-2017-169691</t>
  </si>
  <si>
    <t>CA-2016-121356</t>
  </si>
  <si>
    <t>OFF-BI-10002133</t>
  </si>
  <si>
    <t>Wilson Jones Elliptical Ring 3 1/2" Capacity Binders, 800 sheets</t>
  </si>
  <si>
    <t>CA-2014-101770</t>
  </si>
  <si>
    <t>CA-2017-105487</t>
  </si>
  <si>
    <t>CA-2017-148999</t>
  </si>
  <si>
    <t>FUR-CH-10002044</t>
  </si>
  <si>
    <t>Office Star - Contemporary Task Swivel chair with 2-way adjustable arms, Plum</t>
  </si>
  <si>
    <t>CA-2014-107573</t>
  </si>
  <si>
    <t>CA-2015-156608</t>
  </si>
  <si>
    <t>CA-2017-134495</t>
  </si>
  <si>
    <t>CA-2017-164098</t>
  </si>
  <si>
    <t>CA-2014-105249</t>
  </si>
  <si>
    <t>CA-2015-113523</t>
  </si>
  <si>
    <t>CA-2017-117821</t>
  </si>
  <si>
    <t>CA-2017-164378</t>
  </si>
  <si>
    <t>CA-2017-127782</t>
  </si>
  <si>
    <t>Thea Hudgings</t>
  </si>
  <si>
    <t>FUR-FU-10001847</t>
  </si>
  <si>
    <t>Eldon Image Series Black Desk Accessories</t>
  </si>
  <si>
    <t>US-2016-162026</t>
  </si>
  <si>
    <t>OFF-PA-10000167</t>
  </si>
  <si>
    <t>Xerox 1925</t>
  </si>
  <si>
    <t>CA-2016-150000</t>
  </si>
  <si>
    <t>CA-2015-168529</t>
  </si>
  <si>
    <t>US-2017-152569</t>
  </si>
  <si>
    <t>US-2014-137680</t>
  </si>
  <si>
    <t>CA-2015-103177</t>
  </si>
  <si>
    <t>TEC-PH-10001795</t>
  </si>
  <si>
    <t>RCA H5401RE1 DECT 6.0 4-Line Cordless Handset With Caller ID/Call Waiting</t>
  </si>
  <si>
    <t>US-2016-138408</t>
  </si>
  <si>
    <t>CA-2017-117667</t>
  </si>
  <si>
    <t>CA-2016-110982</t>
  </si>
  <si>
    <t>CA-2016-147123</t>
  </si>
  <si>
    <t>CA-2017-154501</t>
  </si>
  <si>
    <t>CA-2017-166933</t>
  </si>
  <si>
    <t>CA-2015-142055</t>
  </si>
  <si>
    <t>CA-2015-137106</t>
  </si>
  <si>
    <t>CA-2017-136609</t>
  </si>
  <si>
    <t>CA-2017-160885</t>
  </si>
  <si>
    <t>Juliana Krohn</t>
  </si>
  <si>
    <t>ClearOne CHATAttach 160 - speaker phone</t>
  </si>
  <si>
    <t>US-2016-167472</t>
  </si>
  <si>
    <t>CA-2015-120551</t>
  </si>
  <si>
    <t>US-2017-150595</t>
  </si>
  <si>
    <t>CA-2016-134936</t>
  </si>
  <si>
    <t>FUR-TA-10001086</t>
  </si>
  <si>
    <t>SAFCO PlanMaster Boards, 60w x 37-1/2d, White Melamine</t>
  </si>
  <si>
    <t>CA-2017-102967</t>
  </si>
  <si>
    <t>CA-2017-151008</t>
  </si>
  <si>
    <t>FUR-FU-10002396</t>
  </si>
  <si>
    <t>DAX Copper Panel Document Frame, 5 x 7 Size</t>
  </si>
  <si>
    <t>CA-2014-159800</t>
  </si>
  <si>
    <t>US-2014-159618</t>
  </si>
  <si>
    <t>CA-2017-116113</t>
  </si>
  <si>
    <t>FUR-FU-10002963</t>
  </si>
  <si>
    <t>Master Caster Door Stop, Gray</t>
  </si>
  <si>
    <t>CA-2015-125066</t>
  </si>
  <si>
    <t>US-2015-114741</t>
  </si>
  <si>
    <t>OFF-PA-10000048</t>
  </si>
  <si>
    <t>Xerox 20</t>
  </si>
  <si>
    <t>CA-2017-133263</t>
  </si>
  <si>
    <t>OFF-BI-10001153</t>
  </si>
  <si>
    <t>Ibico Recycled Grain-Textured Covers</t>
  </si>
  <si>
    <t>CA-2017-157966</t>
  </si>
  <si>
    <t>OFF-AR-10000799</t>
  </si>
  <si>
    <t>Col-Erase Pencils with Erasers</t>
  </si>
  <si>
    <t>CA-2014-151162</t>
  </si>
  <si>
    <t>CA-2016-136686</t>
  </si>
  <si>
    <t>CA-2017-137498</t>
  </si>
  <si>
    <t>OFF-AR-10003829</t>
  </si>
  <si>
    <t>Newell 35</t>
  </si>
  <si>
    <t>CA-2017-163818</t>
  </si>
  <si>
    <t>CA-2016-161158</t>
  </si>
  <si>
    <t>OFF-AR-10000462</t>
  </si>
  <si>
    <t>Sanford Pocket Accent Highlighters</t>
  </si>
  <si>
    <t>CA-2014-116673</t>
  </si>
  <si>
    <t>CA-2017-105333</t>
  </si>
  <si>
    <t>OFF-ST-10002182</t>
  </si>
  <si>
    <t>Iris 3-Drawer Stacking Bin, Black</t>
  </si>
  <si>
    <t>CA-2015-149993</t>
  </si>
  <si>
    <t>CA-2014-168158</t>
  </si>
  <si>
    <t>CA-2016-115224</t>
  </si>
  <si>
    <t>CA-2014-164742</t>
  </si>
  <si>
    <t>US-2017-108014</t>
  </si>
  <si>
    <t>CA-2017-160325</t>
  </si>
  <si>
    <t>CA-2015-159779</t>
  </si>
  <si>
    <t>Sarah Brown</t>
  </si>
  <si>
    <t>CA-2017-151176</t>
  </si>
  <si>
    <t>CA-2014-108903</t>
  </si>
  <si>
    <t>OFF-AR-10004010</t>
  </si>
  <si>
    <t>Hunt Boston Vacuum Mount KS Pencil Sharpener</t>
  </si>
  <si>
    <t>CA-2016-117919</t>
  </si>
  <si>
    <t>OFF-ST-10003572</t>
  </si>
  <si>
    <t>Portfile Personal File Boxes</t>
  </si>
  <si>
    <t>CA-2015-142475</t>
  </si>
  <si>
    <t>OFF-BI-10003718</t>
  </si>
  <si>
    <t>GBC Therma-A-Bind 250T Electric Binding System</t>
  </si>
  <si>
    <t>CA-2016-134516</t>
  </si>
  <si>
    <t>CA-2017-105193</t>
  </si>
  <si>
    <t>CA-2015-168634</t>
  </si>
  <si>
    <t>OFF-AP-10001626</t>
  </si>
  <si>
    <t>Commercial WindTunnel Clean Air Upright Vacuum, Replacement Belts, Filtration Bags</t>
  </si>
  <si>
    <t>CA-2017-117198</t>
  </si>
  <si>
    <t>Barry Gonzalez</t>
  </si>
  <si>
    <t>CA-2015-145828</t>
  </si>
  <si>
    <t>CA-2017-121027</t>
  </si>
  <si>
    <t>CA-2016-147431</t>
  </si>
  <si>
    <t>OFF-ST-10003994</t>
  </si>
  <si>
    <t>Belkin 19" Center-Weighted Shelf, Gray</t>
  </si>
  <si>
    <t>CA-2016-158001</t>
  </si>
  <si>
    <t>CA-2017-125745</t>
  </si>
  <si>
    <t>CA-2015-101154</t>
  </si>
  <si>
    <t>US-2016-124163</t>
  </si>
  <si>
    <t>CA-2016-121748</t>
  </si>
  <si>
    <t>CA-2014-126683</t>
  </si>
  <si>
    <t>CA-2017-148810</t>
  </si>
  <si>
    <t>US-2016-146066</t>
  </si>
  <si>
    <t>FUR-TA-10002530</t>
  </si>
  <si>
    <t>Iceberg OfficeWorks 42" Round Tables</t>
  </si>
  <si>
    <t>CA-2014-127614</t>
  </si>
  <si>
    <t>CA-2016-101742</t>
  </si>
  <si>
    <t>CA-2015-134943</t>
  </si>
  <si>
    <t>CA-2017-123022</t>
  </si>
  <si>
    <t>CA-2017-113208</t>
  </si>
  <si>
    <t>FUR-FU-10004245</t>
  </si>
  <si>
    <t>Career Cubicle Clock, 8 1/4", Black</t>
  </si>
  <si>
    <t>CA-2014-154893</t>
  </si>
  <si>
    <t>CA-2014-147900</t>
  </si>
  <si>
    <t>OFF-PA-10003063</t>
  </si>
  <si>
    <t>EcoTones Memo Sheets</t>
  </si>
  <si>
    <t>CA-2017-106355</t>
  </si>
  <si>
    <t>CA-2016-127985</t>
  </si>
  <si>
    <t>FUR-FU-10003274</t>
  </si>
  <si>
    <t>Regeneration Desk Collection</t>
  </si>
  <si>
    <t>CA-2015-166604</t>
  </si>
  <si>
    <t>CA-2017-120719</t>
  </si>
  <si>
    <t>CA-2017-127117</t>
  </si>
  <si>
    <t>CA-2015-104241</t>
  </si>
  <si>
    <t>CA-2017-168179</t>
  </si>
  <si>
    <t>CA-2017-142342</t>
  </si>
  <si>
    <t>CA-2017-109099</t>
  </si>
  <si>
    <t>US-2014-134187</t>
  </si>
  <si>
    <t>CA-2016-145261</t>
  </si>
  <si>
    <t>CA-2016-108875</t>
  </si>
  <si>
    <t>CA-2016-141957</t>
  </si>
  <si>
    <t>OFF-AR-10000914</t>
  </si>
  <si>
    <t>Boston 16765 Mini Stand Up Battery Pencil Sharpener</t>
  </si>
  <si>
    <t>CA-2016-142405</t>
  </si>
  <si>
    <t>CA-2015-141012</t>
  </si>
  <si>
    <t>FUR-FU-10003192</t>
  </si>
  <si>
    <t>Luxo Adjustable Task Clamp Lamp</t>
  </si>
  <si>
    <t>CA-2017-127922</t>
  </si>
  <si>
    <t>CA-2016-146318</t>
  </si>
  <si>
    <t>CA-2014-135993</t>
  </si>
  <si>
    <t>CA-2014-126802</t>
  </si>
  <si>
    <t>FUR-FU-10000193</t>
  </si>
  <si>
    <t>Tenex Chairmats For Use with Hard Floors</t>
  </si>
  <si>
    <t>CA-2016-143924</t>
  </si>
  <si>
    <t>OFF-FA-10000735</t>
  </si>
  <si>
    <t>CA-2016-141551</t>
  </si>
  <si>
    <t>CA-2014-164315</t>
  </si>
  <si>
    <t>CA-2015-131072</t>
  </si>
  <si>
    <t>OFF-BI-10002794</t>
  </si>
  <si>
    <t>Avery Trapezoid Ring Binder, 3" Capacity, Black, 1040 sheets</t>
  </si>
  <si>
    <t>CA-2014-131541</t>
  </si>
  <si>
    <t>CA-2015-119550</t>
  </si>
  <si>
    <t>US-2015-138093</t>
  </si>
  <si>
    <t>OFF-AR-10000817</t>
  </si>
  <si>
    <t>Manco Dry-Lighter Erasable Highlighter</t>
  </si>
  <si>
    <t>CA-2016-126165</t>
  </si>
  <si>
    <t>CA-2017-126123</t>
  </si>
  <si>
    <t>CA-2016-143441</t>
  </si>
  <si>
    <t>CA-2017-148320</t>
  </si>
  <si>
    <t>Xerox 1992</t>
  </si>
  <si>
    <t>CA-2016-125661</t>
  </si>
  <si>
    <t>US-2014-123519</t>
  </si>
  <si>
    <t>CA-2014-155593</t>
  </si>
  <si>
    <t>OFF-SU-10002522</t>
  </si>
  <si>
    <t>Acme Kleen Earth Office Shears</t>
  </si>
  <si>
    <t>CA-2017-136000</t>
  </si>
  <si>
    <t>US-2015-160857</t>
  </si>
  <si>
    <t>CA-2017-115805</t>
  </si>
  <si>
    <t>US-2014-143707</t>
  </si>
  <si>
    <t>TEC-PH-10003655</t>
  </si>
  <si>
    <t>Sannysis Cute Owl Design Soft Skin Case Cover for Samsung Galaxy S4</t>
  </si>
  <si>
    <t>CA-2017-116939</t>
  </si>
  <si>
    <t>CA-2015-124107</t>
  </si>
  <si>
    <t>CA-2017-126550</t>
  </si>
  <si>
    <t>OFF-ST-10001031</t>
  </si>
  <si>
    <t>Adjustable Personal File Tote</t>
  </si>
  <si>
    <t>CA-2015-138674</t>
  </si>
  <si>
    <t>CA-2016-165820</t>
  </si>
  <si>
    <t>CA-2014-103191</t>
  </si>
  <si>
    <t>CA-2015-103933</t>
  </si>
  <si>
    <t>TEC-AC-10004171</t>
  </si>
  <si>
    <t>Razer Kraken 7.1 Surround Sound Over Ear USB Gaming Headset</t>
  </si>
  <si>
    <t>CA-2015-110548</t>
  </si>
  <si>
    <t>CA-2017-117324</t>
  </si>
  <si>
    <t>TEC-AC-10003023</t>
  </si>
  <si>
    <t>Logitech G105 Gaming Keyboard</t>
  </si>
  <si>
    <t>CA-2017-143574</t>
  </si>
  <si>
    <t>CA-2014-111773</t>
  </si>
  <si>
    <t>OFF-BI-10000174</t>
  </si>
  <si>
    <t>Wilson Jones Clip &amp; Carry Folder Binder Tool for Ring Binders, Clear</t>
  </si>
  <si>
    <t>CA-2014-148614</t>
  </si>
  <si>
    <t>CA-2017-156139</t>
  </si>
  <si>
    <t>OFF-BI-10004233</t>
  </si>
  <si>
    <t>GBC Pre-Punched Binding Paper, Plastic, White, 8-1/2" x 11"</t>
  </si>
  <si>
    <t>US-2017-147886</t>
  </si>
  <si>
    <t>OFF-PA-10000232</t>
  </si>
  <si>
    <t>Xerox 1975</t>
  </si>
  <si>
    <t>CA-2016-113733</t>
  </si>
  <si>
    <t>CA-2017-104913</t>
  </si>
  <si>
    <t>TEC-PH-10000923</t>
  </si>
  <si>
    <t>Belkin SportFit Armband For iPhone 5s/5c, Fuchsia</t>
  </si>
  <si>
    <t>CA-2014-145800</t>
  </si>
  <si>
    <t>CA-2016-125850</t>
  </si>
  <si>
    <t>OFF-LA-10003498</t>
  </si>
  <si>
    <t>Avery 475</t>
  </si>
  <si>
    <t>CA-2016-118514</t>
  </si>
  <si>
    <t>CA-2015-150749</t>
  </si>
  <si>
    <t>CA-2014-163748</t>
  </si>
  <si>
    <t>OFF-AP-10004052</t>
  </si>
  <si>
    <t>Hoover Replacement Belts For Soft Guard &amp; Commercial Ltweight Upright Vacs, 2/Pk</t>
  </si>
  <si>
    <t>CA-2015-119634</t>
  </si>
  <si>
    <t>Barry Weirich</t>
  </si>
  <si>
    <t>CA-2015-149300</t>
  </si>
  <si>
    <t>TEC-MA-10000423</t>
  </si>
  <si>
    <t>Texas Instruments TI-34 Scientific Calculator</t>
  </si>
  <si>
    <t>US-2016-111528</t>
  </si>
  <si>
    <t>CA-2017-158169</t>
  </si>
  <si>
    <t>CA-2015-162047</t>
  </si>
  <si>
    <t>CA-2015-117772</t>
  </si>
  <si>
    <t>US-2014-126340</t>
  </si>
  <si>
    <t>TEC-PH-10004447</t>
  </si>
  <si>
    <t>Toshiba IPT2010-SD IP Telephone</t>
  </si>
  <si>
    <t>CA-2016-149685</t>
  </si>
  <si>
    <t>OFF-LA-10004545</t>
  </si>
  <si>
    <t>Avery 50</t>
  </si>
  <si>
    <t>CA-2017-126396</t>
  </si>
  <si>
    <t>CA-2015-154900</t>
  </si>
  <si>
    <t>CA-2015-103835</t>
  </si>
  <si>
    <t>CA-2015-158939</t>
  </si>
  <si>
    <t>TEC-CO-10002313</t>
  </si>
  <si>
    <t>Canon PC1080F Personal Copier</t>
  </si>
  <si>
    <t>CA-2016-117408</t>
  </si>
  <si>
    <t>CA-2016-142398</t>
  </si>
  <si>
    <t>FUR-CH-10001545</t>
  </si>
  <si>
    <t>Hon Comfortask Task/Swivel Chairs</t>
  </si>
  <si>
    <t>CA-2016-105277</t>
  </si>
  <si>
    <t>CA-2016-112060</t>
  </si>
  <si>
    <t>CA-2014-105270</t>
  </si>
  <si>
    <t>US-2015-159513</t>
  </si>
  <si>
    <t>TEC-MA-10003329</t>
  </si>
  <si>
    <t>Vtech AT&amp;T CL2940 Corded Speakerphone, Black</t>
  </si>
  <si>
    <t>CA-2015-155586</t>
  </si>
  <si>
    <t>CA-2017-141117</t>
  </si>
  <si>
    <t>CA-2017-115070</t>
  </si>
  <si>
    <t>Mitch Gastineau</t>
  </si>
  <si>
    <t>CA-2017-140186</t>
  </si>
  <si>
    <t>CA-2014-124856</t>
  </si>
  <si>
    <t>CA-2014-166716</t>
  </si>
  <si>
    <t>CA-2014-123225</t>
  </si>
  <si>
    <t>CA-2015-163440</t>
  </si>
  <si>
    <t>US-2017-106796</t>
  </si>
  <si>
    <t>CA-2017-113873</t>
  </si>
  <si>
    <t>CA-2016-149783</t>
  </si>
  <si>
    <t>CA-2016-125017</t>
  </si>
  <si>
    <t>FUR-FU-10000723</t>
  </si>
  <si>
    <t>Deflect-o EconoMat Studded, No Bevel Mat for Low Pile Carpeting</t>
  </si>
  <si>
    <t>US-2015-163279</t>
  </si>
  <si>
    <t>CA-2015-150196</t>
  </si>
  <si>
    <t>US-2015-106495</t>
  </si>
  <si>
    <t>TEC-AC-10002718</t>
  </si>
  <si>
    <t>Belkin Standard 104 key USB Keyboard</t>
  </si>
  <si>
    <t>CA-2014-124730</t>
  </si>
  <si>
    <t>TEC-PH-10002170</t>
  </si>
  <si>
    <t>ClearSounds CSC500 Amplified Spirit Phone Corded phone</t>
  </si>
  <si>
    <t>CA-2017-117632</t>
  </si>
  <si>
    <t>CA-2014-115056</t>
  </si>
  <si>
    <t>CA-2017-161067</t>
  </si>
  <si>
    <t>OFF-PA-10000418</t>
  </si>
  <si>
    <t>Xerox 189</t>
  </si>
  <si>
    <t>CA-2016-122063</t>
  </si>
  <si>
    <t>CA-2015-111206</t>
  </si>
  <si>
    <t>TEC-AC-10003095</t>
  </si>
  <si>
    <t>Logitech G35 7.1-Channel Surround Sound Headset</t>
  </si>
  <si>
    <t>CA-2016-142895</t>
  </si>
  <si>
    <t>CA-2015-101868</t>
  </si>
  <si>
    <t>CA-2017-133207</t>
  </si>
  <si>
    <t>Doug O'Connell</t>
  </si>
  <si>
    <t>TEC-PH-10004100</t>
  </si>
  <si>
    <t>Griffin GC17055 Auxiliary Audio Cable</t>
  </si>
  <si>
    <t>CA-2015-132948</t>
  </si>
  <si>
    <t>OFF-ST-10000636</t>
  </si>
  <si>
    <t>Rogers Profile Extra Capacity Storage Tub</t>
  </si>
  <si>
    <t>CA-2015-134992</t>
  </si>
  <si>
    <t>CA-2015-126725</t>
  </si>
  <si>
    <t>TEC-PH-10003174</t>
  </si>
  <si>
    <t>RCA ViSYS 25825 Wireless digital phone</t>
  </si>
  <si>
    <t>CA-2015-121783</t>
  </si>
  <si>
    <t>US-2014-138835</t>
  </si>
  <si>
    <t>CA-2015-112214</t>
  </si>
  <si>
    <t>US-2017-153255</t>
  </si>
  <si>
    <t>CA-2015-108119</t>
  </si>
  <si>
    <t>CA-2015-157434</t>
  </si>
  <si>
    <t>CA-2016-101525</t>
  </si>
  <si>
    <t>OFF-PA-10001497</t>
  </si>
  <si>
    <t>Xerox 1914</t>
  </si>
  <si>
    <t>US-2014-117968</t>
  </si>
  <si>
    <t>OFF-AP-10002765</t>
  </si>
  <si>
    <t>Fellowes Advanced Computer Series Surge Protectors</t>
  </si>
  <si>
    <t>CA-2016-158211</t>
  </si>
  <si>
    <t>CA-2016-152247</t>
  </si>
  <si>
    <t>CA-2016-128223</t>
  </si>
  <si>
    <t>FUR-TA-10001771</t>
  </si>
  <si>
    <t>Bush Cubix Conference Tables, Fully Assembled</t>
  </si>
  <si>
    <t>CA-2016-154235</t>
  </si>
  <si>
    <t>CA-2017-129910</t>
  </si>
  <si>
    <t>CA-2017-133095</t>
  </si>
  <si>
    <t>CA-2015-130554</t>
  </si>
  <si>
    <t>CA-2014-152443</t>
  </si>
  <si>
    <t>CA-2016-133319</t>
  </si>
  <si>
    <t>OFF-PA-10001815</t>
  </si>
  <si>
    <t>Xerox 1885</t>
  </si>
  <si>
    <t>CA-2016-133935</t>
  </si>
  <si>
    <t>CA-2016-136301</t>
  </si>
  <si>
    <t>US-2014-109456</t>
  </si>
  <si>
    <t>OFF-BI-10000136</t>
  </si>
  <si>
    <t>Avery Non-Stick Heavy Duty View Round Locking Ring Binders</t>
  </si>
  <si>
    <t>CA-2017-151596</t>
  </si>
  <si>
    <t>Barry Pond</t>
  </si>
  <si>
    <t>CA-2015-147879</t>
  </si>
  <si>
    <t>OFF-PA-10001952</t>
  </si>
  <si>
    <t>Xerox 1902</t>
  </si>
  <si>
    <t>CA-2016-166625</t>
  </si>
  <si>
    <t>CA-2016-146157</t>
  </si>
  <si>
    <t>CA-2017-159954</t>
  </si>
  <si>
    <t>CA-2017-100825</t>
  </si>
  <si>
    <t>CA-2014-168305</t>
  </si>
  <si>
    <t>CA-2016-167682</t>
  </si>
  <si>
    <t>FUR-FU-10003799</t>
  </si>
  <si>
    <t>Seth Thomas 13 1/2" Wall Clock</t>
  </si>
  <si>
    <t>CA-2017-108000</t>
  </si>
  <si>
    <t>CA-2015-146465</t>
  </si>
  <si>
    <t>CA-2016-159639</t>
  </si>
  <si>
    <t>US-2017-153948</t>
  </si>
  <si>
    <t>US-2016-113985</t>
  </si>
  <si>
    <t>CA-2016-155383</t>
  </si>
  <si>
    <t>CA-2014-120432</t>
  </si>
  <si>
    <t>OFF-SU-10004661</t>
  </si>
  <si>
    <t>Acme Titanium Bonded Scissors</t>
  </si>
  <si>
    <t>US-2015-126977</t>
  </si>
  <si>
    <t>CA-2016-130288</t>
  </si>
  <si>
    <t>CA-2017-146458</t>
  </si>
  <si>
    <t>CA-2017-150420</t>
  </si>
  <si>
    <t>US-2014-118997</t>
  </si>
  <si>
    <t>CA-2014-114314</t>
  </si>
  <si>
    <t>US-2017-169551</t>
  </si>
  <si>
    <t>FUR-BO-10001519</t>
  </si>
  <si>
    <t>O'Sullivan 3-Shelf Heavy-Duty Bookcases</t>
  </si>
  <si>
    <t>CA-2016-103107</t>
  </si>
  <si>
    <t>CA-2017-122077</t>
  </si>
  <si>
    <t>CA-2017-112431</t>
  </si>
  <si>
    <t>CA-2016-151092</t>
  </si>
  <si>
    <t>CA-2014-104178</t>
  </si>
  <si>
    <t>CA-2015-115924</t>
  </si>
  <si>
    <t>CA-2017-161046</t>
  </si>
  <si>
    <t>US-2017-141698</t>
  </si>
  <si>
    <t>OFF-PA-10001826</t>
  </si>
  <si>
    <t>Xerox 207</t>
  </si>
  <si>
    <t>US-2014-105151</t>
  </si>
  <si>
    <t>OFF-AR-10001231</t>
  </si>
  <si>
    <t>Sanford EarthWrite Recycled Pencils, Medium Soft, #2</t>
  </si>
  <si>
    <t>CA-2014-155796</t>
  </si>
  <si>
    <t>CA-2016-127138</t>
  </si>
  <si>
    <t>CA-2017-150602</t>
  </si>
  <si>
    <t>CA-2014-140732</t>
  </si>
  <si>
    <t>CA-2017-119011</t>
  </si>
  <si>
    <t>OFF-SU-10004768</t>
  </si>
  <si>
    <t>Acme Kleencut Forged Steel Scissors</t>
  </si>
  <si>
    <t>CA-2016-166912</t>
  </si>
  <si>
    <t>CA-2014-141726</t>
  </si>
  <si>
    <t>CA-2017-115105</t>
  </si>
  <si>
    <t>CA-2015-143980</t>
  </si>
  <si>
    <t>CA-2016-135636</t>
  </si>
  <si>
    <t>OFF-ST-10000676</t>
  </si>
  <si>
    <t>Fellowes Econo/Stor Drawers</t>
  </si>
  <si>
    <t>CA-2017-102155</t>
  </si>
  <si>
    <t>CA-2017-116953</t>
  </si>
  <si>
    <t>CA-2014-117765</t>
  </si>
  <si>
    <t>CA-2016-114895</t>
  </si>
  <si>
    <t>CA-2017-112984</t>
  </si>
  <si>
    <t>OFF-PA-10003657</t>
  </si>
  <si>
    <t>Xerox 1927</t>
  </si>
  <si>
    <t>CA-2016-163776</t>
  </si>
  <si>
    <t>FUR-FU-10001185</t>
  </si>
  <si>
    <t>Advantus Employee of the Month Certificate Frame, 11 x 13-1/2</t>
  </si>
  <si>
    <t>US-2017-163300</t>
  </si>
  <si>
    <t>CA-2016-162187</t>
  </si>
  <si>
    <t>US-2014-112991</t>
  </si>
  <si>
    <t>CA-2014-124079</t>
  </si>
  <si>
    <t>FUR-FU-10002553</t>
  </si>
  <si>
    <t>Electrix Incandescent Magnifying Lamp, Black</t>
  </si>
  <si>
    <t>US-2017-146878</t>
  </si>
  <si>
    <t>CA-2017-107244</t>
  </si>
  <si>
    <t>CA-2015-100657</t>
  </si>
  <si>
    <t>CA-2017-129581</t>
  </si>
  <si>
    <t>CA-2017-129028</t>
  </si>
  <si>
    <t>CA-2015-135580</t>
  </si>
  <si>
    <t>CA-2016-159016</t>
  </si>
  <si>
    <t>CA-2014-102652</t>
  </si>
  <si>
    <t>FUR-FU-10000747</t>
  </si>
  <si>
    <t>Tenex B1-RE Series Chair Mats for Low Pile Carpets</t>
  </si>
  <si>
    <t>CA-2014-152422</t>
  </si>
  <si>
    <t>US-2016-156692</t>
  </si>
  <si>
    <t>OFF-AP-10002222</t>
  </si>
  <si>
    <t>CA-2014-130869</t>
  </si>
  <si>
    <t>US-2017-128832</t>
  </si>
  <si>
    <t>CA-2017-139717</t>
  </si>
  <si>
    <t>CA-2017-136007</t>
  </si>
  <si>
    <t>CA-2016-157364</t>
  </si>
  <si>
    <t>OFF-AR-10003752</t>
  </si>
  <si>
    <t>Deluxe Chalkboard Eraser Cleaner</t>
  </si>
  <si>
    <t>US-2016-112970</t>
  </si>
  <si>
    <t>US-2017-152492</t>
  </si>
  <si>
    <t>FUR-CH-10000155</t>
  </si>
  <si>
    <t>Global Comet Stacking Armless Chair</t>
  </si>
  <si>
    <t>CA-2016-101168</t>
  </si>
  <si>
    <t>CA-2017-104010</t>
  </si>
  <si>
    <t>CA-2015-130253</t>
  </si>
  <si>
    <t>US-2015-155369</t>
  </si>
  <si>
    <t>CA-2016-131205</t>
  </si>
  <si>
    <t>CA-2017-122364</t>
  </si>
  <si>
    <t>TEC-PH-10001817</t>
  </si>
  <si>
    <t>Wilson Electronics DB Pro Signal Booster</t>
  </si>
  <si>
    <t>CA-2016-117912</t>
  </si>
  <si>
    <t>FUR-FU-10002088</t>
  </si>
  <si>
    <t>Nu-Dell Float Frame 11 x 14 1/2</t>
  </si>
  <si>
    <t>CA-2017-145702</t>
  </si>
  <si>
    <t>CA-2015-113215</t>
  </si>
  <si>
    <t>CA-2016-154662</t>
  </si>
  <si>
    <t>CA-2015-105571</t>
  </si>
  <si>
    <t>CA-2016-152765</t>
  </si>
  <si>
    <t>OFF-PA-10000483</t>
  </si>
  <si>
    <t>Xerox 19</t>
  </si>
  <si>
    <t>CA-2015-153878</t>
  </si>
  <si>
    <t>Trudy Schmidt</t>
  </si>
  <si>
    <t>CA-2016-124016</t>
  </si>
  <si>
    <t>CA-2016-113551</t>
  </si>
  <si>
    <t>CA-2014-107524</t>
  </si>
  <si>
    <t>CA-2014-138072</t>
  </si>
  <si>
    <t>CA-2015-134201</t>
  </si>
  <si>
    <t>CA-2015-111780</t>
  </si>
  <si>
    <t>CA-2015-119942</t>
  </si>
  <si>
    <t>CA-2015-151547</t>
  </si>
  <si>
    <t>CA-2017-166695</t>
  </si>
  <si>
    <t>CA-2017-167542</t>
  </si>
  <si>
    <t>CA-2015-120901</t>
  </si>
  <si>
    <t>CA-2017-121398</t>
  </si>
  <si>
    <t>CA-2016-151561</t>
  </si>
  <si>
    <t>CA-2017-154676</t>
  </si>
  <si>
    <t>OFF-ST-10001172</t>
  </si>
  <si>
    <t>Tennsco Lockers, Sand</t>
  </si>
  <si>
    <t>US-2014-165589</t>
  </si>
  <si>
    <t>US-2016-132577</t>
  </si>
  <si>
    <t>CA-2015-114048</t>
  </si>
  <si>
    <t>FUR-FU-10004351</t>
  </si>
  <si>
    <t>CA-2015-137281</t>
  </si>
  <si>
    <t>US-2017-162068</t>
  </si>
  <si>
    <t>CA-2017-100111</t>
  </si>
  <si>
    <t>US-2017-132381</t>
  </si>
  <si>
    <t>CA-2015-147011</t>
  </si>
  <si>
    <t>CA-2014-120852</t>
  </si>
  <si>
    <t>CA-2016-150007</t>
  </si>
  <si>
    <t>OFF-LA-10001982</t>
  </si>
  <si>
    <t>Smead Alpha-Z Color-Coded Name Labels First Letter Starter Set</t>
  </si>
  <si>
    <t>CA-2016-124590</t>
  </si>
  <si>
    <t>CA-2016-133802</t>
  </si>
  <si>
    <t>US-2016-113677</t>
  </si>
  <si>
    <t>TEC-PH-10002114</t>
  </si>
  <si>
    <t>Xiaomi Mi3</t>
  </si>
  <si>
    <t>CA-2017-143378</t>
  </si>
  <si>
    <t>CA-2017-152660</t>
  </si>
  <si>
    <t>CA-2015-142139</t>
  </si>
  <si>
    <t>CA-2017-145772</t>
  </si>
  <si>
    <t>CA-2016-124100</t>
  </si>
  <si>
    <t>FUR-CH-10003817</t>
  </si>
  <si>
    <t>Global Value Steno Chair, Gray</t>
  </si>
  <si>
    <t>US-2014-158400</t>
  </si>
  <si>
    <t>CA-2017-162033</t>
  </si>
  <si>
    <t>Evan Minnotte</t>
  </si>
  <si>
    <t>CA-2014-163447</t>
  </si>
  <si>
    <t>CA-2017-145737</t>
  </si>
  <si>
    <t>CA-2016-148096</t>
  </si>
  <si>
    <t>Anthony O'Donnell</t>
  </si>
  <si>
    <t>CA-2016-146766</t>
  </si>
  <si>
    <t>CA-2015-105613</t>
  </si>
  <si>
    <t>US-2016-142251</t>
  </si>
  <si>
    <t>CA-2014-131247</t>
  </si>
  <si>
    <t>US-2015-113593</t>
  </si>
  <si>
    <t>CA-2017-121083</t>
  </si>
  <si>
    <t>CA-2017-151190</t>
  </si>
  <si>
    <t>CA-2014-133543</t>
  </si>
  <si>
    <t>CA-2017-105130</t>
  </si>
  <si>
    <t>CA-2016-161928</t>
  </si>
  <si>
    <t>CA-2017-101322</t>
  </si>
  <si>
    <t>US-2016-106600</t>
  </si>
  <si>
    <t>FUR-BO-10001608</t>
  </si>
  <si>
    <t>Hon Metal Bookcases, Black</t>
  </si>
  <si>
    <t>CA-2014-111871</t>
  </si>
  <si>
    <t>CA-2017-139437</t>
  </si>
  <si>
    <t>OFF-ST-10002485</t>
  </si>
  <si>
    <t>Rogers Deluxe File Chest</t>
  </si>
  <si>
    <t>CA-2017-151484</t>
  </si>
  <si>
    <t>CA-2016-104150</t>
  </si>
  <si>
    <t>CA-2016-161025</t>
  </si>
  <si>
    <t>OFF-ST-10001932</t>
  </si>
  <si>
    <t>Fellowes Staxonsteel Drawer Files</t>
  </si>
  <si>
    <t>CA-2014-103989</t>
  </si>
  <si>
    <t>TEC-PH-10004667</t>
  </si>
  <si>
    <t>Cisco 8x8 Inc. 6753i IP Business Phone System</t>
  </si>
  <si>
    <t>CA-2015-142433</t>
  </si>
  <si>
    <t>Xerox 1916</t>
  </si>
  <si>
    <t>CA-2015-132815</t>
  </si>
  <si>
    <t>CA-2014-101266</t>
  </si>
  <si>
    <t>CA-2016-141523</t>
  </si>
  <si>
    <t>Mark Haberlin</t>
  </si>
  <si>
    <t>US-2014-106299</t>
  </si>
  <si>
    <t>OFF-BI-10001758</t>
  </si>
  <si>
    <t>Wilson Jones 14 Line Acrylic Coated Pressboard Data Binders</t>
  </si>
  <si>
    <t>CA-2015-158421</t>
  </si>
  <si>
    <t>FUR-CH-10000309</t>
  </si>
  <si>
    <t>Global Comet Stacking Arm Chair</t>
  </si>
  <si>
    <t>CA-2016-143609</t>
  </si>
  <si>
    <t>FUR-CH-10004218</t>
  </si>
  <si>
    <t>Global Fabric Manager's Chair, Dark Gray</t>
  </si>
  <si>
    <t>CA-2015-138331</t>
  </si>
  <si>
    <t>CA-2015-138954</t>
  </si>
  <si>
    <t>CA-2017-157903</t>
  </si>
  <si>
    <t>CA-2016-157259</t>
  </si>
  <si>
    <t>CA-2017-107986</t>
  </si>
  <si>
    <t>CA-2017-104927</t>
  </si>
  <si>
    <t>CA-2017-113453</t>
  </si>
  <si>
    <t>CA-2015-149909</t>
  </si>
  <si>
    <t>CA-2015-146675</t>
  </si>
  <si>
    <t>TEC-CO-10001766</t>
  </si>
  <si>
    <t>Canon PC940 Copier</t>
  </si>
  <si>
    <t>CA-2016-118332</t>
  </si>
  <si>
    <t>CA-2016-133669</t>
  </si>
  <si>
    <t>CA-2017-145660</t>
  </si>
  <si>
    <t>CA-2016-133697</t>
  </si>
  <si>
    <t>CA-2017-148138</t>
  </si>
  <si>
    <t>CA-2017-119809</t>
  </si>
  <si>
    <t>CA-2017-149944</t>
  </si>
  <si>
    <t>CA-2014-128538</t>
  </si>
  <si>
    <t>CA-2015-161711</t>
  </si>
  <si>
    <t>FUR-FU-10000087</t>
  </si>
  <si>
    <t>Executive Impressions 14" Two-Color Numerals Wall Clock</t>
  </si>
  <si>
    <t>US-2015-129553</t>
  </si>
  <si>
    <t>CA-2016-160220</t>
  </si>
  <si>
    <t>US-2017-157224</t>
  </si>
  <si>
    <t>CA-2017-140627</t>
  </si>
  <si>
    <t>CA-2015-133445</t>
  </si>
  <si>
    <t>FUR-BO-10003660</t>
  </si>
  <si>
    <t>Bush Cubix Collection Bookcases, Fully Assembled</t>
  </si>
  <si>
    <t>CA-2014-148782</t>
  </si>
  <si>
    <t>CA-2016-148208</t>
  </si>
  <si>
    <t>CA-2017-127656</t>
  </si>
  <si>
    <t>US-2017-142188</t>
  </si>
  <si>
    <t>CA-2016-144400</t>
  </si>
  <si>
    <t>US-2016-155180</t>
  </si>
  <si>
    <t>CA-2015-134075</t>
  </si>
  <si>
    <t>US-2016-131912</t>
  </si>
  <si>
    <t>CA-2017-141572</t>
  </si>
  <si>
    <t>CA-2014-134621</t>
  </si>
  <si>
    <t>CA-2016-165561</t>
  </si>
  <si>
    <t>CA-2015-112305</t>
  </si>
  <si>
    <t>CA-2017-121580</t>
  </si>
  <si>
    <t>CA-2014-101147</t>
  </si>
  <si>
    <t>CA-2014-165806</t>
  </si>
  <si>
    <t>CA-2015-151624</t>
  </si>
  <si>
    <t>CA-2017-139444</t>
  </si>
  <si>
    <t>OFF-LA-10000134</t>
  </si>
  <si>
    <t>Avery 511</t>
  </si>
  <si>
    <t>CA-2015-133977</t>
  </si>
  <si>
    <t>CA-2017-141425</t>
  </si>
  <si>
    <t>OFF-SU-10000646</t>
  </si>
  <si>
    <t>Premier Automatic Letter Opener</t>
  </si>
  <si>
    <t>CA-2015-133536</t>
  </si>
  <si>
    <t>OFF-EN-10004459</t>
  </si>
  <si>
    <t>Security-Tint Envelopes</t>
  </si>
  <si>
    <t>CA-2015-150441</t>
  </si>
  <si>
    <t>CA-2015-162607</t>
  </si>
  <si>
    <t>CA-2017-103506</t>
  </si>
  <si>
    <t>CA-2016-132479</t>
  </si>
  <si>
    <t>CA-2017-160724</t>
  </si>
  <si>
    <t>US-2016-115952</t>
  </si>
  <si>
    <t>CA-2014-146731</t>
  </si>
  <si>
    <t>OFF-PA-10000141</t>
  </si>
  <si>
    <t>Ampad Evidence Wirebond Steno Books, 6" x 9"</t>
  </si>
  <si>
    <t>CA-2015-115392</t>
  </si>
  <si>
    <t>CA-2017-102379</t>
  </si>
  <si>
    <t>CA-2017-149706</t>
  </si>
  <si>
    <t>US-2016-139087</t>
  </si>
  <si>
    <t>CA-2017-152226</t>
  </si>
  <si>
    <t>CA-2015-116484</t>
  </si>
  <si>
    <t>FUR-FU-10002874</t>
  </si>
  <si>
    <t>Ultra Commercial Grade Dual Valve Door Closer</t>
  </si>
  <si>
    <t>CA-2016-100944</t>
  </si>
  <si>
    <t>CA-2016-125080</t>
  </si>
  <si>
    <t>CA-2016-121020</t>
  </si>
  <si>
    <t>CA-2014-100090</t>
  </si>
  <si>
    <t>FUR-TA-10003715</t>
  </si>
  <si>
    <t>Hon 2111 Invitation Series Corner Table</t>
  </si>
  <si>
    <t>US-2015-139675</t>
  </si>
  <si>
    <t>CA-2017-143756</t>
  </si>
  <si>
    <t>CA-2015-151253</t>
  </si>
  <si>
    <t>CA-2014-141152</t>
  </si>
  <si>
    <t>OFF-BI-10002931</t>
  </si>
  <si>
    <t>Avery Trapezoid Extra Heavy Duty 4" Binders</t>
  </si>
  <si>
    <t>CA-2014-141313</t>
  </si>
  <si>
    <t>CA-2014-169852</t>
  </si>
  <si>
    <t>OFF-BI-10001460</t>
  </si>
  <si>
    <t>Plastic Binding Combs</t>
  </si>
  <si>
    <t>CA-2017-107314</t>
  </si>
  <si>
    <t>FUR-FU-10003489</t>
  </si>
  <si>
    <t>Contemporary Borderless Frame</t>
  </si>
  <si>
    <t>US-2014-161305</t>
  </si>
  <si>
    <t>CA-2017-166919</t>
  </si>
  <si>
    <t>CA-2017-162712</t>
  </si>
  <si>
    <t>CA-2017-107552</t>
  </si>
  <si>
    <t>CA-2016-163328</t>
  </si>
  <si>
    <t>OFF-SU-10002301</t>
  </si>
  <si>
    <t>Serrated Blade or Curved Handle Hand Letter Openers</t>
  </si>
  <si>
    <t>CA-2014-112837</t>
  </si>
  <si>
    <t>CA-2017-120019</t>
  </si>
  <si>
    <t>CA-2014-100762</t>
  </si>
  <si>
    <t>CA-2017-161459</t>
  </si>
  <si>
    <t>CA-2017-160017</t>
  </si>
  <si>
    <t>CA-2014-123316</t>
  </si>
  <si>
    <t>CA-2014-141299</t>
  </si>
  <si>
    <t>CA-2014-104402</t>
  </si>
  <si>
    <t>CA-2015-110289</t>
  </si>
  <si>
    <t>CA-2014-167927</t>
  </si>
  <si>
    <t>CA-2014-133305</t>
  </si>
  <si>
    <t>CA-2016-165995</t>
  </si>
  <si>
    <t>CA-2017-143112</t>
  </si>
  <si>
    <t>TEC-PH-10003095</t>
  </si>
  <si>
    <t>Samsung HM1900 Bluetooth Headset</t>
  </si>
  <si>
    <t>US-2017-105830</t>
  </si>
  <si>
    <t>CA-2015-146255</t>
  </si>
  <si>
    <t>CA-2017-104822</t>
  </si>
  <si>
    <t>OFF-LA-10002034</t>
  </si>
  <si>
    <t>Avery 478</t>
  </si>
  <si>
    <t>CA-2015-104486</t>
  </si>
  <si>
    <t>CA-2017-161557</t>
  </si>
  <si>
    <t>FUR-FU-10004622</t>
  </si>
  <si>
    <t>Eldon Advantage Foldable Chair Mats for Low Pile Carpets</t>
  </si>
  <si>
    <t>CA-2017-161130</t>
  </si>
  <si>
    <t>US-2015-161347</t>
  </si>
  <si>
    <t>OFF-BI-10004209</t>
  </si>
  <si>
    <t>Fellowes Twister Kit, Gray/Clear, 3/pkg</t>
  </si>
  <si>
    <t>US-2015-109015</t>
  </si>
  <si>
    <t>CA-2014-110611</t>
  </si>
  <si>
    <t>CA-2017-139080</t>
  </si>
  <si>
    <t>CA-2015-115693</t>
  </si>
  <si>
    <t>US-2014-107993</t>
  </si>
  <si>
    <t>CA-2017-110443</t>
  </si>
  <si>
    <t>CA-2017-144848</t>
  </si>
  <si>
    <t>TEC-PH-10004006</t>
  </si>
  <si>
    <t>Panasonic KX - TS880B Telephone</t>
  </si>
  <si>
    <t>US-2017-147998</t>
  </si>
  <si>
    <t>CA-2016-103919</t>
  </si>
  <si>
    <t>FUR-FU-10001756</t>
  </si>
  <si>
    <t>Eldon Expressions Desk Accessory, Wood Photo Frame, Mahogany</t>
  </si>
  <si>
    <t>CA-2016-113425</t>
  </si>
  <si>
    <t>CA-2017-143035</t>
  </si>
  <si>
    <t>CA-2014-107811</t>
  </si>
  <si>
    <t>CA-2016-163216</t>
  </si>
  <si>
    <t>US-2016-116442</t>
  </si>
  <si>
    <t>CA-2017-150623</t>
  </si>
  <si>
    <t>US-2014-163797</t>
  </si>
  <si>
    <t>CA-2016-127236</t>
  </si>
  <si>
    <t>US-2017-104661</t>
  </si>
  <si>
    <t>OFF-BI-10001597</t>
  </si>
  <si>
    <t>Wilson Jones Ledger-Size, Piano-Hinge Binder, 2", Blue</t>
  </si>
  <si>
    <t>CA-2014-134103</t>
  </si>
  <si>
    <t>CA-2015-147529</t>
  </si>
  <si>
    <t>CA-2016-129126</t>
  </si>
  <si>
    <t>CA-2017-131632</t>
  </si>
  <si>
    <t>CA-2017-151981</t>
  </si>
  <si>
    <t>TEC-PH-10003601</t>
  </si>
  <si>
    <t>Ativa D5772 2-Line 5.8GHz Digital Expandable Corded/Cordless Phone System with Answering &amp; Caller ID/Call Waiting, Black/Silver</t>
  </si>
  <si>
    <t>CA-2017-125472</t>
  </si>
  <si>
    <t>CA-2015-156328</t>
  </si>
  <si>
    <t>CA-2017-154074</t>
  </si>
  <si>
    <t>CA-2017-161774</t>
  </si>
  <si>
    <t>FUR-CH-10003981</t>
  </si>
  <si>
    <t>Global Commerce Series Low-Back Swivel/Tilt Chairs</t>
  </si>
  <si>
    <t>CA-2017-151211</t>
  </si>
  <si>
    <t>CA-2017-142671</t>
  </si>
  <si>
    <t>CA-2017-144750</t>
  </si>
  <si>
    <t>CA-2016-111976</t>
  </si>
  <si>
    <t>CA-2016-140130</t>
  </si>
  <si>
    <t>CA-2014-159121</t>
  </si>
  <si>
    <t>CA-2015-149650</t>
  </si>
  <si>
    <t>CA-2017-115777</t>
  </si>
  <si>
    <t>CA-2016-143714</t>
  </si>
  <si>
    <t>CA-2014-165764</t>
  </si>
  <si>
    <t>CA-2015-121405</t>
  </si>
  <si>
    <t>US-2017-116897</t>
  </si>
  <si>
    <t>US-2017-113992</t>
  </si>
  <si>
    <t>CA-2014-166891</t>
  </si>
  <si>
    <t>CA-2016-101161</t>
  </si>
  <si>
    <t>CA-2015-151785</t>
  </si>
  <si>
    <t>US-2017-119816</t>
  </si>
  <si>
    <t>CA-2015-156510</t>
  </si>
  <si>
    <t>US-2015-110261</t>
  </si>
  <si>
    <t>TEC-PH-10001750</t>
  </si>
  <si>
    <t>Samsung Rugby III</t>
  </si>
  <si>
    <t>CA-2015-125710</t>
  </si>
  <si>
    <t>CA-2017-161102</t>
  </si>
  <si>
    <t>CA-2014-110065</t>
  </si>
  <si>
    <t>TEC-PH-10002468</t>
  </si>
  <si>
    <t>Plantronics CS 50-USB - headset - Convertible, Monaural</t>
  </si>
  <si>
    <t>US-2017-133361</t>
  </si>
  <si>
    <t>US-2016-155404</t>
  </si>
  <si>
    <t>CA-2015-114503</t>
  </si>
  <si>
    <t>CA-2017-153080</t>
  </si>
  <si>
    <t>CA-2016-163804</t>
  </si>
  <si>
    <t>CA-2015-108532</t>
  </si>
  <si>
    <t>CA-2014-151897</t>
  </si>
  <si>
    <t>CA-2016-113292</t>
  </si>
  <si>
    <t>CA-2014-149524</t>
  </si>
  <si>
    <t>CA-2017-140872</t>
  </si>
  <si>
    <t>CA-2017-113908</t>
  </si>
  <si>
    <t>CA-2015-120621</t>
  </si>
  <si>
    <t>OFF-AP-10002945</t>
  </si>
  <si>
    <t>Honeywell Enviracaire Portable HEPA Air Cleaner for 17' x 22' Room</t>
  </si>
  <si>
    <t>US-2017-148866</t>
  </si>
  <si>
    <t>OFF-PA-10004782</t>
  </si>
  <si>
    <t>Xerox 228</t>
  </si>
  <si>
    <t>CA-2014-149594</t>
  </si>
  <si>
    <t>CA-2016-113845</t>
  </si>
  <si>
    <t>FUR-BO-10004695</t>
  </si>
  <si>
    <t>O'Sullivan 2-Door Barrister Bookcase in Odessa Pine</t>
  </si>
  <si>
    <t>CA-2017-111262</t>
  </si>
  <si>
    <t>CA-2015-103135</t>
  </si>
  <si>
    <t>Shirley Schmidt</t>
  </si>
  <si>
    <t>CA-2014-129147</t>
  </si>
  <si>
    <t>CA-2017-128265</t>
  </si>
  <si>
    <t>CA-2016-152331</t>
  </si>
  <si>
    <t>Lela Donovan</t>
  </si>
  <si>
    <t>US-2016-128909</t>
  </si>
  <si>
    <t>OFF-PA-10001593</t>
  </si>
  <si>
    <t>Xerox 1947</t>
  </si>
  <si>
    <t>CA-2017-102197</t>
  </si>
  <si>
    <t>CA-2017-167640</t>
  </si>
  <si>
    <t>OFF-AR-10003158</t>
  </si>
  <si>
    <t>Fluorescent Highlighters by Dixon</t>
  </si>
  <si>
    <t>US-2017-116652</t>
  </si>
  <si>
    <t>CA-2017-138289</t>
  </si>
  <si>
    <t>CA-2016-129308</t>
  </si>
  <si>
    <t>OFF-LA-10002945</t>
  </si>
  <si>
    <t>Permanent Self-Adhesive File Folder Labels for Typewriters, 1 1/8 x 3 1/2, White</t>
  </si>
  <si>
    <t>CA-2016-157791</t>
  </si>
  <si>
    <t>CA-2014-146864</t>
  </si>
  <si>
    <t>OFF-ST-10004946</t>
  </si>
  <si>
    <t>Desktop 3-Pocket Hot File</t>
  </si>
  <si>
    <t>CA-2014-103744</t>
  </si>
  <si>
    <t>US-2017-107384</t>
  </si>
  <si>
    <t>CA-2014-128209</t>
  </si>
  <si>
    <t>CA-2014-169684</t>
  </si>
  <si>
    <t>CA-2015-109862</t>
  </si>
  <si>
    <t>TEC-PH-10004042</t>
  </si>
  <si>
    <t>ClearOne Communications CHAT 70 OC Speaker Phone</t>
  </si>
  <si>
    <t>US-2017-107888</t>
  </si>
  <si>
    <t>OFF-PA-10001363</t>
  </si>
  <si>
    <t>Xerox 1933</t>
  </si>
  <si>
    <t>US-2017-154872</t>
  </si>
  <si>
    <t>OFF-BI-10003007</t>
  </si>
  <si>
    <t>Premium Transparent Presentation Covers, No Pattern/Clear, 8 1/2" x 11"</t>
  </si>
  <si>
    <t>CA-2014-113880</t>
  </si>
  <si>
    <t>US-2015-164966</t>
  </si>
  <si>
    <t>CA-2015-126739</t>
  </si>
  <si>
    <t>CA-2017-161578</t>
  </si>
  <si>
    <t>CA-2014-137092</t>
  </si>
  <si>
    <t>CA-2015-166947</t>
  </si>
  <si>
    <t>CA-2016-160941</t>
  </si>
  <si>
    <t>CA-2017-144680</t>
  </si>
  <si>
    <t>OFF-AP-10003040</t>
  </si>
  <si>
    <t>Fellowes 8 Outlet Superior Workstation Surge Protector w/o Phone/Fax/Modem Protection</t>
  </si>
  <si>
    <t>CA-2014-166086</t>
  </si>
  <si>
    <t>CA-2017-131282</t>
  </si>
  <si>
    <t>CA-2014-100678</t>
  </si>
  <si>
    <t>CA-2016-161543</t>
  </si>
  <si>
    <t>CA-2016-160535</t>
  </si>
  <si>
    <t>CA-2017-123085</t>
  </si>
  <si>
    <t>TEC-AC-10000990</t>
  </si>
  <si>
    <t>Imation Bio 2GB USB Flash Drive Imation Corp</t>
  </si>
  <si>
    <t>CA-2015-153752</t>
  </si>
  <si>
    <t>TEC-PH-10001615</t>
  </si>
  <si>
    <t>AT&amp;T CL82213</t>
  </si>
  <si>
    <t>CA-2014-103660</t>
  </si>
  <si>
    <t>CA-2016-169887</t>
  </si>
  <si>
    <t>OFF-PA-10003001</t>
  </si>
  <si>
    <t>Xerox 1986</t>
  </si>
  <si>
    <t>CA-2016-148516</t>
  </si>
  <si>
    <t>CA-2017-104731</t>
  </si>
  <si>
    <t>CA-2014-164749</t>
  </si>
  <si>
    <t>CA-2015-103716</t>
  </si>
  <si>
    <t>CA-2016-126795</t>
  </si>
  <si>
    <t>CA-2015-146290</t>
  </si>
  <si>
    <t>CA-2017-157112</t>
  </si>
  <si>
    <t>CA-2014-169257</t>
  </si>
  <si>
    <t>CA-2014-154095</t>
  </si>
  <si>
    <t>CA-2017-146346</t>
  </si>
  <si>
    <t>CA-2016-148852</t>
  </si>
  <si>
    <t>US-2015-118906</t>
  </si>
  <si>
    <t>CA-2016-168921</t>
  </si>
  <si>
    <t>CA-2015-107678</t>
  </si>
  <si>
    <t>FUR-CH-10001891</t>
  </si>
  <si>
    <t>Global Deluxe Office Fabric Chairs</t>
  </si>
  <si>
    <t>CA-2016-123512</t>
  </si>
  <si>
    <t>US-2017-167402</t>
  </si>
  <si>
    <t>OFF-PA-10004983</t>
  </si>
  <si>
    <t>Xerox 23</t>
  </si>
  <si>
    <t>CA-2014-130449</t>
  </si>
  <si>
    <t>Victoria Pisteka</t>
  </si>
  <si>
    <t>CA-2015-141250</t>
  </si>
  <si>
    <t>CA-2014-145541</t>
  </si>
  <si>
    <t>TEC-MA-10001127</t>
  </si>
  <si>
    <t>HP Designjet T520 Inkjet Large Format Printer - 24" Color</t>
  </si>
  <si>
    <t>CA-2014-138513</t>
  </si>
  <si>
    <t>CA-2015-135489</t>
  </si>
  <si>
    <t>CA-2015-125696</t>
  </si>
  <si>
    <t>CA-2016-105081</t>
  </si>
  <si>
    <t>US-2016-146857</t>
  </si>
  <si>
    <t>CA-2016-166275</t>
  </si>
  <si>
    <t>CA-2017-144498</t>
  </si>
  <si>
    <t>CA-2017-103352</t>
  </si>
  <si>
    <t>CA-2014-108609</t>
  </si>
  <si>
    <t>FUR-TA-10003954</t>
  </si>
  <si>
    <t>Hon 94000 Series Round Tables</t>
  </si>
  <si>
    <t>CA-2017-128328</t>
  </si>
  <si>
    <t>US-2015-156496</t>
  </si>
  <si>
    <t>US-2016-127334</t>
  </si>
  <si>
    <t>US-2017-124779</t>
  </si>
  <si>
    <t>CA-2017-135937</t>
  </si>
  <si>
    <t>CA-2015-129322</t>
  </si>
  <si>
    <t>CA-2017-162173</t>
  </si>
  <si>
    <t>CA-2016-115483</t>
  </si>
  <si>
    <t>CA-2017-122175</t>
  </si>
  <si>
    <t>CA-2017-161088</t>
  </si>
  <si>
    <t>OFF-BI-10002824</t>
  </si>
  <si>
    <t>Recycled Easel Ring Binders</t>
  </si>
  <si>
    <t>CA-2014-154837</t>
  </si>
  <si>
    <t>CA-2015-153794</t>
  </si>
  <si>
    <t>CA-2015-135510</t>
  </si>
  <si>
    <t>FUR-FU-10000820</t>
  </si>
  <si>
    <t>Tensor Brushed Steel Torchiere Floor Lamp</t>
  </si>
  <si>
    <t>CA-2015-109337</t>
  </si>
  <si>
    <t>CA-2014-150329</t>
  </si>
  <si>
    <t>CA-2017-145037</t>
  </si>
  <si>
    <t>CA-2017-154466</t>
  </si>
  <si>
    <t>CA-2014-109134</t>
  </si>
  <si>
    <t>US-2015-129637</t>
  </si>
  <si>
    <t>CA-2015-165162</t>
  </si>
  <si>
    <t>CA-2017-140494</t>
  </si>
  <si>
    <t>TEC-AC-10004568</t>
  </si>
  <si>
    <t>Maxell LTO Ultrium - 800 GB</t>
  </si>
  <si>
    <t>CA-2017-104108</t>
  </si>
  <si>
    <t>US-2017-165869</t>
  </si>
  <si>
    <t>CA-2017-160899</t>
  </si>
  <si>
    <t>CA-2017-144225</t>
  </si>
  <si>
    <t>US-2016-163538</t>
  </si>
  <si>
    <t>US-2016-155103</t>
  </si>
  <si>
    <t>CA-2017-145429</t>
  </si>
  <si>
    <t>OFF-PA-10003205</t>
  </si>
  <si>
    <t>Wirebound Message Forms, Four 2 3/4 x 5 Forms per Page, Pink Paper</t>
  </si>
  <si>
    <t>CA-2015-153535</t>
  </si>
  <si>
    <t>FUR-FU-10001986</t>
  </si>
  <si>
    <t>Dana Fluorescent Magnifying Lamp, White, 36"</t>
  </si>
  <si>
    <t>CA-2015-139164</t>
  </si>
  <si>
    <t>CA-2016-112277</t>
  </si>
  <si>
    <t>CA-2014-167724</t>
  </si>
  <si>
    <t>OFF-LA-10002368</t>
  </si>
  <si>
    <t>Avery 479</t>
  </si>
  <si>
    <t>CA-2015-123141</t>
  </si>
  <si>
    <t>CA-2016-149503</t>
  </si>
  <si>
    <t>CA-2017-163069</t>
  </si>
  <si>
    <t>CA-2017-107629</t>
  </si>
  <si>
    <t>CA-2016-134789</t>
  </si>
  <si>
    <t>CA-2016-130442</t>
  </si>
  <si>
    <t>CA-2017-102974</t>
  </si>
  <si>
    <t>TEC-AC-10000057</t>
  </si>
  <si>
    <t>Microsoft Natural Ergonomic Keyboard 4000</t>
  </si>
  <si>
    <t>US-2017-166394</t>
  </si>
  <si>
    <t>CA-2016-128811</t>
  </si>
  <si>
    <t>CA-2017-145443</t>
  </si>
  <si>
    <t>CA-2016-165827</t>
  </si>
  <si>
    <t>CA-2015-156734</t>
  </si>
  <si>
    <t>CA-2014-120096</t>
  </si>
  <si>
    <t>CA-2015-141754</t>
  </si>
  <si>
    <t>CA-2016-123358</t>
  </si>
  <si>
    <t>OFF-AP-10004980</t>
  </si>
  <si>
    <t>3M Replacement Filter for Office Air Cleaner for 20' x 33' Room</t>
  </si>
  <si>
    <t>CA-2014-144029</t>
  </si>
  <si>
    <t>US-2017-101784</t>
  </si>
  <si>
    <t>CA-2015-156923</t>
  </si>
  <si>
    <t>CA-2017-111269</t>
  </si>
  <si>
    <t>CA-2017-159156</t>
  </si>
  <si>
    <t>TEC-PH-10004389</t>
  </si>
  <si>
    <t>Nokia Lumia 925</t>
  </si>
  <si>
    <t>CA-2017-100230</t>
  </si>
  <si>
    <t>CA-2016-154767</t>
  </si>
  <si>
    <t>CA-2017-124205</t>
  </si>
  <si>
    <t>Theresa Coyne</t>
  </si>
  <si>
    <t>CA-2017-165715</t>
  </si>
  <si>
    <t>CA-2017-100636</t>
  </si>
  <si>
    <t>OFF-ST-10004123</t>
  </si>
  <si>
    <t>Safco Industrial Wire Shelving System</t>
  </si>
  <si>
    <t>CA-2016-162943</t>
  </si>
  <si>
    <t>CA-2016-144764</t>
  </si>
  <si>
    <t>CA-2017-100615</t>
  </si>
  <si>
    <t>CA-2014-109302</t>
  </si>
  <si>
    <t>CA-2017-139787</t>
  </si>
  <si>
    <t>CA-2017-139402</t>
  </si>
  <si>
    <t>CA-2016-119018</t>
  </si>
  <si>
    <t>CA-2015-105361</t>
  </si>
  <si>
    <t>US-2016-152373</t>
  </si>
  <si>
    <t>US-2017-166037</t>
  </si>
  <si>
    <t>US-2016-147711</t>
  </si>
  <si>
    <t>CA-2017-121293</t>
  </si>
  <si>
    <t>CA-2015-118843</t>
  </si>
  <si>
    <t>CA-2015-161445</t>
  </si>
  <si>
    <t>CA-2016-124527</t>
  </si>
  <si>
    <t>Ionia McGrath</t>
  </si>
  <si>
    <t>CA-2016-162348</t>
  </si>
  <si>
    <t>CA-2014-141005</t>
  </si>
  <si>
    <t>CA-2015-145394</t>
  </si>
  <si>
    <t>CA-2015-168809</t>
  </si>
  <si>
    <t>CA-2016-109827</t>
  </si>
  <si>
    <t>CA-2014-152233</t>
  </si>
  <si>
    <t>CA-2014-125682</t>
  </si>
  <si>
    <t>CA-2017-162880</t>
  </si>
  <si>
    <t>CA-2015-128125</t>
  </si>
  <si>
    <t>CA-2017-156237</t>
  </si>
  <si>
    <t>CA-2014-144414</t>
  </si>
  <si>
    <t>CA-2017-163860</t>
  </si>
  <si>
    <t>US-2017-115609</t>
  </si>
  <si>
    <t>CA-2015-154291</t>
  </si>
  <si>
    <t>CA-2016-118689</t>
  </si>
  <si>
    <t>CA-2016-140438</t>
  </si>
  <si>
    <t>US-2017-123204</t>
  </si>
  <si>
    <t>CA-2015-112522</t>
  </si>
  <si>
    <t>CA-2016-153101</t>
  </si>
  <si>
    <t>CA-2016-142615</t>
  </si>
  <si>
    <t>TEC-AC-10004803</t>
  </si>
  <si>
    <t>Sony Micro Vault Click 4 GB USB 2.0 Flash Drive</t>
  </si>
  <si>
    <t>CA-2017-142643</t>
  </si>
  <si>
    <t>CA-2015-116260</t>
  </si>
  <si>
    <t>CA-2017-107517</t>
  </si>
  <si>
    <t>CA-2015-166338</t>
  </si>
  <si>
    <t>CA-2016-123946</t>
  </si>
  <si>
    <t>TEC-AC-10004877</t>
  </si>
  <si>
    <t>Imation 30456 USB Flash Drive 8GB</t>
  </si>
  <si>
    <t>CA-2014-147543</t>
  </si>
  <si>
    <t>US-2016-159093</t>
  </si>
  <si>
    <t>OFF-PA-10001260</t>
  </si>
  <si>
    <t>TOPS Money Receipt Book, Consecutively Numbered in Red,</t>
  </si>
  <si>
    <t>CA-2016-162110</t>
  </si>
  <si>
    <t>US-2016-163461</t>
  </si>
  <si>
    <t>OFF-PA-10003134</t>
  </si>
  <si>
    <t>Xerox 1937</t>
  </si>
  <si>
    <t>CA-2014-101462</t>
  </si>
  <si>
    <t>US-2016-100461</t>
  </si>
  <si>
    <t>US-2017-162670</t>
  </si>
  <si>
    <t>CA-2017-128965</t>
  </si>
  <si>
    <t>CA-2017-138618</t>
  </si>
  <si>
    <t>OFF-PA-10000520</t>
  </si>
  <si>
    <t>Xerox 201</t>
  </si>
  <si>
    <t>US-2016-126452</t>
  </si>
  <si>
    <t>CA-2016-145009</t>
  </si>
  <si>
    <t>CA-2015-162544</t>
  </si>
  <si>
    <t>CA-2014-124394</t>
  </si>
  <si>
    <t>US-2016-121013</t>
  </si>
  <si>
    <t>US-2015-123918</t>
  </si>
  <si>
    <t>CA-2015-137113</t>
  </si>
  <si>
    <t>CA-2015-120677</t>
  </si>
  <si>
    <t>FUR-CH-10002320</t>
  </si>
  <si>
    <t>Hon Pagoda Stacking Chairs</t>
  </si>
  <si>
    <t>CA-2017-123036</t>
  </si>
  <si>
    <t>CA-2017-120222</t>
  </si>
  <si>
    <t>CA-2017-164756</t>
  </si>
  <si>
    <t>CA-2017-122028</t>
  </si>
  <si>
    <t>US-2015-165512</t>
  </si>
  <si>
    <t>CA-2015-140557</t>
  </si>
  <si>
    <t>US-2017-135013</t>
  </si>
  <si>
    <t>CA-2017-111220</t>
  </si>
  <si>
    <t>US-2017-149006</t>
  </si>
  <si>
    <t>OFF-ST-10003221</t>
  </si>
  <si>
    <t>CA-2017-149468</t>
  </si>
  <si>
    <t>CA-2016-140249</t>
  </si>
  <si>
    <t>US-2017-135503</t>
  </si>
  <si>
    <t>CA-2014-126277</t>
  </si>
  <si>
    <t>US-2017-115301</t>
  </si>
  <si>
    <t>CA-2017-168942</t>
  </si>
  <si>
    <t>US-2017-128398</t>
  </si>
  <si>
    <t>CA-2015-104115</t>
  </si>
  <si>
    <t>TEC-PH-10002844</t>
  </si>
  <si>
    <t>Speck Products Candyshell Flip Case</t>
  </si>
  <si>
    <t>CA-2014-142510</t>
  </si>
  <si>
    <t>CA-2014-124247</t>
  </si>
  <si>
    <t>CA-2016-105473</t>
  </si>
  <si>
    <t>OFF-SU-10003567</t>
  </si>
  <si>
    <t>Stiletto Hand Letter Openers</t>
  </si>
  <si>
    <t>CA-2015-102806</t>
  </si>
  <si>
    <t>CA-2017-121706</t>
  </si>
  <si>
    <t>OFF-AP-10003287</t>
  </si>
  <si>
    <t>Tripp Lite TLP810NET Broadband Surge for Modem/Fax</t>
  </si>
  <si>
    <t>CA-2017-109211</t>
  </si>
  <si>
    <t>CA-2015-134257</t>
  </si>
  <si>
    <t>CA-2015-137925</t>
  </si>
  <si>
    <t>CA-2016-140046</t>
  </si>
  <si>
    <t>CA-2016-140382</t>
  </si>
  <si>
    <t>OFF-ST-10003638</t>
  </si>
  <si>
    <t>Mobile Personal File Cube</t>
  </si>
  <si>
    <t>CA-2014-164182</t>
  </si>
  <si>
    <t>TEC-PH-10002070</t>
  </si>
  <si>
    <t>Griffin GC36547 PowerJolt SE Lightning Charger</t>
  </si>
  <si>
    <t>CA-2017-137365</t>
  </si>
  <si>
    <t>CA-2016-129847</t>
  </si>
  <si>
    <t>FUR-FU-10000277</t>
  </si>
  <si>
    <t>Deflect-o DuraMat Antistatic Studded Beveled Mat for Medium Pile Carpeting</t>
  </si>
  <si>
    <t>CA-2014-126963</t>
  </si>
  <si>
    <t>CA-2016-125094</t>
  </si>
  <si>
    <t>TEC-AC-10004420</t>
  </si>
  <si>
    <t>Cherry 142-key Programmable Keyboard</t>
  </si>
  <si>
    <t>CA-2017-107132</t>
  </si>
  <si>
    <t>CA-2015-139248</t>
  </si>
  <si>
    <t>TEC-PH-10004094</t>
  </si>
  <si>
    <t>Motorola L703CM</t>
  </si>
  <si>
    <t>CA-2014-148369</t>
  </si>
  <si>
    <t>CA-2016-106243</t>
  </si>
  <si>
    <t>CA-2015-126466</t>
  </si>
  <si>
    <t>CA-2015-130365</t>
  </si>
  <si>
    <t>CA-2017-143021</t>
  </si>
  <si>
    <t>CA-2015-161767</t>
  </si>
  <si>
    <t>TEC-MA-10002790</t>
  </si>
  <si>
    <t>NeatDesk Desktop Scanner &amp; Digital Filing System</t>
  </si>
  <si>
    <t>CA-2015-129917</t>
  </si>
  <si>
    <t>CA-2015-115420</t>
  </si>
  <si>
    <t>CA-2016-157588</t>
  </si>
  <si>
    <t>Anemone Ratner</t>
  </si>
  <si>
    <t>CA-2015-167255</t>
  </si>
  <si>
    <t>CA-2017-162096</t>
  </si>
  <si>
    <t>CA-2016-157161</t>
  </si>
  <si>
    <t>CA-2015-110765</t>
  </si>
  <si>
    <t>CA-2016-163937</t>
  </si>
  <si>
    <t>CA-2017-153822</t>
  </si>
  <si>
    <t>CA-2017-146185</t>
  </si>
  <si>
    <t>OFF-AR-10002987</t>
  </si>
  <si>
    <t>Prismacolor Color Pencil Set</t>
  </si>
  <si>
    <t>CA-2015-112144</t>
  </si>
  <si>
    <t>US-2016-119298</t>
  </si>
  <si>
    <t>CA-2017-155159</t>
  </si>
  <si>
    <t>OFF-PA-10003724</t>
  </si>
  <si>
    <t>Wirebound Message Book, 4 per Page</t>
  </si>
  <si>
    <t>CA-2017-149076</t>
  </si>
  <si>
    <t>CA-2014-146990</t>
  </si>
  <si>
    <t>CA-2016-116526</t>
  </si>
  <si>
    <t>CA-2017-158561</t>
  </si>
  <si>
    <t>CA-2017-165099</t>
  </si>
  <si>
    <t>OFF-AP-10001634</t>
  </si>
  <si>
    <t>Hoover Commercial Lightweight Upright Vacuum</t>
  </si>
  <si>
    <t>CA-2015-109386</t>
  </si>
  <si>
    <t>OFF-AP-10003266</t>
  </si>
  <si>
    <t>Holmes Replacement Filter for HEPA Air Cleaner, Large Room</t>
  </si>
  <si>
    <t>CA-2015-166800</t>
  </si>
  <si>
    <t>CA-2017-117443</t>
  </si>
  <si>
    <t>US-2016-134369</t>
  </si>
  <si>
    <t>CA-2017-123687</t>
  </si>
  <si>
    <t>CA-2015-104871</t>
  </si>
  <si>
    <t>CA-2014-133158</t>
  </si>
  <si>
    <t>CA-2014-126333</t>
  </si>
  <si>
    <t>CA-2015-141740</t>
  </si>
  <si>
    <t>CA-2014-119466</t>
  </si>
  <si>
    <t>CA-2015-154823</t>
  </si>
  <si>
    <t>US-2014-135881</t>
  </si>
  <si>
    <t>CA-2017-141201</t>
  </si>
  <si>
    <t>CA-2014-114790</t>
  </si>
  <si>
    <t>US-2016-154256</t>
  </si>
  <si>
    <t>CA-2014-124737</t>
  </si>
  <si>
    <t>OFF-PA-10001837</t>
  </si>
  <si>
    <t>Xerox 1976</t>
  </si>
  <si>
    <t>US-2017-101840</t>
  </si>
  <si>
    <t>TEC-PH-10002538</t>
  </si>
  <si>
    <t>Grandstream GXP1160 VoIP phone</t>
  </si>
  <si>
    <t>CA-2017-131653</t>
  </si>
  <si>
    <t>US-2016-157840</t>
  </si>
  <si>
    <t>CA-2016-145548</t>
  </si>
  <si>
    <t>CA-2017-119494</t>
  </si>
  <si>
    <t>CA-2014-124618</t>
  </si>
  <si>
    <t>CA-2017-161970</t>
  </si>
  <si>
    <t>CA-2017-103443</t>
  </si>
  <si>
    <t>US-2017-165358</t>
  </si>
  <si>
    <t>CA-2016-160136</t>
  </si>
  <si>
    <t>CA-2014-150581</t>
  </si>
  <si>
    <t>CA-2016-119515</t>
  </si>
  <si>
    <t>CA-2014-141355</t>
  </si>
  <si>
    <t>CA-2016-165330</t>
  </si>
  <si>
    <t>CA-2015-132633</t>
  </si>
  <si>
    <t>CA-2016-157742</t>
  </si>
  <si>
    <t>OFF-EN-10002592</t>
  </si>
  <si>
    <t>CA-2017-127712</t>
  </si>
  <si>
    <t>CA-2017-169474</t>
  </si>
  <si>
    <t>CA-2014-106726</t>
  </si>
  <si>
    <t>CA-2016-147473</t>
  </si>
  <si>
    <t>CA-2016-114209</t>
  </si>
  <si>
    <t>CA-2014-141901</t>
  </si>
  <si>
    <t>OFF-PA-10001667</t>
  </si>
  <si>
    <t>Great White Multi-Use Recycled Paper (20Lb. and 84 Bright)</t>
  </si>
  <si>
    <t>CA-2016-164490</t>
  </si>
  <si>
    <t>CA-2016-112256</t>
  </si>
  <si>
    <t>CA-2016-167416</t>
  </si>
  <si>
    <t>CA-2016-106950</t>
  </si>
  <si>
    <t>CA-2017-118724</t>
  </si>
  <si>
    <t>CA-2017-112004</t>
  </si>
  <si>
    <t>US-2017-143175</t>
  </si>
  <si>
    <t>CA-2015-105844</t>
  </si>
  <si>
    <t>OFF-AR-10001955</t>
  </si>
  <si>
    <t>Newell 319</t>
  </si>
  <si>
    <t>CA-2017-118864</t>
  </si>
  <si>
    <t>CA-2015-119480</t>
  </si>
  <si>
    <t>US-2015-153374</t>
  </si>
  <si>
    <t>CA-2016-101980</t>
  </si>
  <si>
    <t>CA-2017-144596</t>
  </si>
  <si>
    <t>CA-2015-124933</t>
  </si>
  <si>
    <t>CA-2014-159625</t>
  </si>
  <si>
    <t>CA-2016-144337</t>
  </si>
  <si>
    <t>CA-2014-117478</t>
  </si>
  <si>
    <t>CA-2017-147410</t>
  </si>
  <si>
    <t>CA-2017-128944</t>
  </si>
  <si>
    <t>CA-2016-109666</t>
  </si>
  <si>
    <t>US-2016-102239</t>
  </si>
  <si>
    <t>FUR-TA-10003392</t>
  </si>
  <si>
    <t>Global Adaptabilities Conference Tables</t>
  </si>
  <si>
    <t>CA-2014-143168</t>
  </si>
  <si>
    <t>CA-2017-104906</t>
  </si>
  <si>
    <t>OFF-PA-10001184</t>
  </si>
  <si>
    <t>Xerox 1903</t>
  </si>
  <si>
    <t>CA-2017-118122</t>
  </si>
  <si>
    <t>US-2014-147774</t>
  </si>
  <si>
    <t>CA-2017-166926</t>
  </si>
  <si>
    <t>CA-2015-128013</t>
  </si>
  <si>
    <t>CA-2016-123176</t>
  </si>
  <si>
    <t>US-2016-117541</t>
  </si>
  <si>
    <t>CA-2016-166282</t>
  </si>
  <si>
    <t>CA-2017-141439</t>
  </si>
  <si>
    <t>CA-2015-163965</t>
  </si>
  <si>
    <t>CA-2017-128783</t>
  </si>
  <si>
    <t>CA-2014-122217</t>
  </si>
  <si>
    <t>US-2017-141558</t>
  </si>
  <si>
    <t>CA-2016-139941</t>
  </si>
  <si>
    <t>CA-2015-166583</t>
  </si>
  <si>
    <t>CA-2017-100412</t>
  </si>
  <si>
    <t>CA-2017-142909</t>
  </si>
  <si>
    <t>CA-2014-137911</t>
  </si>
  <si>
    <t>CA-2015-106208</t>
  </si>
  <si>
    <t>US-2015-136749</t>
  </si>
  <si>
    <t>CA-2017-126718</t>
  </si>
  <si>
    <t>CA-2016-131380</t>
  </si>
  <si>
    <t>CA-2015-145835</t>
  </si>
  <si>
    <t>CA-2014-138709</t>
  </si>
  <si>
    <t>CA-2014-122070</t>
  </si>
  <si>
    <t>CA-2016-158610</t>
  </si>
  <si>
    <t>CA-2014-117464</t>
  </si>
  <si>
    <t>US-2017-168613</t>
  </si>
  <si>
    <t>CA-2017-125381</t>
  </si>
  <si>
    <t>US-2017-141677</t>
  </si>
  <si>
    <t>CA-2017-133067</t>
  </si>
  <si>
    <t>OFF-BI-10002897</t>
  </si>
  <si>
    <t>Black Avery Memo-Size 3-Ring Binder, 5 1/2" x 8 1/2"</t>
  </si>
  <si>
    <t>US-2016-144351</t>
  </si>
  <si>
    <t>CA-2014-106054</t>
  </si>
  <si>
    <t>CA-2016-138667</t>
  </si>
  <si>
    <t>CA-2017-150609</t>
  </si>
  <si>
    <t>CA-2017-128853</t>
  </si>
  <si>
    <t>CA-2017-133102</t>
  </si>
  <si>
    <t>OFF-SU-10000432</t>
  </si>
  <si>
    <t>Acco Side-Punched Conventional Columnar Pads</t>
  </si>
  <si>
    <t>CA-2016-164399</t>
  </si>
  <si>
    <t>TEC-PH-10004908</t>
  </si>
  <si>
    <t>Panasonic KX TS3282W Corded phone</t>
  </si>
  <si>
    <t>CA-2016-116918</t>
  </si>
  <si>
    <t>CA-2016-110492</t>
  </si>
  <si>
    <t>CA-2016-147683</t>
  </si>
  <si>
    <t>DAX Solid Wood Frames</t>
  </si>
  <si>
    <t>CA-2014-116785</t>
  </si>
  <si>
    <t>US-2015-156797</t>
  </si>
  <si>
    <t>OFF-AR-10001427</t>
  </si>
  <si>
    <t>Newell 330</t>
  </si>
  <si>
    <t>CA-2016-104276</t>
  </si>
  <si>
    <t>CA-2016-120369</t>
  </si>
  <si>
    <t>FUR-FU-10003806</t>
  </si>
  <si>
    <t>Tenex Chairmat w/ Average Lip, 45" x 53"</t>
  </si>
  <si>
    <t>CA-2014-118276</t>
  </si>
  <si>
    <t>FUR-FU-10002111</t>
  </si>
  <si>
    <t>Master Caster Door Stop, Large Brown</t>
  </si>
  <si>
    <t>CA-2015-136658</t>
  </si>
  <si>
    <t>CA-2017-137414</t>
  </si>
  <si>
    <t>CA-2016-143476</t>
  </si>
  <si>
    <t>US-2016-119046</t>
  </si>
  <si>
    <t>OFF-PA-10000246</t>
  </si>
  <si>
    <t>Riverleaf Stik-Withit Designer Note Cubes</t>
  </si>
  <si>
    <t>CA-2017-154949</t>
  </si>
  <si>
    <t>CA-2015-103072</t>
  </si>
  <si>
    <t>CA-2015-150770</t>
  </si>
  <si>
    <t>CA-2017-154760</t>
  </si>
  <si>
    <t>US-2017-104437</t>
  </si>
  <si>
    <t>TEC-PH-10000193</t>
  </si>
  <si>
    <t>Jensen SMPS-640 - speaker phone</t>
  </si>
  <si>
    <t>CA-2017-113075</t>
  </si>
  <si>
    <t>CA-2016-109953</t>
  </si>
  <si>
    <t>CA-2017-127397</t>
  </si>
  <si>
    <t>CA-2014-157546</t>
  </si>
  <si>
    <t>CA-2017-153843</t>
  </si>
  <si>
    <t>CA-2016-137337</t>
  </si>
  <si>
    <t>CA-2014-138737</t>
  </si>
  <si>
    <t>CA-2016-164924</t>
  </si>
  <si>
    <t>TEC-MA-10000904</t>
  </si>
  <si>
    <t>Brother MFC-9340CDW LED All-In-One Printer, Copier Scanner</t>
  </si>
  <si>
    <t>CA-2016-101651</t>
  </si>
  <si>
    <t>CA-2017-136651</t>
  </si>
  <si>
    <t>CA-2017-118892</t>
  </si>
  <si>
    <t>US-2017-151127</t>
  </si>
  <si>
    <t>CA-2017-145807</t>
  </si>
  <si>
    <t>US-2014-127978</t>
  </si>
  <si>
    <t>CA-2015-158491</t>
  </si>
  <si>
    <t>TEC-AC-10001874</t>
  </si>
  <si>
    <t>Logitech Wireless Anywhere Mouse MX for PC and Mac</t>
  </si>
  <si>
    <t>CA-2016-116764</t>
  </si>
  <si>
    <t>OFF-LA-10002473</t>
  </si>
  <si>
    <t>Avery 484</t>
  </si>
  <si>
    <t>CA-2016-152457</t>
  </si>
  <si>
    <t>CA-2016-152730</t>
  </si>
  <si>
    <t>CA-2017-137001</t>
  </si>
  <si>
    <t>CA-2017-156363</t>
  </si>
  <si>
    <t>CA-2017-122056</t>
  </si>
  <si>
    <t>US-2014-143721</t>
  </si>
  <si>
    <t>CA-2017-122987</t>
  </si>
  <si>
    <t>CA-2016-133368</t>
  </si>
  <si>
    <t>OFF-PA-10004039</t>
  </si>
  <si>
    <t>Xerox 1882</t>
  </si>
  <si>
    <t>CA-2016-123337</t>
  </si>
  <si>
    <t>US-2016-150357</t>
  </si>
  <si>
    <t>CA-2015-144519</t>
  </si>
  <si>
    <t>CA-2014-120670</t>
  </si>
  <si>
    <t>CA-2016-157217</t>
  </si>
  <si>
    <t>CA-2016-108224</t>
  </si>
  <si>
    <t>CA-2015-162782</t>
  </si>
  <si>
    <t>CA-2017-159282</t>
  </si>
  <si>
    <t>TEC-MA-10001148</t>
  </si>
  <si>
    <t>Swingline SM12-08 MicroCut Jam Free Shredder</t>
  </si>
  <si>
    <t>CA-2017-155936</t>
  </si>
  <si>
    <t>CA-2017-169439</t>
  </si>
  <si>
    <t>CA-2017-151183</t>
  </si>
  <si>
    <t>TEC-AC-10003614</t>
  </si>
  <si>
    <t>Verbatim 25 GB 6x Blu-ray Single Layer Recordable Disc, 10/Pack</t>
  </si>
  <si>
    <t>CA-2016-149965</t>
  </si>
  <si>
    <t>CA-2014-158281</t>
  </si>
  <si>
    <t>TEC-MA-10002210</t>
  </si>
  <si>
    <t>Epson TM-T88V Direct Thermal Printer - Monochrome - Desktop</t>
  </si>
  <si>
    <t>CA-2016-153661</t>
  </si>
  <si>
    <t>CA-2017-109183</t>
  </si>
  <si>
    <t>TEC-MA-10001856</t>
  </si>
  <si>
    <t>Okidata C610n Printer</t>
  </si>
  <si>
    <t>CA-2016-113656</t>
  </si>
  <si>
    <t>CA-2015-148964</t>
  </si>
  <si>
    <t>CA-2014-111899</t>
  </si>
  <si>
    <t>CA-2015-101126</t>
  </si>
  <si>
    <t>CA-2014-163468</t>
  </si>
  <si>
    <t>US-2017-117450</t>
  </si>
  <si>
    <t>CA-2014-137274</t>
  </si>
  <si>
    <t>CA-2016-144092</t>
  </si>
  <si>
    <t>CA-2017-112172</t>
  </si>
  <si>
    <t>CA-2015-121699</t>
  </si>
  <si>
    <t>GBC Binding covers</t>
  </si>
  <si>
    <t>CA-2015-162761</t>
  </si>
  <si>
    <t>CA-2016-121377</t>
  </si>
  <si>
    <t>CA-2017-115322</t>
  </si>
  <si>
    <t>OFF-AR-10004456</t>
  </si>
  <si>
    <t>Panasonic KP-4ABK Battery-Operated Pencil Sharpener</t>
  </si>
  <si>
    <t>CA-2016-132066</t>
  </si>
  <si>
    <t>CA-2017-158120</t>
  </si>
  <si>
    <t>CA-2017-100097</t>
  </si>
  <si>
    <t>CA-2017-167626</t>
  </si>
  <si>
    <t>US-2017-126053</t>
  </si>
  <si>
    <t>US-2017-128447</t>
  </si>
  <si>
    <t>OFF-AP-10004540</t>
  </si>
  <si>
    <t>Eureka The Boss Lite 10-Amp Upright Vacuum, Blue</t>
  </si>
  <si>
    <t>US-2014-131275</t>
  </si>
  <si>
    <t>CA-2016-149349</t>
  </si>
  <si>
    <t>CA-2017-115119</t>
  </si>
  <si>
    <t>CA-2015-125563</t>
  </si>
  <si>
    <t>CA-2015-113152</t>
  </si>
  <si>
    <t>CA-2017-165155</t>
  </si>
  <si>
    <t>CA-2014-163412</t>
  </si>
  <si>
    <t>CA-2015-159590</t>
  </si>
  <si>
    <t>CA-2014-116190</t>
  </si>
  <si>
    <t>CA-2014-168473</t>
  </si>
  <si>
    <t>CA-2017-168389</t>
  </si>
  <si>
    <t>CA-2014-130421</t>
  </si>
  <si>
    <t>CA-2017-142125</t>
  </si>
  <si>
    <t>CA-2017-141138</t>
  </si>
  <si>
    <t>CA-2017-152135</t>
  </si>
  <si>
    <t>CA-2016-151974</t>
  </si>
  <si>
    <t>CA-2017-154102</t>
  </si>
  <si>
    <t>CA-2015-139780</t>
  </si>
  <si>
    <t>CA-2016-114748</t>
  </si>
  <si>
    <t>US-2014-115189</t>
  </si>
  <si>
    <t>CA-2016-163594</t>
  </si>
  <si>
    <t>OFF-PA-10000809</t>
  </si>
  <si>
    <t>Xerox 206</t>
  </si>
  <si>
    <t>CA-2016-127243</t>
  </si>
  <si>
    <t>CA-2017-161851</t>
  </si>
  <si>
    <t>CA-2015-110345</t>
  </si>
  <si>
    <t>CA-2014-107769</t>
  </si>
  <si>
    <t>US-2017-123862</t>
  </si>
  <si>
    <t>CA-2017-100580</t>
  </si>
  <si>
    <t>OFF-BI-10000069</t>
  </si>
  <si>
    <t>GBC Prepunched Paper, 19-Hole, for Binding Systems, 24-lb</t>
  </si>
  <si>
    <t>US-2017-145597</t>
  </si>
  <si>
    <t>CA-2014-132787</t>
  </si>
  <si>
    <t>CA-2015-136224</t>
  </si>
  <si>
    <t>CA-2016-105732</t>
  </si>
  <si>
    <t>CA-2017-108035</t>
  </si>
  <si>
    <t>CA-2017-160031</t>
  </si>
  <si>
    <t>CA-2017-147844</t>
  </si>
  <si>
    <t>CA-2016-110975</t>
  </si>
  <si>
    <t>CA-2014-141649</t>
  </si>
  <si>
    <t>CA-2014-124807</t>
  </si>
  <si>
    <t>CA-2016-110009</t>
  </si>
  <si>
    <t>CA-2017-168172</t>
  </si>
  <si>
    <t>CA-2015-100146</t>
  </si>
  <si>
    <t>CA-2017-152079</t>
  </si>
  <si>
    <t>CA-2016-129728</t>
  </si>
  <si>
    <t>CA-2014-121769</t>
  </si>
  <si>
    <t>FUR-TA-10004442</t>
  </si>
  <si>
    <t>Riverside Furniture Stanwyck Manor Table Series</t>
  </si>
  <si>
    <t>CA-2014-103058</t>
  </si>
  <si>
    <t>CA-2017-121125</t>
  </si>
  <si>
    <t>US-2016-114013</t>
  </si>
  <si>
    <t>CA-2017-135069</t>
  </si>
  <si>
    <t>CA-2016-101693</t>
  </si>
  <si>
    <t>US-2014-164763</t>
  </si>
  <si>
    <t>CA-2014-161249</t>
  </si>
  <si>
    <t>OFF-FA-10004838</t>
  </si>
  <si>
    <t>Super Bands, 12/Pack</t>
  </si>
  <si>
    <t>CA-2015-148180</t>
  </si>
  <si>
    <t>CA-2014-165568</t>
  </si>
  <si>
    <t>CA-2015-145457</t>
  </si>
  <si>
    <t>US-2017-163657</t>
  </si>
  <si>
    <t>CA-2015-120446</t>
  </si>
  <si>
    <t>CA-2014-109932</t>
  </si>
  <si>
    <t>CA-2017-127474</t>
  </si>
  <si>
    <t>CA-2017-115448</t>
  </si>
  <si>
    <t>CA-2017-105669</t>
  </si>
  <si>
    <t>CA-2017-134796</t>
  </si>
  <si>
    <t>CA-2016-137743</t>
  </si>
  <si>
    <t>CA-2015-137974</t>
  </si>
  <si>
    <t>TEC-PH-10002033</t>
  </si>
  <si>
    <t>Konftel 250 Conference phone - Charcoal black</t>
  </si>
  <si>
    <t>US-2015-136987</t>
  </si>
  <si>
    <t>CA-2015-138485</t>
  </si>
  <si>
    <t>TEC-AC-10002076</t>
  </si>
  <si>
    <t>Microsoft Natural Keyboard Elite</t>
  </si>
  <si>
    <t>CA-2016-103709</t>
  </si>
  <si>
    <t>CA-2016-138282</t>
  </si>
  <si>
    <t>CA-2017-148985</t>
  </si>
  <si>
    <t>CA-2014-138100</t>
  </si>
  <si>
    <t>CA-2015-100734</t>
  </si>
  <si>
    <t>CA-2016-139997</t>
  </si>
  <si>
    <t>CA-2016-109652</t>
  </si>
  <si>
    <t>CA-2014-167199</t>
  </si>
  <si>
    <t>CA-2016-124583</t>
  </si>
  <si>
    <t>OFF-EN-10002500</t>
  </si>
  <si>
    <t>Globe Weis Peel &amp; Seel First Class Envelopes</t>
  </si>
  <si>
    <t>CA-2014-113964</t>
  </si>
  <si>
    <t>CA-2014-129938</t>
  </si>
  <si>
    <t>CA-2017-135111</t>
  </si>
  <si>
    <t>OFF-AR-10004707</t>
  </si>
  <si>
    <t>US-2015-134558</t>
  </si>
  <si>
    <t>CA-2017-157196</t>
  </si>
  <si>
    <t>CA-2015-108672</t>
  </si>
  <si>
    <t>US-2017-118598</t>
  </si>
  <si>
    <t>TEC-PH-10002583</t>
  </si>
  <si>
    <t>iOttie HLCRIO102 Car Mount</t>
  </si>
  <si>
    <t>US-2017-160836</t>
  </si>
  <si>
    <t>CA-2017-121048</t>
  </si>
  <si>
    <t>US-2017-120147</t>
  </si>
  <si>
    <t>CA-2016-158043</t>
  </si>
  <si>
    <t>US-2017-106579</t>
  </si>
  <si>
    <t>CA-2014-115889</t>
  </si>
  <si>
    <t>US-2017-161935</t>
  </si>
  <si>
    <t>US-2017-167920</t>
  </si>
  <si>
    <t>CA-2016-162383</t>
  </si>
  <si>
    <t>CA-2014-125731</t>
  </si>
  <si>
    <t>US-2017-106145</t>
  </si>
  <si>
    <t>CA-2016-107146</t>
  </si>
  <si>
    <t>US-2017-134642</t>
  </si>
  <si>
    <t>US-2017-160143</t>
  </si>
  <si>
    <t>CA-2017-103415</t>
  </si>
  <si>
    <t>CA-2016-106460</t>
  </si>
  <si>
    <t>US-2017-112347</t>
  </si>
  <si>
    <t>CA-2014-103492</t>
  </si>
  <si>
    <t>Craig Molinari</t>
  </si>
  <si>
    <t>TEC-PH-10001128</t>
  </si>
  <si>
    <t>Motorola Droid Maxx</t>
  </si>
  <si>
    <t>CA-2016-136595</t>
  </si>
  <si>
    <t>CA-2014-140396</t>
  </si>
  <si>
    <t>CA-2014-114181</t>
  </si>
  <si>
    <t>CA-2017-159506</t>
  </si>
  <si>
    <t>US-2014-137155</t>
  </si>
  <si>
    <t>CA-2016-105746</t>
  </si>
  <si>
    <t>US-2016-104815</t>
  </si>
  <si>
    <t>CA-2017-157672</t>
  </si>
  <si>
    <t>US-2016-166660</t>
  </si>
  <si>
    <t>CA-2017-140802</t>
  </si>
  <si>
    <t>CA-2014-133830</t>
  </si>
  <si>
    <t>CA-2014-100916</t>
  </si>
  <si>
    <t>CA-2015-129532</t>
  </si>
  <si>
    <t>CA-2014-134726</t>
  </si>
  <si>
    <t>CA-2016-138597</t>
  </si>
  <si>
    <t>CA-2015-123113</t>
  </si>
  <si>
    <t>CA-2015-169656</t>
  </si>
  <si>
    <t>CA-2015-142734</t>
  </si>
  <si>
    <t>CA-2014-163223</t>
  </si>
  <si>
    <t>TEC-PH-10000730</t>
  </si>
  <si>
    <t>Samsung Galaxy S4 Active</t>
  </si>
  <si>
    <t>CA-2017-122945</t>
  </si>
  <si>
    <t>CA-2015-139738</t>
  </si>
  <si>
    <t>OFF-AR-10004602</t>
  </si>
  <si>
    <t>Boston KS Multi-Size Manual Pencil Sharpener</t>
  </si>
  <si>
    <t>CA-2016-158778</t>
  </si>
  <si>
    <t>CA-2017-119655</t>
  </si>
  <si>
    <t>CA-2015-164567</t>
  </si>
  <si>
    <t>CA-2014-131947</t>
  </si>
  <si>
    <t>CA-2016-152520</t>
  </si>
  <si>
    <t>CA-2016-101791</t>
  </si>
  <si>
    <t>CA-2017-121195</t>
  </si>
  <si>
    <t>CA-2017-163209</t>
  </si>
  <si>
    <t>CA-2014-133354</t>
  </si>
  <si>
    <t>US-2015-130491</t>
  </si>
  <si>
    <t>CA-2015-113740</t>
  </si>
  <si>
    <t>CA-2014-148425</t>
  </si>
  <si>
    <t>CA-2016-144309</t>
  </si>
  <si>
    <t>CA-2017-151225</t>
  </si>
  <si>
    <t>US-2014-144078</t>
  </si>
  <si>
    <t>CA-2014-124464</t>
  </si>
  <si>
    <t>CA-2015-136805</t>
  </si>
  <si>
    <t>US-2015-159499</t>
  </si>
  <si>
    <t>OFF-AP-10002867</t>
  </si>
  <si>
    <t>Fellowes Command Center 5-outlet power strip</t>
  </si>
  <si>
    <t>CA-2014-162089</t>
  </si>
  <si>
    <t>US-2017-158526</t>
  </si>
  <si>
    <t>CA-2017-104885</t>
  </si>
  <si>
    <t>US-2016-157490</t>
  </si>
  <si>
    <t>TEC-MA-10001695</t>
  </si>
  <si>
    <t>Zebra GK420t Direct Thermal/Thermal Transfer Printer</t>
  </si>
  <si>
    <t>CA-2015-161452</t>
  </si>
  <si>
    <t>FUR-CH-10003973</t>
  </si>
  <si>
    <t>GuestStacker Chair with Chrome Finish Legs</t>
  </si>
  <si>
    <t>US-2014-115196</t>
  </si>
  <si>
    <t>TEC-MA-10002073</t>
  </si>
  <si>
    <t>3D Systems Cube Printer, 2nd Generation, White</t>
  </si>
  <si>
    <t>CA-2016-138968</t>
  </si>
  <si>
    <t>CA-2015-101889</t>
  </si>
  <si>
    <t>CA-2017-110821</t>
  </si>
  <si>
    <t>CA-2015-121552</t>
  </si>
  <si>
    <t>Fred Wasserman</t>
  </si>
  <si>
    <t>OFF-AR-10003217</t>
  </si>
  <si>
    <t>Newell 316</t>
  </si>
  <si>
    <t>CA-2015-107685</t>
  </si>
  <si>
    <t>FUR-FU-10002813</t>
  </si>
  <si>
    <t>DAX Contemporary Wood Frame with Silver Metal Mat, Desktop, 11 x 14 Size</t>
  </si>
  <si>
    <t>US-2014-120740</t>
  </si>
  <si>
    <t>CA-2017-155740</t>
  </si>
  <si>
    <t>CA-2017-146493</t>
  </si>
  <si>
    <t>CA-2014-105417</t>
  </si>
  <si>
    <t>US-2017-141509</t>
  </si>
  <si>
    <t>CA-2017-139493</t>
  </si>
  <si>
    <t>CA-2014-151967</t>
  </si>
  <si>
    <t>US-2016-140158</t>
  </si>
  <si>
    <t>CA-2015-130974</t>
  </si>
  <si>
    <t>OFF-PA-10000743</t>
  </si>
  <si>
    <t>Xerox 1977</t>
  </si>
  <si>
    <t>CA-2017-133487</t>
  </si>
  <si>
    <t>CA-2014-142951</t>
  </si>
  <si>
    <t>CA-2014-133592</t>
  </si>
  <si>
    <t>CA-2015-120782</t>
  </si>
  <si>
    <t>CA-2015-116876</t>
  </si>
  <si>
    <t>CA-2016-169838</t>
  </si>
  <si>
    <t>US-2017-128951</t>
  </si>
  <si>
    <t>CA-2014-102330</t>
  </si>
  <si>
    <t>CA-2016-118899</t>
  </si>
  <si>
    <t>FUR-CH-10004754</t>
  </si>
  <si>
    <t>Global Stack Chair with Arms, Black</t>
  </si>
  <si>
    <t>CA-2017-107958</t>
  </si>
  <si>
    <t>CA-2017-151799</t>
  </si>
  <si>
    <t>CA-2016-114601</t>
  </si>
  <si>
    <t>CA-2017-100237</t>
  </si>
  <si>
    <t>OFF-AR-10001761</t>
  </si>
  <si>
    <t>Avery Hi-Liter Smear-Safe Highlighters</t>
  </si>
  <si>
    <t>CA-2014-139542</t>
  </si>
  <si>
    <t>TEC-AC-10001553</t>
  </si>
  <si>
    <t>Memorex 25GB 6X Branded Blu-Ray Recordable Disc, 15/Pack</t>
  </si>
  <si>
    <t>US-2015-142811</t>
  </si>
  <si>
    <t>CA-2017-139353</t>
  </si>
  <si>
    <t>CA-2014-150203</t>
  </si>
  <si>
    <t>OFF-AP-10001469</t>
  </si>
  <si>
    <t>Fellowes 8 Outlet Superior Workstation Surge Protector</t>
  </si>
  <si>
    <t>US-2017-101518</t>
  </si>
  <si>
    <t>CA-2015-149636</t>
  </si>
  <si>
    <t>OFF-PA-10004041</t>
  </si>
  <si>
    <t>It's Hot Message Books with Stickers, 2 3/4" x 5"</t>
  </si>
  <si>
    <t>US-2017-146213</t>
  </si>
  <si>
    <t>CA-2015-108588</t>
  </si>
  <si>
    <t>US-2017-138086</t>
  </si>
  <si>
    <t>OFF-AP-10000027</t>
  </si>
  <si>
    <t>Hoover Commercial SteamVac</t>
  </si>
  <si>
    <t>CA-2015-139374</t>
  </si>
  <si>
    <t>CA-2016-113978</t>
  </si>
  <si>
    <t>US-2015-150231</t>
  </si>
  <si>
    <t>CA-2016-106915</t>
  </si>
  <si>
    <t>US-2016-109260</t>
  </si>
  <si>
    <t>TEC-AC-10002637</t>
  </si>
  <si>
    <t>Logitech VX Revolution Cordless Laser Mouse for Notebooks (Black)</t>
  </si>
  <si>
    <t>CA-2017-104850</t>
  </si>
  <si>
    <t>CA-2017-140508</t>
  </si>
  <si>
    <t>CA-2017-143294</t>
  </si>
  <si>
    <t>CA-2016-165673</t>
  </si>
  <si>
    <t>CA-2017-134418</t>
  </si>
  <si>
    <t>US-2016-106313</t>
  </si>
  <si>
    <t>CA-2014-105872</t>
  </si>
  <si>
    <t>CA-2017-108287</t>
  </si>
  <si>
    <t>CA-2017-141103</t>
  </si>
  <si>
    <t>TEC-PH-10003589</t>
  </si>
  <si>
    <t>invisibleSHIELD by ZAGG Smudge-Free Screen Protector</t>
  </si>
  <si>
    <t>CA-2014-154781</t>
  </si>
  <si>
    <t>CA-2015-147816</t>
  </si>
  <si>
    <t>CA-2017-105326</t>
  </si>
  <si>
    <t>CA-2016-133613</t>
  </si>
  <si>
    <t>CA-2015-109113</t>
  </si>
  <si>
    <t>CA-2015-156153</t>
  </si>
  <si>
    <t>CA-2015-133242</t>
  </si>
  <si>
    <t>FUR-FU-10003464</t>
  </si>
  <si>
    <t>Seth Thomas 8 1/2" Cubicle Clock</t>
  </si>
  <si>
    <t>CA-2015-158323</t>
  </si>
  <si>
    <t>CA-2015-161795</t>
  </si>
  <si>
    <t>CA-2017-100902</t>
  </si>
  <si>
    <t>OFF-PA-10002558</t>
  </si>
  <si>
    <t>Xerox 1938</t>
  </si>
  <si>
    <t>CA-2017-112844</t>
  </si>
  <si>
    <t>CA-2016-158925</t>
  </si>
  <si>
    <t>CA-2014-155390</t>
  </si>
  <si>
    <t>CA-2017-123071</t>
  </si>
  <si>
    <t>OFF-PA-10003729</t>
  </si>
  <si>
    <t>Xerox 1998</t>
  </si>
  <si>
    <t>CA-2017-156391</t>
  </si>
  <si>
    <t>CA-2015-103093</t>
  </si>
  <si>
    <t>US-2017-118941</t>
  </si>
  <si>
    <t>CA-2015-169299</t>
  </si>
  <si>
    <t>CA-2017-154088</t>
  </si>
  <si>
    <t>CA-2016-155978</t>
  </si>
  <si>
    <t>CA-2016-108196</t>
  </si>
  <si>
    <t>CA-2016-152800</t>
  </si>
  <si>
    <t>CA-2014-166961</t>
  </si>
  <si>
    <t>CA-2016-139381</t>
  </si>
  <si>
    <t>CA-2015-132136</t>
  </si>
  <si>
    <t>CA-2016-162236</t>
  </si>
  <si>
    <t>US-2014-111353</t>
  </si>
  <si>
    <t>US-2016-117037</t>
  </si>
  <si>
    <t>OFF-BI-10000279</t>
  </si>
  <si>
    <t>Acco Recycled 2" Capacity Laser Printer Hanging Data Binders</t>
  </si>
  <si>
    <t>CA-2017-160801</t>
  </si>
  <si>
    <t>OFF-BI-10001132</t>
  </si>
  <si>
    <t>Acco PRESSTEX Data Binder with Storage Hooks, Dark Blue, 9 1/2" X 11"</t>
  </si>
  <si>
    <t>CA-2016-108364</t>
  </si>
  <si>
    <t>CA-2017-169362</t>
  </si>
  <si>
    <t>CA-2015-127481</t>
  </si>
  <si>
    <t>CA-2015-112711</t>
  </si>
  <si>
    <t>TEC-PH-10000526</t>
  </si>
  <si>
    <t>Vtech CS6719</t>
  </si>
  <si>
    <t>US-2015-145121</t>
  </si>
  <si>
    <t>CA-2017-166184</t>
  </si>
  <si>
    <t>CA-2017-157413</t>
  </si>
  <si>
    <t>CA-2014-143637</t>
  </si>
  <si>
    <t>CA-2015-102260</t>
  </si>
  <si>
    <t>US-2016-137295</t>
  </si>
  <si>
    <t>CA-2016-134334</t>
  </si>
  <si>
    <t>US-2017-109316</t>
  </si>
  <si>
    <t>CA-2016-138478</t>
  </si>
  <si>
    <t>CA-2017-150469</t>
  </si>
  <si>
    <t>CA-2017-152436</t>
  </si>
  <si>
    <t>OFF-ST-10000036</t>
  </si>
  <si>
    <t>Recycled Data-Pak for Archival Bound Computer Printouts, 12-1/2 x 12-1/2 x 16</t>
  </si>
  <si>
    <t>CA-2016-169334</t>
  </si>
  <si>
    <t>US-2014-115413</t>
  </si>
  <si>
    <t>CA-2014-125150</t>
  </si>
  <si>
    <t>CA-2015-127327</t>
  </si>
  <si>
    <t>CA-2017-117114</t>
  </si>
  <si>
    <t>CA-2015-137302</t>
  </si>
  <si>
    <t>CA-2016-112382</t>
  </si>
  <si>
    <t>CA-2015-128958</t>
  </si>
  <si>
    <t>CA-2015-106257</t>
  </si>
  <si>
    <t>CA-2015-149083</t>
  </si>
  <si>
    <t>US-2014-137869</t>
  </si>
  <si>
    <t>CA-2016-116603</t>
  </si>
  <si>
    <t>CA-2014-158470</t>
  </si>
  <si>
    <t>US-2017-123834</t>
  </si>
  <si>
    <t>CA-2015-125976</t>
  </si>
  <si>
    <t>CA-2016-128706</t>
  </si>
  <si>
    <t>FUR-FU-10004053</t>
  </si>
  <si>
    <t>DAX Two-Tone Silver Metal Document Frame</t>
  </si>
  <si>
    <t>CA-2016-104311</t>
  </si>
  <si>
    <t>CA-2014-169649</t>
  </si>
  <si>
    <t>CA-2015-144890</t>
  </si>
  <si>
    <t>CA-2017-135587</t>
  </si>
  <si>
    <t>CA-2014-103429</t>
  </si>
  <si>
    <t>CA-2017-152261</t>
  </si>
  <si>
    <t>CA-2015-142993</t>
  </si>
  <si>
    <t>CA-2015-143364</t>
  </si>
  <si>
    <t>CA-2014-100972</t>
  </si>
  <si>
    <t>CA-2016-136994</t>
  </si>
  <si>
    <t>US-2017-166233</t>
  </si>
  <si>
    <t>CA-2017-122112</t>
  </si>
  <si>
    <t>CA-2016-101672</t>
  </si>
  <si>
    <t>CA-2017-168403</t>
  </si>
  <si>
    <t>CA-2015-148705</t>
  </si>
  <si>
    <t>CA-2016-160241</t>
  </si>
  <si>
    <t>CA-2016-155747</t>
  </si>
  <si>
    <t>CA-2017-118017</t>
  </si>
  <si>
    <t>OFF-AR-10003856</t>
  </si>
  <si>
    <t>Newell 344</t>
  </si>
  <si>
    <t>CA-2016-113117</t>
  </si>
  <si>
    <t>CA-2016-148684</t>
  </si>
  <si>
    <t>CA-2017-125367</t>
  </si>
  <si>
    <t>CA-2017-124744</t>
  </si>
  <si>
    <t>CA-2017-128363</t>
  </si>
  <si>
    <t>CA-2015-126669</t>
  </si>
  <si>
    <t>OFF-PA-10001357</t>
  </si>
  <si>
    <t>Xerox 1886</t>
  </si>
  <si>
    <t>US-2015-118766</t>
  </si>
  <si>
    <t>CA-2016-112585</t>
  </si>
  <si>
    <t>CA-2016-149762</t>
  </si>
  <si>
    <t>CA-2016-167605</t>
  </si>
  <si>
    <t>US-2017-105697</t>
  </si>
  <si>
    <t>OFF-ST-10003996</t>
  </si>
  <si>
    <t>Letter/Legal File Tote with Clear Snap-On Lid, Black Granite</t>
  </si>
  <si>
    <t>CA-2017-165323</t>
  </si>
  <si>
    <t>TEC-MA-10003673</t>
  </si>
  <si>
    <t>Hewlett-Packard Desktjet 6988DT Refurbished Printer</t>
  </si>
  <si>
    <t>CA-2015-110891</t>
  </si>
  <si>
    <t>CA-2017-100783</t>
  </si>
  <si>
    <t>CA-2015-152513</t>
  </si>
  <si>
    <t>CA-2017-139822</t>
  </si>
  <si>
    <t>CA-2017-107713</t>
  </si>
  <si>
    <t>CA-2017-134096</t>
  </si>
  <si>
    <t>CA-2016-125843</t>
  </si>
  <si>
    <t>OFF-BI-10002309</t>
  </si>
  <si>
    <t>Avery Heavy-Duty EZD  Binder With Locking Rings</t>
  </si>
  <si>
    <t>CA-2017-120404</t>
  </si>
  <si>
    <t>TEC-AC-10003433</t>
  </si>
  <si>
    <t>Maxell 4.7GB DVD+R 5/Pack</t>
  </si>
  <si>
    <t>CA-2017-167549</t>
  </si>
  <si>
    <t>CA-2016-120082</t>
  </si>
  <si>
    <t>US-2016-168095</t>
  </si>
  <si>
    <t>CA-2017-166093</t>
  </si>
  <si>
    <t>CA-2016-146325</t>
  </si>
  <si>
    <t>CA-2017-134194</t>
  </si>
  <si>
    <t>CA-2014-131009</t>
  </si>
  <si>
    <t>CA-2015-145814</t>
  </si>
  <si>
    <t>CA-2014-138359</t>
  </si>
  <si>
    <t>CA-2017-131807</t>
  </si>
  <si>
    <t>CA-2017-104864</t>
  </si>
  <si>
    <t>CA-2015-138219</t>
  </si>
  <si>
    <t>CA-2016-157707</t>
  </si>
  <si>
    <t>FUR-BO-10001567</t>
  </si>
  <si>
    <t>Bush Westfield Collection Bookcases, Dark Cherry Finish, Fully Assembled</t>
  </si>
  <si>
    <t>US-2015-126753</t>
  </si>
  <si>
    <t>CA-2014-166051</t>
  </si>
  <si>
    <t>TEC-PH-10002680</t>
  </si>
  <si>
    <t>Samsung Galaxy Note 3</t>
  </si>
  <si>
    <t>CA-2015-113040</t>
  </si>
  <si>
    <t>CA-2014-103800</t>
  </si>
  <si>
    <t>CA-2014-113383</t>
  </si>
  <si>
    <t>CA-2017-152499</t>
  </si>
  <si>
    <t>CA-2016-151498</t>
  </si>
  <si>
    <t>CA-2016-137939</t>
  </si>
  <si>
    <t>US-2016-117793</t>
  </si>
  <si>
    <t>CA-2016-133872</t>
  </si>
  <si>
    <t>US-2015-165743</t>
  </si>
  <si>
    <t>US-2017-105998</t>
  </si>
  <si>
    <t>US-2014-148194</t>
  </si>
  <si>
    <t>US-2015-151407</t>
  </si>
  <si>
    <t>CA-2015-110870</t>
  </si>
  <si>
    <t>TEC-AC-10002926</t>
  </si>
  <si>
    <t>Logitech Wireless Marathon Mouse M705</t>
  </si>
  <si>
    <t>CA-2014-143210</t>
  </si>
  <si>
    <t>TEC-PH-10004434</t>
  </si>
  <si>
    <t>Cisco IP Phone 7961G VoIP phone - Dark gray</t>
  </si>
  <si>
    <t>CA-2016-139808</t>
  </si>
  <si>
    <t>CA-2015-110863</t>
  </si>
  <si>
    <t>CA-2014-127859</t>
  </si>
  <si>
    <t>US-2015-136427</t>
  </si>
  <si>
    <t>CA-2017-120168</t>
  </si>
  <si>
    <t>US-2014-131870</t>
  </si>
  <si>
    <t>CA-2017-114804</t>
  </si>
  <si>
    <t>CA-2017-167227</t>
  </si>
  <si>
    <t>CA-2014-129189</t>
  </si>
  <si>
    <t>CA-2015-132465</t>
  </si>
  <si>
    <t>CA-2016-166373</t>
  </si>
  <si>
    <t>CA-2016-158806</t>
  </si>
  <si>
    <t>CA-2015-119690</t>
  </si>
  <si>
    <t>CA-2015-153738</t>
  </si>
  <si>
    <t>CA-2017-169012</t>
  </si>
  <si>
    <t>OFF-AP-10003278</t>
  </si>
  <si>
    <t>Belkin 7-Outlet SurgeMaster Home Series</t>
  </si>
  <si>
    <t>CA-2017-109393</t>
  </si>
  <si>
    <t>CA-2017-121489</t>
  </si>
  <si>
    <t>US-2017-133081</t>
  </si>
  <si>
    <t>CA-2017-165008</t>
  </si>
  <si>
    <t>CA-2016-145611</t>
  </si>
  <si>
    <t>CA-2016-113600</t>
  </si>
  <si>
    <t>CA-2017-130834</t>
  </si>
  <si>
    <t>CA-2016-168543</t>
  </si>
  <si>
    <t>CA-2014-144974</t>
  </si>
  <si>
    <t>CA-2014-109904</t>
  </si>
  <si>
    <t>CA-2017-152205</t>
  </si>
  <si>
    <t>CA-2015-121188</t>
  </si>
  <si>
    <t>CA-2015-156013</t>
  </si>
  <si>
    <t>CA-2016-132997</t>
  </si>
  <si>
    <t>TEC-PH-10000586</t>
  </si>
  <si>
    <t>AT&amp;T SB67148 SynJ</t>
  </si>
  <si>
    <t>US-2015-160563</t>
  </si>
  <si>
    <t>CA-2017-151750</t>
  </si>
  <si>
    <t>CA-2015-106187</t>
  </si>
  <si>
    <t>US-2016-164945</t>
  </si>
  <si>
    <t>CA-2015-150714</t>
  </si>
  <si>
    <t>OFF-LA-10001474</t>
  </si>
  <si>
    <t>Avery 477</t>
  </si>
  <si>
    <t>CA-2016-105753</t>
  </si>
  <si>
    <t>Lindsay Castell</t>
  </si>
  <si>
    <t>CA-2017-120894</t>
  </si>
  <si>
    <t>CA-2016-106621</t>
  </si>
  <si>
    <t>CA-2015-107020</t>
  </si>
  <si>
    <t>US-2015-117492</t>
  </si>
  <si>
    <t>CA-2014-101392</t>
  </si>
  <si>
    <t>CA-2015-127502</t>
  </si>
  <si>
    <t>CA-2017-143658</t>
  </si>
  <si>
    <t>CA-2017-133046</t>
  </si>
  <si>
    <t>CA-2017-122798</t>
  </si>
  <si>
    <t>CA-2016-169663</t>
  </si>
  <si>
    <t>CA-2015-149846</t>
  </si>
  <si>
    <t>CA-2017-159149</t>
  </si>
  <si>
    <t>FUR-BO-10001601</t>
  </si>
  <si>
    <t>Sauder Mission Library with Doors, Fruitwood Finish</t>
  </si>
  <si>
    <t>US-2017-167570</t>
  </si>
  <si>
    <t>CA-2017-160122</t>
  </si>
  <si>
    <t>CA-2016-130393</t>
  </si>
  <si>
    <t>CA-2017-144820</t>
  </si>
  <si>
    <t>CA-2017-101014</t>
  </si>
  <si>
    <t>FUR-FU-10003374</t>
  </si>
  <si>
    <t>Electrix Fluorescent Magnifier Lamps &amp; Weighted Base</t>
  </si>
  <si>
    <t>CA-2017-105543</t>
  </si>
  <si>
    <t>US-2017-113201</t>
  </si>
  <si>
    <t>US-2017-106551</t>
  </si>
  <si>
    <t>CA-2016-116722</t>
  </si>
  <si>
    <t>CA-2014-138128</t>
  </si>
  <si>
    <t>US-2017-150070</t>
  </si>
  <si>
    <t>CA-2015-137064</t>
  </si>
  <si>
    <t>OFF-BI-10002049</t>
  </si>
  <si>
    <t>UniKeep View Case Binders</t>
  </si>
  <si>
    <t>CA-2017-157350</t>
  </si>
  <si>
    <t>CA-2014-127866</t>
  </si>
  <si>
    <t>CA-2015-131352</t>
  </si>
  <si>
    <t>CA-2015-121776</t>
  </si>
  <si>
    <t>CA-2016-118073</t>
  </si>
  <si>
    <t>CA-2014-103219</t>
  </si>
  <si>
    <t>Eldon 200 Class Desk Accessories, Black</t>
  </si>
  <si>
    <t>CA-2016-102561</t>
  </si>
  <si>
    <t>CA-2016-100993</t>
  </si>
  <si>
    <t>US-2014-112949</t>
  </si>
  <si>
    <t>US-2017-146822</t>
  </si>
  <si>
    <t>US-2016-131058</t>
  </si>
  <si>
    <t>CA-2014-167997</t>
  </si>
  <si>
    <t>CA-2017-140151</t>
  </si>
  <si>
    <t>US-2017-143770</t>
  </si>
  <si>
    <t>CA-2016-131296</t>
  </si>
  <si>
    <t>CA-2016-103464</t>
  </si>
  <si>
    <t>CA-2017-136238</t>
  </si>
  <si>
    <t>CA-2016-120803</t>
  </si>
  <si>
    <t>CA-2016-134138</t>
  </si>
  <si>
    <t>CA-2015-120915</t>
  </si>
  <si>
    <t>CA-2015-168207</t>
  </si>
  <si>
    <t>CA-2016-144148</t>
  </si>
  <si>
    <t>CA-2017-107174</t>
  </si>
  <si>
    <t>CA-2016-146150</t>
  </si>
  <si>
    <t>CA-2014-114125</t>
  </si>
  <si>
    <t>CA-2016-114944</t>
  </si>
  <si>
    <t>Harold Engle</t>
  </si>
  <si>
    <t>CA-2016-135965</t>
  </si>
  <si>
    <t>CA-2017-149699</t>
  </si>
  <si>
    <t>CA-2016-166429</t>
  </si>
  <si>
    <t>CA-2015-112767</t>
  </si>
  <si>
    <t>FUR-TA-10003469</t>
  </si>
  <si>
    <t>Balt Split Level Computer Training Table</t>
  </si>
  <si>
    <t>CA-2015-119879</t>
  </si>
  <si>
    <t>CA-2017-155642</t>
  </si>
  <si>
    <t>US-2017-101721</t>
  </si>
  <si>
    <t>CA-2015-136728</t>
  </si>
  <si>
    <t>CA-2016-127194</t>
  </si>
  <si>
    <t>CA-2015-140375</t>
  </si>
  <si>
    <t>US-2017-155866</t>
  </si>
  <si>
    <t>CA-2015-141327</t>
  </si>
  <si>
    <t>CA-2015-136700</t>
  </si>
  <si>
    <t>CA-2017-102736</t>
  </si>
  <si>
    <t>CA-2017-125269</t>
  </si>
  <si>
    <t>CA-2015-114811</t>
  </si>
  <si>
    <t>CA-2015-122266</t>
  </si>
  <si>
    <t>CA-2015-141565</t>
  </si>
  <si>
    <t>CA-2017-128769</t>
  </si>
  <si>
    <t>CA-2016-116337</t>
  </si>
  <si>
    <t>FUR-FU-10002030</t>
  </si>
  <si>
    <t>Executive Impressions 14" Contract Wall Clock with Quartz Movement</t>
  </si>
  <si>
    <t>CA-2015-120845</t>
  </si>
  <si>
    <t>CA-2014-120775</t>
  </si>
  <si>
    <t>CA-2014-152905</t>
  </si>
  <si>
    <t>CA-2016-104633</t>
  </si>
  <si>
    <t>CA-2017-104136</t>
  </si>
  <si>
    <t>CA-2016-123050</t>
  </si>
  <si>
    <t>CA-2016-162355</t>
  </si>
  <si>
    <t>CA-2014-158225</t>
  </si>
  <si>
    <t>CA-2017-102204</t>
  </si>
  <si>
    <t>OFF-SU-10001212</t>
  </si>
  <si>
    <t>Kleencut Forged Office Shears by Acme United Corporation</t>
  </si>
  <si>
    <t>CA-2017-103065</t>
  </si>
  <si>
    <t>CA-2014-109855</t>
  </si>
  <si>
    <t>CA-2014-109897</t>
  </si>
  <si>
    <t>US-2014-143581</t>
  </si>
  <si>
    <t>OFF-ST-10000991</t>
  </si>
  <si>
    <t>Space Solutions HD Industrial Steel Shelving.</t>
  </si>
  <si>
    <t>CA-2015-129217</t>
  </si>
  <si>
    <t>CA-2016-133816</t>
  </si>
  <si>
    <t>CA-2015-140221</t>
  </si>
  <si>
    <t>CA-2017-152310</t>
  </si>
  <si>
    <t>CA-2016-118101</t>
  </si>
  <si>
    <t>CA-2016-100307</t>
  </si>
  <si>
    <t>OFF-PA-10002552</t>
  </si>
  <si>
    <t>Xerox 1958</t>
  </si>
  <si>
    <t>CA-2015-138457</t>
  </si>
  <si>
    <t>CA-2014-131800</t>
  </si>
  <si>
    <t>OFF-AP-10004136</t>
  </si>
  <si>
    <t>Kensington 6 Outlet SmartSocket Surge Protector</t>
  </si>
  <si>
    <t>CA-2014-118304</t>
  </si>
  <si>
    <t>CA-2017-121790</t>
  </si>
  <si>
    <t>CA-2016-169670</t>
  </si>
  <si>
    <t>CA-2016-139549</t>
  </si>
  <si>
    <t>FUR-CH-10001802</t>
  </si>
  <si>
    <t>Hon Every-Day Chair Series Swivel Task Chairs</t>
  </si>
  <si>
    <t>CA-2015-104059</t>
  </si>
  <si>
    <t>CA-2017-164112</t>
  </si>
  <si>
    <t>CA-2015-143882</t>
  </si>
  <si>
    <t>US-2016-139262</t>
  </si>
  <si>
    <t>CA-2017-146192</t>
  </si>
  <si>
    <t>CA-2017-134810</t>
  </si>
  <si>
    <t>CA-2015-154284</t>
  </si>
  <si>
    <t>TEC-MA-10004241</t>
  </si>
  <si>
    <t>Star Micronics TSP800 TSP847IIU Receipt Printer</t>
  </si>
  <si>
    <t>CA-2014-156244</t>
  </si>
  <si>
    <t>OFF-PA-10000295</t>
  </si>
  <si>
    <t>Xerox 229</t>
  </si>
  <si>
    <t>CA-2015-106362</t>
  </si>
  <si>
    <t>US-2017-168802</t>
  </si>
  <si>
    <t>US-2017-146906</t>
  </si>
  <si>
    <t>CA-2016-166380</t>
  </si>
  <si>
    <t>US-2015-158911</t>
  </si>
  <si>
    <t>US-2014-103338</t>
  </si>
  <si>
    <t>CA-2015-109169</t>
  </si>
  <si>
    <t>US-2017-167318</t>
  </si>
  <si>
    <t>US-2014-120313</t>
  </si>
  <si>
    <t>CA-2017-135419</t>
  </si>
  <si>
    <t>CA-2016-128671</t>
  </si>
  <si>
    <t>CA-2016-149335</t>
  </si>
  <si>
    <t>CA-2014-168312</t>
  </si>
  <si>
    <t>US-2017-105935</t>
  </si>
  <si>
    <t>CA-2014-161508</t>
  </si>
  <si>
    <t>CA-2017-130904</t>
  </si>
  <si>
    <t>CA-2017-133620</t>
  </si>
  <si>
    <t>CA-2015-142937</t>
  </si>
  <si>
    <t>US-2016-149790</t>
  </si>
  <si>
    <t>Ibico Recycled Linen-Style Covers</t>
  </si>
  <si>
    <t>CA-2016-130778</t>
  </si>
  <si>
    <t>OFF-AP-10000595</t>
  </si>
  <si>
    <t>Disposable Triple-Filter Dust Bags</t>
  </si>
  <si>
    <t>CA-2017-144456</t>
  </si>
  <si>
    <t>CA-2017-103478</t>
  </si>
  <si>
    <t>CA-2017-118577</t>
  </si>
  <si>
    <t>CA-2017-113572</t>
  </si>
  <si>
    <t>TEC-AC-10002370</t>
  </si>
  <si>
    <t>Maxell CD-R Discs</t>
  </si>
  <si>
    <t>CA-2016-153269</t>
  </si>
  <si>
    <t>CA-2017-161655</t>
  </si>
  <si>
    <t>CA-2016-101469</t>
  </si>
  <si>
    <t>OFF-AR-10003986</t>
  </si>
  <si>
    <t>Avery Hi-Liter Pen Style Six-Color Fluorescent Set</t>
  </si>
  <si>
    <t>CA-2014-153087</t>
  </si>
  <si>
    <t>OFF-PA-10001243</t>
  </si>
  <si>
    <t>Xerox 1983</t>
  </si>
  <si>
    <t>CA-2017-135076</t>
  </si>
  <si>
    <t>CA-2014-161634</t>
  </si>
  <si>
    <t>CA-2017-141481</t>
  </si>
  <si>
    <t>CA-2016-132549</t>
  </si>
  <si>
    <t>US-2014-155544</t>
  </si>
  <si>
    <t>US-2015-115238</t>
  </si>
  <si>
    <t>CA-2017-132199</t>
  </si>
  <si>
    <t>CA-2016-163174</t>
  </si>
  <si>
    <t>CA-2014-110555</t>
  </si>
  <si>
    <t>OFF-ST-10000876</t>
  </si>
  <si>
    <t>Eldon Simplefile Box Office</t>
  </si>
  <si>
    <t>CA-2017-147207</t>
  </si>
  <si>
    <t>CA-2017-137631</t>
  </si>
  <si>
    <t>CA-2017-157273</t>
  </si>
  <si>
    <t>CA-2014-109918</t>
  </si>
  <si>
    <t>OFF-SU-10004290</t>
  </si>
  <si>
    <t>Acme Design Line 8" Stainless Steel Bent Scissors w/Champagne Handles, 3-1/8" Cut</t>
  </si>
  <si>
    <t>CA-2016-118745</t>
  </si>
  <si>
    <t>CA-2016-163972</t>
  </si>
  <si>
    <t>CA-2014-165393</t>
  </si>
  <si>
    <t>CA-2016-113726</t>
  </si>
  <si>
    <t>CA-2016-152940</t>
  </si>
  <si>
    <t>CA-2015-158701</t>
  </si>
  <si>
    <t>CA-2017-156272</t>
  </si>
  <si>
    <t>CA-2015-162964</t>
  </si>
  <si>
    <t>CA-2014-103527</t>
  </si>
  <si>
    <t>CA-2016-134544</t>
  </si>
  <si>
    <t>CA-2016-163048</t>
  </si>
  <si>
    <t>CA-2016-145135</t>
  </si>
  <si>
    <t>CA-2017-137582</t>
  </si>
  <si>
    <t>CA-2015-149601</t>
  </si>
  <si>
    <t>CA-2014-139423</t>
  </si>
  <si>
    <t>CA-2016-102596</t>
  </si>
  <si>
    <t>CA-2017-153227</t>
  </si>
  <si>
    <t>CA-2017-110625</t>
  </si>
  <si>
    <t>CA-2016-142594</t>
  </si>
  <si>
    <t>CA-2014-152254</t>
  </si>
  <si>
    <t>US-2014-120236</t>
  </si>
  <si>
    <t>CA-2017-120061</t>
  </si>
  <si>
    <t>CA-2015-133837</t>
  </si>
  <si>
    <t>CA-2015-110814</t>
  </si>
  <si>
    <t>CA-2016-154067</t>
  </si>
  <si>
    <t>CA-2017-140480</t>
  </si>
  <si>
    <t>CA-2015-134082</t>
  </si>
  <si>
    <t>CA-2016-130820</t>
  </si>
  <si>
    <t>CA-2016-159765</t>
  </si>
  <si>
    <t>CA-2017-132290</t>
  </si>
  <si>
    <t>CA-2016-147109</t>
  </si>
  <si>
    <t>CA-2017-107265</t>
  </si>
  <si>
    <t>CA-2017-118199</t>
  </si>
  <si>
    <t>CA-2017-150091</t>
  </si>
  <si>
    <t>CA-2016-137652</t>
  </si>
  <si>
    <t>CA-2015-128356</t>
  </si>
  <si>
    <t>CA-2017-167017</t>
  </si>
  <si>
    <t>US-2017-132220</t>
  </si>
  <si>
    <t>CA-2016-118129</t>
  </si>
  <si>
    <t>US-2014-113124</t>
  </si>
  <si>
    <t>CA-2017-155621</t>
  </si>
  <si>
    <t>US-2014-127635</t>
  </si>
  <si>
    <t>CA-2015-151470</t>
  </si>
  <si>
    <t>CA-2015-112823</t>
  </si>
  <si>
    <t>CA-2014-108861</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</si>
  <si>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</si>
  <si>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</si>
  <si>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</si>
  <si>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</si>
  <si>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</si>
  <si>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</si>
  <si>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</si>
  <si>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</si>
  <si>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</si>
  <si>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</si>
  <si>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</si>
  <si>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</si>
  <si>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</si>
  <si>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</si>
  <si>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</si>
  <si>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</si>
  <si>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</si>
  <si>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US-2016-164196</t>
  </si>
  <si>
    <t>US-2017-132031</t>
  </si>
  <si>
    <t>CA-2015-169733</t>
  </si>
  <si>
    <t>CA-2017-169404</t>
  </si>
  <si>
    <t>CA-2017-134880</t>
  </si>
  <si>
    <t>CA-2015-145758</t>
  </si>
  <si>
    <t>TEC-MA-10004552</t>
  </si>
  <si>
    <t>Star Micronics TSP100 TSP143LAN Receipt Printer</t>
  </si>
  <si>
    <t>CA-2017-158736</t>
  </si>
  <si>
    <t>OFF-AR-10002578</t>
  </si>
  <si>
    <t>Newell 335</t>
  </si>
  <si>
    <t>US-2016-119270</t>
  </si>
  <si>
    <t>CA-2014-109890</t>
  </si>
  <si>
    <t>CA-2016-138583</t>
  </si>
  <si>
    <t>US-2017-118535</t>
  </si>
  <si>
    <t>CA-2016-126284</t>
  </si>
  <si>
    <t>CA-2017-142391</t>
  </si>
  <si>
    <t>CA-2017-124716</t>
  </si>
  <si>
    <t>Brendan Dodson</t>
  </si>
  <si>
    <t>CA-2016-158841</t>
  </si>
  <si>
    <t>CA-2017-106824</t>
  </si>
  <si>
    <t>OFF-FA-10001135</t>
  </si>
  <si>
    <t>Brites Rubber Bands, 1 1/2 oz. Box</t>
  </si>
  <si>
    <t>CA-2015-109190</t>
  </si>
  <si>
    <t>OFF-PA-10000069</t>
  </si>
  <si>
    <t>TOPS 4 x 6 Fluorescent Color Memo Sheets, 500 Sheets per Pack</t>
  </si>
  <si>
    <t>CA-2016-143154</t>
  </si>
  <si>
    <t>TEC-AC-10002942</t>
  </si>
  <si>
    <t>WD My Passport Ultra 1TB Portable External Hard Drive</t>
  </si>
  <si>
    <t>CA-2014-169061</t>
  </si>
  <si>
    <t>CA-2015-102316</t>
  </si>
  <si>
    <t>CA-2014-164903</t>
  </si>
  <si>
    <t>OFF-PA-10003363</t>
  </si>
  <si>
    <t>Xerox 204</t>
  </si>
  <si>
    <t>CA-2016-109400</t>
  </si>
  <si>
    <t>CA-2016-130400</t>
  </si>
  <si>
    <t>CA-2015-135853</t>
  </si>
  <si>
    <t>CA-2016-103359</t>
  </si>
  <si>
    <t>CA-2016-144645</t>
  </si>
  <si>
    <t>CA-2017-141614</t>
  </si>
  <si>
    <t>CA-2015-122168</t>
  </si>
  <si>
    <t>CA-2016-132899</t>
  </si>
  <si>
    <t>CA-2017-149720</t>
  </si>
  <si>
    <t>CA-2017-118003</t>
  </si>
  <si>
    <t>FUR-FU-10002506</t>
  </si>
  <si>
    <t>Tensor "Hersey Kiss" Styled Floor Lamp</t>
  </si>
  <si>
    <t>CA-2016-141887</t>
  </si>
  <si>
    <t>US-2016-160206</t>
  </si>
  <si>
    <t>TEC-PH-10000148</t>
  </si>
  <si>
    <t>Cyber Acoustics AC-202b Speech Recognition Stereo Headset</t>
  </si>
  <si>
    <t>CA-2017-133074</t>
  </si>
  <si>
    <t>CA-2017-161172</t>
  </si>
  <si>
    <t>CA-2017-137624</t>
  </si>
  <si>
    <t>CA-2016-156748</t>
  </si>
  <si>
    <t>CA-2015-169677</t>
  </si>
  <si>
    <t>US-2014-163146</t>
  </si>
  <si>
    <t>CA-2015-157343</t>
  </si>
  <si>
    <t>Harold Dahlen</t>
  </si>
  <si>
    <t>CA-2017-147354</t>
  </si>
  <si>
    <t>CA-2015-157287</t>
  </si>
  <si>
    <t>CA-2014-137575</t>
  </si>
  <si>
    <t>CA-2016-119074</t>
  </si>
  <si>
    <t>CA-2015-149566</t>
  </si>
  <si>
    <t>CA-2015-126186</t>
  </si>
  <si>
    <t>FUR-FU-10000073</t>
  </si>
  <si>
    <t>Deflect-O Glasstique Clear Desk Accessories</t>
  </si>
  <si>
    <t>CA-2015-121132</t>
  </si>
  <si>
    <t>CA-2014-140473</t>
  </si>
  <si>
    <t>US-2017-102904</t>
  </si>
  <si>
    <t>CA-2016-102092</t>
  </si>
  <si>
    <t>CA-2015-117884</t>
  </si>
  <si>
    <t>CA-2016-132829</t>
  </si>
  <si>
    <t>CA-2016-123540</t>
  </si>
  <si>
    <t>US-2017-108315</t>
  </si>
  <si>
    <t>CA-2016-134110</t>
  </si>
  <si>
    <t>US-2016-136581</t>
  </si>
  <si>
    <t>CA-2016-162390</t>
  </si>
  <si>
    <t>CA-2016-162222</t>
  </si>
  <si>
    <t>CA-2014-121629</t>
  </si>
  <si>
    <t>TEC-MA-10004679</t>
  </si>
  <si>
    <t>StarTech.com 10/100 VDSL2 Ethernet Extender Kit</t>
  </si>
  <si>
    <t>CA-2015-164623</t>
  </si>
  <si>
    <t>CA-2014-159849</t>
  </si>
  <si>
    <t>CA-2017-101273</t>
  </si>
  <si>
    <t>CA-2017-106747</t>
  </si>
  <si>
    <t>CA-2017-146164</t>
  </si>
  <si>
    <t>CA-2016-111605</t>
  </si>
  <si>
    <t>CA-2014-130673</t>
  </si>
  <si>
    <t>CA-2014-104808</t>
  </si>
  <si>
    <t>US-2017-132927</t>
  </si>
  <si>
    <t>CA-2017-162015</t>
  </si>
  <si>
    <t>CA-2015-138492</t>
  </si>
  <si>
    <t>CA-2017-145338</t>
  </si>
  <si>
    <t>CA-2017-126676</t>
  </si>
  <si>
    <t>CA-2017-101700</t>
  </si>
  <si>
    <t>CA-2017-159667</t>
  </si>
  <si>
    <t>CA-2014-111934</t>
  </si>
  <si>
    <t>US-2016-117387</t>
  </si>
  <si>
    <t>OFF-BI-10004308</t>
  </si>
  <si>
    <t>Avery Legal 4-Ring Binder</t>
  </si>
  <si>
    <t>CA-2014-141110</t>
  </si>
  <si>
    <t>US-2014-133949</t>
  </si>
  <si>
    <t>US-2016-116365</t>
  </si>
  <si>
    <t>CA-2017-162936</t>
  </si>
  <si>
    <t>CA-2014-151946</t>
  </si>
  <si>
    <t>CA-2017-123624</t>
  </si>
  <si>
    <t>CA-2016-146437</t>
  </si>
  <si>
    <t>CA-2016-138233</t>
  </si>
  <si>
    <t>CA-2016-165918</t>
  </si>
  <si>
    <t>CA-2017-117513</t>
  </si>
  <si>
    <t>CA-2017-132437</t>
  </si>
  <si>
    <t>US-2017-119319</t>
  </si>
  <si>
    <t>CA-2017-104318</t>
  </si>
  <si>
    <t>US-2016-114230</t>
  </si>
  <si>
    <t>CA-2015-136147</t>
  </si>
  <si>
    <t>CA-2015-156118</t>
  </si>
  <si>
    <t>CA-2015-164084</t>
  </si>
  <si>
    <t>CA-2016-107783</t>
  </si>
  <si>
    <t>CA-2017-159793</t>
  </si>
  <si>
    <t>CA-2014-160094</t>
  </si>
  <si>
    <t>CA-2017-151281</t>
  </si>
  <si>
    <t>CA-2017-118346</t>
  </si>
  <si>
    <t>CA-2014-129819</t>
  </si>
  <si>
    <t>US-2017-148551</t>
  </si>
  <si>
    <t>CA-2017-147767</t>
  </si>
  <si>
    <t>CA-2015-108259</t>
  </si>
  <si>
    <t>CA-2016-113341</t>
  </si>
  <si>
    <t>US-2015-131842</t>
  </si>
  <si>
    <t>CA-2016-164574</t>
  </si>
  <si>
    <t>CA-2014-142769</t>
  </si>
  <si>
    <t>CA-2016-168361</t>
  </si>
  <si>
    <t>CA-2016-153185</t>
  </si>
  <si>
    <t>CA-2017-124765</t>
  </si>
  <si>
    <t>CA-2015-131856</t>
  </si>
  <si>
    <t>CA-2017-126634</t>
  </si>
  <si>
    <t>CA-2016-118500</t>
  </si>
  <si>
    <t>CA-2016-163951</t>
  </si>
  <si>
    <t>Carl Jackson</t>
  </si>
  <si>
    <t>CA-2016-149916</t>
  </si>
  <si>
    <t>CA-2015-158918</t>
  </si>
  <si>
    <t>OFF-PA-10004947</t>
  </si>
  <si>
    <t>US-2014-159611</t>
  </si>
  <si>
    <t>CA-2017-163265</t>
  </si>
  <si>
    <t>CA-2017-141705</t>
  </si>
  <si>
    <t>CA-2016-112739</t>
  </si>
  <si>
    <t>CA-2016-143805</t>
  </si>
  <si>
    <t>CA-2014-133634</t>
  </si>
  <si>
    <t>CA-2017-101665</t>
  </si>
  <si>
    <t>CA-2016-155446</t>
  </si>
  <si>
    <t>CA-2017-137323</t>
  </si>
  <si>
    <t>CA-2016-144015</t>
  </si>
  <si>
    <t>CA-2014-101427</t>
  </si>
  <si>
    <t>CA-2016-136770</t>
  </si>
  <si>
    <t>CA-2016-118311</t>
  </si>
  <si>
    <t>TEC-AC-10000892</t>
  </si>
  <si>
    <t>NETGEAR N750 Dual Band Wi-Fi Gigabit Router</t>
  </si>
  <si>
    <t>US-2014-112795</t>
  </si>
  <si>
    <t>CA-2017-127096</t>
  </si>
  <si>
    <t>CA-2017-119284</t>
  </si>
  <si>
    <t>CA-2015-133494</t>
  </si>
  <si>
    <t>OFF-AP-10002906</t>
  </si>
  <si>
    <t>Hoover Replacement Belt for Commercial Guardsman Heavy-Duty Upright Vacuum</t>
  </si>
  <si>
    <t>CA-2016-111318</t>
  </si>
  <si>
    <t>US-2014-132745</t>
  </si>
  <si>
    <t>OFF-FA-10000254</t>
  </si>
  <si>
    <t>Sterling Rubber Bands by Alliance</t>
  </si>
  <si>
    <t>CA-2014-146815</t>
  </si>
  <si>
    <t>CA-2014-119144</t>
  </si>
  <si>
    <t>TEC-PH-10004188</t>
  </si>
  <si>
    <t>OtterBox Commuter Series Case - Samsung Galaxy S4</t>
  </si>
  <si>
    <t>CA-2014-105648</t>
  </si>
  <si>
    <t>US-2015-145422</t>
  </si>
  <si>
    <t>CA-2017-136623</t>
  </si>
  <si>
    <t>CA-2017-121678</t>
  </si>
  <si>
    <t>CA-2016-120824</t>
  </si>
  <si>
    <t>US-2016-135209</t>
  </si>
  <si>
    <t>CA-2017-148145</t>
  </si>
  <si>
    <t>CA-2015-103870</t>
  </si>
  <si>
    <t>CA-2015-111017</t>
  </si>
  <si>
    <t>CA-2017-116988</t>
  </si>
  <si>
    <t>US-2014-169390</t>
  </si>
  <si>
    <t>CA-2016-168774</t>
  </si>
  <si>
    <t>CA-2017-161592</t>
  </si>
  <si>
    <t>US-2017-131961</t>
  </si>
  <si>
    <t>CA-2016-102498</t>
  </si>
  <si>
    <t>CA-2015-113222</t>
  </si>
  <si>
    <t>US-2015-144771</t>
  </si>
  <si>
    <t>CA-2015-162376</t>
  </si>
  <si>
    <t>CA-2017-128076</t>
  </si>
  <si>
    <t>US-2015-163825</t>
  </si>
  <si>
    <t>CA-2016-105662</t>
  </si>
  <si>
    <t>OFF-PA-10001001</t>
  </si>
  <si>
    <t>Snap-A-Way Black Print Carbonless Speed Message, No Reply Area, Duplicate</t>
  </si>
  <si>
    <t>CA-2017-152198</t>
  </si>
  <si>
    <t>CA-2016-114307</t>
  </si>
  <si>
    <t>CA-2016-159891</t>
  </si>
  <si>
    <t>CA-2016-112578</t>
  </si>
  <si>
    <t>CA-2015-107083</t>
  </si>
  <si>
    <t>CA-2015-151722</t>
  </si>
  <si>
    <t>CA-2016-151148</t>
  </si>
  <si>
    <t>TEC-PH-10001870</t>
  </si>
  <si>
    <t>Lunatik TT5L-002 Taktik Strike Impact Protection System for iPhone 5</t>
  </si>
  <si>
    <t>CA-2017-115882</t>
  </si>
  <si>
    <t>CA-2015-132276</t>
  </si>
  <si>
    <t>CA-2016-163636</t>
  </si>
  <si>
    <t>CA-2016-102813</t>
  </si>
  <si>
    <t>CA-2017-135377</t>
  </si>
  <si>
    <t>CA-2015-165813</t>
  </si>
  <si>
    <t>CA-2015-133585</t>
  </si>
  <si>
    <t>CA-2016-116911</t>
  </si>
  <si>
    <t>US-2017-129224</t>
  </si>
  <si>
    <t>CA-2017-145765</t>
  </si>
  <si>
    <t>CA-2017-126914</t>
  </si>
  <si>
    <t>CA-2015-169572</t>
  </si>
  <si>
    <t>CA-2017-162075</t>
  </si>
  <si>
    <t>CA-2014-162992</t>
  </si>
  <si>
    <t>OFF-LA-10001934</t>
  </si>
  <si>
    <t>Avery 516</t>
  </si>
  <si>
    <t>CA-2016-106397</t>
  </si>
  <si>
    <t>US-2016-150140</t>
  </si>
  <si>
    <t>CA-2014-116666</t>
  </si>
  <si>
    <t>CA-2017-148992</t>
  </si>
  <si>
    <t>CA-2016-140935</t>
  </si>
  <si>
    <t>CA-2014-157644</t>
  </si>
  <si>
    <t>US-2017-100398</t>
  </si>
  <si>
    <t>CA-2016-113082</t>
  </si>
  <si>
    <t>US-2017-110646</t>
  </si>
  <si>
    <t>CA-2017-120614</t>
  </si>
  <si>
    <t>US-2016-140172</t>
  </si>
  <si>
    <t>CA-2015-127754</t>
  </si>
  <si>
    <t>CA-2015-144274</t>
  </si>
  <si>
    <t>CA-2015-142930</t>
  </si>
  <si>
    <t>CA-2017-100622</t>
  </si>
  <si>
    <t>CA-2017-117156</t>
  </si>
  <si>
    <t>OFF-EN-10003845</t>
  </si>
  <si>
    <t>Colored Envelopes</t>
  </si>
  <si>
    <t>CA-2015-115399</t>
  </si>
  <si>
    <t>US-2014-157847</t>
  </si>
  <si>
    <t>CA-2015-115168</t>
  </si>
  <si>
    <t>OFF-PA-10000528</t>
  </si>
  <si>
    <t>Xerox 1981</t>
  </si>
  <si>
    <t>CA-2014-109680</t>
  </si>
  <si>
    <t>CA-2016-167983</t>
  </si>
  <si>
    <t>CA-2015-145324</t>
  </si>
  <si>
    <t>CA-2015-153423</t>
  </si>
  <si>
    <t>US-2017-132675</t>
  </si>
  <si>
    <t>CA-2014-153808</t>
  </si>
  <si>
    <t>US-2016-112396</t>
  </si>
  <si>
    <t>CA-2014-141173</t>
  </si>
  <si>
    <t>CA-2017-156664</t>
  </si>
  <si>
    <t>CA-2015-140718</t>
  </si>
  <si>
    <t>CA-2014-119977</t>
  </si>
  <si>
    <t>OFF-PA-10003823</t>
  </si>
  <si>
    <t>Xerox 197</t>
  </si>
  <si>
    <t>US-2015-115343</t>
  </si>
  <si>
    <t>CA-2017-163671</t>
  </si>
  <si>
    <t>CA-2017-135909</t>
  </si>
  <si>
    <t>TEC-AC-10002335</t>
  </si>
  <si>
    <t>Logitech Media Keyboard K200</t>
  </si>
  <si>
    <t>US-2017-114356</t>
  </si>
  <si>
    <t>CA-2015-125934</t>
  </si>
  <si>
    <t>OFF-LA-10000414</t>
  </si>
  <si>
    <t>Avery 503</t>
  </si>
  <si>
    <t>CA-2015-158148</t>
  </si>
  <si>
    <t>OFF-AP-10003281</t>
  </si>
  <si>
    <t>Acco 6 Outlet Guardian Standard Surge Suppressor</t>
  </si>
  <si>
    <t>CA-2014-120411</t>
  </si>
  <si>
    <t>CA-2016-158260</t>
  </si>
  <si>
    <t>TEC-MA-10003176</t>
  </si>
  <si>
    <t>Okidata B400 Printer</t>
  </si>
  <si>
    <t>CA-2017-101805</t>
  </si>
  <si>
    <t>US-2014-105137</t>
  </si>
  <si>
    <t>TEC-MA-10002694</t>
  </si>
  <si>
    <t>Hewlett-Packard Deskjet F4180 All-in-One Color Ink-jet - Printer / copier / scanner</t>
  </si>
  <si>
    <t>CA-2017-142489</t>
  </si>
  <si>
    <t>US-2016-141264</t>
  </si>
  <si>
    <t>CA-2017-126928</t>
  </si>
  <si>
    <t>TEC-MA-10004626</t>
  </si>
  <si>
    <t>Lexmark 20R1285 X6650 Wireless All-in-One Printer</t>
  </si>
  <si>
    <t>US-2015-107944</t>
  </si>
  <si>
    <t>CA-2016-135594</t>
  </si>
  <si>
    <t>US-2017-115252</t>
  </si>
  <si>
    <t>CA-2014-107398</t>
  </si>
  <si>
    <t>CA-2014-169642</t>
  </si>
  <si>
    <t>CA-2017-103968</t>
  </si>
  <si>
    <t>CA-2016-147256</t>
  </si>
  <si>
    <t>CA-2016-162159</t>
  </si>
  <si>
    <t>CA-2015-111038</t>
  </si>
  <si>
    <t>CA-2014-124723</t>
  </si>
  <si>
    <t>CA-2016-167241</t>
  </si>
  <si>
    <t>CA-2015-163237</t>
  </si>
  <si>
    <t>CA-2016-150483</t>
  </si>
  <si>
    <t>FUR-FU-10001379</t>
  </si>
  <si>
    <t>Executive Impressions 16-1/2" Circular Wall Clock</t>
  </si>
  <si>
    <t>US-2016-126431</t>
  </si>
  <si>
    <t>CA-2016-139934</t>
  </si>
  <si>
    <t>CA-2015-109603</t>
  </si>
  <si>
    <t>CA-2017-160661</t>
  </si>
  <si>
    <t>CA-2017-102610</t>
  </si>
  <si>
    <t>TEC-AC-10000303</t>
  </si>
  <si>
    <t>Logitech M510 Wireless Mouse</t>
  </si>
  <si>
    <t>US-2016-144057</t>
  </si>
  <si>
    <t>CA-2014-160276</t>
  </si>
  <si>
    <t>CA-2014-132983</t>
  </si>
  <si>
    <t>CA-2016-145709</t>
  </si>
  <si>
    <t>CA-2017-133928</t>
  </si>
  <si>
    <t>CA-2016-168032</t>
  </si>
  <si>
    <t>TEC-PH-10004241</t>
  </si>
  <si>
    <t>Nokia Lumia 1020</t>
  </si>
  <si>
    <t>CA-2015-143616</t>
  </si>
  <si>
    <t>US-2015-168704</t>
  </si>
  <si>
    <t>CA-2017-143252</t>
  </si>
  <si>
    <t>FUR-FU-10001057</t>
  </si>
  <si>
    <t>Tensor Track Tree Floor Lamp</t>
  </si>
  <si>
    <t>CA-2016-102134</t>
  </si>
  <si>
    <t>CA-2017-130036</t>
  </si>
  <si>
    <t>CA-2015-134117</t>
  </si>
  <si>
    <t>CA-2014-130918</t>
  </si>
  <si>
    <t>OFF-SU-10003936</t>
  </si>
  <si>
    <t>Acme Serrated Blade Letter Opener</t>
  </si>
  <si>
    <t>CA-2016-159023</t>
  </si>
  <si>
    <t>CA-2017-111717</t>
  </si>
  <si>
    <t>CA-2014-154592</t>
  </si>
  <si>
    <t>CA-2014-128622</t>
  </si>
  <si>
    <t>CA-2017-148355</t>
  </si>
  <si>
    <t>CA-2014-132913</t>
  </si>
  <si>
    <t>CA-2017-150910</t>
  </si>
  <si>
    <t>CA-2014-156790</t>
  </si>
  <si>
    <t>CA-2014-126480</t>
  </si>
  <si>
    <t>OFF-PA-10004610</t>
  </si>
  <si>
    <t>Xerox 1900</t>
  </si>
  <si>
    <t>CA-2017-105620</t>
  </si>
  <si>
    <t>CA-2017-150266</t>
  </si>
  <si>
    <t>CA-2016-157280</t>
  </si>
  <si>
    <t>CA-2017-106691</t>
  </si>
  <si>
    <t>CA-2016-134180</t>
  </si>
  <si>
    <t>CA-2014-166730</t>
  </si>
  <si>
    <t>CA-2017-157469</t>
  </si>
  <si>
    <t>CA-2017-122308</t>
  </si>
  <si>
    <t>US-2014-149034</t>
  </si>
  <si>
    <t>CA-2017-159226</t>
  </si>
  <si>
    <t>CA-2017-156622</t>
  </si>
  <si>
    <t>Xerox 22</t>
  </si>
  <si>
    <t>CA-2014-119529</t>
  </si>
  <si>
    <t>CA-2015-150413</t>
  </si>
  <si>
    <t>CA-2014-108182</t>
  </si>
  <si>
    <t>OFF-BI-10001196</t>
  </si>
  <si>
    <t>Avery Flip-Chart Easel Binder, Black</t>
  </si>
  <si>
    <t>CA-2016-110898</t>
  </si>
  <si>
    <t>CA-2015-123092</t>
  </si>
  <si>
    <t>US-2015-128587</t>
  </si>
  <si>
    <t>FUR-FU-10003026</t>
  </si>
  <si>
    <t>Eldon Regeneration Recycled Desk Accessories, Black</t>
  </si>
  <si>
    <t>US-2017-139577</t>
  </si>
  <si>
    <t>CA-2017-159100</t>
  </si>
  <si>
    <t>CA-2014-109043</t>
  </si>
  <si>
    <t>OFF-PA-10000312</t>
  </si>
  <si>
    <t>Xerox 1955</t>
  </si>
  <si>
    <t>US-2017-116491</t>
  </si>
  <si>
    <t>OtterBox Commuter Series Case - iPhone 5 &amp; 5s</t>
  </si>
  <si>
    <t>CA-2017-122763</t>
  </si>
  <si>
    <t>CA-2017-137785</t>
  </si>
  <si>
    <t>CA-2014-133389</t>
  </si>
  <si>
    <t>CA-2014-103807</t>
  </si>
  <si>
    <t>CA-2015-102855</t>
  </si>
  <si>
    <t>CA-2017-107825</t>
  </si>
  <si>
    <t>CA-2017-106047</t>
  </si>
  <si>
    <t>CA-2017-127803</t>
  </si>
  <si>
    <t>OFF-BI-10001787</t>
  </si>
  <si>
    <t>Wilson Jones Four-Pocket Poly Binders</t>
  </si>
  <si>
    <t>CA-2015-137071</t>
  </si>
  <si>
    <t>CA-2016-121447</t>
  </si>
  <si>
    <t>CA-2017-143084</t>
  </si>
  <si>
    <t>CA-2016-131639</t>
  </si>
  <si>
    <t>CA-2016-161361</t>
  </si>
  <si>
    <t>CA-2014-100706</t>
  </si>
  <si>
    <t>CA-2015-129525</t>
  </si>
  <si>
    <t>US-2016-141880</t>
  </si>
  <si>
    <t>CA-2015-165799</t>
  </si>
  <si>
    <t>CA-2016-102127</t>
  </si>
  <si>
    <t>US-2016-152415</t>
  </si>
  <si>
    <t>CA-2014-138198</t>
  </si>
  <si>
    <t>CA-2017-128041</t>
  </si>
  <si>
    <t>CA-2017-105823</t>
  </si>
  <si>
    <t>CA-2014-152268</t>
  </si>
  <si>
    <t>CA-2015-148873</t>
  </si>
  <si>
    <t>CA-2015-166492</t>
  </si>
  <si>
    <t>CA-2017-157420</t>
  </si>
  <si>
    <t>CA-2016-117121</t>
  </si>
  <si>
    <t>CA-2014-138177</t>
  </si>
  <si>
    <t>CA-2014-114335</t>
  </si>
  <si>
    <t>CA-2015-168760</t>
  </si>
  <si>
    <t>CA-2016-168830</t>
  </si>
  <si>
    <t>CA-2017-137463</t>
  </si>
  <si>
    <t>CA-2014-124513</t>
  </si>
  <si>
    <t>CA-2015-165554</t>
  </si>
  <si>
    <t>CA-2014-141838</t>
  </si>
  <si>
    <t>OFF-AR-10004272</t>
  </si>
  <si>
    <t>Newell 308</t>
  </si>
  <si>
    <t>CA-2017-117009</t>
  </si>
  <si>
    <t>CA-2015-128993</t>
  </si>
  <si>
    <t>CA-2015-160227</t>
  </si>
  <si>
    <t>FUR-CH-10002073</t>
  </si>
  <si>
    <t>Hon Olson Stacker Chairs</t>
  </si>
  <si>
    <t>CA-2015-149097</t>
  </si>
  <si>
    <t>CA-2016-132304</t>
  </si>
  <si>
    <t>CA-2015-136420</t>
  </si>
  <si>
    <t>CA-2016-101623</t>
  </si>
  <si>
    <t>US-2014-151015</t>
  </si>
  <si>
    <t>CA-2017-152968</t>
  </si>
  <si>
    <t>CA-2016-150077</t>
  </si>
  <si>
    <t>CA-2016-106278</t>
  </si>
  <si>
    <t>CA-2017-147550</t>
  </si>
  <si>
    <t>CA-2015-136105</t>
  </si>
  <si>
    <t>CA-2016-142524</t>
  </si>
  <si>
    <t>CA-2014-136336</t>
  </si>
  <si>
    <t>US-2015-136259</t>
  </si>
  <si>
    <t>US-2014-124625</t>
  </si>
  <si>
    <t>CA-2016-108105</t>
  </si>
  <si>
    <t>CA-2017-166898</t>
  </si>
  <si>
    <t>CA-2017-169005</t>
  </si>
  <si>
    <t>CA-2015-104038</t>
  </si>
  <si>
    <t>CA-2016-126102</t>
  </si>
  <si>
    <t>CA-2016-143406</t>
  </si>
  <si>
    <t>OFF-AP-10001564</t>
  </si>
  <si>
    <t>Hoover Commercial Lightweight Upright Vacuum with E-Z Empty Dirt Cup</t>
  </si>
  <si>
    <t>CA-2015-150308</t>
  </si>
  <si>
    <t>CA-2016-131093</t>
  </si>
  <si>
    <t>OFF-ST-10002790</t>
  </si>
  <si>
    <t>Safco Industrial Shelving</t>
  </si>
  <si>
    <t>US-2017-148831</t>
  </si>
  <si>
    <t>CA-2015-162950</t>
  </si>
  <si>
    <t>US-2015-132836</t>
  </si>
  <si>
    <t>US-2014-158365</t>
  </si>
  <si>
    <t>CA-2017-152933</t>
  </si>
  <si>
    <t>TEC-PH-10002085</t>
  </si>
  <si>
    <t>Clarity 53712</t>
  </si>
  <si>
    <t>CA-2015-163181</t>
  </si>
  <si>
    <t>CA-2015-132941</t>
  </si>
  <si>
    <t>CA-2014-132010</t>
  </si>
  <si>
    <t>OFF-EN-10003160</t>
  </si>
  <si>
    <t>Pastel Pink Envelopes</t>
  </si>
  <si>
    <t>CA-2016-135461</t>
  </si>
  <si>
    <t>CA-2017-153045</t>
  </si>
  <si>
    <t>US-2016-155971</t>
  </si>
  <si>
    <t>CA-2017-122007</t>
  </si>
  <si>
    <t>CA-2017-162250</t>
  </si>
  <si>
    <t>US-2016-158288</t>
  </si>
  <si>
    <t>CA-2016-128916</t>
  </si>
  <si>
    <t>CA-2015-157028</t>
  </si>
  <si>
    <t>CA-2017-112473</t>
  </si>
  <si>
    <t>US-2017-147655</t>
  </si>
  <si>
    <t>CA-2016-130911</t>
  </si>
  <si>
    <t>CA-2017-100055</t>
  </si>
  <si>
    <t>CA-2015-157805</t>
  </si>
  <si>
    <t>CA-2016-124254</t>
  </si>
  <si>
    <t>OFF-ST-10001469</t>
  </si>
  <si>
    <t>Fellowes Bankers Box Recycled Super Stor/Drawer</t>
  </si>
  <si>
    <t>CA-2014-123400</t>
  </si>
  <si>
    <t>CA-2014-106971</t>
  </si>
  <si>
    <t>CA-2017-123029</t>
  </si>
  <si>
    <t>CA-2016-139409</t>
  </si>
  <si>
    <t>US-2017-166688</t>
  </si>
  <si>
    <t>CA-2015-126970</t>
  </si>
  <si>
    <t>US-2016-165505</t>
  </si>
  <si>
    <t>US-2014-157070</t>
  </si>
  <si>
    <t>US-2015-106873</t>
  </si>
  <si>
    <t>CA-2016-132990</t>
  </si>
  <si>
    <t>Eldon 500 Class Desk Accessories</t>
  </si>
  <si>
    <t>CA-2014-102645</t>
  </si>
  <si>
    <t>CA-2014-134215</t>
  </si>
  <si>
    <t>CA-2016-118934</t>
  </si>
  <si>
    <t>CA-2016-160108</t>
  </si>
  <si>
    <t>CA-2015-164007</t>
  </si>
  <si>
    <t>CA-2016-100300</t>
  </si>
  <si>
    <t>TEC-MA-10000984</t>
  </si>
  <si>
    <t>Okidata MB760 Printer</t>
  </si>
  <si>
    <t>CA-2016-140571</t>
  </si>
  <si>
    <t>US-2016-155768</t>
  </si>
  <si>
    <t>CA-2017-119424</t>
  </si>
  <si>
    <t>CA-2016-118178</t>
  </si>
  <si>
    <t>CA-2016-166618</t>
  </si>
  <si>
    <t>CA-2017-156776</t>
  </si>
  <si>
    <t>US-2015-130512</t>
  </si>
  <si>
    <t>CA-2015-141810</t>
  </si>
  <si>
    <t>CA-2014-146843</t>
  </si>
  <si>
    <t>CA-2014-103310</t>
  </si>
  <si>
    <t>OFF-PA-10004353</t>
  </si>
  <si>
    <t>Southworth 25% Cotton Premium Laser Paper and Envelopes</t>
  </si>
  <si>
    <t>CA-2016-152688</t>
  </si>
  <si>
    <t>CA-2016-153836</t>
  </si>
  <si>
    <t>CA-2016-104689</t>
  </si>
  <si>
    <t>Sanford Colorific Colored Pencils, 12/Box</t>
  </si>
  <si>
    <t>CA-2016-146423</t>
  </si>
  <si>
    <t>CA-2017-140781</t>
  </si>
  <si>
    <t>CA-2017-141747</t>
  </si>
  <si>
    <t>CA-2017-142776</t>
  </si>
  <si>
    <t>Roy Skaria</t>
  </si>
  <si>
    <t>CA-2015-167479</t>
  </si>
  <si>
    <t>CA-2014-144071</t>
  </si>
  <si>
    <t>US-2017-120908</t>
  </si>
  <si>
    <t>OFF-LA-10004677</t>
  </si>
  <si>
    <t>Self-Adhesive Address Labels for Typewriters with Dispenser Box</t>
  </si>
  <si>
    <t>CA-2016-152646</t>
  </si>
  <si>
    <t>CA-2017-103765</t>
  </si>
  <si>
    <t>US-2017-118157</t>
  </si>
  <si>
    <t>US-2015-164238</t>
  </si>
  <si>
    <t>CA-2017-103212</t>
  </si>
  <si>
    <t>CA-2017-121160</t>
  </si>
  <si>
    <t>CA-2017-140515</t>
  </si>
  <si>
    <t>CA-2014-153619</t>
  </si>
  <si>
    <t>CA-2017-133718</t>
  </si>
  <si>
    <t>CA-2014-148383</t>
  </si>
  <si>
    <t>CA-2016-126732</t>
  </si>
  <si>
    <t>CA-2017-138156</t>
  </si>
  <si>
    <t>CA-2017-110310</t>
  </si>
  <si>
    <t>CA-2014-113271</t>
  </si>
  <si>
    <t>CA-2017-130106</t>
  </si>
  <si>
    <t>CA-2016-127761</t>
  </si>
  <si>
    <t>CA-2016-105354</t>
  </si>
  <si>
    <t>CA-2017-155712</t>
  </si>
  <si>
    <t>CA-2017-102309</t>
  </si>
  <si>
    <t>CA-2014-168368</t>
  </si>
  <si>
    <t>CA-2017-167976</t>
  </si>
  <si>
    <t>CA-2017-111388</t>
  </si>
  <si>
    <t>CA-2015-124499</t>
  </si>
  <si>
    <t>US-2017-128118</t>
  </si>
  <si>
    <t>CA-2014-125759</t>
  </si>
  <si>
    <t>CA-2015-151869</t>
  </si>
  <si>
    <t>US-2017-102183</t>
  </si>
  <si>
    <t>CA-2016-100510</t>
  </si>
  <si>
    <t>CA-2017-146983</t>
  </si>
  <si>
    <t>US-2014-134054</t>
  </si>
  <si>
    <t>OFF-AR-10000937</t>
  </si>
  <si>
    <t>Dixon Ticonderoga Core-Lock Colored Pencils, 48-Color Set</t>
  </si>
  <si>
    <t>CA-2016-113236</t>
  </si>
  <si>
    <t>CA-2017-122539</t>
  </si>
  <si>
    <t>CA-2016-166772</t>
  </si>
  <si>
    <t>US-2017-152898</t>
  </si>
  <si>
    <t>CA-2016-160486</t>
  </si>
  <si>
    <t>CA-2017-102218</t>
  </si>
  <si>
    <t>CA-2014-161032</t>
  </si>
  <si>
    <t>CA-2015-102778</t>
  </si>
  <si>
    <t>CA-2017-154011</t>
  </si>
  <si>
    <t>US-2017-165456</t>
  </si>
  <si>
    <t>CA-2014-111857</t>
  </si>
  <si>
    <t>CA-2014-163650</t>
  </si>
  <si>
    <t>CA-2017-124114</t>
  </si>
  <si>
    <t>US-2017-116505</t>
  </si>
  <si>
    <t>CA-2017-161340</t>
  </si>
  <si>
    <t>US-2015-163433</t>
  </si>
  <si>
    <t>CA-2015-137603</t>
  </si>
  <si>
    <t>CA-2014-128237</t>
  </si>
  <si>
    <t>US-2016-102141</t>
  </si>
  <si>
    <t>CA-2017-148642</t>
  </si>
  <si>
    <t>CA-2015-111948</t>
  </si>
  <si>
    <t>CA-2016-161907</t>
  </si>
  <si>
    <t>TEC-PH-10000141</t>
  </si>
  <si>
    <t>Clearsounds A400</t>
  </si>
  <si>
    <t>CA-2017-124940</t>
  </si>
  <si>
    <t>US-2017-108343</t>
  </si>
  <si>
    <t>US-2016-111563</t>
  </si>
  <si>
    <t>CA-2017-121853</t>
  </si>
  <si>
    <t>US-2017-130687</t>
  </si>
  <si>
    <t>CA-2015-164497</t>
  </si>
  <si>
    <t>US-2015-153283</t>
  </si>
  <si>
    <t>CA-2016-108056</t>
  </si>
  <si>
    <t>CA-2017-127726</t>
  </si>
  <si>
    <t>CA-2017-110198</t>
  </si>
  <si>
    <t>CA-2017-130715</t>
  </si>
  <si>
    <t>CA-2014-155264</t>
  </si>
  <si>
    <t>CA-2016-119123</t>
  </si>
  <si>
    <t>CA-2017-109085</t>
  </si>
  <si>
    <t>CA-2016-114860</t>
  </si>
  <si>
    <t>CA-2016-159009</t>
  </si>
  <si>
    <t>CA-2017-148411</t>
  </si>
  <si>
    <t>CA-2015-110324</t>
  </si>
  <si>
    <t>CA-2016-168046</t>
  </si>
  <si>
    <t>CA-2017-111591</t>
  </si>
  <si>
    <t>US-2014-166828</t>
  </si>
  <si>
    <t>OFF-PA-10001846</t>
  </si>
  <si>
    <t>Xerox 1899</t>
  </si>
  <si>
    <t>CA-2014-108147</t>
  </si>
  <si>
    <t>CA-2016-154998</t>
  </si>
  <si>
    <t>CA-2017-113460</t>
  </si>
  <si>
    <t>CA-2015-111339</t>
  </si>
  <si>
    <t>CA-2017-102820</t>
  </si>
  <si>
    <t>CA-2016-149671</t>
  </si>
  <si>
    <t>CA-2015-126347</t>
  </si>
  <si>
    <t>CA-2017-108756</t>
  </si>
  <si>
    <t>CA-2017-155362</t>
  </si>
  <si>
    <t>CA-2016-117625</t>
  </si>
  <si>
    <t>OFF-EN-10001535</t>
  </si>
  <si>
    <t>Grip Seal Envelopes</t>
  </si>
  <si>
    <t>CA-2014-154158</t>
  </si>
  <si>
    <t>CA-2017-100433</t>
  </si>
  <si>
    <t>CA-2017-163097</t>
  </si>
  <si>
    <t>US-2017-127292</t>
  </si>
  <si>
    <t>CA-2015-163734</t>
  </si>
  <si>
    <t>CA-2017-162474</t>
  </si>
  <si>
    <t>CA-2015-130848</t>
  </si>
  <si>
    <t>CA-2014-125997</t>
  </si>
  <si>
    <t>CA-2016-103128</t>
  </si>
  <si>
    <t>Sung Chung</t>
  </si>
  <si>
    <t>CA-2015-167696</t>
  </si>
  <si>
    <t>CA-2014-159814</t>
  </si>
  <si>
    <t>CA-2016-105459</t>
  </si>
  <si>
    <t>CA-2017-141663</t>
  </si>
  <si>
    <t>OFF-FA-10004076</t>
  </si>
  <si>
    <t>Translucent Push Pins by OIC</t>
  </si>
  <si>
    <t>CA-2014-152618</t>
  </si>
  <si>
    <t>CA-2017-162789</t>
  </si>
  <si>
    <t>US-2017-110149</t>
  </si>
  <si>
    <t>CA-2016-108959</t>
  </si>
  <si>
    <t>OFF-ST-10001272</t>
  </si>
  <si>
    <t>Mini 13-1/2 Capacity Data Binder Rack, Pearl</t>
  </si>
  <si>
    <t>CA-2015-164777</t>
  </si>
  <si>
    <t>CA-2016-132017</t>
  </si>
  <si>
    <t>CA-2015-127824</t>
  </si>
  <si>
    <t>CA-2014-148285</t>
  </si>
  <si>
    <t>CA-2017-152926</t>
  </si>
  <si>
    <t>CA-2014-145254</t>
  </si>
  <si>
    <t>CA-2014-116246</t>
  </si>
  <si>
    <t>CA-2016-160479</t>
  </si>
  <si>
    <t>CA-2014-167486</t>
  </si>
  <si>
    <t>FUR-FU-10003268</t>
  </si>
  <si>
    <t>Eldon Radial Chair Mat for Low to Medium Pile Carpets</t>
  </si>
  <si>
    <t>CA-2014-152100</t>
  </si>
  <si>
    <t>CA-2015-166219</t>
  </si>
  <si>
    <t>CA-2015-111864</t>
  </si>
  <si>
    <t>CA-2015-119627</t>
  </si>
  <si>
    <t>CA-2015-160787</t>
  </si>
  <si>
    <t>CA-2017-107853</t>
  </si>
  <si>
    <t>CA-2017-126144</t>
  </si>
  <si>
    <t>US-2014-154655</t>
  </si>
  <si>
    <t>CA-2014-100391</t>
  </si>
  <si>
    <t>CA-2014-165477</t>
  </si>
  <si>
    <t>Ricardo Emerson</t>
  </si>
  <si>
    <t>CA-2017-165904</t>
  </si>
  <si>
    <t>CA-2015-104052</t>
  </si>
  <si>
    <t>CA-2015-168277</t>
  </si>
  <si>
    <t>CA-2016-158617</t>
  </si>
  <si>
    <t>CA-2017-136882</t>
  </si>
  <si>
    <t>US-2016-148957</t>
  </si>
  <si>
    <t>CA-2014-140032</t>
  </si>
  <si>
    <t>CA-2017-145506</t>
  </si>
  <si>
    <t>CA-2015-129546</t>
  </si>
  <si>
    <t>CA-2016-140977</t>
  </si>
  <si>
    <t>TEC-MA-10003493</t>
  </si>
  <si>
    <t>Penpower WorldCard Pro Card Scanner</t>
  </si>
  <si>
    <t>CA-2017-151855</t>
  </si>
  <si>
    <t>TEC-AC-10002380</t>
  </si>
  <si>
    <t>Sony 8GB Class 10 Micro SDHC R40 Memory Card</t>
  </si>
  <si>
    <t>CA-2014-138240</t>
  </si>
  <si>
    <t>CA-2014-101833</t>
  </si>
  <si>
    <t>CA-2014-100867</t>
  </si>
  <si>
    <t>US-2017-109610</t>
  </si>
  <si>
    <t>CA-2014-156545</t>
  </si>
  <si>
    <t>CA-2014-109127</t>
  </si>
  <si>
    <t>OFF-LA-10004409</t>
  </si>
  <si>
    <t>Avery 492</t>
  </si>
  <si>
    <t>CA-2016-126858</t>
  </si>
  <si>
    <t>CA-2017-102925</t>
  </si>
  <si>
    <t>CA-2015-100818</t>
  </si>
  <si>
    <t>CA-2014-126193</t>
  </si>
  <si>
    <t>CA-2017-150504</t>
  </si>
  <si>
    <t>CA-2015-158351</t>
  </si>
  <si>
    <t>CA-2014-122679</t>
  </si>
  <si>
    <t>CA-2016-164770</t>
  </si>
  <si>
    <t>CA-2017-130505</t>
  </si>
  <si>
    <t>US-2017-125213</t>
  </si>
  <si>
    <t>CA-2015-156566</t>
  </si>
  <si>
    <t>US-2016-102232</t>
  </si>
  <si>
    <t>CA-2017-111738</t>
  </si>
  <si>
    <t>CA-2017-163188</t>
  </si>
  <si>
    <t>CA-2016-105207</t>
  </si>
  <si>
    <t>US-2016-123610</t>
  </si>
  <si>
    <t>TEC-AC-10004518</t>
  </si>
  <si>
    <t>Memorex Mini Travel Drive 32 GB USB 2.0 Flash Drive</t>
  </si>
  <si>
    <t>CA-2017-118213</t>
  </si>
  <si>
    <t>CA-2016-149237</t>
  </si>
  <si>
    <t>US-2015-158589</t>
  </si>
  <si>
    <t>CA-2016-101329</t>
  </si>
  <si>
    <t>OFF-AR-10000614</t>
  </si>
  <si>
    <t>Barrel Sharpener</t>
  </si>
  <si>
    <t>CA-2016-113607</t>
  </si>
  <si>
    <t>CA-2014-149104</t>
  </si>
  <si>
    <t>CA-2016-105263</t>
  </si>
  <si>
    <t>CA-2014-130575</t>
  </si>
  <si>
    <t>CA-2017-142461</t>
  </si>
  <si>
    <t>CA-2016-125220</t>
  </si>
  <si>
    <t>CA-2014-100293</t>
  </si>
  <si>
    <t>CA-2014-154165</t>
  </si>
  <si>
    <t>CA-2015-123939</t>
  </si>
  <si>
    <t>US-2017-104451</t>
  </si>
  <si>
    <t>CA-2016-101189</t>
  </si>
  <si>
    <t>CA-2014-169446</t>
  </si>
  <si>
    <t>TEC-PH-10002817</t>
  </si>
  <si>
    <t>RCA ViSYS 25425RE1 Corded phone</t>
  </si>
  <si>
    <t>CA-2017-156958</t>
  </si>
  <si>
    <t>CA-2017-101637</t>
  </si>
  <si>
    <t>CA-2017-111759</t>
  </si>
  <si>
    <t>CA-2017-102729</t>
  </si>
  <si>
    <t>CA-2016-116596</t>
  </si>
  <si>
    <t>CA-2017-124191</t>
  </si>
  <si>
    <t>CA-2016-148747</t>
  </si>
  <si>
    <t>US-2017-169488</t>
  </si>
  <si>
    <t>CA-2015-135727</t>
  </si>
  <si>
    <t>CA-2015-135251</t>
  </si>
  <si>
    <t>CA-2014-166590</t>
  </si>
  <si>
    <t>CA-2016-131744</t>
  </si>
  <si>
    <t>CA-2015-160864</t>
  </si>
  <si>
    <t>CA-2015-147690</t>
  </si>
  <si>
    <t>CA-2015-163923</t>
  </si>
  <si>
    <t>CA-2016-125724</t>
  </si>
  <si>
    <t>CA-2015-111612</t>
  </si>
  <si>
    <t>CA-2015-156853</t>
  </si>
  <si>
    <t>CA-2014-103086</t>
  </si>
  <si>
    <t>CA-2016-129280</t>
  </si>
  <si>
    <t>Susan MacKendrick</t>
  </si>
  <si>
    <t>CA-2015-161242</t>
  </si>
  <si>
    <t>CA-2014-130428</t>
  </si>
  <si>
    <t>CA-2017-104388</t>
  </si>
  <si>
    <t>CA-2015-113131</t>
  </si>
  <si>
    <t>CA-2015-148495</t>
  </si>
  <si>
    <t>CA-2015-143147</t>
  </si>
  <si>
    <t>CA-2017-152975</t>
  </si>
  <si>
    <t>CA-2016-107475</t>
  </si>
  <si>
    <t>CA-2017-116127</t>
  </si>
  <si>
    <t>DMI Eclipse Executive Suite Bookcases</t>
  </si>
  <si>
    <t>CA-2017-132584</t>
  </si>
  <si>
    <t>CA-2016-160598</t>
  </si>
  <si>
    <t>CA-2016-108630</t>
  </si>
  <si>
    <t>OFF-BI-10002437</t>
  </si>
  <si>
    <t>Recycled Premium Regency Composition Covers</t>
  </si>
  <si>
    <t>US-2017-129203</t>
  </si>
  <si>
    <t>CA-2017-110940</t>
  </si>
  <si>
    <t>CA-2014-119172</t>
  </si>
  <si>
    <t>OFF-PA-10003036</t>
  </si>
  <si>
    <t>Black Print Carbonless 8 1/2" x 8 1/4" Rapid Memo Book</t>
  </si>
  <si>
    <t>US-2016-105452</t>
  </si>
  <si>
    <t>CA-2017-108931</t>
  </si>
  <si>
    <t>CA-2017-104619</t>
  </si>
  <si>
    <t>CA-2015-149517</t>
  </si>
  <si>
    <t>CA-2015-116841</t>
  </si>
  <si>
    <t>CA-2017-107797</t>
  </si>
  <si>
    <t>CA-2016-117604</t>
  </si>
  <si>
    <t>CA-2014-130155</t>
  </si>
  <si>
    <t>CA-2016-129861</t>
  </si>
  <si>
    <t>CA-2015-138625</t>
  </si>
  <si>
    <t>OFF-AP-10003099</t>
  </si>
  <si>
    <t>Eureka Hand Vacuum, Bagless</t>
  </si>
  <si>
    <t>US-2017-122672</t>
  </si>
  <si>
    <t>CA-2017-117128</t>
  </si>
  <si>
    <t>OFF-PA-10000007</t>
  </si>
  <si>
    <t>Telephone Message Books with Fax/Mobile Section, 4 1/4" x 6"</t>
  </si>
  <si>
    <t>CA-2016-130638</t>
  </si>
  <si>
    <t>FUR-FU-10002116</t>
  </si>
  <si>
    <t>Tenex Carpeted, Granite-Look or Clear Contemporary Contour Shape Chair Mats</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</si>
  <si>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</si>
  <si>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</si>
  <si>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</si>
  <si>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</si>
  <si>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</si>
  <si>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</si>
  <si>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</si>
  <si>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</si>
  <si>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</si>
  <si>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</si>
  <si>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</si>
  <si>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</si>
  <si>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</si>
  <si>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CA-2014-124702</t>
  </si>
  <si>
    <t>US-2017-125808</t>
  </si>
  <si>
    <t>CA-2015-116638</t>
  </si>
  <si>
    <t>CA-2014-104563</t>
  </si>
  <si>
    <t>US-2017-107979</t>
  </si>
  <si>
    <t>CA-2014-150518</t>
  </si>
  <si>
    <t>OFF-ST-10000877</t>
  </si>
  <si>
    <t>Recycled Steel Personal File for Standard File Folders</t>
  </si>
  <si>
    <t>CA-2016-107104</t>
  </si>
  <si>
    <t>CA-2017-161893</t>
  </si>
  <si>
    <t>CA-2014-156160</t>
  </si>
  <si>
    <t>CA-2014-100860</t>
  </si>
  <si>
    <t>CA-2016-160717</t>
  </si>
  <si>
    <t>CA-2017-132619</t>
  </si>
  <si>
    <t>US-2015-120957</t>
  </si>
  <si>
    <t>CA-2017-157448</t>
  </si>
  <si>
    <t>CA-2016-126270</t>
  </si>
  <si>
    <t>CA-2017-145275</t>
  </si>
  <si>
    <t>CA-2015-133396</t>
  </si>
  <si>
    <t>US-2017-140312</t>
  </si>
  <si>
    <t>CA-2016-114867</t>
  </si>
  <si>
    <t>US-2014-164644</t>
  </si>
  <si>
    <t>CA-2016-137393</t>
  </si>
  <si>
    <t>FUR-FU-10001617</t>
  </si>
  <si>
    <t>Executive Impressions 8-1/2" Career Panel/Partition Cubicle Clock</t>
  </si>
  <si>
    <t>US-2014-120175</t>
  </si>
  <si>
    <t>CA-2016-144785</t>
  </si>
  <si>
    <t>CA-2015-130113</t>
  </si>
  <si>
    <t>CA-2017-122770</t>
  </si>
  <si>
    <t>CA-2017-118668</t>
  </si>
  <si>
    <t>CA-2017-116498</t>
  </si>
  <si>
    <t>US-2017-130603</t>
  </si>
  <si>
    <t>US-2017-135986</t>
  </si>
  <si>
    <t>OFF-PA-10001534</t>
  </si>
  <si>
    <t>Xerox 230</t>
  </si>
  <si>
    <t>CA-2017-140536</t>
  </si>
  <si>
    <t>CA-2015-130183</t>
  </si>
  <si>
    <t>CA-2015-107902</t>
  </si>
  <si>
    <t>CA-2017-130148</t>
  </si>
  <si>
    <t>US-2016-151260</t>
  </si>
  <si>
    <t>CA-2014-144281</t>
  </si>
  <si>
    <t>CA-2016-122511</t>
  </si>
  <si>
    <t>CA-2017-154116</t>
  </si>
  <si>
    <t>CA-2016-105291</t>
  </si>
  <si>
    <t>CA-2017-147032</t>
  </si>
  <si>
    <t>CA-2017-125990</t>
  </si>
  <si>
    <t>OFF-BI-10004826</t>
  </si>
  <si>
    <t>JM Magazine Binder</t>
  </si>
  <si>
    <t>CA-2016-161746</t>
  </si>
  <si>
    <t>CA-2014-114251</t>
  </si>
  <si>
    <t>CA-2016-116379</t>
  </si>
  <si>
    <t>US-2016-144477</t>
  </si>
  <si>
    <t>CA-2016-108210</t>
  </si>
  <si>
    <t>CA-2017-166835</t>
  </si>
  <si>
    <t>CA-2016-119641</t>
  </si>
  <si>
    <t>CA-2016-105781</t>
  </si>
  <si>
    <t>CA-2014-101364</t>
  </si>
  <si>
    <t>CA-2015-117898</t>
  </si>
  <si>
    <t>CA-2017-142293</t>
  </si>
  <si>
    <t>CA-2017-167395</t>
  </si>
  <si>
    <t>CA-2014-111962</t>
  </si>
  <si>
    <t>CA-2017-124261</t>
  </si>
  <si>
    <t>CA-2014-114321</t>
  </si>
  <si>
    <t>CA-2014-128062</t>
  </si>
  <si>
    <t>OFF-PA-10001583</t>
  </si>
  <si>
    <t>1/4 Fold Party Design Invitations &amp; White Envelopes, 24 8-1/2" X 11" Cards, 25 Env./Pack</t>
  </si>
  <si>
    <t>US-2015-100069</t>
  </si>
  <si>
    <t>CA-2017-129294</t>
  </si>
  <si>
    <t>CA-2015-117086</t>
  </si>
  <si>
    <t>CA-2017-131303</t>
  </si>
  <si>
    <t>CA-2016-137127</t>
  </si>
  <si>
    <t>CA-2017-141782</t>
  </si>
  <si>
    <t>CA-2017-137505</t>
  </si>
  <si>
    <t>US-2014-140914</t>
  </si>
  <si>
    <t>CA-2016-158358</t>
  </si>
  <si>
    <t>CA-2016-113390</t>
  </si>
  <si>
    <t>US-2016-158680</t>
  </si>
  <si>
    <t>CA-2017-113705</t>
  </si>
  <si>
    <t>OFF-LA-10000476</t>
  </si>
  <si>
    <t>Avery 05222 Permanent Self-Adhesive File Folder Labels for Typewriters, on Rolls, White, 250/Roll</t>
  </si>
  <si>
    <t>CA-2016-146913</t>
  </si>
  <si>
    <t>CA-2017-159135</t>
  </si>
  <si>
    <t>CA-2014-121762</t>
  </si>
  <si>
    <t>CA-2014-123855</t>
  </si>
  <si>
    <t>CA-2017-101959</t>
  </si>
  <si>
    <t>CA-2017-102659</t>
  </si>
  <si>
    <t>CA-2017-142328</t>
  </si>
  <si>
    <t>CA-2016-123533</t>
  </si>
  <si>
    <t>FUR-BO-10001619</t>
  </si>
  <si>
    <t>O'Sullivan Cherrywood Estates Traditional Bookcase</t>
  </si>
  <si>
    <t>CA-2016-104983</t>
  </si>
  <si>
    <t>CA-2016-160234</t>
  </si>
  <si>
    <t>CA-2014-169019</t>
  </si>
  <si>
    <t>CA-2016-153178</t>
  </si>
  <si>
    <t>CA-2015-149748</t>
  </si>
  <si>
    <t>OFF-PA-10002120</t>
  </si>
  <si>
    <t>Xerox 1889</t>
  </si>
  <si>
    <t>CA-2015-155635</t>
  </si>
  <si>
    <t>US-2014-114377</t>
  </si>
  <si>
    <t>CA-2017-144491</t>
  </si>
  <si>
    <t>CA-2014-127166</t>
  </si>
  <si>
    <t>CA-2016-125920</t>
  </si>
  <si>
    <t>CA-2015-128608</t>
  </si>
  <si>
    <t>CA-2017-137918</t>
  </si>
  <si>
    <t>CA-2015-122973</t>
  </si>
  <si>
    <t>CA-2016-136322</t>
  </si>
  <si>
    <t>CA-2017-107209</t>
  </si>
  <si>
    <t>CA-2017-145093</t>
  </si>
  <si>
    <t>US-2014-139640</t>
  </si>
  <si>
    <t>CA-2016-117583</t>
  </si>
  <si>
    <t>OFF-PA-10001246</t>
  </si>
  <si>
    <t>Xerox 215</t>
  </si>
  <si>
    <t>CA-2015-162201</t>
  </si>
  <si>
    <t>US-2014-164406</t>
  </si>
  <si>
    <t>CA-2017-169999</t>
  </si>
  <si>
    <t>US-2017-152842</t>
  </si>
  <si>
    <t>CA-2014-113257</t>
  </si>
  <si>
    <t>CA-2014-133963</t>
  </si>
  <si>
    <t>CA-2017-130302</t>
  </si>
  <si>
    <t>CA-2016-126627</t>
  </si>
  <si>
    <t>US-2016-125402</t>
  </si>
  <si>
    <t>CA-2014-163867</t>
  </si>
  <si>
    <t>CA-2017-169327</t>
  </si>
  <si>
    <t>CA-2014-142979</t>
  </si>
  <si>
    <t>CA-2016-158155</t>
  </si>
  <si>
    <t>CA-2017-138870</t>
  </si>
  <si>
    <t>CA-2014-120950</t>
  </si>
  <si>
    <t>OFF-PA-10000587</t>
  </si>
  <si>
    <t>Array Parchment Paper, Assorted Colors</t>
  </si>
  <si>
    <t>CA-2015-164301</t>
  </si>
  <si>
    <t>CA-2017-113278</t>
  </si>
  <si>
    <t>US-2015-116981</t>
  </si>
  <si>
    <t>CA-2014-114195</t>
  </si>
  <si>
    <t>CA-2017-146269</t>
  </si>
  <si>
    <t>CA-2016-100587</t>
  </si>
  <si>
    <t>CA-2016-166653</t>
  </si>
  <si>
    <t>CA-2015-130855</t>
  </si>
  <si>
    <t>US-2017-166324</t>
  </si>
  <si>
    <t>CA-2016-122581</t>
  </si>
  <si>
    <t>CA-2015-104297</t>
  </si>
  <si>
    <t>CA-2014-153927</t>
  </si>
  <si>
    <t>CA-2014-112291</t>
  </si>
  <si>
    <t>CA-2014-146997</t>
  </si>
  <si>
    <t>CA-2017-169607</t>
  </si>
  <si>
    <t>CA-2015-127544</t>
  </si>
  <si>
    <t>CA-2017-166499</t>
  </si>
  <si>
    <t>OFF-AR-10002467</t>
  </si>
  <si>
    <t>Dixon Ticonderoga Pencils</t>
  </si>
  <si>
    <t>US-2016-115441</t>
  </si>
  <si>
    <t>CA-2014-115049</t>
  </si>
  <si>
    <t>CA-2014-156342</t>
  </si>
  <si>
    <t>OFF-PA-10001725</t>
  </si>
  <si>
    <t>Xerox 1892</t>
  </si>
  <si>
    <t>CA-2016-112830</t>
  </si>
  <si>
    <t>US-2014-117380</t>
  </si>
  <si>
    <t>CA-2017-117646</t>
  </si>
  <si>
    <t>CA-2014-122609</t>
  </si>
  <si>
    <t>US-2015-129007</t>
  </si>
  <si>
    <t>US-2014-157231</t>
  </si>
  <si>
    <t>CA-2015-132388</t>
  </si>
  <si>
    <t>CA-2017-160927</t>
  </si>
  <si>
    <t>CA-2015-105508</t>
  </si>
  <si>
    <t>CA-2016-149272</t>
  </si>
  <si>
    <t>CA-2014-111360</t>
  </si>
  <si>
    <t>OFF-BI-10003350</t>
  </si>
  <si>
    <t>Acco Expandable Hanging Binders</t>
  </si>
  <si>
    <t>US-2017-162124</t>
  </si>
  <si>
    <t>CA-2015-159534</t>
  </si>
  <si>
    <t>CA-2016-129630</t>
  </si>
  <si>
    <t>CA-2015-104948</t>
  </si>
  <si>
    <t>CA-2014-166555</t>
  </si>
  <si>
    <t>CA-2016-114405</t>
  </si>
  <si>
    <t>CA-2017-132955</t>
  </si>
  <si>
    <t>CA-2016-164889</t>
  </si>
  <si>
    <t>CA-2016-169824</t>
  </si>
  <si>
    <t>CA-2017-164028</t>
  </si>
  <si>
    <t>CA-2014-143371</t>
  </si>
  <si>
    <t>CA-2015-145415</t>
  </si>
  <si>
    <t>CA-2014-111157</t>
  </si>
  <si>
    <t>CA-2017-121559</t>
  </si>
  <si>
    <t>CA-2015-141593</t>
  </si>
  <si>
    <t>US-2014-143287</t>
  </si>
  <si>
    <t>CA-2017-137421</t>
  </si>
  <si>
    <t>CA-2017-141446</t>
  </si>
  <si>
    <t>CA-2015-168088</t>
  </si>
  <si>
    <t>CA-2015-143700</t>
  </si>
  <si>
    <t>CA-2016-146374</t>
  </si>
  <si>
    <t>CA-2017-153871</t>
  </si>
  <si>
    <t>CA-2015-103772</t>
  </si>
  <si>
    <t>CA-2016-130225</t>
  </si>
  <si>
    <t>US-2016-103674</t>
  </si>
  <si>
    <t>TEC-PH-10004080</t>
  </si>
  <si>
    <t>Avaya 5410 Digital phone</t>
  </si>
  <si>
    <t>US-2015-151435</t>
  </si>
  <si>
    <t>CA-2017-163566</t>
  </si>
  <si>
    <t>US-2016-157728</t>
  </si>
  <si>
    <t>CA-2015-100251</t>
  </si>
  <si>
    <t>CA-2016-125794</t>
  </si>
  <si>
    <t>TEC-AC-10003399</t>
  </si>
  <si>
    <t>Memorex Mini Travel Drive 64 GB USB 2.0 Flash Drive</t>
  </si>
  <si>
    <t>CA-2017-163629</t>
  </si>
  <si>
    <t>CA-2014-110422</t>
  </si>
  <si>
    <t>CA-2017-121258</t>
  </si>
  <si>
    <t>CA-2017-119914</t>
  </si>
  <si>
    <t>Sum of Profit</t>
  </si>
  <si>
    <t>Row Labels</t>
  </si>
  <si>
    <t>Grand Total</t>
  </si>
  <si>
    <t>2014</t>
  </si>
  <si>
    <t>2015</t>
  </si>
  <si>
    <t>2016</t>
  </si>
  <si>
    <t>2017</t>
  </si>
  <si>
    <t>Total Profit</t>
  </si>
  <si>
    <t>Count of Order ID</t>
  </si>
  <si>
    <t>Total Order</t>
  </si>
  <si>
    <t>Total Customer</t>
  </si>
  <si>
    <t>Distinct Count of Customer Name</t>
  </si>
  <si>
    <t>Column Labels</t>
  </si>
  <si>
    <t>Pendapatan by Kategori</t>
  </si>
  <si>
    <t>Pendapatan by Kota</t>
  </si>
  <si>
    <t>Sum of Quantity</t>
  </si>
  <si>
    <t>Penjualan by Kategori</t>
  </si>
  <si>
    <t>Penjualan Tiap Tahun</t>
  </si>
  <si>
    <t>Penjualan by Kota</t>
  </si>
  <si>
    <t>Penjualan by Sub Kategori</t>
  </si>
  <si>
    <t>Jan</t>
  </si>
  <si>
    <t>Feb</t>
  </si>
  <si>
    <t>Mar</t>
  </si>
  <si>
    <t>Apr</t>
  </si>
  <si>
    <t>May</t>
  </si>
  <si>
    <t>Jun</t>
  </si>
  <si>
    <t>Jul</t>
  </si>
  <si>
    <t>Aug</t>
  </si>
  <si>
    <t>Sep</t>
  </si>
  <si>
    <t>Oct</t>
  </si>
  <si>
    <t>Nov</t>
  </si>
  <si>
    <t>Dec</t>
  </si>
  <si>
    <t>Pendapatan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</si>
</sst>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1" formatCode="_-* #,##0_-;\-* #,##0_-;_-* &quot;-&quot;_-;_-@_-"/>
    <numFmt numFmtId="164" formatCode="_-[$Rp-421]* #,##0_-;\-[$Rp-421]* #,##0_-;_-[$Rp-421]* &quot;-&quot;??_-;_-@_-"/>
    <numFmt numFmtId="166" formatCode="&quot;Rp&quot;#,##0"/>
  </numFmts>
  <fonts count="3" x14ac:knownFonts="1">
    <font>
      <sz val="11"/>
      <color theme="1"/>
      <name val="Calibri"/>
      <family val="2"/>
      <scheme val="minor"/>
    </font>
    <font>
      <b/>
      <sz val="12"/>
      <color theme="0"/>
      <name val="Calibri"/>
      <family val="2"/>
      <scheme val="minor"/>
    </font>
    <font>
      <sz val="11"/>
      <color theme="1"/>
      <name val="Calibri"/>
      <family val="2"/>
      <scheme val="minor"/>
    </font>
  </fonts>
  <fills count="3">
    <fill>
      <patternFill patternType="none"/>
    </fill>
    <fill>
      <patternFill patternType="gray125"/>
    </fill>
    <fill>
      <patternFill patternType="solid">
        <fgColor rgb="FF200B3B"/>
        <bgColor indexed="64"/>
      </patternFill>
    </fill>
  </fills>
  <borders count="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41" fontId="2" fillId="0" borderId="0" applyFont="0" applyFill="0" applyBorder="0" applyAlignment="0" applyProtection="0"/>
  </cellStyleXfs>
  <cellXfs count="14">
    <xf numFmtId="0" fontId="0" fillId="0" borderId="0" xfId="0"/>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0" fontId="1" fillId="0" borderId="3" xfId="0" applyFont="1" applyBorder="1"/>
    <xf numFmtId="14" fontId="0" fillId="0" borderId="0" xfId="0" applyNumberFormat="1"/>
    <xf numFmtId="1" fontId="0" fillId="0" borderId="0" xfId="0" applyNumberFormat="1"/>
    <xf numFmtId="1" fontId="0" fillId="0" borderId="0" xfId="0" applyNumberFormat="1" applyAlignment="1">
      <alignment horizontal="center" vertical="center"/>
    </xf>
    <xf numFmtId="164" fontId="0" fillId="0" borderId="0" xfId="0" applyNumberFormat="1"/>
    <xf numFmtId="41" fontId="0" fillId="0" borderId="0" xfId="0" applyNumberFormat="1"/>
    <xf numFmtId="0" fontId="0" fillId="0" borderId="0" xfId="0" pivotButton="1"/>
    <xf numFmtId="0" fontId="0" fillId="0" borderId="0" xfId="0" applyAlignment="1">
      <alignment horizontal="left"/>
    </xf>
    <xf numFmtId="0" fontId="0" fillId="2" borderId="0" xfId="0" applyFill="1"/>
    <xf numFmtId="166" fontId="0" fillId="0" borderId="0" xfId="1" applyNumberFormat="1" applyFont="1"/>
  </cellXfs>
  <cellStyles count="2">
    <cellStyle name="Comma [0]" xfId="1" builtinId="6"/>
    <cellStyle name="Normal" xfId="0" builtinId="0"/>
  </cellStyles>
  <dxfs count="539">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164" formatCode="_-[$Rp-421]* #,##0_-;\-[$Rp-421]* #,##0_-;_-[$Rp-421]* &quot;-&quot;??_-;_-@_-"/>
    </dxf>
    <dxf>
      <numFmt numFmtId="164" formatCode="_-[$Rp-421]* #,##0_-;\-[$Rp-421]* #,##0_-;_-[$Rp-421]* &quot;-&quot;??_-;_-@_-"/>
    </dxf>
    <dxf>
      <numFmt numFmtId="164" formatCode="_-[$Rp-421]* #,##0_-;\-[$Rp-421]* #,##0_-;_-[$Rp-421]* &quot;-&quot;??_-;_-@_-"/>
    </dxf>
    <dxf>
      <numFmt numFmtId="164" formatCode="_-[$Rp-421]* #,##0_-;\-[$Rp-421]* #,##0_-;_-[$Rp-421]* &quot;-&quot;??_-;_-@_-"/>
    </dxf>
    <dxf>
      <numFmt numFmtId="0" formatCode="General"/>
    </dxf>
    <dxf>
      <numFmt numFmtId="0" formatCode="General"/>
    </dxf>
    <dxf>
      <numFmt numFmtId="1" formatCode="0"/>
      <alignment horizontal="center" vertical="center" textRotation="0" wrapText="0" indent="0" justifyLastLine="0" shrinkToFit="0" readingOrder="0"/>
    </dxf>
    <dxf>
      <numFmt numFmtId="19" formatCode="dd/mm/yyyy"/>
    </dxf>
    <dxf>
      <numFmt numFmtId="1" formatCode="0"/>
    </dxf>
    <dxf>
      <numFmt numFmtId="19" formatCode="dd/mm/yyyy"/>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none">
          <fgColor indexed="64"/>
          <bgColor indexed="65"/>
        </patternFill>
      </fill>
      <border diagonalUp="0" diagonalDown="0" outline="0">
        <left style="thin">
          <color indexed="64"/>
        </left>
        <right style="thin">
          <color indexed="64"/>
        </right>
        <top/>
        <bottom/>
      </border>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font>
        <b/>
        <color theme="1"/>
      </font>
      <border>
        <bottom style="thin">
          <color theme="4"/>
        </bottom>
        <vertical/>
        <horizontal/>
      </border>
    </dxf>
    <dxf>
      <font>
        <b val="0"/>
        <i val="0"/>
        <color auto="1"/>
      </font>
      <fill>
        <patternFill>
          <bgColor rgb="FF002060"/>
        </patternFill>
      </fill>
      <border>
        <left style="thin">
          <color theme="4"/>
        </left>
        <right style="thin">
          <color theme="4"/>
        </right>
        <top style="thin">
          <color theme="4"/>
        </top>
        <bottom style="thin">
          <color theme="4"/>
        </bottom>
        <vertical/>
        <horizontal/>
      </border>
    </dxf>
    <dxf>
      <font>
        <b/>
        <i val="0"/>
        <sz val="12"/>
        <color theme="0"/>
      </font>
      <border>
        <bottom style="thin">
          <color theme="4"/>
        </bottom>
        <vertical/>
        <horizontal/>
      </border>
    </dxf>
    <dxf>
      <font>
        <sz val="12"/>
        <color theme="0"/>
      </font>
      <fill>
        <patternFill>
          <fgColor auto="1"/>
          <bgColor rgb="FF002060"/>
        </patternFill>
      </fill>
      <border diagonalUp="0" diagonalDown="0">
        <left/>
        <right/>
        <top/>
        <bottom/>
        <vertical/>
        <horizontal/>
      </border>
    </dxf>
  </dxfs>
  <tableStyles count="2" defaultTableStyle="TableStyleMedium2" defaultPivotStyle="PivotStyleLight16">
    <tableStyle name="SlicerStyleLight1 2" pivot="0" table="0" count="10" xr9:uid="{94B275D0-E994-461D-8DCB-C7E704954CD1}">
      <tableStyleElement type="wholeTable" dxfId="538"/>
      <tableStyleElement type="headerRow" dxfId="537"/>
    </tableStyle>
    <tableStyle name="SlicerStyleLight1 3" pivot="0" table="0" count="10" xr9:uid="{18DF2D54-92D1-4F44-834C-BB787DEFEE7A}">
      <tableStyleElement type="wholeTable" dxfId="536"/>
      <tableStyleElement type="headerRow" dxfId="535"/>
    </tableStyle>
  </tableStyles>
  <colors>
    <mruColors>
      <color rgb="FF351264"/>
      <color rgb="FF200B3B"/>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none">
              <fgColor indexed="64"/>
              <bgColor auto="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6337778862885"/>
              <bgColor theme="4"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B75" s="2"/>
        <tr r="B78" s="2"/>
        <tr r="B53" s="2"/>
        <tr r="B59" s="2"/>
        <tr r="B70" s="2"/>
        <tr r="B51" s="2"/>
        <tr r="B67" s="2"/>
        <tr r="B54" s="2"/>
        <tr r="B73" s="2"/>
        <tr r="B58" s="2"/>
        <tr r="B77" s="2"/>
        <tr r="B81" s="2"/>
        <tr r="B71" s="2"/>
        <tr r="B62" s="2"/>
        <tr r="B83" s="2"/>
        <tr r="B52" s="2"/>
        <tr r="B63" s="2"/>
        <tr r="B50" s="2"/>
        <tr r="B64" s="2"/>
        <tr r="B69" s="2"/>
        <tr r="B79" s="2"/>
        <tr r="B55" s="2"/>
        <tr r="A55" s="2"/>
        <tr r="B49" s="2"/>
        <tr r="A49" s="2"/>
        <tr r="A51" s="2"/>
        <tr r="B56" s="2"/>
        <tr r="B65" s="2"/>
        <tr r="A56" s="2"/>
        <tr r="B57" s="2"/>
        <tr r="A57" s="2"/>
        <tr r="B84" s="2"/>
        <tr r="A84" s="2"/>
        <tr r="B68" s="2"/>
        <tr r="A68" s="2"/>
        <tr r="A79" s="2"/>
        <tr r="A59" s="2"/>
        <tr r="B76" s="2"/>
        <tr r="B82" s="2"/>
        <tr r="A78" s="2"/>
        <tr r="A82" s="2"/>
        <tr r="A52" s="2"/>
        <tr r="B66" s="2"/>
        <tr r="A66" s="2"/>
        <tr r="A77" s="2"/>
        <tr r="B48" s="2"/>
        <tr r="A50" s="2"/>
        <tr r="A48" s="2"/>
        <tr r="A71" s="2"/>
        <tr r="B72" s="2"/>
        <tr r="A72" s="2"/>
        <tr r="B61" s="2"/>
        <tr r="A61" s="2"/>
        <tr r="B85" s="2"/>
        <tr r="B60" s="2"/>
        <tr r="A60" s="2"/>
        <tr r="B74" s="2"/>
        <tr r="A58" s="2"/>
        <tr r="A67" s="2"/>
        <tr r="A85" s="2"/>
        <tr r="A53" s="2"/>
        <tr r="B80" s="2"/>
        <tr r="A80" s="2"/>
        <tr r="A70" s="2"/>
        <tr r="A83" s="2"/>
        <tr r="A75" s="2"/>
        <tr r="A69" s="2"/>
        <tr r="A64" s="2"/>
        <tr r="A76" s="2"/>
        <tr r="A54" s="2"/>
        <tr r="A63" s="2"/>
        <tr r="A81" s="2"/>
        <tr r="A73" s="2"/>
        <tr r="A65" s="2"/>
        <tr r="A62" s="2"/>
        <tr r="B47" s="2"/>
        <tr r="A74" s="2"/>
        <tr r="E156" s="2"/>
        <tr r="E156" s="2"/>
        <tr r="E156" s="2"/>
        <tr r="E156" s="2"/>
        <tr r="E156" s="2"/>
        <tr r="E156" s="2"/>
        <tr r="E129" s="2"/>
        <tr r="E129" s="2"/>
        <tr r="E129" s="2"/>
        <tr r="E129" s="2"/>
        <tr r="E129" s="2"/>
        <tr r="E129" s="2"/>
        <tr r="E157" s="2"/>
        <tr r="E157" s="2"/>
        <tr r="E157" s="2"/>
        <tr r="E157" s="2"/>
        <tr r="E157" s="2"/>
        <tr r="E157" s="2"/>
        <tr r="E145" s="2"/>
        <tr r="E145" s="2"/>
        <tr r="E145" s="2"/>
        <tr r="E145" s="2"/>
        <tr r="E145" s="2"/>
        <tr r="E145" s="2"/>
        <tr r="E137" s="2"/>
        <tr r="E137" s="2"/>
        <tr r="E137" s="2"/>
        <tr r="E137" s="2"/>
        <tr r="E137" s="2"/>
        <tr r="E137" s="2"/>
        <tr r="E139" s="2"/>
        <tr r="E139" s="2"/>
        <tr r="E139" s="2"/>
        <tr r="E139" s="2"/>
        <tr r="E139" s="2"/>
        <tr r="E139" s="2"/>
        <tr r="E155" s="2"/>
        <tr r="E155" s="2"/>
        <tr r="E155" s="2"/>
        <tr r="E155" s="2"/>
        <tr r="E155" s="2"/>
        <tr r="E155" s="2"/>
        <tr r="E163" s="2"/>
        <tr r="E163" s="2"/>
        <tr r="E163" s="2"/>
        <tr r="E163" s="2"/>
        <tr r="E163" s="2"/>
        <tr r="E163" s="2"/>
        <tr r="E127" s="2"/>
        <tr r="E127" s="2"/>
        <tr r="E127" s="2"/>
        <tr r="E127" s="2"/>
        <tr r="E127" s="2"/>
        <tr r="E127" s="2"/>
        <tr r="E142" s="2"/>
        <tr r="E142" s="2"/>
        <tr r="E142" s="2"/>
        <tr r="E142" s="2"/>
        <tr r="E142" s="2"/>
        <tr r="E142" s="2"/>
        <tr r="E138" s="2"/>
        <tr r="E138" s="2"/>
        <tr r="E138" s="2"/>
        <tr r="E138" s="2"/>
        <tr r="E138" s="2"/>
        <tr r="E138" s="2"/>
        <tr r="E134" s="2"/>
        <tr r="E134" s="2"/>
        <tr r="E134" s="2"/>
        <tr r="E134" s="2"/>
        <tr r="E134" s="2"/>
        <tr r="E134" s="2"/>
        <tr r="E151" s="2"/>
        <tr r="E151" s="2"/>
        <tr r="E151" s="2"/>
        <tr r="E151" s="2"/>
        <tr r="E151" s="2"/>
        <tr r="E151" s="2"/>
        <tr r="E149" s="2"/>
        <tr r="E149" s="2"/>
        <tr r="E149" s="2"/>
        <tr r="E149" s="2"/>
        <tr r="E149" s="2"/>
        <tr r="E149" s="2"/>
        <tr r="E148" s="2"/>
        <tr r="E148" s="2"/>
        <tr r="E148" s="2"/>
        <tr r="E148" s="2"/>
        <tr r="E148" s="2"/>
        <tr r="E148" s="2"/>
        <tr r="E150" s="2"/>
        <tr r="E150" s="2"/>
        <tr r="E150" s="2"/>
        <tr r="E150" s="2"/>
        <tr r="E150" s="2"/>
        <tr r="E150" s="2"/>
        <tr r="E133" s="2"/>
        <tr r="E133" s="2"/>
        <tr r="E133" s="2"/>
        <tr r="E133" s="2"/>
        <tr r="E133" s="2"/>
        <tr r="E133" s="2"/>
        <tr r="E140" s="2"/>
        <tr r="E140" s="2"/>
        <tr r="E140" s="2"/>
        <tr r="E140" s="2"/>
        <tr r="E140" s="2"/>
        <tr r="E140" s="2"/>
        <tr r="E147" s="2"/>
        <tr r="E147" s="2"/>
        <tr r="E147" s="2"/>
        <tr r="E147" s="2"/>
        <tr r="E147" s="2"/>
        <tr r="E147" s="2"/>
        <tr r="E154" s="2"/>
        <tr r="E154" s="2"/>
        <tr r="E154" s="2"/>
        <tr r="E154" s="2"/>
        <tr r="E154" s="2"/>
        <tr r="E154" s="2"/>
        <tr r="E131" s="2"/>
        <tr r="E131" s="2"/>
        <tr r="E131" s="2"/>
        <tr r="E131" s="2"/>
        <tr r="E131" s="2"/>
        <tr r="E131" s="2"/>
        <tr r="E144" s="2"/>
        <tr r="E144" s="2"/>
        <tr r="E144" s="2"/>
        <tr r="E144" s="2"/>
        <tr r="E144" s="2"/>
        <tr r="E144" s="2"/>
        <tr r="E135" s="2"/>
        <tr r="E135" s="2"/>
        <tr r="E135" s="2"/>
        <tr r="E135" s="2"/>
        <tr r="E135" s="2"/>
        <tr r="E135" s="2"/>
        <tr r="E146" s="2"/>
        <tr r="E146" s="2"/>
        <tr r="E146" s="2"/>
        <tr r="E146" s="2"/>
        <tr r="E146" s="2"/>
        <tr r="E146" s="2"/>
        <tr r="E160" s="2"/>
        <tr r="E160" s="2"/>
        <tr r="E160" s="2"/>
        <tr r="E160" s="2"/>
        <tr r="E160" s="2"/>
        <tr r="E160" s="2"/>
        <tr r="E130" s="2"/>
        <tr r="E130" s="2"/>
        <tr r="E130" s="2"/>
        <tr r="E130" s="2"/>
        <tr r="E130" s="2"/>
        <tr r="E130" s="2"/>
        <tr r="E161" s="2"/>
        <tr r="E161" s="2"/>
        <tr r="E161" s="2"/>
        <tr r="E161" s="2"/>
        <tr r="E161" s="2"/>
        <tr r="E161" s="2"/>
        <tr r="E136" s="2"/>
        <tr r="E136" s="2"/>
        <tr r="E136" s="2"/>
        <tr r="E136" s="2"/>
        <tr r="E136" s="2"/>
        <tr r="E136" s="2"/>
        <tr r="E141" s="2"/>
        <tr r="E141" s="2"/>
        <tr r="E141" s="2"/>
        <tr r="E141" s="2"/>
        <tr r="E141" s="2"/>
        <tr r="E141" s="2"/>
        <tr r="E158" s="2"/>
        <tr r="E158" s="2"/>
        <tr r="E158" s="2"/>
        <tr r="E158" s="2"/>
        <tr r="E158" s="2"/>
        <tr r="E158" s="2"/>
        <tr r="E152" s="2"/>
        <tr r="E152" s="2"/>
        <tr r="E152" s="2"/>
        <tr r="E152" s="2"/>
        <tr r="E152" s="2"/>
        <tr r="E152" s="2"/>
        <tr r="E162" s="2"/>
        <tr r="E162" s="2"/>
        <tr r="E162" s="2"/>
        <tr r="E162" s="2"/>
        <tr r="E162" s="2"/>
        <tr r="E162" s="2"/>
        <tr r="E159" s="2"/>
        <tr r="E159" s="2"/>
        <tr r="E159" s="2"/>
        <tr r="E159" s="2"/>
        <tr r="E159" s="2"/>
        <tr r="E159" s="2"/>
        <tr r="E132" s="2"/>
        <tr r="E132" s="2"/>
        <tr r="E132" s="2"/>
        <tr r="E132" s="2"/>
        <tr r="E132" s="2"/>
        <tr r="E132" s="2"/>
        <tr r="E153" s="2"/>
        <tr r="E153" s="2"/>
        <tr r="E153" s="2"/>
        <tr r="E153" s="2"/>
        <tr r="E153" s="2"/>
        <tr r="E153" s="2"/>
        <tr r="E128" s="2"/>
        <tr r="E128" s="2"/>
        <tr r="E128" s="2"/>
        <tr r="E128" s="2"/>
        <tr r="E128" s="2"/>
        <tr r="E128" s="2"/>
        <tr r="E143" s="2"/>
        <tr r="E143" s="2"/>
        <tr r="E143" s="2"/>
        <tr r="E143" s="2"/>
        <tr r="E143" s="2"/>
        <tr r="E143" s="2"/>
        <tr r="D147" s="2"/>
        <tr r="D148" s="2"/>
        <tr r="D141" s="2"/>
        <tr r="D139" s="2"/>
        <tr r="D155" s="2"/>
        <tr r="D137" s="2"/>
        <tr r="D149" s="2"/>
        <tr r="D128" s="2"/>
        <tr r="D143" s="2"/>
        <tr r="D146" s="2"/>
        <tr r="D158" s="2"/>
        <tr r="D138" s="2"/>
        <tr r="D135" s="2"/>
        <tr r="D150" s="2"/>
        <tr r="D159" s="2"/>
        <tr r="D163" s="2"/>
        <tr r="D136" s="2"/>
        <tr r="D131" s="2"/>
        <tr r="D130" s="2"/>
        <tr r="D157" s="2"/>
        <tr r="D152" s="2"/>
        <tr r="D162" s="2"/>
        <tr r="D151" s="2"/>
        <tr r="D140" s="2"/>
        <tr r="D127" s="2"/>
        <tr r="D153" s="2"/>
        <tr r="D134" s="2"/>
        <tr r="D154" s="2"/>
        <tr r="D144" s="2"/>
        <tr r="D156" s="2"/>
        <tr r="D129" s="2"/>
        <tr r="D132" s="2"/>
        <tr r="D145" s="2"/>
        <tr r="D133" s="2"/>
        <tr r="D142" s="2"/>
        <tr r="D160" s="2"/>
        <tr r="E126" s="2"/>
        <tr r="D161" s="2"/>
      </tp>
    </main>
  </volType>
</volTypes>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2.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07/relationships/slicerCache" Target="slicerCaches/slicerCache5.xml"/><Relationship Id="rId28" Type="http://schemas.openxmlformats.org/officeDocument/2006/relationships/sheetMetadata" Target="metadata.xml"/><Relationship Id="rId10" Type="http://schemas.openxmlformats.org/officeDocument/2006/relationships/pivotCacheDefinition" Target="pivotCache/pivotCacheDefinition7.xml"/><Relationship Id="rId19" Type="http://schemas.microsoft.com/office/2007/relationships/slicerCache" Target="slicerCaches/slicerCache1.xml"/><Relationship Id="rId31" Type="http://schemas.openxmlformats.org/officeDocument/2006/relationships/volatileDependencies" Target="volatileDependenci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microsoft.com/office/2007/relationships/slicerCache" Target="slicerCaches/slicerCache4.xml"/><Relationship Id="rId27" Type="http://schemas.openxmlformats.org/officeDocument/2006/relationships/sharedStrings" Target="sharedString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1.xlsx]Pivot!Pendapatan_by_Kategori</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lumMod val="40000"/>
              <a:lumOff val="6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lumMod val="40000"/>
              <a:lumOff val="60000"/>
            </a:schemeClr>
          </a:solidFill>
          <a:ln w="19050">
            <a:noFill/>
          </a:ln>
          <a:effectLst/>
        </c:spPr>
      </c:pivotFmt>
      <c:pivotFmt>
        <c:idx val="10"/>
        <c:spPr>
          <a:solidFill>
            <a:srgbClr val="C00000"/>
          </a:solidFill>
          <a:ln w="19050">
            <a:noFill/>
          </a:ln>
          <a:effectLst/>
        </c:spPr>
      </c:pivotFmt>
      <c:pivotFmt>
        <c:idx val="11"/>
        <c:spPr>
          <a:solidFill>
            <a:schemeClr val="accent1"/>
          </a:solidFill>
          <a:ln w="19050">
            <a:noFill/>
          </a:ln>
          <a:effectLst/>
        </c:spPr>
      </c:pivotFmt>
    </c:pivotFmts>
    <c:plotArea>
      <c:layout/>
      <c:doughnutChart>
        <c:varyColors val="1"/>
        <c:ser>
          <c:idx val="0"/>
          <c:order val="0"/>
          <c:tx>
            <c:strRef>
              <c:f>Pivot!$B$39</c:f>
              <c:strCache>
                <c:ptCount val="1"/>
                <c:pt idx="0">
                  <c:v>Total</c:v>
                </c:pt>
              </c:strCache>
            </c:strRef>
          </c:tx>
          <c:spPr>
            <a:solidFill>
              <a:schemeClr val="accent1">
                <a:lumMod val="40000"/>
                <a:lumOff val="60000"/>
              </a:schemeClr>
            </a:solidFill>
            <a:ln>
              <a:noFill/>
            </a:ln>
          </c:spPr>
          <c:dPt>
            <c:idx val="0"/>
            <c:bubble3D val="0"/>
            <c:spPr>
              <a:solidFill>
                <a:schemeClr val="accent1">
                  <a:lumMod val="40000"/>
                  <a:lumOff val="60000"/>
                </a:schemeClr>
              </a:solidFill>
              <a:ln w="19050">
                <a:noFill/>
              </a:ln>
              <a:effectLst/>
            </c:spPr>
            <c:extLst>
              <c:ext xmlns:c16="http://schemas.microsoft.com/office/drawing/2014/chart" uri="{C3380CC4-5D6E-409C-BE32-E72D297353CC}">
                <c16:uniqueId val="{00000001-9F16-4A1F-A969-B0F4FAEF77B4}"/>
              </c:ext>
            </c:extLst>
          </c:dPt>
          <c:dPt>
            <c:idx val="1"/>
            <c:bubble3D val="0"/>
            <c:spPr>
              <a:solidFill>
                <a:srgbClr val="C00000"/>
              </a:solidFill>
              <a:ln w="19050">
                <a:noFill/>
              </a:ln>
              <a:effectLst/>
            </c:spPr>
            <c:extLst>
              <c:ext xmlns:c16="http://schemas.microsoft.com/office/drawing/2014/chart" uri="{C3380CC4-5D6E-409C-BE32-E72D297353CC}">
                <c16:uniqueId val="{00000003-9F16-4A1F-A969-B0F4FAEF77B4}"/>
              </c:ext>
            </c:extLst>
          </c:dPt>
          <c:dPt>
            <c:idx val="2"/>
            <c:bubble3D val="0"/>
            <c:spPr>
              <a:solidFill>
                <a:schemeClr val="accent1"/>
              </a:solidFill>
              <a:ln w="19050">
                <a:noFill/>
              </a:ln>
              <a:effectLst/>
            </c:spPr>
            <c:extLst>
              <c:ext xmlns:c16="http://schemas.microsoft.com/office/drawing/2014/chart" uri="{C3380CC4-5D6E-409C-BE32-E72D297353CC}">
                <c16:uniqueId val="{00000005-9F16-4A1F-A969-B0F4FAEF77B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1"/>
            <c:showBubbleSize val="0"/>
            <c:showLeaderLines val="0"/>
            <c:extLst>
              <c:ext xmlns:c15="http://schemas.microsoft.com/office/drawing/2012/chart" uri="{CE6537A1-D6FC-4f65-9D91-7224C49458BB}"/>
            </c:extLst>
          </c:dLbls>
          <c:cat>
            <c:strRef>
              <c:f>Pivot!$A$40:$A$43</c:f>
              <c:strCache>
                <c:ptCount val="3"/>
                <c:pt idx="0">
                  <c:v>Furniture</c:v>
                </c:pt>
                <c:pt idx="1">
                  <c:v>Office Supplies</c:v>
                </c:pt>
                <c:pt idx="2">
                  <c:v>Technology</c:v>
                </c:pt>
              </c:strCache>
            </c:strRef>
          </c:cat>
          <c:val>
            <c:numRef>
              <c:f>Pivot!$B$40:$B$43</c:f>
              <c:numCache>
                <c:formatCode>_(* #,##0_);_(* \(#,##0\);_(* "-"_);_(@_)</c:formatCode>
                <c:ptCount val="3"/>
                <c:pt idx="0">
                  <c:v>1203196210</c:v>
                </c:pt>
                <c:pt idx="1">
                  <c:v>1096868200</c:v>
                </c:pt>
                <c:pt idx="2">
                  <c:v>1482634800</c:v>
                </c:pt>
              </c:numCache>
            </c:numRef>
          </c:val>
          <c:extLst>
            <c:ext xmlns:c16="http://schemas.microsoft.com/office/drawing/2014/chart" uri="{C3380CC4-5D6E-409C-BE32-E72D297353CC}">
              <c16:uniqueId val="{00000006-9F16-4A1F-A969-B0F4FAEF77B4}"/>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1.xlsx]Pivot!Penjualan_by_Kategori</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lumMod val="40000"/>
              <a:lumOff val="60000"/>
            </a:schemeClr>
          </a:solidFill>
          <a:ln w="19050">
            <a:noFill/>
          </a:ln>
          <a:effectLst/>
        </c:spPr>
      </c:pivotFmt>
      <c:pivotFmt>
        <c:idx val="10"/>
        <c:spPr>
          <a:solidFill>
            <a:srgbClr val="C00000"/>
          </a:solidFill>
          <a:ln w="19050">
            <a:noFill/>
          </a:ln>
          <a:effectLst/>
        </c:spPr>
      </c:pivotFmt>
      <c:pivotFmt>
        <c:idx val="11"/>
        <c:spPr>
          <a:solidFill>
            <a:schemeClr val="accent1"/>
          </a:solidFill>
          <a:ln w="19050">
            <a:noFill/>
          </a:ln>
          <a:effectLst/>
        </c:spPr>
      </c:pivotFmt>
    </c:pivotFmts>
    <c:plotArea>
      <c:layout/>
      <c:doughnutChart>
        <c:varyColors val="1"/>
        <c:ser>
          <c:idx val="0"/>
          <c:order val="0"/>
          <c:tx>
            <c:strRef>
              <c:f>Pivot!$B$109</c:f>
              <c:strCache>
                <c:ptCount val="1"/>
                <c:pt idx="0">
                  <c:v>Total</c:v>
                </c:pt>
              </c:strCache>
            </c:strRef>
          </c:tx>
          <c:spPr>
            <a:ln>
              <a:noFill/>
            </a:ln>
          </c:spPr>
          <c:dPt>
            <c:idx val="0"/>
            <c:bubble3D val="0"/>
            <c:spPr>
              <a:solidFill>
                <a:schemeClr val="accent1">
                  <a:lumMod val="40000"/>
                  <a:lumOff val="60000"/>
                </a:schemeClr>
              </a:solidFill>
              <a:ln w="19050">
                <a:noFill/>
              </a:ln>
              <a:effectLst/>
            </c:spPr>
            <c:extLst>
              <c:ext xmlns:c16="http://schemas.microsoft.com/office/drawing/2014/chart" uri="{C3380CC4-5D6E-409C-BE32-E72D297353CC}">
                <c16:uniqueId val="{00000001-A959-45E0-9900-97120B96A993}"/>
              </c:ext>
            </c:extLst>
          </c:dPt>
          <c:dPt>
            <c:idx val="1"/>
            <c:bubble3D val="0"/>
            <c:spPr>
              <a:solidFill>
                <a:srgbClr val="C00000"/>
              </a:solidFill>
              <a:ln w="19050">
                <a:noFill/>
              </a:ln>
              <a:effectLst/>
            </c:spPr>
            <c:extLst>
              <c:ext xmlns:c16="http://schemas.microsoft.com/office/drawing/2014/chart" uri="{C3380CC4-5D6E-409C-BE32-E72D297353CC}">
                <c16:uniqueId val="{00000003-A959-45E0-9900-97120B96A993}"/>
              </c:ext>
            </c:extLst>
          </c:dPt>
          <c:dPt>
            <c:idx val="2"/>
            <c:bubble3D val="0"/>
            <c:spPr>
              <a:solidFill>
                <a:schemeClr val="accent1"/>
              </a:solidFill>
              <a:ln w="19050">
                <a:noFill/>
              </a:ln>
              <a:effectLst/>
            </c:spPr>
            <c:extLst>
              <c:ext xmlns:c16="http://schemas.microsoft.com/office/drawing/2014/chart" uri="{C3380CC4-5D6E-409C-BE32-E72D297353CC}">
                <c16:uniqueId val="{00000005-A959-45E0-9900-97120B96A99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1"/>
            <c:showBubbleSize val="0"/>
            <c:showLeaderLines val="0"/>
            <c:extLst>
              <c:ext xmlns:c15="http://schemas.microsoft.com/office/drawing/2012/chart" uri="{CE6537A1-D6FC-4f65-9D91-7224C49458BB}"/>
            </c:extLst>
          </c:dLbls>
          <c:cat>
            <c:strRef>
              <c:f>Pivot!$A$110:$A$113</c:f>
              <c:strCache>
                <c:ptCount val="3"/>
                <c:pt idx="0">
                  <c:v>Furniture</c:v>
                </c:pt>
                <c:pt idx="1">
                  <c:v>Office Supplies</c:v>
                </c:pt>
                <c:pt idx="2">
                  <c:v>Technology</c:v>
                </c:pt>
              </c:strCache>
            </c:strRef>
          </c:cat>
          <c:val>
            <c:numRef>
              <c:f>Pivot!$B$110:$B$113</c:f>
              <c:numCache>
                <c:formatCode>_(* #,##0_);_(* \(#,##0\);_(* "-"_);_(@_)</c:formatCode>
                <c:ptCount val="3"/>
                <c:pt idx="0">
                  <c:v>4213</c:v>
                </c:pt>
                <c:pt idx="1">
                  <c:v>11566</c:v>
                </c:pt>
                <c:pt idx="2">
                  <c:v>3265</c:v>
                </c:pt>
              </c:numCache>
            </c:numRef>
          </c:val>
          <c:extLst>
            <c:ext xmlns:c16="http://schemas.microsoft.com/office/drawing/2014/chart" uri="{C3380CC4-5D6E-409C-BE32-E72D297353CC}">
              <c16:uniqueId val="{00000006-A959-45E0-9900-97120B96A993}"/>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1.xlsx]Pivot!Trend_Profit</c:name>
    <c:fmtId val="6"/>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Pivot!$F$4</c:f>
              <c:strCache>
                <c:ptCount val="1"/>
                <c:pt idx="0">
                  <c:v>Total</c:v>
                </c:pt>
              </c:strCache>
            </c:strRef>
          </c:tx>
          <c:spPr>
            <a:ln w="28575" cap="rnd">
              <a:solidFill>
                <a:schemeClr val="accent2"/>
              </a:solidFill>
              <a:round/>
            </a:ln>
            <a:effectLst/>
          </c:spPr>
          <c:marker>
            <c:symbol val="none"/>
          </c:marker>
          <c:cat>
            <c:strRef>
              <c:f>Pivot!$E$5:$E$17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Pivot!$F$5:$F$17</c:f>
              <c:numCache>
                <c:formatCode>_(* #,##0_);_(* \(#,##0\);_(* "-"_);_(@_)</c:formatCode>
                <c:ptCount val="12"/>
                <c:pt idx="0">
                  <c:v>141181700</c:v>
                </c:pt>
                <c:pt idx="1">
                  <c:v>138755800</c:v>
                </c:pt>
                <c:pt idx="2">
                  <c:v>245864060</c:v>
                </c:pt>
                <c:pt idx="3">
                  <c:v>275937900</c:v>
                </c:pt>
                <c:pt idx="4">
                  <c:v>332983680</c:v>
                </c:pt>
                <c:pt idx="5">
                  <c:v>295312650</c:v>
                </c:pt>
                <c:pt idx="6">
                  <c:v>205618000</c:v>
                </c:pt>
                <c:pt idx="7">
                  <c:v>319657650</c:v>
                </c:pt>
                <c:pt idx="8">
                  <c:v>351524270</c:v>
                </c:pt>
                <c:pt idx="9">
                  <c:v>334349300</c:v>
                </c:pt>
                <c:pt idx="10">
                  <c:v>566886300</c:v>
                </c:pt>
                <c:pt idx="11">
                  <c:v>574627900</c:v>
                </c:pt>
              </c:numCache>
            </c:numRef>
          </c:val>
          <c:smooth val="0"/>
          <c:extLst>
            <c:ext xmlns:c16="http://schemas.microsoft.com/office/drawing/2014/chart" uri="{C3380CC4-5D6E-409C-BE32-E72D297353CC}">
              <c16:uniqueId val="{00000000-E10F-4BCB-AC6E-1E78D1719413}"/>
            </c:ext>
          </c:extLst>
        </c:ser>
        <c:dLbls>
          <c:showLegendKey val="0"/>
          <c:showVal val="0"/>
          <c:showCatName val="0"/>
          <c:showSerName val="0"/>
          <c:showPercent val="0"/>
          <c:showBubbleSize val="0"/>
        </c:dLbls>
        <c:smooth val="0"/>
        <c:axId val="250197520"/>
        <c:axId val="250198000"/>
      </c:lineChart>
      <c:catAx>
        <c:axId val="25019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crossAx val="250198000"/>
        <c:crosses val="autoZero"/>
        <c:auto val="1"/>
        <c:lblAlgn val="ctr"/>
        <c:lblOffset val="100"/>
        <c:noMultiLvlLbl val="0"/>
      </c:catAx>
      <c:valAx>
        <c:axId val="25019800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id-ID"/>
          </a:p>
        </c:txPr>
        <c:crossAx val="25019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1.xlsx]Pivot!PivotTable4</c:name>
    <c:fmtId val="9"/>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Pivot!$B$190</c:f>
              <c:strCache>
                <c:ptCount val="1"/>
                <c:pt idx="0">
                  <c:v>Total</c:v>
                </c:pt>
              </c:strCache>
            </c:strRef>
          </c:tx>
          <c:spPr>
            <a:ln w="28575" cap="rnd">
              <a:solidFill>
                <a:schemeClr val="accent4"/>
              </a:solidFill>
              <a:round/>
            </a:ln>
            <a:effectLst/>
          </c:spPr>
          <c:marker>
            <c:symbol val="none"/>
          </c:marker>
          <c:cat>
            <c:strRef>
              <c:f>Pivot!$A$191:$A$203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Pivot!$B$191:$B$203</c:f>
              <c:numCache>
                <c:formatCode>_(* #,##0_);_(* \(#,##0\);_(* "-"_);_(@_)</c:formatCode>
                <c:ptCount val="12"/>
                <c:pt idx="0">
                  <c:v>699</c:v>
                </c:pt>
                <c:pt idx="1">
                  <c:v>591</c:v>
                </c:pt>
                <c:pt idx="2">
                  <c:v>1277</c:v>
                </c:pt>
                <c:pt idx="3">
                  <c:v>1261</c:v>
                </c:pt>
                <c:pt idx="4">
                  <c:v>1441</c:v>
                </c:pt>
                <c:pt idx="5">
                  <c:v>1402</c:v>
                </c:pt>
                <c:pt idx="6">
                  <c:v>1207</c:v>
                </c:pt>
                <c:pt idx="7">
                  <c:v>1320</c:v>
                </c:pt>
                <c:pt idx="8">
                  <c:v>2550</c:v>
                </c:pt>
                <c:pt idx="9">
                  <c:v>1597</c:v>
                </c:pt>
                <c:pt idx="10">
                  <c:v>2982</c:v>
                </c:pt>
                <c:pt idx="11">
                  <c:v>2717</c:v>
                </c:pt>
              </c:numCache>
            </c:numRef>
          </c:val>
          <c:smooth val="0"/>
          <c:extLst>
            <c:ext xmlns:c16="http://schemas.microsoft.com/office/drawing/2014/chart" uri="{C3380CC4-5D6E-409C-BE32-E72D297353CC}">
              <c16:uniqueId val="{00000000-7EDA-42AC-A9B0-745DA8187696}"/>
            </c:ext>
          </c:extLst>
        </c:ser>
        <c:dLbls>
          <c:showLegendKey val="0"/>
          <c:showVal val="0"/>
          <c:showCatName val="0"/>
          <c:showSerName val="0"/>
          <c:showPercent val="0"/>
          <c:showBubbleSize val="0"/>
        </c:dLbls>
        <c:smooth val="0"/>
        <c:axId val="565978816"/>
        <c:axId val="565980256"/>
      </c:lineChart>
      <c:catAx>
        <c:axId val="56597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crossAx val="565980256"/>
        <c:crosses val="autoZero"/>
        <c:auto val="1"/>
        <c:lblAlgn val="ctr"/>
        <c:lblOffset val="100"/>
        <c:noMultiLvlLbl val="0"/>
      </c:catAx>
      <c:valAx>
        <c:axId val="56598025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id-ID"/>
          </a:p>
        </c:txPr>
        <c:crossAx val="5659788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1.xlsx]Pivot!Segment</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1">
              <a:lumMod val="75000"/>
            </a:schemeClr>
          </a:solidFill>
          <a:ln>
            <a:noFill/>
          </a:ln>
          <a:effectLst/>
        </c:spPr>
      </c:pivotFmt>
      <c:pivotFmt>
        <c:idx val="5"/>
        <c:spPr>
          <a:solidFill>
            <a:schemeClr val="tx2">
              <a:lumMod val="20000"/>
              <a:lumOff val="80000"/>
            </a:schemeClr>
          </a:solidFill>
          <a:ln>
            <a:noFill/>
          </a:ln>
          <a:effectLst/>
        </c:spPr>
      </c:pivotFmt>
    </c:pivotFmts>
    <c:plotArea>
      <c:layout/>
      <c:barChart>
        <c:barDir val="col"/>
        <c:grouping val="clustered"/>
        <c:varyColors val="0"/>
        <c:ser>
          <c:idx val="0"/>
          <c:order val="0"/>
          <c:tx>
            <c:strRef>
              <c:f>Pivot!$B$207</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C709-499D-887C-2E6E2FBE2E44}"/>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C709-499D-887C-2E6E2FBE2E44}"/>
              </c:ext>
            </c:extLst>
          </c:dPt>
          <c:dPt>
            <c:idx val="2"/>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3-C709-499D-887C-2E6E2FBE2E4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Pivot!$A$208:$A$211</c:f>
              <c:strCache>
                <c:ptCount val="3"/>
                <c:pt idx="0">
                  <c:v>Consumer</c:v>
                </c:pt>
                <c:pt idx="1">
                  <c:v>Corporate</c:v>
                </c:pt>
                <c:pt idx="2">
                  <c:v>Home Office</c:v>
                </c:pt>
              </c:strCache>
            </c:strRef>
          </c:cat>
          <c:val>
            <c:numRef>
              <c:f>Pivot!$B$208:$B$211</c:f>
              <c:numCache>
                <c:formatCode>_(* #,##0_);_(* \(#,##0\);_(* "-"_);_(@_)</c:formatCode>
                <c:ptCount val="3"/>
                <c:pt idx="0">
                  <c:v>9686</c:v>
                </c:pt>
                <c:pt idx="1">
                  <c:v>5865</c:v>
                </c:pt>
                <c:pt idx="2">
                  <c:v>3493</c:v>
                </c:pt>
              </c:numCache>
            </c:numRef>
          </c:val>
          <c:extLst>
            <c:ext xmlns:c16="http://schemas.microsoft.com/office/drawing/2014/chart" uri="{C3380CC4-5D6E-409C-BE32-E72D297353CC}">
              <c16:uniqueId val="{00000000-C709-499D-887C-2E6E2FBE2E44}"/>
            </c:ext>
          </c:extLst>
        </c:ser>
        <c:dLbls>
          <c:showLegendKey val="0"/>
          <c:showVal val="0"/>
          <c:showCatName val="0"/>
          <c:showSerName val="0"/>
          <c:showPercent val="0"/>
          <c:showBubbleSize val="0"/>
        </c:dLbls>
        <c:gapWidth val="219"/>
        <c:overlap val="-27"/>
        <c:axId val="1466357568"/>
        <c:axId val="1466359488"/>
      </c:barChart>
      <c:catAx>
        <c:axId val="146635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id-ID"/>
          </a:p>
        </c:txPr>
        <c:crossAx val="1466359488"/>
        <c:crosses val="autoZero"/>
        <c:auto val="1"/>
        <c:lblAlgn val="ctr"/>
        <c:lblOffset val="100"/>
        <c:noMultiLvlLbl val="0"/>
      </c:catAx>
      <c:valAx>
        <c:axId val="14663594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crossAx val="146635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1.xlsx]Pivot!Penjualan_by_subkategori</c:name>
    <c:fmtId val="7"/>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Pivot!$B$168</c:f>
              <c:strCache>
                <c:ptCount val="1"/>
                <c:pt idx="0">
                  <c:v>Total</c:v>
                </c:pt>
              </c:strCache>
            </c:strRef>
          </c:tx>
          <c:spPr>
            <a:solidFill>
              <a:schemeClr val="accent6"/>
            </a:solidFill>
            <a:ln>
              <a:noFill/>
            </a:ln>
            <a:effectLst/>
          </c:spPr>
          <c:invertIfNegative val="0"/>
          <c:cat>
            <c:strRef>
              <c:f>Pivot!$A$169:$A$186</c:f>
              <c:strCache>
                <c:ptCount val="17"/>
                <c:pt idx="0">
                  <c:v>Copiers</c:v>
                </c:pt>
                <c:pt idx="1">
                  <c:v>Machines</c:v>
                </c:pt>
                <c:pt idx="2">
                  <c:v>Supplies</c:v>
                </c:pt>
                <c:pt idx="3">
                  <c:v>Bookcases</c:v>
                </c:pt>
                <c:pt idx="4">
                  <c:v>Fasteners</c:v>
                </c:pt>
                <c:pt idx="5">
                  <c:v>Envelopes</c:v>
                </c:pt>
                <c:pt idx="6">
                  <c:v>Tables</c:v>
                </c:pt>
                <c:pt idx="7">
                  <c:v>Labels</c:v>
                </c:pt>
                <c:pt idx="8">
                  <c:v>Appliances</c:v>
                </c:pt>
                <c:pt idx="9">
                  <c:v>Chairs</c:v>
                </c:pt>
                <c:pt idx="10">
                  <c:v>Accessories</c:v>
                </c:pt>
                <c:pt idx="11">
                  <c:v>Storage</c:v>
                </c:pt>
                <c:pt idx="12">
                  <c:v>Phones</c:v>
                </c:pt>
                <c:pt idx="13">
                  <c:v>Art</c:v>
                </c:pt>
                <c:pt idx="14">
                  <c:v>Furnishings</c:v>
                </c:pt>
                <c:pt idx="15">
                  <c:v>Paper</c:v>
                </c:pt>
                <c:pt idx="16">
                  <c:v>Binders</c:v>
                </c:pt>
              </c:strCache>
            </c:strRef>
          </c:cat>
          <c:val>
            <c:numRef>
              <c:f>Pivot!$B$169:$B$186</c:f>
              <c:numCache>
                <c:formatCode>_(* #,##0_);_(* \(#,##0\);_(* "-"_);_(@_)</c:formatCode>
                <c:ptCount val="17"/>
                <c:pt idx="0">
                  <c:v>119</c:v>
                </c:pt>
                <c:pt idx="1">
                  <c:v>170</c:v>
                </c:pt>
                <c:pt idx="2">
                  <c:v>283</c:v>
                </c:pt>
                <c:pt idx="3">
                  <c:v>436</c:v>
                </c:pt>
                <c:pt idx="4">
                  <c:v>471</c:v>
                </c:pt>
                <c:pt idx="5">
                  <c:v>497</c:v>
                </c:pt>
                <c:pt idx="6">
                  <c:v>647</c:v>
                </c:pt>
                <c:pt idx="7">
                  <c:v>660</c:v>
                </c:pt>
                <c:pt idx="8">
                  <c:v>922</c:v>
                </c:pt>
                <c:pt idx="9">
                  <c:v>1216</c:v>
                </c:pt>
                <c:pt idx="10">
                  <c:v>1396</c:v>
                </c:pt>
                <c:pt idx="11">
                  <c:v>1558</c:v>
                </c:pt>
                <c:pt idx="12">
                  <c:v>1580</c:v>
                </c:pt>
                <c:pt idx="13">
                  <c:v>1644</c:v>
                </c:pt>
                <c:pt idx="14">
                  <c:v>1914</c:v>
                </c:pt>
                <c:pt idx="15">
                  <c:v>2554</c:v>
                </c:pt>
                <c:pt idx="16">
                  <c:v>2977</c:v>
                </c:pt>
              </c:numCache>
            </c:numRef>
          </c:val>
          <c:extLst>
            <c:ext xmlns:c16="http://schemas.microsoft.com/office/drawing/2014/chart" uri="{C3380CC4-5D6E-409C-BE32-E72D297353CC}">
              <c16:uniqueId val="{00000000-86CE-4179-B581-A8A1A27279C6}"/>
            </c:ext>
          </c:extLst>
        </c:ser>
        <c:dLbls>
          <c:showLegendKey val="0"/>
          <c:showVal val="0"/>
          <c:showCatName val="0"/>
          <c:showSerName val="0"/>
          <c:showPercent val="0"/>
          <c:showBubbleSize val="0"/>
        </c:dLbls>
        <c:gapWidth val="182"/>
        <c:axId val="592521647"/>
        <c:axId val="1651787055"/>
      </c:barChart>
      <c:catAx>
        <c:axId val="59252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crossAx val="1651787055"/>
        <c:crosses val="autoZero"/>
        <c:auto val="1"/>
        <c:lblAlgn val="ctr"/>
        <c:lblOffset val="100"/>
        <c:noMultiLvlLbl val="0"/>
      </c:catAx>
      <c:valAx>
        <c:axId val="1651787055"/>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id-ID"/>
          </a:p>
        </c:txPr>
        <c:crossAx val="59252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1.xlsx]Pivot!Jasa_Pengiriman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Total</a:t>
            </a:r>
            <a:r>
              <a:rPr lang="en-US"/>
              <a:t> Order by Jasa</a:t>
            </a:r>
            <a:r>
              <a:rPr lang="en-US" baseline="0"/>
              <a:t> Pengiriman</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Pivot!$B$89</c:f>
              <c:strCache>
                <c:ptCount val="1"/>
                <c:pt idx="0">
                  <c:v>Total</c:v>
                </c:pt>
              </c:strCache>
            </c:strRef>
          </c:tx>
          <c:spPr>
            <a:solidFill>
              <a:schemeClr val="accent1"/>
            </a:solidFill>
            <a:ln>
              <a:noFill/>
            </a:ln>
            <a:effectLst/>
          </c:spPr>
          <c:invertIfNegative val="0"/>
          <c:cat>
            <c:strRef>
              <c:f>Pivot!$A$90:$A$95</c:f>
              <c:strCache>
                <c:ptCount val="5"/>
                <c:pt idx="0">
                  <c:v>POS Indonesia</c:v>
                </c:pt>
                <c:pt idx="1">
                  <c:v>Si Cepat</c:v>
                </c:pt>
                <c:pt idx="2">
                  <c:v>JNE</c:v>
                </c:pt>
                <c:pt idx="3">
                  <c:v>TIKI</c:v>
                </c:pt>
                <c:pt idx="4">
                  <c:v>J&amp;T Express</c:v>
                </c:pt>
              </c:strCache>
            </c:strRef>
          </c:cat>
          <c:val>
            <c:numRef>
              <c:f>Pivot!$B$90:$B$95</c:f>
              <c:numCache>
                <c:formatCode>_(* #,##0_);_(* \(#,##0\);_(* "-"_);_(@_)</c:formatCode>
                <c:ptCount val="5"/>
                <c:pt idx="0">
                  <c:v>212</c:v>
                </c:pt>
                <c:pt idx="1">
                  <c:v>933</c:v>
                </c:pt>
                <c:pt idx="2">
                  <c:v>1164</c:v>
                </c:pt>
                <c:pt idx="3">
                  <c:v>1168</c:v>
                </c:pt>
                <c:pt idx="4">
                  <c:v>1532</c:v>
                </c:pt>
              </c:numCache>
            </c:numRef>
          </c:val>
          <c:extLst>
            <c:ext xmlns:c16="http://schemas.microsoft.com/office/drawing/2014/chart" uri="{C3380CC4-5D6E-409C-BE32-E72D297353CC}">
              <c16:uniqueId val="{00000000-1627-4024-83AB-5E30C71B072F}"/>
            </c:ext>
          </c:extLst>
        </c:ser>
        <c:dLbls>
          <c:showLegendKey val="0"/>
          <c:showVal val="0"/>
          <c:showCatName val="0"/>
          <c:showSerName val="0"/>
          <c:showPercent val="0"/>
          <c:showBubbleSize val="0"/>
        </c:dLbls>
        <c:gapWidth val="219"/>
        <c:overlap val="-27"/>
        <c:axId val="592873087"/>
        <c:axId val="8385439"/>
      </c:barChart>
      <c:catAx>
        <c:axId val="59287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385439"/>
        <c:crosses val="autoZero"/>
        <c:auto val="1"/>
        <c:lblAlgn val="ctr"/>
        <c:lblOffset val="100"/>
        <c:noMultiLvlLbl val="0"/>
      </c:catAx>
      <c:valAx>
        <c:axId val="838543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9287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1.xlsx]Pivot!Penjualan_by_Tahun</c:name>
    <c:fmtId val="7"/>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Pivot!$B$117:$B$118</c:f>
              <c:strCache>
                <c:ptCount val="1"/>
                <c:pt idx="0">
                  <c:v>Furniture</c:v>
                </c:pt>
              </c:strCache>
            </c:strRef>
          </c:tx>
          <c:spPr>
            <a:solidFill>
              <a:schemeClr val="accent1"/>
            </a:solidFill>
            <a:ln>
              <a:noFill/>
            </a:ln>
            <a:effectLst/>
          </c:spPr>
          <c:invertIfNegative val="0"/>
          <c:cat>
            <c:strRef>
              <c:f>Pivot!$A$119:$A$123</c:f>
              <c:strCache>
                <c:ptCount val="4"/>
                <c:pt idx="0">
                  <c:v>2014</c:v>
                </c:pt>
                <c:pt idx="1">
                  <c:v>2015</c:v>
                </c:pt>
                <c:pt idx="2">
                  <c:v>2016</c:v>
                </c:pt>
                <c:pt idx="3">
                  <c:v>2017</c:v>
                </c:pt>
              </c:strCache>
            </c:strRef>
          </c:cat>
          <c:val>
            <c:numRef>
              <c:f>Pivot!$B$119:$B$123</c:f>
              <c:numCache>
                <c:formatCode>_(* #,##0_);_(* \(#,##0\);_(* "-"_);_(@_)</c:formatCode>
                <c:ptCount val="4"/>
                <c:pt idx="0">
                  <c:v>835</c:v>
                </c:pt>
                <c:pt idx="1">
                  <c:v>869</c:v>
                </c:pt>
                <c:pt idx="2">
                  <c:v>1244</c:v>
                </c:pt>
                <c:pt idx="3">
                  <c:v>1265</c:v>
                </c:pt>
              </c:numCache>
            </c:numRef>
          </c:val>
          <c:extLst>
            <c:ext xmlns:c16="http://schemas.microsoft.com/office/drawing/2014/chart" uri="{C3380CC4-5D6E-409C-BE32-E72D297353CC}">
              <c16:uniqueId val="{00000000-505F-400B-B633-6FCC4A00D337}"/>
            </c:ext>
          </c:extLst>
        </c:ser>
        <c:ser>
          <c:idx val="1"/>
          <c:order val="1"/>
          <c:tx>
            <c:strRef>
              <c:f>Pivot!$C$117:$C$118</c:f>
              <c:strCache>
                <c:ptCount val="1"/>
                <c:pt idx="0">
                  <c:v>Office Supplies</c:v>
                </c:pt>
              </c:strCache>
            </c:strRef>
          </c:tx>
          <c:spPr>
            <a:solidFill>
              <a:schemeClr val="accent2"/>
            </a:solidFill>
            <a:ln>
              <a:noFill/>
            </a:ln>
            <a:effectLst/>
          </c:spPr>
          <c:invertIfNegative val="0"/>
          <c:cat>
            <c:strRef>
              <c:f>Pivot!$A$119:$A$123</c:f>
              <c:strCache>
                <c:ptCount val="4"/>
                <c:pt idx="0">
                  <c:v>2014</c:v>
                </c:pt>
                <c:pt idx="1">
                  <c:v>2015</c:v>
                </c:pt>
                <c:pt idx="2">
                  <c:v>2016</c:v>
                </c:pt>
                <c:pt idx="3">
                  <c:v>2017</c:v>
                </c:pt>
              </c:strCache>
            </c:strRef>
          </c:cat>
          <c:val>
            <c:numRef>
              <c:f>Pivot!$C$119:$C$123</c:f>
              <c:numCache>
                <c:formatCode>_(* #,##0_);_(* \(#,##0\);_(* "-"_);_(@_)</c:formatCode>
                <c:ptCount val="4"/>
                <c:pt idx="0">
                  <c:v>2267</c:v>
                </c:pt>
                <c:pt idx="1">
                  <c:v>2387</c:v>
                </c:pt>
                <c:pt idx="2">
                  <c:v>2895</c:v>
                </c:pt>
                <c:pt idx="3">
                  <c:v>4017</c:v>
                </c:pt>
              </c:numCache>
            </c:numRef>
          </c:val>
          <c:extLst>
            <c:ext xmlns:c16="http://schemas.microsoft.com/office/drawing/2014/chart" uri="{C3380CC4-5D6E-409C-BE32-E72D297353CC}">
              <c16:uniqueId val="{00000003-7918-4E13-B817-7031CB73ACF3}"/>
            </c:ext>
          </c:extLst>
        </c:ser>
        <c:ser>
          <c:idx val="2"/>
          <c:order val="2"/>
          <c:tx>
            <c:strRef>
              <c:f>Pivot!$D$117:$D$118</c:f>
              <c:strCache>
                <c:ptCount val="1"/>
                <c:pt idx="0">
                  <c:v>Technology</c:v>
                </c:pt>
              </c:strCache>
            </c:strRef>
          </c:tx>
          <c:spPr>
            <a:solidFill>
              <a:schemeClr val="accent3"/>
            </a:solidFill>
            <a:ln>
              <a:noFill/>
            </a:ln>
            <a:effectLst/>
          </c:spPr>
          <c:invertIfNegative val="0"/>
          <c:cat>
            <c:strRef>
              <c:f>Pivot!$A$119:$A$123</c:f>
              <c:strCache>
                <c:ptCount val="4"/>
                <c:pt idx="0">
                  <c:v>2014</c:v>
                </c:pt>
                <c:pt idx="1">
                  <c:v>2015</c:v>
                </c:pt>
                <c:pt idx="2">
                  <c:v>2016</c:v>
                </c:pt>
                <c:pt idx="3">
                  <c:v>2017</c:v>
                </c:pt>
              </c:strCache>
            </c:strRef>
          </c:cat>
          <c:val>
            <c:numRef>
              <c:f>Pivot!$D$119:$D$123</c:f>
              <c:numCache>
                <c:formatCode>_(* #,##0_);_(* \(#,##0\);_(* "-"_);_(@_)</c:formatCode>
                <c:ptCount val="4"/>
                <c:pt idx="0">
                  <c:v>581</c:v>
                </c:pt>
                <c:pt idx="1">
                  <c:v>673</c:v>
                </c:pt>
                <c:pt idx="2">
                  <c:v>868</c:v>
                </c:pt>
                <c:pt idx="3">
                  <c:v>1143</c:v>
                </c:pt>
              </c:numCache>
            </c:numRef>
          </c:val>
          <c:extLst>
            <c:ext xmlns:c16="http://schemas.microsoft.com/office/drawing/2014/chart" uri="{C3380CC4-5D6E-409C-BE32-E72D297353CC}">
              <c16:uniqueId val="{00000004-7918-4E13-B817-7031CB73ACF3}"/>
            </c:ext>
          </c:extLst>
        </c:ser>
        <c:dLbls>
          <c:showLegendKey val="0"/>
          <c:showVal val="0"/>
          <c:showCatName val="0"/>
          <c:showSerName val="0"/>
          <c:showPercent val="0"/>
          <c:showBubbleSize val="0"/>
        </c:dLbls>
        <c:gapWidth val="219"/>
        <c:overlap val="-27"/>
        <c:axId val="11610879"/>
        <c:axId val="8386687"/>
      </c:barChart>
      <c:catAx>
        <c:axId val="1161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Penjualan Tiap Tahun by Kategori</a:t>
                </a:r>
                <a:endParaRPr lang="id-ID"/>
              </a:p>
            </c:rich>
          </c:tx>
          <c:layout>
            <c:manualLayout>
              <c:xMode val="edge"/>
              <c:yMode val="edge"/>
              <c:x val="0.33550328083989506"/>
              <c:y val="4.173811606882472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386687"/>
        <c:crosses val="autoZero"/>
        <c:auto val="1"/>
        <c:lblAlgn val="ctr"/>
        <c:lblOffset val="100"/>
        <c:noMultiLvlLbl val="0"/>
      </c:catAx>
      <c:valAx>
        <c:axId val="838668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61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1.xlsx]Pivot!Status_Barang</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 Barang</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Pivot!$B$99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Pivot!$A$100:$A$105</c:f>
              <c:strCache>
                <c:ptCount val="5"/>
                <c:pt idx="0">
                  <c:v>Dikembalikan</c:v>
                </c:pt>
                <c:pt idx="1">
                  <c:v>Hilang</c:v>
                </c:pt>
                <c:pt idx="2">
                  <c:v>Rusak</c:v>
                </c:pt>
                <c:pt idx="3">
                  <c:v>Dalam Perjalanan</c:v>
                </c:pt>
                <c:pt idx="4">
                  <c:v>Diterima</c:v>
                </c:pt>
              </c:strCache>
            </c:strRef>
          </c:cat>
          <c:val>
            <c:numRef>
              <c:f>Pivot!$B$100:$B$105</c:f>
              <c:numCache>
                <c:formatCode>_(* #,##0_);_(* \(#,##0\);_(* "-"_);_(@_)</c:formatCode>
                <c:ptCount val="5"/>
                <c:pt idx="0">
                  <c:v>188</c:v>
                </c:pt>
                <c:pt idx="1">
                  <c:v>216</c:v>
                </c:pt>
                <c:pt idx="2">
                  <c:v>220</c:v>
                </c:pt>
                <c:pt idx="3">
                  <c:v>1387</c:v>
                </c:pt>
                <c:pt idx="4">
                  <c:v>2998</c:v>
                </c:pt>
              </c:numCache>
            </c:numRef>
          </c:val>
          <c:extLst>
            <c:ext xmlns:c16="http://schemas.microsoft.com/office/drawing/2014/chart" uri="{C3380CC4-5D6E-409C-BE32-E72D297353CC}">
              <c16:uniqueId val="{00000000-AE98-4CF7-A212-E181603B2426}"/>
            </c:ext>
          </c:extLst>
        </c:ser>
        <c:dLbls>
          <c:showLegendKey val="0"/>
          <c:showVal val="0"/>
          <c:showCatName val="0"/>
          <c:showSerName val="0"/>
          <c:showPercent val="0"/>
          <c:showBubbleSize val="0"/>
        </c:dLbls>
        <c:gapWidth val="219"/>
        <c:overlap val="-27"/>
        <c:axId val="12827295"/>
        <c:axId val="5543471"/>
      </c:barChart>
      <c:catAx>
        <c:axId val="1282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543471"/>
        <c:crosses val="autoZero"/>
        <c:auto val="1"/>
        <c:lblAlgn val="ctr"/>
        <c:lblOffset val="100"/>
        <c:noMultiLvlLbl val="0"/>
      </c:catAx>
      <c:valAx>
        <c:axId val="554347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282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8562D209-1C62-4CF6-8176-A6E881CEAF85}">
          <cx:tx>
            <cx:txData>
              <cx:f/>
              <cx:v>Barang Terjual</cx:v>
            </cx:txData>
          </cx:tx>
          <cx:dataId val="0"/>
          <cx:layoutPr>
            <cx:regionLabelLayout val="none"/>
            <cx:geography viewedRegionType="dataOnly" cultureLanguage="en-US" cultureRegion="ID" attribution="Powered by Bing">
              <cx:geoCache provider="{E9337A44-BEBE-4D9F-B70C-5C5E7DAFC167}">
                <cx:binary>7Hxpc9s60u5fSeXzpQ9AgCA5NeetuuAiUasXJbH9haUkDglu4L79+rdFWYmt+CyZ8dy6rhrXOQyx
kU086MbTDUD//NL/40vysC/f9WmSVf/40v/+Pqzr/B+//VZ9CR/SfXWRii+lrOS3+uKLTH+T376J
Lw+/fS33nciC31SE6W9fwn1ZP/Tv/+ef8LTgQa7kl30tZHbVPJTD9UPVJHX1J2UvFr3bf01FZouq
LsWXGv/+fvmQN8m+2WfvrsW+ef/uIatFPeyG/OH398/qvn/32/kTf3r7uwQErJuv0JZcmFg3GTUp
Ov7h9+8SmQWPxRgZF/CRqqqpxumlm30KDQ9ivPOqZJ99rU4lL4kzCbP/+rV8qCr4qunf89bPPuC8
8ItssvrQkQH06e/vveyrzB4qsX//TlTSOhZa8vAtnj19/G/PYfiff55lQHec5TxB6rzv/qroJ6D4
QxbETfKKECnkQsOaBhipf4CRekGIqSEDsRMSR4z+jiwv4/Oj5Rk2PwreGC6bptq/2wE4wb7cv+Nw
qU+d9dKw/TUtUowLTTWZiXRiHv+052qEjQtKdZ2yczX69FDV757J9mdSvQzWS884g+2lKm8MQL5P
xJ/1zS8jRjQN64ahPiIG9u2p4cPaBcYME8ro6a2PSvUXcryM0VH6M1SOmW8MhyV8f7rPapiKPtSg
Rqfe+fe1SL0wdAMhbJ4gMc8gYRfY0DVmsDM7t5FlHb77IdififQyPD8/4Qyqnyu8MdgW+/Tza+oP
vmCmoQN3OLN0SL045Or4jC/85ftfBuax2Rkaj7lvDAJ76b1b7GNgi6+oNAoDgmaoxITp//inPtca
xC4MAmYOU3S0dCftOJqzvyHQHyHz+CU/YfOY/8bQ2eyBG5Ty4d3//fIQvrP3ZVNV+2Sfnrrr37dv
9EI1qAY07kQSwIw9mXJMdmFSAlzbYEcgyenVR6QOcp1yXhLmZZiOrc4wOma+MYA4ABQDdXtIwDnJ
gj/ril/kAuqFqhGC1HPfR7sAE6ci4Amnl50owEES5e9I8jIox0958oAzfH4qf3tQ1Q/ZqdNeGqy/
iBC7oJrKKEaPNsw8Y2tg5LB6YHMIrN/RN/4O1V9I8ocITe1+BmbKfmN42N67OxkMrz736BeGSRli
+A9gwQjcHk2nOjljA39Pmpehedr2DJ6nRW8MosW+A/9UpE15GsCvoDaAD/gwDByZlyMHWL1gmKoa
Omdrzh7c0sW+/VOi8jI8T5qeofOk5I2BM5OlBI8nka+HDboAP0bXzEdg4J+z2UeFqI7OGNbpGQ/4
W8K8jM2TpmfYPCl5Y9hMivPa8RygYtjUTfWgF08oGkb6BQNlQYwd46VnxGAKs/xravOk6Rk0T0re
GDQ3ELLuIFb77uYBIs771yQE5IJpFOkw8zz+nXk9KrrAmoogJAdBhKeE4EY2ECs4SXYqe8nWvqxC
5+3PwDovfmOIXe7z5vWjoyqQM1Ol2IRQ2lNtIuQC6wwZ7NzETUN+kuXXAXra9gycp0VvDJgjPYDw
9f5PfcBfpNX6hQrkwNDRmZkD3gZrDYQA5T4BcKTTFqhSuU/+RWrwvPUZOM8L3xg8P2KPr760gC6Q
jihlj2Hqwz/P4wYY44OtoyYjZ2hN4/2HaCco/76x++kBZ5j9VP7GYLtp0j2M5//I/AQBN6piBOTt
qclD9AIzmLogqnCC46hZN4/z0iTQqejvI3XW/Ayns9I3htJ6nzTx6y6owpq2oUEY7jk4qnlBGfA+
7eTOnnA4QvTXcrxMGU7tzkA5Zb8xNH7Yk/+A2qgXJsDCjO/G7nxi0i6IoZuGpp45RccR/kO2E3K/
qkFPn3CG18+veLvI7V6bScByEMK6Zvw0N5ELihnBBOsnSJ4ziacdfuTpfx+yE2V4+owz0F6q8oZh
e934EETnNP0QU/2ub+fqdoi7grdrGGez1RTKedrtvwrdTw84w+2n8jcG2mqf5q+7SEEhJEEJTE/n
C67axUHzYGeJPrnCZyGJvyHIy7PW94ZnyHzPf2OIHKfb196zgGDPAiZEQ+QUiDgP4xkAj3aocEbO
jzsKTiTgV/XneesziJ4XvjGcnm2GevWIuAHzFDXUw0rR8e88bgS+FFUJLNKewTUZpGeyneazvz9f
vfSMM+heqvLGAPzLuM0vBinohWbqhCJ8ivWdQUaMC51ppgkLgC8ZwL8U52Xz99jsDJ7H3LeIyLvL
h6DJYE561Tjsf8H5413f08A63xD+04bhaUj9B1yp/yLz7yJzWiR49ZCeCmEGRJgOa0yPf8/jENi8
IBoxwJs6o91TvO0k1q/PP2fNz2zbWembtHGv7tf+V4v+XS163fMq4LIyFfjA941AP+0Ewhc6gUg4
IfpRt05qcgw7/JU0L5OBY6szfTlmvjE1ORmP6SjEq64lQQQIFsUxOY94q8CokQ77hHXgbUc353kE
6CTSqfTv8+lTcOfHE84g+rnCW4brcHLlzzrpF3k1uYCDXwjiP9qjK3TuueIL47CCDvHYlzTp5rBg
8XDYJ/Sj+3/Vi33pGWcQvlTlrYL4yuclIPZggK8Ku7dONOIsfKfCjmPYZQQ7w882QRwDBP86buft
zzA7L35zeB1XBV97U9FhyxdV1e+RIlhhf877ENSA5Q8DNra85Mk+ErR/cYXweeszxJ4XvlG8Xlm9
YP8daBYcSfoeHX+GlmnCqruuAss4gnW+oHtSgn8RrrPmZ3idlf5/Dtgfi/d0wnhW6xePMSuw3Qv2
RXw/fnkwiM/QwpheHDgj7Ok786meHCj+Y2lepoVPmj4T/v/BKeU/PsH8/bS3DVvunOmY+JNDzH9e
eopYnDV9pG1HYvbsS090xPv6+3vYh/IEtcMjntG9J5117OfvbQ4kAppTDJFy0wSN0g048MyALnZw
Ovb396YGu5Fgx4RBdIogNnvYTJ4djvz9/l4Dk4pgHR+2oeuwOqJpAG51ICa/v1dgE5OJYJOgaRx2
n+kqZd+P6F/KZAhk9r0zHtPvsia9lCKrKzgYrxvwOfmx4kFUxlSV6nBCBygR0xgDIaH8y/4afggA
6uP/kxKMMq2I2NrE45W7juorKZjV9vrtSPOY92Zg2ggHO6ylidvhXi6awyWp8SpIvYYKp85jxQ6F
huxOiJynUayPDmsCudAHkdqpngw8x60YrUgpsoVeZ2o6j4fxdDvlTpcsMbKFTNBXIzW70hJyyGZ1
V+YLZIh8EVXUrQRms74t9ZjLSmSL4nCZ7npNSxcCtoU9lkzp5PBCM6wGK9H0L35Tece2U/4fP+bH
o/+4zvERh5c+feQh/aI4KtWQNQSjwrO0M2M+fe/0jOmuCBQj5lOnHG+nh0zp8/Ip/aNYQzEaHaXP
1p2OHNWQ35pa3XDeKcTOh94zTJTwUd3lwU5khZ0Gks8XBf1sLQyRcr5wnFDW9spKA911eFYGDueD
aVpcieWcF1o24zxW0rnHjTaYuRz2drt+xz2Ntp7nuVp0J5r7NGSrJGIVr8P8gY2o5V1GeYALO2zN
uZUy6lg1C2zr8D4RapazWnG1KjifzTzepIHNPb7z3Ba3trsbutgtUG5pRL+GbRUuNZt77uaNvvZ2
ntKkG2+7dTNszNfbzMyu1+t1Ut8quW+huH1AWTIXmUndMDJWadE4fl1ZIUo2RWo+WBvHSUPl0uK6
b1xyZzXjRpa6fOaFvv+ZI9+faVqwMwZ9aQyZwx2nj2Lb4TOuKgyEvfbCPLYO3x0E+fWQXxsKu4uH
XVHhnoeZtPth5cci4l5ajCsvMNUN0yob6pdjxb3tZ7chGXfXazfKWu7e3tpNmfC8XZYdddoiaWw0
ylmRjU6gqwWMB6lxYxR3Q6LasdTcshM8ycePRWDe8mZs73BOv/CE5ZYhWvgMhxf9LdX7g6jXu50b
+lcZjri7dWU27rLtUMVzcxg/joh88LX0C/cMDW3da+j6xiAW9Ov9vdsOPUhYFJ3b9B4JwlWvFLpd
BLd9W7nu1kSj596v3S4pZ5Kvl/aQ5q69FCHmkWy5LKNVhYdlon8OAyFcX02dTLX0LnMLQ1txz0NN
MgOwvSQoV26TCctvG28YFxn1gtgnbtfoi8EwLULovGsa2+MBVeZIV2yej3E402lpF40E2ety6XkB
d8NUs11v66KSWu523US9A4PCCNa9GizzIBQONVpejSziKLajtt/IYdcIsRWsWXqCu0qRO+52u75f
r9XUtNa3y+UyKjunBBBIES99tqSNJu2h9EteeuansqmtsaEpfA7fucZYzNztbl1r/cK9v18XYb5Z
366bNOSa8qGSreebZJYaVim0j5htWzJyTsrWjtjwgfNQrecz1/SJAyPLy+rRdXfwMUXmwsOSpAph
pKyJuU9obHdVxP0m3JWGWvMhzDI7CZtlnBAOJHzvD9kVlp8U0l21lZwlanXFOc8YvvJmnp+at543
Ij40taslGGR34ySaubv77f0aoLRZX7ru0tZCjjQJankTU1ku4preVOHg8y5AHR+1B1YM1zIxFrgJ
LmkcOWUccUW9sb/N5+1YzeeLm4XT+5UTWJJlro477gf6rGBRblEqnRqpXI+DRTBWGxFhKwrZxtCr
zusS4jJR8Sp21EF4USrmDOczXasWnVqCnRo+WivOVdHPYXzzJh9s5j/wAD4kQfHi0Gn1uJSycdeu
ixCzm54uG1GssgBZZhldS79q5pHeu6lf3tfSAHVLx1kjy5mO9mCMt9BZgcBL79oD5cGxNne3925W
iQUohCa3QUDWchAhZ3XQ2k1A3AjZLI5mPSoxd3cuYRoMRzAOgRsKw2pNbROX5uUoO+h1vbJidlD6
BIfWaA5Xcda5KMqRXXVtz1GNZwRnDrozmquKiIXHr70qIjzThQ2GL+8SGOPbrZl1HwJ2l+Xxok+S
z0Ry2mffLE5bAvYVpLH5GNT2SJcwxhJzya9dSrOPh25y08y4dF0Xxg4osqsr20JtOFgjHUy35KJE
mz5oe7svdr4pv4aFbdSDc/i/KPFHPpNGeQVqpxRW1oE5Uwdz5cL3UgzD34OFAXh0zZxYk5456LZB
qe2666QtF+v1rWv00Uy1CBiJ7dq2B1nM7aVtRyXlokqdUcUfdYnsNAQjk5L8I+3k53YcR05Jb5Es
mGn9l0C51hWyqmV67fGhIHPooYDvAEe1GKH/t+u+UeGV97drm2TNQijjqv1UttIlbSMsIAu2FBWx
QtIkvKzS3opi4Ym22enS5IEc7JYHWnIjGegc0tstrkYDJoFVXNa3fLbySFkv+LVoTMe7dvuMOaD8
RaV8dLdjSeBjG1BHOQ8K9S6LlEulNqCj0B31YUYgtWpwEsaDTfJmLapqnrPkE+c+zm89XlXtZppO
Ew3Gz9ZN6t0alHLUwXjDxwgFPrFUeAWWtJU6tpPxoYyaS7eJkluQgajUcz2wnAWYrM0W5lHdXm9v
3ZjFrn0L/9mKWwgrIWyRmkNm61Wz9OPFeoRJv+hy2173orJsu4xa3ui2EsI4AIyM1rKpGOe2XREv
rMAkoG4VCdsk2o6VUS3zL0rk3406yRaDbB8vodkxXtFEt2I4Nx5zjNNsgQ91prup4nnye5Vj6SE5
3aXHJ9RDz43aT+2J/Ew08Xj3g0tNaXFglU8IVlqF/iPXesKwflSdCFZNW8HTPggcKRDQR3J4uyF8
YHYHOjfd/cibkjqIEPMfdabiY+sf1ZtM+0xx0jh51ajVcmLEncbQ4+3Ua76KwmwuRGZ1KlXnWlkD
tT6w4HAUrZ9beuD7QGd6LhUlSHgocrkI2yGtYT4Cgj2lgzr+FBZjCVxdKzkFqCj4HPQKo7zlKK1D
W/XpYBe1kW1iKXUeZ0kbWSVTDE6x1xjFuM4bJDdNoNfcTAWY/CFoQDXrfF6OMIdnDevdMa/GeUCH
1gpyhd74RYevzeGawjahmyknC1MCViyJF1MeK+6RIcuNJkwuVDGuqZ9U21Dtqq1QW5+HvmycdEjj
1aAnTosq3UNGNFQclhDZTAkjn8dVMtptEIx23CXJglCZeSVl4Y2oC53LYSg8RprwJm21eI1DfMO0
QV+MRlBz1QzIh3opRN1/SLQ6+xD0VngTZUUP/sEHGWBt42MVcWYk/tIfqb8sZft4mfJMLHtbHLqr
IBXHyhhgrqup3GiHS8Aqugq6TwkM5MrVsnmRgzeUpqy9STTkL8yG5FzJhXlgZnhZhKO+6SOSrOkQ
faOKWvEoStsrmA7NRYRE5UAvxfvIuNLLoP2s6FFlGyOQSSTMZpuPA2dlITjJYnOXNhXa5NS8mVJI
ScVNJ5tj2ZRFfGZ3rWJeIb0zd0Yc7aVasVVEt0gbtF1iGtISlYG8ulK0XR2kozP6Su62hyTGOZl3
calZU1IxMrwKgaRxOBfgGq2fXpGR1FdaELm0rdPWEkTjJo3o9fQ0ZpR32Fe19fSqMWRfyzBEtjmE
VwpVAdw86GKYj+EiFdE4YG0DV4r2PugrbX+4GRNd2/d9dS9ZzvYj3PRB0d9lQ8SjlDQ8iQTbFpHp
bwQcMuVJaw73lI6PBdWhgDZkXktlUTO9AX7vM6cWAq+amqJVTxu0CmW7HAiqL2V02Qkt/ijyML1U
R/yx70b5qR0y4g1IiWyapUCz+3bb64Rc6kY/Ok0cFLYqIno55bVqri8E8z9OqSbNbAUHcieLdoOx
UK7aLtKvSV8vFD/KrkVRzTEb6aZpQ3XR9sUq0X2ymbL0zBjmXRhGVt+Ie/jptP6TKMGDauOx22ZJ
heaBHkpPL2S4iLJmVSRAPLoGBUtfpePKqEbfSVhm3qSHoUoLTd/Ct+1Mc6yxXYeY8VEH1HzZhuCU
FCkCa5KEIAkTbmBQdkyarRZuuoYsNL1t16HfKE6BU2qHTY0Sq8nxJ1o1QNF8U5l1dWJcyiwtOI3b
cj8S8P5NSYOrBg4jrIoR+9ZUkGOxTJvc/KDTLJuXwFiGmmE7jDRtpypNsBwigrgiIElRCOM97Tay
q7RdVut4N7hTSZWamdcOsrE0o99iM1Q2dcyaXW6qtdUpeuyxMW13ZtT4bh/2hj30RThP1SywVS33
l0kyPl580xSeQfzZlE/iMbRkxq60NmTr3tQTq0za4V76RcSbHoVXbCzZmhGSWL0OqkeTNgVba1Sb
tiDhTTOasdf5vsnBSPauGWex24NtBioCl6ZL7kq9MGdVWTxmTflVlBlA09rUKUujqXkTE93RcF7y
oaPlqmXtPRpxPWcZUlRuKDVei+5TEMV0Q+vCqyqjuWnNMLQ6WA1bt307XleauVMqwu4SNph2qQ3B
AoXh8KkRlIP51O9qVNUzGI8Rj4P6WppmxbW+zm9UQ2lnhcxazyh1umAs0Co3qEQyl0FsSJsGWmt3
wERknfWzCmfF+scdQc3TPC3pUieuK4jSaBVugOtkwTKt28GWQNfvsfTXNYvHLRK169exrOzY7zpw
GpuUUzVR7ACJZotIE7tnd5JqiU3SPOKlWQR2E6L+croMWl6vDTK6dar0l20Qs3knGLESM4WeU5ts
J/y4dcrap+sYYlEeTMRoPhpE2aSJ1OyhxVx2dPRUUI2dUYaGXcWx4k7Joqxjz4iN2soaDKMrRohn
sspjx/SH4divWmTcNUbCrvKKFZuiNR77O0xZaKXIH9YpEeq1H1Y7ccAhYgW2qKZYbAy11aAU3VKK
pHIhTOXfUIU2XPPTfEnMrHTG3lgONTJuZCP6ddyoJh97UdyxQG0s0YjWQ0VyA95S6nZhLG6zsit4
l/fFhrVD8LGOep6jXtwSURXLLvQ7CzV5ca0o474fk2uMG/bV9NV1l43F7diqis1q8PHiKnBoVBnY
bc3sC2VVNyszo1uDPezXU1Jo8tuUNV1G3+jnSgtRxllUIWGBoP5VyBaKTJIrcUiQoe5WmmBXU5Ep
wDSGpjHMUMYObpH6JTdEv5KSaTddbOcoLW46EkLiIaJGB+GaxFxFcZd/wmZpq11Q7Ghcs6sglmuD
SXlNIMZUfDaMJveCodnAqj75ZvaqpbZG/0UB75IPqVmB2yw/10oX8RZxEojuIVH7goeFbHaD1scw
k1N9OYwwcAMyWkmnF9pCS+Ntp0S5V6QfQyRZDFoNrlHGEunzBKPGCiG450ZaNlwKVcZbLGunLdtd
N+j5nSEU4iCcDHO9y4u72Cy5GeXFp77v5pUWJbs0VL8qWhxfGrLIL0vj0uggckFDEQMQEHaa+bDW
3TzEfuzvglEwrsDPbVyNkLsMGvK5qcbaVs2EfkKFUKwSSNKi8QvyqRzDhd6OszgfwkWH/GpLk7za
9mQU2whzLe0TR9e02AlVvd0NxqjalZ6ms5CIdifi3pgbYz1YU2lXVtRRRQDcCSHDUoxewhHE0aZq
qn9lgRLyLOjRLuoJcVXgRoswHeJtkNUN1xXDZVTkn9qkqW0Yb5lHD0kzSvd+g/ptHDdoEzLzLlLD
BSVhuQ5YUAERwuXVIUvHZbkOGy2YG3FJ2Iwo5mCRtsWrMTHQamAJMJQK4tC4MOD8Alj/7pKFKb0c
GSOX9HCndtkdrqNx8SO/IGZjK0NkWoUiOuXGz7SrMPbZVyUQXkDV8U4v2tYOUYggesFqL2r90hoS
5H8e4Hd1R02/BVruAHD9mvSgV/CTMZo9JROYpVUaZospNV1SmCV4Hw2DM3SlnfuoDS2IJamzvoao
0DSuh05DPIVTliuYr+WnFObcAZXJTg0yw82LMuNJ2gwO+AVkNeB0AG0OSzfQIRYU6aLhal9Zmprj
VWbm2S5P2tZqZGjMq85MdyXu47lCVNNife2WWEk/lUQEXEiGrlEruoWUqHXMPks+KqXilfDjbB+0
cQxWuCcdBxeRfEhVstJHKbheaVllyzw3rSBOTLvHYwDczB+AxKkBDw934yHvx13QVeP9j3rhWCzG
KJqfVZCsC3jfQ8S+o3hZ6YWwVZSWdqTX+jo8XKa7QY30tVTuZVKgpWjr0CpgNcWGCCiwQEAZujGX
7Vz0w76E2N86jvV0F5kscIq2R+6U7EmScpY0hadFHd1OF7A3ewQrJU+ysCiLrVHY5FBJ72G+Dfzc
mEEkLbVaXKVzTJTquujL+jpiCxYpgReaimlVASkXepkV80EBh5yVmXSYn+s3hQhCS/gduytwvyvM
AH0z1Q+NibZ+zuKrNjLLS6ng9eS+fE8RrSYf9KrX3YCC+w0/bMxRbybS8nW9t5MIDy7AGd7EJhZX
h9LJK5o8pbxXH2tMeVONrAL/XElKS2dZ7E0+Q46ClQo+8OXkM6iE5bzP62A1FcYCdH5U9BGCsOBR
JGUfuUUgdAdc0moGoSBklpY/1vcBG7pVUCIMBA8rH6u8ZLOc0tyZkvBj1aXN8irxUF4bay0PR96I
cN5AEP+uaPPQARialfSHcY3MDqhBa5r3tDQgjCgMcIVgskZx0vOsq+W1maZkrisDmwHBwTdNp4JD
Xvniq1mJOR2EdDUfqIAUWm6BXOQaNE1x4ibO1mqnq97Q+uo8gkjQBvKk0+QUvkdEppPpmbLW42Jb
Bs3oDbhV25lZ+60tQkOxptI6+VZUvoRPGIZNYWTDRvM1kyeZlO6YiELlZmP2m2w0Sxd0E5yQuhAe
mH93bPNhWeXB44WQIC94FpF+WRfaVqA0WwZmaKzGrlvpBW1gwB2SWVyvRgLhqSLAVgXs2arMsIHY
WK3q6+OtkmwQL3lTinpV1kXYcyJgcpwuQHbkuhqTztYbWIYSbWANIYXoXyHra1SN2NEgsO7gzqiu
SY2YxUogMeVY0qs2wzNtrNUPQUro1aCGVoT38KPAdi1jfSmGUG6SFjO3rvTGbdXwWgGivW1pq35A
NLpOKzZsR8n0DY39jx1Srqby4mBfeqhtHmpHoWIVXQMxJWVdUQV9pMo4bsAxTYCYjeoVLDVpDjg5
nxpJ5ZwcOMjIUq2zsdpiWIk8sE21zrYQKnfQQSHzg0LKnmmu3pSRPeX5JrNNJamvm8T/mlJYTCpZ
knPR9cLuwR3DHBXkozaRe6EELg3puhQR+TD4PuhkFDmJrswL30RXGCvJTRPFniZi+klkY73omXIX
jOoHBUO8QoJHCuEDF5bmUneSZZIAwxBJk7y+ZBkmS13WD6rpKw5hrHTxIVyR5sNjMizvY5RnVyij
w1VQLaf20wWWZQqr1KoidmCR1FZzCSQtkD2Z1UZScC1Uq21VlNU2g98GPMTsbqUW1NsOVAomqTEq
Mi6THu+MXO+uFK1wRg1IoFXopTNl6WOMd5WSZjyDCKqjFknIc4mUWdlVMU/iXNPtQEemk8BYoXmW
OkNZpCtNG4x1I6W0AzCZ+yLLLCVIo69GkCHeVBoERVOhupkEj1wbEIS81Di7zEmbXbJyuDSabp3q
NHhyQWbQOplRQAi1qLdgaeKvz24gIJAcc7rUcH0UtHNlgIGkFkSZT90J3pVi4UJR5lHSipXMim/s
oLDTpUGmumSsdtGkr1NeTYxhk5ewLImlsoXfsIqc5uBTsA4PlwGEPZa+Vl0ds9o48zDQgMpVp2uS
Hf3b1vITlS5DY4xvKcxMIRlu6zBKl+DwUysE/um2YVLMehG24ACIbNlHOfmUwhpu02lyl4XFAKEx
RZuzOGwd2cNifKYkgwYLL6ZwVTNtnEhmZKVVSWIbOhWfKaxYSaML7og6BM5xBJtFOs81v7HUMiMf
UFwa3pQshkxuKhU8A98EEpkapaPXJbNlN5RXP/IMTNYNia+oIZdjnGWXGBemAcalMLkeqe4go2Wg
QYQuPBiA0hgO6qOXcoOiPnThUNMXoaKg8eLmfwm7suU6dW37RaoC0b8Cq2+83MV2Xign3hEgJHok
8fV3gHNPsnN27fNCSWI5sVmgOedoJtocmsgrweNG/jUgeuvPFX9Yl2ZpIYDmukxKz81jjqY6pxEt
/h90Y76FxFOfM14P9VYgy0uzpssfXRlaR9rMDWgtLmLOu+k4laG4ZSisT7kGLbv8wj9BTt0ivbdL
n5za0L5ks6dv64G43NyADdzqMJxPfTHthWeqPLW17cWujOoUsP54QA7evHDG3iqIGu6kiPSXie8i
bAt7Y5MsXsN/PrZ/FXUnT+tsqkR5R0ixJQ9TOMzvHR1oWpl8OrldWT5Mjcrj9UTd8yF2msm9le4w
odwauk0lHXUxMtcoyHBYp9HsoEBFVb51gqY9jV63V77VvMm+S/IxyL8ZYtUpjch0LqauuvajinFR
5kT5wn9yJ/fn6NeaagY7HoyfdlWQP0B4PoOebtg5swZ+osqpd/3AyE30dpCMnpiPjdWR1A1IUi9F
PA3KbFOOPD/YXVTc55W7dxXg8M6Uwc2vZ3KhNfBl2VLzVdT0sbaMjEEGVemKwPlrnmaJCFSGJ8l+
dtuza2X2a8GLALmxqC8oLQqgp4RsIuHyrYiK4SmcAkRKr5j+IkGMSJxtPc/p03nOvFPR2j8Pv6Zt
ME5HRA5iFKhWBQ7MtO82L7+vA2gZfhu0UfXEgRbZw1jcZTQe9IgNVPYaTx0Lnz4RH2eM8nMEBGCr
Jm4dIOgXh89n34OY5gqATm10V6sNGuA11yFgF1IDJwfjc3Rb0d0hS0Q5ixot9UL1paK+Tmhu0edG
sWjTETp+BgG5THPm5lu/ugQe8CPb6a4ayMlfZmB7I+bsa+iTOZ6BbC3dxG6M+HLPqScPlNXT3UjC
Au/gqAoU5FxuGIHiwCwQ6joizNVvKEllvI6kb8l4wZASXtjFfoykdTLeoBPst+bVHxua1LNqT0Oo
zWt5LzqmHqLJ+BtPQkJQ5E0T84naZ+Ja/NJlKB+tSDyMdovkdIpYFtdOUx2qVuePeV94IDjmx9Hq
7gBWAk60PTVu3LpA+lWG5J7RZP0kH5cbktp3omicQ+Mwkaefj6ew5SEfpzmmk0+fHWK7J11lcTSX
4claciZriKazKCs2xutcDGTYVASllWby5+mGBU+eA/mKs9TDLJr7u3oLBK25I1VjNgXJggMnWer3
1P9gLRjdfJ6BVI45sDE8XH02Oc9zq6JtpVA09YLS51A40VapETiTOyWiQDSidGZOHLSNe60yiifU
RcEcIftVw/xRg5q+G4MyPxBlj3s9IwgOPR7VuY3MxiOj3qzxsLSL/NLlE7vgZRqARxbkafTceEZe
8+5kQFiZHtidVbnqGBHnK7IomvRWXl2VCbPtP43qiv5+tn7P3ZHEGR0g09KtKo65bA8oU+xz7YIq
SPU8QBRRBde1KOxM8Ww5RXVXFR2e1kLVm8LOWTqPFb0birA4AAjv94jX9q1m47ewow8sKPhz2EiV
rCPpdSpp6nm+zNNwKZZiXwUFLp8wc7KW/SsAsK5RAgqq+N4upE9rV/2piOw8dsSEzafsm3SO/H43
5918cCmrbsABxqRvkZUMM+GbNsgAI5FkWpAklwzeo6509BPA26/hblriYIdCcB8OjYd8E3Gwcdvp
EuhW5mlFaZZor/iB/1HvlD/qC5qSN3urceyDqnV05xa+SNyut7ZhgQ0zXhct3sQmU0cxWPKy/u9d
Z0zKHUaQAwHjqsaGn5vBBxeE32o95NWww+43HloykPPQhv5+Cnq5wd3cvvqXyo2ACpWPAyv4mSNG
XIB19HuP1X1cqRzkmWrEjhSd/9haUx1PapL70IhuP05WFntVmZ2R9U5fJk/F1gjoLBPPUT37d5zg
p8OgEDudu/4jaIh0apynsGD+xxyESyEov3m2axJR5VUigRTFpEaclLXTvqyjAhnGi5qwX5LSoQlC
DdtES7CN8LPXibM09IhEvOx77zIVtQL9aIXhfq7EkFZ9hyQGN3WZRfabWkQoWVtPW9vQjQtQ047b
Ifc3qnMeHAmmQ7d9viGUBK9meSRJ033YufM9LFr2bM9usA1bTg6jX8jbGNAmGccs+h6omDXG3TqO
PW/AF6k4t6EaW0cQl2z5YOR1TXU8XoSQMeQiMTMX58EvTRzgn0ytsOJA/Rp9qV2Vnyw+P1hjQLaF
W41fWsu/a5yIHLw5l1vXs/XFhDnYmqWG85dp3paHqoPQg4TWkAB9697G8bZyDZ0W3pbMhO3XZdv7
x2U13kKARvfSqp+mqiseuBUPwKcqyNuo2ksfoJIv3LOeSX4fTWUJ6MzyktYbyZfOdslGIKXcrdNG
IuuaxnY6eUzuJzfKb2MWIDHJhP9RQYbBSyB8buWFCbBofjeF7XCUvYLgBS+7ePr1WSrsFMG6fo8q
CrIZWO1JO3X+KL2s3wJXoqnE9QDfCNInEnm7m6smjKMCMc5ToJKnIejvnJUYNqW+Ft5pXvgPPy/6
c/vJjMyQAnVyuq6JY+5S5yjtPI/nvp04dr+222jhgkdB+4OTqyKDqlEFUXMiLgFIO4ouiVQ4nZhB
zGyjrDuugbhzuh63n54TzaAKC4j/lXvtQ03C6Dlz82ZXdSrYV5Q14NNAf2pPZ6mYNd0pY483QBvx
msR+ZrKIIYexbAG2L7mu53kBMHRmbXNtuIHmDDxPWQID4sZhb3nenAFI6MdGZd11CiwdB0OVv1WS
NumIAg+K1dp/DW5R6VVHOaIEsgRVD16EosonckoiFLo2N9b9vBC6Lh0YQuAcnPuFwZ1KTpMM0HAS
1OWP9dquh/VSexE+aqz8+llTOGH0tXUoQfpAj4YLcvwtavGy35Z+3sVeP1t7cF/TE8DlYYe0HRKh
ZVos7HBBwx/rjGk36bSrr71wWNrZfrD5fOpbp22PVPRfSy1myAWhAWubOri1fhbcsiTQnnvz9Bx8
Hgbfe24Cvzj9WhKQdXFP7Lhj8Y8O+3rt+B9y7mncV/60GTRDuVTkeRoJr9kO9vIkNFUIlshZeO1l
iye+oKexH99CjoCuq1ld1iKxDzMWNxWZLnQB2ZDu/Tz763PrR/qqUZ8fWU8wP6pj7rTBNXSAy4TT
qLdr7qJKze8lhBDrrG5muc3twBYnEGh6V3ovuh4GsOl1m8ym7H4UnbiZBpR32dQozYPOehkqGydt
7T8aXXlpLpv+Fspy3qLcri9VUbj7MBfiZxjTg8U39QKxpE1gLr3nT0cdCAgC/HY8gwa094VPq3TN
NQUxzRawOPYNTzx2mUnW7KXytHyk3CSk95BcKmTvgxxE0uUB3TQLCAKc2Uk+82A1Z/duy1mynqBo
4nOM2pp9/ksBUT+nmU2Gx7HjSfSfpfUH1k/8+nmWS2yvePPKNpKedwLDL3a4X57LWtRgSpY16o/j
rvd4HeOdBvkDcu7nlnftWwsKf6OGju5JFTUo0SCy0ir1vGF8h3hZxlkU8EeWQZI4uIrt6y5wHquG
Quzjc/97M3Wn3mX5qzadu9FOWZ2IYrvJD9XOp411m03gx9R04ntojdu+ishrzsCDFJUet74QZDgg
PI2IThDWrNIQlo1hPEzOW610f9/76rj+Zm1fVinreXasqT28FATJ9/IbR9CAgKEsp31FAtGnVfyJ
KJRHpw6nR+ZY3f00uPfZ4DovEAryg638pfiRZez6UAt8whxjA9UZotF+/YrZMi0md1cDk9l4izxm
qEFb8zw6rrP14DAkSk5D6p/wBczHUxxWdvMSeCZ1QeQg9ZkRoFsgAdLx/rIXHMHhuQMeOvzLUrk5
eY75tkKZ/whqrme8PLjaXZDgoi9kMx5xZzm0AUfiN7jQ9C2z/+wFKG5Sf7Sb67pkDRlP2pnrJFNl
uCuYbR1ghcmuLW7tlDm9ei1KeRD6h+so8sVp9XR0az4n67QlkCWP6JqzXadI2JoE0g1vT0Orj0kf
JERl/LyqeXI/R4ZklzQVcgRyyJuniZX6nM20f7BpZ18CaJ2HCAogS+bHbqnkSNXSPVfRkGQmz84s
UF+QZ3T33C0MFKzM3+deiX2oWOauA9m4FTITS2NOWV91Jz6z/m49uAtmJzL127pLycXxihwCL0g0
6ql39yJ0v6yzVaEBVqH6fwHHsAOKMF1WYcf6iaIN3XQMwJy00QTyiEPbVwgnQ6FEbPvs99axmCLn
RqRxbsMYyC133B9VoMektsf6GQrZMYkQhD5H69pQ9ocAAQo6xha4kIYSYMbfd/RdAOqsr8xm8kL7
CU0QB9gFmvA7tXkSuLX7Ywycu6Ah+s0Y1DeEB2oTUukkpUv0FSovKPsEbd78ZoqSQnndybaU96U3
UexuIzqKGiISUaVB4xe7FQFyQkveGPXSaJqRobdIE7FXmOtYWA2NC5OdeFHPx3VtPfSZ6K5ZERvi
dltHAgGvbB/ZKEeSd82GMjW5o285kyYJWa6PjnG/m9kvHgc+VEewns6G2ai3VH8o8ZXGBcnJDqHT
w/7hQAsiZnCx63wclNgy0jq7BoXDVfA+w84Aad5Us3m3Tn+dKDygZvgivuf9bBK/MvK2JqDroRm9
FHB6PFUNgxwP6X6dzezS6bE5NbaTMOgGb8ph41n19mGdRQPCYFWOLdI43IiszQ5uEYFOXe9D4hHA
wWZIySDzRBeyVPGvEnMdhSMcDC1t3GSd5n52GojIjh3EFdls9+cVWP5El9U4Q5U6yZhBgZZEvC2+
gf4AURHIL4D0qj0vVb/zPNkkymWVvh/yad9BiIjYYwPtc6Kh3YtBZ9cqED8PveDVNmdWHX/iKv3k
bPu8mB4UiJb0n0Z1m1UQDml7DzK1EWlURNZuaOUzgIoF54ZUOyQ3FoXQ8mBQOkNXxrZ16zUD8cv8
4GBcUj5UWr3kdITUYpkFEtKSYgZqssx0QP+Kxslsi6J1zyEPrCQLwXCaIPjaB13z4HTMPXegLZLG
A97yWaO3Isi29jBNEFQ2JDh2No3XzLby8kM0VPqRW3m5deo+2Ac2D1/6qE/qFTFb1u1lXVkXu/Lc
63rBJ8fv02Y0Xrri+bkPRPgn89H67WG9iK2bfes08X9e5/XqDhNsBdLqhoTV+gcLKb1TpVceQorc
fg3IDr6uzylcYNnGUS3d2UDhNrXJqt0aYtZppXkRe5FxkqbMpldXTQCyOiQuEiK1CprZM/NJcOsn
yJlacC/v0+h8eAhdD17vOEcicXHWH/DspYovnkUvz1XXwVUWte2BAzN8bnJ9103h/B5EI9j2Jiqv
DWjXu9CHccrzQHEXwSSuUvGLEr7zsQyI234OzLKi3OIircb9MBgQ5nkgRflbPtpDYrOSnbxVe8Dz
C5Siwf3sj/VTaVQKgrJ+abMsOEuvhDRk+RQVAkhoA65j/aEi1wPy20nEE467EV/rwa/c/DCEbnNp
7aEFMDg1974YqlQB33ueJEpHSGCyr3VN743Q1o8B1UkDhRFUf+QlagIItdxoPpVMm9toGRvusGn6
xrvuLipp+KxJle3ctvV2lZpiz5r7Zw+GHdix63s6WeKZhyO2CFq9sK5gVz/kMh5lFz795mn8B5ug
vdhJf3MJLo3lKEVjBXiD0RkQr8GDD/V3l6CcBrsZh0Fva2wrO8sM1Q5i3fBSa8J/jkTO4qwn+GMW
ageqfQgw1fywzkQ3O/uqm6GOdLMwLdsIIvMFgs89HEik/RMkgNdoBQlm+70tsb0zaswDH8GTuJnd
vaKH5DcQpeTDQn0T9aHMAWFCfcD69mOMxh+OPXgvdsa/9dKCtcJM9w4H3ELGTp8mq5hPWTBFW9Qm
+p4ybiVIqPxXj+VfqmDgG+PXWbehmaVPlW+LtHN6GxpRYSMITA+QYJqv3FUiZYigqFF969HKhwfP
AKjOBuhit01TvQC9r9NiKBmov6m7D4ugu1/Xmpr+iJzcOkEIe80hcnw0S5XM7IrEn/im5DlAjdJx
dpK7+WUdIVzhHv772udZ5jlx2wCm1d5otuDJzVdZfi9dGr16s6736zJonvMsIXw4sl7HoCqrBZG2
dmwZGeL8HK1rpuI2yvIxOlce6s6JP/bIxJ+6zIYjAqzzaZ32wuq2yNvqjY1aFHD09EUWhsfKrtnX
dYRcn7z9NuL6SzC8FYvomy2HtRIdWgIdWiCDzbpWhfX5f9yvIcyzf9yvgeVA6QBva0gdx//D1Wp1
RTcEIVPbCPnXXtjdVvsZe5t56AAp0D7MQ8w5saF55lZvTkKL/t6quyr1ha7TbiT9CftgfxqWUTPT
LsGVDJL1RAhSNkq80qTWGKJUmnrxTfCie22eBMiFV6abdmdNIttBWkwuMnLGFFcI0Fbn71vgCnGb
sey+MPDQYNsvHrKRNhuArQ8MWPphzqC+zT3xc7Su6WWtXNaYtkXscHdI/bYtrnXYemmHcugFnoAX
5fHsKwna82HUGf/eSI/DYMgUtKjCXEBMlukI5vz7wx+nLSi5N2ONorFrGm8vsxCZDkCaK76pdjM0
s3qqbHeOIf3svqH43uVDcSNuZd6g9N3pOXLf/dLN4tB3ogcBuAPVkvb2IwT+KydGeDGmUuT9dp2u
h8aGKLYEN7Iy7ty3w/OqMyiQwum5SUs2ZYdGIMU0eRGBffo2BMrlF45tY1P3bvOUlV+dqMlPpMjp
zSm/0xJ6PmhB/holF9DX+XiKUSjfGl56O9ah7FcUKuoedFlSLg/0bA+wckXYs+VAqw3C1Ec1usFd
6IY/pkqZ166HOh23V1yg6AHcO00HQ+3sKJUzHYjbY0QLJwZyEMZhDSDXR41oMV58s0Q1gTYoopv2
3WkPR0EH4WZ0WdmGYqEcVvIhDCFTX9bX2bpeNwc5B8h3pwYpKuN49uxeP7Flo6xbASocarsMxe4+
mJS3WX9PKydFXIQWFCxeNe+zqgWXCwkgdRtxcEJppes0ZCG8lq3cdSOUfFMLKnJjQUO6H8eojNdf
rYx6tRnISJNyCMTVeLk+VMcatVGyVsKyYXAVc+upg/41LsYw3yiV+XBozt15PVRN1J09rfzk359p
F621//5I2/Bj0HDpJIIXGNvuHyFomMPaticwyErYZC+ykB+FiB6l6dXJzf0fIel3asEvM1l8s2dp
PStGoL9Qyhz7frNuuLYd7TXS6rt1D6769sc8K7FUAvK+WziGDAj8fRjp2F8KZ4e4KR1L/+oUFsj2
Mudb6fXdPfYzeqtdo2+06OgN3TT622CdslDY56hZUyfpx2j/CUFaICPrXI3wW2kPEWYYKdwjS/Ie
fDSuT+4+x1XkbP/9etHlevwy9iNko8G1i2Yf6CJgefgVrL+H7GDsoZNuOrqzfKohrgaRDcLgGx/H
z8GyYin4WFXb6ut/zndF/6I7X8dlwICMDiOfYn+V3KgaWGaT6SAtnT6Kh0r9NahWfJ/s6pmWVv9s
cv2lU0DfHmyjn1Zkm/sdg9a5d3f//tf9993go3E0XgCL1/ThrROe/cdfNwRNz93M8VCWB6Aj+nFE
FWqgENdz8Z1tnAW2aaSEhUPz+dKDF7pkVt8mBskGgCI6EOey7jf5UH+4Jjd7H348eFxdlCOxDKez
bI2VEuY0D+tImrF9IArP0jqS1vD+mTME3ejB4CS9RMyTr6AV/CuHlC61cMfdO5U5InVy08pTAjA2
L1+FD223nLKHCoz6raYAHfOmeO0Ni3YFvtHNaNHitQAbBrlNWG7+/cKF6Mbz99siQD+KwHZ8SiN0
fwiWx+y3fg8DMfDc2rzYfQpFZO5g78L1e7Yb61RGrbk1njeCGWoeAZSLu24soiWJwT4i8gSow7gZ
PKUuuQ/l6zrqIjXEnaXLox5fjeV2T1OPvypkrwSl8E6UxEsYAEqY2fi8hUHs1Zrn+iBmr76SXlRn
h6rLlGVpv/guOKDxzSEPgLSvskeF9/lgM+wfddY2b1aZn0a3z+9I6fnQ5MJ84PZ1+8AIVAF9687f
exSXsqyqxG/klIYNmhus/+4EpguuKf6k3GEhzzN6UsaL7mtI2gavL5587hVPbdB+H/OOJp9InGfg
R8f2Pu5Iw8hm3UUbFy5eq1T0PNUFTByct/C+9nJb0qJM/UW2XFQ23WR+VyfSDoYjhKxOvCZQRIfd
QzkhNCya1JzZ/f946td2HX976gO6vEvc9Rxk6ZTay9f/29drT0BPSs34rrD79iyk0efAD/TnSIqy
OxrPTX8tNVTC0V4yAXCMdZc6b/pkvV6zy35UoePf+dkHVNDy5o0O2ysKNGudwmgzwYw3vftuHVwy
yfzLBGuGCS7DclhX51B2O7oU9GrhebA1Rz6/W32A5ZINev49KRrv0LNmOBo0bbOgnMUQ+l27ipH1
p3i/7bmatfNeZ0Giqjn6yDhinakq85QHhbMN8Sgd20iSa1QRkowERE7B3M1Ay+hjzs1HQGEVlGM5
pxVeK3nSuFF3vawegN/6JzAe/qlzUW/FfuOClc7rfhNwiPVDy7M/2eAVTAm7SH+uWcMtb6z+XTZg
CmoV5q+wl/TJAGfmI3TNzcaWEbsraqCboi26Uy7hqZlNHf2PHdD/r/0dbZqAVQbQlQch3pP0R4pb
iojhPQhdsbPpSHarzsub4CpyLWXHwvbNadX7I2p2qVWWQbpOydyiCENY39SD09ya/ilaqpRWoNdD
Q2cQs672gm03IkWZNDCrRbqRkeAEm2i2NcyyngHEpWZJjwbu/Cg7NMZwm0zdRbWjUl2Y/ktVoHGM
Qkn7YVEoTfu8Z7HP2JEe1kDyyzZSKv9Vzu64FSX6PLRj0KYq9M01GpW5BvC/0sVvcIEaEbdtbfjF
8qs40hrST7i+1FbOZgCcE6DMHqHnTyAwnk5i/l5IFf2wuboZ6oj3mjIVF5VXfIFmvUglb9Q96Gax
dcp+ugC+ifbAo4v9v2+0wX+VzIGDbwgtvB3Xj/C22D82WtRbhMJ4xHd1Y9O0XTSZdWnXh3IM3ssF
/F0P63rZo4HLF7TseiAL1D/Ci3zQ4QQQd8niajzmYC47kF3YH4tJJK2/oAcMqTqzYFqxA/a5Pjfh
FT5Sfgzyzr628AFeA06tq2hhb7c4gxp5ObGurWc9qemlMg+Qi1mHwGqeesbCFO0C8EV4VQPsEiIl
09VHT9HsAfjUB9qu5N8cP4QdQSv7fiztJyXRKkVk9vEPCFPNcg/NO33iZop2MprD7ZoTAP9R7ohW
Fp0Od6uo1Q3ghgolNF3rtHQ9c4BorEBLlfEwekXxrRkniFRJKa9tT5trx/sh6Udm/sdDtby774/o
6ICwW5syQaaFXfTv22dXa2z+tV3uQATw67gY/KIOfR4qC7rzz+cDdt2vTDoweS01RBc138fpqVl0
I2qBXVvROAl3AF06A0fl67oXxCt1zNyiSohXsrSHP/YU2DWNSygf7sPeHg6ZaWIF2CpdDag8gjHO
kqY54AI0Lyj0v6ILknXnKRuARzO6ACMtaCoXlTeXbDis0/VgBsC/tZhugaiGpPYie9MswPF6MKgm
LujioE7hwItrNVTe42y3uDvzDAIEb6weFCLyLgiAATIdVM/d0H/JYMmICQ3EXVvMoA/nEckDbu8X
WsGVMrp1f/UXT/TEdA1uxrrB7WAf1tm6XjoZAuFQjTvZR/7ND2HE0AuDssjjVC2/FrIWe1UbNJDo
HZH03J4feOu/I6WQ1xWAbBznPZqRQ+fMe7W+AQ5336MO4jE6E33M20A/AGaN//0JdvAGuj9uBrxJ
Bkpty408dNv6c4elzCbUQz+hnTND3hf1X2dYLuHe6tS1zGw+f6ksjXk01zdSowGFqwEEuqTKT+0A
qYSodfvYR9qKZ793Ng4cH2kX+DDnChAYFnFivmh6aB0VEJXBObbLJHKbLQGkdV310ZLIdttYjU4g
cS/OQwjM3p2rNuUzdV6GYChSeDGQdy0SYjOUwFXf/v0a2Ev3xj8uAkIdooztUySfaCLz9yciQLMZ
o0YoN3JXgeSxNURUjvTPrvDh6MGs7DIL1gcbnuOfYh14JDNFzX6NHaMxM+rwWW2py5I2rECYWKGr
9p4/64vnEXXpuyVDxK0a6zCf07kAslajYRGiCUbzsrbCHnIw4oQdLLgqAPvtIh530GHgrq2gmVOL
7N5pv3s9GN0lVQTSCMEvGg3wImPYI6FOdks8YWVfAar/zzMRRbVKYZjQiVWDmDWRbt7wapQGyO9o
Ugk6FQIXz7mOIoOcD50P7lsrgkN6cQx4urNRIpRQo0QRfIgcwryhg/ZDR2bbBG14lcvByIvk9L1s
223Q9g06ZbXWqV1ljboYkf4ssUHAUJA4IWS+Vj/CCmNXdvL5RFGTfubqDlncz1mW9E4J9LMus6Ts
GNTFFGLCZTajlQP0HQItHlQD7jGHj+oa8TC18/Cx7I15YgKQUIvofs3KDq0SBFLWcmEoKZxd6Zrq
rBI4QO3if1QetoNed3/eSi6sAajYaOgHyE//fiuVtFcanGu9o+hZBI0XZdtOo5kJmdBJaz10w/yD
jDP6y6B1VDwQ64MsXEvBJNyuNRWX0gscyNbtmLH8yE4BELZrs/SumPDcoY0BiDjaT8O2H4b3eWnD
xCsI6mYOifEiMgqkB08JAfU0QB8Sf2r86sFMMA3WZO8GqLfGReo6clDzn/t958jEFq28ZdKGEH4Z
0VrLxA1hrIYt9wyvv4iZYqD9l1FpRucN/Ti2ru6mT35Z24bsdVe8rllvHg3upe3DA5Wqu6xWGDE0
EDyH1k/V+qzzbJuV/HU9ydG3ZgNRhp8sS7aynK2E63G7qsNXnTiz/VsYVEUi4Ra8op1JkWaALDa6
IuLmSCnOOnPDOAPrv3jYp6fOgSwvC9qndbYeLH22SasfWYVeQFLY2Y7AZpXKvq4eJRrLxD/dlwDX
+9mbjpkP2KoQWZDaXshf2lq/MuChx9kh2WYu9F00BuErakaR1kbXdyYEqDhRNE9AEf2tCDtxAfxq
oeTFSFJl7VS9L5ypgi4TSU+YW0/W7IS3AL0pHk3Xo0sEE1Dx8vrqzKo4Fw7PPnmaTFr2tmT/R9h5
LcltbNv2ixAX3ryWt+0Nu18QIkXCI+GRwNffgSxuUeKJkCJ2YAPVTapYBWQuM+dYhJGqbUMl4kDR
5Uoq631t0fGmtcj+q8Cs/5+9wbeXkTsWHGmqK7oKJP6WZ9lJFIlubqjCFX246bymvbBMrhIPl6Kl
Wd7VWA7qTL0m0dghoFm1i5VSC52PobCGO2WspM350Yg6PedBehjbyH2eUxrePlrBPVVy57kujfYc
SDqSo13rm2ruXPsQUzvczJ2/5c4TaJY4S/uxjFaRDKiPRv8787GKxs2Q7Mui2rJD9x+gkKath2rv
PGUtEjLfPqMVma9j6a1UjvDLLEz9c15lfoHmMIRj0xXOXnNb8U4VuVmZPdb2RpbVe40Wwe3i4hU2
EaENYLi5h300hX50V9pVfCV4QKqfd8PBXvSXkV+86sPgfF1OxswPDnNY2XsKkgjD++GpmqPqIa3m
b7TStEumd+lap3NwcGGr7FTpNtC/iGlMPtLcyg+ABig4F+M2pPrwzC4mVpaJMRl8z2pIHf9FqqIO
juNzq3nlfmzGFiNsZYHd814VxcGZwJg4Bj5fJTEAGLGaRGK+Q4Y5JrMnX2MzrVFjmNE2t6T/H5GG
89vdFNCwsxzddXQLmzB302+5QtTUdukVZn+y2Da651Qzhme99Z2zk6B/APS3wsjmbNOgA8ujlnZ1
PWiLHN1y7+gO83tR723NdPTvszbbNUbrn4MsZ5saonYThuXXWMQYjKT8nJSbQJNIe3X5zWNgMj1N
HwX6lG35AqCngA56ps6KQzidi2/tsMJbVXzq2Mc2LtL/s6T7QhyQPWluqL26Q7vRZiu63pAOoy+G
tQaYYK8azM2EjXzINOPo8Mkh4w0OKv6LvRy2Y27pG3WZo8K7r9//PX5Rn9zf6iF8sq4PhJXCrket
0LF+C1+c2aoCGzfi6SZrA2xjYnZLaJjSww5EpH1vA1o4qdl/3ha4rJrXUYXBERYRIum/zuwKg3iY
vN/M23VuZRtfH3Ki5h8+tpuTct71ZMLYngttm8J4EC7mZHYG/edZzGtRDIHwJ0VA4iKOHZFs/Vno
nwhMV6qein+8Xke1X993Q+6dDbtZdzwjK4258eV6FjNEALrj0rEObmxbiGU5xPgVL6EZ0aOygghP
8ER7b1x2FRfEgFvKizJ7WnLSr6abXpXXEw32RhRJ/lCDN1oZmFzPMkKd6qVetZr9MVk3k5c90v/x
sTOU8QIs6A6C4sJGbS3qUA35D8f2hyOpgyBjK6pD5qaABjoPd8KovzWaiC5xbtA5qLp+h1Nv2Iku
izeR02lnL6vedIltBjyD9VZk2mF0ypo8JBhXrpcFK4c0kUeT9Eej93LpmybeIJcNmCrw//6H/n24
3RJ/R+Eavy/pgWlRkQ8Mx2BMje55/hK+/G1JHyd3NpwpMU4kgfF9Vrn9DpVewFLpdetM063sKizt
tcNFepcT5d/0GnEVlau06fWHKRv3NGIELYeif+gt0azRCMbfwuZbobfDWu9Alk5FMj0McyBOZRN8
Gk03PQCVmx7azjYOt3iEjvk6bLsLEsjyPRrAQVZBxcNT9ABABvt0s2o0Psprt/kzxXMZGFV1SmQn
Hlu/JoiAdXYg0R/3y10oXRHchRVRuJisZ9spmicpNO/Ok9CUogIdYjZlyQZQy3gcIDltqrruIRpO
8Tov8ne7qyB3zuGP0mgcdiH2AV02wcHw63Zd0YVYFZNWHNrSbh6naaquc97fx3F7rGZXf/UnpzxR
eUhu8fny+jTtnEazvzVEZ4TR3Z/Y9e5aqwuefY+Psm1ietuZZe7TmQhiNVZ9sLGM4D5JKK5ni1fA
b6oVunftg6ylQLumjzAJhxbPEl3+runDdR/4/jWp5vmne8iJswrZTU/+5OtIgETcFTtd/9aZy/pa
m8Ofok3k5t/vqGWs/N/iXYqwTHiDrkzXE60zoftvN5QbOnSZ3UASjdrT1sxqcVcF0JKMrC/3fdc4
u4gmyjrLk+dpDmrCytp5c1Hyg195c5zOfJSVey4Hy3kTY2Fe+tanCLFcmmYx4aidiZ1RhYo26N9H
lhnok/aPkqqPNcCl9SZvXKe5EpEm3X7WJyq9YRgefwlWSRe6tf11qh3qvIX50Cxa37+ulDb4rytZ
tx+w2LqHIm2Ngzs1zVaZxCyT4DAzih+RVYxnWZSIRDrLvVANn6lfxMWRhKCm89kUxPyE744EJ1B5
qYvPu0brlbnyq1MMJwM+xn/EaSo7/bX8q6/AZq4y43UCHm2kK/98psOxdPuhmKddLoLvXhfHV3Wg
Lv3zjAohflUfxp7r2YcBpXNoUP3N9OFpyOnhjhou5gKSEaYiA9GXDxOkc7trOSS09aibbCIjdFiV
YaAOWoreSzpTc6H7HJ3HuV7Bk2ovWYn/yzXjfqsC+sUKP1mDd9cuNnjP8d4W+TZsviC/+BACVzOg
CTueXNRrdYSPs125qdiIOjOe6uVgmgM1gNTWd1HuzwVqvreOps0j1UP9qWvqFOzE1KxbQAnrf7+n
uXF/u6kdBjx4LI+ewcwHuvK/3dR95aMgQEe7a8R96ZvzexAj4VePeclmvJ9aoe3TKQCaoUXtse2r
6t0Kwo/Yl9a9wKjzVsDm8oti7bi0ze1Ab7eqklbo0T7s8vZtcFz7+Ov1uNN2U98c4wbRzeDn5S4y
rQwFazluRlPmx9Z5nnq3eu6RTr1YRDyrpHTGiwLXZCPrXl0U9d7NSczdqC6vSV4Apcy88EHos3/l
H4GPZBjDA5VcqGR2mu8bB4GFghGloAQwCjc7vn6x1rqGmtwCyBlqdwmfzXv1XwXalK1TYZvH26WL
E8pA9C+hYz15M9IJ4eXen419jGtHnEeaxJtwuTNg1jS3A/lbC6/aqldp1wUPsTnAvTADFutKXhDI
nVrlsu5sL0a5LObDSBa2oW6XH25mSB9ERV0tmLx8Il7sMmdT5iioXdWGlmaWXCznrPrXYxEhnpJU
zGb1nWUDUkAzxFsQfhsIll6HPHgIe9kei9b7pu5Z9fO/rtLc9reuG1r7FhLV/eRSYe+rZPoMm9FE
DjQl9+2I1NBpgoGv2Ks2kV+5q7EtM/wzBN1anOyCuDI+XCQrO7vR2/0IVuBDxlQhejqHlASAFozT
2Y2gXdzk8iF7W9ya9d00udYh8xEl0AZ+sBKn/nCGPKNKS0Kmfjcx7HUCAu2pSd2j1onpFBYzjeul
ZCuL/Czrqnj1neIJKsawrq0i+2jHN1WeFkFk7kI5Zgdt1tXLhV0mx0C3xq3rQ0esba/awt6avhgD
HgWdCPYOkRbMXN/YI2Ue/iOG9X7fRxzEd2geTAMJno8E77cYtq86jVwwDcH3uv6maQw6zfw7WnsC
UzFGIZRk8E+1xMS7vF6mzs/XyyxKt5Vwhr3r0kPwzcgCTE5Dp2Cxv6RW/N6qDVD9tLeTZm/nLS4B
d/4icUGoJjqPmIWUFsGZaNoQiinyyMaakm/tQust2HBkqGMV7evPuo/atay5K3JIQpvEIcwcxPCg
biCczFfrH1cyjMqTDHnyqGfk6bakwLLRtFI8qTPUJOIpkYmxKUdNPEXLWdL1FWA3oDeqeDzPsb9K
zck5qgwigSRzsFGfr2VrHWIKpQ+wGYJ7WRqnX4WOopGbUAfjgbtyeEG3AhmcKQLn0izr/8jr+IJ+
Xy0NvrsFWKozsMg29GX6wt9iykHDGQSuhX7CkMpwR3FxQCaL4zWrpn0Y5+OX0jaTNZ6y8F7kTX0u
A0i9Va2Buw7m1ZL/PtvUVVZiyII/nerUt1X4nccasjiKtHtaJd+kNuJVdMLgjwqOgMrtxkQy4UGI
L30bdJtJKx+nBNRWlE5f1ZeKMuw9buzwpXcGSH0+fA6sEnSkEZ+K0J3XjhMUhxBk/r2R1c0+iJAb
D4vdVVMm12LERCpIvfaoWjFnx1V5Red6h7yufiGMzqFGWMNGNabSOLqHwrOdkGxegWAPL9QgzRUW
Pyxny2XcSnubz7m2VZcSYeVpRpy9ikqaPizR2L+1eCKRGmuM5sl35aBVrtp6Foc8JuNlQdC3dQDC
dQfqEtVw4bd700pnioiltnPpxB3qhWDX9BCWm6DztuqSJeBIhaJ51tLgj5Imzx9/nZRI2jXSqJ1O
JQi3wqLWb/D+bFvUkZk55yuvMuKvczE+sB7XrzQEzEPuAiORSTd/qVl/jSLKNjhLs4sLOW9L4yQ5
2UkYvJphd1Br0WhSNAqc4KmNneASOpF7rmKUBnYq2tdhzCMqGXr3HWUYMkwr+jZ0VUpXp5GPlcug
g74RybHFO/IftVrvn/pJn1Eg1PxdXWdgieMguvotbuqaprU0XRd7mUr9UC2coCmHQz7qsbdTl21u
YrrzNGxMtdmzz9f2ujPL/r4RIj/1kAp32Zj9aTV1vFUtZhrk5kNiHIpAJ/nBIbOS2uKSmop6HUxI
jQCDlFfsvGDFFqzFHAzbusX77M1utO/d+Br7lnOdmT/KtteajzSogk26nAH1fkRtUa50nc58Kr/T
P3Y/DaXONOfSffGmAmljIL/0Ns3Mru8uEfWiF0Pa7QbAmTy6Sz8rzuWd7qaob4WFyHIK/zCjZvoy
4kjFCOl1+5ga5Bq7e3lQhAh7qKh7lfoePcDaKWr3xgLQNF3u1GXpO/UZmCx6cM+E7hT4j21XoPy0
mos6+L3W70QFVE1d4mDR/uOb/E3vo75JE+22aXh0NZkx+dvm0cTS0kM3FPubMUH4VPSsxXHE2BDt
JBZ/rOBhuUYVovYoG7urgKT280yM+J5ef/3815n6zUg6T5afm2+DrDbYyP0P7EPNugKxdCV8GC7o
A52bnCQH8GEgM9o4WNQvbZScjUUnWdms1lrIRAYjHbQruOWFipGs9MHRnwbdBnpiMoHCqFJxkWnv
cytp4yErrGJDE/AnIcWIfH9/M+Q5Fhq1bvLklyJP15qRZ2/d0NvbrDP+kCUiz7Im5EPM6h91rFwH
6MDNQxlk4drkKcKyXX9JFnl2lqXw8+Y6P9h1ycqimjXxrPNFLT8WRXEEDRAhQ4K0PprCPWhoR2D0
VMZjHoXleZRZtG2X1rVd79sGhKVml9Mry9exhJ765d/Dcuf/7DMeKY5KcmhWGtbvBcSiyENXYzIH
zd2W7k9T0DtfKndR0j+1ttecysGm8TZL5Dl65+/qLq2PhjTnJzeAAOISCgYg64+Ogla4NdAKb4yK
DTgeEwCst4pMP3qCoQPOhQrNsmyrxbqR+atXifTutrBHJ8RN42Pd6N59bHk/TJp1TzQrXqB8Oqcy
GuIDeIHFeceV783QL/5xRhavH8HsEDT6DWqzxZLb1oa+wq/FAI2suFMbPeShhMemrLeUclDd1pTC
dBMZqjjXMO3uQ2doT//+CTPI+PetnHGfuGIcpKc+w9HM37byptarKm5Tbx/EXnQn9SAuV0nkv6m8
HpuWs8GQzoiPpRuVWHuhd3LVU6bI16bZG/Q8ZXVUyuduIQRFRF7yNRt17dCCyHyZBeivZbVp6Csd
yzHegdGv1qpdYMeQIifQsRvh9860clC60TE0Ex03ox1FKxthIcY2qoNQbxZAV1UfTL3qkUYDDI7a
xlqHCREWtXoKzEFi8LnxyUqWDXCdlYHkcBJb5r6ITR6CSU6Xgzr7dWh9F2WBXWG5dcdwE0QUjU3F
a1c077+dFmh5eFQxmTVIq+mTZGC+debwLDYJb7LX3gJWadFX+ODov8jKi7beaAfAdQQMP0FLcowy
77Elc1+pVcIuw+9abDhI52RLoUtM20xUNOhUJ2RqU3EYZDjv4qywt/VSw1CXWsplarRQaPyoPqiG
cZ9P7hoNbLBVxpTQgcMxBAVSaxK8fB8uPLrQzZ9UZyZf6HVVUEIwGRghJXtvocg258ZlHEkm8uAj
TFj4Gnz7mN/7q1EXmB7pFF8B3gcPSYk3QjUwUcPTmEm7/W8/VHH8rz81ovtxk9l9zGXzRowGylzE
kLZGvdlEWWoeRDZ457+fOSUEpEXBfPs35HMF6zsBds7b0S8s5CiQEbRYWwMvlH0w+pzfTQcoo1qJ
SNAEJn60uzZ6ppX1FtwUynr9rGKTakz/cCbYungU7QvoA33dlEF9f/siRU9wIuMJFh9clj1SSHll
bka7j2Lx80zo+TEGSzRICysghtorKqJ2by1ncnmttcbLZIbDTt2OiG4xyclanls5ccsY9V2UBfom
iq0K7RFq3GgUP3u2rR4FEB68qV8pqFTqO+MhQVQFrPplQs30VIQ6/jo5AlRMreyOLlOzAavs7Ytq
DvaXOAvGT2rs5tZqEvTfFKzVIfXcz8XphC8g2bZhGdy1Yn5TzurUMudd4Dv3RWX2j7rlHFRiI/5x
Bdy5f2wy7+CkclXQm3ulQAi2JvT1tdqX2kEf19qnrwXloSgHuvQpCQISXK6n2vyDYL6gsxJiXMI8
q4faLobsvMr9VJxVb4pti5kw9Tgfs9DoYLYusvKGJGFNeGlc2uXQwIjelU2LPGe5FKw4exrpKE8w
zw8OGJkYouEljn/0JtoGtZw0Tj2R9y5/mx4Pm6CR7TbFVv4ZplBDjLp9o+NqH9XrnekPLBrauFNq
AXr+mwIlAtR2ZFBRTyN7DEqY2Twa+0Tz02tJiuI5c09JQAzOVZhwLVEYplMYYKWX4GsVyDAXtjyl
vVz3NEXXLT7xZ3NmPEHkz/CclkSAO0iepg4/yaTl0Uml4UWCALsah8NNvG0W1XqutOgZbVy4gXEH
9H4hx8nAe7mlm9ogcCJHjYRl0daLg3AVTqK8F52s134Ny0fJb9RBGlq2CygXt647XYj965W6G5Qu
qWM6CklPf+8sCnmVUdR65EN/Nu3VGPYML4pw+aiPRYkriPcAgZXtZRiDiGy7hk4ymcVDqvc29bom
2uVGi7t5EdzyaV0St+opm5iYCYXzqbqapIRsBmP40Ycft8ZmzAd+VHulk6NNtgwRHH2fFUdPLA93
8qJKH835FQiYtkKNNV0K/zkSDU/hEkPpupFtEhibmzatjHtYB+otqfegDhli3H/fTX83FBKW+rbN
/2zPtnUyDX/piP4tMQ4ju7G7pNH2eZGE68mo/ujbsUd9EAbHjkCZfkFlfs7yeY6EjZN2cRS7k7sz
aznuqyEyKBXpay8rgrew6VDYOgBj3bE3PtLJ/uFNCRQYwJ3ncHL6qw86LjD18E5mUgLNDBmjlhXk
jhP+Y23Su4PmWuHZZDTceXT6GX2rne9LKPQr5QoRXp0/TD5w9MUVog7JUGUbKXTqWVrzkIy6d5dP
vrtNZkmxgT12b2seO59VzfXWzaJ5a1bSPjjjwgCPvpewFt79iqCoKKFMaODf1RpoOELf11jpN4oA
7Eb6Y4QWZx0lIRtYXRsPN/p8mjaM1osYOlRR1D5lrXYNYF7c9VbcrcZMc+50318o52Xy7JkgMEcn
oawpnezNCMtHMyeeps2I68sRxaZF5XHvaAgJW6dPD0L6CXbV4vNGalIyP2PuvyjVmTDgafgJ6ay6
dFy9pnjY8xXm8XvP9qNnSfea5659ba4YFOd0JBcot93CaFSgxhHa+uk2g+b2j5mrkZw8Ari36enA
F2X2SbkEDsiSdrY6iy08+1vDMtXa09zCugCPDtUOv7FSjJKhuZDweVaGeHT/Q8lLm+D30C8gc9KN
JYcCeaY7S4HubzdrBVoJ4nMWHyK3NncVbdZ7WmCvxuCC7/vfFW1x61VHJngistuO8By3o5fbxzqw
p5dJPAwJ4+AaeDVX9Zt1gWysa9kMblu3Nph/emJyryWDxmK7AJpk8BhnEy3c1rPvEqw2L7ksDipK
xIFtrXqDCXMMuvLQymN43MQYsJ/UWRb1P8+wJNHEzvUDZoe9Z8hHN0u+KeaaKkPpZbUp8U7c0fGt
DkEAMsSryk/qPd2dugNrt/psjbK7w71qvi5XzsKhLrGNbTRvmrcNO/GblFTSlORiDM657aAAKnOk
oqr0zCaqX4iDH7HyVodxHAoKIy5WRCvUqAMtuUY3geRvaiM+qHko5ez7K5jbKP3taDC36v0OtEbW
Sfrqtw07YQZBQu2njjaMa+5u82zSG1ktUyfCnYhB2qlDK2fzTfeYKdZ350YnILPzwkaHV8RXfwS0
rw6ZNtuYfoC7KL5XLv3gVDPKzF7kiWlFiN1l2beszot9y3Kxtvq2O1q9Sf2fujDTQBAUZFMdv+aD
be8rhimQIwG0NlW8BT8lvKErbDuCypUzYsGyh/QwJDZ8PVwCq36wKSLnU/MC0nGfBW363CJpS4jV
tDsVmKiKA77Nsw3PH0NDt9PwO1JIqYLj7SxECj4xLyLy2nlnobvcx1TMPswo3DJ7Zn5F91xeKt1B
mzHwepNpWxAjxY4pLrgBF/GukutaAoTH7dbq1Fugbjc+x7l+RE2JSqLMjDWFkOGh6EnFmb0QHuhi
PmBLFMepo5pPMbe408YggE4/7m978r9vH6bjL/6uvzf20DrQiLJNhLlI7HXG4P7jkZxJmpgVkDHE
hQhnwcLQ9wDYtwsGAkN18KUPeOPXtW2PG6RYf8gs/6pyBC3z87tCJl+T2PXuDVz8H5lvZweKcF9L
ULpPJUi2i2Nhs7ZbG2mz0q76Nf5vqrGbru8djIf+ANCyflaV99ryWRj41phthFKBTuw9bVz/lsRY
Sfig8pqCMQ2qIhbpdbgVxT6BWQYEybHdHYYBQGmR/qqVtEetStygPjiqGQC3XKqwI3IppAA7B92H
JRhYO3cqFPBX+lk5llEHVCiOZN6jblAda5jYalhm84fTUZ+30yB/dNw+PjhYCtySQX2/whPbtH0e
JguBxhLJEWT261GzbfAa4KUQ/D/NC6j6ryv1bpYrV1/akktS+dfPVJRU4nzC9MbKJx1zhXmeMvcE
OV6JeqlVdE+SftA69u3wjsl/0XWm3LOi7RUj21RFl64PAC3NiyzXrkz3iwltW2Hq+th+cxf3T48L
Y2OWOW39hQtW9wVuu2b4gz/5ZUSvsIIUHe7cBbRYlkN+iTT5Qzih/+hO0YUMJlsraps6FDqh6WwM
5X5uF76cDk/PjWI8yUbsoVZOnaNwu3xVi7Z99IhPf0KxzKC3N24+tqcppV2rGEuFSTp720L70NhG
RResbgisyIBUPPTbxHPGq8o0PSuFJOYL6iwMwkTpWr8QKgJz1qx3h5bqOba6fk0p/guoXRigWvHY
1sV40Xz77iYIk679gR/AeJi0sNz2gBKOCJGSNy+PDz1ZL52i5Q9GCcIgX61+s6YdGdhwCJZlMKq+
3p55tqBupQXdwJhlb3o1PIZJdJq2k5BvNgj+AxBAnsvEWhM57C4CZc+TsHxFPtNgdUr5zAhZSYkw
l/8v/fJH6zIjopiEtpraaIyJd4NwTx6vrbzFK2e677f/sMMMGiYW0YuMior9ahFCumWVnnKmiqwa
0W9aJC34xb0RG0v5QysZgbmZCt9Y3/4CE6jqappy+ZBVGjAmVKSxH8qDmQzJllih2ccws7f4iiak
UVTmneWWmMI+fdTSepMCeKKZh2EnU7V+ez5hBY3uUh/q1aqrwzetjupjyRTWi0yivXqD0DKGdWPL
ZTQCSs3ZssOjzigtU2+glCIVVnphdWB7eykjUZA+iOY4+PoEsjZrdnMQJy9lwKKrQRZ8vGmAxuFD
NKJ4NCBPnhyYUruxgno5h8LdxRWWK6LC4l30xI7gRAPQUebHzd8Vd9AnLLqwjprjZKRavGZgoEFG
Ju075O32HePwfh4qE19nsR77tD0z7Km7bxfysTr4znAesFBSiqUthdWERkjnG3clAWu26jzBNMIg
+q58Z7mgCmogYNwHtVa+a0yg2zohJqJBzzvKuBz0fP4TB219ZutEuxYiSHFtwnBeby+qaY5ZGf5W
qBd7delBmj/Ai59wZ1YLecEu9ypkqT9vH5EviQVqvbhkOXJgVzhMd3CEhYWzpEowC/9QaX3YHUUf
Na/Nuwqv6QE/Yy6Ltoyhq97tiG0NzLEBEHGt1v+GcEw9DkbrzHR7pLtVlxVNqf1NDn6b+CerJt2m
Szcy9nvrVZgTUyYooobZGL80DYYuFzv5Xu0zcjaYi+g1/RnShb/uCmltlQCl8nzUe3yXOtLJvqvO
t3/YNFn3Sk61ZIexY5S3qzjrgJ2k85vo630WVfaprWMEFxYjQdYqxlIHf4m2usLQT8MtPPSStQrN
0ucwx5Jno4HD3d4BmUaT0H7YBKmAwOPmIlJnRwci3GP/wd5VhThVMiaIrlsNODXaiK2KAePFmkt7
7nuecds73JJH5oMYdyKIbZ7zfnwbuvBHjXrwOkWFCwYUAqr6nAWjJCkwey/RFGX0uSb6tGmvXHzM
TC31L3mA/msxublN9/02hywT3OJNxOKuJv1RDnxGwnmfR7F976bBcPb6rNrmGbHhQPv/jEnjqLQW
WqW/66Ju3hz7ntkxLUOLcBKEWvlmNPWrnSABLhdaR1a270MA04yFm4GPbJjrIOZ6O/RFAqFfdw+6
K+r9gLjoNYEjZZah/oJzy7lr3IGhS+3HCFMMFwB99SyZvmUZ5mZg//uuAAztVZ7O7BQpjyNvkZJm
CSkgds9JFX0OVNef1KE2ZotxPQ5/GQv0Kl+0JoyjcZ7NOqmegT6ppUpvmIVSib7fKhGT5TWMiGoy
59pOEqrUsoxry6FHeHORxWNntsU1FoRG7VITrd0EzT2P+QrtVrTKcwvXjWFopNpYZ4LMRmbhGu8j
uAy6Li6FzQU+jX01uh2CLvtq92V7wlsLXzPo5EHVs9XBr1aVBC+bo9JZKxCeU3rVfZqXa+WNc9qq
fTQTf97cbrth8bf3jNZRTlJbM4ejwIiFSXWJdBKwzwCc231gEekEY1m+MLwsuesSg9YM1mkx8JCD
xJtOAduBcsk1rqguhZcgYvei6l0PfXeXTfBAU8u70GsKHpTFSERoJdQZ/WSIYRULbNiiPMgr8ppq
MaaB0xAXSxu+U7/aZrBT3gy7HTfIhtxLVvQjAwLrYKc+bzcd6pUXAxBWeyodAvRgfQ0of4gf9aaG
ovXXmd5YxuG2Vc3AdZiB7b4ovreirakDIrkvepo3Vwryhz6Oy2++wTyj3u3/qPLUPOOkGPcJg7FP
Ho/wXVoM8yZMwDe0dKvXMTu0wYy3B9WjsvuJ2hrE/p8IXghRmySYxgfDjpJnoJfBzpsYyTcaxkPc
yeCol7iX1eMXFtZem7FdeZo17BHd23c0RngEF9uZbN16T5IVM3EO5u+SI5ziqBAnjF7EWm1vPUbx
n0HUoAToP1QSqS6S5tOZ9T8FSfNF1d7HoHcvKMyQZtXm9RbtzcYPnv9qlWY1AerSpqzJY24rL527
cG1Q8btRLYNOq6+xZXyr4aN8q+f7ceq8P8EFyFUsJ2d963caRludl4HEfm0njzfxC8X8HYQEubkZ
1AbpHW4r1WivNI9u01h4DHlbAgh3PHZm4QOXFP1d62xG4cNBlTlCBLdxnxy7flefGJ4f9qjYry6D
lXpPRSdurwd0uXjP8otpAGpSn1/N+OzRdMtXIWLnnsFeXxHPsXN4on3oo+FTb1FG+roRbcNWN66N
3iN2G49Sgpr2Qs97oufvINzN5bcJCb/GgvDiJm6xmpxkvMf2JdZOMfmfjKdbeoDb0S/Ei54hULZE
9tZ4g/WOjZIAy7VfQ6K4XeMS/TSLLyVhusgBtQrcZKSMvG8tOShuSkN6onXmUzWZGwfN3VWBK/H8
LxEtdlR1mQRpvw67qSFGo+CUROl7rCfG3g4sby/zyHrrq+YkB0Y46pJsXEnRyJt8mHmy2TgKld0g
GscwEB57maFGbxHFE3bRpWe+0JkKFetMZ3bLT7i2J+0aFf17gFrpzAqDhn25t9XtH5kJc0apLJ0U
kNq0cnm2ll9RP62ivH9gFSWQbl4x9cFvSavgtZLv7WJocTsjv5sE80XyOC7umUz6vS+8nCYzszLU
TBfPjz7CuESoFwUMNSzKZ6eqpi/sQb//lj3p4TWd6XpLoK1b0jPvfv7rTIz6z9d+nUVxzO5c9j9/
T4RZdbVivhTLKvdeRQtsyNr4bjbIe6qirt8dY3jvE1SNOpvG1a+7/oRNB+Zs15ZI6dBx7kuteqSy
zKSNQrzrPjejHMgd5fSNV/urkgQ3zvQejZ7L+CyB2CXnH7MmRY12ytic5MQ4LY1cKDv4nNWqTgXS
WOnVa8p0mLOfoaORU/Ginog6xJ0ahm4JALGyz8zNgru7yNMipy/XWVUtj3wdbWVhLoYLAFQp0KRH
OVBZVGfqtXh5bV5eU2epH+2iODRWyifv0GOn8eYXJ3XZmTWTYDJr48qIoXFLfwENFdgJ0qBdmMdU
UTPZ4qeIT1iaYQjoKFH9aWh4HGemNdVB/NznrE63NXoCcQYTfXhWU52tWn42Oh2AOO6HZ93u3X0t
XXetfggnDoSgBhqxpo+5imI0w2jo6JcMKBwmD3mwad517dCfh34wto0I7HVeGca+t+d2YzV6+1Dk
Ne3HcrK5kSeb+mim7e1Q5veDh5LA8c32RQ+Mhm07QMNuJo+WN5pnenTWZlhkBlr+xc6D5IP29/j/
CTuv3ca1bIt+EQGmzfCqnC3L2S9ElauKOWd+/R3ccnd1n4uL22gIpKQ6tiyGvdaac8zZlgu4Z9z4
k85HjIX5pKeqe7QS9VU1u3WPnOrw1wKrB522Glqt2k0CNUipTnO5Xi2jMDbIiNL/VLNyaqzwtHM5
Z/4BcfE0deRihKb1A+ffUnKXgAgki7ZUza1ae5QpUU1mFk7olbzay4dWoOpMPFpJY7O5161F0Tvf
BRwRhAAQ7fDT4WZ3SGaM4P1GAZ5tNZkhOAQOvKDD6pbbU7VqJeg7mvejgHFH7nCPUkM1+AmlhJ8v
HKhoPadMTBAfY/Xy4GMtxzrqD4spyqt3lGPEAgjHfgFRALG79XEaDLC6kdq+9Z25MKW0lMJoN0Wh
s1Zy1V/eO9eGsMCfKPVVmuij2UlfTd5NVczhVGk/pNGTVka5CF3f3wU6tBP5XGJWuBgNPXswcG0v
Y7Nu5suLRSzEnO0xoW1b8mPiFQgbccS32z01tJf6wu5eE39g+Bre5NBLaHmxJQOj34iZEjQwjj4g
gl2JQbHfXVgqm54s051KCsFLls4Qab6du9y3McxLHiksoualDVftDfkk9cGbHOWBlTm3p1n0zlxM
Z36flrhAnbhcY94Nf04m6YaNEiVnfXTqh8KplIVRCWMV+4K12KSgh1UJDODMDG/cul7seeBB10ND
NkcvCLsCascZHoKtfKsFbvVcWI2yUsMZrNSnz3K90E824nL2GqH7wLtcdS3GgS+tavwfHmKvyOn1
P20IBru1UMmXsblS9NH7hRHmo0n09oM/oUe2m5Vfe5UDcL4MJIHl0Gs3yAvw9FmfbXY/O2DAG7QU
1GCzEUYJKTdHuwxOMRmTLxCk1/SIwn3LbGCjdVR7adUpjxUUf4IMjOioOC09GIKjNokR5Guna+wt
hc+pm7XQSHbgPqERP4QGQyGOs2QRadyy81kA5MeYOQKja9/QXNYefYO4t9UTdIXkhIyOLsuMsCpN
cdZQXb0iuTUJwiaTqg4s6q+SNhkEDuNUp8OOwOZV7rt7DFX67//eCAL75PX4exRlria1tDm7Gb0X
2F7hASbKp8WPOErstdd4zQVmFqSnskM8yWrQC8lyLXQ+H6zw+n2ykh1Li+QrdTHrBwoXtcAP8LoB
SBqCGcHVqy1xLGwF83NySz7n++jwVaXgpO1ckrwIjvqwRvsgpSBCnEvF4yOSjdfCxr7FSU6Ui9ad
kdSnzPE46zVE1qoboRcwnOmaijccER38SF88OWUPvXvK+09skA+Om9j+oiyZmBMItqDwfKLl4K0c
+O17N8GE0kUecRHzQr+Pc+dC55QWgiC0mwv72KJdrSqjW44RTAWdEQWXBMayUWfcXCMNT7LlwDfu
rtsAa2lv2SnhOSHUPlxAS1LxJhqZ/X9URvghchJwi25pwLplRlV/mY25kDpd0ZofTWu5r0Fh/26F
BoA6G8b7mFGD1vSA9mnrJMn93Vgefg5WO7y6E8RSzpv2bDr17T5oHF13FadIqsKcUAt5GjXOOO0r
S5sgvXfPRHOPT0zdo4Ui6vRG8WsdUgfdT41r/FMXb4bx0vt6/EFyQbyzx0DfyJKZp+HwJh+lWcS7
nAqE/FIv3Fu/7uGPwGdPhj0dlIBk3wpG4oNBXhedQiX5cBUsXkXcnmuUOmhH1T9dqPWP5Iki9PDp
T3OxIfzIimnKzluT3PLRod97F/PgZBHI5HlmM3+yoQmxKvv5ze4sZS8bp9D9SXgBkH2wY3SZQGto
XPq5uzHdbLqXnk6jF2jHWmKpZ+yONpbO/n6LDzQHnbjM6KC7RtRV2bLeWNR6RInNZe1pJnPIP2Xu
ElyjxcVvyYyrm8rDz0/skbReAKKsnUoDMVCJXV46NylNDHTGRnhci2Ue9gHgzrQl55stdNPNrhET
ODH8RmqwKzj7n5GRoYwzY5vuaVbFwSzyku2dJGoAuPoDNrXR3Hdq7W/qHv1bqvbuIsKLc+2bwDmm
IelpsVckP0NyYRNF+4kqrOOWicbGrTHgu32efr+g2hyQZnkM6lZbxcbon2O1Kkh6aEDEzx2EKGOm
lwTTgXTsEIB4C9S03vmcL39yq/jHBkk2u8hV5nihFCzgnJhoVghrUoAYKxeZpYdF0I/PXWVtrcxf
ano2nZtZwVbND5pnFMcqIs3adLKlMwFKlzXHZAcwQzpBYsjMyk0Mx3/yHdj6Anq+JHzcNY0jeDPa
5hlytHk2YURmfZS71MraQeuJI5fPRW1lonxliomTtTmWJiEy+OXj4VEdVXvpR5/y8CgEYq0F8KXs
WLNcpwDGQ87oupiYqC/skC89Fd0tMnE+SjCIfPBmoV1dgBCn6Ce6PhpWRj0hdQO4fl+mdBw0h29N
QNwYRMISkTf3Vv52WYQ3VAvP1No9RKtpbfVk9sjeRxWa/TG0GsLWZPOD5R4SA/ukrAfFc5/UTPOf
Y45jwqca+n5jEDyT7Jxvp7l7Il9lgB0+JLFywqfYPfhBDSBU0/ZlDaMpJ4byOsSgsVQCPN/HLHoN
/Fy5hCWJIGmWvENNdZ+mEjsfAZvE8VFHfgotRnlVFNsc7+/Wp6o/lPRhF387QiXz7pUVx83Cgby8
zJy4fzPs4lhzp3y9a7NLLcYmUuRHeTF0svGgJ3HySduJqEwtIDqySR/kkVJoqVgbejLez2EZmWD7
0anshH7q58gOlsqQT4MYFLyc0xWKcdEV8LzezDcL9WEDOavdyPO3y2sV34iwl44C5GVoGnopkAzm
8NLis9Fx2ugzB0sqOGzQG9HS7eh1oCFJueGm/dvUn8Oc9Jf7gqog4uUeGgg/N1qrZCcsiqrdR3Zw
l/k7mEvWQ+spe5Ypwev8fDfVSx0f7ltBis5adA0XNF25v9YyEsaCQeCB4GLBHxbn5Bw0TuIlQqu6
pxQMzatl9OYfr7UWHnCCX2PS1EyVFfsZm44O4W/+rTXbWE42Y0hpmSBQi05iMmetFGhFokQhwYdl
Ra7TjZe2KXOwNmEfFi/EprangpnD0svFmxL57k3xhxclEubPrK//uVHmR1IeF0gX7d9EtizMMmJI
XbEsi1j//FKG7Gfe58a7LqKc8drYPJGwjnrXNdtj5im7LE1TJOe1hTlPQXnDpwZ8PWtw5i1/fi6c
X/3n+9Le3SHHeYlYeW08cimvRegRpFL2wYuVMSYxglr9yNXiI1ChxKe2tkb2BFrGq4/CIyEIooZ/
ilKl2whkaLvB1Sn6SmpOG4D0jtWF2AXMpa69xyTU6gEdZ5FJzRm1v1mFf5bViJKtINmHtbL30FfZ
uyGbjzqegmlss5XcjUqMLGFRLulODje8zrBYyiH6CkWybGZDj6IU7/MOYvri3MyJ7aXHWLQWhbXT
o4GSGqH+zooplYJgFnpo+g9doQkyo/WKIH4kCEV8lDngAKQL1a2JrWKTUNUU/nOptS/tnEQ6QY1b
hHkWPEiwvkTsS9h+7Y0PXZuHSxtyQbOn7r9zur8zooIvxbNQUEL4v+cylDmCT1Z6wVEYxCt3o83S
eTCbRYec/uLVTvl4h5p3fvok9TlMBdxzEWpHuUeTtbmxDDwnpXJscyD+SxqsL13nxCcNrPwtJ6X7
CqpooZo6cwk/+OMxHH8w4jBegqNLv4D0r3SnVmZSU7lmftMcgYw9J2BZjjTv1bs1BybVi9om1bPd
onbvstFb0dK5lH1XULxze6/CTD8685hW7hp4yO1amEtJYyY175vSHNU6ZU2Wu+sxRlbZ1Jih5Fvk
CzF9SWalyfswdT1AU/RHtZU7K8o74w0R+Lj06XMctW4PJdF9Fj1lgN06ykkOz415N5xudCqKIyGz
6TOxCf2aYJFwI3cTp62PtiCGa7KyM8rS/ApqezpaozsTP8AFGv1EunxGPSUSErnxlkR5Uqarzgmi
vRjbPYWbddQalSCIlMQOGaokHxK7so5yi68/XyhZqq4Vz8ODOnWGdiy7+l+bsNFhIiPnGDovg7us
E5DIHW0dhJ7yPAY1v13i5b+0nGjOtvvV27b5arf+bbSD6SO1AGSWUZPetBJrTNJp0QkxZ4dcpOzW
EiKGoUM72gUZ7t3cvMCMpi/GEsKoPGDoZIPAAA8ij5wgGxWSEpm/KZZ+F2OGKTdIZM7szhqE0E5w
opOctvCZPbGOaZ6sMPL2KAydNSxy49PIb33I364xlI/YTfdyYC8fLNublp2euVu564rUf6i6ZF/N
mWs+5sQChMetdv21FDhU817hKiv5bSqql26qFH87cbyPsk43hqDaln3PnMtixZHVtXrOQo1JdaLn
6BMoazMrKmDlMr1W+tDYaYkr1qRffxpK0P2Jxi1ZspzmrZbeQhCLH/rANAtCjbbXu0lZO/k9X9Wc
+1exaz00/rCX8g35oCp5v0wLP9w2lbH7nmFOyFzQIRv7qoZ+aRmDe447VV+PaezdhOWWS9E24j0I
y89R7/3fjYacqiX7d6BHsNaq9oELmXFvGgvDyleFbjRLZaDl1GmCqI6JxHhvnBOKi/wx40s5jRFd
ASkA+PcuBZS3S1p9XGLIs07B7Ogu9UF5ybHiOEOARTmInmXc6rxH1lL0jP97f7+3ZYn90dGp3Odh
5a5kQG01sQZySktbFPTCVskc5uQkQOMICP0to6VFHMGpBYmk9kgBcu4A6/DO08k9GAGYNRK8rRv5
XvnAl7Hvq6i4iIqmYobUgU6kM1xroe1Nmo0I29iLRQbCo7YqrJBWuQQJfKnmq7iaQjMNyv5aaJNd
L/ss2uQO3mXup18mEkZwFPNyu2ppcDV+a6+G+P5by5892lMzF2IRBU7Vn+/XVD8xtKuraYSOQh2m
4uLH+DqiMZIHwXVlRUisxBw4hyH0szODB3kUSPExkTvtqRxOiY1oaMahhXNbKhxOik5dpNOmv8Qo
dcjiRanZqGSW21aLmYiVIc7h7IMBH03M2X/acfjYKKeNgvUtX1u09u0KKOssZZYC5jDQqJz6uFrV
0r4zr8xpLdCw1OEhynOFaaS+L1D0a0S/rCPWZHSu3blHx4dJuCeD/iLpo63Rwrm4OQmJi9a6Q6Cf
9P6GqhpiONDeaQfb35iPftKV+zqMEV5woIAmcCs3u6sS9cP67xaOkf7qg81bj+RyuUDfv3mLcXBB
nQQHO8lHuqUwHVnxOKg255l0WJULy2zzK5V5d6El16EJKwNA76Gab0pifbeZ7cXrOG20Vam26aeP
H9f16aUpJp1bvMD2bUoR8lYOyef1VD91hA0fHVadS7MbG1rj5SmZLdWej4mncZT3pDe+RM5iWKRX
KUcvZuph0rvAESFOZCHYgh7gMO5lKKLjvKWY3FH8GGGn3JUvyLeMXdNgrkqDYz9v/X11bmve/wP3
97XTq4bXlz6BXz96xlAshiigbqWptxQhX0VEtqy3oF5td8LLmQHSc9jRj3QXEhliotMmcMW/+Wre
P303NgdGzq59JfGtvfzHLZSnlOKmVzEmV79kHVP372ZHvttQk/QWpAiGFK80N2mSP8kLMvGzAvPF
tKyDciPP+rDP/b3m4m/qurzfGXEXrWT0StKpTy7tKhK6GnofvV//kTnaZnsVSTf90lyzX7D2/+69
NmP+Bi+ifsjnflrH8ORNNFhgZqhKUS5w28O51tCixLjO1n3qtGgvyAnqTY71kH7tWcy7dAIoK9Jp
jVds2lqtWu+quWXXwbZ70Z32tZmI4Agm56vvrZF04JoIzbnVnXbVpmUetqz0jlJTPqlm2Vqrtf4c
z29x6Udz2qfhORq7o+uF6W8/HY6c4env2muOMV/aPU8DjeuqsgPznmBfVuUrrDBSeWj/vJbpo/y9
h4Jwlq5KEYr4N/nFOamvQl3wHpni6iuL6eAhKrAY6S43iGakMxmEIl0LN7bftQYR09wnTjjVWKil
RyUKiicFe+Iim2fsWZwA5vcZombnGILjqrbJz5A/WY1oUTvMwRQ3HF6NkdVzHN3oshIsSDiHNfeM
vYQCmbVZdPadrH0ue22v4W6CwaU9DyRXHMiDoIKa6/miDMKD07PIkBeWMLEe+05h0iev7JqOjaxK
eujTs96sN+1yG5E8v3ryWld/C/TQOmOuaRaSOwjNz15VQbh2zVjd+TNzJBfDH7nqnJeYaQMMDg1N
tx2Z0CyEpyO+nu+8gdJGx6lGYMy4RVuJcMi2I7Chx8AEUTJ3euSexf2r1Sf9bHsd+A17JMRdsFCM
nfjnbMT44yRMntGWkdVnXKvIcy5mmRJYSMbESrgsG51GDS9Gz7w5GET6ZRHwV+n1T/x9zf0NA9xx
incGz//7DZURMtAezP0/3qRomzhJmv/7v/KvN8jfA0qvf26c4Ei5HZ16OsWLUq2Uj8HUyfjWglnu
rU5PZovac34+AlCxTo3M2BNiab61ZA3J99sR05marPgtQ+FmORCPCQNAcx+HKdnKIzIMp/r7xgdN
bd8je6N0nOvEIbfo+1flx6QqtE0RS5xiGzSYO1ra0QxDlt2ek5xozMqvXRFQ9xVlNtjNRwFO3p+K
cNqVVQ7pQ5wgAKvm+cagV5cgsw3sNiZNb6M7jZrv3Rd3tqON26xIv3dTqLPbCs7oGHozWUYN0ag4
/lK3hu5Dddy3sA2G38AIl6VHqxToLyyAksVUOA6fRqsYx3pOpx4FN8lSyx3Mx6FHNYwuNBOp+9ap
4lyUgnDr1n5Tk8h9cRvyApAZ0ibhZHyIQyanMQaM5UAo7KEkRH5Ztk52E66AjT7Y8SlAqHjELI8r
z3PEtY3jE3BmNExytlDxt7enTy3odp7bnOSS4F7z2Rbns41NSSVaWBRm82q0Q3EoZ9gYVXB9aSaK
LDlSMkrDe6R68SG1iHjdzrNIB79wid1wMrVi3WX2cG4N/kOxSwxKFuLvRGqfouVPgle5Ranvf29R
cbP6JzC6onpXgHP8CJD4TrLQnTDENrpZ/9I7JLiEzmaveB+X01h8qjKcBMV1dwZOGCk5QAlmzfAg
t2WtkL9SOlf5ULvOnR3ikNX1kGrTwR+yZlEPdOfk/YV8WoWayPlJGtvMVJxftSgWsNTEVjOdSzc2
7sfKRBtVaRTzLZy89ahwmFAgYU910uTBHMD3xFFb/CCFb2XNhldSpcOFbUbqs09+08ZCR5Q6fo7R
EWUtmhI+SYIxbelSzm7SkhxTKRZuMGjv5S7ht85SaQ2g/EPx1IRx+oXxDpcXCw6ISj71dzWGB0/Y
1f1CaFlFeADn+L0rwOvf7w6hqsC5iONHVfALK2PF/Cpn6Yx7SMdCEFgIYvMzy9PiDV+ydyC7mrTY
+eaWA11fxSK8/4DA1b8cxndnWXV55fSRE+DKnOsRD6x2NscxQyvF2qnAFATtOsSMmk1iX1BkgdUk
TEwd6NbefykPsUk80BmVF3E1DbojSLv/3E1yGowKCQ1+EYSfmY/gQYmm4Hsrd8/chbpHIFTlKgXv
+CDcSNuRHZntm0w3LrIvZqIgiEoluMZ6odArmN7diZBXud7ORWQtOdMQC+MVAND1/7AYDEf/J8oH
+ChWIgQXugFVTHXEf9sWatoB+AYUf19bilhrQ+k+Z57rbNoKxSEkIfc5tGt3X2k0g+SrSIdHNC7e
D/kiTGXrsWzj+7+Ub6ihnU7AOTcCTdZKPjWR3TKWlnG5/xs3M1i31u5BvshADIweeoKtfPXvT5ev
NsRy7U0SfZatA1lq6luXEi7ubwkaqUHLiKTmobLidsXN3+ZgYTca0GlFfrHjMprf36G3DrJ60mfu
/6rQx+kUV9773/9GD16NNU6VHuEZ5k/4JKNDFefjQr5laCOqopxc5dZ6CvUyPkvZjolcZ1+qMYke
Mla+LcwnzZqsFUNXc92liobv1rWPfZDpO2PeGubnaJ7NjXnkd7hu9oh7POsARCHBdllb24DB21Ki
/oOW+qHznGKnVSrRzKVKheKpnJ6IHBDsKZW+R4tQP5bco7ouavco84YzGXNwQMIo2vTzLnROMuFy
Ban+D2F7/Q8nqo2VT7OfVmE1Hugbv6KqqY8q4/vHagYn1np9SNUH3zTGT0Yu3kLCXyGY7UoLaSKq
I+2tVvoX2SdXDbxTXT7iW/HpbrhVtci9wCBcwJgP24Sqm8lPvq4UOIlO4eZb6etJmzrhNgBCc3QZ
zsxlxpS4h1ZRxafaocmxwQqxZCckEeqnsknSTFl3zsGxw8jZVh6uyNoLrJVp16+Z1fuLTG2Bn2fk
p//dwln0v577+2o2G5LrvHkemyx7CVPe2mMTvrORLCLfa6uOV/ksy024mcwXmR5hrcCEDSAgPlNP
CCa3w+5OmteinkM5h4OD+oHrIF3Zx6kPujPX/vKOHdELXOqJZb3ntpOupEQLu9NeUXu+1Gws93fD
c94qS8Kk0mWhUYLlBpoqg2nTLA5XFf9HBDe3Khz6ApEOhAog8U0ycHLHe+fv6x3lU6Qbj1AK9rVD
qJYcTvb+qOynrmw4HnTjJRsKZZ8xCsXyXf3KY63Rqc6hB+L38Na+H4qHv1t+wTyvKdXuoM42Q9Eq
MUuI0Tigb7/LvZVxArzF8mnTJUaxkOpv+ZxN0B5RjT9q+ndgH233o5zWAFWwf0cu9trZ6iX9XpFv
kxHBFd13qHerkGxqufX3Qa3sYa84zf0df5+3lpwgykmvAn3V1IK+6b/ZirCV1FU3EXThkLF6adxi
JcW/UjCGRBUbP51MvKhZ8QbTCb8AwP/iocnzrzi18je3jYJ9AK5qVY5JvkS17XBQq8VWlE5NJTqW
H4BCEw6TwWNh4DRvsZ7dny9yz1mzKF5JZ6bqvUEFrp/lTjIg+vWTS+sXdAM6JCTKMEItgEP49zQ0
OoaP8rm4sbsdcosSvi+DFwgLkJj6krb3fIYPZfVxd21GWpMu8oIQ1Jre3Kvtho+TViQfQIcZ4Lhi
IypOx6kqx2s7D0bboHEutKkW9735qWLMxVJxYTuhFEbZ5sFbJdnEXNyPeaqJbmv7o3bDEvZnojv1
Mx5Z/oxepDzKhnca0MrSdXd5P5YjZdqVXdmCQumMN2rpFfL2EZlNWF81z3tDItheBM+tWoYucRKj
z4maamuQ04U2gj9voasHWlXZ81CrxTlWIEFHBdIdC1aQUj2jKJ9uSqTO+omeT2IC9tWESncVCWke
hN+ngTwDksF6i5Eg53KqKgW9MXW9DT4R+wLTX2EqmyYvbEY7dbEBARGsWCd8f5QxQ5POwswN0ulT
aTvc/KJxV4L00V2fWACC40KwVrKJ1DMLLHFxaUOONLZxWnZ/5o0gtO4byBPuG/KloFdWulYuqv7L
7NzqBJ1rOFvzQ9zGNhOQQl94VVqt+fORfCgThurW5eqqd9hrMrtZBW3c76U/C3fbQ4v299EDMwZ+
k6V4NKyb0nIu7jx7HOO0OLCqgtPS2eqVaKhNZfiIsWwiKaSIwi296nA/oMwwv2IkMZ8yN7N3EOG4
mM+jCgsl1FOq7KpSsZYZXAuqSPyii9y3nP3QuYdeJReoEldsOPH39bHT8nrBJC8nopgbq4aGZx9V
UfjEzbIm3L75cDWdU0y+KlQdAk1qmeVPulXE2M5XOatKnB2WVnshr3fywWtnJilMjdVgDz8KQ3cf
dDiPDzTv9aOVlqf73r+fd3tBK1bxKvQv+kb+xdTYCTasWSomFhjcXN2MFp6XiEvjZ9YasE6ybemf
tKBDY8Aqlzwx6X/L3Tzndp4xBpWvps4U4Ty3mJOKeCs/24AT8DpMwdobfHAdU4NmQm8hqKIb+W3X
a/gB3u9+IgOw1Kz6JcuM9ySqjH1Yh0t5RFokrOw7QtIX0hFoXfD5eo9yO2ty8wBGgnuNCJhauU1f
MVBUADIWeNfa9peZJcHeyAWqU5d7ypBE0HSyBcPRJqYpx/8rexMCvODXmyWohO+Bkw/QegyLuvKa
raB+uk8W2nm3jNxgHXSMPqLOeZDvkE/JNbKdGN//wArb6VT36CFvMsoUKeHcmyirC0LmaTciuJDr
jGYcCJXqrWYtr4FlqgaHiqobZ6Y+Pae5yqILsXElQXq6oas7uXQodYMYee/a+RF9amkKjnXC0/GA
FCdvNMWKfmn5gzDshYlAOytt+uhDnXMdLjuLlal4AeBgXrAUZIsiMXwKL9/FyVHs06AcNrpTCYA0
gBi1QvkUMdiOchjbwx2EmArkVqvMM99qjHM028pHqfSY94yBGI/EKMW+ErSKLAelgWhEtSqMxF9/
4++RzSIHYiiQRda6ixJt7wSD9YSp912KGjsBA3KYw8t9Lev3mhLCCyuTNVlx7ltJlIU0FNl5etUY
7V9sr/qDZLDcaFNV7ds8LZ4Hx4fAS+VbjLBekbm3VwA37QqQb4EPSFvyhwguKVLrqwzPa2bSRzEJ
fidR3/1KRDssfDtSf4LkAcfKkvfa2e5bwEhmG+InvKsm44hmR1Yz7fLAUK36OudWH+K5tHK1+6X6
ybKWw6IUTnjuTPUPrx1tgmhL/anoEzhoClQqUZCmLi95miybVboyq36gk+Ug6VtKVa9NeSrFefL5
Aa/CIQtCmxuz1WzMuHb2rptaj0BZ2tkMy7JueJYfTT5gHsmuYeCeOwW7dGCC5qpizNRhgorCViPj
EdIaGn+LdvlQjfQlyXKqYycHgd8E7kEM5UuGgcFbmGk9HWab8yKPg/jW1YydRKNFNzAAKGtmAII5
reWiPIij/EEleFXesnXVabYmbsjFfVFuhtreMGoRn8eAQ683yctJwwaik+QnOaF7lqwPa0Z8jE0B
tWW0m4MyoJaYkF1KB5ZSNUB2jTjaSndWMM41ZKHvQJA8FLP5mISytUUQIcwETWF+n3vcasPrVLYj
9C2685xszd4vaLjLrUlQIpdYl7aTW/yUh3XmJsml9IZFpaCmDUM3fqhsZXoYBFrI+ycuqCrOkd/4
TxWfX4SFcslVvj4UFBkDpqF4+McWEK5lapHpMhfqR8vLMOdmNTqn1HfbRVLouDSSAkFW60Xnwowe
XM94lTJdVQ+sTdunyibWO/clp8uR60QL+GH/Z96gTTb88WMctfxvz3y1Wpdi1NA/4j+Qn6c1/Iuj
J+ZSQxe6NyEn3BpBxxAbcH29h67WXjwnPCMkx3IwfDXasii0CIEhAQmeG+VXvRIJVwNn3JSZ7rwQ
iPdaV6zs0f073c2O4hGrqTY9WnOnODDGd26twdbXegxDvgl0rkoz8naccmFA0Zi0cLyEUfP9MPXG
eEHDepniKDvI50F1fb84In46ZNqPijxHuYI1C6M5mXVXLTS/vEiRLoQAanDd6G9tTCIoVH7/EM9l
Yks7eEs8Znv3+zeTc/Yjfqe/7J07gIdB17KNWtD7cf3jzhHBKnoZ9fYHRVIMXhRt+9gcSjylT1k7
OcfA1r86N8voPdM5nCp0n7ptaCsZBy1KkL1aBfRmmGptY1qZ+UI1sZTzaKpCdV8Wxk032q+/jJ+g
UsuLTRy9HN/1mt18BwCblQJX2AZH4tF/edAxSByVgE4f0rN62fpesiwmgpFt0xG7zjOCU5Wks1RK
qfdqmFxClAN3zlBK22dFWOC4sVQlRQbYTg+RWqnHWOnSNUT713suhs+lT6ueGoAnX6LVNQD5dndx
03zcqAXKzFZ/atAwI0gptGs7acBtXf8sj1bMMA6p4jXCOJPgYV+E0YnUg18EzzrnaoQcGpboZazs
fdBwT5QiBr/ie+pjxMygUyx/DbKu2xqziMCDvbW6hyB7PpQB1mj/wf8pMo1Fe+1tc8sZ9rI54QCb
TD1XnFRSWKFbKwhJAjoj3eB6i0L19E1bGCc9NUkyjWNIQbm6KDOFROqs5a7FgnaR9daDGf9024Y5
ti8gn7g3t4OD7PTRzmIp0GT5U6i5J4jWjwN6iSWtfwsb7XQb6PpZXe6uqrQ8wmbm0PCRfmjIepTO
GtdGzz2pHQhx70+I+JVVEdJh7QtoRczWkwZOQtUaLrFT5gqKJhhyV7cWluNuNI/fOEb/stQbTm/T
a5+aKhpwMWj4/ZqHSXftlR1V8UZFVxjF+m4MNYFVhOlt0+JlCRkXt4NDJDI/5TTE/FwnBarlTE80
WbEsli6cIH9FfJe5S/pWLONGeYNi9RgnWbzqhthGDFmQuutnv3KhYlPGJFoGLg5vhqAp8bULPzTo
wcByUDPE1XUwPgm3cbZu2sDQ6vUNJcahN41hLyoLEXZG6x4u61J1jccg7tNFA/J1GZSjvxwAKS04
mZ/TKWSakdc/8xaBefzZ6p/ATSESxBs9G5aFaZ8IKwpXAK9JT2e4i6VA5xjxctQg9idAhp2dqm/z
34u4YACDgQuVUx2pu+i2CBZm61SwSKrpY+xtj3+K+vdRVMnZVNtukwiwQbZarN28euLG84VaEtoP
sjwr+0LcRhIgg16PGwUGRlScTnVglvXpVNaFuOtFxBGg9Sn8EiU9RABulsrU/6Bttigi9Et1aleb
UUws1EZCPmvhkyAy2le6AV99k73loX0tZxO8w63K0BJ9HesVHWu76+EVq1e3Ug5kIirnohv3Pk0S
Fs8aTuexe+solJflZB/UIv0tCk713jBWmmX+bLPiKQwywMittkkn71mZ0mJlOvMvZeAY8mZGyACv
2UzCp6zQliMXekUzfNjTYckfmsZugf5J6EhXz3XJvSyaRjCEkRYvWWhmg+subbxFZAcn8M5NzcP2
XT3hVA8vLZe0GiNl2zAlYsAKdEfxDDxMZ68eqYYMwr818yXroGU6FeO1wVFj9HK1vrCpLhagGD8E
LJQTDlBIYfaChNKUL9Xj3NXCryJnrh8zjfWKMF0nWnDQg/rJ0Ws0sS0cSi7Hb1WPGCrtEywz9Ac8
A85zSDofrOcKODu38lBtP43kfwg7r+VIgXbLPhERQGJvoShfUsmbG0KtVuMh8ebpZ1H645wzMxEz
N4outZNKkHxm77UBIMeMCIbEjPaiGe5R1DTURcljKYgSdNr0HRv7FmfP7FtJPSNbX6eI32yOYn9J
Zr4PUoHTRXufEuPcL80Plcywa+zowbAGvhGb2Zcu4u9W1hi2HFSBYVUsG9Se/bErzZPqzJLUm+7Y
zwwf9TWuesnjILfx/ujWuRspqqZZ+dHqBf7BLK9mN6CgsPo7hxxsj0ijh1q18aUNKTaMcfnbderf
jmBU3vYi8rBIHKKVdLis2Myxu86WkkB+gDBR9dCZ1eyVgxmdfj8jmGTUUTgBPhsqmCr8dIu2PaQY
V7w8ahau5TzadFkJa0tNaEVAl4+UWiSGvaVMLxBRCApac5fK5t628wdF0z8UawlpB5PXPqOEhhJF
xlDe2du0ICBlmMULbIv0lCXpzuodSq5WQXGpILzFsxslS4ZhgWwIHRue5pq7pZGvpaQ3USKkoEr0
t4jHlEYWHa1zGAuD2ZFx6Rt8RqFevhMZf2/0Supb3BuDaNogzogZ0iVIh3DZya7NziJ670IQOehF
/IXkXh9ioleAIFxlg+QyWfmpKg0ehpOSembC12FPTQDp7d7t2vccUuOmUTJwRVz92TPqhOVlZcHF
9Y8gSWyHqzffZHE7AhyYfpxIJJulvcax+cU722Syel2W8EwijG8bYxGoSsaDpXsi2uuJn2V/tOIQ
bUG0TDxuiq9O03mfhl3dMVvPYxbveMMn7QEXkvYAdBYBXzgHbRd/lFIdvUkVH4Y5o48Lw/cusuVO
os3yFcG4r83yjTAH9VKj57IMlbMHxByRf0icSWPCbEG7A1KGKYKC/XajJGL0Z7D7uyQx94ua+th5
tvNqmHcGQA1w7E9ZgwfIcsenzLg0Yzps3VB7FVLvvQI7zEaEWuf3s7JVAYBj7O0HtAt9cp+VMbAO
jOCKmW+QKrMJqa/SCFHIRa3Nnq6FqygmLr/m35JmD0vOIH8YQBR2XoYDe2Na1sVq+4cqM/epNjMf
rax3NnMDI9gvDXRNIMe+IkomYVNj0N2OyrOe6u+qjPGf4NFpNQyNbuMSKxLaz9pSE0XjkOaQuOOx
H6jGZzBTQz0PZ5v3zRP9+BGHMphNHIo0lixQdQZRVSifwtALnVnfJswOPUk4dEhUztka8x/gP4+l
aowBGwnDy1Xcl2MryEuxlsg3RP2YjUPQZ9bVoV/hAOKnlbWEzGjqxumq/MKG/kD/Gp3aFnQLtgPd
61Ll2zKXx2LRr6OKuIod2WuPsPR4x0j1uyrFldjJ+UJ4+obAry9MU1w7BtwBUgph1L4mY7vTZ9bl
ZsgXZiE39CKGiJfU/Ih09dTUfR5Y2O69CSA1b8DZwWSwaLaflvRyo6nyEJwkqJryTtVqTKDk0PJe
cr5yE4FVOzsV97skst0z8dBtbNP5KNd09AJLNaei82xl4YOtMrnWQBYNgkYQ8RypxNE169mDZSlS
iYYBGeqCMBho1oDvRT7Pkz3lk71HzPXAPUg4F7A2Esmzf3abPPVJWGKeLltvXBRglAhAgahN16j+
qMuxwtmXkZ89qQO+AZMExXjxDdgcQRNJ7tOe5N0ozTd5AiuftFtg3caw4GBYLoUsPooeCpXJlKlo
nQeklo32EYVFA/OTIrHG9ZN0Y5AN0HdHKh6HTj6FPSiUZtinvQZzSs2oP8Z3MaYA9LLEvmRTe62n
3iFmvX9leDVsloksBfbrJJi1KogyndI+GiLHmxtHbJi5HzOwCqzlosQTSAQCxoEZTtEk32J3ChQE
OYETlqSg2aQKurLIsfqwsKzLCnt5F290WYDgc0eeBFr+p2Mkx5YDOaSlVJ8Rb7CmyGcjUSRnu9l7
gIYNap9ipxomraSIRZDBXw8XyKHtIN4TcmuMgktfIFR4xqDczlZgK3HGyRXh7pTUAlL8SwrXYe5m
8oRjIjmxUdiMcJ9yJpXU4szlzY6ffMVbWIsVxIrUQU2xcfEM5vJpx8MYB5mdXgmIaQ/DKJHipBVF
M6beyciJfOINlwZCWkPpN7akVtPLhNXUPGOZXl6nuj1Hds7Da+ZuH3Trc3Cio8LU/Zy6yQ9tDcF5
i5RE6PDOub3xRBDLsxuv6bN/pgqnbmkp6cZw3auz0sUYueHuQzfSVSVP5i7fJMQe+u0iEq8d9AqQ
juJyj+M5pRrPdTXfakR8+raDayN5zUsctY2ONGoykHfUXUF5FOf+hD4UqCgessg4IBO9GBb7pozW
y5vwHjOsr2GA8aDVpN5x7JY13DRK4hwviqGgcQVB60HfWm/MNhWJTwwzAr86vibo1N+s3C9x2/Zo
BpjCVVjohst6twx8ex16dbUlr1mJXmCMvKdztq34saY6aQx6qO3sGJg9qwYE11O207qYSGi2HqZO
uUDukq8O5rxRw/qO9gFM/EkByEa/NDveQu5pJou/TsqGSs/bvwwwnFMv/poKWng7irUNk7UTBRV8
SaO8i9JN45FxRkkTEd0mDSwRpXZHU0wuq9pqu5GV1yisxHNQ8fkuix8keBzxkTeP9qk1rJZPuspd
NMV/Lbe4EBDLVi5RH5Qe8VmjyIuCQYmYttFbyEDcsIH/09vY14qZqzQE3VSXh5ZbIXdhnJgVt7Cl
X9jrPZX5I48ClgGUha5IquPAMh1LdUu0Q/4kVJiQQ594sD9Q1bvja87soqq2vbUH2PonjAhzVRiq
b53EsAnYeNbbhUx4nZuVvRvzDPXaWxACWgqHLjAT+8WCtu/36L5be3F3upaZCO/NDecXV+N6I6vO
+Hceiz0JKe5+7IZtYSX62YZJrsiIBVGxlH7+sCJJwTF+Ygk72ulCcAE1T2CAi/HG6K6GRHAdGvbk
MMR1drFBY7l0elVnHTI69EerioJ5QKG80Fgt0OC4ZhQNcRMhtLSB310IHrcN09NIzzc3iNGijv97
YZ2R1eUbKYlPbu1avqGwNpzHpvCtBqD4mEHVMZzu1MfK28x208sEYz+hNiO1MyKeoqjEOkyyj6Kt
iq2VxB/WyAjKcvWri2x3dRDJoNOOMH2gFMky9sMofHEN56Mtu3dSMHxdympXmMlLiAfGH4js9Eoz
+rSk84iQoAYO0U6bSRZyixDt3IG29aBRXqQ1oINXKHwRqaVbF1sZskXO/zF0tmiREOS1d4j9uUbV
fTanYdCJEe9KLEZPOkj0XaarQVO28TYLacPxfe/VPCREaUVRkh8BrJEzkiqtJLHV7H0tdHUvmwRt
KYeXaxKynHf1exuTlZTYI3th1ln7oZyuVRLOHhiF6d2u/3KQ8pAtOLBaOjPbgTs9YdLDqRePBNkg
pq1jdrlDlmNOaTjOnfG567srWTQGjjn7A3dhkQ9O0OXqNYuVgnrob7MM7NUhE6IqxaULvcML02J6
AsOG4zZtYJ7w+OyTTaXZtZ9A3bmo8aszgdxbhGQxjNzPKGCjmKtgLxxwJk4LgZHZ3L52MoMFTn+Y
FeC/ajUwDD3ApEMxVeT0lrb7hEZvOkQrYiIrnO8pI7gHb0f3AIfON0LEjxFSBsOoKHK76ADCMNDQ
vc44H+NkRRcUFlue8i2n1/CwKnv9+hwv5vDDTtaLVjVVKAg9VvySwbaFEZfzYuExiLeiTFcIk9f2
Ha6eyoIdomQPLqkxwsy2JM1ovsD7xr9BZWEpgydaUW/cvAKHHPXugRlMd0SU+g8T5VH2/RfGeNam
tL1+edO4L9pWbUrLTyPo0ROA+YMBGtHDP2SvsgSvcZt/uKe+NXgom1IzruSs5UfWBuextljYDrUd
uC4wTHbSBlZrJYjaBcJIZLPKdtt/mnmiwXQOcdi9oVN9bJQYtrwhrzijNlY86dekrnVPq8zST4rm
Gzs+Qy1NxQFiwSKru3TLw/ZPyzJtaCpss2kckBAvGBf/K9vR3lDGR7Da6m8XBakdWzDoeRKtbbDZ
GFFg9dob1FVW8lHobkiAOluz+rKMNjR0MKARQENGeZTAhfLc5P3LlFS2r+rzu45BlhuzvbOVKj+5
RPwwp10eyjk5DSZlnTSzf5Ih6wlBm+fgFaIWVNtjHyZofeJoCoBdAoJkk4GEQbnTtXzyHAtdoj4W
u2ocPVsX5xJ5z3aCimTpFv6rOiIZTA9P0yQfciU20Eioz8PU8xzlSvdMZcpZv7IujDKJudX8IU/9
mPev4JfcjQPy3u/gQzlAGH0ofeUmFbTQ6FZ4P0b1aWhrsYUhhAY03XTqeFz/dXMy6+1iHjnuM4ZQ
BUfqgE2jxwdUKuRitzxszW4bTYMI6rr7dNR/uNuYBmEk8PoZfHAzUrFmMUwxDJ9e3U8/1dCWkEyI
eGvjPmISajcHa8HGpjLt3rSCIhK9kbGZWyJQ25VZgPOblsadHwHQUSgs8FeW1GBq2E8vCMS/E4am
aPs7X+tI4eNpAVLuHBZMINM+giTBlLBoyCx2p+grR4Hn633D5TwsO/R+XuiO99wpDU9PGZMNqD0D
k8MAruwsrX3Bq4/RQOMmMhTjBSasoFFTH8t0+ROvTl2rIEA97Tiq9QkEzDqPITMdNqbCz1/JwYaZ
sYc7OkYIyhjMpeu0VevL6Nx5I+36aI+kTM9dypPHtchKtKbnkTEubci3O0jTm9x22JgNrjeiu23X
/UYn3dGAPzDfYYsdaTuQ2dO+sfLWC4XGF27VNutFLkj+BNMrQuSgdH8XIzMBthMuy/nF9QDW0b5H
vkvq+lHVqhOr7IVyhBsjhB1CfvV0KrQ6yM2oBg0VEQgMhwzaRPOEdHYj0/SOqcVCbuKyYICwDgWu
MLdYrmkWqYF0xX1tMhqbcIEuuqoze3OFp0/xIxqAUwUNGTCSxeTQ/bLs/qm162vuhhsAtThz00r1
jVFljkwJEZPvHAyV+o02nrA7aUscbrzLShl/ArQJmAQwFV4qlG/ATKByVRscyvulaiBV2jGetGF4
QlzL/rDuxSanlkb5hDRatCRfdOk7VouCdoT0HIjAX2nbNw9GvzMaLJ9zFeFO19epiT4Q8chOwCrQ
J+TjAe1f6/uWy9RMoUoca3kvSroBcMUMsm25DZ0G/VpjEWKVuQ+LWDSfUW/iuRl9PIl9cYpRZ+LR
KuDVM1f5HhwJUjV5SZMlUMpVk9ZCFIjK5KWYZbx3Q9OrG4ouMrDLIHQnGHx+SIyj31j8dBI3edY0
0MjJxChDnR7Yo68cRKr6uOxfBtxBxz6KRjSGJpr0LFODySbdfM1UQ2y8WeVJC89OF+jWjj54TMru
ZbHFTpN1fQa1bjOCxAAzNX9MJcH3U0N4I/NZ+jaPcA1DSVCl+efQKl/q5L60OQHj+gh2PU9kiAQK
LIYb4kVXzOTkFERlTum7mQEfrqCBwKHamYsV30UafZ0m8VwNDhEyMQl4Q8OYazwOpMpsSSYpfaHT
s+JgnXyNytRzSgy/dVcGYnaprTXjobOxl2iI57fFmHzmTfhR291DCrSrTSo9sNPXOVt9ORnF0rzE
W+n00f1Q1kTz2r7CjRswUyl9l2pHr9jBqlp2Qe7qq23y4jZc1A5ui6Bow9FnnLJLDGPbRH290Rzl
p1iKayxxlCSCs083s4MTLsyTXaA8ttoaW7mmIpKgTcFVWT8I6+W+ScZ3M0bHIiJ11dSWRBhw5qCB
+lesenmqfjjnm1HrlGMazluGkT8m7Em/DZv7cJrrk5alGWgmJ2MQtgPBhG/JVXtvcuyZFHW4GG4e
jBnC+inO1rQXagn9LWvIO0RIbm1Y7mGFLeVe1GheG/yrs0X10POtdirfmGGg1RavrVseIEq9JuAH
qLpicltKdvyZiZTIDd/LRXzUvFne0DvrnPolyx3TV0nN9XGkmvum067jMt2Vk8UDbTC1XV7/qCDa
y7HeYypVHkMMv7vSaIMFPJpXEsmdREUg8m46UgV8RPNk+gQM54HTSSRD/AzLhVmXVKDFmLxorS++
3JOF5Qz4cLaJXeXEYyKiloKhLFd/S/TZLT3dl+v8U3HQN2g6y17/203OXs+iY45Y1oAOcsSlem81
pDc5qZFude0cz9SmTila3iQ0FWP+3eguFz+IHq8pOOfBk27sjH1VRuAMJMJy03T9T7+BGjKAiIXz
71TaWjBZ56qsyL8bv1QkXbhS8lNfhh9YDSN/WeHTS2lcDQ1paGxgmg7tKZAtCykGG39wi5Fg0+Il
ySVsRWcKL0s2cCJisXdqJWGjew07gbZTwvZfUpijpBsRfYGsYwE2aDrRG4/jeKr/DbhkgUUwQiCU
wCdeR6PkqZhyhMtjnTHF6Nve2k4WVbpuopmyXLzwEc+yphmMa2OF3w5rUCQhA+MTOllQm9Jrrbg+
YAa1UQ+yHRmFWvsGdROFZvztjMWwidJI4ZRrkWkZ81cWy27X8W2N+IQEAg47AxmIa4kZ2i5Rx36H
0NNE6YngeGKL7SVo1qjFzwmmFxtMIdoXtmaNYu6RHbGJHan8xrDcylOZM9HuESWm7OieC5ZR+JS5
Zul9dwRoH/qWq7jvwwq9avdHdSJ6Adf5WGNRKTejfTIMkV+1HJZLmF1t9FqwSTu6o4Hq2w5A60MH
VGwRhLV24VQrtym4tLlZJCvC+KWzKFKiXN1x0a73pOsGSTI8oEMdyHQtQBHO6Tt4H/DxosVnp+0W
4F8HvcxOWTqdZgQx6q6paMtFb6D6rrInK90WE5BjQwUEx2PQWgTbsag741QyDstIPLyJHptxP8PV
JSu9eqy3rq2/mjJ6SVU/JbtrZ6Tixyh44sl5P3QTbpMxZgMAF0QKjUA/JGmGrtcBovvHUiI8gL56
T7g50XxZspdMz31p62Sb245vtiURdibwhNC0bBiwGmMFAci70MnsjEsfcxeT9I6+Y2AOO7Vjuw+d
gaXKhMhRH4f6KJB9JTOnul45gPjq11mbf+RbHQ/hHl4qTVam255euyVS9bK8YCY+Lo1qB91aEpJa
obVMcJcoLylkEU0teDJRJKJCpe2Vcxj0rokqgYC2bWcfNTm9k35AjAAaaNVwvu0O9zaJUalTfxmT
/o0sZAuxe/EmKXfOVFj7XA/Z4E5mAM2rAKVm7XQrfNbaeR92qrEFTl0wMrj0yxqXgR3V04bw0Kj6
p+LS+jvOuekTEqpQ4AHMNF+yollO9HnfEwpNmeQgieeRcB2jgIfCl07fyDuTG3MQW//0xP1Oe044
Q6e8zwrlTtSMVEuz/Ky7iLYC7fE2kf0B4yxhbGGGNFiNtozAaXrupx7bPlAux3M7QC3R/K+vWVql
bqduZms4Gy7ljClHHHcpEsxCvjRuGG8YrXzWFYtS9NAMSc1swULxBevxyQLju0lVQi+ArzLobZ8a
biQqB51KSeQFoMgf0wFlC1cQb4rfVRkRAvb8ZtSoLLuBK1JMjCs05p9DDJQsgvm3GVLjJUOQEjf6
OzuGr6qpGwYnSoDQwbBJW/DcGbweDculycsXC8gOIHYjQEONPDX5rMrkOyOIeOUJ+YhZF8QszP+n
qZo3unUtLRCEcfEwlvQuoyLirYbrX1SkuvQSfRhgmlPITMovUpY0jbND0l7sCkvdDeTCI/Vlac6o
it09x5DBwg5Eol+XKyzDzbOActNLYm4Ko+KuSy2+PbdAkC7009AxPNZzDuOOvXXCCJ/BZiNXhf9W
UZLl3hULAKkuPiWjEhSQRrdJFf9t2RJ7broe8WBq3YVRapQB6FAR5wiyJk4Tyw5gbCsxUL9ouez9
wrWOXTWMQcmqTsmsr2IkC5hp1rvScDlpDhcNykNARCoFD2ClSNe/lUFz1kc1SAV2GGjriK7Q63RP
u3uYWjCGJXINg7pxM43uhzYzQCwIn7g6E9THan3mJLLb2kL50u3qy9XFv9L4EiDOfX1Uka1nzZOF
TEYBWMjzv2cpDoO9YZHjdax/dr3VPIWuWh9qRQ1EWAz7Jjr1Ms8OaIQYcyqNyQTfIThCDf8m2cSe
gAyQRr0jGrjfhWQqIJ0d+PnwRphW327nonvugGxuISFya4VBXlhfIXckaBbjcUnxaVPQHBxdi/y4
dZ7t5Q9Atj9sq60L8J6wMyKsGf2jlYpiK1HlazEnjFbgRyVJQQz3OdGWls3zr268tHB02kUcnDSY
kpmmPu+MxNrZa5SYI1u82BSD2dLl29SsjgyeH+rOTlFUgFntlR+5bkpr0PQ8lRlyhwXbG5QE9kZR
lHOD0h3QMSwIxtQHfWo+9dVuWtlG/VSDVUzMU2NDdTa11grw2Bk7s4vMlf0ifHWKyw8nTB5KRIf/
qtQAQW6ZdyyXCe9rOZC2ayvHw278Y9dwrOJKO8STOGSMVi9jVkeXG/zVdbiZRJ2yFLEtYP8aikIK
jAqf6uy869FUo7WkUzNZbPQpyuzmpvBvsmlb1ms6Upnnj1rbbZALVXfIRjs/m0UdFLZSwtPST8Ac
+71tme1jH6HHcxVKxt+XaySELNBEj2XWcwIo6r6SobJrpaqf//tXTph/WGqLFqIWKN+GJbpjdnSn
MlFepacoJiK3bE5A++cLsbt7Nw7RQNg2dGM4AcHQrbeLPom3eSpTxAR1dIb6IN4cPfPxKSbIj1cr
imRLW+NYoRrS9cvNJfzrHZ90sTfmVL0UqA572NqX0sFqy8LMYDUYEyhD+sZTZt0zFBPoi2xWGFnX
lbtajvfNGjg9Wmgjbd0pt4MwmgN0e7mx8dNzxUPrpm+v7mcDIdiNwX/7Dd3C+5fhGbhOxYwOPoRf
lJnEDJrIE5AlE8B6+38IXLIuBObC79cacT8vyHt/ESFs3nTYfijcuWTxjCXJc20nv68Yc/ENrn8z
ZWGjpE6y70Pyw0NHybf2Kui4BTPm7ct/3t9EGQ5lp3H7VMnPzeeJie331U2EftOkh0P+mtT4j2+O
8zIVHn2I+Slj5fX3nxkJQ/gqBCl4mrb8kakpPMEj6qlHaoHbxSGvoG/LE0LCYM7tU07XxOoR/60u
KbXI4jR2om8vuaGa7wLdSNY2+GBsDU9aPNrnRi/EPapoel6YlUGdRgiztehv40r7oZyMlAO9HbA6
gbBZP99n4kqQ1xtGTTe4mfPNYSRRixzY3wxv0VADjyL7KHtNu1eMfH0ER/o9dy6IYYabe5N8pVX7
np0XSZoNe1NeF6Gk07zlFg3mcO4Y290N7dxc7RB4n+nizh2YXSaOrIJbcgoSePKflPGhTvtzNOmf
Klafz8WYND+MCYzosVz7NzhV5BZFIIem/MWfLIZa0K/qb9IaP36jwtQJFmTmxsspqpVVSgtlFxq+
ho7bOJYqTn3sxe22zEhK+VX4N667XBcqiYSUvr+zYKunCzt/aRDoIsdO1ItIi+zIIzABLekc59Wx
UtyCQfDT8db/h8CxQFgOWKNae/aK83uXpru4ACyqxJgo3aZi6bqG+6XWqhVZKC2Uygy3nSLEkeGp
ekGsS7bNLM1XR6emKub5LJIVpL3GYAJ3HsL0ms7ScdBcKeusn0dhaEbzIY2MzY1vw7DmpKpud9Kz
0d1lJUSQZJyUa2Vypyst6k+WctFGZVHFEBpK26iq+2ZGHjZB1vzlEg01WiyKYBmkNknhYrDLDaE5
DgxEJ7ozYxlfULxAYQD45bF5CTcSePU+q+KvGwvGxvm/o+FAm5ArxdUk2Xy04+JuWV/dPlXM4qcc
yJafmTf9MkowHr8qusB5hZfpKJvc2mruMjyDZGHFHFr9szutkazduGKk0BSy7dLFG56veNvFYbNL
1peo6VNPw/G/y8ZlbdTB7UQivSciOr3eQBlajZwutgC6aHM+bGWLruj3jBP/9RrVDN+xSgCoXLLg
dnxpll4dLBvTlWyb+vz71o+NO0HbYt22SnRTRdKlsMK/9HB7Wcs0j06W42TLOqcEFdr+u50odobI
2Xa5y/BAq15ewsz5Hwikbhz649gOZDjPVCNab+xNLeUdX/ruORxeB5wZ979vxZzwTw49+56Isxib
AL9KbddvsMDvO86R+2b9IIGd+GJEs/P7OYxuG75Kd1dNcH2K1m3u0WyJwK5q5ugTBcwNzIL+weeM
nz+F+m7T8XfpqHqV2aV/XePvzTxkxcs3MRP1a+bOZTACfmHZxFLmJtwWk/mhJ81wd7u9+9j5MPWi
9TvXopO6YfWtMEkPisk5crtDFad8mFqZPxYU0Ve7rr4697WNhHa92f+xjGyQJiqH30N/HJP5gbn6
WAi0icRR6DjWtQ6VQaMVd4A/LZ+RY/E958c5UVcRSTcfbramrnSso7SWK2c5+r9YcZRDZ9EV4rRZ
Dm5kI96RyfDEdbe/XWLOagOsqtpg7sollqtoseaQvhsscPTHzbXlSzTyifjm9hl9g4lN1IRbtn4+
uUul7L5SjAmBkuvzoZpZ1kACaA7m2tq7RiQAtswtO0BNzZkTjWfIZkTeZuV/PiCJszxIeCMzBm23
8rEDsHHz71lId9c/qs4HHB7zKY9meRiiOaeEfS7Jmv5ymEiA6gqn8xg5TIQphPY3v+vNzNQg2kX/
NnkpiNHtLeFYQSQBTIvYtJuhxOk0gbw9be4UJsuxoRkMIIZvPZrdQz1LdYegy3oom5r0t9nM/1Sx
u8Jt+ocRtJyXEkHhS7RR5474g1eMf1469NPb72PBTHiMhXmaMmuR7a4pMFtM5ID8N9ypHQbYYBaO
tBX5I2c6DhRVPUmTSF2C1nC0hwGbOsFs5I2tH0KAkhQGpX1sB3bPgJb8GyfvF53npucu5fF9ezXR
A55TZkVl/bwY2tnN6uTPHKPh7xF53wnQfNBnBgb5629kS7qTIhFvKnu6HTjbYp8oSva6/s3bH7j9
zdJFChZ3owfLLnkcbOVyM54qraEe0oJlplK74g1mOqpbfBcKrrtNR08LDH6F5uo90sskkevevjfu
ND1Bb0vNtl9i/dKvniqR0efYyapvnJvhgt/dJCLEtV7LnH5Cy88VZ8cjnsvmUebL+XYg2k1uH8ZG
KTYO44Cg7vna4wb5IDu0kLBTXXmC0LA3pZzpRxtyLFVQhNVqHXEVTjGThKSLYzjeWMflc92xn8/7
ojk3oiufc/BIQcmFuxWuWjyXvAPQeen5DOeTBaP5xITTfJIz1f4CXvhGNIxVqrp1JmosJMQS5who
N7qoU1J/lFmb8bWOdXDL69RU9aOs83wzMuy5U0r3eHMW1Ub4og+N+jr10KcWDunQDL/iWiL+W/2G
t9C2CvRAo4hmi7JIErWdk6VUVvLNNewvCFrGv/q1NMzhnynKZ51d91tBX79RhTteKnrvk6kWRMWv
CJpfl99v8TbH1jVSoA41zEpXOfryHKYOuBAYRn8KsyErMQZYNOcySPS4+bYdfauGJnt2YD9Y3Yzt
0smFkBiOkQGAuRdbinphx1Kx34d8IPS4DwQiASBqUryY60tSchTm28y+UDpER5cJBj4Rg3g2I1ve
i9zUyU6ANFi4qW3sLamdHfSRF3iyRZs1vy9unykzBoq/34du0xxkVrqmxA8g66ow3dxe3j6opqId
oZKO+7SKphNeWciBGfTRkRLPSWd0gL2bbJdb9SHUkYo0hYLErvOdLASHZZzML42U+ZnB30eYWp/T
f9m+7TnL9qKMVXQANJ3//Ru4ErOWPbfsiTDCSIxqZD2dR2IU6V5g60+tc/976oq8RmleLeld1BIs
YNFWvdVd/JZ1RvjT4J0CrWYfoSGYzJZh92shMeBGU+SvvavtbhiW2+dt1znkCz4atjwgUIeUrV7E
+O1WZd7QehbQnIWd7pJUXzOnpW/oYXIl9wIEFyDSXQU515/7VYG3mH20ExJYHh3ls2uzyYbgpQLa
N4YHt7P+9cKiirewFaBgKscTcPmY/1Qxj84SsrtbXzrSwKsw9yOmXGZaTA4HFXKfWP3YbmGUm/93
eqy7Qlb+Z3asY9imsFTbUgVWcWzg/zuEpdFkpfSyLv6TMDqaRst4PEnuI9z62/K/fuUwev39XMeN
5BpL8xJTEbhRGoJtj8t7FjhoGWOzeJijgqS7qkCXNTrhaaGTCoxlajzdyuzm95OoJbXDGh2RqM50
VYb6qrKVPP36HHvEuIFq1MaG+VPvqTIqofCN1wkQ3/1w+5BnCwUveq26cO9vn8+ICrxYsfvp8D8/
2ZWWbY1BxYFdhdWpsYSzTWEVPmLyfqyy5NUw3fDFmW3Qkeuv2EKU/lhAWumQXG4IOQHWBkxy/ZC0
qDSjxm7Ot5d6qFob0yiCKmRjoSwiusQqH26/0mPttcb2eRnU/i1TR/NuMAb9haUSWXIVR6gDWKOg
T/6FYDoqFkrD7B6aEXRlN7IEs9q3ClPJlrAuTMLrhzBPjDvLUfmO7ey57/X3X4ygjScZrQoO7ETN
WB01YGf/P3HfhvN/Xh6kDbuaSjA9EHzr/2L09KgFisSah4M5GNadnq4MQkaGohDx1eh1Mp8NbfX1
xRkCgkQkMlDWNWeM1Usxe3UjyYDZgGhk0nTrBGuZOt5v7VdAjj79Fhlh5wzh1pxoHXut/tbMVO4p
FSEZ6AryTxPT3ZpW0NCgkKwGN3hglvpbBJqIdoNRPrdZujze8mcmuxh9lUiVfbom0ZREvZEmUmyn
XLTwKKFqyCn6X4Sd13LbyBZFvwhVaKQGXpmjsmTLLyjLATlnfP1daHrGE6rmvqAIUrJoEuhwzt5r
ww1ArXWKllMxpE+yGdwHhxbv83/fX0Iu4ct/u8EcQziujd1JED4qrCVP/S956TUr2UxYnnPUuPvX
elxAI9bbkoYGvhAcWvQxa88OLyqINGKa3iFqoU3r4fVP8cYhlCHZrVwYneknhQgwRTwuWGUE8EGK
HMfUm61s4G7ZMWx6VMdixazsf8yhC08PtE2hPzFn2EAw0g338UAH7Y+lpa4P+MGr9i0wEW/L0Ru+
UWwhS9r5zrIegQ4bjPWI+fiIioGbrz24AGDvS/MP0kHgjdEhGxZ5VYlLKpjvlPkwIOpgFZV5cM8e
0iQqg25M1FsIIvyBDTHuhVsEEGwt62IZeJcmL/0MF51MAwoot0ela3MbtPODoBy8m4OW6TGJ0vvU
pqPne/d+HAWAsEfr3jLgWlntJu7mV9wh7WOLPukRotjb5BA3Q2alWBV1gE68kR4GN9o0+64e5dXR
U/da1M20TXyRzG9NVpd0xjP/gv73gtqpfkxIDlmZlhVdpsC5gPhkzO4M615mdC9AlurOeFXFJTIh
vbu5n97UGbvSoy+HZkOoZvc2F8057GT4MWoOJdTSm++ivmOImu2LqpY4iDovEHOYWtW53VYvN14n
BIrqTiumbIfdt7rn8p+qyiLMKEq2CvoXes1HZ4nw0dG16CFAZ74yZo1yYBQFW1axIXFebX8pDS05
N3kW7HsQEk8AvtjlhTLYh2SrHiK/2yZjz9euiZ/a6PsvUh9efPq0ax/21MEJ9eYTSfO7eWibrxYA
po3n2fNZirEk+g+4H1SLryzIca0Zqbg35+BbNGdXvfX6C3LA4YIRYDz6ZCzrrOUuGWalxW2NMXOl
fqaDamubzXsV+Sc0ZcWrrK3hFCVcxL6FNuIGRvvvu9Mx/nlzUkVEjEs4nC4tRwj595tT9I0skYzl
J8cfiktZ2dHLaCFaNtvmwVB59TcSSTEKeVZYH0Sj4TW1u4wvF7laGlTbm2m+SzubittEq0mRnbOw
nADv0XpqADUJdrQXZacfEzZkU5j0uzGDimC01bhHKCCOfQ0e3ViqFeq0XU5DK6zXumZjaVr6YCFM
uyf1KBBZ9NQsqmYhwoeyDMhLK2uWD8hJHsgso4aZ4rJXW9S66611FyEQY1UIQMQp+DuJ7V3KkRQ7
Moe/477znlNZdoesytCRD+gfAriHm9YywrtwyZJWdFknjzX+e9Pwf2Bw9jII/m2QlCYdAeF6hmHY
BrL5v38PDJwZoYRhjjmzCVe9lb0NBit0yzgx9DDBOW5BDKiRfC0pT3PmVy+ulBn2BvI+fTuHg+KT
S4EvEkKvi1qcylvGqoE5sQQmGXvZPVbUjaLaIAv8kqdZeFBJbpbQ0uPNeW/UtnacImvVCnYkA/zX
QwBbbCcNe/yyPO+z91tBujQPZN78UKVSX+YmtZ7wJ3tcKN9/nGl+ItcO4RAnbI7uee7Raak1pToA
wdrBsuvP/301M2v862OUli512xWugTDuX3NNLPSaHVtOO6tdqC5ZYzvfRCF+mc7LkTpCnxDkGs7x
Qv4Kk5fbxVtYqG2KQT7b0aytg5mOo2iJNM/rnluZ6v5KbQcHurGkq5G+Xs3BWzaI6tB19kcRUXTf
hFNIQXR5zovcD+6rn0J1JW7gkpyNAJLYgjs/26dL70UdCCsKrxT1Vg1C5SdiRj9boxR3Zk+nvA1b
TAaLZR6P/YupaRPu8HC8pi3SQjt0zW2Xu/5OhKXct0bm7im/4IhP9EfFKNGjgh2jln0m6CvcBmjS
NlqDlxvsa/icJXRCAQu2W8MS5ZMnd7kq5VIrQ+DWXnG3vHlaidcto2BsIKNT/SLVKprKLj/Q1rOt
A64BEF98lL6vfUC8rCkNT5fc0YdVFeUToq0UVWjIavmiDkiT491ttUOEr7OfED82jIJ1csn/PITs
fvkYo+3tspwr7as5kqelZs3AkSA8xwA0OhN5pPKa0DEu+RiGjrhdt/unqtC9h7z/QLGA73AZFmof
EWfbuojKtOwuqRpvF5YOISW2p5/zAK+jhI+lpU1z0ht0DiTsUabQ/H7DeBdQsg6jx8YdEL8gSLvY
c/x6W33dFnWsj9/6oq8xP1CW/s1RUPiExiOCqGmeaeXMewVFVz8wLj+PX9lbiaEPrgQV/uXFcOzO
gEDji/pRu/Pc9X/fKua/1rXSlZ5uMh1ZbHpsfbmT/rIqo9ObQPrX26OnWf3akSVe2WLyBNAvZoMG
+SjZHeleDcejN3uP9GlZ5Trz63ww2xmeBgbElyCMs5WqSMD3x1eVzo8d4x5didQ6Lkyqpb+ePshS
BBs/qJrPVlW/Zrll/tTj186f7yMWVuq+0ZdugnrkDPMWKOGwGRIDDaSQ5bufPFb4iP77I5D/mvtc
CD2mkKzvAf641j/wm5TEQ8uO/fFYiuHq9cJ+K5jMT3Vl9uuqLOw3B1f/LqgBosrlVTz40cbWyaFQ
r+qjSx8ascCVOgf4Jxu0sz0ZXxQoxzFDBGmp996P8Id6THsoW4W3/k39cSs09umoLRECNDbSyvl1
XwSLrw0p66dkFuY727j1ckIhEPYAD8zS5jOGv4jHCzGN6Wb3VTijC+Xi/WrDKg9FE27ppIboUTNx
MfvJpediEC2PWv2gD0cUw+GjxYoUafa0VH2Wogm7x3CvMkbmGjlpv2juwkRmL4kXORfYUN8as8te
ynAhwzJPgIhp2uNc+Sg5fPNOHXRntm6PbNf9Pxsx81+wVArGLFY89uom/yvjHxcs3W8jzZGXnMxB
K4DJ0GHwNeuLnkXhujMzsmXCMtgRWe/RLtLKkx6iv9PzfV6BMGe0nneKZFZWRfukDmnX/MjoMpda
57dH0Q1yP+j0oDw07be1lhZr5zxL3e/RLI4p6xA4ppSSsTVV4CWnVd2mgM3pHUWZOWzyjFbFf1+i
wjD+tTBwJWBUtBSoFIT9r4s0QQHAfSqono59dMJw3jyNc7x1aGhRE6nLXWE2IepqDsaIHvzW9icG
PNgOHRlas5nF7Aqi6TPUWwKG6tjYWw1SeNcmLTR1svq9GJFWkon+ga6dfrQn+4vfGckDHwTNuDRw
PrviHsbBeB7YPtRVXiObdjkamBzO6sAbL/bkI35XjDudeKSSIus9wo3mcR5h0InKpU03ql41zEto
GCGJjzj+vUu8lKzw/x1F78xfTL8hcaV2p4dCcPelfvnQguJZD0Lrw22Hlm6nzheiyg6WNb6bIS+A
JVT4Sjpym0PAf9oSbTTtFKWpiVGDMnRHF3UKmYG4Tg1DVVl6zqasreqEzx0Foz/irA4D+Dk6zaxZ
L9+dDNfC3Pr2Jffn+Hibtly/wG4kuugrFmvCDgAv58HUIQSKT7c5kVt+BijiDtdMjsUu6ZC1K8CW
eg5njDNsfJBssyOmB5VkxziE16CvYypCpNvVod5eUUE80uakXlbZ4m+v0iC92rlDsVCr3Qc0B9PJ
1Eina2JRnt2IJufVIBNkm1lhfpxJfN6zmveeqhTLWlm1xtvtPxLP45dwbDNmeEG7ORHZoUgsazvX
DTq6ZDjLcK7PQyupkC75IOqgnifx6fz7KR8y+G2Jk7o4WsBSwGQ2JdYLBNnTqoXVtpHWFO3dWf6s
y9R/iQTYH9HircUu69315ni9lUGsFhq/59E0lrHcLXzSnbp0DW16hgPrHm/TvZr5Wd3+uth15D06
4/WT68EzU0sf27qfYjLRO9aCtIlH2qc0OU9tmrBjdUX3aA1edy1YzmHwAiepXkD0HZ7Myhof6AjI
i1cNE1XdxcLlG9CxVG5s704Zq0p9pziMcQdwHwwxZZ6lfDom9Nwjy94DxHE2t4shs02c6A7Kf/Za
5MuMvmQrZw/2vSbXdBJebiuWMFzN1Yx0F2H+qmgmGtmkKXhBd6jLw1iK6FkxxlrXxjBchu5BXcxZ
hKMkjMpzn+CUx1pjsrd0u+deQkmxAWAwSwN4RZrv01Ke8p0lPf+TSQ+uU7ETurUP+vpaMg199xAf
LXdij3sHO3g7v+oAmLd6OQWUMq3PindVQyo9+Ub5RZ3B8TYOcZXArDVrDSpCm+7JqozfJq16DEqN
S7fK5rPeJd4R+Xu3tmkYPU4RRY1lto+W9TIucDof3o9SUHFUb9asYWX4PX97HJ32vcsr9uUatcfG
iMZXQ0dUp6Kf1VuIdKekZMY6xkhqbY0XrNkpwKx6AZVIe1SJsUxWyFDIpN7b5TSBw8inO/yJ7SaL
SJv3Om+EYt9nzkaX7VWETo2sJ8BcJGcAPJgfVz7Fm5tcqK3fKu68N2dwnLvO/lEWw3WCD3FRB8op
vx6Zw6RfqPpQ2KzvYv7/m3gIcI5Ky5YbPKH5mTtnvUhpVbnEAD/+tJwpXZU6Q9+wUdVT4VHBWl4b
GAvWURT6+17r6os6GG3PEjsBcHTG4kmtctU70HRFlNqHPCiSXUqsgkGk5uRZX9QOXKHtoEgAEus2
RRa3L7NGPOVoEiteGGx95+XRuDynXg3K8ieJkMN9PxkVvO9ybSwUYtif1bNBY8sOhrWm9e6DGr06
HQ26rhuQpsveXFVqtA8mwgdvmwHd6eq9yKPPxCHhdR70tFt1Y1Lt/ckgWdNo7DMgQkrKrIpy0RBr
GxgbNXSqA/AAmtOVr20rq4uOSec9/R6L9CmFdzXJvwxPTxDPcki/YI5TL2j2thTYLb36qxEbze1j
vH2C6sOcBqu+SL6rWfNGNpBcWtVR3fkNzZHzbXZtvSRdqw0DycXwU/34sbV181kHO6qelr7AEh/7
bFTMQAPLXGarYNbH+wkQ5lYAm3qVqf7DQPRy9cr5GqdxehVl2G8bghE3nWr7VLTZgYwsFqXqMpBn
/0lKLC2Mjubc4Nbx8fTBGQ43yF2mzw4FP9jZVnXx2KQzwyEOydxIbsm6T49UvsJrQzAIiZzM3pED
wnpI8x3VVhOBUD1eyGYzti7S38cb5UzT/IfGi7Q7+D4EZfatdkdsoLnKc/1eARYj1w7OQYh2axT2
gOMXwea8PBpDFGTqkXouwKx4e3XsZLBdhK2b3z+sHo1R5iLS7xeaYriQlsLP7Zhah4joup3SwqGo
XhOZK1F0L+hv1K8airqtGgLUYGBmY3DfY+jz8TAblX5VI4yC6oaZJBqKRTzZCgv9fTHA//mImAxB
i69HlleN7IX1s1tNw+23hdFov9bkaZhVBxXQ2oSMV9BUQH7YyIJxaUaHKot+8ME2T+SgBY+F9j0P
K1haZpk7+2bCUwAaFOOmNbhEDmr7Vgs2auz7/R4D5tChElCYnV47oLJ17ocAFYt0vPm9HsfbIqki
htRzrlUUm+gPc+3elM697/kQbx3NoaUaIHQp+mIfx3TQ1ak6jPghtr2cmiu+4WE208+xS8WZbMYe
Q5He7ZN5djHS/pE/25aoqRzGQPUUrcPVbbNbzNiighodB3tk4z7RhLbF8hFZcXQnl25FhcjnLqq7
Q5A1CKoTOFvDVD4z4dASpLm+7KAptjPD6on53Dom0RyEv77p3OYnuNNYzyVZ5Ksb5LWPBwwxyzCg
DpnHoGyMJXEyy8jg22fXsYfHNB32iDGyb3zS5oqZB8BjqX1VH3DkDhgotWbpuNjpnf1hWAWpY6NJ
9nDJN4SnXj/r/fRVfXuUptqnGgnhZuKOZV7v2qseY0Be/p+DkdLqmaNg1+SVwK2/YGg1M0qv6i+5
WU3KuRufwgFvXxnpYOljKS+ZddLUMshtwj2bwnITzVH/eQGlhu1ItkNummt1Ged+ygzlwBKvxbbK
/fyo47fbWYRVvaUB4d/o3A7pEIibVMxHSKxX4IeKdjDvcpSQMTzeb1nRfMWCCnXaMMUOneVN6Emi
kQAPiqF0EYFGYSieCzQ+oaWHRxIPBetdaT1PcfPkhw0Go0VJElSlxXgU6QSrW0+m6nUR8GjvqjEC
Vuy0GtIGe5v7cfBSZrigCsw2XE+gHm9XYgWoR/cayhrRl8yDTMac8IX1abadczGfNXgJ6A9BCpTL
we2QYN5O8dB8ch1KjabPOuZWww3w2G/MMptAEdTGey6ye1VHaFLSJKfR/BaWMZ6TeSoehQ5pLAfu
MLht5O7nFuRmlGd0OHoMBHWOGL/V5vTii3o+lCXYrxaRCootOszVsmwn9MNxXeuqWOJOka7piLeX
36Ihxcw3QRJtbpD1llLp1sVHSx8yFNgbA6/YUD2ut2jpKZJVWvlBWcq+AOoJbuDNopYYzQDEnhqE
WTOZwecxWuxvbPgQLpj+Ncn8hLBQy772uf5QL/e8NPrglFnBrupYmUcmyvTKAgJqL5RaVo53N21A
zKZtFWQeqjvTp854U29MNqbvBH3UL4EjtXdtV+sSHI7QP2Ua2pxCk5ixlyvEbkzjUETzl47A9jU0
Qu/QTnKEVmGyxfbmF5OrcR20Ee7XMUv3rmnLq8XQfHuE9AlDsOp3jkHvrxeAwHNTafW1Nps3cxBs
pj1zulbh6lYixaFtPXRkIG5Bu1lnC/LGvafVj7dXkcl2Jzds8Df6S8yBh9XxEhPyBDkC5T5JMtOZ
uFigUWbf73mjD+rs9/O/TwGnIjec9QBtxQzppFZHaGs+YQcmSKl83U5kBtQNqxx0SfyIetEuPUz4
U+Wf1SnOwIwIaYb1ZoIX62IkR+19pw6NMzMphoEGNFUY7f52Tiv26KNqg8aDpB/v8VmlMLa+Vz8G
SfHsBJNz1qbMeUiKg56V1nEqHNq1WOC/kKu6K0u/eVPPWyGZD3RqvlSurZ2mVJteZGbgk7Cf6nZu
jr+vY6WZaJORVRx4j7x0k/sJj9sRyFgAInLOHt0ambYA3fG1hkR7U7PMefAQTrQ9t/I7PJbqwbeS
6cGbbQBVItNXo3Z0un7eqWJdSW7prWynCnhODPFavdpVoX/UyyYkbUOgwDfQac9mNYC0KNxn8DS3
vlKDNkEHZMg+wL8g9mS7C5XvUISJU30U+DIf6kE/qLtyUnjqLMhY5mOqwUnNVw4zlRv2Ly/hJCnh
SPGkXs9Ml6VH/oqUxVVr0hg8Sm++guXGLlXn/ili/IMHaR9pAC/RajljXbNU6ZabsFf341zRsyWk
a96GMf6bcugRJ0oL1Hp3dKBeEwE1yWum2Y9aHZePEZvasc6r12iwn2/F4Xg0sYSM9bBrMC+tf2dt
qke/X4iWnrB6jiCup64oS/janrwKrzvNjpufZNp3FGCWv2fDEb4arhxW01Q9AShu6RH++S25gY5S
A6n28p2lfj89RGxGL2bc3pumvXecobpXY4YfUA2SVseKf4QQsp5CuYcfSo+1AICv27ZxqCf4zfMi
QwKvrD8VVSKepgHhSxHb4qSeM+C33OlIC9WLdpR552SyvxkWEFppxs1xmgrxMoBd3kXC0Lfq1JV1
DN0xD9bq1CBV4Z5i9T0hcoK1Ke2ibGCvOdr2z940zFO8cPfVgc6TafMfC5dn3MGmdh6NZOC5hDMI
jTInliV9t7nJhm7jeem/1gb0Phg5jBy+Ax3QBe+wUx9CiikMKBTQi9s4Wrr9YwES49cnBA7xdl9k
IGAR7AVIcqEjK1U1HoMvZeO8EF8SzsPKJ87zrZHZKuoM/XOD1vP2m33YelvllnArOjE2rLO9+n11
yiK922MG787osIJDYPXncAo0Erf09smsjfzijNObKlkC4B12Uwx87C8Xvwjf6mmGSokeGS0N80Fl
G/Y1yut7zfHNSxbV97drWV3W6kDE+Nattc9CmP1B/Y4wqvlMSPlPXXOnPerLRX+VV6B1ncSKCT6y
wz0O3OqtYkQodNdc/Zr7UumcQ2Rw9wG0iOOoa++ZTAWY+eW5mkLQuhtmY8v+Hs9DWIfHFCRy3CyQ
0voRK17+mBJDx2P1bEkm9eN0mpafyM1265spJM/MfVWflyPo4BTNgGcfYcxbNKYvVOKc7x7u6rjW
51eoFZu5ZJHW69I/mDNy1bYyYaIa05dEL4LdXOUBys5ldAEv54AZmGA/wA55VI+qEJ1+3Qb7ZvSb
O6vIfkWMg1pAitWRy9HXfIHLSgFcg4uVEP+lusZCD2WXZH1y1mXT7T3Z1juF2F4m/9LOsCw3tLIp
bDIt90YUn5wg+4SC1ai14VM5B9klCAnxVr/j1/0WRmB5Ijln848hVg27YdNFlxyoOhCeelsSfLwd
l10g6eD1GM0Y/cfk4hTune+0j7dMOegeUCIGOkmYDoBZsEVZhYMWsfdnFlYeARu40e1bzWFnnVx3
fKyB/Fxu/wAlNta0gfdCzdi6li2mYivxDwEf0l7lsGKlUpfSSP31QNanhbXtkGPHA0PHE1YDLSkf
DlpROz/CgGDkRXypDp09MyGrKAktt9uDukbVSiixfEymCe5CGvba/lZAZsOdnwYf2vN/l9sRPvyz
f0zTHBwcRgbH8BzT+GdLyLNLN4IMfZyJWPwgYQDeYDN17d0YcR/2SJJ2JvaWFcSgfYb7D6Mw2Vom
S/1rwJJ42QPRgyWwoY0pSOGDi+qagTR3pkPhcdkmMs2OelBeDdqFD+opaoHlTtjVezN500kbUveh
B1+/chAEfZiZ/K7+VXBTATJr2JB20Z3gjtGfXmowjgNdHGznFotoR9WjrdB64VYU3DNbkmkQQFUh
1sRElrgjWULXkr4U9QeiQED9lTpQlNyeHxK//NpXdEtFZMYLfvy75jrhMdYDuSyqswcgswcyTeKf
TCo8AD9DVdrd8svtKde0ca/l7NZUeSksrHfiiaqj2t+axbiSLp2JBEgAHG6TAdoM8fvqcATzMJte
yEt4cUsRfmh+QWnHyh1us2xiHEc7b8mA3JcStUhaQqYaibf/VMRkQWhAtItANoQLsPO28r58mOAz
avWkXfIhezFD3Xi1uuSp07zp3lsG3iqho0BWTU8wCVMKFUrruW2JZS6m6Yc7JV/UGx60kihHMILr
spBfJqBK5xZeXiKi8GpS1977MRBcG6VilBfTF81yo+2Q6dsaY9/WpiiF57AksE8mu1t3INW/atEo
966TM4YWVredswJ2V0yyNoEW+jpXV9IIJ+LJhQUWF6K4wrv5jLXYuqumxmPDhLXeXU4l3UkEuWG9
Uq+mS/PN8nOwOlp6MWLc4VDvkP8uQ9oMjn7nh9CUcMO9Ox2zBDtMWD3t4Mlt0etArpYmuthDRv2R
LerbgqXyo25HkOzD9x5eFlVlCh41HlM87P434pUvJlm3d8KW/GuARhfvBlrrIvfK5W2CKtNJ5RPp
8IlAV0hvBTb1lmicfT/r7rpw+WLhl7fYglxM+UvbKUV1uooTXZ7wKkJHiM10A2O2+5LG0y6jJnwR
OpDyEq5FsdF0wtkoFN8rC0M5uDq11JGwvT4wdiCP9XW/dCwS4YhFqobPeGldFNi6R9ZoWBzmk5O4
qBOWgj1C7L1AxXpwGrzOmqPnL0nYNisK6caDO5PG0fSwBWLc94Gb4E1c4mKoF8wPAQlbMW0JSvnm
/KKk8MIkaXee5upoOQV3WTX5OxYzcFtspnCM/TCZsAbEevQceJjGtcJC7u96q2LAmL0mqSW5u3WD
ytpdgWxZwfyXr14+PQWMhXdJMkDOr+VRavBog0E2O5IYMMEsi111mKgENfX/EdWY+j/HRPo0NPGE
TqqUbsl/amoIz+ycHHjLMZf2uwerlxC7CIgt9kxqTPPKdqjbqAJjQWVqg49dHNhnnoQeOAAxHX9b
wsSf92D64A7H+oz3Wv404uKnZowfapXVT4l7Ws5KbVwp16jmjh+aEVoHSzIpma7jLqR7AimqPPp/
ClXvX0IADzY3g71pGUTx3nqwf9FCuAbU5kkY3vE2pJeG84y4oVihrx7evWbxLaaTf+fE4td3Rb2B
hp0Aj7FHAzfqonyEcDtfizG/kF0f7Zs2MNCjDQbbYxPXZ12RrrCoI7RKPEdRG33S86VeqmNbJ4hr
T88MWsQ8pdEZIAIrURxd9wFS+FWxvBzZqFe0AEuCGdQTFv/HbmSQr1MtfpzDiQZG2lDeGhtnN/v9
OwRsexMs8ZEtkNMxSiJ4qvV6ItmYNQpL1UtNwJ/tDC96+qlwECtC6IBpsaS/GV4FnJaSycmuyADD
G1tuVRrMmNZPgQ1RDZWUe4lHXcKs41H45yPsYckah8WTKtCpan4TB0xIJQzLShh3SkwyyLo5TIww
BC5/R5ZAzYOYF42I7TnfmBoFm6SvySbyfsKxYIOHwwdvZeo24JMZq0Ilh4r9CzAxucfCiUt1mQhZ
EM8X3fvqUVdXGYk5gVg7nagcvdOcbRBC/FSPNEIv78fcdramUX7C5Ebk+XIWajxvARRbi8jdocpC
Z7X8QQrvwYbKZ74LhnGnimxGVi7yJoxEOoKvP/zttxHRzsoUppCWn3yd5VyCwR/gCQX8si/u3ASv
HO/2ATpnuqmI/yYflFvvDG2WC7/zvNeY/vo6rHOCiw3pfgjU3RRWJA5WKMtbQH5ye5suYiszr6bG
mpLLN/o2xd/wlVuroZp/0lq1j2PbAfsyvOaeUlC8ogabPt7eYmIjBr5Vm6qk6ndqpaENNAFy/00b
4gwJqIHBJUccOVG+P6BRnu4pH21/l8DsELkPQ/gZ5JZ6Ns6Nr+XYJOdx6WCTKXdIzdRauTOaJy2h
9wI3645N1xJEslf1mN8HVagpDAQGYdOLk6GmlhG2JQUR8pf/e5Fn/1sk6CEjEQ5jGT58iQDo79In
kgMh87dpeLIn2Xtr20l+VaH0NO+2bqaN22DK+4fGnaFgdg2pBjQqPRPqAznE5Z6GdrmbIRdS32FN
cPsk69BJ1qmdwD8gmQDss9XlZ3XeczOvleAceqbYSbOE6Ir6dGfZYPMFBsHnKo3d9ZyhO8u6kqxv
eAjqYDsfZTpEj3YDTcWMcT01bgVqn8jo44ilEPzZC9UqbCdFoP2wq6vW5uZFIG+mQBRGpzoN0Mcu
a3tTtgUdKc99TYgmGRE+hhhrtk5DFrUMzW9kkzSvDuql3Dbmk7WY75Qhr4ys+mCjRPV8DzZelVxd
6bAbJ6mbCOeuIhKlHb/GOUzfYvR/eGkPfkUjrJDIZVq2i//NsonZCfEYnLMZ/CwfXnhuw8TEQ4hu
Q/3ILDSIPyUa+mrA8xVP2QGIp0umAHz1vjFMNGPpwfHMIwCq/lPR6j/gXfef/eVeKheawfJrU1sb
FyeJy5XsRmsvEhltc6ccr1jDhmuZvU1sYh/YbtePrk5w2WwHGwvky/omHK6TBgNXf40tmy1ajg5Q
d+/yLMphOhH9OgjrXd0pTJP22gEnxYjRQE7om8eqbl9LqxvPfz59M4okOhALICuBsN5C23Z2ujeN
W3vIj9EyjClpZ17ZSwdgWQJYJIT9pQxt2s1es7RqkydWyB8CKzN8/Jp66P9N5fR8wwbYYMtzbIsE
ezkPMfy6sU6mu9hKwNm5rHZdbQLdSIALSO1+BjPXG8ttjyCariS+YacbwVklI4KIj8J35Br/iXty
2xT6IuoxUj/UHYkzlPlo2UrH3gSRF8l0SLf4aghuGDPSN1Zl97R3vPB5btCA+MVr1qa3xFW3Msr7
NI9fWPv1K7W76gvXZKehFWxU5bAWcSz6jT5afbeLUxhRbSI/zDofX3MEbEvsWnTKYtHtVfur6hoo
k1FlQxuSqxzq3Jh0xVOWdNpCejI/BnY9njHpp1iD7qdNBPpMnVYeY1qmsErYwNe2Xl1p73ofwtvN
c4PedqkOLv+eJQLEdkF/VEnSt8k5SxzIWc6MVIimtSvpAYWW3BD4G0N+sL0Pl1Cqo0qObgsyQEOE
e24C5GNZoau1ekBZym0Y1agf1Uct6l9UQ1u9mZz4HLLb54pMs+Sum20yPJd1LGJMjXA45zmtHQps
KSZXi5ltJbUuZLnrdQdrLsWx0FyIbJz9/jGNhdjKNor+pMG3eei94IJHByBlH/4oCGYZk2AAlA1U
Zmy6ZK1mG6/I3Wu1lHQdWT8MZdIi5Z0hGg3Tg9pmEdsnDzp7CIRTY/pBCpkFynjL9RLjGu+I2/IL
Fg1Wkx3RkciNyONvJW2Ol5oaLIqYaatahKob3wXs1oypPstujgBBT4whIdF0N/dAHNdoQhh+Ua4F
3L8rDD3RXc9QgEYGZ5MgcrGoxuw4xP6hRpKSod92zX052fa6iYvkgkMDC72AKaXTlvnAPbq/bYH6
Mi0O6n2k9GRpmo84Sxyo8MtOS6lFnIx4lXbiltQxem3A4su32+/Gsf91djCiN0vJyq1lcaq66j0p
vfbaQGohqANzD5uXY768ObgGJG7FdovTtvnQiu4YAKV6I0fuj6fVDwwmVREJfe12NlbPZUMqR5zd
qeWxOhC5la1rv1q7hLzvXagcB64BdyWbYC87SmUY6r93MSSetCtWBtfykx68q22O8nEyPgGKpV+/
6Vu2Q6ocieLDWBeyyPeA8Id4rTowQ1qIU1wjHRhno3zCf7CrC69HLxeInbJoBhRY92hDj2pzVYRL
6FgqyWw072ex9BJi+4uY2v7F0CBRWA54PZeMHrdvdSqo5II2fWzvyAuut7cSAZEgcDkisTWT+UBD
uAdllYL9MNKJoMDZ3qqGYvg2xpUGLBVIShpn58jVEbr6ABUogNcPVT51qCTHYZ+HdbsZ/ap8D8Lv
+jL9teznV+2UT5cJw5LjBHazq/R63FsiH3eTbrBCJEf3MC3dKrvs2mNhW+FaiayU8CrdNVbo8ibD
GqOaVZyhgD0H/rir+qA9qxYwweLlRo97C1hNYV7FQAJVfy/RiB39ZQUUymY8YwV96/Qcg9rS2JER
ViXHCqaD0tWrg9P0/uX2GdxUqA56mZVnaznRLaV1DqykusD0oQQiYRY6lGQ6YSQntbi2sfowOIUb
a2KAUn1ldbBMePjqOaWWkF10h+Y+O6vPVVYpt5c3lu914E9HrILILceuOsJotZ6dSauPNVs79sIg
F9nIvltxeBB1Xf9cHmDGc9FsDDjYUviFZoH7ucd8sdXnUm466IFsZFlO74v4NUW1SVGZGUQQ3bXy
CafOvER/I2By70aB872U5deJ6s55DKnpAtiBLJ/rDtnwcVg+q0d5FXwuMv2JcX0+W5bItrnpFl+0
ELKd8VLOFRFgkH7+R9h5LLmtbFn0ixABk3BTeltkGalKmmTIwnuPr++FpN5Vx+2O7gkDAEumSCDN
OXuvvSInZo9QoD94hdOejJ7Gh+sMy50lqotrh/7OkyFrf8sjnrfwkXL00jhrhmGDRaRk3Lr2J9qd
3bUXLKvdGZRqgSwAJ7bw8nNT8x//fwTpzJr/cyfqWZ7r6RQgbd1x7X8tTZu+6Poxj+Tx8U8lxfIp
weN5bvusPRUov3aicePVmKcWG+osuVuO+zNDG/kBqjbd6TP7TnWapfrTINrkyS8GHfI40irlJRjc
uNwGCxC11MfvmSjBAy818JIu4D4D5c/+rvA2JuCHzdC14cVhW6ZKkL0RPY9On10TClnPs0Wg8UI2
EJ2fvRJd1QQhrT9MPUe1dG37sH52msc61qCDs8K5aJ4aawBia4XtibBOe9tT8dskKL8PcJmiTRSY
3UVvUSxTRMKpE47F4VF8LvreWRHEWhxglCZAo+EG5W6BaDhNirV6REs9qwgh36R9+p8wWCppNNzi
ERW7xSMe+3JRNGA0NhufrkUKANT1QvIAjQywiVr3RY345unig02VeRgWG5VRuPuypQrT09Y1rHk+
msYAwpf8mwVREm/QW6Uf4TB/pt/nvEgt/EDtXF/Ui3TT5nGkmbLZIgHiDmKoFXBo4mHtae6wdama
w2XVJMIXAC2qkTqD3Fj5cN/26G3IhxLyt8wNZC8VQNmuzLIjjd/szhqu3jpGxETlWcW1d4fq2Jjp
ddba4iq1qe42RH5D962icp3PPcrjOqr6i2l+LO4M/C+txpKu07MU+2piQDbFTi7CTp7o/D+rs78v
jtUTX0+dq7h5c3GOO8NfpZYBzKkV4s3W5hnDrnc1gNq8zPZsvZiGdlKO3cbcF63d3gbKraTedMnB
tJeU8MVFm4M6uHnWaXKgn5TmzDzUxyN7pMl68ROZPltQRl9F3O5NQALvPq5TkETAqU2vRyOifMLU
x6pNUxrjRovYl6H4g9+ldDcsvZstwn0e/Lww9JvG3YHrx+1fSZNAMzvU8xFhRKBVIJ0XY1SuKXWR
s8lzcYkrkd+zEhuEjZjY1iSCwCVl2IPDudebsn0y8+orMhvzUy7mx5lan6r3UvHJwCKp+W+9hp/Y
ic2zCXnnI/AtsclcSA80C42nyKATucijcr/2Dq6k5K7V3YMZNPm6TvMY1L5a6suaHaQ6HSPrI4s7
+wV0zxUco/uJr6U5pJWe7g3yymHN2euofFJOZml3v+geJ5/igSxJTFGMwpPw136/aIfAjZJwklpf
PcflGWmRbqQsKlQPjjUvFrJiZU3TcED8O97VS2vVNaqxkIjBBWHRjTDFH1qNOCR6WLVZ1Yu7NFwz
L2sYR2gZr7GQyvfAMixCa9HcCBKPrw7FkIdpqipO6cikqXxTJH7IjW6j6bNQIWyzcsnDoChwo+j5
aerie4CS57uBDzdftp5N3rxRdvbeJXvQqVh2fG6dndreKWCTkN/jNexT1FinO1Nzf0yuiCExNQ8b
w26/0Fi0qu8I2tw0GPfpPFbXos1HwhM58pdrhSdd4j2QMuiof/YBrfLr3x/W+jjZ+8Z/+/m/P2A7
BfaKTGuPY7fRMpfyb+lXtzZL3OfG9z4XSV19qdFqLDV090Cjvwem6vony7fpxtbZDxFr5sr3PO0e
WHZ/aoEqb9uw0i4mVJrVyHZwDcVgepJDKsEfttNa8XLSKD+YMwB82HL1oWibjyCx5a8JfX6Hf+UH
TB1vlUm6I1TX+70afKKx/IkCIGM5tHLl3P4y9e+YtZKfMiQWJbXChso5AWnVKJ9F1cRfsuY9nYfp
q4VxFzB6kR6AP5/svgTBayzaAR13W6YjE1CfP7lwLTlq6XgohfnDrXvr+HeCqmJjI3W6BPGo6Tcz
KeJjXTXNgVAa4+5H/F5tlzM3WQTlKdRkXKfPlAamI/E7OP8ru5subFboxlc2Ei7CpkZMjWC+0J46
AN9ri2xnQIPxKGw62UX5RBGStCPKArbe8+JW2jVpG8PZw6F3SXNUfwEZMEjupqwxj5npvKdmsn18
od40eOTyUTJItf7stx0VTVNDK5DDyV4QoeUppJq8eXR2U4/20CDMC60BLGUgt9LOil9z4b8EpCNu
IiPXn9VRns3688S6TUs7E4/KDM60RpmJYBHEyuM8y/J469pl/fjbf4+FPXzIGn+znfZZvQp96r6S
MCFqxf30te/9C4QY4/pouBO2cbJc42eQDoCb/Wp65d6pf/k2Qsp4Suunx3Q1BCgriiEqjrDp/U24
VENoMi6Th/jDOpkzDTfxTLKNpemvLdlmu9EDhIRllcqFkTZb1sRfvSqN6EbDBnFE8ULY1fiSztY5
Cp3hE9BY0ewG5EmMkURoLJgol+/yEluZDzilAh40WZuajekfpVyOs/FYDvX3WhfhRQRNfpHCgtI/
C/8tSAHryRzUvtmjZJqpfG9cK01Oqk1eIb+cS0JHNJGVb0OavUdm2n7XhuJdi3Xc/RbLWu13wt1K
IiMKYQf3wr71809zjai1qiZ/JcokO6L0y58MPeo31FyjD6gW2wnX81swa/Qco3ApxUYfBKdqu3l0
x521nBqze+y0DpD5nAFLg6SmWh6AefeljTg09IW2nQqzO4VYPZ6xKv+2ocB4yjgkyvzWlUg6rBHZ
Zmx6HRWtejxUJb14uofB+UGfSS1SDBtPbP1Y6CvLrRMiY4zcoo0KFirT0Y2POhE6rdOWrzGMQVGC
JXN0eWpN86Y2E3WFnWX2MNDMC1xVaG6RbH2HijN6x407OcYnJNkjQGKi4cqQrEjhsP1UfW8x5eg6
7b6nam5s58D/TT63e4fdWRwAjlIAE35381IaRoRfUEZxe/cUWDNjkQGgs57M4vPIp4zUlMRqyJx7
a6zZNTVtf/cMaziwX5VsgDv35oyjvxa1kOuoMDPWQGjtzUL/IN6lXUhe3a5uC+0QGJg0Lb2b9kWZ
SQyES1V0OY19Ggxql0gVqY5m0mYwgMC0Nq33WizK7Uxo107MBJSXlGUK64c+Td5zGZvRNXfwPiTL
2Ieh+u5Us34uraSmu9t31enx/FCydPaSmuSnKIp2VOPLL1Sfp71Wy3lnyVK/uzHyD4Vpm/SYnqkX
GYdHf3NEktwc+lQWL+pCkRTOwY1Gb6XNjn/VCO/axAsajvEov3saBNO8bcmByYExVJnUF+5cfUJa
jf15MXDWSVW+RL3+ONMotj3+kw6qWLWed3SdQoxdaTCAoMeQVIFOa2KTXBdiPRltd8MYk57cAnGy
7ZneZSr49Twyczf4CtJvjMKrqF8SfKJRu5U1fim/ksTI1bq3NaohR7fCrT17rAcyrPAUxZ2rOiKu
7M9RbGDBrXPEgCU5y2mpTU/8aShCafYl6C3tHIzWgc6EXMe0J19H2C90lmf/VV0LRoClAKpY8ulI
XdY93JliHXQkuwRDgdxyKHpo7/H0EUcpR81YbpyY5i0dZAsn3Vetxhoxi7KAN6Rnnxo/vDW9N39z
6LCthU86Q9iPFVP94m+LshrCRRcBXg+k9rmknjwSG0lPuGpeulyHp8Vlh9jMC4Zqc9W3UbMzG9x2
UxJA/O6s9D5VU3Kme0P46uANX6ww3lrLnP+vnxAWv1jurUK9z74uIPlqiozvbQ8aNowM96pesCva
KKJ5w7FtnGd+hpsVTnDtUNbpunJ4ZoversgDu/RqLSsIC0dtNDes2RN5hVp+VrU+dLBoh1FskbbB
oxfZobNXd5m63/g1ChIDmsOA8fEQER9xJL6nRGAKe1HiVfpIm/oGsfbbOIrx1dCijr+nNN6IHJu2
xjzn14ZB8NSlVGEG+ZlALGWD6tvyHlaGx4Qtr4g2rumkJW80Xhk1aTlFPoQ7M3PPoT8QgmJRVqr8
VLtSFF1XJMjQifbBtT7WopY2jzvdHkMSdygsPciV2vA5gwl97/mqEZE45jbqsnYb1LZ1z5um3UbL
UbBcU0fqGunSww0J+mbKlnjGRbSr5LvAWZOjuqYWNmE18M2ZcolzgYiqkch79/sqoAiNcJpqkv6p
i+qPxAAgCvj8DmyMxAi7Nc/KN9tqwzpO2A1FgAw3jWXHOGa9l0Vi8Jl1db5D2qyf8McZN5v23prR
yf2Rk5VH0kJG6MxRYTPbbG4XWjopFgvlKIjfQ3KWPrkG0wUV5ocOLjFmeZDARyHg6O4O0AIYGp+i
4cW4EREBMy+AVCGXFzcmBXkVtxSPw5iIBTeJ6P+UkvIieWnUQZ4eiMd4ZsTRjRR1LiYnZ+iML9R2
Xsh7cl6CIXNoYzKgl31goA7i2ezdrsaoCv5BJlT+tdrSPl/Va20Yxd1K0YzqSfDeDJ1A5ozFtkRr
uB98kR28FLM6m87fhtR2TV3Yv2cO0uXK8lbiwbdq/Xm4xBGL+9BhgVDJwbhXiAy4lbzwe5aTl6S9
WkB5nx3ZeS+dP50Thzj1ok5T4hxmexPnWvQxdzMJIq4XoN4f6BGQBLeqw6JZzV1evOGzzXfgjckS
XYLjTfBXW127T2UUXTzC6p/rYPg0j8Ermy78GHVVXBvWnFd19Pel7rz8mPbiKqLs+Fi6Ud3MPiMA
ubk0/n81Qu6WwLRvFHQb8Enkl8tkaxZZBGY6K67gx9yNLgxAsUV5MtCIH3RtHFcRfecQGH94KEcq
CoS9a18JOF4XpRH/7Be/LNbR/CUWSC1cFnp7upD9k1ayacql96ERGfpQX9uO45zNcIbJRPvhr4ve
avGxzqA79pI78EnTw92sLJDICi7T8kIkIqOmrLDVNN2SBS1vGeqcs/RGii6L5iBMPWI8SOF8GgZW
bKxslo6NcJ5bdkYistHGLTsjogjdAysR+zUiOwAc354QuOazIW1xjNuOEtSyxq0GmHr/XDfi9NeQ
Om/UEPGszEpCbkLvT+PyihX8Vz7a5T7LpNh3pks4yxw8aPhepBOq6lfvlLfIgzWS9zzLyqPB2mOb
jTqEWMoosG8BLPiqT9Za/S8seMQAubTzNfE56n3rruXTn5ex/EHhoLvVZiEel4PBrlYg7FDNdW13
VEX+hhA8dHqy2D4E2S0xs8U4vShdZWxL6/Embd5uEwT+QE23oFkZ6D2UxhGVmrJhlW5sXKVzaBeF
GVNQch2zAbAHZ26qyWMZzp9V10nhgPDoh1fi8h5NsUVMpC47evbDSIqAFqQJkytb8Jc5mId9Zcx4
/CyidzXaJI0kLby142rboQ+/OFFP03DC0QnN/kyYjTzjSJOPI3VqBWFxNibI26/BQlmbcsQUrkj9
FxZi1j6pkNs89uasmMytTSFyremN/Fo72t4cQvkr8qsnUIL9Xqas05TOJHBxlLB7m3cZjOQ7y/Wb
k3raYdSM4mCPBu2orBtugwMLryom+Rzq/h59v39TL6Bk4U+7VkefvvtzDZtre36seedJ+xmG1WeU
1xaDqUePomXDrE5xsRPgGk4U+0PtMi4qj7Tp8BUpqgS7VP7VwICikfnfx9x6HPT/OVjeCm32IWRc
fv3ffy4kTO2L0dZYauMnSj/Oz7m2n4FEd++i6mryW5PmoqVgL5pOom12svzD6NKnIeShEoh/YNZp
44YOXXHKdNF/pOkhXZ46w0+8Q5ZBCdGcDfLz4j3O+nLTNk57bLuyhNeYfSk1H6d6r8Mcr91yP4jP
ZpZY79EQ2Rfli1anMcu6VdDpLK19XMlJ0J8d4zVbTv6gf/x0P+QB/NuAm/MF2/GIUY58CZNo7YUx
p146swxOsiWkqVq6a9BGvXMOEQ7KgstyKxgnnO1j9QDOlOLQeyizROPdlXQR/yikWTO4s/CaNj07
vjNetABfN2k/TTeIF1qumB9qCI4uSpcqGOtzMmbN81gObIRJhFm5SW998TEYKz3q2EPU87o8v/hd
VRzbRbHY0P2kGsbirMVgF0bAqqeq0IjVCN6i0c5+1K7324J2vsN7mG8MXabI6slzbHsCUTq70IG7
hYQw0npBLe9nLxi7ClZ2N6oT/vZfRyGZP49rsTqi5Lkpjbk58LCd1f0n+kYDDk2Kpjo1ghinVv7V
qfzyG//EPlyqPSBib5GTuMxtziHvUosYWjs4xMnAt1zTLmTZ6V/n1ijeSSNa0cQO3vLutVjEEzbN
1+s8pjaCJjQTgfcCII8wqHK4xhP7SoQAmKcU6HTyUg1phzhJZ9RO+NnRYYpgr7chDMvlzCraaZPl
fkzcW10cCx/49KPd+/c8tpsCwxh5jMb82vZRdVffUWjo5f6xtW1GZHWyPwWOPfxaDprIHtUBnll5
qZAWPtAkdZYzZ/0DKZlnn3JAGVzUdfQjR3oJzVXNZQlxVgRfWt5G2S6yKUphcuukFoE6RnrTdL9k
k6wYkZofGdTFdaSX7nOPT2MvkHwdrRJ92ZA31npK9GA/9Ia+Sy3xe9Z162szur+HMvtzEOUWd2J9
D2ZEwGFBX0cVf53812C38nNPvOalDUgoUZfJ5rFWdY4Vy0uRqyzCnAcvWx164y3w9V0pK5ahJKiC
pNaTi6haRmwAKf0GHn9ARlDDtl72SBaXXW/6z6mE9v88dXKryn725M3nfNa3D5xZ1lmIMLoZqQI5
iqpfjIuoeVVni7g6yX3oCiJIx+ehN/NXWfok1eUG7t7SIhOO6v5WRCi1ZyHP/vKijlrRc9fExjQc
U1Vl8/z+N4LD59nzIiTMGc+nuU+sYKPg9ZFD61EkUXB3cwRihmvQ+UVEux56iPGtaxGmopxaWgQ/
ubalcSwnbVpPpu9dQcTNKLdCaqOL0tjM2nOflaxLAvr2y7ykwdzbFFR01yZ498d/UL3hF892JVmo
LeAApXAbSqKVnYDEjtBBZbiPLYc2YDh1v+pYL0i26p9c3XT3IhHG+e/LbLdWtarKhVbdY7NW/kG2
W3+chOrUMEV8kH76VEMvREKZY/8whz9usGA5MtvuU16y83x8ZGT79KuION4tNXh9pSByCifnW8Q0
RUqAkNbWa06+Bzm4jcOtntRvudW9dtj4v7HpWpKJDItEV7950ghag06KjrftK/HU2Ml3R+vilxmA
2qWYHUy3+Hb39O4GUjOYIUUZnz1ReudpOVNWn9YK3FMWOjgI0HxOqn9bmcS7t0XsnG1XwICM22xF
kdtvduXH48YxUoKYVTUyBju3rSta+n/tQY1h0C0DZbtVzYiaGkOr1eLYjkl/7sy2PzfLizpS10Ys
sucm8qg9g/knA/TW1VKcVM9iXDoVsx8OuFHM5qAaF3yCrBaFWa27mQ+TVU0HaoK5x/DK9sqEs1dr
dD3pS6xfBHH+XbKrI7WW910/OWdjczalcyS6r7k+JhnTjvcIfPGp5j/0Uv6cY89lRDPeH8NYO7fO
dwuVUDBb/o9ucNqV1UUWCinAlW0ypwfkp0d/luxgOgejvJ5vp1DUb9Jx0gO5IP4+gCn3ZtfWh3pS
aPl+E82ELkCm+qWrltWUplvrSNkqaz0mb4uEoTCCVh4bIt/6Ur769HsgeZTdfvSlcYhSqsCGT/qR
NLvkK5uH3QTzVP39bRYgNLOr8V7qVOvIdrW2GpEAX5af0Kf5Z+4m6Qsfk0/o+tSdzDBqPlnTeLJQ
+8Hya8gaZP2GXwVCGTmfw2tZBMYhE3r+4TCrKhIP1rJ8x8N/7PTB2E3ssl8sN0LwFNvD7U9Rmzb1
CozXQf2vwiQzKKC2E7k/FTzhpThOmMRWK/zyGNnpJo5rcJUhYNUANmlFd+LkVJTJY3rJqD2SsdK+
z9Xwq2/S8PMU+YRm1ejtunmRp6VtdFR783g0CamZ9GmdphMpNHHEOCQSo94IXa/2VYUyJ1gSVcwO
CX6VVeXOGpDiqYQpXSNekWYdG1egM2AGNyPlNkVLWSz4rx7P7toL7M9QN0awN035xtT6rdH89jnt
9A97MRY1hEtoYb8YXkjOSkrqH2XmfysKy/kZR+2+Q6v7PqDL7KFovKLTG48oMKzV7KfOwWKJ+1ih
N8sy3e6hY5lSHgEKhARE1sO+n2RKcjc6yqpqBRLA4Vn9s0ooBfaeB8PQk30lhvot6hyw3uatc+Fa
Q0GHB7q4w8sCdKoWpE9pOpN6YZPopdzkwJiTqzqdQGWcuyqq18wQwdaWenWasS6t50V+EppFvG8D
y9wAP5Jrpax20sufRXiY1FfbKPxbJXzvlkdFtbegQCAoGrAbWimUL11iP1GpX1VF9JiLdYuut7UD
OmK/MtU2z1ZNYXKhG/hxHJwef/MogJAXgf81jjzz23LQdO3jQB/s+IPAdjwjxc5cdOZzl2Uvy5lN
Xixq7WSlk1d0l0zdq6ZqgoMShqnlrLpWd325i/tsq77ooS3kHVzg2kOHtH/sESiJu09F/+bM2DqM
ZTxVmxBpNPUhGRHAjJY0bulAiu0v4Vd8XYroV2h9vc0cwp4dI38O5qA4RotdmNaKe20Xk7A6MgrC
A2LPM9ZtVTcYMg3r8IBX2N2u8m0GeQMGIb58YwPsKHlR18ButyRGd+YxgNx1p+7yklm9s66kTjkB
WCTGHJGs9dQet3h2utvgh9idvKh/HNXLUSIFE2bbi89jPT5ldKw/MbR1B4Sr8T7OgU0/Pn98ct+I
gV9Cq8t3xy7dK9Rl4qYXq1dGWN+eSksFphSRk5w0WF927uGUQcYMVPeOlVLc1VE8ay9hDhlBnVmz
KA7umJnVdx3f/s6hR8Ge9EU1+WNRnhsSn7e6puHVX4AiGumld7totWttoHhxDPggrDn9dcoCBOmQ
3by0KeHThbAXGzSrhioffuSgeheKgA1KgaG2Srtxkw8SzVPK5MGf785BTLCJpJeEXjNZfLElqoX3
x3cAXkzs/1YdGKndzTS1xdrX3+IZvkMcwpB5sO/CkjAnraZbtBQj44Rc6zCNc9LXOSqyLr+PXnuI
h3heKUECbQ34ZaVIFxkqxBNo28ZVjTkpPYvWj4yLPkENX8oCqjbQuhEaBds4Ah2Y902Xspxa7hkh
hH0yYu2Hu6jFPQ0GoF3/ZHmvrUpw7pAnE/IzFjOdZdAc8pzePVCzxF5lW/IPy4VSCs2VfN6beuYR
PTZDQSs6OH0u/nn2XkX7Zk3kAi/DSG0iJVbNpgfmvxZWvbJolqDsZe8pM6vceSQ1Uo0erXdYO/kq
N6guK94Ekdj2Wi5i5sDhxRLecPjzmBv8NTBxqyspZO46X6qAieNsfS9CvgPZec+W9FA3EUFRrFbc
TZNrpF9H1bufDDqhVuG4VZ3gRsQ8/pGgTqF0xEvJpHGN4EIyA3VSVs11CkLvUWzyQ7AcdWgflUaQ
gK/6OEK9Aff8UVHsu5eJhr+rkU+F3vRXRt6Avcuia+HRQvom06sSuDitJfFzMtEGcT7tUbBmayVV
NW16RaiZDOrFhN0V0AZu6giP/nRcDF2r3Cf6WfTmJ31KzOtivKJZGl0en1dTvVF06g+or63nSaLD
p2tn/9x6Tfv78bnpxZd5MVmLrGc7oA+UMSjJkO4xbB3hkwK0dJ7YjWSH0e1ZlS6nOKN2jxa63jGA
lU60UV+tzSJ3bXRmcxkLcqoeMsdhnjy02kvAX+NrawL1fieVXl4Bd9WAryKqlR1RfYw67/6IjDip
426TZFG0YuR2T3ymLYkW1XhDHr0NARw+PTqGTo6NiA3RJQxCg357ZVyKXhvPcfk9lvZLLq0e4Ay7
Xy0oui8UOZaaJ9WrTmlhW7vyT49MMkkqwQnNyL7MG0CAGc/lo70EGHAdN1VxwPTSXNRRUE7NJVyu
zcu1IJj+827iy/Wj4wJzJHz8Tn4CLqaPaZVOxI6KQpSHDk3u00DLcpuWlcs8RUipbDTnS2qNbyIf
9d+m/9aWqfaaMsCvW43maWem71YWMP6oZyAMxouhbqJOFCCeEod9g/SsJ0+f5D4kLGMl2lw82XD9
LtQs1x08LUhB5HdvH+LlUw5I7xJNVn0p/zkimVo/dhJ9bfmi4sjm0BnfAuOlWfRPzdiqE/WO1w/m
ypmL6qDlebYXFqdWWjY32DHNLSRGB6ni0lS2xZA8O6mWE9BdjVtR6d3nqteSrW2E1h7GS/85Ioxp
HbrAbtW7rT/mqzKYm+uc593nWGDOTkOPDPTaRkrom2ubjv86Jo32qqVY2FuZ/NaDyP78kH8SMbAz
WpO9Xt/PW33IfNgK3VueTs5FZy7fiXTnIZ9GuAx8TO+JZmMPNVSRT5Ow9Q8GS6yXwaRM67bVTZ01
gz4cigD+9ph9/ysk0SSNi6gOv6dLkaksExQoullSsYzeG/C570HiE91j2NFTLUvYAukwoKeSkOn6
5iVBqYszzvK+Q95b1+Mgf4WJvx9NpAuL9C8zErpdc1ZdSIolfCoQPwtpY0YP6n7dLXVIFP7zWrMq
a1vGAGxFmf38mz6IBP3bQ78STQWavLLwjJ2W9tEmcFj+afN/Al28hfc/VcBPnFHGp76OzLtpGzvK
UDTkvGy+ESeOW6hyPrFemE4qX6/Eylf38kmNl1FWkRcjO6zmmSQHNuOzVdJilVaSNhS14a6uuwRi
bDGO2sYf2CQES/KM7JLp5NI2XAE7RsXZbCYNvr8j+3ntmXh4kjpBF10ZyH9EBie/cxguTJyXjxv+
cWMb20SfDQLxHMzV7IgwMSUZ7Na8Ha+ti3Y1MuMIr/gMFgZx008UEisvD4LLoFXuxiVbfNMnGQ2a
Zb5pEu1eRW1PoNEAV7kNi2W6KMF1B+1Gweqqyb1lWZ28qevpcj3TSJDJA8Pdpn40s/LvwyOGOvFm
lcVrM4wRaOcA67Nwzy2KZtUJjWRBD7UwHn3RLAe3pTbVj01QwYNzAd/RkWiRf/YK6Ed/X2Cu//dT
9cZUEBJoZ+gkcwnRXFnTmx6sPUriCRha/afq7gxYm/s4ptaHbPAw5X60jlBHMjMWFEJNbullhH8M
86O97gfEompwVcPs8Orac89UiBPcEk2463VJIWN59hfp5IFKU74KTQimaSybJevE+gQMEiu4Y/bX
R8rhP6fqXXSqf941p5yk9D6kv2u0VDmi4L2TZfZUlyAmCCoL3iFDJMe+JJdTvdunOXk8w/mhpsZ+
YRzaqlNi20Bg3Z34r/igkIKWEJIlN40wqN+zhWCmi8ELU8BGQrCsyP+WOWwmi5XVmMPBqxx7RxEI
8BmOo+fOWDbllNfUGYirg7kUydQZ5byDT+PCiLuLckMiJA+PVZ3hMSYk+Wz6fbpRk5ywqa8G2viq
rtNqwwpf6O7ZhCxODSuvntn93ywRle9RM06nIZz0tb2cxg1N/thtNqJ10DrlEHVWwxIVNfEfni3Z
PvEE0dsIum7TGzLYp76/Aswefkfp26BfYiSpqqK+e8IA8pQKbeXVWu202wHAJKMCq6nESohlqzoS
shHmDBtSQMSlzF9DfJvH0Q3sVVAB28+mLsdAYeFiT6D9lpO8ML6Fr8YSZCSs/EUIPzx5KMRP6ohc
e3x60w1xNI3mRUxDhgNpE4yATwYk4FtbtkSl8Iu9Cac6qwznsfW+NEUaAwzNPFRUwSbg/jyXYdau
u9itL5aROTgeveI9qkaPnHUWbarLoRV9tg6yni6mSW5GHkfN3gthECfIDVYGremV2qshPe7polW0
uAUziypVdl7UHtndSr6QEiPJEu+lTtWL9J2V+zmhNm7bVwD7f54Se2jSHUQzYuM751tRajpr9lKc
/IKJRWtHa/WYmWTipU9Y2apzgimQJxPlYsbimKTgqx61J8cWPxR602r6aFVHTbkR8fihclfZ6H+z
NWp0j1v9zxKmpmAol32Nkv4Lt8oPgED7VdLZP/5vV+3/4lzwBYB23SS7xGYL9K+UJxRWGnU7aitN
/oqrpdj/bRFHEL3xLcd3VVoXoIV3xPaFa6nXFGHY0Kq+geog/KuXYPn5vHsgIevQY20pJO21oQnx
uRW/y8V+/aCsLNcfurMxvtQ0b04l8At3M8/BuRlZyPUU45+GhFV1lrwVNXcXlKLxFFq48OihetvS
ZXDusr5/Ax80nezYZ1+4vNu21V0b7dOMX/5amfN4Ypu1VzsMD+cJbVfFfsqjWtuMqA7Xag4g7zJC
69Ct6TAAGPUZ3GszYoULDgVDY7tzGw8y4jjyFCH2fXpADis5o8OXLBkru3BWFCebZ6c26mc36If9
//2NCf3fZhNf55owcEDrDukE/ybq63VBBIRjEZhLjWSP3hBzhIzFWfrFfI2GyqAUCt8hDvoInJiO
GG/2jaNylHkZFbp6ygui3E5VYzxXS+FI9FH6lJTdd3XW5yJ50rzhex7LNxSOxZdGX9ARjNUcJFU9
/Sg6972Jh/IeoNo4k6nNgizHd4VAPMKWjn41NT2YMegu5mr8ppHzvYnaQD9VSzZnPVLf1swdAihv
N/bJeIygI2zdPn6ZZOledGt4YLYaw2Wr2jSAawgAvU0ZUbg2+pjGM+2jEr21LYRDCCYVXmDLXahj
FDhmuQgG4EnGQ/4W91q0NoGnHIUZ529GYie46632udecYFv3Zc9qFdVygh3iaoN/WiG4ap6y1tPf
jGJmoftNEm3wojymeozDZpiMl0V1ROMU3Y/yZTG3/SDQoXxFL62jhHTrVyT35q6uu+hcen58IGHB
uPREQZ9yw3wlQye/QyC0rjPU5oUmdpVKfyzyQtuh3CO7dJnWajf2zyIM0SwCWsqHUV5i06kvdFWW
QmmjnUxBAHxk2NldqbuykXSIRIwJNaUwWiMUWTYsYXFl/cAwtkCIMzvxVzPOG8KggppOaGLuOm3W
nvPWx+Suj0cTMfE26l0YimZGc6XrOxoujiXPgyMTNrd8ChrxetfcHP6LsPNYchxZouy/zB5m0GIx
GxLUImVlVuYGVqqhZUB//RwEelqa9Vs8GsnMrqpHAhEe7veeqx7WZ+oiHCx09OoeHs6jV3vNITe9
YjO06XRrcvfTK0RzU+dMjBsbHextfe21xYWACF++JR/09VdwNsP4v8opZhOPh7Hux3OST78tA62L
M5fqkz2mR/m1FGVn7UsoMJtwGLCmR4b+UqqcUkbX+r52eiCuc4Qm8VXtxj4CQESjpzOVX0GVvEVu
bX7MKWT/NA2jk83w4jZr7ZuDxPenUqGc6lAPb/RyU8FPijdiiHaZbve/Ap1N351qxD0CY4CX9O+N
otRb/G4EqNTu55Qm8cVKRMy8hWd6jAEtDpzjvOhrJGdcssfd0gkxQywmtbry+oOe2R9WbM/HSMZo
R50F710O0HD5V5verMMt0ZH5wnVYHLiaBQx0hn7Wszge8ZPBk1tkl/Kl2du93xOud48t80O6vMuO
3NfBmLyTqubDzkREuxvLQb3FxEjKjpl80ItA21Vq7DH+zr9IgsbUkm4+Zt+dmbrISC6ctaOXamoR
vHndsIH0zlKpC/XTyWzDnwPVuqgO7eSqyD8sQ22ZbtDjnprW9LW+O3aWgf9TiX/IkalwaLkCTr6r
Sl0+ijDdTsSssMZYOciEkEK3QvvUO/WXwA6avZXM7rlzkvpII0fjRmUiw6DrNqp5dRgHfUZulXiA
pUKByRIHUi66Uwk68WVoKLl0r4m6k0syOrLYBKVt8yp5KZr90EeIdf80YeZK9NHEAH+GtH+kAEF1
3LaI/ZdnYUecQae0zj2y22fTNoYHiQkP3P55KNUemxNy+hxr3YFevHeOshGyn5m6O/7m6LVy9Jnv
E3Hb2ldU0rG5CrrhRTVl3+OGFY/2svXQl6gmtDl91sDrboOJ4BNZcrcDt798OQwJGcDybB5Oc7WR
xz86BgumZWaaQKdtGwqcTAMtx6M5VtnV7YZTQXALIj3Y93Cp5+tdYvDJigy3q5ZHD7PZl9MFu6R4
0dqpvslry2HUvunMDIlfXuyw0LL/ROGvbIFRqUIoULMW06YyieWjzHSELASJhFy0ZDt495QgNGms
qHDvHUYLWKeYLeviiuHTdLeiKcqfIGzDbT52KH+z3DwmrD1rfWS0Q/ZBURLBoEShwdeCdWwZtcgH
VIP0ZYj+Q581DJuuzNSHNmnTB0Z8mD3k1GpCHGv0AKqXlbNiLncOw/ojVDEQk6n+XUJf5FlcVv1E
79KENnSxT4Iq9K2w8A5JzuhVMWP8agqtBqJE0v8BPDH/vc+7DtnTpM4vwWiavgR0/gVv1FU6kTr4
289jMb5P0u6ELsn0iyzfZyBKyG0K7RfcacpTVvUbdRmPYIOwXoZa/RY7T3oyOns1HVXQrIF5z/tk
DDieB8lF8sElGE0+c+uEgbTZxAcptBJpXHzUqJakasu2kqPoiKelWfI6o1MBOUF5Q3/UO6fe+Clf
Rd2nRxhaQ7pZcXS4s9aoYo0MukVN898VEHinf6CtPKBOnqe7/N+3Vcv7p912GZHmVNTGWSFsZjeQ
g4jC4osjqmTfdz3COs3+LbOSaZ0JI6O+64aXgec0is9JE6ckRvglhXv05pOnMmIaNT1bzrOjRRDL
2o5QDDFpu74A1KLRfgcX+ZsjUAlvSRxEt2c39cUyPLFrdBF89UyALNoxK6IStEkH1Kws6jMtjrdC
uOVOVlWukeYIdNwZT2+TbMJIHy89jC1pMcf9XiPStdvbXOP3pYX0Y+QJvldPPgnTQ1dFyMnSlhgJ
Swdx1yXhlt2BVlI6YMjz0o6r03SR+g+DuCSJGSAsskcK3ozUPF0jPHpEoGPgpruQVme8K6AxuYDc
Vz5MmDAqnHN6ZZwEta5/7aP63qr2EkvkKg/CzeoDQOgHWwKrTX2fKyU3VZh08I1xUenJXDwIDUP/
MkkdDXBaEHysrZy16QJb0oC88CJXxikoYGIZXYuo3cNXV+pRzqALOnDU6s5LaRIHEp4bzWwOo9Yj
1HdzyjBiwKqPOXBINiQxY1+qXnCXz8I0Y2zt4FPODXqIaCvbk62k7mNbu3fbypP3xHKuUuFVAykr
J+0LXoz0cwyNZMOWS7q2VbUHA8a2dMI54RUMnAZMKh4hzirqOQ07mCHp3DySzgRnWxHiXTfEz3Y2
e7ZlzJsoVxvHdpMNT7xGqV5oM3qcJw4uneD3Mra65Sd//Ap5m5QgVRchzly+QDnBGubK4N/DV7vu
BIja2qHOf5Bu8K0RXvPqRBb5v1nyEreDs9HiCZ940KePMyGom25CFuCWHmL1ulGPY0YrQI4Z8riL
jg6ctO2aUBSk6kYPBxvaNM3W3OzsfSJ1KrD2Z/zN/trat8K632VusCYDaI1nXV2NLpvT/B7/siAe
ybUl+CIIf02oohqnN971PkBriz/MR7BpvOcKQcHxgmxgNdn/qRfsY4WsblDuJ6kXLCl18KQVHpwE
ug19QCw8ngRzDQbNy6W9WFVHOR5X42EnEqB/0hQwZ9PZ0xTr2VKz8FlRm3unEZbVwCOBu0XH2tGq
cYuT5rWOHOUyLoK/WHWdz5GETa8/9UXSPct1oEBgvXWa2d5YZv6TA3FJa2WJHV478+TQRZthBN1n
sbitoeuBPuQPSVZeIL+Y+8l0nJUR7QVld0wMoFBWGQEQC6b6CFurvkYkhewcUnRQ4xp3zHkoPmq7
2TMiootvEGZzHCBCbCd1Q/IuE2roKUWu5HtO09OuieA51lgeKbPK8bpG7Kqol54hbWjHsQNqyB3/
04pT872P9B4uWT/d5OcU/eIMw3F2jCw+DUwQQ+voEGvgJXg01q72MH5mFohFohCmPSIlDwyn/Vus
O9ZJkJuwS3Db+jU9xWOuuu0lot++jbBDb5PJ1olqY9OnPCF+z0PCWRXlLzlaUGwsQsurSg+V40DO
wyGOUSM7mfMz6tJXE1rtm23pD4MS4ryKNH39WjUANhgZNfuGyzN8FVwPEFyjjaLl+l46k73Fniwf
8B2/i9owrykglk1rJsUNKcng66HpHCmK+93cK+HqIekn8b0WuvlQCeNnTjtg9exXAbo2peEzjiz3
B/bH4MghIf0fu5b1r0g44gpVCNeOqjqWbrj/zC1ETlaJuanmcxgnP6cuor+pzvNWBpQaTaRCFzO+
Bq4W7CQilr4vwlMX2sdIoN3VkS5kjhDRWZKFx3ImPyrTbqmnpd+WlqSxpGnQCAepZD6s+yBtt9nH
HBEhygCN/ucDXtw3rJLHVZfnedm4l3RkiZ4nfbHc2caU7zQX67wFxv+2MCxeCUO69BPBjgAK+Cbw
8+2Kftzr0+wBII7ExU16622Gv6mOcf0RNKi4kxKsM8tyv9GGbj7YIqZL38VMsY0iYumOdZg2CLny
bmxX6kSf96BH8gYRFdFYD4tStNSUzlcZZD3/+SzMPHA6To0ME8a/1OOt4H/5urC53xbN4RIX8kdq
eA0k5xjNJrOY5T3pu+nYfB6nWH+urFo5g4/wdoydHBADqAbcQY8/wwFkpqjuyczVJfsOIf3EHTQ2
UkXqLH+picZY/rzUNb8Vruqd5N8YlCZzF9d8k2VpOITnPvTI9Pay2CcXeD6yNHj7xSN4Ak1uMfpj
j5tsyHtzWES7omvcS8DafZc/SLWM6UywOBdKnWGSfLNcMn0luCBOleYQKkLbFaEV3MGeoA424YtY
Bqvr0uQeNZiryAxQ4y8NbpWvwI+Wl5Gw75DsyHkSYJqaVMOeoBbWqZ7r6qkU6aPkk4VjofqGc5NS
eVm10DthWIVsF+6hYuLfhRQof4AUOQkIgpO+DluB/1Gkn3B41ENoVNlBInR4m/ExVX8PlqvHInsE
aQJTPJ+4Vhul/4FhrKcTjJ6xf1jlK7FLFCYqdAMVyEnyp/NQQbcAHnIH+ByxhjW924NanCQCTz4I
ixRBKVIK4748yQ2mdiaaT7rGFZU8q4XSX+VxF0WmuJSO/aOOOgHAPUUFCyBsmyWjt8v6OjiYtKm+
ctq4xjqn0UJrrEtgetW5XfgKHIi8jZErw6GL1PFxWlSLcVWKQ93u5IhATEjqVM8a/QbRnHQEAHgr
N6Fhmy9qB5vLDJXinXNpcxBWyUAdpSHtFbhiiq/09N5acygPSleT1oJ67GpVOrJ+TkVg2L5XRZDe
zKQbzusOzqhh3vX9QMzrFOknufkqqtWd1vIiGn7Jmig2ja2TTdmn5eFYbpkmJSNBpaUe091WjDdm
pc7ZBaH2auXK9XejzqQRCQEYQGbprDbUiqV5BXrKIk8WfuhBGFnoenGsQQ7HSY5r2R3Yv8iOEwR3
LmwPTS8HysdluxWtilF+yJu9RBePfW/5hhnAP1mWrrB32Hs9DPFS6laRZ+NZdA3lYXROcnvvLC9Z
gI/EKXk3/DXRJcDyvs72CuLAFTruu1Kn40aFXVFsudVHOanVBj/Lr7Ibp6Xy5n2dRC6nz+lddqa9
U4LJ2HhjdmzHBl8rEu2dlIRMoiF3qnWDU3yWvoKAZp/P1kUblFrJz0JF/Tm3qX5YxQN9HLHHjfNF
fojCLb7EYmp9MantSn2WDQe9aPVtSh7IhgbGp/yLJNctLNu9rcTVU16nr8PslKvVu0jjV6WeP7A2
ib38bVmiFVWEFH+xfYcEuv6pdtGih4CEmCvKWY7sC0yLsrV47qKz7gr1A72Ri8Crog+Is2vXwE3x
MUlMpLcY3YMsNFf95MiXfpLLDgPmFk1NWp2zrAoOqA+b7arBikEmMrCAOLj+S2wTKABpneKApD5n
ijSVpPChf7GbXiNEzUm2wume4NtDyF+sJVOrebdBqxnmJ6+dV8Q3effqhWrApEi2csWT/wjCyxNs
UN6RZnfyRCrm4LtzqO5TZPKXzCk6ZBOduu+bCtVLFHBZZf0AmGUod63whiu+ZvNasMvuqpHAYxl1
Fqb6ayk673s52a9limyjsFAezqQlnEpXxcTAXE036FBwhkhPmdZH1yxBPimHzdo4owcdWDOENn77
XQ6VceEgzPjzoQuSJbi+vuezW52KKfmiU+V9H2lOGjoEeUZo1Ubg4/I9rQkPYtk0Xbl/9hzydmuH
JcSiUxmq40cyUrtC9bYbVbf2y1xVL7WV/ibTUuy44TRXkc+aDr88s1K+65HL4tk0xgMpJBK+nTTh
cvegyCyqBpzDzAVScEjbuIZ9lRtcCQscOiE+vc06sHId1fOTRvOLBMRwsORq6cpXWaBI8GoJ7+5S
cgR1Y3TstVtaR8fiPu8C402Y7m9mNOYPFXTEVHP0s6xPnOvg9e6VmmI8e4N6njgGAVDJ9mVmIYSL
U/gemVJumYc1lfrFYyb11VCnFmXY8K5wnKT1NCI8HsZmN/F/aPBS029MNOj10O/a5exrR2V5wdiO
Fbcu7W1qlfq2g56ymYKafwV31Zb+AzHfMMR8c0Gyq7RXN3MkioV/RVcv0pPdf3c1CAX+V1fD4iaw
bVDdFiAxb0lS/ku/J8qYN+A3IOtcWPbGnVjsYpkNZvcv7Mri3BWMqZrKWPCixH6qiIReaqKEI6Yb
TBi69tWtBgtP8huXX/vAUOjFpLVhQV0LKk1/zQJmEthLkXibUfJQkQMQuOXwjTl9UafDz6QTkEbn
2jh23YIJy5LXrLfim7yAUJthWIi777Amw6tazO2+N5MeEAKgdkA+yHY94H62SyNj5tyajsHW9sSw
aSD0wYGjL9WU6LuDQg/38iU442LbzN6rvLTWIo1hXGkX861eLzTOb3ugSDBxliLN6axsi7dJJ44j
Q745Zqm2YX4ONqTSySkzTXd9Fi3vzcY4bdFxbfoxREbKmHsvtWwE8fwWA/07rB1OqtKWPEYiPdNi
jm5hpNIXQH9C7KBW02NonP3cEiwl/0bkNhsplCnARPiuFsHM64mSjZrkm6nCeEzETLoVz4a4tj+6
VKfZ/3dbrQH90a8CqhTU4wPKSctZz+ZG+rLq30wy/gp0cjssbO2T2YYxohjR0jRx+t/TkyLmHge2
OfjQrHF7MnLhIdcO+ccV5ZQUPLshvqgo/UIkbP6lGX3ggqTe8nTZPyP64l5078s2eR+DlqNvprLs
Lu0FuORfDKg72yAjK7AKwey0gfsB0HTYFpYjnhRtbjiaB9q5nhMcZsAg254k03nAfi4fSpeYDbfU
P+W10Uxxd5t6PtDGtTHtO8FDMUGppO3ebP77HrL+3Rh0aJlaCMk5fLAU/aNlmgcO9FpsyGfPjdTd
gG9R2IX6Y3liBPr6xEqa/N3sqm8uiQ7YFPt7puvzqQsrc2tqUXa1ioDUEkJAapbBUxKBrDMs9eqa
C1916YBNVcXswvZ+rRUQa/ZOEohIzQmRfZaEToBts6yueZFfhVKRD6PHzUvjUFWgQsX/VE1vAw3a
783/f5Iq/VuED3+LhIcg3+Wukg4ikc77zBnEVb4lH+RiXfM+UBlxZbwY/o+1yHL/GR7gaa7tOSbd
f4fzKs//vhYxLgoyUuWzS9KMv4PCQ6FdcUxtZLqetfqXs2Vp7qyqpESf4/1oNBouNk/HTQgxge2K
ZKpi38SsZ41XKE+wNN1bEysnWIXBkzEPwVMxo+4h3g3Q/vKefAjpRS8JFOdGmWZmcTY0fJyPuxpY
NWtbA2J15KprqwfZW3Wm5HVeXlWKU7MMOB6nowQrnaXDQw50kp8Zvlzd1oivCIOkmVwedIMc84I8
JaaVpT7lE9obm7iEp97TumNcVfUBwO+WPOXkQoBZfZ/HqvKb0EuhMbT8jHQTHe2chDDLBzsiWChB
2r5CFnHUYiW1oqd+QS7SMUl8Z/GoFic5CR9nmI6dk36ZaabXbZqdsrlW19gjV62+CUsrCOFAFlUq
7RdjGQkXbZregRNuW1vZphHeegbWyrY1Ep6leug38tnyUyN3vrtlBLeCt9dfWH7VNIWJucaoyRzV
95qWd98aRzTbIivwzhF+e3Da4WRCZX2s4QaumoAgLzYlZ2wYH/kdW0T3c3kyk612UFS7YKcs+Z5R
Zh7kKE/pQA2SxAepwr05BiRG2lPdzi5+08/krYEznqx+G5tQu2NBNVD1LYHZ7gmwBrGFC61qTI2L
NWNI6lFgRAW95DDKSYn1tcS4mOr8C5Wb8PMy/W0co5MzKD8KvTa3GWiW0XI+564uCLnpXFwW3i7E
8ZRV+bc5RvFuqb6iVxQwjf6m47BLUCFuYtJHrcVhqvwINY2yZ0nZze3oJ2ReqAkpFsx+8s7cugob
GhJmI97HtXEwxcifCF5oolFwQJ8ChS4hQNIkmx6hTAgpszs4JqzlsrU7kEjqeZjgecMuTn0HX1a7
r2xO0GWdfRla7yVmcHBMQyb8uOctkVxULrKl0U971yHbNN8YWn1onf5eheF+ymNrsWk2u3T4AiRE
9dOuKa44mbgOqLyJi+X8mZFCzwoUZNp0XaKUN6kQ4TNn6wD8CKeZeWKGVz0HRR7uh1lcRU3s8RiW
+smyICc03tVpDG/jlonJdsMM02UU36XFeFby4tW2dXxcnK59c7Dn7cKMDzsI9Ukx+sB3NlrOJk06
5Akhx9ea2o+1db5WmEPhVh4BNf6cTZq6s/ppao8oPdONDoKthwqWOwIRyzQcptb52RUeV3rStUcX
on3SLHNTZ37JvIQ8zoi8ql4zT4z1kUOHoHwI8+he59I6T0VNZWLrN61QfgIoAWUVbSaYXQ9q0N2y
3L44CZGjuMOvdc/93FLmbwal4PNDTtR27cVTYn2rNWSLsvgfUPVYm4X3yL6L2nSEJuuOLohs7lu3
FjcGJi/WoO9mL38SxW8q8/DAQHrR6x/zlNq7scHnFRWvHnRa5L6GOJqeSupRu/SDuujqqs378EeI
xbQ8a9GULTntWkWQsuFm+psAE09/7EfcTB5NJzXbV+6sHiia+pekGM5DTF/E6NJ2py37GF25hKwk
Skanb79MGu60KCirp3Zo37xiuGfaGJ7/dLMQaF9exNxuUzWr7tGyxg+YQw41qo8yvxd9XvjtnB/4
CQRC8FHGZ25Y0MZn6JQtutt3ilUfL6OvoEjuSZYM+MpGPq6c0PEEyMTyv6l/geVFlBkl59Q9w0y8
w2bcBvZb0mWbdppZtDOOFehj1Mc4/qwMNNwGpOj2KiAaRNUv07gOMIzM4kG1j8I9hkChejA/ubof
R9Sk8SYLwcDYBye8wbw3g00Wfx06d1vDxTHVEeQQeMidm0K5o0WWEGUQnyd1nzdnrcGZ5gYYiRTk
8G+ANbxtqL4jkvxesPA8uOmzFOd2XaFtazNA6F0pzx7i40vQ0ckLkAq6VghC3M4uWrFISIyrkZ3V
0W38mbiZSzFSTw1m/ivsLM8HcBs9aBApCu3TGFCugfgfEpJH9WDYRLj+ttBNidQ1UyQmYYsVTg+e
+yDYRm4OahYd6jntP1wL3WDnBq+NCPId3Z73SVOZ+pcE02T9l35I61vWKbiaXefC3aee4ggPZLMM
N6a5ZJNQDc1H23QM8MBeOshD6swyMlUiO402jIBiCZkh/cIlpWJPNkt5syfzQVdJdKzR+Hbpj5LY
YKXeea32zTEnokeQOm4yJjL7Dm7S1JzCdDZP6O2+pd57G5QqJIj2B6Yk5vV95j3Kfk4dEQfrsg+n
/XboYjRQuqiObqXWCNrGo22n0VUNnK+yzUQ/FbmUm+tb+Fs2asu+OM6pR/mGL2OXDHrxnJcVLqZZ
qLQUiQm1uxCKtIFgBOyigUGzYRpcOsbdAK27R+K/WKl5T/4UlVfpM++z0ttgJK+jMlwVj8LIs4v6
vgpARQXAIxMxKQuxGN6xM9I8I2xaoszX/zT3RHfUtNpz4UaxM8Cyw14U7jzhRSiScQXNiwbZrKaG
dp4eHE3HRRSFGq7okmmrIyzbUUWpwG9gIMrpWiuUae/lrrmPF30dX5mxRolPnRaCjLLmvbSBgbSM
QEYlKLekwc2GahThADxYY3wswrhdBR0MDzkGLi/LlHhqA/fiTmonzQHFbEPCm9ALe7f2Mv67bNdk
dEuZoWAuTj//7/+hvNQWUaNqW57tWgbt1r+XmzpVsE3obHZpLQ5s1HrjzXVb20/pYG5Ji4su6xxO
1u5Ico+C5f6tadUPdDLAbL1p3g9YDG6DN/gZvtCXXm1fitlRjpZlE1nIQnrrZPNxiJIPS1h+l/TF
21hpt/W4apQ/tehZFi/RMDAXg0518QB9XODmpNDiIKUAZg5ech1abFWROjUKj25G2p2ZjjGnDtVy
IgVUeW1HbiLDMr5FVkXTADzDq0F81t5RktzPMfyxLkETrQQdK3me4FKe/NDxfgwzhiuaU/PLqGqx
Xwp2uCH3wcfV74qzzHRzJ71FnWm8z+UpqmvnnsW9eJx0MKXLqTurk2Sb9i6fT188paOjMhDubH9Y
ys8hMNy7Md9EPR5gV5N3BxTBuzH4OoRFQRi7V99kW73J6m/K0JG8sWQCVewqew+eLAOYqN7aoA1v
XdhiD+tdAWo67i5TzEFYGvO65lY5iOYzlUIqoZTFlcvUPLpKp6LbhemD031xRkPc17Yo/t/2lqL3
eRin+CKdJS4DyOfc6k/tbMPSq0WOXWY0n7Os3K3mt/++/HTtX6cdhIm646mea2I0MuXk7i+dF/IS
hibsWf1XuEFcgg0IJnBfHd1YI9LFg1c4OMgc96HLx35jVEr8s7Ko3TvnZ78Ae8aapLDcasaTHPbQ
OuDKG5Nj2Rg7GTUj6QSqZhAXaquPWLZuBuSZkNnjXc+S8qp5je33CVkFa9+Nrxy1uzFjO27jbbi4
zSvkBDjbezofij0PRC0ADslBeF0lPSQCFHZi1n000whxLxIv8bG2OCb00FQdXuXL5Bp5e+muRUkX
5d2OmwES+EJUV29rU6+tTyvtwYZJeJEciK6cBbcZZm8rcNp7PGTiovXa20p5N+ZOXNqA6JHpUzOV
rXDxWDutPsLxTVF7uMK8jGY/bORnyQbTbEcudYZn2FTlg/u5fvT8mTO1YLK3pjj+OoIxO6StIo5V
GttfQIzf517DOMe4smVb3OT2xIYv6UXOcuxbJSWGElyZeBHuzVTlL3wsjzETTAZ2sY2jmpTZUeUH
Mll4eXCXB200SGJc+Yp9SSYnPWO/V7rm2rkEJRJZeDY692WdY7CfMpIPatcXdYT0NRsD93dWmaln
yl7+JfZCiORPdgbNYSOJDzVvP+pK8wv3sXbhIKTumVq4G88AryqJSNmo3tamOZPYT3i1BFUGVnNf
IesmtDt0+RHQqw6W2aohqQYcvOtuFFOl0DDC6yAfCJrG8LCMSOVLKwbElDdZAKmFZF8xah3ewEUS
sDzI97IarFnbOp8t1IeTNmrmQ+BozdmayI9fXqltaMGx5dmsW2SdI2fx5csgwJW9NkV0TLnbPycP
c923h5jz9NpH44Z77BLLprTncM3ouVKARRHFOi4WOQORA9yJPPOl700VIa1ep62IhqKaTeiNE3FR
viblrkyN4i9CWqmrDZUB9UBT24RR6DQJxzB9VHRDQwCn2JB08Dqst4VouacYBQvQgD5ylNN/LyvW
Yp3426aGyscwHFopnuqyuf2jh0Jn3NVKtRFng4ZeGuU1Z/YI/M7yzFVMcZ+ZZvou6u3XtrZ038wY
4WLFtl+zNpoOcxlPvra8ZMZSXKYBc7padjbHmkh/yNr8Jv9TJxnbbQmaUn+YWDgbxCkh/JK2Ow8E
Bn+tu+lRhmllCxTKtIBCURVA9fKoOaqh3YNrN74QETNeZphtqJYc9QONOGLnObYekqHRHhtlIKos
qrSPDKU+ChqiF9aFOHDr/n3QlmkANAvFoWwlTVO8GGUx/Q/9hLFkaPz947RMlZBfFWqwaeJX+XuN
MERLCnU1lWeQxY9JxEnPtTT9PUSKgH3JSB7KGTg6ISjZJsotcRRjx+KyPMjGyZCFIEhDTkKN093/
7NgMNiladtWhAesa+9QMJpGlmq3sE+QzZzs3n0tlnO/4y3frphk5eXPi5GaZR+R88yNwnuEQzYri
N3FifPnzpdTAiBnV3X9fWJr5r0kB25VteyBrDTI32bf+/lEYoYqFAXDlWZuk7d+YnqcuXWUjTZ8M
FD3FJYDHzRWjT29Jy8dRp7kf2Dkq1yr+CFPxMU5l+H15ElZtvmsyvfFlcGLRcr5TcjLe8tFYZIMI
1WTeTDmYI7Vv/awEubiMbeo+ECGWbMESKru+JljSKOhHqJ0XPoM8rI61ps7HtltwlgW7QqYVu9Ak
3TLWkYQXI+Lckr/rYCFqf6+6gerccW2maHi/IouRUoiTdB4g2aj0W2fP8t5K5ZdMlppd67FM0XaR
Uh2+4HTuV7icsN4FlARUaYNxasSU7bXBNo6hWsdf04yWg1JVV2vJXu6nqLt3Y/IJm2A8GUbt7nE8
40Era+eAn659lhZhb/xmaaaFbny2qP0JfCTVhREx0h2DerlTnlO4yVGsqV91t26PKmQab/qSaEye
+TUuUvg3Cqf+7lkhlvSZymH0O1XVadIgH18XotkVym626a6pSvgtVJXpK2OxbmMV2nNJjOWbU7lP
DK/zH+PwqkLGTIKZM7Flkx2qFNFWMuKnnuaQjnLRq7r4geENC6l8EIjcLolNo3gg73d1xjdqNO+w
Ks0MFazkUZmsD0lu7z23PAZRW+0wdBSH0XaHrc3Im9HhH8WGWn8HbmadZPKQwiC1CHJlH5ZTeo+j
8K/PhrnPthMnIbTJCAen5YHNT/0fXX/bW673vy8NjmGpjOQQuHou98Xf7wckZCMHIaj4sWPE57Hs
91E93cN4eAonMjYthOdRjnfAAD9mt8X8aCcIP/NKtfa61wVcSgqhEBTmjLfnD/msjNVpfRb98Z78
6Uit+pffC9PiB3NS7eJ45XQddaveNksmBNJzvhirKG+DorqXNMY0CylhJ6nSmTWBuFBSduIFMt2X
3ny0tUD35cvOGDwfec7PtsG/IJkg7YDVk7DnZhX7cJLnJU4IWHs/Mzg3AXLKltZ2nRQHBI7jo3zg
HEe2JX0MzB6MpbCMeA/BYiYFeAGOR+ADT9MYfvjy0iPiCuSErmGXTkMYuoAGZQSPaw7hKWnKdk3k
KUzzQ2vicnwqAGX/IyzHpTN9bVTL2eHqGBTYPeNZF0V3U8bfYWwY9Hee3XXEl5PlpylCh0Kbzz4M
y/SkSgeRHmruhs4cw80IhbHeTA6eno4zXSjaJ/jxm4TNlkO0Mbxwsky3swiT9c+Tcco5J7Hfq2ht
iVYtaogAYGnTSwTbgaANp/IdLyPOtIj0nchFsOvqjIE57YknOe2NvOz392DTOZvJCFFKoHa6QQL/
60ML66AN2vIs308AnrCsueopmgUd73DBUy9snExXl5zDsDoPCxunbuNnNe+Y52dbXGL0I6KguSiF
Yb15DDglaD6L7fJIIiehfDiQmLkQBjUu2JzcpimcDO6rosRmu0uWawg7xIPqxnjTQGj60qn1p2dL
Wrj0uZ0vuMdDCwclKM5CJo2JB63M3tpehRE5W+OjYqbTo1Z4w861tYrwXPSvOksKXlR+Ond0I9wp
Piky06zuU/3KJfxoA7+e5/Fb5FR0n1K3JQtGGM9O0PyWAk6/ouxV/VHQIbIH8bXEUe6zbzr3XFX0
k64QJhdN4qsgCXkvlg3UaEQOzz3L9o5Ix4MXMe8WpUuPhyCHu+Kp6buJ1X7RG6OHGjewRziplrFx
y6CF+6aR1B80/8503tV9kecmJTmTSTuKxTqelC9Vep6b0U6I6RKs5u3QcBsmCOKG+mO04UER1p3v
IyG0s6pUqp9FDtLTsH1vGGwf6oEZKP304aspYt81E/Vb16mzD25CvUwtsrbRSGmIL9S0bEBeupbu
05DnVx3PMkDnfOazAMiJsc3bGlnxlnoLvwDr2O/85TJA7icU7SUehO1jivT+H2HntRw3sm3bL0IE
vHktb8kii0bSC0KtbsF7j68/IxOM1pZ0r/qlNgBRvcWqQmLlWnOOeZDCfb2Y7zh2UEgEfBl2i44K
iGhwYvpMQAMNCckKk1zfLCdmTyc/div5Vv6YAJypm3FrU0wdU8Hf+fEHeA7GLS0G8xGt1op4muSR
wNUaZ45afo4muhdOV+K5KuvhXSsxGna6t+prdjE+Q8gnM6HB2dv662TVtsCodqtWbdCqa1BothJP
08MgZRlc26livLs1Q/fQV5uz5ANhNwe26lcXQK/FmvIg2lgi3QgTCAkwEIeZhl2SuNl1unnQ0eKd
HdQSD4t6mhBF0CQkwn+U9po9n13DQXFGaEtyLZQ5g+zU0e0H03IIHBiQA0GPB4/Kxex10kMnEB2J
9STH4/5EelDiEERvzSeddGGScOY77fVyY1SEVSHlJ7EmU/Nb2jkm0T91v9W1VP3csFTJR7xVNd2u
CMjm2eCrxKE8YReqTTu8t2FWPoYVX7CSZYpipX2hsVOK+rmtE/zNWqNevcbeLrlm4cCQPwi1YmWG
2dlBNrWSEznkpu7ZsBBnZS5k7qAhe74yiquMm0Jmqpx9lUEBtPmFzKmQuPc44Q7NqNHNtCjvMpkB
2sfaiNzijrKhW9VWB75UjnbDBmmi3oVfpCjUMNtPg80tVih3iXqvsOqpdE3uAZOH+8A4thPMd8/I
gSF1HkI+ysC7PaDXwFKGcqsYz4Gjc385zhVmRk+KBBkY51punOmlv6eC85MK7A/wam6ESXHXtEqN
DRg/UreExNzx+/YyTuOFae5DYWvd3zFDSHlQ2MWu9fxNmujpzRD61ghVq0rG0A2WZrRupdcEJjUW
EVKl/jJswOdYcd97nGgkGsOmV3L2TY5njuuUWmyTYG28TmCALikq5G3G1HjHJKg7jLaOoZ0ytuGm
29FInSGt82Osm8QzeOD7CKW5ym3F1Nnt2VZMIvGEfkW+YG93zhqh57jgFSh3ExENZVOtpSwwzLRN
j1DhH+Iu0tLhHnOUWxoglrXQNt/nbHoWX7bPRVa16yonr02psOWXjcDcq0yph+ld10HeSBVaxThz
BVy/vMhTcbMzU+zXfW/Uj6ZGPJibtfVneaSlzseRvDbA2+Ux+4VnWv/U44a96jaz9VD83qqDGQon
H+ChoD6SwOE+RpaOVjrTy88SWp0ZdXHSh2B8WAx7eeZ0MNYAJmp6SqSH6zx2Q34rM+NDkluaTnY1
BighstFuRsSFzSLVG4+4dhuSttsOowUvDMXsRmotet3XbxbiynryT6YV/C1ZgYGqDdu4UJxtMzvm
HfRVvP8w1sa0JqKOGdUiJm77BjoctKV1VTQNXvHpGy5DYTyh0amwa6anQ3PKEs2/Cv/mxbUd7bgY
KgO9JS6mZgL5LyMlQOagu/pJehuASAVR4H2DRRqv3dnoNikKDNiq7Fqm2vzck8v7aZ5jmqlDs59m
oz2UgTWt5b85Sdl7NAHfUMc54jecN4SXZTvIG9XjaJV0KiQrapyzL6HvvOnCSv4/xT4DRxYmPP/2
TeVpCq9rYurrO/lWwSbxTvDMDQ4ITx0ju/ppZD5AlTYftACLN/baHaBp7+INw7aPJpNbPiDMFSXi
gHjPqvrqsAR01MKqmTvzX/5kJhcr6T9ebD1NCFXmmmuM+1Fib7xq/ub7yFDlOsumlmRzqSwsOuMG
xWn7//1v1MQjdpM1PVRxU69kmFrQmxeye58V5AmveRN/nZJM/yoOAlXXmDH2xlEGfDTFxqGhfYP1
glM+KMcjgfRY1dm8TRwUevO0dMsSi1GZbbMUT/Xgf0ZQc4Or3wSYAB9nMw+/t5P7l65Uw0mv65JI
HMpnNQiVnTs10MDFaZq5lM/iaDDNapWIgtvI6vLB8cf9nGbeVVaW6lgrMAMchLWm8VUWhijTsmPg
Nh3C+oCxqc34rcPIcjBjAlJUy7cezDr/xG62umlFrL7A9tuMcYnTyueJJEBcXmJUZ+RvwdEO510P
p/RsRt10lkc/XvIq1zd+F37/j1aE/nsrwqXTYajCz2KITdjPW6+WPistG+aPi46GgWy/Vgvi38Mx
Ig0eoep6ySgmiEzfy/octOGJOiA4NaZZb0gotDZm3b7ZmtGe88E4L7pWCreLkns5Q0fnXX6m8l0M
Cy75s/fuMyk6olkhNYoIzmPXw+IVOvxRCO8lJDhC30uopn0tzP6kDVH0WDTKuIW/GV2qWmd2GdsQ
9FV8rphEBnFTQrccUU736rlvXHsThzVUbcaNa2SB6dvH0T9LD1Ps3+6JX36xwmZ8sT3ucCTgxyau
rLcoBYsp8tbiMhyPXbHLZ029zpHxXQZWleIMruZ3JuDGa5JiplPDwDrroXa2hNwUUTAxJoJsz4bX
29UtGPuUTiMzX+U5bpyAVmJADS/2UE1ejgWzxgKpaoDPGlgue/9kJbUDUkpgVn50qnv7OU6S5Ggh
hdyCgLd2blBXWzdVIRENbNAMbRgvUZw/RW2bPzDenI9z6CCKCxl2oW1gxhwA6BoNAx133p4Td/xK
0VttNPRam6opDwicwKGJhppnT9reggD2ucO+T0w3zUeyN0s2EKhayRbmnhuqRydBxl+R0DXbuNuC
bvyipwCTnEwV3iY+EOdzlTXVfyBUdPW3b63hYCHGg2rqCAXZzfz8ra31wUB2hYSxLMsYAuN0hrvL
7CIqGcKUJWE9dueQTJ2+BHimM6WsznKuU5OaulmGJGxQnGvPZmYQ8pTRhhvDtyd9KRCTRDmJlbE6
sARzlGDQW8/Ib9aaGUT3OsMNr9dpu/NDctOQznhX3xFNNjVv7s4E5dlN0B40oeVou06MOegPeJfE
mHZkSVQHbEX0Z2CSb4y5MIhnmef3pdlXEnm/9XXaoDYCYnYCD5bgBUoSpTxylfQZ38qwN/3+Juql
yTTVZ1kvibMWF8Cz/E6KM/Cheze29jIkWgoZ1Ra8SUoNhYMRbBni6B8OhQSPVDazr0sUgGWx0ukX
XAIgLVyW3f3SAILezH1vHsbow9NUj2vi09StbHLwNpnodJODjr34Upvl3/If1psDQ0rOdOS2q2U2
Y0fYlcGXunsPY8AxsEPvBsQSq1fI4ovrrbvUmo7oVcW9Lv8r8jTB9o1XI5rfCrIAd4OWgXJwmvPg
joi/1VqfylWYoLaio1dkh0bVHmTNxpLS7prR7wCsUcfNhu7ulkXAahkOG3pHyzHRpyNjSu0NlcZO
woQs6jf5qFz2aGM8m6tqGsP3NMiPMtw+imEkVvOQPsSoyQ5DrKE2Ngb3NmaxMHBSqcaD/6lpJotR
Reas0Xr2yn322Hd1ZHYqLdbwQCw0VavdDT9zd75tqBu2kupBiUf7oNRFeAs8xQaEarif0YGpo3Ns
kSz8E6cNuCVyxvyxMyjt4Pnwtf+kOW528ofgLFkOAAoEZ354yzPzU8qm7lzUERhrP3cPVpbGUGn6
4Cjv1WLOd3Y10n1vjZtEqrUZRFj0cM8C2vIa8PBiFBJhHqKfS5rwcAnMGYy8iP8pC+/TZHnUt2oy
XEA1mGvVCSg2sRPkALpuncbDHqRb1GTVYbJh80vCGxpVOjRZV0OsoMDdThiT5H9Q1dW/SzuM/2MM
4RosDT/1GjGuY+EDrMOo2DM18ef/MyumOYtAXoGjrg0+d2+CNrwFvcgOxWE2lQchDyzvwain4NJG
mLrkwpKEASGCfnZHVoLK8N/rGJVfVSOOjqWeqUv95/GkxgzcZyfJu8bRMh7MDE8ePaY74ZVfGw7W
/ey5u8WNkYB6uXBTU2B5w6pM5+y57/GnWdMUfx5ghOMwg7ZhjCL0gbNGTz6up05pPFmol5i95W89
BsHj0FrQbcRpTltlr/vjw49ApAro1wFgNIW0CEkCN2xAb0EjpnUlseQtXtF+jpgcqX10KP1i2kyk
n24CAVJe8MncDcYD0YxMEfZNWjt/Dbl2hRc7/+1qTKd+OiDAa7miceAYNBImN1I2Q8evSiOmuChm
Wx+UAL3+fxQ19m96AFO3+WKT+uUAScaP8fNnbADGbEbCpU4KIbFHvKzmmczxtRycR+4IPavqTAiJ
afs8K3aycaF4Lqe0bZVTgFxzpXQoQdsGS09uvHKSwaF5zVCcKs11EYx0pL328SfH7BiLtiatIjcE
iGW21bORFDeXp+CTbtTZvSMvHTJM8qIRtKzwpQQL31sPqu26G78Ph1eVvQphI/7wzaN17IHtvRdd
Vq9DncyjGWDjuTD9aDeX3fhoWSHgh7xhuRBHo5KX69ruUcUN9tvShgDu3mA2/dzkmQUcfVqPZsdo
3HG9o0cS6Y/ukq/677CHYWaJPVQyzcGtpyGN5OaR2Fk+Zo3btJaedWni8zr4o1YVQ7EamkfFd0/p
HPRnU4jdsaQ3j/KoG/2TbvRoZQr2Zp91sBg6HQbmQb6x7nqKh5Usa2SBI0dWiU9pbmGwTews3VKv
EGCDC3B5CSBhbYbQedLydFj+pvxLy1+Xkijdn0UMcBjuBiU8eSUI2tFU4meCg4Kdz/dvk+h+l6yt
tutWRZrNx15J90gFhjsZEjx1mDRdLM1NYc6vdTw753nMchp0KndE1lrXLG/V59osKBNLk7GCEm2h
wxoIVkt1TyzouMSLSBPzrPrFDuRTsJKn8qVL0AYu3fE6gawuS+HJm7SdSe9iDcYBkLneRhulUMz7
OFjXYdT0B8l8a+xeZLG6q0EbkmuUgQIhPjG5KiYCI7qs1Vgmr9rU/iNnuHntbIk+7v7jnvp9egun
zsGWoarMKy3HE9Pd/1k2QURoXFXNU9VnF010CS1jUHZ0pbqtvEU6u1R2ih58nAZJsgkJJRyM1jkT
OAQaQenD7b+nBAUcAlsHlZAxuIydlhhN8SKPJj12kDmxpPTWSl6erf67UHCg5oSVH5o+ckwzfioF
SF++mKMOPCNkRyVPlTJWrn9eVqT55Kcnh2kaYpvEM8PU9N88FTiW2kbXfe+UkkW2LYnkZnZf/FNb
QUxTonFekKzUOyalydmcHLYtqqZtCsuFrD51DzwHin/strni9bQ+hWU/baIoDx8cB7430ajVyTBA
Agm+lmHo4w2u7ZrU9vBq9/SbwWf5UIzxpwSJle0F0pXfFEv0ygwIATrGVsy3OEn546HbFm6l3ah8
1yBZCfuqq6PeOSlfenQwP140rTY3PdOmNYTK9LGoM30fwyRd0bNJ6UgyOF0FNQ9Es+GviWtT7iLd
MPoJGMpUP06K9o/04xFPa+6BletbTYC6PDgdhM7X3mYqU6ggLXo316c9qSJV+Plv5lUGJ8RSEVw7
Ub7PqinZeLaRGmzDN4WXIZoJwX47vUYPXnzYejWMRxjM/fJNkNfCIZs2uWWEO8sezMOfP3ZN//1p
YvEwEdUC2gVYTr9UDEOrpQPMZ++0aLdGcjQuEMP+dlzTuWph622URDN34TQpa2RgNcE2qL1CDbuN
1VTElc/BpmdR2tPqKrcW/tfXyos+TuW9A9eoW30k5wZo7kfTmVA3s7dMVbgfpsIn6YzRE+NBYgiE
UNDmCd3x3VDL4mueAptPfVt/bBTFvRDNDa0RKf1zNgrpeRokR1Ko1ZcGwZqsWmmPUqJ0xfg4+y/0
aeOlfseGXu/BDgNfRWagGFFyljOIOoPoSRpetDxHPAVx9dKW1610iTfEfAn3CMTQbsITu54HKz0A
EmQgKZzAWdJXpyxpvweBXj36GKY7y+nu8ELxbmrCXCJOeyJsLyADvixnmMzvRji9dTM7s5SRwt6c
s/6F4PByA3zD3NviFHx+cahprq7ln+pqjfcrT+NVOZBFpZGLDebIcI5VOab7sA58NgUJc3/D7uGY
hDV6It7lDqb0hXhCCDnitGyNQ1+DgJV+1nKIoN1YY7HLQtylNsNyiZxxqSFoE0+PEfwbBrmim0OA
6vOgBeMrS+lRlrG0uoMtNJEKnLZ+/PNXUxJHflqRLPo2NG7ZSKosTr9ytAw7o0foGMMZL+1Y5P65
CyeXucxO6mBVh9AaPNQrwxEp5HIxKcxTAgL94nhMrQLSaFck3xW0E93kPqtTwSOlSIlzbj+OChgm
hZvn19qCWTHMnbdbHOpags0Chujaj5z6qa308OR0TbRajHSDm+FLiZWNbM4yk8nIm0vuOHyUg+r5
AX4qqg5dZIONMT0CZ9LuGRyFY4C1ZVe+/vl9sn7vclmWZYhGF/ojC8eQ6Cf8z9OrAhfegjyozlnI
+GfWh/asZJqendXByVeOQL16fhSs1IL3jgi4trNz7JGa9kpG7Xaov7lGxdcXYgkD9s2y+vIMurVB
Y/OBuxgehLyDuh2mXrAZmaHDb+yKfnp1T3LeE4TBm2Vipg5xSmNm0otLx0j5gksl3IU+YWBqV3gr
j45XXTxFqg2QEr0DLle5CUfDlBxHAeww57y6sFfdBoXtboAVhRBJLPUdJNoKLYj9WW8KBMFt/AaR
numqm8Bxbronu0iwRoSD+dw0yUNVxtphctVqYwtHZFXsxrDvnlOzaRhZ6BVRla2/Rdfbn6N2dq/o
NwHmNrRHSxMjh86adtbHkS672Pxpin+N7SI7LpvqKB+OVevmD0411IegGP6yBN1PZqTK66ndf1/2
1PhIZWX5A2bn+3lyWNZCY0DGZrhtsAEfgA65aLaOiEIxYRuFu9wnB60UM38pfWRT9kRDEjYoXsQL
Yac9mRSlepNHsTgq/PJTFSjhMVabYyiyZ5jV5TfPseDLNQw1oQcgqYu07chDMtyauvWd9i0D+sFy
EMFCblkyZx2Iy9tlBZxLbdosLJOqAiwcJdY6CliP51DlD+ifLsj9RKVYGid/3EiJdG2SetYZEeiU
gkwKyeYs7Ynfc+7OSzzR7KPikETLgQSyAwlVJCMQNyzCRbVy7Q5E0zsBH4gSh+OlMvh3TqqNIY+8
LF2QhLI4sVZpGn5x/WjcLdq3OPvuwK/bLxiIOk8RavSavRtGsB5OVhKv53YvkeFPl8Vs4BNQvVpQ
E+jG7ZWsvKvIsraFF9oEsaTtiey3w48POAoswlF9vV+nApNlixnvqKjVNedOk5c0YJNrT9gD5H8t
Fh6BivijjVaT+KOVerNJJt889sOknsJM/zhqUoXMadNY5kes59wQsdrSJ2MBGsrwUfEy8ygtD7KF
affhZ5DOF7YO3a0e4DC5M7u1Sgjn5SlRqPt5Co6y1xNZLakYxoDMFjPdveqHF6dnPArM4RBCwQyf
MCJ/7uFjHCBXblHlBET69eVznb6T2HyX8v2+DImRqWKyBZo1eGYfrKrf3Hp1ANkbIVlaKgh8CH9r
BdWt3JDielEuYqyX/y0TN80eXk3rVtHSkqjI9TsCMHpzR/0N598uUZz2tSOFhJbsGNguD7MBapA4
tbL+EzKq8cF1gAMhYFWPZRAXtAZYoISSEjEguyo7bh5jRKh7r8LUhQt+whJn2ZhGBq3ZBgK8lmB4
2UVxc3akcN63N4vqZLC16MJEl/VSvIjkvaxj8kz3UHvk10l2aR37G2vOjEvnmfEG4O5BLoBlUXWn
ZTHzwf0jMyZ4T3IEJAZz0MH3VoX+ZBVtvvLQ/x4cvu67eOrdM43n9qIyR94i21SeBwcdGJEw9YsS
R+yNhmYgOsSv1y0+elLHjXkvbUi9OG0rS8NJ320kCtRnf4lE3Tx7kxXu/HrQiCMWwVAkh7NfqaeL
xA5ZpfUQKoDea11k2+P8U9eZga4l7ToemSyQ1ySMxk1UheEF441+00igWrD+PWHuCoW5oozGV3bg
X+SBUvhfcrU3njRkByuJPrMJsZureDwNUFx4C9MYfWJE31Bur6KcPWmu0nkwe7o+KUSz17lYNcSf
JCvkBHGM4ZjafpXKg3//iCGslTYv7Mu6l2ogFj1shuYYBHHwXmiQ4PhVwJHE6cmvdCivoNS3kmCW
97jMSg+XMgwiWcFSPtpn8vJq89Yq7nUS8r9wCosHnovlBjFpvJHfFZw26Hli9yI6CTEeeLwwzXQx
AFFhEglxxLfVY49XZT90Au45aA9lMxjVX7FLoJjk2ZXxYN3SYqcM6L3UzM72krGXwtg1Vm3P2obX
ftzzbj4vRqJuCvQdHh3r3qWQfWu/+SCkk7gdreyq8fcWitO1BSB2I8s4+WJiRZPPUytlmEUQ6Vrm
48plVubmdolRbt16fK11jLAiqFq+YNR3MbnrRBT8ey12mvS67OkVYUUKcM/2qRUtoa7y3cowluEt
+fdPJFeFrZt+DorsKsCz+xxj7MdRpN7mOLBPUuSNFjy4Fj7GP96xBjTEPYBSsTaxoJ+W3izJLMsp
BsR8k85kw2ioTh+r/s0Tei9fqMHkkQEpZsW4Bj5O0byGfW8+zzyQaWhsKL/DfD1bqG/acezRdwQR
53598snpeZA/m6TpsKttfaeMJIzKqtZ2YZprWGUbe+7PP66HyIh+XK9alHrcnQgPYcbbMZZsX6mS
nfz3m+LUm5JkJ5vLPoKubTs8kU7P50wi8pf4H/l/pWdGjnHAGvdFlouraanhl+8V45JGnrqFuCwS
iv4LRaHJJuFPxbXt2SqTY8sBVmtZ7i+T0Tg3zMksrPQcNF31qlqo1FQtCd7kUWFWynJNHgUeUYpu
+FXeuQC+WDdr11xuZHRYzTkDFL+iOL8s7iD67TGUugErLXuKvaRCyORZIHrJKTOiuy6AaHItkoHD
HrLJPYNqhhX9DILN5X73p5m4UU9VgVQX4/YHWJEel+aijqbEOoV8EXck2tWv9eR+CxySuwv4QCie
P4/RZK90ywkf/CacnrWyeZHXgVLm27iPOiBtnvvK/gAehrefmnG892hjnwiCeJb6vQm63bGLtCfa
Iv1KbjoiszZWRhMxLhRLy+IKWgpmI3ox5/IQzIzyZQMRBTmmrFipDlThD7Wj0RMelO4tr++2oGDW
qm5fogKCAEFOuw8QvISWDa5V7+1Eg7pQxQ8/GoZTCrBNq5pkkyEnMOoQFbea+eNOSwioliWpqET7
vIcmhINp5TVltfIrz3gv1MjdTXnX72opTQwMyNsk4uVViGo3N2vs4Lz07vRuISxYL/VfqjpfHKcr
boU74rzPAYfJWKEojvDm59FdidqboQyqIOLo68Jowr/UOtoXRmS8l1ZRIYAhgT7yygc0d4FIceli
tbsuupsxwg6oTr3Gw6dvmVthntV9h/o7L91H0ybncRHc/Hm/ZPzmfBHsEIMyFnIIG8tf/XQu+A5F
hTx8bjN3/DaXZJkRLU5IC0dmOPB520O+9gPjzdXc5DUPyTLC0dYc6poYqOXTHgrNupSmugGERA0J
t3tTNky95dFyTfxpLq/9/HOIbxgUKkm+zXKcAdKHEZPjdUma/vHPv6r5W3PHYUuIo9DjPiGN89e+
Zqj24IINtz+DlXWOmTNRSYhEvKxRkXXiteqjLGFka06fMoFLTlzjxWI0fFGLUQGA5h5p6MfQtcRo
SzwbksqZT93Q3amSPy5FQXHjvudmxLN6nWBIsfWtp09arwx0fNk154px8zW6ymjS7As4xeFSDUm5
nepaRTzh3FxoyAM4w08sp/Dyk/z7ROhkbufRy5/fEEtQqn5a9hy2z0TKYH6yaC38uuxpls3gZDLH
c4m1mSZUzbZSbCd8ZzwCMlfea8/90ozDF1nVtW58SNr0edLi5im2au3klN53uaE2cis6jn29S0wv
uP7AE8ijLI+BjGpttJ1sx662Vm8gV59oe9VDg+7kXzmzq/fqvp09ZyWvTV01n+tcJT+kKvVXvpe9
8SoPD0FeUxV5BV5VMYqQa2rQTceoiYyzXFz9curpl0bziQ3dxRZbSXVu7ozu4vfMGYctsRz/IbBx
/x9vpwPqHPGLYzOy/LV56Ps1Vj9IradFRWO2qo9khqyxPIE8LU0bEFE+RRDRbpjs0s0SGgpoLD1M
yoA1cXaJrnPTUnQUlceQCNyQAdUdskZ5z7uWBd1+V5hLXEojORV1bboodmm9EOvqbeSOws/nE0Tp
/BooHeJiR28BipTTJ37en0f1PclBvHb6eJJbqbq3rE30uVQUWpSlN36KwuZ5jHL/CZ7J332FjpLH
gbUfcuJM2g6cmzyqxZH0+Vtw/5nTwJuWEhowhHy+pkPkkw9LIkUAufU1780DyoiIkhmc2TrBA/3N
c9X7AZMPNmiOoYFNEU4iJ2/trVap5JGIU6AAE0yYJkD9xkbB8d2J+UO0UcWYLoB9dxdnsqvKRxI8
NIGH6d0A7SjH4Xmnuedlcf3zfaMZoh74+cax6R1rrkZ7HurSrx54dK3uoKC4PfNDxZGFcH7uW1LV
ncTbIVdpdi4h7KJbUntM/CCuv5sRPf28n96bof1WYj9hi+E/SEAt6RnZ1sNxtVNcnvfToM1riZOq
dBVjl6hEFxmLqXlHZWZ+LefUtqU9sj5nL2ydi7NDIk+p+ndSroOrfJE+er9O3Q8RTNvqAB/AjRCy
DGP8B8iNKcNHpYxdGQEzUdJrlBfZtxLUBuj5+lKHgpUjOmedqyO3mxueo3PCDLT8Gkxzeqopr1F6
mQgTA/04pQ1+O+QVHz0iNR+iJ+lPR7F0M/yBeMvR+quFGLqN3NaHnqOQMBgZNi6TPN3Ju78zjVtn
42IbI//vVC1DXMmM+cpump7wwC1DvkKzT8sjiOlpc5I9BryYynk21JVvGeawIUw5YB+tKds8PaUQ
Ip5DFLnroMofipZIaCf0wjOyODZ4peG/FyUPO9fnk1MdexXoc70GmQxvzcnzE6lNRLqIr7F88fMI
+IBln1HsUTsY5V4pjL3WBgj41fIpiaYHwJjK25x50xk7KRxunTw9TVHjfdCh8ydIKHyOvfJrMY8E
p6HXxT9db1qoZFPmq29tmJMwBAF++RYrhMlv5Tcjr11SIITFO8hL88Aq/j6LbvZM6Op/OBh/D3Dw
VNv1DFpjnqU5FAo/91P1LHI704WfW49e+hJNGdLcEtFlrEEoyUz9y9jym2ldldyLmCz7amTBBX3J
gHZ0nQ9pPBLefjdm0E9FG85Wjkbp9o/+pGc32Z0j8ZEpiJqG7DWLkzSJYxpHU2V76nkJ7soH8LJJ
8KLQSf4mD4r2pYfp/EzqjLUOCi2+GXpo4amv9YNUzQiJDD79GvRT2TyB+zL+Y1Rq/7bkexrqEqZU
jsP/2r8u+dQEWLFqePWFRrhV2X7KB/xf63FWQ+yMKJOX87xh8Kd0BDZR7gwXu2vf2izssJoBIpEL
WIBD6NxW0EjkKRCWbjnV3D3ZYqBmIrVe+fjtbqpBh2TsxPNDmFks+vQJHKt3f8iVvRKjkQ8GUpY1
JcD2qri5DfEAbwONAJ/9PbYGaDf9zbz1TGjrrW0FpCbm5G0Tv/kpK9IOKSV8FcJvLKxk8Nw7Q/vW
66b6pPSZ8CHHytdUr+CvEpea8BfD0vfosWjJLicwV+R3unUJosltzZU0jxgtX4s5zOq9B07vz2ux
rv8m8qENj4GTkk5HBoIQ5OfvZwyhrWhrJbhMJv+8NB4AGTtuekkmRH1jgoocSXL0F+/vm+IyUKL9
DMsloqNF1dKeKlP9R57Jx2eQlvXaKlWIozxjTNU+4nfIn2rbtU9xRNjPgBM0Iznxe+4ll1InWsQ3
i6+lci1QgDERmIyLQs/r64C2i26O0730lHBbnC3KJXJV6qCSrNhKjz63nkiUpdqaPRKhXaXE1KV0
zikwGKWjpFQ2k4YA0xIkuR/WaL1LGbeIpELdcVd0W/hhf4wgnbWDdggNljXYO0dUS80TVnB318al
upZr9zzOh8yowqc86IDMGOMTgmt9pUq489KtBNvGuwmiClHXq1M0X0Nh5olnnee+j+Lf1cmmtOKK
5hz68bOP8COl9H0e6PZsNQeTXNgN6bGwW8IbuogS1mpplSXmk44JpW9045Un6j4ZW3OJs8sY7qVZ
uY7qboXQs3x21Mk8MU5E7CpyM4+aETWfhzyACjnFjnvAEN88llbKZlJhS504IR5FUEurNMG2SPvr
lDbwN5f5Qz4Z+6Bi66fklbdq2to/SOR17XbH0efJSJ2QAEGC8edMHRNxXfOfbfaEq5a0rNWS26Do
xJYbo+fSQHODYwVO8zY5AInUAefVPHv6zR3Pg8IbNQ6h8CzwA4n7vPiK8ayMiKwLcwMb6TnlkzpL
uYvcx3ohCLW58fAUaGqwmR2guX7W7xxoSN8t2ziSMZd89RjiELjiNM+1nR8iASJM4s48pKHV3ssx
ZsRpcqtJj2+bDrfamsr1qCo8raH278vInY9aMCsPRl5Xm66PbnaOTBqJCWN2nlE/VuF8ovTAM6te
VYhku0CNuscfR65bP3t6/dDkCDB7RyU/efC7Y9/V5s7ETD7YNd6pnIhmESEPX/Nve06mx6rW+lcX
katlpC9WbS4tLaVhWdbA9m81JJxllu9EEPupEbM0vQe7pGKHO0kfQm5hIK2B1ME1sHbSvilfemiG
29qu9dWPa/LIrLvqTCf1qAFBu8buNO3bPLXPiwr/z+uP8Zs82SPbCDGMx0MGSoT3i2KgdO2Gkmz2
zmC98y37I+vOHtg4GRmJYrK+k9ecVlt5zrFJu2S5m+Ut3aLGOCSqydxW3OZkmqIbcwnfctymPUd4
yRab1Wi9uqWrL1fK1vnU+U13WsZ5jXcJZkTgOEuV7TQmFXa+2SFzjHmJ9MVLhzxcMIKvlQAXTmbm
h8nR2P39x1rsCfTTT2UxugmLiSuRljYTB/eXpTiZ4KiWBnpjTMpPU95jhcRXc5Q7as2ZaaFr7SsO
dJPVklaWvD7q6LjLeGqPWZEjmm3dnk5o5R6lW0v6trwwm78IKxfRBeUnp2Ydgx1Lt8cmjM2NrPEx
npxoB3NvBKQcxjt5LcgIuExcZn2O04B60Olq5dnd9TPvmeHXoenK8p1xrn2mW8NcLk+IlZhbG9hM
VjAztoCGh7O+Ze6knPI6y6+kJK/C0f0e6sOH/K2OCROFTU5vFw/2rY/s+AEazpo+QoiZjUvyxWyL
cutYZFn/uCZ/JI20YxzPGNLEz6qlusI62l1lGJqWOOOXJAFYJBPRZDaa79NUUQcuRQnbdJ14STql
72pDlmZLmLZaW8gsxMxHvtDSZPqjZ588d1SPOrC+I2dfEsN01E3k/NM3GDcwaOj9fkSaipACkJhV
1cpViarTn28U3f0NCsJ3Q9UsQ4P9jxzq125DHzHWqKcELpwPT1FCVfGufreswn00sjHhzdFIzvTq
d6f6P+bObDluJMu2v1KW78h2jA5c66qHmCfOFCnqBUZJJOZ59q+/C0FVpsjsTnXbfblmsrAQRVIR
CMDh55y914Y/H5uZR2J1ZT1anEhWCrYwYCx857JNXJ2fDSkts4LGUuIwvrNs/8fX//yOP58lZNni
W8Dsy1SsQPR1YkZ+amcaXGJ1w039xzNkzj++hqXxuTRjdTgP4xUBfj9kQaItnhT9zW2q4OG70im3
8fzMru7Pm3InxXAf+U9Gyp7unXybcDJ6LJB5DaAbQG/84xut6mxgq002/m/lDDWZy/yHChJy4Moe
uuQxa6dy7zs9iwycUd648GCX2U2xDcPcvFDkbG4L3zUuCmOe/gtcpY1/q7F5wtvbWng1TawRtQ99
rcTp0CDTfOqmZD3YBbwHQZbHVGrN1uq8aH3u96jEarYpFlkkEnP6F3S0cF3XyV13jo6cMtJdk+lR
G8rxqrJddWNE1eezI74Yk24dYCDeFUWhr970MoEiGDDLMFmLPLo97wVSwP9+HKRbX2gaHkkgKaEn
bw0KyZti6i/PUZCOq9g/nX3wuBbZGs1QbNvA51lplbYposKEvCHQWfoOc3+3Xp8zUM7PCizhdkrk
03nf68RhdADZQSrTYJxgbhFnwc1p9VOM8mg/J6wvx9TBxuhlotjyiukam11+zT5uumSS6S7qjrdM
rgeT1ghwMmUauCjfWMYITU4TrcFhQefA3nmNBvOSDGpW3rRanwONFe9+xeDD3nDfyA8hYVDLN081
Q3dUBIIonTKVtOHHeh/iej/kmFLetDYGV8g6KEt3eaYrNTagGwgFYjlk+tPk+WIjjRg6k9kBYwHw
e4OmcGW4HfAIHc2gX5VP7KrKC6GlfO5VgIde2M9po386x8w4OIWWZtsZe2d2A0XC6jd5FMUrjWy3
uw/P8oyblj4KmvbmdT9LGTs+gAPgwWdNoV2MLZywrh4Bw52VjYk7MQF1sSj5uk2nnjp32ilpPJim
f5u0hf1JlimStCy1d1XIwRwDRMDqKQ/pspyhV7mNDGnijr5TBPSC9/X3/TQ0FxG6UbKAv52XxNKQ
Dwhj+tu3ihnDg7Zz5OLsefDGPDsmJeThMC+YvuYXRLQ3nzoCU88iCq9OyTghL3d++Wxhg4vzK68o
rIlNwtodzvfj80P8xzNn2BDxrJ3e3tVZkXB+IJVFbU1ZvjiZVxNpIJzlpIxgXAitLS7enkKUO+QO
t4AQ2NkqNETQ4Ry7tj1Rr/qkpcV+ZiwUxoWRhDiVueucq38nvtGqKFmeY0VDuMLobnh5ZWZdx1np
3v79wk1X6/1tHa8aS7aUpvAsktEos95XWJTyeVR1mnF8KxICgYza6Qrqj9QL20srcGhq07BbZy0k
IguICq4ERIJm3oC5zPi0+4C2jg5lHD8ZdZPTVslJSpWc/tBCdmM3XRaVNewdF9G0IZviBpo+oDSg
a0dyxLvled/czvv/FqPMqkNpts7pjl2UXb8664I6JGoEw63tFIwsScPXyZwTWMNjW7nZ0By5tYk1
G32i4eAHL1RgB/tzaeRSf+wCO1PY94ubIJHGN4AAfz6B7kjUTZEAq4kZynqtxPjW6/ZDXLbobfK8
3lRlYT84WSLJMcjd/WREzsOcW77QJqauovLhhbW6fUh8lxSWUM8+Tb77HZg6ss2GUCoh03YbBLK/
KKo5XwhblWNHBAukZrs9OxHb2MPuUfvt9iwXrUzzGX9tsWuz6gW2E66GzCuyVUgQd1Ji/rGM2jn9
+VCkVkTeA5XZn187P2v16apBKbgyMeBtChed0XksbdBv2pIE5y7JybJWjhLtY2W6Dwn+hxefoAeT
PcwhGOj22ha8wNl8HKuwWjROKO7SrKGvLKn+NNv4bJLzUg9j9BUILz2exvJOYEKyveP1zjGYo4Cb
kIqqjkui+xRAMJ3MzHNLq2ksVpX5r+dRctAQsZLlymGn173AmPdfUiTxdt9+70IYWlXbPg0+bAZ3
JiidH/z5WW4VaKwnHUGnbotFzUZ5z0gsviWoPrkltWhZlnV8ff4SQ/ZiWZ31vGRxPEMAHR+QGb2C
+0hfU2eZJYP1Cuv2i8IKuCNSwHzDoGKjGC9wiKJ3aaa9NpOu874Pl+nEuzcc10B9Ue5JZOU2Cjlr
dX5DkZbqW8MsoBHOHTw3UdUvEgL+wiDjAjYZbAvH5r0xAzM/1Ch05NpWS0J5JD3d2b5ZkSatn6Ed
Qq21KWa61EUh81mnT67puwXANkzkemxL7t/Gup45vsTCinYQfwKovpW4xwV3n0Cm9DXalc3YoFtu
xs25wXfu6bHbj/E8R1/qlDTPP0V4klgfwseiRai6etWcqRI9nZl9ksjsvipIeUIjMxzPtzGgdrDT
w0at60x8K/pAom+xU+DpBGG7Z8GSkyK1pkCHA14W8rp2mKGlkOAdNBHnrzijktf6VOHEzr3Dn1+K
I/E4Zc64DHJ0Ohn5iOXl27VRGyc2Swdi5fb0eQoyQNTPYy0NGNUb9JG6hYV7XpjHtLiquavIAaya
NL6+zYwrO3zKSq8+hRZRCOeHzsAzokaHhGQnqNbZfOKfvTRqmEfkphjuYgePOJcbLLamDJhtR8aq
taFIVrXDLqtLPoep/8LAUHueCDkHmYOyaVSvWsASMj+Z+Io2FO1lNo/ZvLnNamNczhq9hCBOBzYp
gCi96ROE012hg0tOBfrlU4oP6JAL5uF/fMlW2IxNx7zpC3xKUMS7yxp/52XukIDasUZ99VGqVphV
ve50FulXVuReTWyvhB3SDbVi09/RKEXZoz+/UUg7lUQ7JM14I2eWpfQqbAcRoabLQDfsdR1jq2B5
HVU/AA1JM6h2hvnIpqx/a2//x7fx/wQvjOLP4OLmX//J378VEJmpmdsPf/3XfZHx5z/nn/nje97/
xL8uom/4oorX9m+/a/tSXD5nL83Hb3r3m/nff7y61XP7/O4v67yN2umme6mn25emS9vzq+B9zN/5
P/3Hf7ycf8v9VL7887fn71mEs5fWVvSt/e3HP80cZ93RXVMnMuSnzcD8v/z4lvlt/PO3x5em/Qeq
qufhpYn+m59+eW5afp3u/U73Fawbo3O6ADNAkx86/4v7O6MDaxYX0KmFBP7bP3KipMJ//qaJ3/mr
zg+BhHNNRvMW/fWm6M7/aP5us+VwPdd0hSEJitF/+/fhePex/vkx/yPvsusiytuGF/SxTexC3Ca+
wzItW8fZ4c69i59k4cAHGae3BErrhMnBKPODxeSjMsxtcUjjdK2DXV5kbDh6w23oJlJzhiFJ5MUQ
tjSeMvULr8nHapgmiSuJy2ZnBRfS/ChT1+Cb6CIbpr1BmbXwdfboyvtijfJS2rG5UCnz4J8+ux+H
5OdDIO05Uufn/ozrYBwwLSpwkvMkH8f7Y9B1MoHJNSn6iiAVOqYzAIWTbWzRnAqlQYdTWjoZ915l
kPDirwnmKfaFiWV0YVVtfTw/VIbR7BEKsVnJq3taV6GWqvu3h8m4m7uShI3QaSA46Ujgr4eQ0vGP
dq7Mg5PTRi1JlL7qa/eiy3PjlLUYpheib64LQjGWrjHqC2AHtIW7/MYeXH5yfpjcVHt7ZtARRxSJ
Md6IgSj1QXHfiaC6g8RbYiww8oV4qEVGKk1+xXhIXno4JR+YtLDetf4dVCbnbgCNClkSTUvs7Ql2
1Qvw//pFT7rvxpzH5YNWfHKjAJ5OhgjKa+hu6vzmvPaHY1Z7ySepSJpwYj3ee2JgA5L6S7cjNlxH
Yfto9k0JYD8vn7VgutOzun7sey+9a8ZAZxdoyAutGnG85OKE0Q6IetJOT6PI8JcRMzQo70pVafvN
66sXu4wITPVKde8rqBVJrIgUIRbrfoq1codBnep8/muM6GZDoNJF7sj42NRk2qVj2D35TkPe6ZjD
K498ytWYcCXH21jlSOSBE0cXjqSGQ4HpsD0qsie9lP6BqXJ+o4WeIA6I8iv0iPHybfcZqHi4c/z0
tjQN74rlBRUnO8LV0KeLFMcirl+n3HRd85RlNTTAvrOXJWWfXW77tmw+Z1Ga74FV3rI7bohZ6vtj
Nihj7vKgFYrMkbMHzfWA3M839A0NiGiXeVjNUtHu86gWyzLPx5OyIBhlpBidLgLPSremoUkEi+qp
iSGRN6WxxAmBGSo9jEwPbvPQHSixaoGTqYyWxVB2m0jmW9dkWFg7nbWqaKdoGdtO08WbLtWkrguD
FrnA6/VpctIrcyh2ZZTIR27IT9KKElxUjr0cxplfWoTtmuSC7tgMxaXIQpS9zbNfSmefYlI5qNRU
a6m6J2dwv5Hlke7DrLdWGM5RM/B/i7KkbS7wTwUFERwBiVZeV2hf2lEt2CDRyiftZTVgYi5H7Ezt
AOoh0LJdSBrqotW4oBqHpFah84JlvAE9kKLF4iEsK28TNC2T9SqzD2g5nIZg3CTdtsOUcoyyHJ2B
D5IRvsvUgEYs7QhGBnJ+Bc9mbcNSvGTukpZdfZV6HeGppXmlDeDMzSq1VhpDrQsP3DHThGQdpez7
Lf2oTxYkhSHyOWNAs49TkKPCjsw1sMV+x0WBJLS6tOzI3RVDQbMK6fNQWU9uUMlTCwNiwTLNPj7q
v+eJ3LRza7PrNWr8BEpFlBQXOAu57G0jWA65N66FR4diwGC+Fs5jlykOWJfo61ZTyWU9PzCYTy7N
zMSpnEZrxIEFdJ9TbIXaKZxGbYmJpFr2Q10e9Eza21KNr2kedUCGin7Vs9xgVzZvst6LbnyG7ZOA
ipqPfbxIK6Sok+HiFsv7Aty71p6mIkvY5htylQAy9OvxOA9BDsIu6O63Ew0uTqtgTkAUzgnRh3eK
W5paeeNyK/L87zPTaodFTS5dL2GYxCq+qlWFqnGOiDF9sXAQjTtVfkLKRAlW2flSoxLXXIJs4tYj
BiQCK5WWBE6o9tuo/Pbkp8t2iL8C+fMXSCLVJipbY22PBvNAD1s+2ZcLADHp0st1tQK3hgnBiSGn
SRBONsteARCv0LV8V3H/XzTzg1YHI9qHpF3Ax7sPQtvcTw3R6LaYGBw1A4lFWX/qJnlDVhtNmmZg
kynERscLwHZat3bCKNdRzcy0J1x2I9APcUPuqk0BWH/TVv1n4oBWo6uLHfEQ6WDI6/FT28f9dRqN
HtFScDFlEm8bS44YcZt41Y4pTOiZSqnl8lDWaBTK0vqGxUPfTKATVjEZ2K5B00U2MDZcZVH2hmTF
i3za17q+S6Mw3pGF0y0LLbOXMErqdV4h5RF+3l50hRNTO8Elxz0drEfEbIuqqZ9oXbeHPJx21LfN
Z9BADy3+331BJ2xNMvzWi6vPcpp6ZohyzoegS50kzYsIrgnSIJ+dcUGaRfJYK/Pe4I6767OGIFas
lNJ9OZ8Old7i/qqTrzZmZKYBIMndOF+Nk3cnc42AugD5lukCj9RIMw5s755d8d72EOzawVgvp1jH
EBPFGyv3pl1aEH/apHS/cihUUWp/6kh+XdY9YMROz69rD9oa/uJXaxjzU6p0YzHNC+R5R9Lb2iGq
A7l2KpuUEeENSz566j8ywy4gmaAePWmlpV1WcJnqFnca9VC7SHRfHmh5itgZbiAbwlQHR1njSVw1
Mk3XufKe7dq2N4nJ6W7o00VtyMc4i4wbe9IPrS7HZZdW3SKaRliWrKKce721biSnqdJ5wRAYSArQ
YrmmU9du7Sn7nHvefhy9kREwIDuzr9qVXRff5RiTNIYkdt0h6wBCkrU7mt7+ApnSV0iCGqRoRq+d
8s09o9G11XrmeoqQ2mXBdOEGst2UYGk2jLwd3vy0s+xqTwxTsvRjpHJ5J4ed75KUlvVARyqkihBV
q9dw9DyAUf1xynKfFDp7Y0f6PFgGi5onDlWaVhBp2bqUgKNnbkWcvAZ9DyzbbO46YQGrxHe0rxyn
W4RGsaTXYB2j0U02SnCbtdQlmbPRJi/1694081sK5yU1wAvyz36JknBa9V2uqKOIQEjsYUITEzMX
hcLuN97W9DDwmpYWXHWB8xXdAiuzyL+MpT0c/HYN8sTaM6hLVoZXTdsmVF+VoVYp0TvrPhCkIwXd
fanX/sG+SxLkUl7o7brSRi7iZCPZNpO/0qLpKMfiOSljZGWGruhaih1J9tneq1mikgqqeDiA3TYT
JOnaZcaL2tjUo7jdq2ll6kay0vP+WQP7OJW1XPnkqawcLk6QrbMPMg+v4laaW8MoEUUkHpefC/AD
1zO0I4iEoVY3UJSYSrCr2QmCLpwufo0i6a2MvPdIcB34wMIyXtIcuRknPnwm7gjeRCxfVJuobZPc
hGMdg7fYRZh094LM0mVrNu3So5dNMFNNLFTdPJ2PcmuxpExRzP6pumpzP0cYy0RrPoqNB3uazQNm
fuXiYQkBsXjetGHa8iwS43so2Vx4Fa1NmHsMqcgi1411O9IYrvQK32NZ0jtrjHB1bkcLxe0YO8Fl
iz59LfyvmRt4V7ZDTlMcBNa+nSJtGQr3phsdnR56F6x07KIyde4iGD0LU55KfyZSdFm7F4WPGn/q
l2Dt4hJ5tKMHuLLT6DXr4IyLlpAuAOK3/iiJhCuvaKoEi4CM79oQHS4PjjY11RPzC76qgq1PsMLO
152TVrdfjDPtjMb3KlDRQIOc3DhtTK+U7Q83ZvDNMXJ7R0Lrfdn4xm4EcgU6yCSRvC+J42G0mzUR
xzDnK3NqRgJgc8HdkmCLol7qoe0fgEp8EU5YAvXy1zVBZxiNHgNUp/fj5yk21c6f6i9Don/22J8c
fQah5vyJoPdYm24kuLGZ6ca6TAeOR4Kc4Bik2jfDrm4R2EQo1VmKw8K5P/8QR/Cxo1e6JOANAPBA
VNH547WFyJZdO+xEwCFW+F6SBkyHF1XrGrfxqQmqr2oE46BSnYWZjzZjO7sUgkPu5Jq1zob+yhnM
dnOuAP9XzY7/WSfj/6Ul8v9jt0PoBoIE6t3/+HcP4S/NjtvouXvX4/jjZ360OIT5O4JfAi3suWnB
HPuPFocQvwt4jx6EOhIADZMuxo8Wh/E7pbYjhDBcz9NR5/ES/t3g0H/XdcOk+4GZH1mbrf+vGhwG
/8lPxb10UaGY2N1tuvRETsAXf1/cY46pXZrWwRa9UL9gO3sif/QuS1lo1YzmIBn43p9z74u8xudL
9bB1JuNEF+J6oOJZ2GOtNgiwXyngX+Le/G7pJS3VilwIHfB8cNW6TC58Gz+0F4tf9CY+uPbPrx4q
Kz0GIigtYZ3f3U/tmXEKp6Gr+2DblRPMqnm+Bjj05DuDvO3tmjEmUMzUtbkDuxo2hA5+Q0BWC/Eh
2ipA6zRq8EntLHidgj6hv8M7jop8oB6ZyeI4OUXeNXdGktxZ0UR+NHeiUOrsQY5uGXTPBfHdv+i7
/+UDAaBD04kOj+4KncbL+w/EbDzpDr0CfheglEWFPID7+OkM/a9aOh8/8/N/ARaRM4nMp48NnapH
FMSbDAGytN7GNxqTyDrmRblZYUD2k1tmc8kvPqoPAXB8VGiApU3fyhWSbtL5o/zpozLZs3cjWoCt
Fbo0kDTtMPT9zteS4jJP3JNw+Wx6Q0tZeJlG9Q4bVFe85I0tdqrLvzmzjnxydbasoU2CbK+9rXLv
Oro/97loCP/1sBgCTaiDyYfRpf6hz0WFGnic5NE29axqR270ozUW6sJXmAhGr731k7sBVicjGl0u
AeZRC+v2NX7FrVRBdiULE9Cd4x8YSOy4WsxD6SI+bqP0lBlacxhTqRbeIFJC91yXDDflHxAlM4QY
kHoOFaljOAonMkFc8yh6FJrseZ569BAr7L3mJgukcUrmB1uCymEYuuWH0n0Setp1YoW7su6/W2mq
P9QJ/24X6doM+/Q4k8pmvk5nYb7Vy2TvQQa66ryHWtesTUvDfquSOtlEmVutEJtSgntmv+xkB9DY
9O9osIE3Lvxmm0Was+5N1IfSjfJN6YhwAVt0WJFEJrd13pJ2ABbvwJr6rXGyT6MCWV6DCthEdf5N
G2mxeGJcZ5FqLl2Nq9b2YgIqBNl2EtqbiK1k2xdm+iQw5+Y+IbooC7WLfrS+CmmunKjTDjRKAsQA
TYiMOTK3Mb2JINGqjdZVzPoGt7n1Y/fZr0332q37ZlPrVI8+oWte1MiNPs0D8CHoD6rVHtiP5NeV
vEhsrngvB/VmNMZVXD83srWvOBs2TaJfEnbpnxq29hERo11SE0jfw7awOgvhvtNfQqw2lrlT2ivy
chQpTs3+7y9XtOF/OTMxWWK4m68hfW7Evl8TIuaBsi9tytbY/xw25tHQ3BulUufkmP4XR9AfJFfy
SIxAsgiyLlvHsOuZa2z1yWao2Utt3MHC+dQzn9uqhlTX89lXtxr5FWPbnfRSXxT+RHxEUs4t1SLi
kxxoajbdRQ3ZYg7FyC1XYbJgNhvXOkZ9Pf8UFZNJ/rGCcu+ZDdFekMocq5AXwMP9jfSBNPUMbFfl
qLQFWv9b0IriVPF/LIDaGWs4phNpJsOnOneHi0z2Db5+Nsj1RKVUJ9jb8uZYuwVqqWoaLqbyU6yb
4R5keEvlqW9g6Oi0LpmdETof7nMT/gQbL5pT7NuJaS0OwygqZAVatAkL8SVpwk+Oh1S4n6CcqrSd
e0jw2CXVEacTHe4O8QqlAbFls81aAl0pKQ9XIjVuKqo2AkL3U6ahcyf7tvcHcDQBstZOpcEBd/T3
UHnmMZY0NglWaTZnRw3wrWZtOY2+ROc3e9fraOPZdBCyhgAQcCqPdLTZxeWbZCT5uiFGb5v0oORD
eZKkeNMZJXvATurHgQDkOelv5dkaHKWAWECbfXo53Oulqz0IoZa5jvic4kaxoNAu7BoQnKIzyktS
eN9mYP/9gmm+d0bOSzobBgvNp24gzMMT+P60dDQyLxTcl23gcK6lcXjl5Y5Jq1S4O9Mc+iUZVyYj
9Rj6md0byEzJdY6VhL3Stgd/3NWj4R/K1g0XbkvBHgz2Fxrzw8JWVb7XZ42Vwzek2HmEl027vHJg
YEzRq6wmi2wXIpBrDeOCrYxuaZXDVmfguu60+g5Vo7pwX8kYcS6RCzPnpODPuuTWDnNmtlaJwtvG
sNTaaJccPO+b0cqDfUDWlaIMuUMsdQkZMNlnVsdAu+gaQnNh8bC9L3a2QS0VhaO99vS2ZTkNdl3W
iYOpMrW2IPBZ2dBeDLnqORTxp8JyIwa9M1ACelJmmOaBLT2yoJl/R8YsNjw4lGFXQkfu7io5gL3r
IskpHb0SsUcfbbDFZTQZNx0hBgs5ZfbJhJNoaVW2b+giUAp0xzSvNCgA7j6ZvM3oaxlx9umwz6es
Wyitro+hhVCp7uIHrbMH1jNO24wMua2lpw+tAl7BYOjKnhVcvvCY8vZRsukFwYRN8An4bnLM4uxB
BfTDZZJTI5Whs3UsQrMFu75VjUgnLotibWj8Gjp/J7sMc3rWPjtLI7gc/LxYxSnGAWmX4kr3xseK
sx4UOreitoBlPOUH1Tj2KR5DuQIByStiJvurc/aD72M+Z+FhzVlSbK4M1z6j3H7ahgyxb8F3Qb9f
h0V6ESdoKq2SmMmOKGqUL87ab5ppHbpUvOeYHeFeB25UXJZdKo9gVg86btENFgiSeRyifMVUejdZ
sG+JSuZUL5xrPdBiqtq1KouenGhur1mL6dugLFxh3HA3WugPQHhcQmZC7V51sX+YHKgW9KzULR78
e5lARaBpmm99Gdtr0+zL9WgJ44p0vHUpzYfBcbBCCldd65AcrxGG+thxLSQC6F+DaY8H8TmKPHkx
ZKS1Rml4xZ5CHgRB34QEEGCjDSRFUA8b68iL052TNmrh1IijbacKL2BlrCvf6xDoTdStoiHwg1Tr
PGajiO2bnhIR3ee2HTDCU8ne4Dq3x9VQD+m1HDiXXL2/yKmvmQrA62m9KT+1xOGQzk0rIssU9WrL
HcGqlWBmRUB6ZLesVaWx0OmhXOi2mmNynHEDcpL4GioXEPxDxJgjqzapQ9e87nxzHZnljUML6ioP
i3xRYW9g9YeUzJJKAD3EgPBKzX2XEJj0AnhHeaS50SxJk+53hWMm+1hTN3lhfp3GKjoAzWF/ovf0
Ykrzazma8V3ePyn7mvmzccwh1ywhkZgrEIC/2I//lyelSQ1IvBmSG5iW7xdS0qtaza4BPTtGzFXQ
t0djSO8J2akPWmovM5XjL8o7/Cr4Spku1El7oVx9N9/mRGg/6UVB5pyWPvciBPykt4dJJmrjZNmm
7xJjf27CDnEp12Mk21+MpHU5K/n+HBDP15RlUrBYtofKT7ecD+y0vEfLDKcnBjqptJ3Z9GKlYQir
MmJrID0eMju9jjQ6dsV8KnZ5aayg8FXLCLLktSOZ+gouRiDzFThh2K+YMoubRJj1ckjCEnQL7FPf
HvRD2ENgS4b22SvR09VJ7q3TFEkQlppgW1t+vOltch6GQNXXUq+Ixii5fWaZv2a+Ipd9Z5DpZCf2
tUphU7qpd+ScXduYW56yLcNcH5huWQXeNu1bLHXwzx9ol+01/w7ZYbhkhH1riVw/nk0C8fjwhtIU
6R4VHols6Gd2ngn5IUOtuaQngKQ/9fx7MVb0btN51830FEHihsQhpjS4+G8LHcJeXBvXnYDYGidY
afOUWbYGQNtrQVQgewX/gfdmq8x0WeCj2rhd/6XpQ/SledxvijJ+xOKQHMfmOjCjV+VOmziLoxOc
xaNfwouIyEgjY+RTO+wNK253tu8wnRKVdUB/xDmV9lQuefStcLRm2cVZuE2aQhzphMOICeL81Ckm
rbTC41Nmf43R6IN0cncesOhl75XZfZIaX03zRi+rbBsOIl42Sd6s8aqGS6eV1aYMI5DRZLRVGYGN
OZXtQpVDd5m0wfMgwnElvJzRkiF2cckuMc6jJ3TzYIrCuj6lNugZJyMRAbsvc+t5NWHT1RNOReJ6
VPjPSR8H+zDKzBXxBcfI6T/3KdnD7Zj0R6/rmazwI2ZVlFuhpwskeJ85cFAHYn3LJnFt5bGzayxo
CVYcn7oM5nIT9CzKQaOWY5yYBxdI1Bg3+6iMj6URHiuwIWsp5YCS3uhXFZCFfRIPz1UuX8aG+zNO
lmkba3N4h+MddSLhcsu+tQgcugszZx/PG42uqqIbSyBm+/ty4b1c48fViM0LmCGtHWzm7xcTV3W+
DV0p3k61sbSWWBGuw0J96/pfrFp/LUq46rmdUnrZOCLcD1e9IXxILrVLEi1LucO2qo2///07+aC+
eXsrFDzIeFAnesL8+FbwAkoaOzHXdt8sp9CZtuKVOo9UPwb+wpiW2mSOdAyiTSqbQ2QgQq0mgf9X
mK9//1qM98qbH69FOo4F8kJ6UH/eH1Y0AmoAIsQwL6aXrLz2Dl5Cd4pSgwRiiUEB2CsJZDVRuYx1
pm0fSW0JrFK/JniYPVO0a7U03g7ZlcdSevJGIDjVq0PubmJDOlaofJesrgyJDZIPCE1PFtTPZIjb
xWXWdNd//3bs+dP5uGajI+A3utIFEvrh0DKRM0dIubygqQMp3/Zg/dyVDExMQOZ421VDtC7MsqZh
1g7fY1zqynWjUzyIW5Pb5UZvtF1JxtseBfZ0iHW1VZhEdkG4V3FyZVYEPbSJltF66LRNOYGwNMMg
QxIFD05G7bhE9NwylSaCJEvIAEtjFa0sHUNG7wRX5LBcm4l4oRklT5WWBavcb7+BJEkvUck+EwUT
7nWHSXQ8GK9kbRLbEIxyZffBJ8sXajOK9OQhUkhEBtZAJOuxax/9fPSOUWm8pHli70u96Ra9CQ7S
q4dfXILWX1tJHFru6IZBb5Vu24eTJaxqzDeqCrekpxCaEtbXpsj3SSS0m7EbN6bWaduS6SYMgwzQ
Qqw9MiwC3qb2ZjzoRwPqSZHwU4r9KQk4EI/dQLF6ZVQ3Uc2BF1dWOrMhZ16zxiTUK8CbF0l8YfZ6
vGDM8FL1ObPSUph7w3gdNScGP0wrSIWQ9aIST6trRAamD1NeFhM2g9ZWczDKsGLNxZThdFD98YGG
tr3oyR7/1Ub8vzhCtMQB2eiS0lGaH5ttzLsAkZvsw7u0XzvZCvRx9thH8NRjF+Vm1wRojjMBIIqd
8/o1tVI0vAAaLtN2KADGZctgNPvt318WSNrm/uqfF4br0HulSQ/E3LGkMbNg31/nedPpCRLjeNt2
AaPHrme8GDGnKhX4VAtmwqYQA9qSMCF/2d1WnWIpgvfgsM9YDrCbMVpx0Ev7dswlMTASgKCV99zC
mC6vJiO8DHzkSgGXySpC4wbdNOnXWYnvAfULtCn7Iko8/CSmpu+6ifyUBCvPQeb19SgnHPhTHaza
9nPZBd6jYr4Gxpgb1Bg9hKBFF17mczpECtanHfZXvQQ8TLTqFSSK9GL06XET+UlLC6qFW6oacg8L
axRpO7qBwIBDx+oYM/NwfnZ+8KqG8ronzAB5EtA7ze30o5XMqh3UHfgCWsnmoJbJomkiqjjbJtni
jwcN61OC4xo/lF2impaJPqHakuqzY61KhR+T1vzJCciq01NVcO73O8LZSHahmdVM4edSj7yjg0Bw
OYBuTl2rPEQpPF04g9edY2GQIkWXGzHLV1mZyIVpODLZznvGyOyHtwkxg4K458sO3xrtKciIyIgW
ddWIbeeClrfn2JLMyO4yJ6C3GBsEM5kK01+lluS+fKmdoL6d3OmI34dxqk+axtCLCs0HdonBzL4X
KKFCoyeTlFCOKRYkfqk6+L/cndlu7MiZrV/lvACN4BRB3pI5pzI1S7l1Q0hbEud55tOfL+WCXeU+
3Q3fNNAHsIUSyt5bYpLBiPWv9a1bI8ru6KeLd8odm0PUlhjdouDg2g8R7e/EEivtJexIKQNkpR+y
aeZTHlqv9ONovl1bxikroy8FHgyHC9ejc7SrCchgFt2obejknz/+bzPmFFrE01vRLQEk5irYZDin
D+wUKfiMR8LDJGGuTLOwRqwYYvsgKsHJCkyOH2BMYaHc9aS6Ewxhdw3KYaUGju+srHj0vXSGHN00
rrqxTMc3MA7hgWJnFrBBNheanHoOIttF2I+EVX4pLe2ot+0azmb9sq1mlZGiWmy/Vl1C/W5VX81N
N0PRm/fBtIR+U80jNta82VFScumTqL9ZlugzjIz7Rg+a+7SO71QRpBv2Obpfd4aXhkF6SDpZYOiw
zLUgP7JyCo2mPdXWq3Sw32sVGJjm7Z1qHTaq+vBkhvovqoXMG4XVtLQbrmHPF2S0mbP7lHsddo0V
RoSYRhd117sq24ypsfBOlA44JJOoIX6ytosfKzXi7nWRnxtnS303SqETan4SJZ9hSx9qmPQQhXU+
bKIbX0vcpNiv6nYjo+IVQvi8wxSzGTPG3SPc0Dv6K3/HlrEcLONTTnV5cvOy3FQJEWV88vaRs6ae
d9UJcTE6FUsHMWUiuU/oawW8+QWa8LDTylF5mASMnQyD5goh+BVNyvEpucN0MRIFEPlWM0wIZiC2
/SA4R9bQ7CdDDRvCDH5nGca6EMm0kSMw57SKMLokrlcK8hOwZ87AMh7L1NJOLY/EwSZc4PWxJAcC
9CZuXb+mWNMLnS5lKpIbxzFeTugNCP2tCfMvCYm1U3/dWDN8xKpZacwYNmZuP4Fcd7iOw7yZM6wG
Jo+Hz5k3uCHCt2sMCPQhJg3cYhzaZo4MmBmLpY0oCLKu7fKi42fhFnWh/MAR+VXOBuJ+OasPPQEG
lqMxM4UETmTtqTFp/UBapJhgUh1AIt5GQi5vfEY8JZwFdHOOvFCJ9xKbw1qbiv04QfEI5vHY2DVb
nZ+VJe3L9Vwa1k2cA2usopIG4Hn8lnqL7l+Gb0auNduynT95FrU1Bltwme7S3kJ48CkSy2+0sM9W
NlafjmpkAj92D+GXstaK/01i54BP0m7TNKa25+i6dks72S+Kq9LILYQw92mgb3Wd1+aHqJ1prY8m
Ua08eDNE4fpO0/7uVEoTl5VPYL3AWM86h8I8u80pwviJunWh/mhDddjYUwIKbSyjcwVCf6u1kgU1
kzCN4sGHE/kd2MW0GTv2IqGsb2rarH08EjsaibXbBZsrfXnRacLbv3FTBOuoAic8SHmhd4SHv4vC
3VyD7ibEtLGp0NvWgRVsBi7qash102PiPG06Z7LWjBB24BUhD19XE/iXTjFUxKOy7GxmdXVkQwOd
ErCs3prdyphteWcEdO+J3HnKW6sCwYenOHButFaY1NDW5qkI7YOUmtilAb2aKQUU21FzvnQjmsn2
4ZPQITkxGb9UFN3NREr9slqID/ErHXldfXa1+q6hf98geVe/CAyyobTadebqJpxH1I241azjUATv
Lg7ZFqf7Qya0lPebDaYjkhf2svZqEva6M0B7Rdeyh7bGf1RovfBR+figUzt+umnIp+wVavQ6uor1
UEFu9ZDyJVpTl03Obo0evfQ+VvXVwTKfssTGNx9zlLAXCiK1LFzlVvjF27KiybWT53GY3e1iAeDS
ZSSOBGqYZoe/XT6cp1EyQisDyrInXOpQbiDFXEsSHN7kZ2aKejJuXPquvWVEn6Hx8MjZOFgZzuBQ
cGxsoixmuYAp6NepPvndFFQrazAeMvMlosh2CxUH009uZWtSOZwkpuJblP1t2sf9mdEV5zIzPFIr
/6q56SM5LnMvy/mBapKcrcZn2Hf0CITVtfs45yBA59LBVgtAjmaDOFZ4Ui9p39TbQxBjJRP4abAk
BxiRqrsUM9xBTPKhTs3kFueE5kVoJumcar+g4Edtu42SyXprTD8vo3bLo0x4y+0iHsfivUeruDf1
9DZcuOBBdXXrBfnIrgtFOMxDG59VJukw1LHhcoKpycjvFqun3zCSiS9LUW8D2V/CMpsOuh1fRFoi
QUX59HtG9ohU/xxpA+XqVf5qddW3Gsb0nvbD23LWxKaUxPMXCwKOiuZ9mCb1Ho092bqW+NByGH00
FdW/Fuq1AQywiFiFdk6WeV91lFroInjhhSz9glLhnx4QoAhyFVCzd0qHmRDlvLBzvH7JekQh04Uk
baQXlVk5UVOq2/D/sv6NYqdiEyBI65Tvia11vlN035mRwibQXLhDWb23UxFuJlt+wUUR9AI0d0Yz
Jresm7cAXzqf36HlvcQolz9y3IS69t2NZL70ZdjDcKg8Q9X0eRd2uaM358sIl8gLVDQ81k60gdHo
bnjVpreNJDiqJf28S2XGYJ1uQpI3H07tipXR3wZu5hwQr6FIa5PakILX1om7idvWPgwDNuugnMbV
6MRbvJ/BmRtiO7aKPh4Gf70+p8dM/E7c8TQOSt13zfIQxBqdMvjqKL0Emu2YAo94t2paw3iI8ztr
cU9Gq5mEUYYfptqRkAO3qBj5YE13TQFtesdMsgB2h0OyzecRl5/+mURo2T+bJc0WyVrXKLdnXMUV
ulrklti94d03bhgF/mYsg0+uGrOdXtE8nQUQF+k0SDGTJva4t4ZK2+ZKPhQFr+pGA3GkMPRySCpx
JE/o2klsnOF9vOj443w1GSRymcz74xzbW+snFqmgvtTSeYcAZqx6Z6F0Yw55tYfB3VJYIDjditl1
ad8XglDX0G2KTGn37RUqqvVveRwtzySAj0OKgbmC7bQxqSXa9SZh1LBkLS7Tnq7tmtB8FXbHSRKn
DPK+8E2tAhGiKhqaaho9wlF8wx2hHIvJUJ7YxWYos69aZu4vi+iXN6ch9bkJ07K2aV+4UtRkOFm3
bniawYkN9CHALcJhyulYznrvy7ihe9YY6rUkpXyeZLcRkRkf3SkiObrciqk079PrQKLow3I9tQ0q
OZUKcHepqIyn+V3UlYndwfjdkZNZFaW2ibRueObl9MxZZ11yYLmbrSF9uB6b97Oodliy3l3UmQMC
wCYtjOK+NGuGSOwhKFQ2mJJBjZ96mo2cydDXQQHSd+CwWi/AYzqiM17fTOoU9BXr3xRDewa04bLb
3yu9y1ayQR1WGsnzlIFpKIj+27Y2EnjQH3onqWilSPpV15rkZi12+XFm4sMI8ptanof+Oplymmzj
Mpc2VbtzCClg6KSPmPVohSl+2gR9MaMtyF2GQ2ObgZ1cDY4b3udUH3h0LZFfc1NxcFuqNq8QkWWc
XO5ImxU9dwNfcoZb6yZHhxR03kpS9L0VOHCzdqhvHPI3JHPNrYnyfwy7tD+FU0kNPAtioouZ+Fb4
aEQjSaMW5HRhEIW+vthNul/wYO97Qx93YTNgJcEOUIbgy3+kc9dGoIiqMNr+rFB5F7kUMYT9OWs2
XRHLx4QKk7U9VsOKA7HpF53LQW9EFzEK2ja1en626URc6VEvdnIxnuBENFsxmzQXDrxb8NXipp6B
UWshtB0Vt3shp36rTBrIY3BhSZDd2tOojqKSR70Kn4aMzhS7YDjrRqX290i2gKRf2+Njp7LmYQm/
4hYoussgem1Wc/9S8xankYWkRScG2vpgm6et9TRHHWZRK62v7rWbBl/dbmSVhygwGTc6prYCnsaN
Ed6RZI3OS+FCICYXnXVUeFocV7U8056mdM0Shihp1q/XAjs+OEEjBLvnyIopcIHldBWwiQ0xxmLb
mX2rqYmuPl3mAn1SbgnmbBPsCffg4bFRm8Vloo7QnwvEzcHI5xOvRdrLu5LzbsRDUMfReRLiQ/XF
jRtM43cR1Zyj05AZSyGAOAVvhK8wUHTdA7fNoRNmRX2BU9/OZgeYNEb/HoU5MNIvdwb586MjioQN
6QTmAde2zgHRD4PR3sJMkLeiwAuVTzs7qUY/totnVtz0yAkzuWsVWZAgYbojFOzpYi6rQ5Lbjm9a
VktdszTWZos8EwAM29OeWxABwP2r3Kx7LAz9SztHiZoY0gsWX+C/SdeOlzJ4sWFF4t0yyxtzEb+1
JZm2MFJzCkX6O2cJoptM2dAs2/rDiat2g00AhBJ+p21uFzVBsfbT4sP2Ej0CQAXMem8x2CZqbmCG
yitS+5sYjshtBNKIfYrvAgzawOM/oZf2WzwIPBL4Hg6gYSTpwKS9752ZrowFa3P8g4lqM3dnuSkH
oes/2Wn6YcDBJ9/DF9gDlK6GnHmy/rpniYn0rsAnSXYvhtiXyngzVIYVr5tJQzj6+IKZOfcdsz5A
gpSbcugDPBPogwP/dHRYAn3XUIQVu1Ydf75klk5rXzj9ZtnXtnMmmkMu+zPBCetsXSuJQyelmYFo
L7FYa2ESsrTPVp36ucj6g0rwV2aihrE3uf1bdpXBk7iLdwFv0PXYBsWqw7a6EQsXuZuY4czt65Kz
jmaUQO7NsIqfdKhQnmBFOP58C4EL+0N6tAf9SH0KgRu7XcxdO+RQFQebEMXP2rTct+RoTiwbKDXA
c7tOCEKds3gwTLkAPhpONsobpUdh509OOd3BEox24UBmRQvWAqP6K6f+ca2jUHpY0OK1Iqv8MClz
j23w29IjkKUpM0GzwfdiKxOYUxJUj4CDpj0KnUTBgMscURa0q1woJ2GbPE2NmJ7NOD5joAmPKS+U
KDvHJYuCMebnGU+lF4i+XZs8TKuEfvNtGmsfgZG2vsbsdzOElqTqhS/LSLlXayGj5jio5uhANq5d
1Rl+10Sj22tSugAt4aarxLboUbDSty6c4n0EsPucqhrSUcSMPc0knB7lQh6lr4wB7DqeQGTmUJWt
lu7BOLzuRuzWwp4q57PbjzMeD8Xok+VqBbTTPaSJcA8wRHV6bVFITJE5pyF1XxvM7nve0MldkMIk
6ud2W1G0tk5ro3geVQWZSnNdiis0z2i6ma2E4hCqoxDBUr3TAvfLzdX4K9FMuJpBS8TW1Xb1Mjwv
LX7EikH1npr4+5BU00MamG+iBF4GGf2XDQfsjd/lIpMUr8xQh3hJod/M7mhTXGde7TgNv6OlXTL6
GBEgA/0U2kFyY2j6pXOLYVVYdb+Jers65YloPZRD5SOX1bvWabZDSqd5EXflU61Jpt92+3oFjt1U
CjdPadJKk9nVwRr0eodl5k3l3Xiq4/bUMgHH4T/oOxMrM7dtV+zLUJV+pdHGm+tJskoqt2MN7mO/
DgMAoKxrt/fGEPTAlM30LQYWxKEfHZjq941ws3ugyLyUY6M5VOki7qL4SOEsOyP0oSa906kN+F01
5oesxakaNMXpMKt8y2kNHrTc9Jpraw7zrurkAvdi4pt8hXp8qZlYjHStbJnHowEadnSDKyg7yzDR
1/RWH912KW6LlKIcA5pkLHX9XsLKWLkDAEe7U1v8TtZ9DI8h6ZV+ujK9VsEMjwowtH4WgKtH5ttm
2aT36CGttwz0yfajYgyVD+lyHIzEQjvpo63hljgN+m5ttxQcmUDiKvIt9YaqpuRoSOxI4DObldBQ
4obeihDV7ZVjZ/K3FmHrZspi85pS7MKGnnoMZT7gdHOPc/+oxrambcnSjjIkndqOEFkXi7UyFfsp
ZhI3OngMnNGKH8qFpgyAXJ91rzeEzeOzgdRzrI0AnU9oWDEwjS9Qlr6K8PqgWzcY6YB5Dy2/q8DP
YFPihtRs7dPCA4vtbhzeKIdZc19rhjVwxtJ2W9ZUBUVWa+0vc2rwhCw283m0eBdP11jcSpsONK2a
KekkZnWwHHbLTmmS1gaQvZJBSwhKpddPcpcVdvVo4PHyy0676WRa0B3Mi0sVcQm6n9JGG2kEaq/N
Di2/0+twul8SxHKjFSe3hJSW6mwYm4k9ugRstA/SVuziIHzJ+y7f1ovZbA1WISDa8t2qsujR2KlE
k3eJSr51kq6PQMtfq5jYXh7N30m67nUpv6qh+CiHL6SX4hyVvf08tv2vxu3mc9tE9rMso9fFxS48
Q0chlCbCo+Azop2HQ0UTCCjOGFIv+lC+cv7YQu9vb+HIYw5sMJr2YZQg8uqPaE/2niHmLmcMchi0
z8Ue0ydXLzS0CSXwlZScfArTvbP4r6kFwS4bq9tMq43bMCpwJWpbMnPzmt4lug9F3z1FeLYxpr/H
9aRfHGfcknne1yFbKM1IhjWe3PZIe3ZLYuw6PQHu54HL5626dPabEPEGphR7/P7FGjludgmIrzm7
E9jP5u4lwbnLrQ4pR5+z98iuz+jIXHdLv8UoZ97k5NQ8MdrhBU2VViLsZCrelbUgBy/wZU0lLo9g
Qi1Ja2u5pWnwCUfgeamifFcAI3oQwR2QGfRaHeGc8j+oOiofbtnPXVu3+u0guvTKKgxO0SDugAAk
2PzKAP909awQy3ZL3ewrzd5bcxZeQmWeTKBN69oJ81WQ5mfakA2Sj2gzjt2uCMO7iBTuPZQAbcMS
gHQq9DuyjSimUc12f3HXelaO+55TrWGN7nvVpeSukFbdItjlhUL6vMbYFVtBr0Ji9bo0PQ9kjv26
tUHJCvX0X48DnesU8q/DQOwHCGOWjiVfKHE1BfzJLdiZ2qIPUHu3lvbq5NhdmIVNXt/D39YikR1K
Zb1LBGMOD5HXRsNCLdtEjW1kch2a8kMkWX4anNs2rL5Mq9Q3P8aSsaBQWiw5ZAqDQKFzxQU2ANzT
J5uw927KJlbaMOKQi3Q1V+g+ZOka33Rkgi0wzPZ9wtOeL4yzfs5Hw1hitezlrYrIVhB7nb1+2prL
WQ9hBbZ2wTLAwRLQWtW+ypndjGo04pMk8iNdO+qp5OZW8ZW7qsPphW0axBHpb+aCfm+k2VMoYScZ
weg7NUljM+urp2Wito1QzoMYjE8KbwcyQ0Psh6CEz4moFRTrr/G6Jg1Du8X5UOJXH567iAMzpTYb
RwBfT8M2344ufqGkS4o15A8MFIbd7bTk2htpxX8fy/9bQbb/3yJqfwB5sHf85xm1LTSyonvPyr8E
1f75//wjqWbAzmHcT+5M4Y4Vij/zDxiPQegMAJjLv+VBwOD4j6SaToSNIBHZfXaDTPJt4m1/JNXE
30zyxYTXQB0bjilxBv5bKB7rL88iNDKFyYhYnGTQaOvGlRX052exNgRm/RA3Y0gdjsLr2Y3Rd1e6
T6UdfesY6b0kP4XjL0i/viaGhrOX0SIqRc9a767/dP3u/r4C/DksZP11Yfj5YTDOSJBcJt84PwvH
nxaG0NBKB1XA2P+gd8rkGxkrptF6PHfQssuYfEGJoDbx8uBYOC0rzqWP0Lvu6xBbeBc2l6wPv5Ao
9rw4XSRYds4YMExn2hdjcUBpSUWA+c8F+IV7a/TwLRybLH0BNX+ZI8LL2mSfrrjwqrpGiUh06OK3
7WQoAoLDFDP3jHpYsZmbaE/waqUl2SUmsvJfXwf9amT55wL5x3VwMJsJUPp0ff0Luxl7WDoyOjD2
waCeUtO+t8zkmz6yVT8u+yXSL7K3t7Nd7QvN/m9MNj8WkX/5uw3uMIcTC/8x1L8szpNmdoPsJoMr
RlEAFCC3gu5BU1niV48m72UU2K+cP8Cb3/N7ckuX2TEuxJAU0YuKXV0Df7AZ6odI3gM3pvFkzH2l
YD0OC0dVjk3V2KReJosz4usHG67YT0iYd7U4U2NB+VNQB/s0c/8b5jElcv/hqpq6KcFXSd0ybPxg
f73V864L06Xjqrq8nnw2GVFGe1xU4HmclnhdtfxYca7eOuUUe4spRBQKbTPUqxfq26h8LHkjNZp8
kgOzFB6FR1Tx6Cae6uUsjKr3Yy0Z10pzjD0ZjvcfNG6vys8yNoLTz3fMOH+7YRWef74Lw/63WZix
b1iphBsRAfgfq9eEApP9JCxYdtdvtZkoDbMEk96060yCOTuKmzCeoyDuGMNq9cq8ftsOWFtLo/7j
27rFjT3Lpvr7v1VLMJJ/17+KpX6ort29f/8yTBGjV/shtkMKz67Mw5Bz8FarKM/++WONrp4QX5xg
NQxWue5DKDn9iIzmUX4cnRg3ZGi4J8uNc2is4PES4+JMUDFsJ/no8njDQMwlXefNVgXFg9GBN405
nGuOfdzYEDnBmYy5eLQvhWGfscneSKO6GK15L5fi3bBfUru81Abbu1AK3uTYXEKxTbO3MZofcdS8
yGDgrx2KiMkwmRlV3Peiog87BqTCi/pLZPYvkU6HVOfm7C1UUdVPgIFNjz73zGPul/ljacfbgrLY
AUN+F4y1X5lZeWAE7juJqDyxNNAaGknpp6R1prNzdrjpalq6bRXpA4QUl0Hv1D3IIueHgTpDITIe
jXSyVglNOTjiwrMqh2FldggglTl0FCUU2TGf8pfMeCrSwWHcBb98mJIbV3P3TZ5jmtDvCShxn5qF
R3gLLrrl0BUgnC+l49RIktDYGmlTeXA8qfcIHVZHeMpZcrEj5wmMV+LlASrxHE3tis4ysQZAZTT4
/gJn18rUvY/1PPLS3CQ5xvYQzpW+sfvIXFFsga13qG6lpmfrcC5f4560i5UaJ5xGroe2bfHUXGeC
ufmSVMkjgtVaxU+dDGLvulJRO+tVIy7ygBpAXDnZ7FulXMF5b1aq1W+AZZ16fBr7vo9o3JjslLGZ
sXgWwNIVRR/Jt3D4QBLkyjWjhPVizNtJnKIGrlc1UebF8Bzv+DRJhmR7Gh4Z+FvZNys3EBs3P0J7
XUk6qvrSxtSXfqAOtXhCLbJzzHCgOpETMt2uXbXlBJAs004cfTLuYJKlLVDiIjuXeXas65NS5Utk
M+ZkfnPROu23zUDVl7S+W2lJEEvns1vaEwKD1yySyyahn7STsj0QnHd2YX4bGCfmQc57xy0xIZXS
nxBe97FNFrTmfqqTxN46w7pqUF3heSCgy/wkGn06kAH3lkDnp7DFewGgA9Q4J/i+iVycOnT31gUP
EfD+aCPD76HUMMcrpu5wcHT88Oq11sz7aeQ1XlrDSO9FkjJ5nV5tyK1zCE4jgFmIeF79tkjUuvRz
rCxzWJvN2B8WUthErfRLFFdeWBDE6cSzIyP7hqBctWbbcMby6OCe117cymk3gVu/uCn6XAVZ1g+0
YBM1s7XBMyD82J0GpFCqOkZCy/5QmE+kFttPJ9Knnd44T71hvdnao2WN+okJ12cQ4q9pFp4nK6q5
kbsZM6wixVMQmkQPXctE+Spsmn3cC3PbFigjGniQDLRWCDYkTvJl23XNzLRIrRvrdtLZ6LdG666t
rrnrO4ycGXxxgkDFTazjaamrGEEuvLOohd9Jl0J2fcTIATlkSRq8Wa3+khj0ZFMeCEirOeoOG4hr
hsu6fkmsqltNQchoJLLvUoo14ymD4loZzJLSmbGkzefSOmbBja4UJWsmQJ2RfyvLJfMTp0drb8cP
3T61bnpJ7ZZy3yoYjsRY6OCrt9x+2XPEDGoZslerTx7Y3sz3yDGHQIpp11WfZZkPR8OIBL+TDUkg
Hz/MaRlX+MfuHMD+kaG8RrrcWhqZGB5e+lezY5TNxSs2bCpxbPdeq6pNlenWsa9a5yStothExGQY
OL+b0ZOjOzWYtmDVlON0GudW37qiupp2rvuBLh9OvSzL7RDoCKNRfhFx3R5zHY9Eky2TP5m0/Oo9
zu2spUc4c5zvTLHA9V0fXQAN3kNhTd+wcd3VCFmhVxteVNEOqvT8QOMtCkyQYrBooxtUNCjblmjD
e3jYgVc4yzvdLRoIJ+M0NWQpkmwfUDrvJ3VSYAhYWKTNBF+QG74uIUPScXV1jt9UdQ8FLQldf6Hj
emPW4dsw5NQ2VX3l8+N8D/NiP6nFUpu5Is8UK4IsNi9Ifx6vavcct5e2a4gEJSgVYPqai5Dj46iG
5b4UdBtGWcHYFDz4qg5SNgkxU7EBkWQ/Q3nxYgZrTZAfnMJGROis0lf9rPNOFr9pL73Fm5Kss5K9
LF1u6GnNI4fMjdXQbmY7t7IcHX9Joo+axCWImPDTfsRSRw1Df2DQGKXWA/DXl5wL6TCoo9Cw2shs
+KxfC9B7Rnt9cTQXxhjnMmjIwpmW1xjwc0I4yZ3Il/2ku8AGKZ7RpWbxk4njQj4URcATjdpLWvX8
rJET0U9MDzrqcdbsy+sS14cfc8p2egpE7Jn9NjDkOZzk2QbS48VZ9s5Inne/xHtZJ3j1Ozv2TaO7
QCqEOYfNvDYzdiHNa9Tx96miu8DOKcHPqH1CEyWwq+RZEdXv3bEi5Lhyf4uczoqsP9Ht9Dkz61tl
UpHRdg8yxhwxJThkYoA5DtONVoyWtyhLw4sHmjEe8D0EId2L/SPowBXfP+eTDV9OT307T42NkR6g
v2tergzaRed3cDmHhfFME77bZvFNOAmDnOw4gPywg7SCxUdb0XDz1NrWPced10Jp78OEwcKow2co
uyi5yWs41S8F7rzdZM1nLTFOnCxQi0p1WVSOTVRHMp6q8DfS3A57SOi3c/YRU7PAsJ23qWTPUXQi
86gXurfbDNueBnaiSnezZWQeVhA8sNerxqkvXQcNkLxFmfdhkcLkAYn1wyOYNWtVzP03lIaL1OQl
MspuVRgwDcRIkYXZ6w/5HJO+JFnVodDtFgkxDCe2DMbSm4bpt5bU5BeL9pIGXeI3OiP0uqRtJznW
fSxWdl6N604+NPP1PpGWR1VDuFuKmilTZzRPei8OYTE+moSBlT7xdhqLTQNCcJWeuyvSDGu+S2RJ
Zfu6yJHJ9BrMZ4rzl1PyzsoR/wbYsGDbaNWOh9HwJ9vCPFkNT50gXOg0iPMJU393zIFXkd4CPWU3
W1Yn3uHs3dKYniVzpE7GSSh2j4IgXddir4BRrsp8SdbKCh4Nbqi0Y+8LFIBgejd/Mndk78voZOhN
zQPfZ/pV3nk5ky7CGJu+BvLUhA+iA2jRuE8Zo+C+yj6UJs84089jz3rEzLaLIDSSi5Ee00E/dkJ6
GuepXi2gTleqSqNVbE1M8YJJrmOtPEuTLqxeu2Nc+5Yb1PQ5KcXnSM5eVg8RPT2QaqEpkshQwk9z
vPDN4jOY+MhcWeISrjkBG5E3Gw0boVzHGRqM+X5kfOmiOzDSpLG8t+JjGdMYkU1WB3u6Ie8GZZAV
xjQTP+B9Ys4xJSsQLYswjlZ0P3FIJ+SGmc0PrL6j3csQnlUiRhGbMHLssWMfQo+i4Eq27nOa5d+W
pLgAZAGdKvGLiPrRS10OHbgHZh5EK7gWs/DW7o4EK3DepCu8Wb4pK4zU1Ib5UgbU1zUL78Mkjett
NBj3w9XES0cwAHQ336gKnJVDsb3/swMtnf476ZYtDsEPPBAsyUZ8gJC6Wpr6QrDpUJvfgLXX4xB9
pNf5aJOX66EMrKORLKfaSfpD+QH0v9xplHswIcU0UsOQUaHxiwHB4pVcik1YjecpH1ft1X3hFFXA
/gzzXwzSs2TkRi457i8JBAXlFmtLTxE2oAauOgwsImuJawj2de4cnMU437cOK6jDDRMAVmUJVxTc
5c5MgpvIg+vyuap2hVLhejrVr37lfkClzb2EeaHr3GZQXW2TLixhz0+Dmt9yCeB4+OUkc7fuzBEn
AK2wZS8j8lR+Ww/ucWAi6YsgTNfQCOEK95IFtnJ9m19wV813PUK1FzbgOG2RLT4zgGr9kwK0jTxY
jTrLzQN5Enz1n1Jn+tZnRJv7NvuamRLxWX1XjK/XenBNBNf3kZ113KtJ7pO0Z1CQd/ckhzfMW7GB
1e17wpl3ocycaz28ZPI1zWyC8KbxNlRThzefNwUM/LeorHRmyPxRAdu/iXq7IXPQ2jFuhgnoy7i4
KE3bJQmj+EKjEw665/31eBWO+MsKm2kIj6cln6irzD0wfnaD4R9gpT8VxS650uhpLY99Z7apjSSd
xuQct1kb4whhUvZpOwBorBjPCeksbwaot3GGGkanYrfQtd2tJpaveGjWqZy6dS05DdHDzk7IvlV2
bq5dXhd9jFnBDGtOKLB/19rS856HjBh39WvuXnkfLSjBktiFctn1/qhN/2P67V9I7f+bqOsgyJV1
1d7+c4339Qvo+rlv3//PE8PE8L15/4vY+48/4Z/gdcRcg10ROARHvypMf2i9uv03x9DppkPNMyz+
F//QejXnb1d0E5xS1HkFAeEKC/tD7NXcv/EzCtO1MOvALGOO+e+IvX9NlDvScSxdQqaimxgl2nau
Ia0/yavwCF2XylN77+g6/qyhPNXd8MbIJeBsbqIA08i5NFXjlaq9/Omy/T+k3X+RNP/j333Vof/0
dycDFaStNthQQNFPTRE/m1O7rOBnbOlPDLZhZL79X9bOZDlyJO2uryLTHr8BDjgGM0mLQCAmksGZ
THIDY5JMzIBjHp5eByyTqTKrOlMLLbqtqyurGAwAjm+491zPGgoIHjiaKcX/4Kv9198d8r3L8ygt
zGg///ym8rAa55Y8JnEmTquyTdjj9RjGIAz8YhqNLRLwMojaSf/r+frPRJefp9pfv7rA4gqfyQFC
BG3o5x/tRT2XJK7cY6lnDFQs4Y+OBQHIbI/TrH10bJvjuKV9HcAMNeuBhOmLuc0fJrtfpK3/O9ld
P4cUZI7gnmTkbxGa/fPn6AX5pKY9k+Znzw8t6/NhyT7EhO8PPyt9gNzmXlEyMIzywO7DQ6tASgBE
/tP+7xe+3F8fRMKVI8TY/kKX/fxB5nFSxGgl4bFPPKAVegrbMwY208UqvxQOo5Y6Dq0rI45xVnrh
j3ART18R2dmkKqBQIbhnFwWCaZQFDU1d4L6Zl51F/iMulv5gmpXOUpPpyMhRfELiexnGo31C8wGX
ANITDYtLrzPB+f/9bf4Pn+P6HXODIYNzLN2EN/jzrxYlZb7Y8xweoQKzUSZpbDPfTmTpIduYyV4C
IHp08YsETpxFyBzfVEiYu1kVl+wkAq0phJ8btSB+tARUQHdCIGoY5G0H1AxUuoOaCm8YKkdM9bvf
f/Z/uz8kNEwgco5EIOD8MvkvoBLbiSijU2mpka6/JX6ArxW3RBKI3n4iVYUVI9mbNDrJBkVcdOR1
WAH9Fte//yjeagf95VaVroFhlEUQ61H7l6+xLzX8DGkXnUAcE8TXH3mjXo3M8tCzzWI9HqAbYLFq
4d3VvFERv5OsPDgUr6DeKy3PN1m9QGqfou4Qngg4qfcmf1aPnX0bldDIrFczHYa90ZIgTOqb00QL
4kMKyFpRruoi1/dFX08H3I+3RF24e2tI9YskLGi4Z3ubkv7CFt6lte7GQIMuty3qbxbxCCdjiLZS
H2+oCeqgBHUtygTML5Iy/fvQo1KcmtLZGoNGbFpaHy6lSQYvDQBm4ncpHgpbtFdpMetn2y1amu6w
5J4dRv8LqBy7A7CrbrmDMgSXKowP0m1XLC1PKhlem0lKuVV4TjfhmerrQ5eCerqy33KJrFcCjRuM
Uu71jqGr3WouXLzlmWk8wrWQof7sFDgALVFcNCueDOcsRG00lehM0TK91aaGVaZbazwNhIyhd/Mf
bsJ/HNPsM4ktsSC2uAyT7F82X0oydwMTZx9J5sLU02GayWp0yvVcWNfoQOQWPfdICGLEsF6Of7jv
5C88RY4mD2onZ6S7IkINU//l5wubOEe01t4R97ykkJPfZr28N6K+3NtOPdMSaQSKp9Z+plyd84zY
Z0aUXPMZ/epyaSrzTkQQFJKKZ7dK03svMZgiZ/pHikITnZk61x69V20xsJZVUmBI6myfsROAA+6Z
biq3mcOUv8vkGSL7j4IGDSemZXOhQSIUn6OTWL4I5Y3WZgfe3+giHdxlQoscH8sufX2qXyeFAZke
ZL6WonN2sucBpdO2mhxIxw4ys7LdpQ45Ynml8kB5zq1srvM2pwW/p7061FFi7AoAxke8mMzTL1Uf
T+dGfvZz9eJ1yXey4eQ2RAHM4+IGC+ZRuHQBaM+QURthUCSmCaBzBEk3XZ89ejhCZcubrdKagOnU
Z9jpC0sI7JChE23dXIWBkcwButwOmU6b+mZLTJAAihTJ5pN/O2YI6GBNcUIhZK+U51PdolREXJW6
Bno9o+r2HuoXozHOsZugWAx1JL4CpfU4ghN21vs4p6WLqoGXK3GLG7MazL2kP5fqXRMVw9Aq3HZC
3ZOT3RNy2YL9D+9lwtS2R/w1WEOyEdhfFhXe74IoX8YDhPIQR9p4qKKKdv9bXhjWKZfGWU38ALee
HFab+6RGqJsNIQLsmLgIE9I4gtfinHnaIyPFpxCv8W70cDPW2QJjCLtVXaLKd9VbVpXy2C1UJ95A
UBRusmBNp8gEuxyTzv1g9xgKiD3Y94mJttXorlfvJTRzcVmpC9XzlgzN3LvrYTH59lTeu8lU7enp
6RdZyaSsVCyWLXvGgkdLie5qcPIPTzr7sbHp42NcIE1F96Owa0NWhmA4Y77dkqON4SXbt05ybRQD
Nma3mYkBKY6agwl20WnOwUcTIWxjbRsWMgNScuk795txic7XPWtZDhxQaZC/nFc8cqPbMiF3onmn
Ncs+rzrDR2iHV4eHSw3TqwQYux3Eoyw8dS2Vc/SETXxc50BAbKHWGYlx5yQwABWr8qORiMmvvHDm
We24J8Cjh7CscJTPu8roKuBHIWOynpELc/EUtSNvVEwON87cFDfe0uEmAlewJSVY+JpFEIc+6RM4
ciPZYw3m3Owv+yp8/PqTBM9/Y0E4bdBxqL2a6yCVDj1czrC4m956JM0bhT/+OLuPYTReN5ZaDeCk
y3c/lnDST8lg4K4fKAsJsUBuyI1lzekV+ecvnckAqrcbez8o/d425Dkt1SPtvgd7qXyUOWmkGq4F
3yzxQo15DD88Xwlfbk9bT8IEslak50QuVwwTRcMRMkw2N/ZsjowdUfZqDaorO2EspuVw6EX20SLJ
2o7z/CrV7CHiw3EoY0R1evpKGCITX5cbQNkL75UO5FANwm9jV0ayQa4HZ1Zg2m/uvQXwzyKnOhjK
Kdm0GFonFFdjxhNLNg8xC0vt+nP4MDFF8O1cYp4iD3Iazb0G++WqdCJMpbl2xFLhN/FUbaU3acT1
dvAIE8++0mv0TTZeE2dI2cgqRKUeix5/0tpzBHryHF8sxO9+JyxqM1Fz73sNzUZZqe+j0nRUh0W0
iwuGeY0IDfgdU+dbyUQsm6ZfOx3ziArKXjA3Ft2Q5YqNQgkbpra1oy+Pdm18pZtxc2StI8iqC5y6
FxiOIUV0OviZ6mXU0KByvMsN2rt+1xcgGmzRBO1ceP4Aod93Ndc+gao7kFCvxfLkTWs6CE/spmpX
00a574Ye09F6M+LwR49CdB6PoIJNVbwNcflaaY9NO7WHaM6u2NqKXRXitjNJjFeqHVhIWE9ZTwKi
Ow2XZZXyRJnGljTg71MZoV2Ll3lvI/YAB4GdmJdQw3Rpx6gj2jajfulmURMUlc1LYlAUH8w8ZA3w
Efku8YhTcwmmixWxFWMDdK+tLMIUqKr7uBIY7yLOxXqx4fOVmoFxSm4drfhIOwLoURGIRsq9DVdT
GTHO7mQXIZDCvXBRTmV+MDE+TSoGth/nmKdmTR083cEpm59Kzwg3xuhcNy0V6jBNmGXjhm4hfQrn
dQwbiSJoFvLHETfaO1E1CHiqHjadd8aLzfXChYjoZtoixeClUJTXRkVJGAt2CAlDNlbuQAUiRsQ4
7mnMMTDO7UM/RdvBsuMjbfqti81mn7nytpatuwGdhrUoiR/43cHopmmQFUxo3KxP/bwFkqrXclv1
5UmLhuUgc5C5SVmsdI3MChiJg/KxYnIoizuTXcROkjq4DRU3CmNRFxaqIllB6z7zWT4nsX3BAHZG
vxytuScIO+sgGwdobeubO7ND+PXmcKQG+d4N5r0CWBWU0XI9xgvKjZh7jlf+TorqtXX1edOUAl4/
rjgU6ubOsWGk1ZmX8nJwT3pbKIp/dPgaClU2LJhnf1/i/7MJxNpC0hoJtwLYuP5rtwH9k11SZVBp
SetGb03vTN4nsm4tv3QXcWrxF+3K2mh8TfWnDtfNZiyja2Wk89Z6SozEWt3j04lj4SWduSWzagix
w5jHr/M6Z37Gu5cvhzAigDwtjvHc1Swk3126I2DTDtpwKv6gMVo7pJ/aFn4nsA7CpHMx6W1/GTKw
tWirJcTf0evVrdBVvh2aZrqITug7KNsbd/xDv/nvP9AjS09HvGf+SgvzEneAnhB6x8pr0VWYiBpC
IlpdZBbbOSSkcnKX199fuH+2iesviZyRGplpAhimn1vctjOniN7NQ6SsmkM7rzQ4+TAultr3DRhu
MUPhAINya7ISMLo53LRpdZ8W0Z/kgogl/9kuCOiOQKEc6nVgJb/0iVPvpAUikvhk9x5mKmuYdinK
4U0YYgvTG1bO2sr9K3oBGryrf3QZ7j1G3lqALBx/T9acKZyMDcCLIM1tZvYLhSl6JHZMsfashjiI
bMietbI4J40aPHGkfAxC3TlxbiMy727JjTrx7bu8CPq9BveTGW5KXHQL22GC1XExFCVRdNCDEaUn
+Rb7wE05mM7WtUYYMDVVjtQzGYx1v0+akHS/SQvRdaevg9Pisy4e0qY9pKaCqueqXZSGb4zQir2Y
6Lz7ZXosQbw3U/FY5k0KtTYjE1gUe5zH65K23E0CxZHDORG4KVHmiCRnqrL3r2McWTVvGmj7G7QF
7k1ioykq2AKJCuKgY5zJVUOyk1D6zQXLrcpjm0k/sm9ll7OWHm7KihU9QSYJtYt6DqW0EMAtrIax
A5sDxU41CAQa2nA2OkQOzBbcUBZHq6sCB4nmJYvMQ8+SBpcjJayxtBdU8wUW2SXfN4V31dnU5yhn
UvwHaoMFNMX5ULE2G72Jl7BLGqSnIzRyQSBZrffiDl7EkD4lziwKd42DTPLrF5UqP7VW1+/sDDZm
VJsBShRrX/X9TlukeamZ4qZrq28W7/ogXTrITFF6ncUjk8IxOYN7nJkTcoEW76ZPIUaaXX8RJyW3
lj5ofl8Yry0whE1y5pKUZxIIkUex3CKnqsPb86NehyU8vw+GXswXrKSyjbcQtYhLG/C3pcGNqSwb
rUJBZbSe5tY8E200ONc9TWepmHm0TaVDuGZBnffemb1+vs/jMcibvgkgic2sc6gr55TnLVJkz+XJ
1pukwc2alXv0DXfNJDdRF5W+6kZOSkL8GvQajUr2hDVDiIuwhyVp+MGTQR40eZSJF2bQ0UxSOud0
o8FNORUr8QXhLjvitnJ9qTHYSrPLMZlunLWecTuvuVAtISy9gXMgn15yhLiU8u6GGQlTA5LQ6l62
wUQJWC44pxmUxDMiolwRu54ip8V5bu/ShjA5i+KqJMXJaYnL1fq0DhIr8nCLXZhz5lDA9OUx73ay
Nm6SuvGCUadOLkdsUEozA3YzFfhILYjtvvMZjFKg2fKmTmFIfnWuSnKtPS1/0IsWNEQDrTITHiyx
5SIcSRW0yuRBz40VFTTrW1q7goSpqDx6dD8p8eUwVLO+gFSk1dcIsEiWGqPvReqKS2IUNnAXsSKP
jHUrxEM1AqB9weDgqJdxtF06UhnCKt2u/DqrLb2tVjjg9ERu+EM8FYfKKfy2t5BNzZl1zNuRuC6D
BpKV3FZRFQRGW6R+PdTwUxLumcmrZ2QKXOkoEiMk4QywPMhrpKx0KzmHn8qbjegiut3qEY8eeUwx
VtX++WtWpOyYl7/t7uyi0n25GE8wyIm501wzgCBmsQeTN9gz7EPvDBjrJRU0IOEyEANR34nSdj09
AoiS5BFYMyFnxAo+h2QXFlpYBcQs2vvUiQmKmhnDUVb2YlK4vuSzG3vlFTuvF9QJ107WTQfXY+iw
OnxADriHcYSO0oGq5Fi4Sb3SPX2N2Ko6D2RR2gdNjRyNdXvbDhJkPb6ucHYYhjRs4gaWs2Gf3UQh
72GE9C2e3Ixs91B7hBHPheb+Ow0NpgrXQ8vADOwrBZwYEkQ8hFvqT18vijHLd50e1ujiwOzoWuUB
yiy9i/KqM9IfRLtou8X40dnNnTdn07ElEPgwmN1G0+l8Vd5mOEGUsbenFhxgsTxO0JYvaxHHJKhE
5ympRhw/QHlLXQs8U+zMCPFSlDZMiDlE4rDlJIm0z0FTiJWj8T00BnGORV79dQiSNBO4SRjv8ohC
zVyme8LS+q2cS7SFXAW4BaaTK1yL1iaqovBoTVYIbwKlnKsT5lmNNKMxYIVI5+AtWgBssX3dGu5L
SiNKhAHVMLv2cat5t9Iw3vDWWTCw4IF0misPld1/1kBCy3h9CzXudVE2tHlf3XyUXORzZzDqBIcb
8u128VtLPIAPHIfKGAn6tsysXcP8dde1Zc08QL5DhLlExPsBQS/lpEsuR4Wuw3UJweCJ8ac5u2wT
J/MFLkyOM24BK/ruaSFuSLSiQR6NrU8gl8V4BzsfHV3u96gX/HYcW8SyzHk4KrJd2x9NJ5SbsKPl
LrPWRfNBocCJRa6iGFkvUzGwRemZe0b3xTgS9gkfzM9Iq6w6+tLM5BW1VvMwdwJvwYimq05jsJDY
JyUSv0GGeehCxJO1FwdTzWUEtoP5Ft8qVlzGdtkccUszWS3EgnmtNaGwScV7jBnQ2jgb+YgsMPU8
JrGtflEZbyNxwtuKFO7QwkPUwNskDTBndW7aL1S/9HT5fYHMk7dc5bD8x63erergZqFZWlsJm7IQ
PPmnobctq3ICEW20cJgwLS5KsZyxHwML9/pHa0TZ3TWjdaM10xmxWzvNco8n09nwukax3VoIzWUD
9b8D15DReGFNYmmneehviVXwAjR4/bHTimCiE0vDUey7kj8fkgAJSZFvt8KdXCWeuetYAUBYBNkF
f04dShWMtsbgtH/Q04he0+VoJ7E+UD2CBdcBX5caF3VOZ1sm8l64Cb5u74G8SoJ91DGng98mYxwk
VXKKlunCSNx+03s9A4Ik/VjSFqXOm8rVI/P5jyRmIMNiv7TAOyGh6VFTHRUQq6Et0MrAbp9sdZpS
/T4pZpCutfMwQgHAunKjLzCrmqI7eYtxay7jTQsqFD8BPhqi5cqEA20BGdUU5EV2KYsFTP/oA8R5
wN0OkogvGIR/no/3jIq+ki+HVc37NCgHro/cJ2jn/AFSOWlJzv3Q9iFYivq+HPU9NBLEj9+TIkbt
g8Mibi6SmdlTVn1kElUh2QhX6dQEc28fDaoZ9AzVq0bGWeHQQJdJ9BzVjDUL7UTJxSUtstfJJzyD
JJ28u+ij5MMpEaPrynSJPPSOYe+8950eqK5F+mK28CpcZMuMOir9GBLONhXiYxT8kkguSMo1I7RR
iCiJsqKNTFSOmsZ4armfJ1Q+mwXR5QZwB/93Gvle2L7apvNkrP/UlKXnfK6PJqu+TeJqN2E1n4ba
vnWEeeMp9YqU9r4WVb/JCdeDBNgf7EZcMWlaQFDnVGER2YkeluGifl1Ul2+qGWOyW7bvNYOz4psZ
aYSpLlnt9x4D5MZykbHmJPiUvBrc+MKqxJNKltAfF8RnGIcfU+oQ7OdHEZcf63/y65w2mWwAPTCI
kIhm786ph4u0MO7XO4pqFQcgkAeJJ53xTfZB88nZ1r1IM+l3eq3LjQWDDZkjzhPehM8To237RSc/
Cut72m1XUT7dW3u3TMSLlOjEQIseUlCX/rKS+43WTf1I714TC0s7XpNNAiZthMmmCE50jelC6fmr
AQKJjIrwyorbZ4RA48YTLxYeA7gAMxuEdSml3LAPbOvDmQMRumqLtF/fGFbB74vXntBDLcCoH3Og
EYaXZVyfRaxC/nn85FD5dDTqjxH3M79LNvz157W2A4czDOGmH6uCV1c5+yWwyk3Xleu/knjAvOa4
zazqIWpq9mqdhwhf1wOIyhPy/2kioJnBTpHr1PnpmJ3yWZABga4rXP3uZkKOU+5dTVVcBZVn3mRM
u64SfNiG/h3qBvMTC7d76oW3VkqaBtsWBhgoGnw5YePsmluetmbD/fSNRTmeLjt/QpzcsIdeBmBd
5iHpZLz3HOtZeixnNWuB4zjaIM3qKFC6AqtU5PskYlJnVFRcfcnES8T1wACNAiYGauXTiTd7vBME
EWKM2ra2DtaAOu+QTVgjRhcqSA3Zp5yn67w7p+hgL+uU9rNOqku3lzpvFCH9mFCRjWcaoFlVepOr
/hkDAZzieaOmhFZKiz6nbPxRdwbkOUbWC8D02oTpaDmO5lu9hpp4gZ/bmoPJ88I2k+3oe1KgvYSg
ChSuBf8a66gWAZVGxW4yHBvJJ0M+fYrkPi9dWivSoX2VDY5fMD1E0vdic+JfeglQojxUr4V2kdGM
gYpg2le1lLroIDaFB7jIy1NiYCQj9ArHTb5k6V1ZNLtEg6g1J6F3dkFlETJORrTeXEXWSpEpXXId
G/e2R8p5+dUJzcQBiRBOlJMkL3UxRXdD5B3I2zA3WVvSctj8PLc/a7ihLdmIW5e1/m4cKycIz1X9
jNtMnc2UM1V9Gm0pLmbmFr4eFc+jmFefkN4fIoslrh7xUq3i1LpYPPfK7YlMtp3+QwGADUq7OWdS
R00es4xEY3A5m8jsvmopRyABxnixnYaZXVvEbTtyKe2RUhrJd7ONPKEzazT3thSnSnpIjEPX8UMG
iYS3PBHPHQemjgUk9KKdBtHVgg6ISrTcSl7qh2ZGTttjkLY8voXUEZeTMWATJ1orGNXi8FC1R3uK
uw3mN5sast+C2MCDpxvZscnD93Y2+DQ0+SzRiVPuwp50zjbxLYJKeNhhY2j6jSiHkxlhfTG5Tr5r
c+iltUS3v6DZJdcEZlBFUKvrRkHizKE/JN4VgbQedVz63tEbki06v4WR92aInPKsdGCcp7r7Mrh9
tSXFLN05ApmqN3E/tFne7aeF8WUuu11sgUVxW3CLFlDGK5Hyu6JDnTchW9QLfa4vmOkEnK/VVQ9j
lFLOcgA2giePFyJnyCl7gvvMRAH3lW9oJqpGRps7nf/esQDhrTUf5sw9dJBi6VYNm6/U3ne98YZk
v9t3avqWrQ9HKjV2NyVsNE0UG5iil7MFbIeLVkyqYzdRExs+DFdf2/7cKimvrJVg7ZH/gBY99XKO
y1qiRSZGCvFz4GawyhqU95mzrPUOj2zl9LumQxQAMDqi1KKlwHfY+4WiK3SNzzBVJ7vubihjTdYi
NadFZrKuwJtyso1csK/JqoDN9akHyku0Yvgl16flxZ3uuNopTuQte0K/MPJ9BiMkRzO9zop39Ywo
XGfkNNhlt6nDnHgBE5enI06D3n03mVpENifreIvEHWljwu6Vmtyq2meRFS9l5b03efTZT6clAWJV
JuYWV6FG89EfI7sZLmEqTPKiyjY9m5GdHlWHylhT5Vyoui4fWqk4xFgGnYgQGHbQi9pJvd1biXaa
GP/bJltSEpPP9CbbHDSBEYXc0k4Z1FlGnV1EbtCjumb/BPB+5W/Q+py0bvyMp/o8tEQYdv1LRdpe
3MaUB3P8GMf1o+7goiiXvYVFozMwwVtqJ4zy3NbOfeswQhMAh+r1mZBLuGyGFKCMJFDKIbU4R7P8
tUJGm90G8QRyPDUeI5KwaYHd9zJMjiwMARzaqNCZttKKZoFMHEKAQmBnifE8tZbrdyWuhQrZtqWI
PF6fwRYo9NZN3B+d2X92WfNJc0J4eyEBAwhfVClDB28h/zY0DnquITnBTQScjvHit6aPMk5M4yoe
WU907ozi12y/MWQMg2X0Dh4MW38EWUuTxwDBMBAHGIsRwE2s8FNlt6lqAeO0QvmtMT03ie1sBQSY
bYPdCU1FpsEMquy9kbP6guJ86BWZVSJFYQJm8vvXpkv3DklOHWMCkwuKeHyYJ4v1UitxYthLwhQf
BwlAyV1hPqeFafpehdGULPtmJ5h98EzkjCuBhNfRYPmD7hyykg2M4vGCWUOyaTzMztbCksZxZULf
oEIQScqARLT+LtGxdxlV6j2OzRZ0avsYatOHVsHKbftKbFPb5I4DNDjAjb+QFF8WYTXQmjhHQXDG
vumtwQrKHyemE0TSPXZd9UFp/wPuHu5aDUrU8NSbi4NzkqIF1TKlIemUyp5YQIfWqdULTG6aelDr
3EfGHcugiLjPuLklwMk+JS6toJk0+6ZdrqYCGymPU7Sv1Qv1b8M9pXmkleEm5Qyh8vTzTjagqFYU
6VRPweBlL6JrH6Tqmm2KW1EzESma0yhWO1kB+dPe+c5o5NvFKMu9x5ygqkJuE9sdDpb+1DF/6qRK
fPAd1kUjNdQ9ermFk2vjkeFr/1oqhpVpr4yuZ3vRb/P15dZTupnTUG1N6J5+U9GMGuNhqI0aIJJz
nQxMNNLc2HUxBaiXSSOInDjltFQk/jGQnQuHt3dnKL/GmCRKNl+jQ5o9x4nH5EnVuCOFYMM1jPWh
rtLpULre+5IroklDrYduC42uGWlMmobcoHXi9zX7G1qYb0PqkCnrUWtVNu4isFjUNUkT5OnYoO2K
roCuT36IdrGVkiBM3d6ajSJX0PqO7fAGNv6tl1GKeEMPbNC6lUsDnwo8h9EzB1St1axkJQbKS0Wg
ACA8zS7jE+8My6+St3kQtNXYMJOm234txqSxrCp3SPvtaent4Qj/hhdyale7WUSF3zFOqWrAsRL0
rD+o5aQLNAQ9CU2FSOgAC3nV0xIgbcLT3zTxPnGED2WHCXDHnj6rwKzm4XT9tS0G46KCwXLJSJDm
6zw966N4A9xXbFq7I6++4ZuDivjEFBoC+5KYuzaB4rpqDolX64+lUaqNJF9l68U0m3LURr4KzDoy
tu19mBnsz/BgEMEzXSbtnaEzTySZrParZbA3VhgRJsHrwTHy6wa58gWaEPB4mn0rbBb08cvEVYuK
gYOlm4O27formYy9n4ckESZ4vhj4qaNJwnZp9uIo+/Y726FnCCsA8Flk/mFF9XMMy6riYgFHqW8R
ROE5yLl+XlFJi4Am1eTxqZcunnkDvNrgbDwtLbbON2LxnLg96Ny7m4XbJUvGm8iOHRCI1BVT2Xzz
omxbGdPbOvmwjr//bO6qIPt5R2gaJOFanm3pghnMutL6mxDaNhpFmsTC2lxzvvXG9KS0h0yhzXOc
N6gtt31fnIACnXNvD2BqP9bOZWsV1/itFJfTu4n65T3Reno8fLg6hcpczMe6yGkKhubSLr8PmBuo
F8f7uGVBs0L/ekkSCPnv+HVqO2CVGG0exs80a7/xRha1eZ9C2c3B6W102Fsbrw+/60n42JolD2F4
7sV4dDr7Va/z69FqrkXDpttL7ycaMVJO3UahpXYvdaO70Eh2hZpwcrHBDj8KM73LgfOH2rcifTZ7
udWW+cTeY7e+S3NYTiklMoNslGJ7zdSPETkgab3cc18E3jQdG926aMVBwVlc6vqoC3sXhViR/nBJ
/u12AXRhomtC94s97OdL0na1odlrhWVFzX4ckPVUKETJ1yDF7oK2AwsjJGtDhg8xzLlwNN4wp15N
gMVAHpQbQ2MmSACYJrNLt87PIsTG5jLidwassVNOzm1JFMWgih+dqHxLz846U5skNoPZACyBR1Zu
EMNec3vaCSABXew0M3+M3Pgu9OJHo/4+1IWzny3vc8AShKb6rluS1wqeOTCEYsdZB7ulTK8yt/qg
vWL+M38aQ3ct1HVaztdJt0IltVNz7dKFIE14Tuf5HOnzSfK+gzl+WP93As3A1ZMLl6cU89eccAKY
vPXZJt0vdUqaYzszUkEg0IfofhQfO6jRsh6G+GPo0eZIMZ5Rp5Hfa+G6HK6BhzAcGj+FUVyEKeCj
/HuOLfr3F+9f1tEmwqqv+GvuMlTXP188siBQaBozF6+PzC2raZ7qRD+DIL5XqTvgWrSxVCEYrFJ1
SIlW8ZuJoI6pvvv9BxHrD/r1wUb+TUaYQSQ3MrufP4iTzXXTA4c/NV34IzUDiI+HNsSZzn+60rwZ
MZKTpfUtz3/k6AN9RsIptbJ3xSotEFZzpyzxHnYLWEKHRCjG9Xb/8vvPaP1TL2AKyySJZz0hLWmv
f/9vh4+W9Har0pCUP6sOr/Fd3PWRghdrjG+ynW9qtyJYg/oTqSTydJX1iIqi6keFIIhitHFJoSC9
giprs9gGOsx+sf12GV4AbQAF0pZ3hCJkaIyoob523GUbfasJGCjy+qaiidkwYEbuZWX3ps4poI34
4PX0TKe60CaDetAU499O4ylIic/27ZValhc7C5jmtprpmstSgEUPm/Gg+hHYKTNHfHZQSvNs/4cv
69djwdNRcWCWEet3ZRvGL5lFhTar9dAoTlTzHf14dVeo+m3AYI353LzDUs3uAhpi0Q9q2+a2pBMH
2NuYOSeandp+rsfPCHtZfBQS+L+jj3vbFgvZDtQZyRx9RyAbBwB3YGeb0NlGNLQ50S37bFHjxkH+
Plu0IIBbiyOLjRMQVMbI3UIKQhqSZRTjHBuUPBSSWYjdMthd7J1VvSgkuNeFrr/3E0MKGwviro9Z
NrMnulHj4Gd1bp9KdoS//8L+4fHxdIYtpi6EYboWXqdfHkUJfnCRDdGUTr7KktMIFjBaKyfFmNos
/SYUY77NOwfwwlAaTEGKP7xczfWk/vszuH4CpClE9Ol8ACTcP9/fZJV4ER6s6lQ6Njmp+pRTVpdb
uw31oJwyjNkEgWQ1vUURvXRDpwUiMy/sxfO2PTqTbecZW2YYkPb75WO24w9Tn2ZgFSAR07NR2EQ1
Onbh9yEO48l7mtzXUvI2RRe59v9WQQ90PRVevGOy+qYwlFVTjQhWRbdu2bvsqxje9mCTxWqYd+yn
31+Af96w/PbA9CW0QhOq1y/ff9PUWQcORJ0EO9D1dXeUaX2zLPDpS8WLpja66aEz5z+VW6vK5pdv
3dEN27RWb5X4S1T/t1PFTW1ZDDwtyODBZc/k5vQAQM4N7cDJtMS1URoHWWUAHaM+iJZaHRNLY0Hj
FDNLpuQFSIf5lzDq/7ep8T/ZFX/yNF4l703VVj+6/7H++HcS3huo4d3/+vkv27/+Ovqstm/d209/
EbDz7ebb/rOZ7z7bPucf/cs9tv7J/9e/+d8+v/4tD7P6/J///e0DLAuBKHw7790vlkTBgJVz/T+b
GjdvefLv/8z/sTHK/+LfIU2W4oal23+3MVr/hUgU0RevETR7f0PWrTZGG+Wb/r+ZO5PeurG1O/+V
IHMWyM3NbpDJ6XsddbasCWHJFvu+2+Svz0PdJNeW65bwBQiQGhgFyzqiSO7ufdd6lmHwKrCL4hL+
t4vR/ctlQpQotCwLhojpWP8lF+MfoxzxCQ4RgWxUCEhH4sMoD01jsiLUd0QH9Oe2AWTCOkRytDFt
SrpeVoyLYDL7R1zonBan9A012k0ZEHxB+LluU+ik36lxYjK8ZvOMd5gTy7QMMSc2Tv+kN7TMcT0I
zLlZYe60EOU7ZhtldesSVgCGgCV2sk04wDPj/EczitoeAmZCpTW9vupjco2i8QFRd4JLRVMCDlp9
dkN4vMBnOElu8UPsTDdYcoRetpQqVebfaZ3ceTBR6FUXcxNOg0ePSvQUpsHa88Oj8B48frKLAYzT
QjRdUTmxddtQ712T18JZE8aBCg/9TLLQxguFaqDmY3pjz3xvjsqLPncXUquIISm2edZsMkrZpd5e
ckVZxu9v7F5tq701tQdB67Tz3TVtKlze3UYa5aqnp67s/pvS+nXUebftidyrL2Qz4CFB0/q18Oim
d+VJ8x6jTD9Rrv0W9fkKXMMu0fFqp260SlmoatNcjd9zM193DatZ6VxaEW7L9lbZxux/h21Zb0IO
wPAcbEgxhkh2WY/uNg1uAq1fRma1c4pxzTYmXDqAjUSXvCjLwfINQmO0n8M+nbXHe8LRdsHKcbgt
Okxx+EC1a9ywOaT5U/erueFnLNPZo9BTBozNG0IKl0Fcbd2AAtRADKSxN/wTVYjVVHzvMZEE47Ss
h9sRn7iS2q4AK90WJHrQmLWfW+4LRVtamsUCZPVq9k8o/5YPhoVxm9NdM1ETpKx7Ya4jDNG4ixIg
ictDMegsa+Lqh/6adJplWFLxjckOj8/wbpaFAbojduttK0cKOcXa5QwSrnsF3wN3fhhol7x71D2q
GC1FqPw7QH1pU+gtEGche2rt75aFCQg1CVnXs+mEC9fhiUT4c+jaEz1I9BiqSZndJrzsIcylyCBI
PDTQfasl8InVYLtrkOGLcGYvTA6tImtjE+LoY63Q9QpXhbUaR28t3BPa04VFbTDll/GcXT/or3LS
d1mwS4KDMPPXoJDsXbJlYmjbabB6digICAOD93XEe4j6ghBl3l0TI16HibMprAY9FfrkGYUYegbC
zfzojhWwwcR9CHu0yhqN2KJ70IC9LFLiG6eJz/Vmg1tVl0QAeDvgMD49Pm6lhOZLj0V7yGpMWI0T
HyyX7sjkkP6j3K03ErSHuuuFKjuytbZ3F5OcVknTl6SkT+06CTOOp7VH2zV6yZQpVog7z8lgJOup
R08foS4FBbNw3VLHKOE9BNNYLBPzoayJxTAmkAaipjkbxBT1Ym3fFgSO1xz2yVQwbxPbup3Cu84p
T05n3NctPxA9QZgmhMNHlHMicRCNHTI/6Qk8wHyrzeYTsl6WmQKUha3potpsg9jhrXTDVWliCui9
WfMTvSiVQl6DfzALpEx6yQlmCkLfuC47EMegnyExm/frbGpeZm7JqRjrJyvLmGTD80BNp4mbfZOR
MVcM6dv7FzsD+HYHwCC/EnCLzYekqsHhl69p6XUB/xSqirtIaajHRgzRXu17molZAK2lSXm4TYv0
APX3/IluWaCvgOYzozLeZ1Aq3qSXxxml2uhHXh3AojB19hA/DWqHy74ld6H7liDZg58PL5ypwJ1J
PAVGtakvz4QRreFRq4WFKwATD39rc7MKtTfMYSu75O79e4QXv83f0ij60EE/rgAxLqEsPqUA8haN
gswBD6Zf9um5cKj69/TwsxhdOsB2Kp64BuFVdauwKsVS11Cl9uUBrDsbvULcViXfGUPJkUVyTWNq
UJDIuUGGB2UcYhJ6mx29dRqT80zWWjFzWzSQVcxv1UzNCdcjP8Ol/OBUKEZ9F/mkBAwRhfxYyKWb
n7ERnYeIS8+m6IUaOnSMieUnegxaANYaHrnMRT4VvXZwuhES8WUXv1zFfQnmrisdzAO7HhhbJX/k
4QAbBHc8LsBDOZU/cFI3i2vq/6ub66Fq5BdKQI2ptgQRJDh99FzUog7iTeX1t7DlCJFrNQN4MfJe
Lfc2RYuBJW/nCJyhPMuatNFp6uAA8WOslnnQzOdfUheXKXMvnIZ4jn1TbpKto1fdEpfK06QpWK/d
jPPQfmoDFjK1Ce3hGjm8X4K6MOM2XY6OtokbxnamwbCd5xLPt090I08ZEXtTnHqbeqqb1SLstZ/8
dQMAUmyyKHpzHEtbTIMGS4m2XdfB9/MMfL4ec2dqKhaPcu/MVfRBQPGyqyeTXsNCRDoBkS79f3nL
OkODaR7jXNM35ZYHEy9aGccYeOhZrCoVz+1HlyQl3VwmKSlqKfeGs/XCssc7M+R5AH7xl9O4NA3e
V8NicswDfhsfwHuLjXP+3VPNv/SgFHVBKKHvHZ2UlJXMRiSleroEbrQjDgvxjjJuwZaTDZOyBHfK
PKS2OL8/rnh+lKPqnuyr49YZAQaBR5CAvxpNdezQ5uR+/eSm8Zs7lE+uuHj9KBdpzCRtjMGbFsiN
HhXriSeymCpn72vRG9M90WxVeECoQdPmWBLG62YtsC1QWIFqlraX33p6/xUe543ZBG8UahV4l/BF
r9MTG0gselX0IhrAlVCJbwMiWELXeo2zMloFt+22MNKfErXuggw9gmsdg554cajs+La0mUaIB7uN
0RUuDEdba42JeJl/ooPQQjb4ZmEKWCRT3/MUoTrpX6qhfIjGldYMRBDnvG1RxeE4HPiAXNZP8fc6
pBHbNk8zgyeAEIyOEB26wGHSPGFKRxNtQwEdzeobbrLFwHKwVIK3jRgjl5nV2uMd2A9MXmxAAOew
NA1V9hTPNTyhMoK8joSAETsctR5GCW4k7cUb/Hk/ZG5tyDnhXR342xH9JV6WotgNtnEm4IIKSwpI
tfCIok9684pfeUUT4yLS9NRpRIf6tf2Dbs0jYaiXqauenDh463JzTiHZW6J8Goby1ZuH3UTUGrop
g5V3nnfKxLsmcqDwmW/zWX4s5wf0PuspVP29xS9X0n608uEppCXKsnm25D3ysJ9Rm59cj7ejqJwn
AfbJboi3GQZ+17SBBWpptJ8HQnqWK/K6v0c9/7RuiiMlbFJOSxZ3pzepdcTpS9iMB8oiHqFK79/w
ThgLzYAxKCXGuabY4eEkQ4VvokH59v4/eYQl2CB+DakmY2drOUfTRvg3A7cyFe7pphz8hK1FrJ31
uTUyX8VYorMwBvJy5H2eji+JaPSVqZVPXsa0qmn5o1Y067xrN+/Xm/NyxrJp116r4+UdiZni15t9
L/70dXLM26yvPbIL2db5vMtRIG4zp35ySofbNq/9Kb7OVcMBapX3PqPT43YYI3ArzUfnVObIVGlN
oB3l37a1OHHUuGAc03ZiIsguNI6ez6yKKDKgbN/cWz09M0aoA28Lwzg2ZYOKS3/J5hE/MuZ8yco1
XxiF6KM+l0cjoNlm1pxg7H0XkkBEPk+aZJZFHYfxJGz41fmwGDAa5h8Ud+5LlmYXh0V2GbN0FYT3
kBE5IDRX7aXX7lDMokROCvIQCiPjB4AIH8ZX5ehgIhyWOPhq9yXz/EIQLDlrrPNO8brPECgNj8YE
zWKJZTVZtGn8fYrATLcmuatBDBF2MqwzkNtvIWs06kGASAF/S+QB02fSn/02u2pItwfBO68ZRFUn
IPVskxT2ebfYlCjmdO8hDHmxepWc5RB+RQVRoj7iE5x9yTZm16fBgxaDBWzHhvNchOu3ahHVcAPy
ttxMerAlryul4VycRanu7QRQR5elL4n7ShUJHZ9i+PSY8NGeRMfSe3LkQabuHYe+Q5G0jzJBDEnA
dDu2hDPOUD+wKJcsB2hH/GHKwWJJ9fdUhd+Vi0ao1TdNWlz7xDpORnWHpOc1GAbGHIY2E7s4NtVH
Gc9oX9YrgqfAqgX5mdQanfOmwSYjAWfn6s9VNSzaLN7ToYBIpXPf8mE3BPY10MtvIyq7LDPBWFUk
9KXxWg7z+lvlLe7DcW8ibQCRiz6S0yVSppHX+peKw/VfxaFfUe9/lu3BcM+mNWlZAnYtFPvfKtFt
o2ua63YKFpH20LQZe180/W37ZClrW+TdU2FOt52DKD7Q72B8sDR0vNWfXMVck/+1ckUlwaaSIYSN
ZQ/ww1xR+6VyFWvoR+pgIGSqQPio4PYW9ZtD0iYASPRA456E3lmyvEwFHehSw72Q0PnPDrWh7VTW
fkK/kH82BzlT2FLY+NmcmRP1+/XQhWoz16+JVlbBSt7GI6dWf9BYc3WxxcdL9FUFRzefB/h8o0yH
qQUSC4iPI6eoZ3tkvh40pvJsOQJxJrCTfUyjs48RBVTNzgAHgIdXFU/6AEQ/VmDaWcisOn5TYDc7
q+MUL/0leT8v87LXs9axcfd/msq5OGf6YF9ZIyErzt2B6OWTxwHO6sPz8PDheI5OB9cl9+CjKTQG
W+UPkkKMyIFkJOgkhTtQCojDXb8iVoWtb+M/aAbMVcXxJKD1LewYnTHjwcsBHBbcooSkFJoVdxHy
KoSZuNEIXOlTWHojE4E2A+fd4ZshSEUs1B3f/69tvyF511ANZ/mLszNk9BDq2dv7NrfnbL0Ynr3C
+9Kn3kNXs8uuygCVmpEfMK86dbvMG3a/Fc1MDtiEXNniNp0PhGVh7KvKwsc8745bxH/QCVn6c/eh
cIjbfR/AvJfs4TH7hObPVudIT3wQ+v752GtaNAF8aIgmyWys+Y3Jo/QjnrwLKohD0WYqKgh1o/3w
zg7EcAJEvC2vbsi20WJ3sGia+ynDM+fwjCFFPLyvTe9LdWPLLbnSra5vmxBv7bxEvR/Da8WmpTi6
A+vCfNSYV+WUo5ED5qJmL0ieEZ+b1U+lfjQmbXbL8EWPTU4DWC9x2FkynzzUNRBlzZVb8r/Qa5b/
b2q8/7F8+1sx9z9Vgn8r+f5/UuO1ScwlW5Dmx38u8l7Idg3/2/l72iXdb8Xef3/z/6r2Cu8veib0
C9zZRUsR9/9A64T8C4qddKhB8RMtjzk6nz/2f/x38ZeNhhiMHM0Wx/Z0af672iv+4ks2XyPAYg4w
sf5LASXvxJ9/T9GOJ+gQMEHDArLJO9HfF5JfpuimBBCctH1x6FL/aYrjW51oRtTkzpNROxjWQkQ8
6gXm47b09MdoHO/oTe0xB6Wa/er7aycGcU+O4DNH+keVgR0WZsRrSTrvZA8bJ1KXyQ1vY+DZc03g
riryHxJkZ5NcArPF+VrXL6OkmOxCbez7o1Nke2ojK1rZuyLT7u08vp308TEjkdsv5CYQd10Fwa4x
b8IaE7KWniW2LyPRQGpnZ7NVd1MOsskLb4c4pLyb0OqUB2AxF7Rjqw4Ib8plQIkJP1nt/ohX4Vaa
lMVBS1rsABz5oT8UJSin7MGDo9DLO+xMt35SfJepvE7Os9k03xUtYDDO4cIZvLkC8FPL7Htc95tY
mnelv6KrfEU0fBI4/2qqNRKeRYpC1R43Usfra7VEAHQ3aCcPpT9cDWs69wprq+3c42i6wrs9sNwy
Hyb7FoVNqy5x1n7lznAA+Mqp9gHZ2FtpiE+Wlb95hciZIuCGsBvDpEf1oZFblA4RdTKYDqRR33eW
9mXs6k3XhyQ2J5pJilO5S+eSu4A8iAomXKfGldgIbKZUQd2GzU8XYcLw9WRDGTJcdIV3q48dZDE9
PrgEbzDRzh4FP/5ZFkKtY6lAgrTJUbn0zaO8VxxLRhQaEfE6PlI+Dcma0uJ6NUziLYgIBBY90OLR
szl+UabM21c7a8sdFToy6M1jqg3hikC7N6wO5IJQoVkJeLHLkKMgJCZ7UxuNvogL+tAGkcQ9ldor
tU30V1FHtqBf/sioO8NOKcmXnqjwlmF7FMRR/DLD/N2mbpYP/D5WbdMCHmcYLnFCUv+wqcvbDM6M
a1LF9bwH1tkeIzgX7B2TWHTb0C+/NW1zFW2P3EzqDwO41wra+qbB8rzEc0gaV8FhgGFpmObuk4ub
n/LvF0fiGLMcewsmL/tjd9T0DR0/v68f2A0OCxSDiEsFzw4VAg4IFPmU7Qk7EV3WrrSIL0jvEf/7
olLsvvGPjCvh0BmhbaNN+tsnF/f7xmee5bg4CA46jTJaZO7c2P5llmuBJU16I/SDrqBHV9J49GvM
KyXW+YUq2l3iJK88WMxu9M55/JbEVv3P1/Auc/r9BiFaYWYge4k5AsvV79cw4KGCpDEYlG+otWb+
94FtuW2VxsqN3ZQtMajgobtrovTWJk46q2DhWkMHSUpkXwMH13faWfayf5h6kW4qk3dX+Ssc8Jz0
3A5f02gca40qJGWgdLdP78FP5xHBadmY8vIXFmfEKLh4YjukfkxZxEIk49RrP4omEhV5uQlQMxfm
SGRuRyPfmAA/jtjoVGrvnQZPvYjwG84bSEb3Jqmh74O43v7zbXo/mXy8TTNFdX6P4LZaLH2/Pqow
mSKsfKVxMCjhbsLCvBJtk26EpV6KDKd6YJY7FzdQWAsGby+RwIclmlqHOgMMgnExUCr552sy/+bd
5gxlgjcFzYFM8cOja8MeV29Rj4eAJPFlI0tKBxreoXFMVqkwb0OdTWXfObeNKB6ykEON3sgjAYZy
65LlCYENW7Mh8xuSI8MtgSoqJ8E+KOe6cJHfyr6jJRSV3s4Jh1NnjGpb1HlKqTn5ESYYntMIbPzt
SCjevu7JtIR90SeXYYAI7xcGketm+AlqRVh/8zvPk7llkvTEFuH9678MmQI0UWzRgzoQxkVFzEk3
KA9SqsyILKxO7KCRPScdUG7RMwelKbHuDm/w6NT64t3GrXLLX1lkvyw0FCFuPpU7iBlfMKjSF/Gj
H27Helx5E4y5kZBBq2mfDS+0NkPoP71/AGKXQ9BSb01JCVrnTn2Veqe2ymvnhpS2m8M8kQ7q6SaF
5SXIme17Mg460ICDS9dYOGj8jRj/rN2+Ogb0LEvg19Uc71K16XeZ8w/Lq5bHGc4CxQDKkVDii6Yf
RY2uLor2FgPchejl2chrr3jDHjWd8OrKspJFYTaCRwzyrQy+aJP508+CE4wCvIgyCpaly8/zaVTa
Udechyl79kc3A/qgPWtm873j1i+UV+OL64LrVGCQa5rywEko3dRafI4HgY6lEwei5bpNM9KttBVZ
LQNf94rwRaPx7e6E59JTTkNnI+FYjHX2TI4Q5XDRkrTYFNRBAXSbOG3z3HqLLXJ2LAyjDV42Y1Jb
dxrWE6Y9eg/jxpVo0n3rXnrDsc+rt2zot6Vs9qKiVzxaQ7RHXvJAd+cVM+pzEQ31ehA0z4rRhO/E
hFS4yCwbc6T0ooNuGGfboYuamxhtdxlM6cohDogJJZNbM53IIs2VjV+vxCFnf4ff5u2r3r5np3oh
bincNurYeERoZAY8dCVoeroDOCIHfj0T41LRht40nvtzwDO77BCMLhOStMzCXicK212eyZNpNf7W
d2CylflBuX60tsaeI26onyYV72OCfK9BwjRqa7Tus3K8GJ1H73n+aMTkmOozQAOpbWAnKsNN6Dnf
OjzBixw+IO1BIZdtMTznHRgxgILozgf3BEKF3m9en+ih+ktbcOSbCiwLrsU4aLpSW2da+iPIHHkB
P3Z2pPPg5boifzR+cKAVLD0ArGtb4NFKICkfD+SsX3Wrd650Ava6nN1JTfDVmnB/aIxAkBnOpoxh
ETZkbKUBVMxSAl8GvrfxYBSDnevDDfEn5g35CvDjev2NBRkwXdwcSlPTT2102zRVs5OapNgM53WE
sEpozqI6GlXerxP3EHKQ3zktxsXGhd1YGaZaW04bbk0r/iKdKt8OrdilZQUoqXPOxVz9ctt+XYkk
3AZFfdOUKkZuUz3i4FTrRHdu49oezr6Ktq0nmhUE3w1tS3PlCgzHkVDbHu3eqk3l13+eyY3fK1Lz
RsBFvgX+lBhwkhDtDxUpWTPm0sknrphJYc2RHOWf+z2PyWejWvVEN/1rl5TTpqttStV9+NQY49Oo
0aT2HAqglYlA2UHs98+X9aEw9X5ZNroyGNI2WlshPuxPCph01B/a6mDYPtOV6R4JmvGWcdZRveyq
m9aooxXhdAU7ApTrxOzd5qkHVWYcrkj/inU70s5QJSSI3s7waoXfEFdOO09LeP2NR3JuJBpoB/hD
DXqJkC+gz+SkGrzgFgbOceIoJvvsCxm6+dbwm4sv8uyQK+xqeQeBYURaorXgC4guKPZa1R80/puD
xwA39fykf74hxryi/r4L8Gadnc0hl7O4Lufn+Mvq04blFCdQRQ8t8QGhwLwo8uYcamQ1KZNGLDvz
GnVPL42vumy3ZvvTa4eGwLybEqAJ19XSYgkAb+pADf5vrs1BbyVng4EhP7xDltCtfPSgmxlYUxn0
xFpiAVXCwQ2vo3AMg+gWrIa2Tvu5qDzeTDNAjSAnHLR4hWFmLZNiFzrUliWpdutPLu93ofT8LlFl
wPzg0E21kdZ+OIYSg6W3iuxnNtPJC56bamXs8NGhZIEyuLFzpCbx9BSMPq7QwLz75Kf/udOGFmgR
bTlLRR12cL8/OBi1hdLqgcglozmMPdVF+ofxEuxPs+4XY0ox354bNrEvn/FHYy3+9Bz+585l1qnS
ARG68Cz5jsb75d0h2bPJci+uDkMx5ojSOEYPtnkZiwk9pFHjSpmqFcL9dt+PA3QwCvhyCh6HwaDt
0tC0rC1/GdoFTtOcXGQbiQoeD1osLjDBBaGUTA9jRRxdSKiYOz9Wp4zIsueP9dhy7GML+1L51SMe
EtTYce8t3UDm1BS/ZGFIeXhmATJoOKRCNqObBmshLTR32QeCpbpiR+SEpbdt5vY0oRv2MBmbRnTj
tuk/zUKdz4wfB5rHiUiYpjAN8yPiLZK0Z1Ejlhy08bhHkyBpqo3XdE5HmD3+EWSItxXsyMlcvPJc
0UUHARqWKcAuCFks7XmN//kdEuLPa6JOL6R0Dch71KV+f4f81ucV1gquyaaXN+GYgMhsHE0RIlUH
9FZRembjCy7JApJlD/2l7oCMiKZvN7jyZyukIvCZei5wAlyS1Y3oE0jrBjkylUB2Au33ccjxjv7z
hb8PrQ83U0CJ9Wx0k/Q9Pg49wKkUY/SOnnlscPwd8XEO7ng0A9Bvg6PvJ59MFmd+4aY6WDrkDoJP
GBZjYUNxS9hNWe0iEA4cAqQcaiBJJs41d2WJ721iLKI+uRlqhf4gBr6kgGhyE+QAWiw3l5ZMyd9K
sxfP/ObYStvTGr0h+gExRaHiNcoaBOEP8aDXe7BNzjqzCHDnXR2ssvhs8v6b5yeZgGz0rZQv6bf+
/vyKBnqW00XDoQaRgHednF/SjJaESb32enmPQBKojqYDp80Tso5PLnrYda3Kp39+HH+z2M+nSJ05
0ODUxmHy9+sgH2E0LRX0h0BWT3ZrbdokdTb6ZEIQwYAMJAZVVfcFRttTk1bFluLQzuCguQ2n+Dsv
2Q/ZVNdPrulv7g2bOsTzpkMNhybU79fUxDgQa1LHD7DLPIKE7JfRDtAJDqFY9WT1gTZJNyBnwSCQ
Qom6QuCHjXtem2b0Pyso/XExPCVsKhaVO4aa7X2crJHa0WptegbaqDDhOgUQQAhDg3IMCLrBxT9V
Lmwun2UQ7f0axxUxEoiNPhk484D+bdxwHYRnzPJ2l/PmR29PZuLodEe/P8Q1eODI3Qp5H2RFt6qQ
uSGC5BzQ24b5CY7+3WHy7x9LaIGYf3uKtpTVqNfaH379lJaeMjjCHpo6vcrAuopuuk9spkENno2X
7uuQPXXZv9KDea4jcBaGHmcIiXDJYoIFRZjieGg+IYD+WW0gP8Ui3AIrkUmmzMdKmoZRB15FPhw8
AwnooHF+6grD3cRoa0FOsS5Bf0YJNBFirPtiE9tjcEde2jqT+la4RXoIcwxhcmzmQFjKIlUxVdu6
p8Y6xIhwS0/+lKNNFqXN6ZHXnLjrmeRLaZX8zDPRqxxvOtI3G8eYd+vulyZvIJQVxSOcB8quHFIX
Et8tYhUv+Oyd/GP1lrozl33YPei8lR93V1HpVhldUQYIW3hCmsWTYbSr0qmoIFccXLyglPv3AmIL
lX6FjtuHWdgdAZJdBp2KQAwIZhlkcDWyCMrSJ+P3j90V3UJ2Nwxfmi80kz/MbTCTaI/aRMfSoTQQ
pJIhW8ovRQGWhEGGHt1uKVbZ6mS1WJGLJnE2/3wFf8jzeWsth7mVTZY3I0c+7O+iDikrdIfwMPXo
D0f3q19KCDl+3WIRQwUEegDSB++pq3hPG0t8DQN3F7bsJBrnitroNMNbVMqKUoXtq+VoDzKpX6cY
Yg4VDn7lfTKw8jQF5ByO8kbNZ8mkeQsb4ssiUEV16BAZSByD1z2TYHYRZscQqq9tmzxakfl1ogQx
dJ8MC8ueD0EfhquNqIiZgjVWp6n2+9RZVYEeeOjcD5oX7kPHibeW38NUUGywGrDKqxLF1RhKcv7G
ZMkhXSN0jHiXtmy8lTf4xskpjXRBXStHy4H6Zv6rjhC6bY7d+uAOcMzIn7pUUL2PRflFOB3AVz18
GHtI7lZTQW2wHU7EBhE61JWuUkBeJeTa7kzjVKBZ1X0fQrWWR3M1V67z0um3fNodipNXRVdg/X56
i1Lkxb4sLtkUFscCSA8lqVOlJcVKVvBE0ERnBCjm7kYnGzIaNdIL89Q/wwzyTTL+SDe9I/WZSkWr
kR+aAcwuPE9dI3TgNz7Ko5I001ML/zQpCgoCIGlxMbsG+WwemzppHllyikMGpSPoKdtZvbqGVfaz
19P2rsnSSzigdmksloS4rc5TiXO1sYDISdtTh9Txj7kdT9v325dV7cExW5Blo3Wt56KcRr5dg5dp
WeMRXzWZ0a1HQnuWVVoSmqCe0xA4K5Zd5EZ1pN/5oNXXqGxjalI4rScF85XaTSC9K+aFeh+40bSI
29G7qK79qit5asqs2NJGnAWXogXtA3aX0igL5piDedA4ikF4OBKo0pFSlFvw1zSFkKlsESYpZ6Mx
Mq+Z+83Qqvxm9AFrxiYaMYSVPtUIdPphNz7TIJEbw/fiY9zicg19A7pW5bVbXUsu7OKBqpAPDV0C
4Nug344Az7EAWFi2Z/pTa8i7lAl+HVLrW9ZNjAGiCa8TBrmmI5nC6ZYkACBxjvWH0iVrPMvC7tT3
ezaKFTR7uGSKtMA1ELRlOSK1V1rBiLTBq5OJDeGFuIS9OXYzyNg9mcLV6ezgjtKaqlhVVgeZwCtw
mrtQV83B0dhBYjExBXC4AXzQVqdqhhIJHUFv9tZaxnJcOjecK7OHrnG+NKU5txWjLVuHHn86WEQP
AwVcbyjYgQ0lIQi6mxD+zM2YBcG1DGxgoNz32FCXdw1/p4GwyFFcbzvV3eVI9XEChMAYR3OqN0lv
EOE5wdP1XUFOqF2pDTEPCZL9qr43ITVLi9aul1RHgUt3JnE669AaZ7eBY66yEWkIMS0ndF3JMYJP
mHFMOtKb7PeoGpepFsVHo2hI1hk5pwKdCu66KSiPw/xHqcziX/8H0KJeCEQxa/QguzbRhr03eJQY
jCADxRR3ptxShpkIO5mCc1cBscGI1K6C2A0PVn0XA2fOHWq6BhiPYvL0Qzb/0QUQ+2hBpYvIa8/C
s0Gr+s6EuAfN+/xJCKSLrZjUj9yRwTm1A7WqlY/3pSD0OXPidTuN7iXRdgCjxnOnocUl1Pk1mXH9
hQJNQKL0MiWwihr1j7p3j5aso5t6wm0cxsMKr/y9HXnLZMzDM03hbZuCigX8DhwqbI5mibY6k+uW
p4IhXT4VOQnKVS8eVAv+VzPuaGRz5APggD58yi6WqqdNzXArUsdcu3UTrjuQso1O77Oa2JR6DjDk
NDcHLt4u1qmazl1jA4SnvbaY0D2tSIMft3GChjvD33iSigatppxzUIqveYWeSKBwnLNpnXRlI8I7
e+Bz+qnKjhnz4Err4cnaTUxgObAWqXHCdhtQPEQtraWdvhp6b6HlB18w4bkwRTbcEYSM0z/LQI0q
9D2e1u/r2nU3QDLvQl8cFYn2d0mEjSELasrFCC420WB8GQJF4ybDUFMgmF4VLhyUQHiXyU6Nk+1b
F2V2yQ695q51CyLtC3xLfT9NK+VJBXTmAY6OvJo+HT6d5y1iPeND8vaSxf3Bn/xDrWqLCBwizNKO
zUqK5nAfVsYe89KYB4xH4Z4r8LJIplWxLysrXVDpQFeW1TDnQg29kgfwMQ/QSYT2+JhYRKVSUVwj
RWuOtm8++T4rTwJtWDXSxGkDnKLyrPjObULCsfovVo8mUS+z4Ob9DwA+S+wb3c8xE+vMtKozZym1
CqRerVLDuw9HiTA9Kl47GjRU1fpUZ4gGj4EKwRKnapFaIU6ChmyU2jTQfqXMLWEmLn0xh2t7w0Er
rFfYN+lSJzZ1cO/LTNxpff2cuOadp1zy1Z0bckAlpTL5YyzrgfQS5SNYtn4SP4FYMDQOmg+kyKrU
SR/qnZOIR6SFWJwidjjMTmHdoNPzgmwBsSNYkRJKDEWxEirp0GDDnZMoFFY1auaF3uVfaWuYAv9Y
MXL5qibZKXOAF9EMTtBmpHdQ1b+XERoxx+6BdkzqEA7GcfL7jRD1aw1aMCfuNosSbkJxjnLY1Gb2
aGLRpceNAtezl0Umv0JnWZhduCksJKME1Ki4fY3nm6XIwViEY7ApWzCGdfecxMXF8tNHOo8rEskW
RkgUm5NWp/nnycxe2iabszHbMRc8gQ3HmDRInFsT2ENkhnltfwmQLAYe9kq3ub7/kNpGUlfWbxaV
QC5tq0Zz47naFrYS0IkEzVzm9EAVEYou2et6K8NqzBXT8I0KBXNuGfkbH9FOpLdzySCk/Uft0igb
FpfebTbE/rGu+F9KgTjZH5unIW7FbeQa68GLvC2MzEtbbEtitM4MbnTg8M9xFfnQyEhIDtowOVaG
OEmcyhLr5B40arMqPDEduCNkObUNCBAj2WiO9oxEEyhu0N0DP+kWMUeyHdafCKotY1eQBsdKRdRJ
X3frQh/3FuFVJ89RmPwj6AZOBaX5nzfhxofawnx2lJ4kxoxiLwUq72NtoXf1YHTE0MydnfrKdRwy
nJIn3yq+Aamwz+1EQd4LIrpjEgu73U+nGCnhtgcseKdxWphaP7hqvBUgy/a+k1CN1f8nZ2e227iS
bdsvIsC+eZWoXrZlp52NX4h0NuybIBnBIL/+Dqruw9m5D7JwbwEFFFC5d0pUMCLWWnOO6aSvKRL5
jIpnQ7J3dsbnxLwlQU/Dhd/ZdYmcd1FTHOe8ks+iCkpQqA7ZNy7/QNgVAY+ymG+BPRMpZraPrmVx
iCDdIt7o5GWute+Tic55pYqDwW7LvK56NRKYENZsFPulBm5ZVeLZ6jz/SPSEYlBr1scgJ/1mUpM6
ezTQiH659DW50FNyJmqatCeZ3fKo4/iJOBGhv23FhJl3Zma6W2SUQs1JuVNK/ZD4FnsNeU9iVAO2
T2CyQ7RcfKhVuyDIVl8lNkofN+epDZbPbc/Sg8v6LMYRdJ79w3ZKsR/aAFB/u2yTRdJH0lyP7bxq
Hm2D12EYrU9+wXeJJuaZ7eq7ncr+1YcWXGTOU22IfkuxRt9nBLZslRZofEUQH+w/VnmUYmwpwvag
PHT2/HjNuYUf1mUWoViSfQ/lxaaRHbAai7G9pGKIigjTpx9lN5pGZLZV7cPgP/99td2lIf+sfLgs
mj4NffrazIf+KDoZeKMw9SAXrbFO8X0qVNQGNsEVfmz/1Mxf4HhilZtyBg4iesFbcVk8VObJgCZX
WtlHkvxC23uSoXS3c4MATWTuvLfKJIhHt92mItWXceku2LDHXagQ8Q7OkRdUx53FXVESrVG4eNL6
hHx5Cc8zcVEq5wirYqv+6Ak2zTPK3//yxf/ZnV7fMhBTqHZomBFnCoDmnyVfh3Iln4a8OdNlR2Yv
iwK6oU/F4YOcJos9CqchbuwbfSk8OjRE763hNE2s9X991fU80Lrn2wYkDYoAcCQ0t61R/RJOVp6j
JLzNNvmmsgUIwoLgdtHMzW5Bhm0ckE1OzIGJQMu75XNfZgoqcPWWWWRm9JN+/ftXDf7ZWPjPV13F
2R5t4xAeyh/NqNG0+Gh+2pyRGwRA79q9bsmT9wFMCc0F7m67L93xY/LmHzYl47OZ7NJyHdc105OC
cnpGib+a8lIsnDK2jeCCM8hhKigfw8b9wE3IbWjheCnqgH9qHsaT9O2da/Y7x4WeUU3yYGm65u6w
INVHaA1WXh0Cl1FAOjOJLIB+8X82O9MBrLatfYxVjTt8GNNzL/dcnZZ4KTrsqAgdoowYjzy3mYI5
RY+afX4jXekcDAwPJA2LrZ257/0qpEDPCMpSXxvfhFs8kZXZA/r0tgOxXZs26WJUC3AwFd+U3Kr9
fB4icLkl436nRDz195/hHunzx6vGY2LkSJeH2WP0x4pz2yZzwtZtzguZudsFvoqsFOC5XkQHVims
Y7F8j2rGOb1H9VlmpAA1Ff4axPJcq6ZJP9bWS8CciWDB5lPgJlC5a6/Z16Hx1UswbVl1u+yDiC89
znOMKHSI7SWa9/kK34Pl/2YRZhDb+De3mdW8I5xIK15kM4JaLapjfsxzbzmmIeNojAvCB6TvY7Mv
zHmbVrRqujyD8ohHuAYdtG3DkmADxleoHte9Y8AyGCU0wRemFNSN1PzH3kFiSW7gYVyMS1GI33cl
vwccKG7LYlhdYHvwC+jhTeeQQCnAJEM9YNQMFWevuNXZ/JCpKzykaRfV4ruHEPaSCASW01Ads8L7
kU+OPObKOwA8I95rtXkT8jAdKr98UZEYT36YbS2dzw/wEVfbJOuzyp9o5ET/Rdj0L2cMGwmmNzNE
QOnii/lT8EzlMOa2GTXnLLR/1Ua9N2vjV5d2cATWgQsqHuykzG1VyIYKanW1qOofCFD/Sz/L+V/2
toCoJ/SAjGr/jZOJlmJKM3rQyIVtfUvhK6f850REjrHD64UZS7QMH6fgYIBo5UeYP5MGAHOgSc3d
0gZxXiARmPIIzPFk4F7/kVpQZ0cynAs5cAfP+HnMTG0CqZqtF+ApmLPhJV1CdWgo2yxcaDE8eyIR
xbjrVdBtFovDzLCwDAYeZd7/86sFtApsEU08L3AC84/+XReQwC6JU0K+umkwax8F1b6q53RnZaUZ
FxGuiNn4nHEZP1X6s8gjGXMAjHvXraHc8RKAMz73NI2v97cmtCFbhhnU47D0+pMCIuAb7XUUFcwD
9J7H0R6RtRN0UZYS3c8SLscJ6rMwov8M3gnwIUOiyGK7m5DtlOazYdOjCLT3qYTsdy7t6W1ZQM0y
OkZ43r8INqFt57AfSEV53HYUpwFivMGKgjMpU5DsfP3RGC8Ii/kBcr84r9ehuweoy3A8c8Ha2qJa
D9UEOGg9xERlvixMgu7HqW0jPLOTgEzPdb+xK96DoYdFO1vvlWMGGzMSr6WjuoMucEyxKb/JTLwZ
gSMupgYPOeUdTJAG7p85YlZbAlAtYx3sKkJIyXO0vUtBkmrRc7VXDWpGnsjff2TGav/q0tKT9viZ
QxuhK0rgfx7ZhSoC0le84WwpQB6tQcQwgA16kXbH6N1dzZ4lgTY9/qJ54e2CZQ72dFb7QSD7XwaO
49aOjj4sLYhnxxG27IY+ZbMffPq2rl18W0Ls37hAS9SUeyNnmirWjAGv3kZ6+DX0HJaNUg2OSd4C
CySgP/rR+Q5sQVnWXewJKoDWntoLsi705zJBySLa2boqe3wcauOghP4KIX3cpcr55NUVV+PBNfdL
UovjHNDeITg2HulAP1naeYvq0jwT/kvSRrRrbP3mJDaY5GVIvoHWQ1zQ298H2fhPRUAnltAsFIQV
Gm1hRcxYUgyvPX0KZHKw9aX7jBCSy1dqcLFZZUlZDi+2BDDJJHmPEObmWsi+mCPu53b6KWfgK5U9
lIwhhnQfVM82LNLD5FD0lhGDE1A6D7VT+5z8/hc5oQV0TPZ19MfEHWv2lSYyv2W54e0xovobD6lY
7CqEY6UblKzeeleZZcahoU71KBARuSYJpKNFSjYLLHDVFKekQkIhYPxsERLZ92ScGly5UFkcLCEJ
n+nnG3s/5mAzAWXDH/RMZ37oWk4B2Gx5WqaHrKYZhKo3ncx9M2GVr0v9lgII38qqe6XhhpS09ep9
cZ/hm9PaP1xjRaqj6irr1PYujqk5pVO6yjPuOoVi7vCuqqrc9aaD9Y5yZ6JNTJdJUj/h8+I0+xK0
ydcsWIfTdfLqWVxOACItRy25C7ZW8HMwiwcqZuClHJ4gCkgXLeBCNC6Llh782RCTvvGHTwHZkOBC
1A/F28GIbflsBcwlGrUuizo/aAtjN7e+9e5k7GY7O7peTd9tdAjehfrSO4ux6+l2bxs89uBdiF2l
wNaklZAxhwE3NIitaE3nWNrM8GHAkl8JtOfARP3LnOMNW1f77DaokQL7Nw/3AKqgQwEuYP020++R
wBdR0VwZVifemFbPgzc5TKjAAgLXI5uH+zR87pYhZ/5cWMg6Gv5gQxjOFhY+NzCfkzlYdRRkTVUi
4AGmEfUSVz40u3yA0E1/ud1YYxOuF4RG6aNfdeE26rvPbeI/dW35zEYdHRd6N9xGJLCmoQrPvR0c
Zdde8CwvD5Zix7JinyxjfNosEE4MsmIX0DFr0SInlNYahTVqQ/5LD4dUrjbukHX2w/PYFiBQHDzi
ZvjDN9DPpwurbfD0a+8DbQ9Xh2dWUtu41OWYlbAqV+O5DGV1WEwgE8pPf9Rm+03O6ED9AW2WdhjB
EjqFaRdJfI4WL86CtQ8yhq/NMPLCiHyno5Sce7rmdMCLYzEF01Yj178fOGqlD9TejyAL20cEQcMm
cDmXo5Q0+cHMvt/3/R76DUoicik6ZJP33/Zeh5FYzHlQQokc5ZGUBwR9CpUOk9/YRZUP7QPQYaVh
3guPMbC3TT0sNVU92JjEJdGFtMhmABEls57/e5XhNuGq7NEkGg8SuiqgFS6nrmJhBwnPCobvk5u+
A2neafMJMQI4ZoOKEHrxjzBCyTGAdIh6olmrXr+gdnqyVygiHBf6MAieg/7VNuDp4Ia71LNiQhqo
67SuX69QD1luE15elQkIlqxh0GIiCrOGj2gVO5aCGy1OH9IYMoFwe+SvxTYF1kIk5/uHE7QUwaEi
78Nkm89g5JcQXsdCedAtEGGmEppgMgDfEaFLa3+t6Z1MxoUakKAwpdiyJuBY0L7FiVyLE8mH59mE
ZpGMBiBvLJQRPzNRfzTATENrAr8mHEBaAUribigJbOmSDvFWiDpbQtRR0IYJo6fKsfwy38ODJnii
4ydyGD/Q0BFWTLQB4l5o6F74OnYJ3hL1xHriLgMT2ZoRDUbzZCJv5CwM0YjH90qHDJRoYzVmGRMf
uewBllipC6Uj9UgZXI9t0O6Y6Gbu9jkKZnTLdOs78egL9tj7Hyi9E6VyxmbONmRqnmG9in86eC4k
BI2bzEIN6Bb061oFRHIVCPrSpIwT9j4gH3Hf+dEJyxzfxSSZJXGGT30k+ARjFYfwspFYo4wdscne
v7BvpftpReYYCcl8Vmr+ZkwarVf9x4S7Cy91F8Jt8K2dpWC4BoYky4k32tfuE9o2i7E1r7ao0UWp
b00aqO39dmDhA+RNHL6SZIdS/UsGXp/imOVm2LCRcVpv0/WFxk+y8appovNN1QgtINtGkcJxXC7P
DA13EKEF1FAvvRi5+C6jsTzlXv9zFh6VBvLnmFkNd35NyNvQKU7TmegzDXMNCJ/eyeUyUwRtGyd6
Wdb9G9717853yJ0vih/pqqtc5anIxeniJYl1MKPq4OfWe0BbZUfL+tOgp/xYRgwKOo9JX0Ne6FA4
iP7hvCTtEtdjSOLueMZ+zsuWqtNAIbzpg+yDGvo5yXouqsanhq1hF+B1jnWVnnrAl/Hol9luLLuH
SPjGTkb5V0GklQYxd0Dewk6nKKWJdBjaAjza0mbbDn3EISA0VQ9DS9XN/pQ2PspFHoAXEazjCULk
/n4tvLdD/1lWo7HxPETXLlIb70/ZE+leRp/iKjo3FWcDnJLnNGRogz/7osw6OggkA9BFtyTF/i5X
Bgi+elHkPdJ1rDN6eUlLHA5mWn2974C6Am0bFV+W9NkGsRU7C/WoORGtkiGr3yK8MjdL6bQ7Bb8h
T3hdfALBujnUhDgMH+FI/sHfv6G99mf+/IYwTJEr0hjGdfJH46Aaja70DMbhXZPt0fk+TsxmeV0Y
dyMXOd0pJWXDGYrm6/k/t/OIqmciQXNdwHfVeft1ZkB6oa3YMqA6FRkX1bG3L45+M3iXt37Jzffv
nxs45L8+N3N74JF+sHoK76qL/6GW7Tqj7JJEyXMKSvsbg+HHVMDV9icHljkoJ8IdNKzpMd2bzAht
zzhZPXS9af3V+ohebmMEpH+TX15nhUAym1u7RMO/NycPf6p861cheiEfiS6z9olvy71oh8+DJBF8
WQ6NK8xdlsgXQsPYLgbYCsPirWk4xm4IV28HeHTdiGs5Y17UAe052ozzUmEstX/6BdeFBvRWDDPz
AblWiiBorX1rBnA94QghHJVdsjIJ1pShNMSAAlc7gwLD8JBZxJq7QRzu0+xk77igtndSTFV2a9Dz
9NUgmmO2yVP1sTPQNg1OxIUYO1Wn484ck1MGTYThu3FSbf9Q2WN0VWN/QTz37e8/0v8ybUD3AnLf
9BHKBbxF/yyqvNEDnwdA8Wy1rt5hBvgtB+9iiOzE/sQ+b/hbL8fyVCKSS5yfk9K/OtjNO7+lRS5X
p59pg4f++6dy/ynVWluWfCrfh0jr8dHMP7XegZfV5Ke6kpgYrF7T4ucxk8g3HTd+Mj+STFtuuqp9
TcyQ2ztF0cbr+O3UxMmdaIJq8JKhcBwSeR0V3wDcKI7autuHqxthqOC7yP5aW1ashmQ+1UXzJUO+
y/rou2Mbvc0DzlHZeieSaiT9bPRMM5t/atrhLmC0nwphXxbJXSKSDq7cqP4WQZ2mqQkZ0NWfbYOJ
MQqhdKt9CEoWiUEIMvz/n6fk8YxM7LEwVaM/CmLlT32t20Cdy+bili4BGq55G0IkMSENkE0QCVJK
CorP1Ln0PGYyroKDmUv7NNvsaoNbwo9BP8GAW+M9zklfbiO6B0nEpJG+RchUmJQLRueIts1jYbjN
NqhBIjFFw9rJNSF21guVtJG7joZJV83oCT2k3AyyPr7bDcOUEiSfxUdh9Ld86L61PQqCIXHFNlAk
7qZOflpcm5gtd9x0i3D/yzztD+X0upRIhHOQ+9EaQjL85zitEBXoklzKcz7V5r5vKyrNEFWOlRmn
tH0UAt+bnrAOh/3nMMHzBMARe2zkYpUvr66pPSz+RFaVy/S7M/m0fhIQ2wItmEwXOscM4o+y4Cbk
dvYesLW3Ff73vgwvgBtAjBn1YWjzE15O5q4214iSZmc77P1OI1NK/V/OMD02SrQ76dTLjuvDzQun
9L8tlX+3BJlc8IbD83XB5ayQ3//pegki/GmjMU9nxD/GcZDfEdbkwGoaH/IHQSGyNvO9GpuXIGhn
gOOpfYBUbXCjtfsjc+JhW1XNtCF/uYRhxhoIFcoWwUyQNoLPbmDkTL6Rkdg1kPM5bwig2Vck0C05
h79EO39tYUot5mRecaWhB51Nl6LLuEpm5ftZOi9uP5Hr8mBPcgBlKImflfMHmSfI7BHJmZZtXoc0
fHMj1LJ/324otNcz9J9nbABdHzsqjweEzZ82KRW0VLKmnM6NwAO6xottEz1c7aX9Yow4ahnqEyoZ
Ja+5i0MU8Wq9GmfDMD/gDA1OkSp/LqDy6eOPp8zpreM0sIgQHcOrw2AQet1RVXAjwuGhtUyXnssa
6nlIqWy3Zp06p6So3ttsuqlwXL4v3Pa6uvAeIJJjYU+R2y6u2zzqNvc2DRbwTaZDf6cKnqHblLTn
A/nV7pzkWkYmwfdFcTWs5DiM5jNBkvMLqbTrDwLwK1qqas+FRzDwFpeG1m5jJHTK/VZdB5933IJS
qZA4fSwTwyikv5Ga5LM/5R+uiZtQ6wR5GPnDHtGzCL2MDCMJ5Qw92dWZSo1pRCDNliP7DYA+0mes
r9KEiufMFTwjoRt0wZW9dQVhNtrM3POSAPoUyUh66C9jmYgeUtQWeeYXnMlueCzMiIS+sL5gJ8ig
kfsf2A3dp8mfHxLMY8e64OoL8QdZz1SKBz37GwvDxiIf22cyvc2r3RMZPHXlxQXC6goAI3ZvF2fA
4Qklu+8cF8t9zI0QZUqX4XxNCD8URJoeRe3ipvVeLFwRF6g8t8Eq4KKPap/6NSKkgj0UgJqLu3+p
d9wpf9BITfjo4iUfTH+LRycFtzmDtetLqprM/pS5Ko1zZHNrOi555aqHZg/n/8BfX2+RAVb7ie7S
ETLRJQ+cT3yWidZrSLdFV3M8Igk4LoPxUc78xJHIwt2AiTVMnOnUDGom1zj97nfyVGaUe3NNG762
UnQNbUvjp82+kbLkXgq7QeeNFdIQ4oeZa6YzSj7nC7A96fuPYbEUByzjA3WYnWw9KxMHw8gg/y2o
TQSdHcuotgsUIZhDFqhUNgxkyXqndPSrC5zn1JrAqHCCzl2mqXsVub0GErMqCf29I/PTEHY8w2bB
RVPl5yLCFzG6BHC2kCatuntyLDrfFapJxC7hl9KzxamkcxWEn+X4mMyEMhZyKnYL7WdnSpNj8W4N
2IjBHe9diIm7AH88KmMPRFYHvbMjWH3Ez7XldghWJhGkMzOmOdSJ38XSkT8W2fwqZtNAAcaYg/7+
t0SK38i+x0P3o4MmFwN5GGg7GhesgMjcfay/xDHuzLlmywq791ZVNJ5mHzYwuuxNjmIICFZ59CxT
HxjJ3qa8t2AkWvR2ZbTndQWcinaEVjfQiDz6bQdkuqs2OxFGiPUci+VOe7fFKbl7BtSwdPVJUO8u
JJubDzrJCVhllqly/vVe7ULIrrCaq9a4lqN1GnsyNs1o6rgbDS8gANwTPTN/E3X+q8xwy2cdvSc5
VN2e/KF9XvT5vuHE3kBVudILYo7vNPmuYufG46J3UetGqxbD3pUdIZjzgOPHjG5DgUvNp3LYIAwk
hnglW6BZ4Hwle6jOzHOBsoKbmWe+hLl9zOdrn7bJY1izXwYiO9C8EQ9JjjyvD9O9wB12w1lwTA0r
wGG9fC6Ir6Yer75FzrFJusdSivQb9IBHXwafokVgwyOJulwS8wmR8rOsJvdopkwoJi/gEzY+QAVa
Ol7p2nFX5zfoFdEJPwhEWpb3KbeLVQvS7KgfDWQKmgbLXBanvnwT2K0Od/qAKZIItDeXP/iwalfb
zTcGOOZVuy6iZxtpAMRyHOrwAAKvkfui0F/m7lJM03cLofYxLxmHYXY9lTO0tqi1YBaxSZJvayFg
rIurSPwPXU/eGVawC3CGnsjq+h77x86S6HTn3t/oLreR7iwEvnv6izcp89W9dVbuPAe06mw3+zSW
Mx2JTr+OWqKQSgekBQ4vQeUFVxdYwbGyfcIbhhaJDpyXjZyz9LCANq9xm3NTAb1LiupZeMuNwPA1
dJEESa/hb5Qtyx9t1t5iuMtgXuSXnI4QScv6kEczERnAX+ZFHSLJOV51lnUY5NOSkHSih3NNfibz
reRMvi9YgBVWYWf5pyVzOR3F9MuZcTGE2fxljqx059XiZ2Og+3DcI7Jobs+5uiFyQg2ijCQOyvHr
oqyPst7VkHq5naRG4Z2L1DxhKTilSPoY3i+XcTBueaYJDWqqX37nHz2IC/EdGUCtb2w6OkF9xVsw
tt8dVMtwnFkOhXpNfL96anWJOEkApHCN6h25Mf3aNiWifeofaEgjey5fYW6hB9PDoV1vC6nXP7Y8
/O2C6d1NJ00mM6HHPdMNEgFAKHCQQEzuGAwYLiyJIpf5bTYflPcSdgjI181gxUfUOV+SvX5ES9mB
qyaYL2VjQWsMUd/SPQ3K4DYKmW1tgEAo+t1D0MKoSB1fbns1/k4j0tmzWl+qoKt3cnZQWA/RKe2i
5x7iAlu5dbXViOi3KR9FyUCvM9uBVmN4YjB9wcKgjnXNxk9IJ2L1CWf44DbmXveEsbZ2AzYpeSmW
1jsPHVLZyjfAPxBqk0oE/bA3j+CxkccQ7srVJD9rj5booN48Pw1Oen8vMEWJ6iWx9bM1er+Tkckw
LimE7OF7P7N9JMtORF+hX3L/iYaAwKK+irVFZzhFZLCduhZFc5jssijqjkPEQ/SMj3Y0JWNTRi2E
w5u0NWgmVoZkMDLKrSkWJpb8Jj14WRSnBAtcQpc+12TQFm1RrNLz/QYC5GwqmjxcQvdt1j0bfS02
2tP+aY2fqALOdT17Xwwfb4tqoRR0JgwOmyZsxIEQpBAq5FQ9Mm1MGXPrdxenBYIODjwprLclz1+j
mbfJ8or2Cot6Y9eoHwqmZ7EinvbSSf8ZguyR/RpIvP7mlrK5DAj2V86F0fFXOPVMbiurTcx5sHfW
2hIiebqVwxeDDsyehRAAhG2+VYo3c1GP3jLLo2zg2kiGJtRyAHcCA8qkQc3cSDWdZs+oN43lHOwM
8+jiNeQiV/2Hu5Z0eU5dy8j34Dp2CECLP9CLjypbDSjrw6i8uWc3pMVhKqAXNkZ+a8gpHICcOGPx
ow40a7Y33mVa/5LuwvRE+99hcAbIDXg0SqdHtbK57gmZ0vCgO9XDoVR5eBqD4TlyiCloXf82ag7h
Fl21PRf7ARpLMjC1UEItZ7d4K8DNTzk0C8unea51RAJkRmqlSAVzSXBSO8MIOI/bJweTx9GrQNqD
kqLrHqFbMWZFxKif/SaI0DxijUnHQe+47luHoA7eVFhDudCUhKIrH6r1YF2/7DyJfWAt2IN6ozzI
Eh1Ryrx1m4yrO7doX5BkxPZkE7eVBzJuQuNdIL17xFr1VNrjJ4dbMwEh9DUCln85ge8gJtbZ1zfG
thTDefklrDSvlmkUuCPUoyg4lbRGuU0lSYA8Ge/bNDGcPTAK3ENO3+HEpW4nGqSEIRG8jzZjmgCj
yWFp9ZNnavPKwbHJp5zDzq6vXpQt3JYlU4PVdUlE3S6w0DMjqT2o73cTLcpiXH/c8+qQm9EmwTCz
YtQOpAAzqSisdzORe8UWcQwr49kxKffbcXIPenR2C8SIuEoZA0s2+9j0Bxf8lI0tucnGuBCiPtpO
dt11jfRv+RLF87T0Z3dun9rK4Z1sw/zEfSeJu9UD4NYjTBD9YFGLnUibvVaOR1sDu/9WyQIyT+Gv
7KCoPJn98CpAwc4mMHSiPrlGk+Vn6OJXli7YAsyUyUDCZM8M0x+95Z8iXBXXWTCYxPlGYnZZM+j3
k8dRN8cst8oLU+23MinEoU4ZZxu8eEPj/PTKTMPEGrjscKgmgJNZTrCyIlbxZeBKHvCG5Y0m2BHa
+nboGPlY7OqgwICA6QydvSH2DXI5j9zsvecYyzaVeFLTqt7dD9ahTjBlOwLOXE8f3xiAGWq6E7M6
yDaR+FTcHxU+600NsSWPWB7SDpCM56t0tZGbye2H8x0xC5BrQxOz3SQz8yTdjzTnywSobDdGJyMc
L8iQ0FqiEWOG85Au9POYFnbHiV4oB0VpdFd/AkdkDsY7gVmfSHkrYl5u75z5PwsAdXEnPHXxDecQ
2GxTKyVsaFjgpdtZBdsIIcVhk8d9gTyjtk93wlg3esxH0SVtqEkhPI3LTXDRjA2fIXIw+PDMq3dv
Ao8XZhAe/A7xodsTbZjaoG/SlRiV4UWN2ATJPVbf/nN0BAzl2VIOMkUBYxUBU7vxVlVUXsVICrpr
n+vyUjk5FQSTX6fJOPMdgXZw+j4gmji0KcapCLvVDmPco00aw8lV8zFMyQBx6DvGbdU+h/26JNf6
hCobjTzCwu7+1pq00lIjeTaM6WNpCZjOLFiCoohuVSO+MWmVEFlRqOVr6hDlhL1rmmsd8ry5Zsds
LHQpZ+ylid+gLRjD54n8BuTEjK8stmI/tZ7KnGqbR6d3vsmj9jGb3z+JnR7JdaT5vYLbCsknvReS
ESN12jTRdyEp3NXcXEoEfFu0AQ5qEEYkzZr62xRTyFAHylvbLuQ3oIRoIpIeuqr/giegOjmCU8ZE
LLCJpvS7PblNjP3c39M0/J2rkXjB9eJnGe3E6PqG3cbYtKsqcbnjurpnpcqIxKKKv9kgc8MdsOEZ
P7Fik89srUokBGlRpoluWpzfveseCoN5IPoECpaRW8sGUFvM647YJsIovlTRC6djeQVW4mPKILYy
W/oIfrmzbMFSA34Hj+XXqOaNjiVluvthkPlFtJf7xWQccLRE5vIklvZzPzaUGAtxjm6DmCEcPS/2
eCh24Xa7RGES51VQc+v+ilbIV/UapPTzUtOc42Ri8jpUNiZQmgFU2AN1KP8++sMXMWnzYfg+WXZ3
FvZY7Qj9NjBOwZ3q05ik310bWLhsYaAS09GQKJqwrjPEWVrSWrpfufnNPGoB59BbEzkaTp9vykHE
+VhTt6uW7AZa5PQp+MnvKU3d4KvN3TRVr7pxhiEXvAqf7qbhcOFNK3OwUyvNj2yqiwIbvHHN4uvg
1TR3eNNqzDtIXJBOkVOAzuJLsO4aJYlWPIXx05RiCXYQqO1CjzNSjl/DjJ7nYMK28ufxE1F13Jd0
ehozqQ9DR+4wQ1Kuf3LaGA2XWHcaylNFIyPLx+duNOkCVAGLDsb7arv43Agn2TktfmNTRuajn6/s
G2BFrl0/laUQ28HFB5g93guJbuThZ4qrXT4iCZi4FmAOsjbI3H9RP6ED7bLLjNwxTnPvzWeIgNwi
KNa7WHVgJEUfSJ5H6GQnx2cYqkzRPYwZSZXIfLKiVJTaJWcF/pzdNKFYhvLce587oiNeHbd7kQg6
Oke6Ox8m6alOlxvh4NckMT8XkuZNbqCA6Dozv6LQHXXH5seExFlXSUJPD9cQTTPAf4dAEf7Lb/wN
FNB4juzoCVwHNJQ+P/UOTLba43ZfDPoEsmjc36+BDZ6Ua8W1xXbNrzTxMZDO7HB5YVyRI+K3QhQn
tIkAJqfEtws8ZCmjc6G84Bj6w/vYcq7WWfni15hD1bpV3q9hNDw2lBbjtrOcxyygS5tn3FCyydV4
mNlpmMcRp9Vw9LqKu4lAhYJzCt+h4xB7zsVhmuZHfnE+PoVSb/bvU1tDXqNv1AK8qvnIgVUGj1VC
VRglHg7kL75GVSOd5gvPID/guTgFJkulniJUpXOAk2X9BegUHivBK9dN5hILZxKHBo/Xgmsn5nav
j1zKFs6W9GcxwrhaIk2k45JX5PcZj4SkcnvhGcUBZlscUEk8LFSDeb1eVMAe7sEh3PTSE5BKjzaY
5zeTlM0tKin4gzXWrq744ana3PoG/pamsJ8SXGdnvzOfgGnruNaV3BYkxK7HluPFnAoo6tgzd3Ob
v5d+/3su0FNiYkEZunVWERI1x7DBM/CadJDCjIbrkW67TeYYD1GBcNPVK3E88E7Uy7GqDax2BZqp
SINJm403c1V/pRLIVoYOKVGMegVcR9hivxsgZFuGEeR3eEwc/ZR1QodyI9Pyil/Y2EVwwCPyf5Gr
tDdoerzhM3ISXXO4TkmtYPUjBUpl9hQK5V6i8haovj6DOqFuqEcY7KBkIBRTDpo4flcKEg2Zg0fb
7+T0rf+JGXyILMGHvhI4nwv0mnipuZOpZcY9J5C6BL1+CwzQf3et9l2p6iNJj+HTrmh8yuPFfqnS
novKahjBTscQgd9uadAIZupjqOqb3zXvJnprNEMvgl7Fwc3J84tqDvFkrnZhjZG80PkROBwnZha8
ML9Hm8KANi4Ff1PqkrjXSiinWM9zKMgmmxpem+zl/mestvrC0uzAQ6Ke0u3kUTSlBOwhvQ/HT4Us
GPuEC/lL9URi3dDEZbXculoQgzJPF1SoYOyRDjXpQDCuepjZnNfHXm2ctQE+zfgtR9wiTT25NFLD
G9z15ehpxGOGf3IHH3NqFG2oez9Ugq5iGpYnxnzlGUUTKKciIIIURZNhkn9Yc8hB98NasZjWthPh
V6f3lyNYnDB2C84QlFUqIrTcQs4PRuGpRROAJEadXHbwHQUt2whLJIqwYVhdlGzadZ336GqIn0Xg
xxU6W5WVrZ2Ph6Cs3n1g0wUdFY7iVdenc2u71HKvO6RbkCkEBinOUrOjVR0uDXjgJSFZ3uSulnfd
EQGlefBcSW06IaHAEPt/mDuz3bixdEu/y7lngZszge5zEfMghcKhsCTrhrAlmfO0OfPp+9tRCXRa
WcfuywaqgMosW4qB3PyHtb5F3+bqEBQc9DfAcjZdV0GySpFGIT7uVowyYKK4aMxrh8utDkseRtA3
aoCYywQMQlRpBUECfLcFJf6+lv2X3kwYJEx8MRExfCKKiSFXf0ATyAprlYrO6m5zuwDhO3GO96TM
d3o7rfqOYQzE6Q3aQdKEED2tIDcTKRjJn0VlHGOiBIlF9O7DzouR7VJQ1QTQMrvhKsI4sb8pq4nr
eQ5YNWEQd0P0M0zgfe1b51XvgcqLQUyGEB/xJytSsEwVVBSeY+nFdOxtn+eEsdSSpbTJWqAlFa9m
8DoEBpvulgbCtJkNdZRDTK34wFzKOD/cxioMQq9Rw1Wu4sOB5Egr85KOKNZvyoJ6xqYNGOhbS24z
T/KAOl3JkSZgkxyOgTS2rFOQXGXRzyhAJtNxxC8g4MEE8I1nyamHdyBpt8WgXM2t8+Q3RL6YgbcL
EupFty/YzoPbWTi+UhAX2Q/nWYIr2EY6fhOS03joIUff+gwNW0wyzLc7mOxDAVxmRgfa1evb+dA6
4cUt28ss6YHsMM2WnlkjmaqqOzim/V3uw8HOJCt1dNYqFSlNN0aGyWOsGLoVBtVVPSKZrnU5rrSO
5hgV1ta3uVXLwZBrSYW9JpfKWDF+0VeuCenCDMpDr/M3zZbJua8V4z6Vjg64sQrXrPS+NCWEUZy2
/n54Tlor3Yleuf9pIeLm2R9ZurVRvDFLujyrm3Cqizhd3HQTMgaJyNzk8dZr94F96WvxoJVJjB+Q
3UX9jFbK2bjpdGirAu6rZj3j/baWRtredxy3K0auyrxEfKPel4uE0478Sm01BcMG3JW3wfWJXoJk
NMFkq1MqT9XVmwZnW5HT6k34UlaDE9y7ZmGsGJkGcCAKNMgjjJ5S0Nuw8GJl8iJaKNpl7HxPDSzu
v1+xmspI+GnBiifUQtWPpxxW5icRk2hDac0wCg8Q0TfMW75bZYRq8jbawrql1MKbTNAGgIyAJv5s
rxBo2hsfIeeiycy1x9m0z2R1AcQabWZb/zm1gq2Eb1/wA730WnruSwYjJD7T8MFmXA9Jd4Yc+8h0
PVvANaRvw3iKOpET5/dv7j84f/DBws3BScnzCF3Or9v1Qp+DIsW2ivoQwTaqRjWzR0bZdmxFHQ5m
JKDeZg4Fau4INQl0Z95x6k0LjXSB37+YTzTwm+DB8hHEk7kAfc/5zBHS6VBZNMnxEKJd8Qcn32h5
9hbm8ErcCtwXsaMUSTFDmFr/TvEarECoU7tI/0gq4zbXB0bjJrQQLWO6kxJAMkWlASHTenZ6M+Oz
r78XUfQ1lr1zGAAbM/mr1pWZg/kgtpJ50D7xAtxtwLO3EkSAIm1h6hiOwWMJDTdqmadY1ZtbBM72
1p9bkWMtpRomtmybLJhSSBEZu8sIjSy4O1Llk7Xpje8BWLg/ZJ/fkoJ+vTCxk0ACdaCmmfDTjV+/
u7LRY71i93SY4+8Jk/AwQG1gxg2PzwgfgicCCFhsPmh1oBhb8TY0cObj27mfBvEaTsleB8QXCKJg
0t760jfZD1vpsL1EHKMmBmUlEtrcmQdL5nqvjtN/SXSt2sTVhNC/zd5qdWAbUdGsyB4lart4SyMM
sA14Uk89lGVPPRdoexuVCuM4oRErKqI17MJvbReuK799R2wQADLod5KULyWVwNkZUQDkPmd9ZHmU
nNwDXZuQG6wCJjG4vjPZB9tkUTMRo0i/+yf53806/PmDBTrru7oFIAWV3K8fbGrigtSbojvcRLXm
gMBwQkNeRAyiRZBuCSP4qxZuxlINDqJFUhCyVQhrZ8bJTDXEl1BW8stgaF8mHLtL0fR0zADGGJU7
spF/uI9N/Z+6M1Y3Dt4iZJYGY4xPp1Q3Vn1hWgDSkpIEaqrGlB4/e3ZbgAt6gDQZ6MTUsE82Uh61
liZ2gYeEBhautxJuft9jtKWjwwbTwkdZOAwYaXi/Ru0IaS1m4KUlvb5yuvxOTOlDzDSVxaOn4zl6
BfCOdIxO/ca9JNMRHYOVYtKKV96Q/KCu6Gkq203mTSf2exJ/eEThO5dLmg0usKL6rk9FvZ2VkcJI
1Gu9hY3lM4ZSwkRFsYJBD9JByXKnAh5w0W6nun825HiXxlXAVsmVcMCrd0S/uNJm4xDkwiHOVMmV
wvy5m+KThkSL7gqJXe7k2rJh/Xuo3iQzOfT4/GLXtfhwMKcF3AI108sVg4VHXYdPMTHcw0LEYsv2
yGoibMnVE8ij0zoMnvuG7F6HmO2tNdnfJZRpNPweo6IuJl0R8Df5atOzTHXUl62oFwmpgNmIs9Gr
KvJYtEsYV3ctB99b30EmH4vmQaP6XOVacA1IRPV4R1QWXFR1suYZ+hZP4a7U+3cAzBPECaons8CN
7KkmhDSMVVfEzxKR28ZL3/g9j1mkX6H1/2WduiUr3szuproQUg8HTc18grgRVICNEGsmvzyoqe7N
DCukCg/kLr/Fv/YZ1AYr+Ik6ytv2Sv3P/X4uApvnQmy/AufWybda0gm7e0IBGPL0axdB5qrQeTlE
5y2NEeeMZOO3js3gp6Hrx6KKiPycXkzmgGt0OldhFy2P+Jm9ZRB3bEHs7/7QwP9AdGJ3CE7kACuD
feaEkZNsqJDH7O3YIptxYqfAY6JvXp0Bk2etHG9oWY7O4DGFKC0u7vGOYLwReQbHRhDrR1cHuOAl
FO+VW68A/pERacYo1U1zOVinrKKW1Q11AtjOu8+wd5FpqMXyvvk6WBRPSPiZmHPqlaJ9LAfiIEuz
2BsaK1DcDwcZmPNOg+ECqwWYC/aBtsq5+EPzY5zIInQ8pqvCZsLc+hGzvFbcwe1alHLYkz4hDzcd
b1RWLPZ/TPgiFzcpb0ge4VbOVc82u7k31RXrws9YmlbbwKsp+a7bpXyIJ39eoey8mxKb28dlnDJv
hxx9G+oniyBf4sx7zacAs1fdRFxXMJlLBRbaal2NKD6fHoYROHEBxZz8Mm0FofXZDcXeM+WPiAnG
JsPggUBw14KIWWAtJRCyaEDCQaHJ5otIS/BHIloFKqXTC3KiOgF/bCbCF1f0T+6+iNthwW59a1rW
DxRcvI+J2pyPByGdj4CV3B47pP+x2XYOjQnkRd0PMwPnhSm6u65gHR+240sQ4iJ3Yhf9JjmSWUSe
njQJE2zc9ktuwUwbCqlCD5wXqshL7PXvsalamTDEghdZ32p1w2T1sMr1Jl1jpgTh4RKUawZXx8BE
AE8F4Fno/EHj+R/AhR6cHQIl0A3bmAA+CWEZ3WgtRqXhUEb6Yzs7PHTrkBMy5usY7CMDDzYoTvcj
Dsm+0FKCKytI9jy70CSF6EUijZ0PMoMk2IadPi81l1gb3JivVZbuQ2hXXM3GQx2CbBI5Lhdf0lHe
vv1xkhtcIBubZpw+3DcWPIIhGwbGfd8peKLFSmgAq4TOmkmq9eAA9baaP4Zq/JNgqATACBcRcuMT
+Bzgg4Q9NIk1nA/EUwFVMtm8m1IfT86I90c7ydaIcTyXwbIX895UzGKYG4fGBp+CKY8TBesJek97
DeGCoNZWktZi9NAbnD1PIq7F3v+ijncbQIAmZnKFrVMzCG+hyy492AnilR4Hzu9L2Zvq8pcSwjJ0
4QnD8KjRYOt/gtdnYy+KCDzqwQRNZ9v+cNZk/Ubi7bxsp6HaggyC0tSk4JMS80dh6xIlKbMKZ04v
UTWT9uiYX9EFvVVGsw6JnWGNxGw2UF2HGzSwqrx6a2csOKcJHV2ahWRxdkxcyq4kFiqT+Yan0IPX
oZ3+/VvjPXxuiHhvluGR6oapA0DuJypHacosCaNqOgwt6c9BwPJJZ2dE/AHrlKFjvGbM9ZX5+o7Y
Edba+gSvoSVUuEdN6VasPBLX9TYBkb4r0JkfRo9Uso3uOx+XTs1SETk89lUlDbQZtMQ5+ReuEd7l
nX2BiUW33bb2oau6tbRfB78Pt6YPvgtB/LxmHocKtCyaYyuIvYmZ/+bpZO3DAWmAY2jeLrbycdX/
EJnXfbd45kgTFVDlag+zcPo7dCjJIhnotrJ8io/zMO1bLQf62HRAbiaxLFvzJybY14jDfxAskUTb
h8u5gNKQcMoAu6FOpJztWbSJSu7JDcjXtpLWWHbLiMFdRE3ztSyh++BWNLaTx7aI5mJ02YNHSkJj
VXQ/BYcdaWfEIPKFj4TOb27gW8tXi7LW+FkAhyHgOEcbrhZgDnC1Kn0KhP6jGBAlYuSD9MPygRhY
mkZWY/BsXPZKW5mWL2FCc377czpg1ilHwDnBalvmUA6WgySIe+AWJIyKX6YlJZUeQxvL5bwcBjKp
qkIt6SdGuEM5sPuF3DlEAzMQsewYUBLP0nrIsjVKuzpFRk37e7sEVe5h+FGe/30fEXz497TET//4
3/9vEYvXMuc//+uXRMVff+7//IN++Uv/X8UwWtyR/3MM4+J7EabftcVHFreoZP5DEqP6+38lMere
v1ygLgDBiZWAK0SrM3w07f/+Lyjz/1JIX7ogeCD8L/6fv5IYNfEvWxcsdTi1Td/lgGNkgqdGpTRq
5r/gXnOe+/wt2+REF/91+8A/f7H/95//ntlrfiYA2Q5PBl4eL5CXQlLZr63YZJCfhFRAbCmdz+FY
XcImPGQssKbmTgb5Fa/lzg66LUDG9cQeEFbfhQDwJewwBAnV2vGDfZJ02zCVG2gBC5nPcDDkWTrF
kxXXGynlps2hA1FgIzsh8+scIu3Hlf/va/aXS/bv7+QfOn0bITnPG4CiWJUU4OTXd0KeMkQs4Yit
iZfarL7XiNzM3vgorfkEz/pe1Iw7ui+jru9sXhh54fvoR02Ic7zwZLoRUbMx3YC4Wf69v8yqaNui
sErb4soQgyKMqPr6aoM/tZ1m9bfr56/b7e+v/R9QcF47JhuqE9DT+AQ/N5eooQk4YKq5HS3AnW5H
jIi+bGvithGmiIlX3KIsCo1dRF9Z+dit7ddWI4KkDw/91DJIrf5QOH2KRONa5SUxKRIG9RMTkM8f
Z+B07KvEYGy7rj9qE+5qX2585AJxdupVUgCZ1DLbOzb5uUxYmdG2w14bsu3vP5p/TAfV6wDqoeNk
4jbynE8DtKwxE1K2J2MLv/4YDHIzIk1RH5FV9wTV9l+TfSGMXTGU16TtjsynEQ4M24brEMfwckKf
PIx0H/gxI7s9M9OFcRCG9xgP79S/1JrgjvChg58Fe5vk3DHELZa8t3kF66b7w7v5XIupNwOJhmLb
IeHsH44jJ0hxROgRujr0OJj/odLSTnVyjf54oa68lA2E7v4JMCVwrHyqKZSBD8scNwinic7n+evd
UelWLepYd7bmrN2FUXtm9rYJPNiN6Y4Nw13ZgvuL6nVUKlBPccmsiIyIKthbpCxpcJe04j6Y9dPQ
iF0CFt2n+fWyo5rNpiR+AmrEAqBNoGYyJ8/WepTSCLHdU9+JY+XXiNtNd/KrF9abPg7vIzDI7HzH
UZz0HOsvK5Yf/UYvAwqxWnwMtn6qRv+O+pjTFIGIz49J9EMd3fXVfOq5TcKCV5Jnj4ykV1lMynJv
7ySjsiq0Qf4GJaGB0QE4yN5z2rMW97sUPEUY5c+0J999lC6Tz5TDqGhWqksRdseEeEamkUQwmYQZ
zahEDeMECfAipu5o1GKnZ9F94uWXMMkPZlUx7AjvKS8OVJ74xOTTrBVXjZ7SDu695FwF+omVKm+g
8MUHxXC9HtL8mifEP4qUjFtGHGrqU9xjzD3GzskadYV9vWu94cUyCLXVTMZCBq4GhG8x0R5zf4d6
/F6NAka4w3gKizdTjidA3IuqStJFmvQvbDXwlB60XOBe6V/qJn/qG/d18AIEifVjl1gfnTuCg7Ze
+6bcpZ52BlBzl+h3UVef4wSX7FBcSn88IV4+QDEB+NsK4k0BTBQlNOnELWA08HoYFzEZSLAZtLZy
hGgE8eX5MUUTv5FWxJZ2fvTs4M6LqregQzucSW1HGE+/0kk6iFqxrjuxDWe2aT0ox53n+g9NYruH
Vms23cB9ii74dWBQhq06euwKFKrujP/fFDtvkIRDoB3kp7UxOnwXXVDakTTaNvMixIq/YZP0Tf3X
CTLis308qoP+UY7lW5iRBd40H3bHmtj0iyu0l4j9MU5JAtrCkJ+D6geKpWiKC3bJ9eyJU1e25wow
HXNg2Ia0G/VYMpXqX0bwEdqzOpz0ip7eGJxXdl0cOsPXrDb2TcHb02dLrO1Au1NXFXQ/Vu8dt36w
TzvtThRyA4PvoBHCBlVnspcxCIAh2nt2uw3y7mH0tQ10wHnRwihi8gfAZ3zzuug+4zvsBB7zic08
LAUuiIAk+3hOcFEeythb4B+6qIM695kql+1Tz2QnIxnOMKcVkp0ITYLz2vBM8a1zJuFVTP1xUuu2
pj/Csd7lDk9vBE99RZJ5y6k6h4eOp6KVoBuW7tVzTaSMdinujbNul+69NszXtInFzhk7Z0O+OLGL
reUfI63eYWFa46LgHipXtjTmlWETNMoWObkLxCOptnwWDgG+5JfULBtntF0FPL+aRScnWvsAqsU+
KQKfM1unuQ2/l0kQbvKUcFMZbvFcx6sytNwVVrizibRkK4LqB4laH5brntmzN4u5z6/ZiHDMGYbn
tI3uAsuqeDygKR8ZQRZmW3GGtcZCt6dHaHrTv98ou817DOkefXM2rMWg/wAHWYhYWxkwfXa5O30P
6vZqy9nCr0J/g0EBlbr6jbaTrWZjWk3MexcuwnGqvfIF3z4wquDU2Jpz0mILmYY55OjOC5xA8BVy
BCf3sE7A2xKtOx96J1iX/hpINf7liSYU7RoaRueZoXBEu5pVayhtD42cwfvbr+pc8t3iGoXoxPpk
HYRUCXyDmGrWdq7dORIZmDqUSs/eziYrMO2pL/Iv9EVHZbsyfnpB/KDugGokkFEP7iTdyjAFd+rp
oIqnMTV2qv5IuWZir+UWhEGRgNPymm3GI039xrYaHy3wY5HYMW3bmvw1Orn7oBu2qvYyPAifcbDH
8LUSZbd1svmUjfVT4HZkQbofYzShc9afjUo7wreCGG7tGkPfqSooI7eApg2Z8TACJJ/5pziL71nF
nsn7XStla1xeyLI+xXoXM+ntCsgA4sKnKzQN4Uy9qdroUPvTB9jDp2pgHZxk6yo0d2DSr6Vys8nw
3ijqK6r/F8Zsl7iITu4Op8+lKph2tJo6BobmLKruXOHd6dx6Pc7RvmBQv+EI3Bq590g0SL3IB1Jb
OUYupobNUYWzBfKSD2IHUomSudsOUp6L+AvL/mX4bBnlOja+pFGx6XTntQ2M3ZiXl2rCgpPVa+yy
e1XsMW89qi9gopotB/0kXPlUas+B/6huXVlLkE/TUnBeJCOM1cZ6VW8kc0uo0faTKqO6rjmKwn+V
s7HrxYfnZVtVVakqz8kkamYyBkAq62GwZjfO8KTG9NwzFK03SQylFeMj1ssrO9uDlhIEHVnrGZS7
GYtTlvfb27nJVYL64DhwCSTVesD5xsaVs4DfbOqnkVKi8UDTo1Briu+Ti3QmuNRZc25kyh15a9xz
+7Wu8YHxXbwasQNpAUAhOFOxUpwyrupQabYPjF4/GFVedXEPfIwNBip2LMYOu8Km65FSwoMHD+Bn
0cEIuUMi7htlkbVJ2sQP173Ubnn1jCPp6V8jlxvXD6YXcmBOqjCIdPRJ4Qp02BGJxTkkiaTq3zsG
UHCVuNMZmr9ZcXUtveyh8YLD7QfYAenOmvVRxRvXaXcI1hcdQhYGhE2zl2I+sh0rAY2BY+eUXgvW
1Mtssq64NbZoZ7mavBKFK5MPB6vBHGXLvvdexh7ygIF6UhrFVX0nqjnQmOg21ouXgKTWqnXKweEG
1qsq6bKu27Ztd27b+kkdARHXm1WbW6qLwNV3I2UWp+RTEX1DdM5uzdjBBOLqpoj2uIN8jPA9xQ8F
kPr/BmakkT2vJ4DwfQY4W9vP3LrS5BnU8xsyvznWrcmu0eCpsocufgIO9jQj9XAw/yW1sWtcbd/m
LVEJvBC1SW6tvekOGwSiB5noIOut17oF5C5z7jkNzU53FI0JILEUO9lx13BuEC96cCeWY0NbyoXW
8325oypr+/twuJeNhryyuqiHajZML4FfXQZuz5qhTDdfx1QCAJdomauNW3RnXSPdYOLWSpttYmZH
OwjJD2uOTU/Z69j522DyWRrvU5hSyVLkWuWlG9vj1FLF6sm21Jwze9x8MVl8qqNnfQFR+FZX3Us3
5W9Mwh9ynrrDoDLUABNZ3KorIBV1wpI3HcEVJnVPHttI+PJeFDlCJwY/huSXF1G3BWy1T7EYDEOE
Rbjd2ozkKim+1vO8nkmiM7vmbp5dCKxR/zJH4gPL4iGzNcRA7MMSfqlf6ie/r56wZoCYsz5SmfAo
8vgrtoTdjTACn+8XD+4/t8AYlBdFwFE9ejlyb9rEfHKsEvXLftjcWsH9HCB18dDlcFCLoXuBo3K2
vPYMcQMuBCanMhgeu1ycfM1fdFVxDP33FozkLJDq6dyYkV3NiMpq4G7+1hblFXPcbqj0XWEQ/cX5
MleMIaLyMuTTKUV5XmG8oh5Vl4JBPR/2OlcYAS0CbqhWfKjfFbr3Rsvk2iwvWtmc8Xmt2avDG+dt
lj3X/tapx0ddOusxiIDBdUevqJ86YREgwBFUN1tGsTt0TXdRGN2rw79C1Wzc5pCLsAQ0zzv+97Mh
v4aS6KohVwEl9mvDkCQWzVbvjV0Y89BN5BIZ5xYkE8qybD+zlFUa3CqUG1toYM/qNcv3k/phLvIv
o+HDd8PvJpFnGTdUx4lvJsGdugdjZfj1fPKEkWxv9RiDujowJ1BcBQ+QIOFs1a7F0O3rptvmkXZH
iNXKnYwTPQ26/narfor6vFTPEA7NE8SOtd7tqHTOJN6f1NHrhdWVxa3rPIRZT+7V9OLzc9UxQFbL
zs/qlW2j4TOCfWM2TxgJEUxnO+HNH5h5sGuZ/cvgi/dhg5x0XugTYUTOu+mSWtPCcRYVu7DyKWWq
PNL9OJ35aigWcVzqNnpUcgNg1KOtWhCrcI+ydmU5tBahFWggBOxX3fOWApq718ffVHmjulf2NxSl
+MMMphCyWuMWwfaCXTDnqufZ6o4cLTFHVKXegjipx4+qONQzZ8J6BFNwo56AgaQ/1eKTzuU2NBd1
khsmZTyPE9B0mwFKjzo2VBUAAnVRmx5CXGNXj+1T3UBYwhXDivtWKKQtfAekwzWsU8t8bUqolhkn
marE1PwkBAe1cJ36FE3xsIglpwUirjP7JJI9MNkyZ4LnucrIoG6Hdtvp5kNGtvWy03LaKDI9LNVw
uTndsVGhsePAhcOin+iFN2YNznLmuHBpwoL6o6CnaKhMJr0DrM6fqbmVWSPWFqYTDglBF17G3GFs
BGaFtpfAlqOaBxOFQJbsNH26ndSi5olI9yNdnSCFauNEeDnQFwbhoXH7oxoM+jTzqihQdcbtycKn
TujjNv7oAaSqIlB97moMg9B3owrHUCuvSkCkygzpmYfiLMJ+q/n9tTKrL/FYXhu91pcMwB/qRH/i
/bMzr3H3aGRtpwTyhA7x7OB4zPTQkvsiSncXG3xT0azhBL0GcQUUo9yX5COwuTq3njhOIHqLi962
L34LEtuGGpmw3lpmffizCmixCaCm3GjEq/q1rTWg7iOdhghQExdStTGMJ7N2T06r7zxr3nk630AJ
RGNp4llWzywnVFy8KPH2A8t1VCjmCi/I6FQ6zlBsqT0KdZMTkiib1dyNGe2MAdFBo2C1n1lEHLBb
C/VEx7pfcfp1a4PG16MkByVgEmJVnB2NUFi0gncNvdYUQkkk1mKRSuDqJQb7NHkbMx5Nif9l6uCF
D7IYIf2Y9I7R2sz8FytDF6v1LJGtejux37PopYLSJk7N3ATpeEinYQBHhPl1npZsZHPgzY89EVir
yOoehixaSTcw9r3YjFo6soUeX4j3CpdtXyK1M58bjZWmED5tXo3CVFqtu+LCaF3UD0NpIHrYN6FO
DkI3BKtaBMeKrmzfCf0pZam8CLL4aZ5RTuacUohdKh52OvsaA11jXCfaZnRz1j1IduNQfpn71GAT
RS55HPSYYsKloSXmlgaTBy2KZct26t3Y4ATpNe3akFxUF26Pm5fL2CdDdBEXEFrNMk5XMAdzigUG
C22AUDle60rojBmWPx71MeeDUS4qI0lW6uJIxESjYjx2tjIkO1/CovneZ2FGKCF/ASdYv3KHZNtr
Usk84ANLskoXRIcQkV2qL77yNnZdPTmF9ky0yj2jzUsceBep/jo/YzVB4Ng4mrFTX15l+/nSTMZv
0xi/9n3zJWBNlZIntupbvOctY4pJi+7mcf5IuuYJIAnaG2s3hs6W4AYHE8CphyG+0M0oWuKfchZS
5qD4SoRUMYkEGodGXrf3dWR+i6rwPRXMBEsc8kxhFzo89A2RkM/t7LJDpVj0W2rLrH5KAkBrFChv
ttbfVdEsVnlSv80DT+o4XRsGh7npsNSKseJu64JaT7TVxs5aruBYu0bjosAUCinT25Q2VSHqqOXY
4nlsNL5ys80/Uq/9AVKc+HbTRN5/u/YNKns3O8XuVG0s0b2hqUeYPYMR0eoQZUc7495MuwcsjzR7
sufMxmEZm1gscb+epZV9C9oCHQN3H3jgWPkecUciWZ52TZzt3EhjXpIHNoGErLdBwiervkjmlZek
T3oenf2wIiDNqDYMDsJ1MZ1ED8gHuzsb1IJHKU843Arvbj99g796TpgqZv4t6YTpuHMi8/Nb1uAx
ioZ62RIc5+Y4fIjs4ZBfBkZ+DabohydmRNVtyBKToJk4PYZdla67CDQQOjwkHVO0yhJjM01Ruh5m
aD+McE/u0H9Tc0rAdMyaHP0xTO9tlp9rzwqWqZm9+pH/VTpttDOxCYZO+OTYw2NsI1aLBfoMidGq
Kf3b7FxVtiEIDogk9iJOw4fBlbjjc7mXVvEFDDpTO3vo8Mu0D3qIiaBMs7chbDd6b981jDlQ8jGE
MseKUmE+4HFa6hg+wYrOJ8Npj0Emz72dXQuaEwdslO7LpWdlWHJgcmP/758dnj/80LUHrtKgmyzV
HEUk1MBKh2LU5qrPJPuZ8mlQ0w9CeCLIhQFiStpkui8nG9iPa3fSLN4mJgVLAI4Lr6SBshhhNmlz
zfPwPhTtizMU37WfphCveS+ph/rjbZeSYuNShSGS7bUbp8SMjc1X8o8ey5IebSAyiY6KewhpF4E6
vGrE2ejR+31w84GPZLnpJMKBR/lJ57qKOz5NVfmpsboasLkUXFaUfbjaO/5bZ+VpnrdIdB/xTj0/
FZYSXo9tvbbI+LQ68fhoDFTsdWl8FJNFjmGt7+OcUbWTmK/qCitNbQUTibaKMY/B2LSRcMeq7hiy
rXGom3hSO5m+4+1e0X5fEDzolTyrf6UWIWkMtH6gKE3LTc3DfIzvs8wsNyl4lqXH8BVZJmSz9IH1
Nocin5v6HjVyx0MghCWLqspIz9EipdW01JCHBDhVg09pezSi6YNMoIOAp09MJUYKjmENGFVp808h
HUtsbQGU7B3kc07YHm1QcMPEtKek12bmP0NFw+R5W1ZkHVI4/y6Q4qR6ma4zzmrYEuMABBdwbFhg
egkFeNMhiAWZxPThdsSNIfpRP+1fMmZjHbMfJ8NaVp9U22EW1cWgU59b6uPMOeK72zojtLHYqA8q
18dlxj5bhYUgrn0GYwMOspg2mkmJI0i5ke4pN+YLvMxq4Tj6YSZJAkLuqWtp7EKT8iisLgLssMu8
c6zYTBhDMEAxaZ77tHnXcXuumee8wO0GZ1ID8Yz1Zxjh36lnEOPO5bVzuMzSDh5Q9lM69ZPOnUQY
96mK4TcMdnsnqowcbyLb8sFt6YN7Tw2xDkFgh/eDmX1tgPYwy2Nqk2RLtLiEPGjiY2SL4gtUXpwI
leGL9TQKlA9IhCMg0TVdDRNC2m8teavlo+8zT2+adYxHKmJFEBsWNgOifQyjvnD6A0wI5w81yVZ7
X9+X5yT9kf/gdjzGbEyLGeKsh5wzVnyiuPTWiPdrRLLtufDn1wHTMLZs7vAe06TfwJLUUhJU5T6L
ezZWOJFIZwN2KRUpl8G/pnPXeRN9Z82fn5ku0feJUTwN7YnLllyy/Jr630pGGprNmRGWb7LnjkGa
QgqZedF8RpQAjdR2yGRiokbdqo4Ns4wKMtyYTf2t9uxjoI8UagMJEY2GMrZUB1HD+DWgpMZVegQc
vRuz5KD1DIC0/FKV4aEC1bQIZvHh+xwCVmM/hv2HagLVNVz4nbvW6/7drb6q/ODEu6sM/Fp56MgV
csSN53H9hF/RRS/KmWF1PX9oOrvejjmNIIEUCgGjiZaORh2gejqdbPmjGpojqBSl6T6RqrtW8+B+
jnl8rW4D3HA+1QaxGz6OIIub3qyow/UTri2mOuHBo19Sq7/fL27FZ26e2jhaBKyhZRLEFopPXEFy
zIa8YqfLUIXRdvYziPMj1EAmyKp1EDaurfDR4dMXvB7V2ztdzaILkxi1hgUcWO+Lu7rNL394XUoH
8Hfl2O11wX1EzM16ApnVr5tQksARCrWms5XUhy2YZrU+Vl3NbZRJI4QKgpUP4yhV+/MgEsn771/C
PwRet5cAAMBi2EOy1mek4Nh0/Fs5O9s6YNsq/Y3mh9AyInYr+cXWokOSynPNDENNy+RUX3yZXwc1
AhQpjnyILKw3tQaDmCN3ETgTM7tYWXdUs5/fv9T//C0C0/ORnPCV6Wqv/DdSbyahiw9EQm+VIjTr
zWNVyCc1Uev88qmJ4nv6j6Pq7EOb7eFkbdjmZFpzuzPLji6G2XBd8cUyb//9SzPUF/X5i7QNx+Kb
1FHkf8Y7Uwc5swHde6tacLPazzLZRB6LYMaLvjx6mYskAb8IRb8+cj5wmSHn3DsW+gEzPKRnh5BF
zAWXALk6Yu13bINPxbTFmnk0rOFlqIqHUhqL379s8z++bEsnSNzyXe6RT/eFn+uT8FnC3QQNaik4
8xD2Ju3ggBmLw+FxzCDoR9VT0pusrpzXyeGhDGNuCM9qhOH618xsHq2ofKpYVCQFY0xGfBKhDaru
HULh5Yz/kai117TLn6KGsfszLA9iKFPjIwBQ1KXfaJG1odlpnvWHhKF/KhxcIKKmzw3mm8L4HJ4W
D7obhb3tbF0+5qYatilZE1wvkOLoAeSPBjRWowV/0EzevuvP1wKGpv/D3pk0N46cff6rTMwdDiCx
H+bCnRRFUUWxilUXBLulxr7v+PTvL9XjsYrSK4091wmH7ShVqwEkEk8+y3+RlBLwlPY7EdOosBxY
UxYAmvK7UxDvGxKJHMUltF5e0T90PWQnw+mJunS9Gu5hgtRQlMxV6iOT7bnW5t8NTP/MrkEQrlri
SimK8vuYDYcp+vPzXaCZt6w3GQMkGsNAelU3URf9/cOiFkUAjfiw9sN+HeT+vURFSGAGuj7rym7u
/SrEztBEQLDcK7CwNL251xVtqzI2ki0uS6rmtswgkCX/FdbTi5V2l86tuGFm7ZPOSE7zE07meKUj
lWI7FTr16oMdn+OOQXXqqP1Cqe79CBqFhKHUNekd7gyXvsKJU42YwmFIYzC3tGzrZwQ+dLD6C0fP
L5DdBy3QrsWPDqDVTA5VOrO+QxCZEgyRC/iOUOph6moUilbAuR659q90iGm1qYusG7eGOMk5Xpwx
nYNkwN243ppk/VSr+q/carG0j9wYKaNt202PiqsicVAx1KZ+cPhgpuK7pqB5XZB1jU6xrlVzA7aq
YAjBcFchUqGQRmHtM3pSNorFgKNPntCP/C6Tx6xh0thUF71B225q8H8sV4FaH23m7ZrlfaMjtRUT
8/Ycvpogj+70dYs/tOziSkjQQGPNdcZ5RaeLCfYF15w7q6KOagXs/BTI5kxHw5WhU4cwEmxPt0xP
xT11EV16kya4PNlhkn63JgSZMIJw+01d+A9TlH+XR3ify/IrJ1cRhXEI0qus7eSFk6w+qswbgSCQ
FG21OllIDvYQtgv8pbZy3pNZ1XEKjBf5K4iFzGk+Pocrxar/+Hz/WrfK86Zj6qpmqgb7V4dbd7N9
dSccB57NQtzvh8HkXQzV3GdRpv7Zjh/pFc71CQvk6Wpopz6khoJF4k4vJkquxjVrfqTaqRhoNMIv
bZ6a7iUieumAF5RoPkCUkalWCo0eqpVtX0o2BPLFM20g/2vIWd1N7J20+kfpM3IQp4ijkD4NpIxq
rtIECcyTGMZtDRKdBYLj9GeJxXqDNLvW3QswBRmVe+Aea6xZXHiwJdlJS01ZmbOKbRe09wy7ZwHV
3uerJkP7b1HKMW0Luh/9UBds3S2WzcU1oAlLx8GhIl2ZiCnmvnNkW2AtCmKnT7/C8L0Dd75eD9dY
EHymEK/YujeHtzYh6hCHrrOemuYUlNYOFw0NxjMVveLT3WEghlmv6OLt58/5mtvdPqhjo7oDJlO8
10wuIgo0E2zrGmakbf6hGtYmipjE2ePazJOtQ3ffV82zI6Xz8x9tjcdS7x5jrXpuI9qXrh38nL5i
Hb5HNLIajqsCdkXGWdfVGwgc6rxeFYGVWg8TthzYfGUpjpVI2ledsf9TaP3ZKKTSaSgO0WTvRonk
MBg94+X9BQzwHSuYr8fB9kBlwoUBgnl7KyWaXoh9Bh61b3WyYuc4ps21tKdtnsSHKOfCU6Dvo4IW
F44pe2wYlkLvL5+/pfdpqGM5dDfAEpuGCSYRBPLb3I4wU3rA0vyNW0SH1hkeRo054Hh2SDhGd6kO
zcYKtK2IwjvTSgk/zEMnzLHMagOdG1vtEK3NfNFkPfa2jMmje7cYf+T1+Pj5jX6wnUjKiTK6yqkJ
NfPmzVW6wsBfR8wqcO8LgMiiHM9FXG/UUAdGtVCx7XJidaujtSkWGLauqCN3sRbvJn28d/zoIK0+
v7in9wEQNDEQbEczQE1rt5BdPdXbSauHYBOP1KpCbOUNTbq27ZFpb/y7CopFa0QH1X3Ed+nqg4ax
UBj74i7epVvsIN4grw9NK2qtm1eoKZYb0q5EkboNDncU9HuFMahChwM8T+CW+8rCrg+TQbPw78aq
3iSaum3y/lRMxV+hYJoT/4HoyNX01a9emngXfSSCnRsjJbNtoOo3pYMoBtUrNZiMyeRhfOU++b13
T0dxip3nrhB/ZGF1EJ61V4S7aqBx//K9aOeX9j4QdIw8OuVRtAyQpimkp044IuW6cFjscZwQe0UY
L4uWrlpgRFksajrshRZsGXaTTCjBCT95phYc3BHQdESv4vYue/X66Gaj0L6jn3PwbDSP/Wlhtngo
N82jjQFrE5UHgNogY731FHlLvBMeItVcwokE+u5vE7qwRTug7PFD/jEznBUf0TLqodsoHEBg7Qbh
b+Vt9ZG7os++LFCDlrdAaXsIw2gh6OHJv9Njf9uG4Ske3Ps6RenYDZeIi8+iEPVopI5MYx86kHH7
qzn9GpkIjjH3ZHR3jMrR/GYA33pL1wuXFUK6hYEJnqlspHyIHKtXAgWk4cVkFZTWerJDe2lNM0+J
TkhRP6WB/lDGxveEhWrUdEWFm5bZDunKi9uaMJnVFToTB0fg6tr11lIr9bsIXa5JtHdj0n8hS/A+
eXd1lYJXxXtA45i6lSVAybQS/TC6DKHjrTPZZ8PS902lHItQOequdyTbYDoSb/BGOpideShSsWej
7FrbOzpdcaqn5hKUfTmDTjOEqz7PkerIoJLCVrui/77O2vgLcYD3p4m8aTJ3djgFB43v34OnW8VD
Ziumu9ZcDA1rzdn1Xv48TSQaobtPsFPGhXclOrRIjFOvwzkMCv0AcI/pUvgVf8B+12x5vRtbpeSi
qAAD+vvdqGnTeOhKumswQZteH5/cyT0nDnJmFaAB04i3Iq1OcZVu5Zo2rJuuoDKUx2Sy6aNDCypy
jX3cAxxRzebZsfv0FZrcxsbBq9SF32A6yso7fn8ZYuWIozwwR7M6G1jtqesuTbZuyOFpGvU170t0
2fhaeWbwI6c4jLYhHAHXntaaEm/Rk5r6Ayu1KV1zFU7OLgjS1dDwXp3hgl7TXLjiIMHKkQE92kXv
bDa0+bM5jusIrQ5vEvtaW2nT9BSN5bX3rF3oc2bnmHMoPkxrHThqUT8jvIO6TmTvtGy8jBq6xXIE
HhjdE3NOUs0YvGsyrisFP9vyUozcaeE/Olm6QkkQirwNgNfc9YI92SG71lszG9N6mTx5lnG2E/jg
sc3+6lG1U40DXo87GCpHDH92oJ0QM/eOIy4PgWeBKnaPWA5fVcM8+2F99XPloQzreYqaFcACSMMN
qerAW0J2PrEXlWbvLFPS7cuTbZlnXEmhhVSzCm+iSdlGqYISmzMrIh6qc8U5ruor4l7MXdXy6sBQ
9dHH8GOxRxwRDTZ1rjkszgRcWS6izDblHfItHjILRxGoZuu+SJHi6S8hEjKsjQfL3jJ3Zow4uom8
m1Py+5o5Yp1qnLPUOueVAZqivxQCGb0cLmyOtFU+fAvGgmmsv0wi61yPejtDWOmoUNOBY2gvyk/0
bP/obRrQOZ0ufhpX1VU+alQivRnH+N7Hj2GV/mUf5YN/fly+E0Ax5WeC5xT9CUkeNeWh/iYhhvOZ
qKbgo9WV6op0NagygXxraFLxTkwknIwFnaZ0gzztsau8o6eIg4gthCsrBFSJ6mWn77GdF8ASFX3f
JdZOI30ee209oLqDlbLI7J3d8B2NJgqS8WQtkXtdZQPrXwptP7VASWAqMd5bK6l7hPO47h1mUToa
rAYbm7H/jNd+dRBuozZZOw0NE5zjupjooQDW99pLJsRevsDPV+d9msXq4EJjwD3lCyA//X11xloL
UfDyvbWMERW+G763hzN8btT6JCuVgq86t9ANSNE/dbVDpYh9GSeIMC9Liy8qtcurkpenz2/rXYpD
dkWBwKcjqxmywN/vquzq1Aigyq5xrsZZ/AJxh3E+7HnuxhqBcfTO8f+idpL/2t9KmJvLyjbym60y
Dbbd+xBp1ppJG5+gFJcZ05kJYfV4KysWNUlXfjSso8biAyi/aBNqHz220NBpxnvLtIzX5P3N9ZPS
SXkh0M4xaV3XLuMlPYXY3xEgp7WV+o81q2+L/CTQqreRh2W+s+3dmrlufpIfo44o39RbmyQ0DlC3
j5+/lfe8LNnek+1rx8Q4iMLq9/XJsNUq1Tjz1qLlm4FbfXFHgpnO2NHX917jHOUH0k6oZJnjmtnJ
Gbv1u9h3FpVj7vK2fq6yaV0hSdvUxBkL04GpXTqFAtKqLZ8jl+Dl2LsQxA7YZ1LHI2D9Q+PglhLq
Bw8Xx88f6D0HTz6Q0IRhmDQvtdsWIuyiqR8CHsip2ueEqFTaPybTOStcVh45mekeveIyVO6xKijb
LXXpNCoQDutcuvq5ITR/fkdCJsi3W1AYWE5BHkUO4zaBVpTYrQc399byZJCnrvwuX79NQHpydSGp
LbsOMVwZHwhFMrjL46iM0lUjjyT0q3V0guoGDcmquIthlgUgbWdqru3JSb9p7YNpia9Kow/v26Qr
b5DLUWLedLgdzR58FUDHuihB8Q3pFkzXKXyU+taNA66dHntcevNe2muxmq6lozSWsG+8o+qZX4wJ
PkrUiPSuKhtVJjpcN2VIFSTYmjqDt5aZhktUlatVhR7SivE2QMDGQfSKA19uMVRTSW+ofLP94I9f
Vf3vCyKdepF80dJ4me9OH3qkQVWOlbKWu7hPslXv2fglOCDVxL5lNTpD3+M1sK294ouRk2Qg3+4l
RiU2zEC65KZj37yTYgqVIkRaZ23E/tmPtFVhcc6bwKPDzqAEypZDO15kepdOySEI1FU0AfGi5kQk
0dwjX7EX9riJapX5MUC8WgE0oivR1hi0velg7CSF48gLRg4x+TzyoFACNPFJz0ZD21dO9hwMYmfb
nKShqgiI/SUm0OG+0Eb0u83i5NvOuW7AB4uDTHg+/5o+iKcMXeBdshkEDMzbY6QQKmYQrb8R2IlA
xj+8nt/R3zeppeUVzP1J48Y/v6wkeN8uPAIkaI8YDp/Du1ZPBTVm8AywN4I+n2FfTL7h1BvXMjJ6
hbPTA7GXIV0ea42K2KSemhJadM28R9Fpd/SleE8yYYWm9mAOCHcb1RXnzhOg7uuYm2dhanMN21Go
refCrFZR1+xlhIqSP+kY/BCGdUFlYlYSbj9/tvdtLFc32Eoa4nY8Ig5mv58BYat5Ay0WeiD0MzNv
WjeoCtV1tspJUFQgRkGBPDl7nP1uoyf8+eWZP75fWz5ssgNgwBDY7Zt0LmktgRtXEmxy0znK8sIL
umuVmmc8oPZNiWELOTp9mSvGIGBPwrs4lz9w0mus/YzD6sS45Fo3LQloczQXGivv2c1z6FpnP/fh
Vng/Bvs1OwWPc6rdaIt057Ec3aOqO7u6s86DW5zGtDio7b7Kggczk1qmjX22SrJf3gGO2/cVSuAV
7mw2mFjMWrG6sM5JbJxDV9+PQ3opDHzvyCHTFCkMbY/fn5E2u0YtTqlHKZY7JKexeZDpsM08J63A
etRVfsrUZBtHxLTIPYcyqncs/axSDJxc2qvm5qdAlmByk6V2/EMbV4hDYnuiTAdTOgR4fo+6aMi/
Xi6FEjTXNLQP6qDvYzvaokP4iG0x0H0DrEl+qjhvjLQ85TZJ++vhA/lhMfXVMwSKq5fo38VcBXkB
d9UfjXnRoh5aNtAoquLoRua+d/Jj6RwqNHFnRmmfm4ZKMQweCyJxYxeIzXTbCBIETX7mAK/1pVnY
axZ3kfTqfdZi6lPrYUUpqCxV3zy5Zc7uSuptUQD8Vj2sAUek642mjufCI4vmj9vQNGCf1SdEl67y
A1A65RhwzjgsZk9GrULzjxCoMsYIT4qS3SEG3mpF3SJ8NwGlbW0R/aoRfEZfrsX3dxUIzM0zmwx+
iNp7Bi3O3B9ZRFfnyRLgLcH4s9abZ0xmsSLVVVRciHiv9eekoQgtinEty4oeKbV5/tjnNub1JBFm
Qkmdl8W+m8x4keGdhMAgMq7IdisuEyH5z3hGeZKplPx9z+TVB8lWBg8ZTEpbPwwquR8YbzpkWjhc
MhJyWY/EjdjL9zi0w8V0UElxqU2bUjxaxslP9bXSe7NKZvBya7pArJ2uPE2Dc5b5ZeciqeDifBxj
FNgCfuMzcKe//26gbC0GDzFVxMJzY++bIWZL/nKCOSWAWLf4LrFkidIzbEAKtsamuIDejBjZcxiH
exddcpN6marhtY6m75RnB6AIr8ljkwyXiSsISp7CLk6aPl4wGBuTGrG54VJCHaBQ3o+52Bcli9el
xtnv+8Vgiwf05J+HqPwjNk56ahyg+Z5E11zzlh3UpjnKwtiOB9q8xncHmiyFFxA6xJkmmkae+81C
WVsfj4CqBsloIYR0Wn+ZYvomwGKtyvlmldA0C/7l9QkhHXoLU3v55zEiiyPaA9s6qP8IgMNWWfOs
NSHyZvsS9Xm7vtoE+tS1r3lt7+SGMCz7XCDMp2f9xdLiBwDlwx95rt25OcHewa3eRMbbf3TN8SJ/
p62ZO7LQMcbipu+NTIeHi+zEACTvWhsJBPl3EWbBzrmduD2LN2qNJN21sa0tsdQjY99RwneyezpV
yRzJzm9BgW6+RR8DYAGHjvcUoIMvN1CBmZZNwfmaqCjmWQaG2hYH1V92kfiWdymBp7PPr824UTuY
pbGXC5DVzi6ijSCXvlLss7xt1wZ96/6sE1xxdR18uw0Z2sBoeFUkxc++fRomdmJnMw9S602LAlNH
F28q1LWsvc20ODmhthaDujXLTVPnK9yul8HwXSYjDiKksrxwhHIk3LLRBd4eIP2/y02gMRG3q5WS
4SeWq3uXUB+bBo2JcXwSsTqLh+ZCDfNcWzTxKgvWhaImiKs35zEo6DGDzMGvVvmptQ7mQHJWBBK+
ctvvMpuMfETB3XSrG+reNLqTI77Let8k1NmYObhG8TTYzhFnjbOqage5qkqanbp6r9bqDuvBbNZ2
sqwvTw3BXa5gLRsUwy/fp2M3cpbQz5GltyaqU1PSB7OiFVOGtUlhGDFHyprgQgeMp6vWHtSdScVn
CVub7iL7VdBBU8HDaimvRVjn11SXUy0vibnskG/krvduajzq/kZj+CTLahogI4iZ3LF2+HUfSQyn
st6JRrZLVJ0skTfbFFC76gn/P+snhq0IV1ft/QRGfbJqtl2qHOnHPMSM2iJ5+OIGj90QOqqd00M3
z15bZgjE7WP0rh1bSFT60c/5muUNtHW2LQt9Z1aJPYtwcETaUt+7VGP4qFSzJLvCWl+HtI3L0Ttq
ToyChHnu0D0QUja/1w8GLA9GxFQWLLpsE6SpsY9o+xHzUDBw5h0PohrG+bVDplntdZgUeEDWziqG
dUKiJkaODQqwaFSXin5UB6Thkh9Tf7VdVohTUQucc4hMuXC9o6xhZGdMttZqwpdDoBwI2NWUY+wF
WbWLEePkW9UwPtNzKgE6n+jsyoZfSzIK9+5kI0MQhuZBAOnrbBzu6I4CuCRkuYWMBbADY9RN7PyO
s/SEh+xBEfSbapHBd6hZXlHpCKbScsRikNZF0iGVyi9Elr1MgxR3d1Hfqx5ymhyp8r2mrrts/G41
eNzX6xFfXMMmpoeObPZYug9yHCqrb61NqZb0QzTQK3OzDhLc9OfYi3MX7f0iKHCCs85qgDok5rYt
AFZrbJ4HvDaKur940fRLJMlCBkdT7y4Y1rYzpZzHxnjpO/M8RRgJFN79330M45AV7jG1eFrZHjvo
MZq0QZ+d9Ng9avzXZ8Ut8KpZo15My8L8VzuoijfTJ/sgvxS5aRUmGLM0hYGppUcSqnlP3o/a9Hma
CPbq2D0YAAxyeXagE3CUHVyLEy8x+Fu9TO46R5/LveJMBEuyhY56LbOMnY0qTpg/yS4LQ5kj4BDi
RdNcw8D/6ZOdmRlIHNFcvap5jkbyJYcuGmCpluxEzIx+ukMxlkajML9xIwt3gPmpGTvZ5hvr5p5x
Xk9DvXCxSVKQ+aT5WMzAluIsJJA8NfJfRsAubyJSk+yEFdkhLFjLykN4XD3oeXXxZCvGJbzI/WWn
hBNMmIGdzaNK3aMgcBIlTuB+uVXo0rokE7IlPOF6KTu5sk/LvGKuuwFkOGclu42Ypu1EzWN2Ck9C
QagncguYHXJAGidNdWpz5yz/Sbn7FdISOwi/C8z04km9ED1PtjvOnJjXK281SRzYfzhIgR+e5jXD
himYELio+UIYRHP28IC1S14JgXQWZ8E3aFlzo0097L3YEj4+c7GM7ylNGRnJZJPstWgikQ4o5F+L
KJ1LhhqJXR6fJq+/w2B3Gq3jUPEx4J90ldjgAMAQ/BAk3Ayl5ZSsTpVH0ku+nTvOjv26qtXqBIfC
0gCLyLRfJoiVnZ/KetrZ8TW2SDVlDqYm3Hdc0gzT610PacQx/m6HysJPnttxg/BemW0tdocsmChU
D9iuw6YTB/mOigjdYGZGI50H2aMIQ2ORecCsl5LFJOOUa+NVYi9HUV1TUzIj6I9RmKO+upMdSpm5
ZYQ3O9D2AdtQEy2D1eHSTvk39/CaAdDsySP6mG4OxLHAY50SIE30J0fpca2U6S8KBXDhvDtzVB5f
31vWXiKEnmR55Yfp1iAcOqk8SGSjH0FBL6ctx7nO3IgJQbluaO/IGUif6/tc4F2rJRBrrZ1H60Wm
4XIe4CskoSSIDAeyTTVmp0LFXZWmrrx1mUwyaVh7+nOYeHdyW8otGtfqffBrpEEE/ovP/FKpcvAR
cx4irO5lq9HVD1kM45bAZNbZumbvFxVTpb49VYiITHb2GALL93o2TpDRwuOYSxGEbejmCtd/DAgp
ehKvgu4nIIJ2jhbDKXHNs/y0adtfNRP705JtDhQprrCj4u+IpwffuOJ5epGdG8XgI+do8zEAqX64
4YuMr26arx0yOitPaZGc9dbchbWUzXGPQ4y8QnWPZ8De44yRP6oTe9fVTFqqpHiuoCh5Rn2KrPbS
6OMyxVJ2mnYDkDQZkOTnijjmeSRX97r8i877R60zVKrkPACQokWT4ff63musTjE76vsxkdt68HU0
YuHhOPm9bJ45wTFG0dVk88tOT1MTqnShsxtQs6VQ/rzc/6DYB+croVNgZkhGbor9UtO1mGwQqMPo
PxZEdyBoa5pdZwM9Rrl/TNLbzy/50USELqbGUMRBt8uwboYAXuSVXdbowUYGhFjvNjRk7xt5BFvE
16B+0YvqWTbmU8Tl0hBj6zrnoG6bXZ25hwarZgpRWDBfdZW0D1qs3JjD125btLXcm1GNodNkmAqL
g6KYl1U7D+Dnv74ke6yedY3uP5FLNoliTVtMbrIoWxbJJvcQ5p/+V42Y920Yi7EZADNbt2Wv6/dt
oiWB1oAHDTavjRNTP8i+pnwro+odk7G4yo9AQ9Thi7fzQWvNQvLPARgEkhqOwe/XdUKs8ZQswcyn
dc8qHrGvdXiZtc+yWuxpRBqDSaMBfXunfDR4VR2T5Zmjk/GGVCVf3M77iZEBnQFUr+4aNKNuEQF4
oIPJzqZgY47BXLZ4ZVyWUAV5OrB2Ozm8li3enJ9lZvbF1/oB3gZeqwag3HDA3aj2zZ5wO0YBAhfD
jRz1v44za2Rt6Yrvo+gaFcpRDvMVSRZrpjucKzWybgAOu7bT9j3HOgrPqI93/TdKBuTKM9giTGk+
X6SPb9Iw+ZTA4Qn+8/s7o4TPgtxywtcvSinGS8S8IoYfWnrFtYjVdcsCyUWT8EgPdR8Qs8c0wKE9
HMG8m2cvC7/nGIsPEwcVEvhbmzDw+U1+MApiJUGj2KqlabQ35cZ7M3vTg8F1bLA6m4HhPy6uxiyH
I5dPR69N5p7HhWVjpG9+WnBpZc3r6bDi6NninAw6Onpyqq96re/BeoC8mJzI2YEDpeZ24frcbF0E
pKJNij7J6zFHRSx3VqUG8Mms14FCysuWc8GIY1EOhGTTR1ZFcrYhh0Iyp3ba7B71hbmlZ1Bt6NHI
7PWLBXwfngykBml2O0wvIWfcLKAXUyZ7XRFt8nZcJ4ik11TKKNmRP3JX/pCu5ERNTlGDkYOfQ84m
iMoz2bSTB5WG6esN/X9B2/FpLF7+1/+8AmYBdQCcKfyz+UiQllj1qaBt85L9N7/2Tx1b6x80mAEZ
agAnOHIILj3Ki3/r2KpSjVajEW8bQg6y/6lja/6DH8sQjYICMyDQSf/SsbX/8QoLdImXFBdQNox/
R8f2/SjC0UwUdi3BhA3LFuMmrqRqaXWNLaKNIcYNJyf5/F/YN7fKS4/ccss4ADUlt3pJWgiXCAK+
Wa/j3zPZ/5G16TEPs6bmod/Ffnl5EJggVFVAz7cbvoZLN+FtF226jK+zcxcOdtK0dud6bc3qGjnA
2l6IKloYSNDYir34/Prvhlu8E44c0BsuyFtIQb8HLG3EMzzqy3gT+Om8ruF5Dk+K/eSqT6aKJNUm
bp4+v+BHD8xWgN+j6yjQ8AJ/vyKdk9zN7TbeOMUxDHv6YhhLWS+9vayqBCvjiTZkMvONapYZ0X/w
tMx9BJNlyHP2bXjGN6sHGZbGm3EXmurMTvYhbzSCT+I9eOYLwfE/eL1wi3RbegFZkB1untafQtwx
0zze1OhFlKOzKFA7b1HDQpVhVjovGhyeodeWBG46/V9e3mAxfwMC8HqhNmnM1OlDgIX5fbEZXapu
kPHARUXnlkyuZjOr4V+CvWSg8ddaCx+OcY+0pQNpxJFsu5nf//nFO//oNsg6EajkZqx3SWcbu3qm
ZQWCseO48aZxZUys/oD+AQLzIRqkQOlb8KhCXbQ41k4proZ5NmOQ9fmNCJnq364HmQ6TRwOMMfZM
v69HE+Fdn/p1vAGSTjaD3n0ithX2wSNGilqNu6mCL1IA5VX8aoZ4YeE/aGAhYvc9cB2YJXG7GOpm
1lPjZeoSIROskJ58+yGJmi+2zkdf5ttbvcmNa9MM/LLjy0xoNAgktrHnUaNjYz3V4S97klKg3Ref
x7tCid3y9pI3wYB+hHC0pAIui4SVR/88cn4q0sHrpUYJwW38fztdkhdkjGzAIVAtQ7vZnrFnAcS3
uKCf/JUD0oKWucBKd55aDo55T0P/EtBHz7WXEg38qHrhG5XBYWy20b9fst7ciwzUb1K3IQVP6DnE
pWyEWdwhQpNieYpNY6b8VNoXLcInpbUXrQMtixkMmgHwgJR2+/kO/fAVvFmRm3ihtIA8bYUVaS2k
BFDd8ZFGlzsvLqNFrkxk1uoXG+2jExCUEERDE3MqXbs9AZOkqXE85skbJ150brcATjGzK8YnxCiX
a4+ZOa84G4zqp4HpjIqPxH/w1JjLQasGFw3/5/e1nwqlMqxy4kxQn4LsnFkPFhJGhfqTGTbO39b8
88t99GlJfhEYBFJNrAN/v1yMZPTQOn28mYJfmXpMjZ8tKh72k3y3dopbVv5lIP4o8Ly9pPz7N7ur
8D1ErZIxZqbsYF6vLQ0A6jHCsO5EjsFAEKFKbDVhJxBjkJPRM8i27hfL/L74Z4+/vYub8GdVuWa0
LW86aiK80a05QxsYnjLrcaNzNbxwInH0e7iI1mhU1JHDQfzdc/74fP1fv+vbMPz2Pm5iW9FFSmwY
XbzpBUohGHMkyhPfWIbUVI2qn/jpZL+08KuXIJFKn131Zpd5me6GBHJ2GUefS1St46Oa7u12mg2E
/y+e8V0l87rWSKZb4IVtqI6/v3FHrcau6BBJVxxgnwhGRVO2BEm2ILmUDyrsGMcuGK5MWSq/ew0s
Msy2BgK5L1/cjAyk7x/9/9zM7Sfu54MTKWjKbIzkL0fNl1H2S2Y+gjUu2ngx0EIvGbWb3VfB5aN4
xmWhKdt8a5Yq38mbfT81el2XtfZ3PBMUwei79MWvPvmlpd0iVJ7+kwd9cz15P2+uN+rGiMOP4AgT
NaJAKu0adVa3RBEPcEf+C0mdVUBY5Tv54vD8MLG1ZUOJ+KXyfzdRxZgmJv4Jj5qgWiY/8cZD9QNh
YCJooRNByxcTda8k3xveF0SYD3e2AFCr2vBh7Ndbe/PUfjOqdNot8lrm8cH/jtzyxLJadRly/c9X
WX4o73bTm8vdPCnAyAGbWpPLFc0szTuGj9BsAcOI6T/auLBkIPfQVjGMm/1TROxbGI3xJuZdekyF
/OAvB1pBoGEvAa8XqEiw9O3Hzx/ww1375qo3u0hY+Em4OVeVkaKwkTnkFHbcF1+8qEYGeverFf04
MkOpNB1LuLRrbq5oar6WeDb71tGpE1CCypqnnkowbX+RhIlwL0NEOSIcPiD+KOEIx6y/r+PL5w/+
4cn45jZugpYJdmvUQBFtuvBXW4WbcgJThvoPjOvNFHaLOkvnxleCLx+u9r8uetugqvK40tIQA+TX
0yDo1zL/KHo0knzUv1HLV7/cVnKHvtvBOq0mSiIQnc5N4hm48J6GkOdM0FFIpbbMPB3RxNrIlAfy
JUYfC162xc/bcPri8/k4UuiO+spKFeYrOvHN51qWBsj90Sb/qBDJYlSucfQrjdQuwO+Jua5o/XU+
EbBIQ/U6+gJZ+vHxawBp5ZuSNenN9ws6vOlS4fCWVyN6/gKqj4+dXItnVoXGlIrJFQZXPo5Yn++u
D1/0m+veJEF0sGvfE4QpVY9XvfWzx3fSkdEq6xZWASrDPP6/XfAm34kNrQiDlteMKOJSxkbN/VkZ
7byRx7H6lLPHPr/gh98PtF6GIYIK89afFqkSrA0NVhavaKdDW6Ah7msgUCgpFdFRcKMl8uXJ8/FV
aaggZcDhY96mU9EQBXHv8T4pWXQtWjU+Ag+Ksa3Q0nTM/PHe6SwaSIgOphqi9erFsTuUH6yFS+7V
atmSxagnMvspWH++IP/NXvvXvd0kXYY1guPN/YQWSzcPvHhRZXg9DS85dUyDaWLWhasBa/Ji7L7I
8kEr33zl9JlUk3kKjS1Dpvk3rz8s2frqOEWbnkIuXNW+CyRgNP4cB/NhGPUHXaQg9wz9obUwITL2
Xl3sgiFfTcb3anJXoqwPvZsfIqNbFkzDAPstxrze2UVKu0zw5+S7qvYIWWwVUA+llT/WJkocUSTV
vDGFigvUAriEafI/9QGZhV/Cj9nn9SMK8X9C3fuzc9PvyojQ/tAs0y5e5dFfmp2tKljzpfDm9VTh
LNjiq6cuAgyeGc5vRGvtBfDeBAIgzKLMTDfyV+Q/qrnNEt9ZWMDKvPKybVgV2FOhWuuf5Y8w2lxb
DjY1g/MN+W8wIl60wVlkl1fJBjEVtIT/DGx7n5jFYShQBwKPoMT8v2WBmPmmWphLK9wnKgjAL+2y
WiSFNVPLfOs31c5LWtT0800ZaHd9Uu/qOFwHAl3JwnjQyuRQNipOOc4PJzfh5BYr0M1zLU02qZ+v
9Kpb4rGxznkYF321JsuwGVTvirLZ+WkOh7JbVlG6bkHtdfRfgqC4y4scC5FpM7XmBcLRg97E3806
2Vh5vkdycpGP2sKphzujI8uVkVwLeDEKv8R0mlnssA1QkJucfZnmK5NlQWoZkZsUSqU5o1uMOCd8
MVax8NM1sNzGwbHbT6BV/TQqscUcLCiRY249zANMZ4/W3GMjnB+hKq4eBryImB1Cz9432vNkKih7
K3OXFVLLZ63UMK7gj1q9TErUaVQ0lPMM/1nc3aMr+SLyrCxGh26m9MUageua1X0HlrFBxRBURFTn
YDFxZuH9eqF4GEW6daqXKhA/xqF9MlGwnVVxcCc6IH1FN85QT0bA6L8oO7Mlt5Usy/5KWb8jDXDM
ZlX1QBIkA2SQImOS9AJTaMA8z/j6Xh6Z3SlRakW1Werm1Y2BgMPhfvycfda2OGiMV1VxXvre/BLO
9PTWeBpH2Sbraox9Aktqhb+Eo/rVhF2tlfqnrPu6JOIsnxnXhV+Kfi0i7SzvZnGHQw2sh96/TQCi
rjW0Qz8auxo9NfdexPMhXRqfZvtLFgjIOigoly9Ty1N0k31tal/zwbhq+qNiRSco6ee6zPdh1fuN
U2EeXu5KG1w+UKAivQzMp37pfHnjejiD6ApexkJ7J4T/zRuUBYNYAGtQnTMbq8ZN+CMw5CkbmS5d
+vFlqmzSkFa+mcBWKEX7YlZIodBPGE58NzXRXdqNEHhGf6TJFyv3bZEvW4SMOIJc3AqXiKTzpyq8
y6foTnNRq6LNV5PynJkXM+ykq8++MnHT5Te8s+beJhtkfh0PNor8gvQv//brIWiMgrbV5C4U5/HK
IpVvHjEkXSvTcxmHHsbj+ykCPxBZ2ygj62pDep76d44kv5Udby/iJsgI1SRwO8tls1+AWJo4XiRX
3bp244vIX7BaSvRNfl84l3DxS+VqGz6Lzpxe7f46iudR8Zv2OSr79ZC9vjM6twfz2wu7iUJcGMvI
QRgdAEStSj1Yu2bzc16+NMjhcvoMrmXr6flLVr0mVbgaecfN8OWdi/jD1vTLI7rZmmYKMkJRuYhs
OjWJbD8/qMCIszFa6W9mCaXr11IbDXb47x99G4Td3v5NsNDjatzpFcFCNr309WkSr4vpTwWGat1q
Xt4b7D9+Gs2Rjqw+U+e7mYoJJrxmWctPC5DOLWihF9erIlDB5rweLQjZFaw95OARPPIXtfcxigIi
Oq2qbCTj29N6bu6U2d7+fRBuI6a3QZAQPTpkaZS8RekVA4jvxiAqGRekpO6rFb6o6SlKXrLmKiI+
FX+Fv3/ib36ZfCSoQU6yVOOFqd5i25J5GJN+IAVTZCH+sdkJragvkvmZvq69reC24kCBsdhs4xPu
Y98kpMOEUagGEdDTwKtrZydJ4lWSndwo8BbbuvZOfOp1XueMlTuhnlPiC5sBqhusgswetG7F63Vx
/vutsJL8Hlih2qFqC74CqIkqv/7TAcaFjRCLZUiolyZUa5I1Zi1k7n6Y1A1swFu9n8WIpDmgN4Xw
khieNdkY9u2p+dg7GGf9SGdsz8sEnC4bw/JjMb5kxJ/S1t36jGlcSD9VRZpMoztihX2CEsRrQ0V5
ooAR0Ve56rXjNUrinQMhbABtQC0pMzDWHV/p7lkNxDw1cJMYMkA5orRACzqjuMhR9VYRaDkQ3RFg
lilNNylnrDFN1mjugbq9UPDtCZRdNJtJ+0NJuSg8+ACK1e6XTDwuKiaHG7yUREg/WP6jQM3dYdZX
/hhBjUT1d5sVxa6POry6RXdgvbvrJUpWEW68XKNEVFt557EOY59wpUfMJKHeUWFyKe32XHbOndbl
R7A2WBE+6uQdIuvkBJd0Xjaq8tgsl9z6jm9Yon+kp7huH0fxpaifjPxzf5cyhML83vMIzOKdNxl3
2F+PzMxfSonob2xKBNhA3jzzzplD+jiZvxIcvpjzh8HC9MnqkLo3O8xVvxrBEK9aLCrzXPtqFIAH
lWD8AL4jMKI7RXP3I+h0u8KBTtJ0gxi4vjYU39Pux9+n529+rvJKUQlqmo4Iicq6+HV2OrrAly0d
s31ZGWKNJIE2MnfTpOpXC1j9CopgLB9JcFS14DlI2yfafZ6K+qUoIvroul1etUjzoY/mw6mUZlFp
7jyJ0TprffVRH4UAtgn4taB50m4uXWl0qyZ2tXcWjN80lPI2qJbSxE1hzGKh+vU2gHJ0Va+TJXBD
wA7YzmmXer5O/X3xicmPPgFDpdXQ4USgpKvIphb1znv+NlA/Z0nersCxGU1kkyzhN+FQjlkA/CsQ
967bbwWr5b2bTV9MoWCCFu5UXDHtrEPl3W6bpj2nlrkFWLFgOhgl81rYX5LuSzbMO97zg5Y7nppM
JCc5dHbWJjeBv2JagrpcsRKAzjYo6uDgqNMuHDEJ4NvfmRV/mr+cjv/Pzdg3KZ/FcIPeSaJsj9T4
IqZiv9FTgSVac3V0YPc1vnsqEBHxZOk1yUwMsvgehXJwx2WOLmcOmh0sXMutGi90qM5m9B7l74/v
2M/XeLNbVhigj23NQKvK4GOWyKdbRX2eEnGXTsqqzr0lP2KCWGKlXivOKY2nfUpRcsEbBsSmbmFY
ps5rSPcZ9jcmbgB/H0TtD5Elqc9/D+LNq5UvsVUFS5Ltmwq1SgmglcQGxTN5mof/QjALjJn1lDyE
a3yKuw8RBfS/X4P44zVA41MNCXTj0Pzre7E4UPiWmQepkAdNReubTrlvAned18t9Hm2zHAKNku/l
/KznCfhnQdmj9uJQvWvBWU14L7JJIi9bON4inR/yZlOwgw46iGugxH+/3tvc/NtL9NPl3gwZhqf2
XOPg95bsA98Mbf2xaUH2k98rhvdG5w87M531NkIedM7oim7iSqcb+0a0KWuf/thFeNghNUHfYiOy
Ya8o7U9/v7k/TQgobeAvUHtDSnhjFv8UCZRJpzegrrN96w5r6iwbV1ZsIxrASBzbBloKrEwid4Vm
wQg/i2I8zG75zqut/2FGcBEG9SUuBNT0zU1Pel2Utc1FuEuDiARRTbWvSH2Rbd9T1uJV4S2WQt5A
4qX1oxXY3rKY0lTF08N2q0zDlxQRSEoqlk7ibVw5+9xddnHZ+KI3Nzkd9u5MY6WGR1bW0naDZQs4
A5n9gOvmV+YHxS3W7wztHxYs7sohP4sOzkbA+es8z2qcdpeSBIlZT7vCTTeo41dF9EEE36XVtBxZ
nADozkeiYn3/+4cbfxpSTQWsxobPiN4OqSsKiwYYsil6FX410EpZJMIUQQJIAMYui5dSKWkCht9j
q15aqHdqmW5r+rrlpY2CplX87RbAIkn+0U7ornNZ9/HPKYprXCpYRABLVSq/N7QXMygv8knYveWx
NXCkZgMxK2/CH0gjSAv15zocP0WD7k0tLU1t6S3FfDdlvLURaU3rvX3vTXZ+s+9Rs0SSCBzSYpbe
bBWdUhvsU322n4oCT8r1QlLCZserlPHAFah4Qq96M6Rxaig/Wkpw6pJ2PTY6OG1oDaD99XrZzeFe
NYsT8/BIW925KZNPrm58IK+Tkawaq2mLRc191+CGyQZjxOLOsZWtTKqVjUxOS31RIdTd2Fvs7q5P
MHBfRYGPO81OD1PM0cZD6ZSnNu2OevNRCXGny+b7uZ33tUFvRfQjTem/6MxjGPb3InJPZUGVAX2d
O2teQpkldkOMUXlG9IOBqxbwb92iX+cUhP8+m37j0bAGUpRUHVg00BZIstxMZabYMlQz7TyueU9s
hi1McCCc9Koc1Dp9cslgc7Ph2ja+gkEGQ6Pdha4UIaiePdDTPmtng9ZptZ22il2exm2QfDaX3LOy
Cquo6hzF2jvL9h9Xtp+v+eb1q8OuW/KZKBK0AEnMhGJYa54L0wMSgo8EyhiGUXX6D+lQeHAPSGqz
3OKU9c5+91sryT8HjzYFEyKmC/r/18FTusgO6X0lUTrpd2KY99Rs9k477oDBr8O0X4/KRKte7dMl
7CfJSFZw2hotOrZwWBsZT1W00V2uvZfaf6vL/faa0OHDsZZC2j8hGz+t/WpIvRIEXbYvasMLFH1t
5DGGGq7vlvGumSaoNOkmN1S60By/LsJrEOo7ayPzwU7k0MSo7PKGLtUl2vYV+ZaluPx93v156KTI
B8405YHbEJqkf4kKg4RpQ9dUr2IqmtpHdc4wZLRXtpbxHLFG6OFc27mvqPZpwFZqECZsJJQKw7DJ
D43jvtd9IgP323GD6IJCAJowKsSbB5p0ORFLihXiEgR7F42NcBLs4AbASvY6mGU2YKEwQL9U/TVU
1hjn+Jits6vWT7X5mZLNOzWatw/87YI4MqlUBF2qSDfrHRidgNUwyfdZ61yDCkuXsN/2UfIwufpn
s8ZzTtXxJpHe086wo3q460gqTAh2ksbL++Yapc0D/kjNermklpQqYrJct9s46x7LRnvWA7xiBAia
2oss7dzHiZfP+3KZ1oUiF8r7wLA9Gc3FJmYmJp2BC8kfuz0lVuUXovKz7mgUpNx1ZSsPFFZcexiB
bUKsDa3F2oyYNWhhtc/MYF+h98Cvlbw8VRrgk7sm7DZYLE7rajCJmiGqWM1jbgwvdbXpFOOzmdvv
JPf+dADFSECTaWRe1986LlTa9dxlafJ9rmvneZEkV3sHkm2d9M3KUhT2B2ubCmVfOjPbG8cJp9i5
hfOW46kgwY5myemk2tD6Sl9YflowRcMOGazHXg8V7oD21NxrK2xYRoeW/WD/zovzh+2fXd9BISej
KvcWMz0Gs+UAHMz3OBqtQCUnGO/QmtjhO+nSMc7muCoT11Pm5kABxVwwvk2V9xa+PwRACMTRA+IC
wwH4tnzXzvgmEznn+3aMvUG3N9YanMImbKbXkLqDRLHXPREcuetee3pnBOSc//WdoMcIQTxmGyYA
wdt0HVaFldbNBNKugRdEFK4RUm+0+DzZyqqrJdnD9c1xPUGQ+fsn67+H8LRCEL9LfSLH7tvc5AIZ
p2qqkbG3NHo5i+bJdvOLFhZP8XzJ4mkbD9UZefBucGpo+PFdlav3bnoPvBzShLnraCIkObhTh/yp
c8QnyDUrGpa2CcqS1J02FbWJqps8DXfQBeR+BAE4VKYNSt1djf93qdr37ljRux+TTrLHU12LVaAy
EShuz+/c7Rs962acOTywrdH+Z8hzxK+7W2AOuJZURbHnMPPUYpmYqrXYIuDu1+4DHBLFWhqafUOi
7Q4oXRVnD06FHbpK4WLW16pFV7riWZO5i+plO6bmzonwjuJ8SttuepnyHeseXFKl9Qtj8MEs4EC2
bACznPNG2Uy0ZpYY8SmGvtOAZpoXI1a8wZw3smSD/xYEgPDoWtnD35+yRurs9xkmXy2OTRxjCbHl
13/aPoOw7Dp4QRXO1uo2nepzQBmctPi2StSNIBclcmv39t/CyatqdBrLtMl43m0zeQDp70gk+oW5
QK5YNlnenoukuHfhQJeo+Nt76n+vfaAcIgeXIGfG4YbCz9Exg1mDbdu56BJb7ToJnH9EW8K7Fam4
dh0YqmFqgnWv1c01GTpzZ6hKt6ZPhBTqmKUH3kltixFosMsX11zbGZNUL7rEtxYc7yKgsi+dNjQb
dRQZWVrlgAzO9mvQbz/9gybKZIshlWRvz8qDWKi01n13UUVLvRHnH922hoMm/5FgV+vTsf9psvZR
18zH3CIkb6wS5vaIya0VLNF5aaroHKTDwxLaSDuCBe53BjFBJNRXDTJM50pX9p3L2bNQe9gereQj
zU9ubDnHglY0yqVlRRozXhcdteNa7Z5GIwo3adiACKqwDs6m9RAswTYoh8L/9z/wDfr5r29fePtv
UEaUimOaCrUbiEa/b/M58xpDECli+0c/93NvudO9023yltPyPKTS1qEcqYFuawNPpkVMx1ZdkrPa
BvE5M9AA1DEZzcHICvrUu3A7dy5GfQ2qiqBNhJ/0JIBIImVHrIg/dMLFMatMVE+YwED7UwtCU+48
BnuGVpjHtIs9msOErW5MHYEZVu1T5OVjdlKcCINcZ0eOCfNo/VF3yo2d27uMnTuiY7GynpSi2ji4
ni6hs0MQuDHp4vhuuI8DJU1qNldTc6kUm0dVbw+52hwS7juKkDZhlghpY9cO4qwP+lnWg1z8xPLe
3jaE+fLflyQ/ZYmzFeXZno1NHLreSJtyxvU6ZexrE+j2ysJ+VdkXHCKKKCWPA8dq3Fq5euZMecw5
DenhuFYWfmPWHmhc/RZHo4oTpMKRPfJI4O2XKYPD4HqmspAeKJC/4HYKvo3+HP0xpjLaTvZWbsdZ
ll2SRrnKUszMylrH+lHRrO3QLGeLupFiUTBYSs6JznaII39S7R9OnZyWnE+t7V0DXz0aesob9rVK
xLqiWWShybhVrS0NUtg1JL6ZZ5eckCARqOuzoohpf2rvbHXx1Djxaes8Bsr06rbKui9iVCtM/1ov
LpKoY9r6Y5Quz3lrMiN4HOzOqmK9ceUXaEDjVIEmbu/SNsL8ztYeG3pWDLe4RFQkSk5dhGcgskwT
92yHo0y5GQdrS2LngGXdATTzJcWJbOXE9A4557BXyZQUprWiWn7CsPxg981nM4WuAAtTq1knqA48
Ehp+TPHQkc/UJvAzZ/1urLvPRqOjeS7UV7JfuL6uqM49Igr7Rpfd50klSBz0auUk2jmfxZEK6ba2
x2fm4IqF6qqEJhJEqiQTFpH6kPqyKGaBcNLy5Yxtmke5O3Mp0i/rofpoFM5Ga2w2NWcXtYwoPh5v
Dz1bHC9Pqk2MB4Xtds/yY9JgAgI4+2kyf8OORmwMcvs2fFoxbOlAh1NLuCPUb4rWPw+z/GXEZfPM
JJ+/GvjktZ2KpRAmkF3lT/I5284POY/jvvJyA9BaZd4HqvuYWMQys/uiW+NmnEiVTsrZ6WAzwOjP
eAdcJ/Nbp7zUETUrparJTIbrVjje/LWxk/XQkIhW3T0i4GNLGgJPrS1F1l0/lai4rV1rJlSLtONs
2Dv5iE3VC5cWF3DcjAgTXcf5EQzSKcT1mig5JTiepVWxUa7ND1uhMjvB5nTdfRsWG6Atazpedsu0
D6d+Z0axV0ABocJ5tJ9jQz2kIvU7Wc6tqwMZzYNl1AcnbA5d9a1MkTSZEO+Ca20s52Bxrqjv9+Mw
vg5ISdM63+vq/AjEl+7ersdosfZS4XxR9PGjXXbPo5Z/GQrF1yuQotyuDhJEaMXJGGyJMl7z0Xeh
rex7096Cm2PxlE7hDsRsqswEpvqEC0minlN2mKUO9vJBaf1yABwi5zhArn3qyNFRrhwq9rLOWmPg
W5sfRB+sB5vgAzKpXIuGJLqTUWfr0g/ZuFTuWFHmFLWC9oCKkKPTPrbN45gxEVsHhCZNQ2qM5Xiw
FzWvdRzzJg/DK76V5yrPfDBMh3nJ/SF3IeCwxpSBp2QKYgR7J5fZJLe3aY+051oJDJAHDHeCR7nw
VEnkxSorWH0twnqDQd0Ge9yNhg+9gBc45l7ehHcIdI4jiiAjxj5RPQ4Y1NRKcWmq+FFaHC8QlrTm
oAIlk7Vm+UJMKF4D9KbydZILXtLjfsJQtu2yzgt3D1rrKO/SnL7N+Ga3unuFK+Ul6WNU5ydN6Z8n
3JWjAsMJanxRDMdok/YJYCBlpQfZycyMoxxIWcOWL1HQul4bgFvCJAPd3UH+iUDJwer2dByH5nle
k7vV0WnJQZUTK1C5dd5VWfZGn+ZVZfy2TA16hFzD2ep1e1B7c1cRycr3KyVP2STaBfqntzB0XRJ7
si4iNxI5Q0K8zXPb8USxthsgyLq5lR/hjs0B4lbRONuuA+UYe5bFi1n2Z8Le/lvbe5FSXgtiJYJh
r835YJiDIBGKGePg4NgkrGxKseY0L1d3vEa9uIw8+cKIhEGMl7W8WUtPTnNo/FAQZxnZdoybg5LF
J/nmTFl1l4pNvUSelbIFN4GXjuw5IvLkkMIHviptdipdCFbsdEWl7UcJFdvXdnGtmV1Mt1PGQ5Mj
RORxTnnPFaYEKXq/T9lheV3lncuHgz+Qt1RQFhdK+N9bCoz6S6Mb+ygyOHG9VFn/WoStjhIDFREJ
EgBr1KDmFFMBEirNfJaXkDvG1m7xLBGZn9rdgTPjBQeApbWu+LBd5rnDlS2/tORwoVVWIxGtXV9m
w6MX9ip/QQR0YGYqyiEwlFe4KR4lExiXyWloq1cath8S6FTcsR64Htn3A61i11wwhip/WOZamqOd
Vl/nJjuy+GwGRM+mce2cxC95hRzRYtIeWVd2o5VlHOWyQI4DzhHjngATGp1rF8yPaQyTPobGqdA6
H1Wf52EntOSxavk1rCh1zFv0pRmCo2Ja1yatXmfqs2x16QlrzXCwd2ZfPatG80yn9bnpQ0+v5vM4
4GShJ2uzdPdFaF2LtrxkbNM0eu+r2oUP5q4WqzlkSwoiMfIiRztPXXWQX5/K3EcOJC/AqpbzGOLL
MxrnGUmZhYRLJ/Aog4TTWc8qFG/sPrtEmXoMh+jBsfOLiLSQB/uSzN0RH+qDMmHkaIGZYCx2fYNj
Hw7oRpVcQsXevb2I0W6eBO9ncuElA/m6jwIkoYhJymCrEuYtU+iFydOcZT6O0V6edZ72oWHJSCdr
q+bqY1KO98ImO2o0h9yFhNoLBCF08mUkWWBjV0h+iXi09BnqkzbXtHib+ee3B9RX595VP01t1a81
iJLExFh/q4u+svFpksETJsS+fAEsN5rXkF1OQ2h9j3CRX2nDl6iHoxoKYjibuhp4aVHRPZCfRpUk
S+1c5Q4vF9F0HjdAP9GZKY27r6fUz/X6QJbF1i4zb1gwdjjmDM8yUsmd2E8mqKEJpuoTmSXseEyX
pAwF2HkkitFkyLIELOFQZHnh9UROdPfqJE9ykRvIkVlG+zzxgRRoUa0QWct4ZHDtvQwjG4fk3pKv
9C6Gkxl5RctizRYjN7Zs6jHZ8co6XJuwMpUF8Q925VN1lAvZS7OMx9j63ljbCr8xQm55gXJpk7GO
09ISE/Al3raMXqcl6bdZFJ/kJDS514aV3Z2sXchyiHgTh2tjrfW4odKCPYjQK/tyMxBLgNP15eqQ
mYk/RCwa/Iz83XLhKnTcLJTQL2ZcWxx+ZXvgVwHAYnG0xrXHW7XvandvlPVBlSs6E0Z+cbaMrfz8
hb3CcMrPsQPavVFW8nG0jYnjHon1It5SmLpWjIWMROUC2nYPtpogKmBdI/ImQPyUKwic1cTjBLGy
DXcvt580xCiYXVUu51odnfKyBvPi017izSOvZmhgRR2M3yKNnUKzrpmmY69jmee2QOLjKKkvw5Rg
Tk7IF3+Qf1lnWOPEuvYogCHYdGCr5UZegBXVGz0kMOHsIAWUDauNHON8NHfyRc6wL5YLsTNvbSAH
Mv4KGgytXGs3WFwny6bD0UMO4VgzzwhbmnYnR9tkkW0oUspFZ0FSYZmRJ2MURycuB7dW3DV69xxo
5UfRrxcwqXJn6EPtccnVI4nDz4WJjJjUx6gE+9LCSrGrNlPS0FDJKsswy7dTvrEydybHSpt6rykk
oGv+IW+jXIyrnc7nDGiqfOyNfqEW9SYsMGZrK/gj56BcM92qeh4SrBzRswp3H7OEyisQbfMajJk3
K/0xRH+qhsgLk+wiz4zadBnichc22L/NIDCt8lVuEmmn+u69RHv28bBWz46C1fpcXOScnpgDMpAL
SmwYi9S39eoypuVh1LZ47KC6CvrnGSJinYV+VtxPLphAggkTcFrd8MrBHeS0W1L07WFCS+GhnO1y
C5RYU5NtQQoT5fFB/j2q0rUJlZDbKuDBaREvCeFPIvdhXtqMkdP5NtcG+ldxmGTGyR8rhb2VItt5
DNcTo1bwce3Az2CMbs0wc+ytjKYI5mRM9xbNcAHyOCpSx3PwApe/0TSrjTI4XpZpR7lUyE+TrmIG
kwDPc8xzV0Vm71J9XHWhse0KVgzeeLny9EXiy7A+q5S9DIfHgrlksz0Sp8ggyMVlrCkx5Mm4qRhT
gy68IM08yJ/FC85vk9w3mfCGkTxVQKy1/MHJ6pe0Dy9qFj9oIjgnySe7aM5UJb852mExELcrnW8r
xRlT0nPbTnd1g/uT3pNmKy9V2Lw01uj1Y+/3VXCwk+QhYEPut23cYrEmMGznSNEmr65QDho6lyyl
EAq0sMY0uggOWbrcQ4XDvGghMWfMVA5fWID3pBMP+dj4ZjNv26E5a52+65r6LH+ms0NwqCHtC8lD
gpI2yNtdpz124/JtatKnrEmSVa3lTxQrq1X6SIufQp3DXJLXtiXixFrpRV7nrJYw4JN7zX3oABAZ
1fKhnnu/spwDkdBZ3pIVGJQew2NC+7jm9KCQ7XWhcaF6+ir/e6Smr8U4vOT1MSthK7v45QntE4JF
UM6IQRY83nQ0/qOnFPO2c9jV9c7HYdzHls+Dde2l2rRFX+4tIlov3exVMd9na/djkuyL7yXDS+P8
wVbsw/ha2cMxR39u2vMn+fOTc9RtVBA1ed9+3jije+gN92Cr4V1jzxszUw5WNt3HFg0kC+SXRtnH
dCfI9n4HQGFaLtu2izhOqPcSGSjHRerZqyI/B9SjpGhdpiHlicZKfSqSm9kiGz1MXsof+f9QGzn0
j7QWLZuBtKzMRabkuYLo0YxnqoD6Jxb6OyQw+0oQI+BIRdtdt9ybAXnrjNYHQa6P5tK0ORHiPTgu
2Vu2klVVDPW2g2S7b3QSkA0nZTJ+5qYSlTjX4ksdK42fayypTtygVhy3ZZQe5XApaecPVvWiFeEd
PXgwusnttjCk8rZ/MdXgoDP6xYSyn8VKZM62jSroj+GkcZwQgxQNaZsKhsxdRxZHJ51khLkDT7ee
WQNKAMjdeZnFPlAfB838RJHJz+romA/Vt9lENZhFd/Rh2xyrBAWywvma7OSDMcoOAsrYbpJZg/Wj
uncoWk5hx1QlDU6EaswvndatU4ujdb+3Ezy3nHo/X610ldfmOSnNkminv6ektMvSDHq/+SkITXvd
GMt+lETIwmApywcTpwi9eOrC9iXK3JNWj3fAOMkYj4PzYhbdtkxRxPY9bO3EOg4wUj2hqwh6LHvt
TCC/7FmRuq/oKL2htYXceVTVJJv0r2Vbzyx2AxI+B5mHU4yemXQfjbpLNrFpHpBhg7od5vthmD1b
X4jpMKVgfgiL4jQ5jt4a7+W0spzZk1OriOm2cJRDyVrdJmTG9ewpx4rALngThghDRfVbODX4QuKt
MN8jv/jUaf20ofkbGwJSI0o0aBi0Ga9Bkdj7tqtxEoA7DVh5q+dK6ev2kJNESB46tdU/1CmMzVBH
jkwAmW6c3KK2w1qu5ePkqX0B/j6H2T1+6qb2yEk7WCut6ayyXrzE8GByJV6NqEKbqAGfSC4dn9zs
MJqEOgr5/FXTt/vO0D5pVuIpRiSlMto6TidzpTbVPSagaQ3YtKYeTtRLP1Bc16pXOjlVvgO403yj
WjqipIlIbiGLV8fha+FHaXUFGfBgJMFhrBNcF9KLqJpzGxqfIoyQ10AudljUUzLNlvle0gWDYtqa
InkaR3Ay5SzuM7t4MrrsHjwpxnj1RVd5wpOlh2uxFNu4yE/wWXYh3l2RfKLjPVJIX4naJ03JXjHB
OS8tTU0TsFGmB6X8O1XctZXz2FNCkY/Q7aKj67Rns9F3ixg9pxIc8Q0SruG+QujTRoQM6hYbCi/W
xS7v/9WS+f9FcHssc/73n/JnvpbV3MTYof/3f/7yt/v4a4N06Ef31+/afS9PXzgM337TL7+5/e+3
L4ffy82X7ssvf/GKLu7mS/+9ma/f2z7751X86zv/p1/8j+9vv+V/CHCjoPb/Bri9QGL7jw9fqv7L
nyBu/Oi/IG46QDbKoJowbDyAUHv8X4ibcP9BwzogTepzAi8VxA7/grhp/5CCHywX6BKgWcCizkkd
qYv+638pxj90JIoOYCqD4q7QKe2+PQ4G4sM/i4OMIY/n33//maF2UzG1XcE1OTat82i5TSna+rWS
NipuW5dBpvq6jha/Q9aUt0uxiwOWQJWcUXMMWSHaCLTN4tCaFzgTnnk5LZoL+fRBRMvWFvVjwI2u
hb58GO122VZqh6R0QuMqNAgApkqy3Ga3om5Uf6tcsI4kgcvIwGIlNmmgMxW0hBqI+nGaVgWqDV2C
hPm0RGSbpexq9KkDwGurfke+YYpfCony9i16vahVI3AxftfqmWlmZraNF0CWYM1ZoyhfjQg2vHnW
nytwsjvWX8Xr4vCbYr4WdY4acwxiygPSdtMkbq+cGIVoA3uXiz+NGFXsUiwEu2mfy9uq7O409kh3
Krtkx6vbjSWKfmPoRD0BnOR1pYtiN8idQdTdJgsnw8MbalwpljJvJ0vinq2Qiok0CzXjVzyj00SH
T51YLdlZ65S40yGstJwfxXOsVm3PGOoELXYO78HW6WkOakTNQt8Ki8YxYO7vDKGw/zCELr3wwBcc
HB5v25SENbatQgLCr+risa3cV1E0uLvPuLKEKgufMCrKO4H9kSS6jStAeh3cELtY3Jn63ohoLhHx
ekgfioaZhfRDX5WsZuskImXUMMpLwOwwBKAZ9Hd1v2uRbhR23qy7Ql3eEW/cyE/e5gPvAxbdsrKs
OW9f/6mwXKom3hxT4PpqQ26oaSqLU1jfrUd3PthBi/mhu4wr0wkqHlOJHjAISCv3SnGMyf+tiqog
2zwVLiW/kPeEBu1U0dNjZCS7se3zDc2Yd4GOxU5yNaYqO4pRp3UsD3zezVPfLZ1nRfY7vQg3NmTy
pmweDwkeIDJ0c98KjXtLLCP1Q2jgRULU6JKV76iDBWDL10S19C8rSbCN3zp8WtI5rr4TUfAUWoBY
gkjFz6TDSzodaZJq1K/ZmIs7U+ubjWMpSAgG895KKQnGRqasTEKRlRU/ZaEReFM3B34vis+ii5t1
HzbXyRH2XW4vftJ0Ew2zZutNluJyDKWPu7dwHcqM/EBLLhodKKqm5Y2REh10OU9+Wqv/tRD+vPCZ
v0pF/jUotk6Bz0SCp90KVWu1njmajBbqukTxOdzjV+MgbuishsgnQ9aJ/QCuLqdQR+zWdwzKWL+K
xoqIie1gLbTlmybGetdgo/LQYUR2oDc+WjnZs93QRtbadbzSQyvFl/p/E3Zmu20ji7p+IgJFsjjd
ipRkWbbjJE5i54aIM3Ce53r6/ZVyDtC2F2I0uhdWt2JTZLGGf/S5MW1M6Hjp+qdsNuxDaTg7NRf+
2Rn5suWs4uu2WWqKHrAfu20ijy4qN5pQ2VShL4kJB4ycejg3eq/rN+sP4VYySma9758c6qnduoia
hMIPadSffEIwDynnH7bLSNMGOfz2EtugRiE/FVXNsPOz5K5O+oUzerXvy9H9MCzte12K5kuZxuUe
Wy4KDZOAajRdr00wUyONxVaWTTIAl+00Y01UORnedq4OMzm20TrHMBBTemRuv+syhr8CS0CvBbZv
DUHYry1aVfsdefgbf21AYqrOi7mktnne6xCRVpUq88ZMXG+X6SYAqV/VzWwBu5aQrBEsnL4gXgTF
uiV+TezEyX+oz1gdPpUxrS5NDFNN+ldLiwVaGUUJbb+noCcnU2BLtbDi57/H66W/8b9iH67ZYp1m
gsX3SVCFXsn+MzOJobZqUdfmdVBS/mNZ8zmD9ra6tjxbtBuiyliuC6o7dnnFQtDMxlk6U7Mbmjbf
u7AOa7qLneLWpCTh7wP4u1bViY3m9GfiFMHx0tkU04qe+TQsO9AWQTNytl174vCDczckhBesdbxv
UhGHXgEoh/wEw5xYBcpsr4drfE9g+SYEg++Nks5hd6Lt2GSDvPzegWfYfScrcR2LjQJHYyJEIe1C
NPO4/DKSL1rh9MBGmQnbMrKoBtk7w+XVVIF3i0sg7QUzgY8Gm5jHl5fQzeXcLN4irhUH39D0+3RH
PRn0wpZVYeURNUQiPxCom37K4ha63WGr48cklgofcDD1bBm5j7RqDJFA3xPW2hhHUm4vhnBw1Mc+
z8poWBhjm5/l4WJJ3I7t72ypxoPVLgw9wfekPizfO4b/UW0lfa65fKbD/Yf0CcXLW1VFdUvhkQlo
2oK7hnqzgKA6qglBqKv5OrYZGn7pPpRz8SymgaBc6lCuSJ6qoEWvsthnEW4Y88iIaDuRM7h0c8aL
Sw14vm4R+uMI6sTY/3tYv5oi/t5bnSOkVybu7Gv9bJm0dle5LmVMOkS3wPIJgzxQYKK3XQEnRuv7
lHLjzJobl8zVLQ8KOi3vQPOmxA7rbH0ymvdSfl5OXJerInE1cCzCACwCDeyXT5yokKFzB9O8tmtY
IpPb5wXGPu24RqrN+9i+ytCRlsl4E0sMqLGsbGzoxkNNTdOuXvpbbKX/vlHyf1wSCxXVrjYxV9iK
9Xr2n/d/zmbfxF5gXdtu2YEG2BENHIgL1CF3re9t00M8+iAvzscGX1kGQwm3NOsarvLzuAz9qc7S
H5PA4JX79u06cnweNkJNpuCD4c5L2DfOAEfS+lGT9s+Fgg8qtuqblPYnZ0rkjvC/LAwuY7i9xgFO
zDiHQizAQEidtA4JBHVY2CTGCOcU64zzMSOiryDxIVy6yToAoXx2S/kUF+k7ouE3ZkteUIctM2or
zli0jb6aI+D+MxNPqXXdyMJAcF0+dLHqT+46cgJJe5IYJ/NP32zDwaXQyBLoxufJgpgWXhaCTNN+
PNRf/ZhHSffvQ4kLjAJBPmC2SHIyEj4JEyg+irycokrduW5PDU/hZqGYLQKKbGPbOYa9G0cniTJ3
otAl7e5rYb+rb30t69Vf1GfZYvXCV4TB5uUgaDbhOgaQ7vWatKESBRO9GtUh87Jfvl9+H7dzn5VL
ZFP4GCbgFmE/WfH1iFxxh/LtRzJUceRyDIk8BSEQt9TaZA0zVEEd7gwQmdfPycDi7HrZXd6tHzie
PqB8GqJSAG8bCYx2vcLOMdXosMx3JlrPea0c5vu5DgZpk+QhIqD0ufe/g7yVeVakoyMJLIkpMysW
K6qRaUXudhqrJ0TozjmVQ0dwXoXivVM9aF7xR9S//VnURyNgjkvUlwwhCFonbsxAHMpgMQD8uMD+
pBd6y6l/zzM2sOlezXqmSXnqiy2vGwFklSTbtwQfKXkzy3jsC3PnJX1/Sn3A+aEAKye36LLqrF5x
8PrkW740T4rmi13dGV9Xx6yPaG4Q5qDWcTF5NxXrgU6z8gfkN7hl+8OGHSCNzZ9Ng7FydHg0ROcq
Ynx8HsSynS5HN2vUrv2cud/ckIutjvO0KWbAfnQfgsG9u6wjbWBkIaZ/o4PrnksGbs0qXjjG12Wl
WS/ebCvKR/+X57Isy+lrDm0VpXqFCvrxIevxRHjelRhgNeRAiNJl+1DPy33djEf9v+ayknrUnoKu
RJ4aKyy1eui7cVOGniV3l31R4rQk9pCAqXQMMYBsF62YvjCBW/rtUQZSoiT+LJzSPKU6lWKNxXFl
a2qqeFcZOH/cVDZkN+zXtATZdxhueSX4mZh0ZzvbbW0FWi7979s4UZjUck7mXHnHMBr3RstlABb9
cFHUhr0wT1aafYC3MfYSq7SftRtnLjrf6pbKL2Y4M0OAlKmJis7uw6iGJgQ8Ry8w3ua148AxLcX1
5b7aefm5Loixwbb7TBwd29PlnBp+F9rj9sMh5jmipA6YYxOhNcLcy6x4HsapYFZpT71BV7pXN5RL
BU/k8BFMMN2ZQyr26ebfSE/pnIbDptjN2OAPf4emp+MS/cHbAUQb6MvNcb8UY9SndblPJsvYW2uD
LA8KYOcqDgYdvSQ7UbY/K6e9t0rZXCFhuxl8MBlsRDcZmex70jPlIeuuqVBhuvJmDqUJ3lbOExyg
9ZYjGxqLxyBGkq7+VL2k0qcNvlh17kbWuN6XvcUHPZYFPnguTPBYUXCGc7mXVsEW3fTKvdGlv6aE
e562RhPGwYKvOWHjjizUdRAQpCTziTHCCh8AMUkAfOMW085x7mI4iZJlxBfZr4rCr0byU3IPiaMg
b4KYKgV0H9sRNsIhSopx1zRdQT3cdE8eQXBsCd7ajFmGaQCBwx85q7b/OhHER4wPG9qeFIzJekRM
nKGD4e2HPJx39nxoOyygTAriysz5yXX2AYAbC0DqaeVQfpDm2deA1Vz09AE2vhYN81oXNfiJaOkd
iWNGjuvTDhfXX9q+460Y+XxrqoxZFAmgZ29yV9UcAie9e/NTwvpoBKaMCtVok+F89Tx1ZZftNxFb
AAO54WK3zr4C8iIZGjZy1+zgTxwrhFYBZYVbcCsofbpdfQcrYoHuIDXFuR47P+pcky63FfWtmcSK
OtwFM6Dx5bI1bE0yP/qERdjx2DM5HasWnV1ZSBw7EZmOIDRZ5d9ytKahX1uPXvJ5aBHiZWv9Bz3D
MnHtKk+f5zbwETAZxb7Z5O/Vw0+rauau0ftuDgaogcbA4oDGZSf3P+d6+1YT/0jZycNMDvZ+K2kA
F8bENNpLOhRz7+DG6dOUbubVVo4/PIVfM0hdEVYpANmQLv1e0eW0Y0kwDmbust1OguC8Mi37heGc
mm18FO78NMC0J6Thd0ShSclF5IiAdmXefGsR9EaEmAlJJrXqF7bpCPr/eJzMKS1qjpede6zDmi/3
Z5LTPYw7FXyrte3BJp4ae0rOFom0Xgfo05uGGQlrQptgdYiFtXDZQ4M55AXZc+12m9SkWZRdSb0l
mQLLhPbKLNjKizRgZ76uf+9R4yOUWv0ATGmsr8veYDHe/v81oKprab4JewQ0YWoYd2Xn/rhsiPM5
fshyNsJrMD4YovlygV6NjfG45A+iH7KwXxirRe86FDzabO749s5MaU+7wEnVtUYjlXduiJLcd2Rf
hMJNH5iQRMFeIo/5XY64GwjrivrS+G1lZO2mLEL0D5C50nIq4B2OmXgWpO7LbQK0U1YclUePAaon
F2vhrOMNbYtM1PtVr/qVIMRsNw8DbdnMgBmtXrvSbZFYZPVnWmozIl6Y1ZxVPYACoYMsG4QyGY7W
+GGFgN10dmBNNR1rTp2DZV5WXkc/5GrmgrpuPppt9WnIgJtTve8KOLeslPMqGe/GYEGnXhwXkxcc
kMS969ttd/lhf48YE3+A4CBpifXvecPS3GZAkUXia7h1wuiQan1uOZFHOGFAcGogb7nuaWzVF8PO
qUz5OllQfx8E/28YuOddNbCUOtUvtsYkdwme2YL7fZeUnNSCKfnh29XPQqO1tmh/USLNdEZ/xpxR
Kharr5sEJM5tprPer0mkrNH+Lxw+AvXdVrht6sy78vTGNklVu8eWiLuZV9z3aM+sFeY2gxmBZ4FS
U+BCMDmxpmJuIpFNVxXJrZHqnJrAJLcK00E8jfoFD1oGTC7L61LStisMiHNZjFQ02IrsSRple5dW
2ebQgDLtxQhEmxnZ89r0rF6buJIzVF0xj+ifY0ay42zHNcjs0CZVIhS+umrQJe8rq7d2udWP7AIQ
pdSqv/UbinjBYZGS8oXi+LDhnNxXLo8TRprJI0q67Pscx2zqnWLZQxCe/ISdSj7GXyBNTZAzxsEA
Qxi5U4q7gcAZfR19wjMYqI+bHW5J1zLsNSUBO/PMNI6quGIv48x6NazRdiyg+eYCPawXYDpqv6x2
nCLELG67fFgjy2bZdSXpRoHzkTYafvTEYgAx8VhLQ13JzruNt9Zh78k5cGn0SBDLiMh/PjWqwUdJ
w0+U9reDimlk1TtVMqDYR6DWjzeErz77mwVMYOrkyVTfFrckQJAEs7Ha0FV63OVabwf1zU1TRr/K
uk+o2L/lXhewFmR3WRcDYcbI2xmz3eLcgTlgYNZ/KpiwoLJaRbLj/bzcBsPeCI3N5a2o46vKojEk
LvvgGHRR63qPKypGdveMCL3QOzFDPWtYpRhWhQtCdxksmx5Eri1uiaVFzph1yy6lGdqOE3VYBVus
IBHBwZFkF2aZHZxodSfjEx2ffo0vGA0a6u9y6H+OHUzFiJ1/ED4SoCQpQlOgRGtVVKGRCid6O/T7
XWP/2ZlQQao3jD3Dx9oJG+nNioNFOUS9bUaAuojBIXSORuXF0Cpsr0CVeRJuxvxoStxu9J6yuBmf
2KZTpevKp8C4mN9YPRkPBBbYn82GXf7UleNRFRDFS3yNl+SuKSCrZ/Q3oZm391vpfBUeEiQPdROe
6B4ZuTk1R6vxLQ7OUGgpWyXf9ClHSnlhehRMqAJJrvRLm4qUQKfjledikpzD/CmF2WBHpfrhoRB4
I+MhJRlsYfXIZn3HtLbYjbcw9Rjv3iJJBlnT712zqitkjyDCuHaLjnNqY/hIfrOxPy3AvyWv0t7b
KGPysPVF/4YkXnGHF5QEezjcZQC5YAtPM0P/gSRasQhzyAyqefWpINV79nzyPrS9zqrr53HPcPrF
CgQqsZsC1t/UTYgca5ynFq3z0fc+pxo0GGRP7OVApZGewucqofnWcXCTVdxFR7mnfsOlUdViCXHN
pdx+KMYZTcGOyuEN/SKHXTtLsyvAr2lfiuHOUeyvTW/+Y8r89zpPXThs5TPGoOd/34FLFeULUNYB
2uYeIGb3aQB5DTxkckRxUyXr2ZfIQwz5YOMYPZZe45An+6Gdq+duQDosYh/csJD7csUO2hLdTLkT
Fg/UAd3UpFi522rnd9axBAyLXMUGSFCL3FJ7HHViOouaXSvN1Hs7nZ6GZTFpY33m3vOka7C+uV+/
NwExXXmI7kuGg+E9DxYW3yyNPF2aXu/XKWfSproDmieNuqGvog54IUKM8an2xNEexXelrxKBKqeq
/Gi6SJ3GJRSmA3iJXRvis+gIB/rdTgizdeV2NhKja6SmjGTQfo1rtiAss/KdUaarzF64iUHhHCYz
i5pfcC/gj5ejjIDz3MDpoc6r3/10RVLsGu+unAdM9W0gAeG6n3IarzjG31fT9BMWhTy7ijCCbup+
Zk77ExvawzgQPrKW/n0O2zROhNL8eyS8xTG5yks5EuAFxVCvncdTQ/t6X87iTDthHU6EmEKDsS3P
RvunfvKm2JD3qZJt1AoVaj6aBQN4lPeTNX1SlExEgz4Kv3NVL7lZ3lB9VaRL4E2CjfFfM39lPi2G
Wntx7trEYfKyJ+T0E8DXhN0jqG5VOyPAX+SuSCt3n7kpHRPOzbZkNZrastyn65WIJZy8o+59eO9/
X96bzC4uz7M822WhoEuG4KWXj7ZtLM6a5byevTlpsSs7PV3dSbQVrcmk6GR7p6/2oDHYo0w2dFlb
sVTHXPl4k5u3K+fgjmgy4EVkA5wvUF6J+ShnBiu48b3TldU7g/EtFQCnLywIVVpXbWQYrwYjq3XD
b0vUuUP9fEqK9T5VSX4cFxi5ZcSUMPl4kJsYwmQ7Vmbzyx7Qk3Yr+eW9lXGsjvfUNWSkJ6oxnF1K
c6qq+epP4vsFdBAjgKS3pgefxOAIZfLvZbH+pAs10E3pnrYSf6PLqWoRFb8LZeZV6T467rRXK83x
RsLqW4wltTi1cS+XdQ5LKRH4ZWAkBDLrQ9XJmh0myaJ7qLPkZlZle+VYLusicVRRnSuijIFopgqV
oc0psYe72HVO9oCWNzv78/LDkcjqqbQ8/nssXHJsXk6lLCPA28gwSGyyXg/VoaQ23hyVOMc9+ZGr
Tq1MyIpavVjtCzHJ0Lad+9WcJX7M5keGl39NSu+91/gNwMrz1d22fGeHMln/laW+mwNSzTpHnC87
Lpj/w9zjFnMtFyGG03+8oIVC0ycMt6NhWeUxqIw//74Xl9/y+l74EPWwTtBN9pv4KmnNmbVN5hnw
D+ExiuVyZLOfGz8yzMlyQATfmNdejPWLEDm4plkAzW3uSaLTrez1/+FJU8pwc+wvJPaCQuR9OGuL
XTzBo/kzmgyfr0GqQRBOJRO/mX6xEepE0IsLgbLocpQUmBeIErLAiTynfLCHyQlzYzs7Jm9os94D
8TxVq3NaMj6RipZZDBkPmhQ21i4plhiDPpaQraHAkpL16mMH37MDC+DwZqBoA1kgmcTHBvZtk+hm
45mDZOo3gEgTZKPqOnKCnPWmHIsRI5K6u2hL8pHdwYXlMnQrPcDKBTREGNIjaljwjHcoMLp+ebgw
HLbef6FARLykKUQoL0CC2Mx2GA0/Dpb5+O+nd6nAev30AmrZTOkhb5KvyaOxnuzcWgOB/HL82Qn3
S2DEH7q0aKIhXmCap+ocgMrtJo8g1xANKFDB+M5E9aZNN3BsrTlDQ0YShveGLsogLN2lrc3z5Y5V
mfg1tu6TEXe4Fds0UpwpwzX31kOe13tWgPKQZCS+1EEA5leaCvmzT/SDw4447b33WL+36xIUhm+a
Oh5Fl1m9YlQd02W3oJr+TJXkPQ0mTwYAi5tvZ9ERESLwf+ZLFQVFjRnR2PBZTDOYusvmaJz8ErvF
XQ+knYn22dKz/b8foKOXnZcPkJ0cf3FAhlDyX+9rzWDrLeUmpGxWDi0GyXEw2kdRWCFxGTU7pLgk
vLU4xyY2gapoSXiIs12O/wPT8WCTyZzd4lNyI5NwpqCvQlOZ6Brcq8n17au62o8NihIdLIDElXOL
0g7y5SCg2avUvltr0s+KsYqSqsayWbjcGFkS09uTIIcYp7M+L6bznKaxDalj3fvGhilPRTRqJBwP
+beid35X6LF3sM8JojpYhD6743SAw9q2nk1zur38lxxQFubc2XPQYr9s8Av+fScvQoqXd1KT5qRe
2mzhIHdepaDanuHLyl/Wc+b2BI5s4zHJLXvfuNvXcpi+W6u9YZxrUVbL7DAPfEE4ikOA/GZnZ8mH
LjNZyyy6NXNFuIY3xPfCSR4XsdinbqUBg8PWvlRo5oTJeE437OKdxeMoTfRj43VV2/dUQJih6LHP
jPi3AnOz97Xff+xVkuKWqKrIW6c/zTwdtpRMdZFisVAGaEeeP/aGviLowchCFBTkdXdI25sCtfsu
7fl9/75Zb0JrkYJaJglv1G0EuHUvDPB/jlO1NNMy5Uh3FivH5cpDdlZ320qscXtV9Phkxzmwd1OS
yJ07E/Mt5uXrkMlzxxKyJyS5ytL3ijT/xzRCz4du+UE3xuvga1b6P9fkupnbxClNAnpDFVT2PQRU
yeNauKcm401Jtl5pwR0xrZV/OBZd3egPp0r6oOq6hgdhfLbAJQzvzLMXaeqLweViS3NcmkhRwdrW
6340hP4925PFOVur79+47WohE43HyKjtFfd9DoGdcepxjOkLIb3Oed6MmySbxd2ysYpVsOhL0peg
GMXdLAbnFHjL1dbwphSF+cmQbNJS/EIkozxR/yaOg3A/Gpu7clZaMN0lsBxgKw+ySQkZ7MwNbQZh
nUHJUtwuPk1XhGYAUVBjobZj3+F1ghxZPswmnIbLJnZFbnT77yH0JnoSHImJS2tafbAV0p9ePq6p
SjSovXnny93YVsjsbXnIfQTrQ9UrAsEmIwr8otkRN+0k8sQ1VpEudMCNC0gxr8ZDwXSvpvmhIarz
kBaeD+xHBPk09oJAEwTrsXA4kVqgDmppSYdQN2PCJsSyyxK5SvE5IO67corpYGCk7/OOTHYO31SJ
gNlXMPOBf8PHrlH5LufKmr7WJOB8bAoAGIJGF5R/vMf/vi/WG16ZCH2OGqimtHTCfF1OgWsuL4wF
tw9RpY+lagrs1KPLluljMq2wfs0YJpwWrnjQHj65K4XheCc8kuJdf0UjRyjqgMs0dobvzSpS8vB+
0f2Cxwdg5L2V+63Si0JRHiMOewI82A/Llw/RNEe2O0gFzwWpU0u8mKx8xa1tilsTKCYcXDAkXHKd
8y0r/eEqWMFBN+BRvo7/AT//GlXm9KdNXSO0Jmc99qwlbPOIOp3Yu8dN4dBhSLZt65Co7hheH2a4
04/TEgZJEdzM5XKGyviN42c6iTpU9aw+qjwct647tUH7DCzxUVbzjFrJ2o6z42OBBX0aqf/ugBSc
IK2u1+7YBmYQZjWLSrYkx6l8Xkv1hTCKIEwWbwUOMe+CgY/gpQrrRfxSE7MI5PUAnCgAKhMurt9i
HDJMMfkMgTCMO1N5oMyZCQubED+IU3Qwt0fV3gfmKsNJT5BdzWoZA2GAJZ6DmNM3GqY8UXPkSZAL
oym+Usoj8J2kHuRNDdR4mzlaYz4jsBpIVkD+g5grA/UnHp8sE2MXL46P75bDR6+Tvdy2vl43ShjJ
2x5D4Dp2Os0RtJqagkM/dceB+tk9y/4KRuHsO4R9B1PGcB7AdJ1N9uTcC75UP7tXpegffKutjqPx
ARgTwt/XB/QMlLc0ZDTbCEva2j8acn3+mC0MAN9wm1O9IkFF+NanWxwJhZ8cJcK3fh6+5CL/IbcY
3kcF2WFxPqRD/nWuFS1eozouOOKu/v12Ofbr/ZIkOdjlCK8lKawXr2Ydz4xdPNirdd2P1BYoM3+M
sf3ezNQTGGl2JMWEnc18CyZNWmQRKDAFD/NavB1sa2UNYSsIpWJAjY4DW57OU3s5LLQNQB04DUR3
DX8E5eCNh75ww2UTRFQVGLeMQNZhkaef0QIs0cVh4BmwWetIjtc2g9tqQN9StA8lFtszOfCqVIID
NPTdh8Gw86MRT3AXWKfp5us63Fr5r79iVXe63wra3S50x4WS8CtGLExxhoGoRzl6+vdtfLvWMmNL
TAgasbFZPV9hC33AJgWRnE0CHYJS/EGRnGMH6xnM9EUMkGRA1iKtMYA1WKwG2JnZ7v4UPtHb5m2D
j+PaGwxxMEkveOfa9O9+sdbqa2P6tJk9ydXzX23kFIGTMIOVvPbzkQ5On74H4SFIKLddbCfivBCb
Ww1fCsHSmGQ2uTpIqFIcou4sTqWRAHsy54dFu00nayF3Yw6Wd2Tu5uVg9fIibUTDnsnd4w0GlX05
cfZ1nCx1u0kEevJrhSZq9YitHEfIl2C1cSiK9d7VeEYZlzr5yTsGAeIfeqJaVDPbQ2rggF1V8KUb
Og6LnfzeLNnXNUghTQtJhEoqrqaxhJTziEBzDl2Ms4He1uWU5zeWU/zg5FyEvtcIFhID42OwPPq5
Ql/ppJFbkKNJDIgXkm2TIdFarmj8AhNfS+QYjd3uulRTtCyEO9P84vOcd+yPjT1pSZOBNmY4rWun
P+pkf5mNsfX3yEyA2QXUQYm933cm1A3JwvjWyliqBJiBlY2HZorGtUWsoX008IUPWy3csD/NY0N/
DVtZaBlozOpbq4lnJ0aknTUi5cc0fmi3Mj4mNtoe9EVRSR58mCrZn+z0M6x2TfYfds+EIL1Gqf1m
5fXfAUyIXLKLq44yKGRzNZHMc7NxwpSN7hH8trXDoUiCKWzRFfqa//Nd4xjY6+3mx59GUKzDhU2c
Ooztptl8AoMx9oNHKAtf62hNWOjFEERz3K33Y2kCFMzjexGLb1Jw9ZsoAxcR6IXjeD3ucUYVWSdW
+7pX8rDNkJrTn8WGyvCtlcXQDiISGLh+zfIebjKz9tnxVl+wtRbXuewoMmlj/B3V0zvv49spF8iU
ZM+AJZ/dgqf/+3/25dhRCtWOho1pH8lX6bjXtMrKiIDnZBdYRG1raY9RHteGGdIuAQehJXepoh1U
LszA/74c+ebErPsEqNAl9tNCwvfaNmM3WTEaOZdjaLd2Px7QR9dATkW1B+bqDnQmwR9UgiTQuWUr
SkNgYVJ7ozV6mYSL7VdsUOlS/FC1S4GrZn6Wyr/tCWKIGLQ/EouMRk3aCgXV5yXu1wvNaucnv2WI
WkTY1O247zUBf2H3RzZwNUoWJNjAoCggPm1l9U0EvFCG4MQLwBpNOCpQV010DHs2VYOaIHWs/mkY
YFTb9/agl833q+mJkE4MUjrX1n9jw2nzOS+z1HSurYypk+/J3oemiQJb0IbFczfbK0ra5aOxQopV
ptWT1El8HV54ox35bpq+LKzugz3SRqDFTBfl1IVdTCGkw7HlzEIVSRYaHMmPYHlmGLhA6hRZttsT
MVM/nJn1MJi2BrTnkK+IDC5A66D1XT4G5CUXJi4RrgzVJQ41pMyYnWyCElu9Y5rz/rDS0nNwjZpd
I+FiAcrnsEw8yGBgN/z8/KqVwFdJ5X3v8A6DbJn5SkseRpTIL6OeHDfsH/NVokhlw4hxkFXypa9R
fZlQmwamguiyajMZl9oqNTOe+9/dNFt0yRBUYEL+jVpskRWACFqLn8FAeeSgHhofAcyovRpTi+AA
XMQZgdd84pNIOOOlTUTX0iUH1FThRBvJXEZmehCKmy9K/VLXCNybBkvHrKMYHfhUL/2r5Kd9EQmZ
lsFcpkimALKqGIpCiyB2soIzBxfy8R9AnHse4JTXA3luuvIg5UFTbRouyYC0R8j7WLl3Y8NdbvSQ
xgeEbMMH4tdi0aClUGlb/R+JYm2yGjBaYhTuCe74VmX2PXvfG1lmNdtiAV9cb5/aOv+pFvtgjv5D
EzP+03z5nkhyNSZvRvY9N7/ZhRPhpLUJNsToHCdX7CHvLE2WK4IhiG/bqGgWj27q/h5hSuFpb7cc
ctLxriomfPz6zPMJi6nTp8c2zgFA1vY2IY0ZbVe06i/e1AlSveeLUisztjvkgCfDTj6OVf7kDogI
7KZ4rtaS5ihJOLjSXkaUGsRXK5BjfjBroS8xqHf+dOuZ3MV6ie+chadhuN5ZliVzrx7hHBZxgUz7
qrJPzRjf9do2lDvBsVnk77kZHm2jsUKgb6RAVCAYuYUtHeIjdYvt4JbGKWaFtTKaTYoYrY8qtu8X
feAgyg9l0DhXqTzl7tlIkJJP/hdSJeqjmu2Hag1Iq0RWb1Q6XAdRkFUj93WDjV1q0jQHVja2pJu2
fdQeTQT9t2ZEy9oX8UKx5ni4LBJl67Q7SHVqKecvBWJQtk2MAV7wu7x8TKyURhouCxmC+QfeMJy1
RN3jaTGFPixq/kA+9kzowElW6IQGLTNVNtN76nWEC/HZNjFDy2LOa7Wg4OLkUODLYT+LA4D1Vd/m
vy6IOH00856O133gricio9BW1mg80gXtkx/LKFUcUWh63ZyRsilSDC5rCgJ1xIoeVOVFu9X5vG2X
12JS/qMzdNjV7JmXucJ6UMvtnYXmLbZOrLPvCQtqBkjKfc0Y2kE3EcWaeNd1iywaArGOss24k7m8
UyUpnE5d/Bq19CBG8yZs5wrjLSJFPW7+veT9r80ml6KtK6DrnvU6gpiSsWEzsCRcjwkqEStbbjaf
nfnoQ0qV0v2iaom7T8WfrPoJFP3J8vuNV3MOyCEJfr9zMW9oK+gGHOQ29iSOOpxeX24HRApzhoFZ
XhsxlGLXx7ezjza32phQpJ9DSEuUknQdA9ORy7BWB0KI3/XyvN2U8PRtysOgMPn79S7AX5IGZX8Z
Xze4P0SJ4jdHQIlGkiiohixRxkU/+tcDvGhkVBLdDm6UoUWQQ0jE4Z1b8oZikAwVTdVi4qEA5rVv
rHFFZmDViq99yckyaJ6WYGo+czysd9KkcIHqMUi8quwPfWOdg67FtT3t7C0NjmOytsR9O+RZTKlx
WF2C+/Xs+e8rtN50B3Da0zHlnKukAz//uhaOja9IZT1xv/gAk9/4k+3vb9X47VVaNoTbwBF743p7
4ZprAywGc/InK/HErhis4tyTYBIWPsHyWR5f+S5SN9udaDRG12YTwQ6uD2zjsNPBGXFWhW/vl0yQ
Ur6OePwa8961cJitbtuxlqUNCfHytIHPhTSfpATN3jo2ooUUpP3YG+5eEiiTbBDDoGyHalpTOgCS
58FLiaNeCbZl1mGmjNOPoABgZemvkVpFdJdNlNjzelcXya9AsF5zelRXbvlsk7Fo4kUxtDWtMeiB
8ZcujcgJbEKZdn/aya0pd2FK6VYNWmrnEkfcDu/hnJuDjqNl6YiRwWm1ZOIsCHId+/GysGK0QHpv
Th+drPtDhnV5Mh22EpeNJe2uUUu2wa72EE4GORNEFgDzyYKSvcvma+jh62OyOPIfg3IDdlGYDZOW
05Rc3asuWVHMaSdUxymLKDMs+/xZPiDRTOqDV9dRHhmnBP86Xe7vavhXegk23K958NGzqpvOZnCx
4iIUNUciRRMguQDBbOZvd4NyMAI2tGs0LSFoWggwrwFq+uzrRbxqBDCJdvMzmL2HDlgrNEpXhhWP
7SJWN9wF20BjZ3vPPArvpo6nnzo4KR6RS6xtj8lrMBH4mcnntCjcK9vPq93iyHa3NiwfiKdhcpuW
YTGQmC9+TzFoy+VbtQF3JYur+7wv9hctQT+B+UPf/GXFuZEovNbT2kHgKy1jncfsMVgGzp/UV+bU
G14OtDhsUf4u7v9RdmbLcWJp174iIpiH00xyVmq2LeuEkGRpA5t52sDVfw/4pMtVUfX/fdDRltVy
KhM277DWs/ZTxLgMPTAH1VoMtzYohIrJeJ81u9Qlr2dqmlOdITMyRHDspHFpDSpVKXO1r1w2C+Qa
A9VOH+aOOFTKkh+WI1H2AS9OiAhFr+i+zEthtwq800TQ80LIZXRxV9g9IrVVOFxA+TL9PYy53TpC
qnqZHhwKFQhpMvTM/svVZ//WEhQ5gznes2N6UyLGNYHsae0heOxRZrdAHJLoYxUi+zKCmqGGcOhF
9dQoPJ4DXruCSM40Gi/pZB3pMpCZW9IJCw+BHjnsaIrZ922S0XmyC3GXxWOyTZXenGi5T7R2PWVu
uyuDVLCbVxTyk0VqsuLtkRUymCh4rumoD9bobmNMW/gTMP36GJh33PsM91M0nkX3qVqLWPPFC6SK
BtKFVrFngsKWjXIzGcGG6JFix+LuV5znxSFqm28TajSCQK2XceSBov0/PE2X+dFfeyPyz5AroQFy
COv5EyIR13nl+dRs55mXSeHgvcUoWkLBlE2r64fY1OwdZxQegMG5UKzwWMOBuSfs4Z0n0TYtfbIz
B+c02XeaF19iyeYuGHP5X/HQy77rj9e5iJZ8n7HAP+BSirmLBtxaiK5Ll651GixqcOdULJW7kKx+
Wh0TmVnYv2c3UUR3TuQI8JS6Zu/Yoj1VwU89ovL+96fJP9QjzCnY+bs8fHXsc3+UACnWlaBtfPds
lg3Xh9ns6pS8LZeRt6yIO/PQSKeLlnT1JK92oD6tM+yPpAgPtJb/368HuzYLugBRtff3T5Q8LSVQ
krvnOW1rxlqv69tjZ5UZkkC4WU8uO2JeHKmRuDMK5bFPHLzRHtinksP131/PWnz89ZNb7OMBek3b
RWBk//H+qDph0ltN7rkVvfascYNy1n/Fkf7ua8ld79RYtBaZVgcecVO54gtZagFLjwJbdaLZl4zm
kxK7wgCTxiwcZooDTcqAjSvVzQVrmu01DfpyMYNR1jMnHOUuaQzYocbAMn9q/kMx9fello1OgktR
N5dfyND/mMmqidW0ckbvPAeFTQdElxxVA9QoFI4aTsnkWCWGGzIB4r73OOWNTjVbSEByb3f1VS6T
o0HVR3+5u6tE/+1rxTpAKoZs/uv9/9sKDg+/xcUJ/NuyXF75X0tUHtGVYOMVndUyBUyZwLaj/oII
qA0tg0cAMiAMX4PLHEbN+HYCNEJdZQF3xxDnuNlvo6Yc8mOhyxT5Oo/tKAVKXk3xh9H/x4DtHxAR
lGQsvJnGo7/627CG0swZY7a3Zw9kut9AQ1rrCrkcm77q+GOq+o2Ry23GJCYeIPYVqURkb6DviBo7
7D+MGvn2CDBv67EyZS5G3gLirHFnBXO5CKIpOYT7H/ed+fciHImsFfCilzm4vl41/zMZNNFFjSLw
o3M7HdvBnXcZtDDbgLCn+bd2ADtxNYD4Vcoj6wH9aWs44VouQUtF1YZY2IipAYYSeGSR+Rsrj+O9
FdA2LKOl3tDG7Vi1//Gy1w3sH7enH9gBi3wGm/iFlnL+f152D2RCr4CC/p4dM2rcOiZTIqOmjVEy
QqFq6Ixy2nwPfKdECEOtVgiPz4beOLadJYYCiUi2OBQk8pHOsp/ndniMiSq7Z5kf2kVWX6Q2f2UF
/r9RMa+aTM3flXMG/thvKTVHfeAQX4JgsECvDtxJZ/zSVtFTyi6OJSIFWxyIu3n23vLF4LQ2y04i
94EpGNYsw5Da4rqw9U1Px6OAdUtX3hVZ9uqZaLj//UxD5/C3x5ETwGAgno3JpcMj6a/vWlR7QHfi
QDsLZ3rvPNUwK2IvCnzwunYBie6C6kRMtcGLT9XcFMcg3iOqMG5IoNgTvjBe8lTdR1b/MnT6B9q0
4DA5FAstA60mx667VuG/N1ItrlRU2k+1ne9jS71VdXkUI1JRkCgybCr7oLsTxoMhh8npJ2HZ6l/J
4hoeMmbkykaMATZjT1ZQQf1IvUJMm03C0uoLXQeRVlwx1OrG90nq+Gc7yaxkGn6kOGoxek8XrSM8
glXUzsrqz65GV+3p7XBwmtE7oUPiksiMy/oxoc16aQU7aWBC89U1kUpiiN+vNgxe5R3ZpuxZojrb
d+78wB56xFMv9/g1U5poTMBGo5jjEME+uzMDZqJkIpe2NjPsu0QMLbyDAlnmzMTE9lqsnfgAtpNf
w1DMjmbMc6Dv9fwY5D7IsMiPj6UdMAPvzRskzwxzFRvboJ8JTRlt8+LJ6E5ZnTjPNNjXnpedJK3J
NBSDTmnM9qHWY22bpbY8oTm9y/IcD2A77Ghk8w23u70bBS/HnbAUOabP7xm7b/RQHYO+j1YT7dZs
23vQPzS3pfbWEHbDAt65QcFBXFE1/3JdzI0mVDavsJYBLKK3smT+tRipI8+/QP3NaNSYMtMNuHBJ
t4VjnV1j8TItX009edIHuRs6QqhF+SnYlyV4ipFjTWEZMJCBHeIfpvRDG3ihU1B8IhOZjx4Rf8gb
iAKxOVeM5UHQpuazxU7urHIuxM5u9TBqiK/323ovrPF99dfhVWz22vw4Y9HeVxbW96oEJJrlL702
zFQ8YEsWbnia8MS2quqVjvG75sKVUzNPdMnkNnC4fNqufXei8VEw69Jadg0ui5tZGQBH8glzfRdT
d5YgNrvltOdpHKZEbqcN+hVG36cu8r6tvZHZZR+UNezIliVC57ew6+1+ZMBL61eVBe75eFdmyXNG
vAbZWBywLFQAU1OaOQz0w3iqbhFLMoRr8FsmNkmwAhsI8j8sXPbFUbUIi8V0XfvjBYkIj0RkfevU
tJHxo1axigyipA03Uc0IPealSBQVe5n/FAX74LUDmgFaNl7VbHMtpSSNMdUasWlfYoLB7BykfECu
IJEOROw4zQka8sRlLlWYyP7aiPkDklL722baq0sN/uOgRy1H89jFW7esePLhVuQfQa3QWfs+T87S
iH7OXQmLY5jq0CGTK4c142CJWTTUVYp/bTVN5rPVbutUgwHLLFn437jofwEcjk+WsADYjbW+hU2p
MXewLvhOoIeWOpJsEDaTL+MbWkoLl1ROZEli7OkwuWwD+av1erj5g/scJQgn4lJvT7Nt4KEkCSqn
t3Da8aOvzFcttxbzVQ+GuCw+0rnWSYYofuUJdrq1WCe3G39MHrE42sjIa06T5d2AkBpILum6ULEu
MvANrj80EMNRS0t5HJdO3qs50ioEX2Fumygds/dmYCoVe4Jg2WneVXjqmaD7L1Hr1Ac8CyfWpHSC
9OLSciLICtW+mLhxnZbfzoXuRy7WImM29ZtkGou9p2YIBDZmNmdhIy0zDS81LpPA42P1Zhqi8yk3
nBFtCFd1q3WGf8YLDsutdJ+Q2c6c6U69H4cC8KrqyfcuU3PPbYoxuWc0ZJSatyFPrT/xEZ6ka7/n
JZHY63tTqSbfM3MMAYW0l6L0P+eJBweOWz5EaHYU9zZpcAxwOAFWd7at949jOxIs7ZBkhS5DUfXJ
oiG2uIZZRrpTBNlYK+ZzYMJCqkfvbd30mRpjeIMheneyeDhtjSg52QJu4/LA90p068betFN/uwJn
SIpZyoYg3uJ0pruF5WtzSrDHwAkx9wLFPELzwadAc7qbeUkra/L+GTqOjmmRa6GOcuOlTnFFcsLf
AeYjpbHF4j1ZGVgO7SaJgHuse/cmow5YN3H//nB3/qFgxhBh67rjw/xBg/nXZ/vs2LUw01kAO6Rx
78t7BHzdZqVzIjs7BYL5iFXvev1L2Gm7j6rp1Yk1njGm5TFtSX92bBqqmoUPiL44VHLeAPkucGHu
c4tnkRZDHFgZPo5CYG9rUKyK5WzSeQpkFSYb43fNrevZB8mnT+ZiKElNO2zF+AOiwC53rO8NiotD
Y5q7oWlJtmnNH72cQ4Hk56akZPpte+yDx1QlSJ8MkAdIzeaABPB/f7v+qWAPXEJhF8ihyeD3j7cr
IhqjTkUkkJBDDZCIvzaTpxs3dcWTLZDtQfbBjQeJY7c+AVYHTenrj2Vc/phigL9xGd1ZbnIEf1ps
6LTpLNhfM2CkgFl5JFkcXBsfTdW/v3Jr0fP9tfQlYgGjhwMFy/KcP90eFbmBqgq8ApMWu2/mmAbv
PeNfXz5FpVGehhniDQ/KDwjj0K4rEos6kxAGSZoI2Wless8iZuj4VLdtjeWZDOwuAU446cnerFvW
/n0EUcUiDyEuIAHU8QtNSuyzHF9Fu2ZtYTVNb1VqYWjvmbcOQb2jJPY3ZvAf0dD/8DEtxT0qHbY3
vIl/ihtjROiRyEztPGXNS+kb5dGLoop+kJPZJASqn9AHQEC6pJoI23IQB9/gVq0AWuwmYVFek107
AZ8sib4MJUJv7m7AFwMlSWuoq7fkEw35fwlBvL8JoBwqWwJFdTixOrac5e//pz9xK2ccUxyvl3Vn
PXbiPQVtvhyQO3Pgc5CJ1j4FT6aPkm9AuLJZSSZYQuFs1lmKFrp8RHRGsatyD60WgQNmnx/aoX51
gkUfjWxih3N5n7GkSVJ7QgDOxBAbAoJURiJw2HUui1buRynvhCoDBBII4/MoOnQDtxVah9uUBys4
Cu1pSd1CfZJd6m60b1hDbpys6V4HyRCV4C0uxFNWWtSPDflEtoInNhK6te7KmJJuPF8Vu7X3qYim
rNxD7sU/HJOslrJXHIlkB1fmPvILAYxuMDZMuoH4pzS9OeUYoLowSYW30QyaZSPpAfv6xs71PPJ/
8FqDjTC3riNuxoRUUuWVn6p20J+24381lcYq+fqfewvTo804EXQi2xf2Y39q6vBU4BDEKg3KE7IB
zjz2/0FmhkNuJT8zIuEHLXJ/GWi+kCDo37VcWTuR+87FqVEird9a19X/fGvka9+mtjW+N0Fq7fAj
j2E167R5CvBpOxbVj2myevgHnrVb/zgO9kjuYGefScQVT10g7yhzamytL/PAWpp+ut1lceH9xPhM
+JE1PSW4g29qirnt+nVDVWozq0TeubLV7nW3/hrLuTmbCKX3Gc3TZhJOcNEKQfKW0SwS33o+a47T
fRtkqbN5SFueqPxto5jrGCVd4PpHRBJy5wwQAtc/InUmFtOVPNGXbwZvoO19UVe7SHT8KM+CkxSZ
A/p6/tZNBDuVjNjV3z8qJjjA1GNKiOVvKU6MS9NoqO/K6MFKMN9OhvlWzNzvCFq2tU2N6hvpo+HH
fA/ToK1nkzxbT3uaK7igRX+vZ3hDFjl+IAmOKS1n5zUPnsslk2jwLMrS1o9NUN+WsSm+Da6jbhmG
/fCX19qBG7lPZHDNJd1YkGngG0YS9qoZVV4aBNPLWHQjKosA51lZNC8+fn41vazfZBY4fdI+mV4E
5obf36SyIvrOsB38FW5/k73PtTdAxEY6gST2X//IeHxc//b3N7Nsfc+7ejjiXUTnESR9dNMbR4Ji
c/T0NlbmKQ9OTa+Xt9XyXzRqQOQEE0dUfQfVIy9JyZXbuiPuFhYCmUoO5Ci024IRCNOL8jKCru16
jo2SUnqXgOnF51tvXDN9R5TLr07414DwfROAFmYdBebROGcj1H0eEeXBj8BQN5kDzql+MUciHDIT
gp3Gx7Bq20b5mJcWw2Mnk6EABem6TGdXQMGqQhIdIoahEk9VZ8ZhxsZzm3b5A3kE8TGqb/qMoWru
iCaMPVTTyzy1qeh6mmZ68ke/261T12RgazX0FwU06BgtsMV+NglTx76+bsDsmVPEF+STST/qtl3/
ox6i22jQ+LEyUBtoZDerM3aI+mYX6z+amM68dAqGD+QXb1BqyA0EH4r3bgwdlki9UA9FLrD0GMwN
vD4iRmPwNBqAa72yR5bFGzVftRc5lctC01l1dBZnzT3b0l2JwnVUC/88px3pu3pjLdAM46csgn4/
Dy64CkM7qUV4xCjZAmtehrGdjBivx5uBVoz9jhWWow2m7lBrg9wGqBouqu/PviQbe8pmFPxTM13t
ibDLMv4siUs8l4LiTfUGB+mUpBcrsDeJNWn4oGBiawAWFNDtshweho4krziVfngm8TsI4AxrZHKI
higNkDp7PWUlYOJ7KaYF00JxN1j5vihiLjLUrUYztdvRnK922yJazbcdpjLDI+qvPqDJBJG3tCFM
im/1OacGXORpgU9ihaHRCAbJKZoR9PdUmBvh+uKcYOfWo5vInZ1LZBNcK9OriTRfG1V2j2DyKAim
zGrAKvaUnXovr/ct7YBroDGGifhqaOmVYROXnqh+MLj6KZS+Tf2CfFRmbiELu2NpTmIPzmorOrhI
Bkkq660jXNo4NuZsQgLjWxyLz74eH1uDt8dyPxMuRoPBlCt36wa0MVuc3aY4SB+CR0o5cCCXJkzV
Hg4JadEW9f7KBqvGdNd7IG7WK7hcllKjBue1ZL5ejPrOALK8R7J7P6vildApHpzon0GJc1Gv17vK
iA3y9Hc0psmmccxuVyj2d82qGpo+U10vQoa5Xhho30ohnrNaflSNQxJZkuThqrrJ3cGFnfHQ6dk9
QVWPNOjFnlQq+JXlFlfDGzcenB0WmpqS5qG1AWk3+ny2GP3tV6gaa9lmJ+Lx2zw1d0HZvK1fXVFT
5mfZDF/UcudqEGI/eNgxcTrcaSPzUcSa55zaeKeX7c4YE3YMIr1yB7l8ovy9XY8nNwNu3kafK2TL
1HQZxkR1StC0TmHI86rcQrVFAmpvUb82p7Qd7lZaJRDUXccBWXt+ueFC7nam3IxWhr2kUhnPxRvl
EefaWQiIG4cdDqCeDRR0pJ5O9iFA7cTnIPHCXGQkUi97nQVzlwj0Bet5AvYY5npa41eestAePRoY
bpB1R1VbTPT7WL2ahX82JT0ikA7UlWytSbdNLuPAUNzDYuB0CHo4C5tFaTX26YcxUU55NTpltUji
DJe2NHb929pCv1km+LILvX63h3S670i2Ia/MwIZd6pzRJuM+WZBFxLJjwW4ZsU9vuuzGuwjlQxl3
57Z15HPKqfT72PWKdDfxHlCfcfSkXnz0oxZGLsKEE15eLDQa850oYysB4YbRKHDpU1u7n5leZ1c0
lnu7yoYbr30eTe9hLKW/d1Cu+4npHm1RiVAvc6AjciGfUV96rbXcAHDvM50M89zYKBixEIOmw+zV
rMScHKUe7rMwZ0bS+bl1BOzHPJx4yYRaqk6X3VnGHCAIzG8iIZ5XBOamXsJ8ab2IIpuiYD/D2Syt
XW9Dm5LsfFmlAqnkZPFs9TYZzN56I35vwQcaZBVmFftM6RYWyvcQViDsHxpp7DktqhI1eNhocuBV
pUa4k/DeOknSJ7xkhrjY0uthOnYj/G42zj1C1vn7GluhkWWw6RuvpG2mALc158ttuk9J+bNJDfWr
NINTtxDyGB1+LxbyJhXsNw+f3Dbzpntm8BFqmuOoACT1+CaQ9QekoUasW1Qu46NLgU0gzJXEqR26
Ap5KEWvvcvlf6A3e7PKztIf4gIbL28m3tm1wDfTp8yrWXcHRHU/uLQ/kZesUvztp/8STPNJ4qxub
WsslzwvqoR8P8hDb/rf1YjGjxED2RF2ju/A1zHIHEdgIAR18rj+TJRUZR5N69SWDvyHTj8IfiTaO
28dV3Mvw+pgYuJYbrz/YmUEXuShNg1T7UcDEDusSRapN/Ces03KTx2Z8W9oMv9y0vO/S/NotDNlk
xrZvGI+ZzeDXYTsGzdR4iyTHKFzzZm/FsA7xpLfLGJGsPKQfFpqHrPC1PfkFsLI41IWefk1mZ8IG
yPZMh8h5MzwYSFLcNNP4SvwrKp8gYT5Ws3tunWFPPfVoG1m5H3tutMl3bxMLLqcZQetD/M3UOE7C
HEjMVbY0JrVDvoPQuKX40h6vzsbsVXKR9VtErO/FmTDtV5r4mtV3FMuE2mngItEdbcahfTUsi9z7
RbJBqntpeMxHc0zHTLRWPGafYnMfB5JT0yz6lqiavq9ijMsEDRT3CnFgb1v4db1dP7aqiJ7qmDHK
UNkv3iKO9R2TMnt4iRPvIRgljik4fmwmUdfz1Cp4NGvESnEyUb2R03BEB8xgOwuOKkKPg81TI1CI
6JYY/irQh/Vz6WrSoHpAkMvBnMlhxNTOctzk8Kgj1N0JYrB49u98p70fSmqoCTC4MhbRKKORqcVZ
iGb0YOm0HiWSAobuiOioFHl5xMyXdnY3VlRcQ00XiFgsZo8FLbNwt8zq9cOsN4eyN50LBPljbQ97
nfX/IVlIm4E0sWLOjxnp4WdNj6xDGqZ3lo1OyOrmexXNr17vGbtkgQK0DVPbasGt+U51GGJhIg2d
gDGWHtqMEWp4o7xP9jfb1XezThVbu3pJEtck9Br5caGpTd7ouFgX1fWY9neiZCTEsY2Eg38yPZo5
c+gVs7JqtUeTMaORaQR+a2SZ6failCWD3ir8Z9ETa6Jr8Dti02Xh7qk7bxa4o6avoOI5NfWcGE6i
3YIBYaUyCfocYe6rMddxrHkqrKUOAaNANcrN4VymFviLJM0lHICDhEEz/GiK8knzLLn3Z3lCQ8Y2
bdk+rK8eEGO5ZS6QhW4LJrpI0/fEEeLYluWpLfAdYqIhglcroT+ACDZnVqFNq85rKoB+CqokPicx
MFuZAv2P5XjQM+3gApCUviMf2CKSF2qeUnKwtvCBhKEOvKzobANxa6KfLEGx+MHqPlJ57x1SfqTL
RyzAu+GS9D+o3fqDMBJxbOL4TWG497uuOSZ+Xu4sEop3bS1vc6mggE3o4Zu0sk+yQQmoI6CNRy5q
KWdy+JjnJp9dQDiHXOwD+dCQbdEwcMiKFnfFux6pU6vx9NMHQZxuwX02z8VNYwbldszuPDPtwxUo
uVbyK8M88Jhj6iIOHX21N2Oq153b0mNoH8Xejx6v1nbFZPLqiYnr4mzjSpSPtWv9Eksujeh/OgvN
dUJZcGjndD8u916w9BM83udjZ5qvwPphouk0d/AtYOP5S/swibdRJwBV15MT8MfxbrCOzEpIiq+1
bc17vIkMQnXX4nbd5xQtcjFHRwC2FhEC02k6YRlcu0ZFOlnWWObGt6A2Otjdf8saDUCDOVi4dZ2/
7nhWyWAQ6Qi77eB+WkRX8ZQe+nwQ4AYCsphS91bFpO3YTuPzxHWGB3bvGDK6CTqMK45uwmltItc7
eY0LA/WQJ8TMqTT9amRW7dmVM1RyimTXWLjQypNXciwiEcLyvXwhitWdEFWyAQrIP2LkKNsHHBzS
Ys0BBhL+DBEogQ52wdDIPgLEJ/KqvfR1OC3M6Lrg8SL8rNw21jLLfvQLfkRQzlMIvu0rUk1zGDpx
yjLTuAGoBFhAbP25cw5OGh/gs6oLgQPmBt4Py6GIWxwU2U2dATMu8Ci0CIYx/gKhqwlqgAVnhM4y
ssBSV2+MYMHLjfoF1Rh4VO9aRbz6RVjoFDlPGJ8j1I+t+xLxDfK0+qPr9WGPXfsWZwUbvBEvUFIM
PetpNLRO1+HcSSdajMCpN9Lt7KPvFKfRqxgqMe7nc8cg+pV0iHeovY6tj2ihIBJgizaNSETJ7I1T
JjNZeRByAjVyqSbnHeFKBHETur5HXR/GhvGlDA8glaG35yoGn0YRw00R3MStOA1tWp3xwOyE0RIU
XpcvsYnLMUrTLcozd9vVBrDdLueOQptwY/nE5A7SHU5jlBA3bOs3eaI9TKTWEMb8itzysBpyYDwt
vsIbG1Etmyw7RXg2HYf5SjRicFZDHEGrdHZYLCG3LyDawSDAWhdXNlXFAW0QbJgZInexyD4ZpywB
lukFUeW199Npd5NHpk5elG4fAVlJAjFJnF4Pa93Lr6konizVTJumwkrEJC2cWtu7puSortYxmwIY
5Qg6YnYfw2Lx6yLjER4ITCOLWr0w2wclNO0yey5wHJI556H+wuPEVdsMxj6QEykBEhDLbBDnOLYQ
HjUnV1vRqOeor2+rgOo1aCN3M+h5vgdKzjWLbEizQQBPib1HaD3uxpoD0FC41BRbt7r56D25qzQS
LHMUHAX+m102nCY5Yftc/KLdSJmo417j9bHTr80oHEvHgHGdakdpWne2AwI3GOJrUqOnLHFjTfNh
JTQ50riz04mrDKma+UWFe2Eb2CB7tlns1v2VCKvQ1dsngNfGAmWbybzqj1MP5tChzEod59qJNNho
RXqzPtNMQfFnYz1XBGEQweiQ1a1PJE+rPiyppKRn+gdUntByNI9NMaMCuH3pzYwKTSOX8aqX8Z1G
qQQmZv4iLowbwuJt7aNu2PtPY4DRpTOct0xpt77MaDmhIpyCoPq5RDcEDETPppftyzwm7yCtbkVu
dRtIWt2REej92Hi3KFotPnxyLq0WlbKExnnKQdMou2ck1evZqe6smDAWBzS14VE8VFHoGOUhK4lY
kRrFkeHFt0AvGb1Guxjg/2bquFTnaamvdObLaWuNmyjp9UNn01Ji+/vMhUBn70nwXYuAfc4/jUUX
GlXRIe674DzMd1Wafkgzdu/Zeb/S/b6q3jmwpW+2BZ8DWIXUgYwQxx9YUhRvPWM0t09u+4H16UiY
s2qHsI/AKQg7uXPG7nUOWkLhUv37lMIRciMdrJu1yHx7SAgz7zdoi61J20FPEJwXvAvNb4Rjjcss
ZX1gutCW6BKzrWoFV9dU72cR0S01QLeo15HPqwaXmPseZA5+MCd6BURBkjmNeBx9lz4dQRp/Q7xh
RV9cUfCuB7gKTDv3EAW/smk18uIES2AgeZn2QMTgXT+yVmTTcrUokTZBW1zWXbeD03dT5jsPm+7W
7mtj2/c9gxR+Md923DAZ0/fCDLMRiKGV4IM185bis7xkdXPOc6RE7swe2FbvEQQUYpw7onGj5NAn
wCRc/XZIR2gMo3UfKKLMQfEuXxY/h45Es3xJVBZMIXJqQnPhUAVznFMRsl4f2ubYG6QN2yN6j9q6
r3kEsjtsXyajXgboh4HY9I1mgyoqam9nNcy7+uUfa1IJZ8L4BUwy2gxjRn7plDNoWOIQ0bzbWBPw
E1IBiOkbZXPEM7UewgnCZ6fSp3rhdxLuatMcdc/ZOBygU6HlmMdkj3vTRIHM+kZpmN9o31cqRUfY
xJRTIGBnf+Lx/3PgTdsVjg4UnJXmELFG9MbkbLWh13pMMUa2Qx3TlZm5fZtyvpnuE+3CEAb4jhnR
dXBA4CtmZvnMbLRmmMOtxq/A7Ztu8tKNd4WZjMfJ7t9q6BinVtJTlTKLNxkMga1yLdaP7Wua5uZN
MS1IgCB6Lmr3iDBLCzMHttZsNT+nAoF8FdQPohgVg7jhJwp+Zj4eiTUVr1kpLj5wKKRPTHxGWvPS
Kr7cDxI/auU8OCMhtj1jFC8BuyEHKJeYI05O8RgRfUvf193CgyEwkeM6CYj08oZ+yU2GVK6Nt1aB
wLviMbqf40e/xzLAmbQApOyrKsYHXwtiQkKwWhaNvYc4kJwJBM8Vy5v2W5dQvA5Oyuj0AVKp4IiA
sqV3fnmyJx7wwE1iwNci2YxT8xTQqXHQgLss6DOaBNt4ErwuKTWHwvLuq8nLGL53NBjcsXbFjLNn
Dg9XyDx1ZYpoQxUCrDspxoO5UKImwjV0w+QpH13riTumjNAtMQAmHBhUrW4wpdC1DtkFrocYcF5f
lr+SmCQ7Uz4B6SIWYIGC2cp/rHC0I1hjc2Da3SWuweeBE6WVBomeL/FHFNxvVmDye7n2NZ3ilzQO
2Kf70qJFBDVgl4eO/2w5jYewrEF96TiTZ+Nb2gO6ykaDxLfWPZNGzUODUathJxyQ3WNPBguOG5w6
WWQ/r7vwsXqY6+5USB9ITf9GTdqAn0pYpM7dz9oJ7lAYk4ljMtPiUrWxmDICVnf2bALM531RFZdL
YxVXa2SiMOc2ZMC0MbbZ7D1kffY0RB2kn+mHpuJzlzfHOmquvZo2qtVe1IzQo+5PluJAQe0A+YVS
UerFZZ52RQaBJIdDQGIhYSYB9h1+nxizbY1tqX4ZIrZKkuZXG489jx1uMO6eIKMtxfqLh5lDQUdV
ZZg2AyAYW8Khp9VrNgpaeWSiAielggiWqbrhrOB44N96WQYQVpQgeXy2sEAgiOa4sTTeVYrhr8Zj
84HoPd55LrIlr+Qx5jokVgwkAJio9txmDoupvfE85Nhsmji7EIUu9vNaAzzGfBrhwXzKSwcB4pLA
ZkbYHSBT997IzVxa7i+HR0ol7xdgoK1xg86Vz2g4uJP9dD9CRcYopW0JRvJw+xi7Cv3XWcu5sMia
uGfSglg8PpkFqhp3unYtpZfs3Xerdy7eaLzqjUu1t5zflpNgcGZqIwd2CrwsgJjGsY+7GZNvAAJ+
aJ/6FjuRLgyWbBLiVlQ+mwbHMaiLCKtMSaB1md/zuP3po4fVKv+9yvLuuOxW/eC26XjSRWZ7dYaz
iihq8HcCheI+LR0kfLJ1N21Mo8XhkewiYFhLZbJXlv+ID5aZJ4smnhRIb+3xyXYBGWGw2lgB/igW
5MwgU5z0XsT7AV6Jl7N8To4D+La4UVr1TbP5sJ1SOOFMBG7Ym/13yWEPF9BjLBIwNdTjmUijvL0M
tpXwcNZvZVvKjRkNaAushJXKW+pgPKimKLrYXXSsK66oKovce182tCnS26ai7L+RuwrVyTvE1ZT/
mOaRXphabq7K5MmMfrp1kx6wp2Mu0jx1MEbnqiZ0t6y0p2k6rI8+VaMcEVLtC0WafJQwd5D5InVf
dt7lyEGK3vcUkJZw8ZDSbQoq3Ef+pe3YLBwRoZ64FIiDjJETx5q4TIlXhMSqaoQoUm2VAbgT5Xf7
PE7UDgLgm9YXePlGWE+B/UDJnxxmK343OgRQJqMQZ8J8x2Hl0NZmn1kHda6vsZ3orPKDAjio5jzK
xKDOp/AgDGBY9hU66RH1cKiqG7BT3sni6RXkXN6iQ8zrEasT0d2OVDrcmRu0QMAhGKrCpkUU118K
bHK/GYB2UF7EDD0lMESBp0u9rqNcUH5wXyzUO+jsv3t097Gw+rti2UfSTd7nMuXgV1p7JfGWu9ri
yV0W7gMKRto53T+Q8gsDuaWqg3Rz9lgN8P/lYia0lS4UKaz17Di0yEYX+9if8mKru8+dzqCgmGKi
qRYJpvHDyFWO5ysGUelUsLJt8y0LSBMyDLej4TQR7P4fY+e1HDtypetXUfQ9NJkAEmZC0kX5YhU9
N90NguTmhvdIuKefD9WamdOtEzonQuoIbpqqAhKZa/3rN7334Hgza843nrwodXYqwAUjwdVSzFSA
uY0Ek1SWJuHiZCE5yFwtI+UhsAYfM0yc5sFsibknFB3HhcDZtlnESVSJ8ugEqbe2DeMKEWt59NFm
db5LmGm1yM5QYIIYS2MvGjxgtL3LxGSwzSRyZXhZtJlCeu0eSnbZFlhnejejRdo9FND7hKMD65CJ
tzpBWgV2q3ZRHD7UdJN0F8USNKro16fhKvfDl6Gq8x3Q+1slAEwzFLcbvAF8QLoY0lRSM/xN5fNU
L5umATnXN9iYayKN8EZ77t06xawAWiN71mUtBCVzl76BOowsd1sjvmSu3n5glkaPBpkZoisPuUsd
6fkMlmdtn+BmBxtcBsE1uNXLVs7s+OhF/g4q272ye7ENY/tzdMMD2vCSxYi7YxzCle7UU1eUHFs5
rpk6q47MY3HJdXnoEzyKodtskvYqrpkw2CWhtK6inLMfRr98Z9f8bGOHyIVqUNeycmICd+xh3YYt
L0CNPGNCgG8vuGXg7AIL//h25BNN/g1wXcnl4YyRDZpha+Idj77BiCeFZTph+eTXxj50wq1LPqtE
JbO6FPhZ6J+05d8sGDJjD9RceV8e8R/hlG0G/NRCUoNk6M0woonEDEg8yfz0XvBoU1D67dYOsTqe
PGGvXMTQY/1sQtpb+43MzkZK89B2vJTW5dNld7WtX8XsVRg8UVs4VUQPPFRHkU8Y1ktOmHGg1VsC
BnxN5IfRJftsYXinjNi9ugM653DIK/stjvR5lhoQLcG834udlSkqLre2P316x3U+JuikzHItG5z0
eum9p/WEVEZ4cNzjaM/hNSZUfoZ4XNhp0YjhaG/+9CR5ej7zeBFyOYxFZwVIXEmKeaSF153AYHSp
7GkJOXkm573JCKuLs3vbya8Gl0z1IHnwZLTlo4fQgIMVNKlxC/39O1GV2sW4euc972jQ6bRtDTCK
MWAzmuiaPdVd67Hj9FWa6E+ONqfEfYAYq95qmUJm1AqtcPGLNV4jNcRbRCT7WTPLNuRVjhBvR9Yr
nhENDTdKobupDX8mC2Gwt1hRbv2VlsvGruWdHflvUkIg61i44JE/4w7l8cAXNu78m5pcKKaC3lHm
wJelrM8qKWtckewHWzfGpv647CVuRkt16WroC1+Zf3w6Qf09LinVeYBSIjYYutMTPOuhwuFd//Jw
G1rl+eulS81Iv9iIiQp7EcI1rvuKAex2IiYAWohemYPPzFWHVLTvFfUcMuYCocJtOrC/tbjTUgLO
mzFOfrkDV6q2aEhHzzA3Q+hd4yha/wgU8/aARzqRYEdq9smTM/qaImq6axr705nbp+BFt9Evwqew
vOzeLoc+89hXxtv7WUZfYiI2F7P7dSj0tHbJ+Aqq6MGGgBXWPNvoJoAfkytMI0BHOT7x2iMyKFms
qq38xzSrW9UqBtEehHkUgSsH58eCVt/V+Ax3BoaLYJF9TaVO/Xn2eko8tpF+rYV1W/JAbpJYfajR
/DFF4XXWLcirOWvKoPib0Hm48RG5avMEGo6F2NS6OPZJlwH7mJ0bzYaY1/jwaTHdYj/P3q+8Qy1q
uRIj2yYPCatQyhc11gcUhQ+JixQ/4mGHjrbBE/EmC7z7DIu40gKZijmFnRA9C772ZypwDl1zwBPV
h4fHHXFibkK/1BhBQd/WkJjQDg+OtXTWgt6B3O5zReoM1BPYFHPj/DCE3CUoPnc+V4aN0LxucFpe
xerTzVr2N6jBCKaPYYQFETMTLAbqcBtDCaZpMYCheVFhhPXeaaY1YYgWZL6c/cNhAxTstAvreBUD
ym+1h6tUHrsTrgvmCW5tsGmg+yEJpbWw4xLAxLBLjgDvlNTeW1brW7Po6f+JY4IGBGuSJBBoGR+g
Pcz0MPFrteHvi+wrSEFrkoZKNcEYBsxKL7iS9cj9IadVLo12g50aFSS0IN4cDyb96shR3SmG5rju
CvpiZHEIzDECrLdwCI2NQ+VqkqikXbfaXHoInZsb9BIMNSMeWjngSj3M8sG02ayDTKtVUNofLbqV
Riwsn+U45LA2bI0wth7PdR/9bCNKaUyzP7NnxWNJYFnWrdksfINfUV38lWMRvDITtrbB5FO5OTSh
C1dokPxY37P2JtIenb6QoBk16axkDrGt4GUAJDBv+4iLLkgCwKKD+dFEhtDMzuSzwKsMK6DCpufr
cRg1A/jZno+GZIQNuMmF9ZQkIb4CpbGgVqO8wi1lFev0aaoYS1YLamIalFuh6R3bOToNuIkeG/8F
fzSWXKE+8YtCsYFVwRFjz9dUzTuCAh+a3P7i/uh17D8vH7xjtc4t2V2Kacwc2SRYVuaLiUgVU6pa
QXUMbq2UMqAaQJ0GUOZyYs4kMJbeFq24p7JuVhYtJwlZ+v4SDuMLn9xAD7ulHKDOwLR61eceKpXG
WZt91fA7723sg5jLcTtpzDzBUBJhPxUOOxJqzwBWAQ68V0Alh5LNtMuIZOlcm4j1zESBBic8iXfo
0SU1z9LbqY+mcVvoMjxjMmNjojjokN0es6XvT3oBZXkA5BXVjzHDLBOA0ChetUrjTS2UYAjMRQ4L
dctTCtJnjkBLbBgjp/0mLrAeUykWSSrHwBKy8rqasmqrKmvjLcuhFnRC42Ik2NXfpjyNqg5PBmIW
cvn8VW6hThpDSwHPQDPpiTf3MIVfu6O1F3mRX9EVfwcWq4VnAYeEIdr3gfmjDHq1b6ObTMNgueAs
cZneZjEuJK2F22/Qyp907Lx6ToZzb79gjchEivYNc6QPw+h/BcgVVtiYVBglOrBgoQxF7ng/xs2T
PeOebpTXqgIPdKsFJoQrV8v0kBnssMuNdhDPkKptn8pYlNuRVIMwBbyStfdRCe+VVKCNo/i7Iw5W
coa0owdC1kJlxjv0Bzg75mig6NRdDuH4ndq8WQ7Pcfb4ft+gGmYS2brA0Hkij6HYFgbyTDHkO1HQ
AwRLh1uVxjmC7oLLGFo+y1PlUU7lvVm4HxzCGEQGmsk+gV+VWZTY/oOvIBn/MjvjXLPrTkX+IQee
z8Lk9uNhCVqTR+t24L1in7y3hb6aA/uTSf03QcPwofxtnh1Np0dGyVkzMkgqicRIZw4At20+stm5
h0m7pI2BYwRzfFAFHilWlV/ZSXo3ALsfvILeF/9QzAo6dEGhoJDDav1bJXgUd+1I8pFCxDABYGF+
OnSUE6wgcxJPiMUpRvIFkBP7ZrLIWyQkCRt4CHiaBqbsBxKyh3Bj2dMpVGODCJg9nTKKj9qjerZa
EqO997BdllLkYFu4t2Zkf04xHjrE/Dvb6yET8xZkETbrErU5BUB5zBS8Hq9xP32PgT//YLhps3NL
aM5FKZJtWNjksdeNPrU91DFWyEvmz9O9m4oz9MF+5U1VcJc7HCbSpuaqyiWRVLVHEqw2otPRGhOD
6N4LsrehTk+i78P3sLmfbROytJOGz1R7W89j8lEUP8UUv7Rw+By782/m5TwuuBItbRNYPX1HnD5P
QfdKtvpdXiUPhhHuhabadS3OK19VTwmjFBwUnRU5lGQ5JSGNWZNctwsiglU4yQD13otoXSAMa2SM
yxYY2cOrRnZqd/y7bxuvovXpKAfUXHNUJISyIh9PfE76oYqdXYLDqkCWvSVbfKe1MHZD2z6b0FZ5
lvD3rEuX4C6jWQmR5XsZWb9qKysw8seHLBdia/HXt2l/mOIKWy/T/56MNN8HBYIENXWbfMApWQ49
cohQ/5wN7i+hlvs+BxhIl2YE1Q7edca+UXLaw7qjlT3TNRBztXS77fKvQ+Q8VX6UbbwEjgepXPCv
cXgmXTba+NatAyWhbUDUl9RiJ05+dPOw5wFD80BC6WbsbjybU3pwRrmRiOhQ5+4rgxCIkrP198s0
LMiPBaE9bHrOVt4EwshkF441Cd0ulsIV9H8KQxYUG7BFMqeD9TS8CTSZRF77nO+dotqQebDLwugm
1PlNaF0wL46vV4vEg7VeKhED5Q060mu+uatIyd5UsOLRX9wLB69Z5cq3LMC/MSXBc4y7A0FfjsT7
pQJIXQ9VosCg/XPols/Mw59LYupgB1NvNc3W7aMcWiOEmqpj9cBy5DhZqqZuj00g2mxJNV207aPj
RvSN9XmZfG3rSIBRgBSuZaWnfaXkXdsEaFMrvIrR3AXwjR2187vk1lfhxJaMK7Sa+6tJ45xRKmYG
uXy26ARQwOB8qLLndBmAJaL5lSLT7ojfNhaiS+Gxcmn4xFRmUJYGDual/yMVh0TiDGwwPvZ2pxgh
Yap9SY0q/e6WBXjyO+CNUkYMa8L4WxUQ/4fYd+n2JMQ4AlGgkWFRrlD5FzwjdbAmcd5eDQFC8WRG
EuijyCXnYAsK9Jg5wH5wJhnGRT0M0mbnTJj+w+2g6h45++uGbYi+vyGKbNwS0XmfLPhvNS9tWcnd
B79A2jogPljiO0u47wPzyk2F4AM+Enib8h8vmCEEIySdQ03hw+RjqRPjvqeDY1gUmfWDHQY7suNO
hVkiDjpp4tMAsdrX0QN/xK4O3BbsJvoYzYMKgnMpOB1lFcIU76EMTNG9vTTgZc1OV8yfrttfVxlF
1AVBRtYLBZtRDYe1xUm4Jl32Oh3GZvvf204VA46kcXNG8aN2ZE3VWPIxk49NCnEr+wxzynVBuskK
x2FUpYW/m6YOVIw5QCGaF7NgMpvqmrl8iMe6x6YlEaxSrCNUc3yDjYn83a4lDXEStt72Irxyl/Yk
9JObOKBujZpb255u4Al+XhpaglfkepFjMQSlwx96g1Beax01zFaDWn1yCke2/35BvgxvvjMUnEcM
ENmYKkAnJ1EH0TLECDMqh36ZsQTAhYMfuAdAtrMxC2xDZfmlS4gI1oL2DmSWFQFnZN8/KHeBlGcj
5XkuDhAf76bhg4RfditcDrgsxrdLQRP07pJnfc8cmb669K9Nr3uoJ+9kgjuvI2O+S6R+bRPzuxAC
3acB465ctrGKYUgbW7c4OdxfNpGpQsIv5ydoW6h6x0/XW07FAHg6yhG8W8OxaEDz29IjGBe+4lqQ
rbgRLtCu2z3nGICJ6C4OqZijqtBrUXGaTF+9ZChlhtzxaVqz7oZ1txzhlw5tgqu2Tgr7ywTIW9fu
/KUy/5xXU7tX0Q2jddr8sL+qXnzfXjz8eQ71sqeFEQnq5MevVNs+Ce22sEHdFZ3gZgrG57aIHsyG
2egoCb7Bz3VbT2ZN2Qsci2c3KSOCVGtQpjZwId/GKYIqMKsAR9a1tl7nGGYJ0dWkMBfMUxq3eq8c
hjlTjg0sbGi1HLcmm5CRHStRHWK/szaqCYy1xbzMZWx+Zm/FKdS6KazgnYhPdo/O51nzqyvDbm7C
KX6YgurmEg2TqD48Vn11O4bzowlLlZ0RTWDWRlsf7VQg0AeqX/Fya9L0q/e4dGVCX+um4StkAfas
vHy8OMY0VkqOuP2C0xsxD7HDBemK9/tSYY5Q956566crm97Xws5gf0E/nTa4N5r3jGMdsI26Gevd
Izxw2s8wOw0VPSz2YeVaZeLopfXXOMVkORKdx+bFPjkx2U3qCogBlq2vbaavXXa2ynSNZ+PJTCXp
3p2WoJ7HS9TDoGdxyFT43FUwDy6NNKkhK4sU2pVhxFflGGKkOvoUPex1pqQmhdwJkV/P6IkI6xUw
yg+YsrxgbanXbsFKCBgSzXedI+oFiwduT8IHpj/7OGfxlxNJCo2sXntA5oM5PVg1k+NysefD2RAY
yyoi2AvjUeO8yZRluba+ePTyGdCri88hpuZrv2N/AbVEDpLh24YG9TVvIFuVE+aEUHxa4KYrr0pN
WMfmdwKtz3ANYzWk0TKTF4RmJuODttKQWKplW08ouRJ7ftWg1sqmZe4H1B9kEJxktSPuHq6SZjIT
A+8XlQGUrvrz3FKxeIOEYON10zapm1MJuQ+39k+iIyfyQbMShG4p9j26GbUcWLhq7ivOqDXl/lFG
hIpPNijJuIic8qaB1HFfLwNgOMINxhYoa5Mbz8Q+Y7SWjUHj4+va+pQjCYJ9FbTrOSTiy6s0R5da
Y+oNyqHZWYXXf0YmzXNSnuNeUR9QFmosHLGqfQIrarfkefQVG9ulVTTqNtl4tdAQUrKdU/Myjorb
nUabpeIiP477tqQqmSdQiljVECSxQCvi6kpKoEVYzBAHYBjLmtpxZK+BdXDFzAI2pypA7zq66gaJ
7+WWZnCP/R7fGNjGrzyndNVL3Pi36cbvv1/7PD7lmGfSGHGM6aAkXhcX48DmbQlm2+t0+vJyzuBQ
z+91q99h+oMCGjblUH3fGU621+aXpYhbEimVWxMoEu+jtWKAtx4nTuJaRi9jRzCVYwFwduFwU8+I
69B/VGg8wofCAk+C4l7iMJIfaU+6ncztYzAEBTQUCxvo6E4GlTylyJhXSYUxBWX8a+e9jRV02Jgn
CXPUR976AeDhE6Y3126JPbGRnK5sOVj7sKQqScuaPckDCvC8fJ93DLEDP4AYbJcMooGI0FJcpbr5
gJ8QbuqMvnz555D2LlxedPLUZ1Ii5rBq8Z6bVJemJb4oKq/9PLo2RtpSCe/DkzU5l9RF2ASFwuQP
UBwtUsIIf5/w9lLFRJDpV0UKouSF3rpobevKy5C2EEwLrLcUNbF9bfWQ+eMhOqZ91oAKYZsZGG/4
FhfXNko3BraD2sR5deWXZCbQzs7rQVOm9EvFNBVcq6yQd5nt/sJoQ1L2arO+ygwq6By3YUZoKGgK
pBrrRr/Zgf9pjDz9bsxsIKvGtwATF4LXCNuFks/GHjubC+7JOAusyD4WNZ6THvD2am7jcwUne2Uu
GiJkcZvLo2PP+Yn5AtIWQz6lJVgPI+gSk5V6NbGgOYzaV+kmL+0Q4lVF0klnFd9OUD03glcwPLY2
bbyCjvDtgLvZB/57gMWOZeGZQj7VDS9wNnvuvjbZ6NlG8E3ni8tGltOFN3SzMwKEnPrPjSjkiq6X
SGugsXl+9SCH5slfGDGUZUIO8aatbgqsd8ka32Nzlp7oTHBjh83d1Mrc6tXgoT6s7UixuqqDNZWA
Dz6QXIzh5145+QvMG0qjmFKYvkGtkdiCKziEjfZ2yDxT9veuBc5vYLuo42pemc1dXLjIY9OJfb6r
+5WGrr1xLZEx3vEo+SKShs0I7Kw4mYbt3zhMfVcOoDGcWiwBF4SPpcYns5m2pKP7PHVg4/TS4O/l
utbdW+N0sFMYd0m/pvjw8aooa7mFymijOQoUonR65Epib8dQngJ0m47VTRfiODVNb+kgi6M0fEp9
x253nD6HqfKeyNPBh7QMAb8x3VlBLye73p/fyJke9wUuQah/u1MNZXE7OnBbBfke0YStbRqlJysk
L9cnSn30D+iuzxwJ8VU06Bak/yqCW0/bnk+EVnDgmznkDbOziNv1p5MpdHCM2Kc4UNBdRan95hJH
ZLoOXp6ZVR2hRj6IoK92dWoGW5Qk0SHz63u1LJtMQ+XVWmY3jW1fm6N/Gwmz2jV24u0Y75TnKZIR
vmYyxPw3rbaViXWWMTTeqcPzeEPLMDPHifyjSsdHd2xxQ+/YgB2SxPcTw3Aoo+WVcPQpiEpG3Y5M
6fAqE13abMI/0nLvgm3NlVIrKWZ2hgCdUgrnD3aMODgpW5VwxFeRRdFx6oUEQUD4P85r1cH79TTT
E4Kz1Q4ebQAZ8uzkHdpGE649SvcbCXBQaWPeK6wRaBGDldnDI8mDogZ8SR7KCRvjXJRvTljcyhgb
yzlCMiEGM9xUUg/7wc0f8N7tToHyCEmaut2AbngbDdYAitvHe0HVnI3lz9KqYq6qWtc2dil9aCGc
nhPImcmj1aTFXlgZiSkIh6r6xiB6m80mwuwRezJ0moFDIlpxFAN6VoTh1QGjqCGQwTPi5zU06D2u
k/0TotkXx9cWTvBttAOGhWgR2le2Qh7P89lM6Y2Zcr7njt8TcPKzcKU6xCkevLGQDlzt/GincNU6
5S+BNGqxoHqVk/ftjy3wfYJ5jRFjP28mvzTHzob6TgJdHKNFCUQ8dravlX7uJ2s44CY7MmjXw10u
P0fUh8Q1DNXK9FmXjKvFcbbkMRHeDzH1/tnouOHC6lC+hg10hr5nugIU5SY7Ug/ifXlDvkF3F+Xj
CVQQ8g+NZJpN20skBbwoMHVL/Gqk9dTT4G0lalasfuDKpQN5T9MerRdzZiWTK93CZ56SgNmJrN4I
LAcKqSE+1TYgHcQpLS2xaUnPRo/X7MUMiyngHDPDLr5vBo/BXO8Uu2H+5VkQwcVofM4xPc/k6REz
S3lOaxfOsxef+uaHYxbZc860S/TmCm/MeC8zgJJmgHqU2cd2kLDq4h5NF4bN0Yg7asCszXAVwsTl
tnU8SI1ZLOq55HaE/l5hoLaVZXllGbXcJ+FIrFhMGGFQ+R9GlfkrYee0qUEN4mFCCvSb2EX+MwPl
UaJYBiUhAjALrXVX8arGtemq6EFR6PWe3127CVGjg3iNBfFkw2hSkPWk5y0K7ooub7MYIDKgwU+h
HPbaw8fUieuJQQc71OU/uWu8ksGL47DA2lRqns+w7GCGBTNS3al54qJwjLHEIRpvnYFWkkyJcwMb
4gEn7w9lTDzHTnbquOxolfWNUxd7LoN9rAhy3eLB9sAc376q8RpfwbzEyWukYjAj2zlPGKAW4fw9
4Ux81XoI85KgQHsT9vXBIiBgZVnWfBMlz3PtPBXjNN56criKs8E/1UtIXZJxYwzUjudiuLbgUe5z
k/c+F5neMimjncHyVBUOGN+MUSgkkYZCHhVqq8b7vnbx8Q4aZFI1j5Q5qwMr/TyPONUJs1cI+fx0
15hTvAcCyFd227iLxsS8rSxyLqR+no1YXSt3ZYglXFR1wx7Blo2xHwkJ9XZmozaoVerFU2DIKEjZ
WVo/fzCJs9l2Ns6UpuB+FQQR6Cp9asqYICaYIse6LO9dDCfXOUOxDdN+dzUkoM4h4Xy4a8772dOo
2JnHOk1fbGZV3JoZ0Wc0ISsniIc7mv2NRelKaEM30q73d6pjFVNCYjquskfTTofrXu9zbauT15nX
2UBBdnk8w6GBpzYQl17l2NQGCykZ1z93jen0ky2ZJ42z9TPtxIs35L9+352rLbwRcRiWRrs1w2fG
78m+cBb/4BIydySebRFUmBnqr3FkLY7cOvZfmIuu+d743HGt3et2ce8eMnwrXHM3KaJaYSGjQlNo
IEerWdctTQ3pQNTWCebYRlneMZel4aKLNRvEZLMd3rhZxyBl+X6NVK5g6oPnV1XtmEITjJWgRGm4
pFNebuJI6A2eL6uGO7Z1c4gH5Ri5+yJS/kaq8ZvObafjpoaGB2BDGgH+4FKhJKi7Xyhi7y0MS4/p
6O2yjJiLYprGA9LMzAJoZrj1KWrOZgfazdiCg1UVfKKyLSkuSuzX8iE+dHn8w3Uw7CiGtd2E/QmG
BUxVu9zO7vn36xTlj3WQnKWIh1UPY26i/RyjHnOy1C62AiHmMEVqY0YKougkfuZ81CNF39Htsz2W
Ny+dXxD4IxifZEtizwykRXilXtXM9bK6G5iUxF/K8L+dgeRIkbSQTGi12HK6G+16ZOQWt02TYItQ
QyDwqV6NavlPgl1Cw9ycoRui3ru69MFKiFBdE2R9lSc4rQVWhRayxzNKpWcHKADNKL9pYhdr8384
CBCdLKl5Rt6hzzBMj8Gx/bm7tTLkUC48gzKAVBwkpyCYsfbDyojyA0OOBa8wEbFgWsUB8RDNyGhm
20INUkEWq6+xY6Nu7IBTU4tl4hsfY+28okHG0EF85BlWE1FsVWTOFXuTI5POCKAeejFdGiPxGmU5
KxQbUYoG4msthP9ooeg9+dy150Jn5K2LZnyKS4ciWvo7GbV0i8CrFpkj6yFLfmUDJjS1odk6JBNW
3fi/YgysCBalirWJKWH9dz9Elz9ThT+PbfqL5h/m8wQSMTL5r6Z75RrVG9NRb6MsIjkSJW5ZJRBx
4o7JS6ielWM85X5W3cSyNddmMcU3FsfYvo/1M7yU6z5soKA1zrxJQHgPiWss6QysJOI5QUxS12B5
W5vYMG44pKtjNob5FjGNizomJ1mZgeVelOG0wunuDONwSXLiryd4DOZOnB56Y3wycN7BWwgaa0rt
WBdPbLHRZpzxMxJ1ssdKbiDqAPJFZOB6GOwMG2MgAykt60O66GkT+5g1rb9lcTz4pZgO3ixfy1y8
wF9MDzSea2ba6oBy+NjkAflhuN5dZW3xtVDBi4n4WI5IXHYonaTn70I/WnqKQj2MmQsJTz3qkK7U
r7wRmDjDEiGxTtPoPvz2l//4x9/+42v8z/C7vPvdM6r9x9/4+quspiYOo+5PX/7jOv5qeIB/dZdf
+58f++Mv/WP/Xd585N/tv/2hpzLnf3/+keXd/M+f5dX/+e42H93HH77YglV1073+bqaH71Zn3eUt
8DmWn/z//eZfvi9/Be7D999/+8DLkqictmvir+63f37r+PPvv0lEAi7mwper9fvFWl7knz+xfNC/
/7b6LkJqI/1//73vj7Zb/o71V5eAawQtNjQc28GtfPj+/Tvyr+AGeJiTfWkz3sbEuKB+jP7+m2H+
1cS+y/d9RxKzo9SS99OW+vI99VdF2ii+d2T0OY6tlPztvy/DH27n/97evxQ6v2MX6Frez59d+JSE
LA9XVLlUnJZrmX80eGPp6aHpkCpczkjQWr1lgb4ipES8ONyhYfG3EYmOxwAfZ8viIZ9sEPhG5+sI
Xuc2ThJn/X9cxX++xz+8p3+xBlQu8iXHId+P+G0H/9c/vqnSI+womBqiwZa8N3ZLrE/wrpAtz6xf
BWpj3OKJ5p1rgp+x/WK8FJTWKZ5nb/9jnIjB0IqOyPDd+2TpJzrj4DOL2/bsJPuYuaJXpPFiBgTS
nk5MBgrw9tA6kj8MhXcqcO5RPl4EObBJ6pdkwhgdhGV33EYFI/MFb1pVvydvj3KQG8x4mRHLDu+b
IPw2Q3+mBMfsprRBHOu4PM6dZYFueT90hLIodUgJbirKmz4qFiuD+RBqkluXMIWk6W46uyDjycWo
GenC4iRXf+JZSTpzTHU5OYQszJnzk4lQtbPmMt4ApRPptvBSNGZZg40xndNScCXaI1fCWI8e5gBp
5aGUy9KduVw44eEuUFiUSnOxgbYgGefibSFQrhRs5rnzOXrmW2tCpZQc+xTa0YOVU1Jl47DxnUgd
WlO+dkM7rSs19PuSRgpni1e/akHg/RhUhEG+kAoWsWxfq2K0jsw+QSbr9A2n9gXX5gjqTBCRpSkc
0y/Ahu+u5S4kaXwruDcuTl5QGPR3oeQvFTQpicWgoK3rk2vSmKswqF5gXwMpue4jM7BghYqTw7PS
9CB9iSUVq9rAzhjTbS4j3+SW1C555zGKtoye4N8v2z8nLy2LFpd/8GIheKTUn5z+DX/yJ+kSGpRX
vCk60XjfTfbh8sz4efWrtfXzv3/FP5sz8orA06iLsOwXFky/Pz4muVOHivcy7ynBuPGM1XEcBFbL
GsBy9076idpTkb7/P17V+9fX5ZWxTWFjsj37X0ICDKZ7oecm5t7J9QMEk+Jk1Pdt3WA9AH5yB4Hi
J7728goCIzwmncNARoVzlbjNS2r32RO27tlqdA8jw1diTwHzW2GmG4x6qt0k6cGseBhPNuYVON+b
T8hWsY/qY2omYN8NeunsMPc2XCAUDthjnX1P3lnEPT82mfFVo9QXsz1e5RP+Yk1QH4WamnNl+7tg
8GmFq768MeghjjDYppVtY5/hxL7xDLU0X1tTVD5hw2IlQ48jMZkSiY/5l5x0t0Ex0d4CDF73SYwn
RGgZEO3L8FRhagTFiBGWmRv4vTRAuAZcUCZDwzdcXpIeTH52jOEgLaHBeQgDAzHDl6I5usu66qs3
i6WKYIHWaYnbQ1u01w71DZQtrGlTw3/PE8u895pl0B4Xd8Yl2rmNxN43pX4kGgBzvbB7MZavPDfq
H7PefdcEXyOuytUOi/foBUHjxd7PjRtsUSJonQYUq3iOPvtk/sRmpHuOSv/eKuef6A+SXbeqc70d
+r4kVybbjUOQbwzUKzu0J6Noq6chSa8dHJp2YcPDZ2UquppT/8olHuamlw+lnn7SylyhnANrLRec
yq3rPeYk0a1TNPWGOCPj0CkQKRuB8bZI04km03+wKsy0EEuEz5jezpiRT/Kx79txEyZTfw/kQX4Q
A/NbKwFICwZv2ISVQ6BKWn1PoO770k1czLI799Qv/wHJBJIPbH9jSSatAfr4ZxKDX/O4YbJKpOKp
Rf8Nk1uM5zT6qZ20u2LmDsSp4/Qkl8TPXifHsBwUpi14VcZ++tDRbixsRbZC70jkmtiHKdpsZpUj
jLN90UYGKgLTfIgmLGd8Qx4hvjmJc1ZjaX+pov5B3WntY0FWT5/jH1bmcORrf4/fUoiVVA/VTbXO
ktVVQcAK0p1Whrgtw9LbYrNKSFaHzY1dROF900fndrCiZ9drGtK9xx+Xr/jJ6HqUDpLe7joQYHqW
GydbC37GPie9+cDsOcA4IjpDNx1e5lT9gIuFCKAqg7eOu1z08H2B/Y4pnrOP0GV/ieFHCZn+3ptq
mkXXnF44ld2FWaPPHSbqB9ex7F2olX2qxY8ypl/HPwTqTUagazITh0r9025yNUS7walhQz0rZE+g
NEwTbEDanTWp+OQ62YDRYpCvVV9mOCpN2Q3aY3tnTJzdmDdt+1Y3P8ys/Ii0OWJGFsxbkTHH963I
gKtf5ud0Goge1MEhJafylsm5nbdbiirrMRxD866snOfOmeKNG1UBhPLZvsf++DgvoyZfzMZDEfh3
oQ9+ZVCG7DLdmXwKC/Zb0ic3vbt4zrz+F3tnthy3sXbZV+kXgANAAonELWtGVXEUKYk3CFkD5nlK
4Ol7gR6OJfm341x0REdH3zhI25SKVQAyc397r80gSv7adclzl+OJq3z/XaWB1mEkPHmTzPdhkRsk
dAq1ZkKxnKY8mdoh0Qdmu8lVVehiBNpvilHk7xl8PntDVX+1xuhoRL7xIWRLINdxcCub9GMhC8rg
Znk3L05/13QOpx6qJITb3rMq3qS9LO8n/dFzCxAAvvU5jszp2EFt2hdGWB7Y6qJYGPPG7Vz0pqq4
isIPilEVd2SljJWW8eoSp7uiROw6Ch/u7MovsQcRH6LsIMg9gb/OIk/iTmrflwaQu3BhQpBRza0V
oE2bJW9mpNvgmMQyJYbAQxKj1BP8BkLxQ3JazPGpc+InTcXoMU2Zb+ZpoR68JdvaEt22LZV7Ir6c
OwvBpsrpNq4Qr4Nfukdlj58mWbn7IQ3Q8L5IGE5R42cXE6U2Hv3lhSTF87Rk76LI1K9+b14za57f
uaq5ZHSmsM9L64OFJWR0lupp4iOII28dLzoEKEAoR+3XQSERTJV+Sf1CbnFNtsDCBKlaJwx3fdTo
nePbO4OGhgPAZZ8TLTPEsCVFyk8yz5Dptlm8fR9GyStcHzSdfjsik5/jFqUqm1LoG3HzlBWxh6Ee
fmxqHTALZOemV+XtELkHZyHIm0jj3tCi+JTyAQ6YEbftgvVgzJv4dujM+NYslIm6I882HYpbzVHh
QsMHZDKKxS2YT9eEoS8yB9Z1iBLqIkUsHklqvCiukdfJtWuYkemRI1F4goPUXSiCQX8vR+cl9tRL
na2401zTmhq2EmZvkl/ZuKGPJrznYJkvYWFTaN24uxIL2yWeNY5DCxZbJFrzTvlwBVsPuaJIq2ss
7eFjDPB2Q91CftW5it9pwz7jeuk/LrUe9kainwx6F/ddj1K7mBDx3fWtrF0FjLWg7Q3d+lM0RdGh
cwGWeQ3pmb4w2IpbHX2GjUdxy94auDNQCO5pFdiZS+RfrUPjyA71j0JXtyQlaElxQQJo6ZioPCLi
RbdJKDd/V5D0Nokr7a3OvUvqVXi2XZKmXmTuhzgu7jhmf1Fp3r1nhWdjjOKFkwTpvgcLNjcU38NL
ir/QyG3FHDKz7gi/48t6qnqyjUjjkelhWjdVfSxC8HbE1PYJA0WPE0EQ5vnINIpThu6E3BqVCfUe
bFiCbE1s3mVlypMHv6hwipELPLnq0olouEeTZLs9eMVNgrR84Kl7jwKpb7u6vGh4QBuHqTZ2JUrG
o/yrAsz4kBsu1v/i3TCUVoCUmKHNSblJE8fbu8ZXdI1lVzJceTFGf7fYcH6NpL7FFCSdvAwymlcQ
mp2PLmZNRrryomwHg14XnixsJZjSVL1TiwukNP0oBjb7WKvlDX5CtMsEyb/W7qvWfce0De2fnNm8
L41MAqJzWK/tBexLOW5daAxn3OGfY4vvHAqE1zAPvVy2nultmZJTtC6HRkWhNmd6CyOVkx/TuqDb
s8Tp7gDLtAzRBuVsGTBSO+j3fvO+Y86x6yG87xRrDP5+I9upVOdB1uNsdg32GHiXwiMmVnPjNQkA
DNW/o+Ysv8GKRiy4AtlOSSp7ECCj3QBg0B6am8UHN22aBjaKzot28q1lRHv6Ss76q094s9aqeI1q
nsjYiGh3N5P6DECF8+KUPtcJc6kWm/fDNNmvfYgjhhX1vVdnBZitprn1nTrbNjrpduVSdwRLFv9j
mNylHTvCxROYgsPauzSVxHOEUoQRKE+Olm2vPujE2xHb2k1GYWFKZ8QhMIPw1kT6pY2J3TvrCY04
ab7Dmlc/R1Q74DcI3KwLKWhuu/dcnkevn7ay7or7nqHhU72YByeW56Yai3dho6FDEc2eo7Q8M19h
3taZ1yJUPC9Bj5JxqOc7vMwkvB3jauTs0SBHsQcQ8dkAzIJDtDV3TNGcQ+XgWxszNghxiasUhPvO
yV7zMX7MbAuLtMHDB4wjB3+Cglez8D6AazpyotZHlmEsjaI5haFEEzWbaoumZsKDGFh4w5eq8+ej
0+qV5qag6gEdiComqz32XLRRWIEZJdZxlKcHzOAMeRrYAOVYM6IWrw5j3duWR1GKf/UqR5Bjky0I
DBu0UPC0pFV0FMNerINGSdHTjQKKexqW8g4fFI32hCpfRpIkLr7+jKDO17GfMGxy2jmsm8aNAUsw
gIkyb2ezjy6dKYYtBQTbIU6TX7MowU/Y2foYRtiv5s527rQZf561WTyvjZyOn7OB7s3pAc+Dt3Pt
vtnFNXcUMnt5b/M0JcNVjpAgLUh3NZcfv3322LhXYplMt3N0da8LwTmnaXhGU94a9CpwnUTNrejg
sqQd1yeT0m4fFxR08zR5rjvn6yAVSTTdXdnMPPTlIB5yl1xfbt4X0eSAMvBqhhvMw/24glRo1ZCm
4pqEXVQ/ldr5qslt9GFcfDHpzwBveBgpu/pmhttZTqwzeXIqwKglpjG8JCuAYHIhPcqMkTGCvAeC
lw2Rgl55KLTL0llEZxAuuJzZeREkDx9KGpIe8Sk/JIuzoU+AIX/4hWat9r4TztHBXeCPlg7sDmdc
b6AUKDntE1E0x7wF9gai4mIV4zFuu4bUGhI6XDD/6KvodloY4hV2c2H/zyXmpeZJqrVdjCYS7syy
Gt4hCn9kkfrMk1UcrQQmHg167qZPPPbxcENLroNtUxps9ycf4Itg5ymq7XCG9bkE9qSeRxpRQO66
Z9Tgc7XAECyiWh0TjYYSJZ/fROk8LL5QLn0Qkl9cmPaTndYlQ8X0tbTzX3v2R7eT3R5Km7FAGWYE
ZmQb06UD7hz1dxdaOQSgdWAeT1gowN5+sEGyndJm/sSpp6f9OC0IAhTZgQs/hMLIvn3qy8DpeI87
tou7MGvfM3DTu7C7x3pAhfRSIp236dkSnfdbg+L/AQX678Xlv2rL/7OU/X+hBO2hxDnuPyrQHxlS
fMo+tf2nv2rQf/7g7xK0Zf6i3lQpx+NcRynEnxI0/8W06GAx0X0d21qFnj8kaO8XV5oo0EhLq561
KuF/KNDqF9tkxOZ7Cp4Lf7D93wjQ4ABRqf7SVcG9IFG0LUcoRG/Fnv57Fcur40K2HTwUXQj25OMg
T7DKt8Okl0Cn+CWYKV6KwhjPbFnlY9kJ5o2VeGDLbD3Bxt86urYfKZNh3iLMS8UZnSgiIrBpDcW5
GdriaGnjMpM1vG3yc2vk4GEpJhDdoTAyO8Ah/fs/yiXCqp/12L+MdDjr1W+fECA+hkWnL+7QPKIs
OBdcq/nZY8iTTQuWoshoNrNJhm0sQii4ypJnfN/y7M1XxwcEu9jtt1KW5v1UcUcWbFmvdVLimRys
r0AVXuq5bt7bng7XSM37mKUiqN00ubbrP5hbYmuMyPK9/btxHu9gSJYHMnJzQNTK5TGCNpNF1oNq
fKISNrs2vFX3hsRoHpmFPmQhT4VQGJu6xxduhB2sAaN4aB164V2yl7xZ8PFIvA0Xau+uk+06nPZr
/5I4xbPtza8AVCscvlVCVMUygry3Bh5l00ZSOfxQQIW0o2XlMFJcsxDLiCK/BQ2UfBDIkKRRwVEk
BZUs3gYISvpOZfZV+lP+Ps0CyAwvZUErix8C0dWKNmqLru0h3lHaHt8rIQOzNZInGsAi5Oe7ipEe
+yTjqJNB3nuN32CDazFr9vqLPYv42IxmsyOSX21qEX7lmmhvcdafMywZLwN7xwMpc6j4QW8bEJZp
DN6VcUgBXKzvBzUckmpV5sCbseUUxdlR6Ts5M7+b6/d+WA3HmnoKO1fPumTl7AeXGODo3HaEtjGi
MrOtvOHRHg1nP8MvZUhLY3UJTf/YY2Hx5fRRzjreG333RXK+4L1xBI55xJLVwr/arF3LL4OWx+yQ
LN0hzcZhw41Y33hkvWzCAVEzvod0E4TsIvdRzSJfaKoaiX7rrSwAQ8ergQw6AsNknvsFYjxUjxXr
QVVZpT8OfvLhTR+PRsygptc6N2uyXDi3MbD5jVLYf2eG623cPZSThlPkOPhIwyoIdf3ZbhC8jBFu
2cpam1p9u4KU5oQZTJX1QHlsOthmjMkW7uOU/WKbOOsAEzU8paP5yJLyZRwz4lSaWji3RZ11/UeH
c25SYYgUC64VMp43cEAf0/X1CB3O7PaJ2UJ+wUvJa1Yt2+mhj47CHfGDZhOlUKnNhBwoi91mn0U4
XF2fsSvd5Jd+Tc2QH/N3kTE/eiJ+ckS0J+2Jj9DHSkxvyylcHS7DuhMYozUk2vMWJAtf5QgXXAk3
XoSD8e0FdF7CnrZ+jHJG4LTU9Cn7Ld5WJJxCQYor/Evm2qRC7lRSfawM/ZKz02ELIz6UAFuqkRG6
WZGR0nP6LcuwE78J8/9/pZz/ZViLldbyLSarTLb/h1nt7TpZ/V9PQ/6J6Wvy3Wr5xw//vlra8pd1
XCvc3+a165r4+8DWFr9Y5jqR9RhNWmKt2v59tXR+cXEwM65laukB15C0sP2+Wpq/2D7iAgupY1HQ
BtrH/W+WS8/7vh/P8xmK2tSLs5D7/Mmu+UPh2wSwYkzyWpxcxwGnXQ3ZxU2AXM4fusLYt00cnTka
n1ywYA+GnWMTwV6Z1+adl0ubgMj4jZPqSPyyevHRJvZjM2OMM6N9Smb3XHsvfe9lYJFkBMl5+WxL
ezkmMyVIrpG8JKI/hrHh71zBKiXVqz0s0SEZVlMi84ubEUNR0InqFrO5hjAM6a+uAtfg2G2Nfvde
GhewVNEhrOIc046VPXL2NAPb8yZAbXN1gPK1mXD0niQoPc7yTOoyu+HcA0Bd1vIVK3PGwDL57IR2
s1WShosGDxDz0eam9+fyMqhJwkRO9calggGtRSqSRV/7wg1poaEboe/BR9kjJYu6H9vAHABdVeWI
VsUBzweeZdc4lQnTWJd5hbjpiqYZJDIwPNFIgaXF+XkKmUYsRBR2qo0AIbn8QaWPounBI7gsVLmF
Yjkadi1vFBjR3aJaeDkOVYAa0MtBTODKEZ38XVZbnFbsx64p0PtJTlomeNW0ep48tuSLsL9EKnsB
WWOD0OX46Jbu/u1AD319vrZJ/KW0OnLLVmWfaaSIYgjrRQWJGYRqRsFwjGeTDs5DZNwuPt4cBkFi
B90UVmktPkRwUCHx2wGYuBKcF7ETqOOSlsg4YykN7/C08CpSmJbwS8+amNwmtWY2anITFVN+chsa
cKjb2LyVl3RxNx/evooHn76ddV9EI8yOBkal+by5tEEGLTDIiFRRLsgiBHYFNX9yv42GZ4KoxIjp
O+3urblkXKZP7kBxcuHm3wrFn50W+6azdp5altuwxb4kh4LoCNPthq3sWcD4kD0lwCK3gMa1FESg
CKR0ui2WbJ9C+JLkWIoZYpqCaiE5rKzTSckt0D5QJegehU6/EWkC7WhClKGspdx3RXEpTWciWEz3
j5yymhAFbTwop+3B9RHb0w+u3SHv5cAAcwVkuG7AzBKOErap7/1oJJpQTfspd/Dqc4+B7b7v/ZGK
GMdIHxvHOFcrHt0khXuaGhtgsUNIuVIqCF3GWgndURvZ0F2BAyjbiyrUpJsN0GPG7G8XLxsxaNbz
0ZtW9ndbkCU0QytgqP8tb53uOCy812Yux0d8WgT5fRko/Eb7nm6/DXON9NC1VB72S5bdNoOXbNf5
l03p5qYYrPGdi/SGzJkQAtGgJ0dvz7brNamSZZNA/yQbhT+ib7r4OLFbtUR5oQe3fmzjjCCiEVfP
DIufiia95OQLDnru68BJSOlywz6nZXex/Xy4DUMIpBm2ta1XDl80GMQEa9yh8KejVVaaJFf0FSXJ
vJuG6tcyN4pj46jVTBBuI2sAnbISa7XM/WBpJhLRjIx2ndldVx95X7pLAKIf+IMZ68AiFxJLlW1n
jCfMGjAvGm0O4SnH6dzP4wISyBWnFYZyUzZ8+DWG19FO+7sCVyJsHljPadaTFBi13s8iSfatv5Dg
5c+hMZoACK1c1dDdR11z4sE4nIU2xQFPxy7Bp7+rXCPdeQIgQbrcl2NYPSxe+E11i3VqBkkUeR4P
a48CxzW5q5V7n0xzEkSc/LdZ7QJCT+YH7N3jtgQVdSvgk25qKarNjLbXGFRlWEW17LM4NXY0xW2n
yfi6xKE4sUe8sRN6gOj8reHk9YQyaZN0sLok/d7jIHD0MT6bcwkpwKIlqXf7PVYKaJ99+CFeiI8v
VE1jIyK2O7XLubWsNU1o7gkYRIemY3REuiwpj3MX65fZz3dR7vMAhtEJmozreOyeSa8vx0lvR66D
02A2/dpKQAxuMpJ3WTPuF/rxdrybD+D8/cDedjOfZmLGXydl9cybxwedoub1mq26M9Wb2B3xGrvr
NM5o7pNSA3SoJOZh4HH3DsAp4LfzYRl7jDeg9ksdPiCUoWoaXuDn/bNlAJTFPTAGPKqZJpjzfGn8
4Zn96Dmjmmg7tHl+FbSCJUN/7TRDLYbxJ6BW31zG0oeMytQUKO0uHudh14EnfxavlEZmF9pxv05T
Mx2cdWqhGXGLYXiHn58naElbEoW6+X2mOdh4S4vPVkCBtMN7P+1ChJ16q4vVDDCywowmE1RUmnIn
0rKkiFm9okU+hK5vBesX00iPThcVH9mZHMas7+4MI18t8P25Zq+/QaWsT0Dt+3OK34gYMs+yqEtO
hBtrj1ESeYXyphhIyCzlyq+qONW4htiGMdPnIb0F1cQeVmN3xGv464CdACPt2mGc0pNbQ1/LWuvW
nCmNmWR6nNic4Je1w8dpJBKxhhzwTk8P3Ge/xvtoap6k05MW8FF+C4tgLXdJJDxWvz58Vxh8Wny4
rELxKrEpotJ4z7noIsIoJclqUzdhMLTSghjHa59QDBkRiI8kDTkpFKxdrdPojYOpAiFbvO/Vopii
RV3gcnTeqqjrn6T4Og6kx+J1scSnYmyVkwwHKylZZFPeIj3lHGJMwziU7S32ZTTxfpYXEmcnOCM0
acawTpa1siGb8XKDEd6CtSkvCwAWisz03m/Tr6a2+yBiBAP5I7Qr/Rx2ikHAEpv72qM4r5X1plE8
yXCmPU22Fb6XFtRfhcUA3EPqeYEq+z10K+/QzeOzhzl219PtvhNRLve94tshLm9zPYMOy2HdCqMv
njlx9xyDSKhiW+jG8pzSsHUxRQWIe8SHM/TpWQ7QoAVqoENFzckKcd7ALEXyM2qTR7ZQp6jzoNxx
ZtqPurpW3tyTBzJIS6sBHJ+dii/zWOZB6+sHc1yWI9yYklEsfdyMqT81bXO1WMJiP8wP1Rzx0E/7
o1/nNA1BJAxEbCHNsNjNhvM1nrpvvuzxOBSwmiCnAOWnaogjYn1deEyc6PklO5FrOB+lOkZUhNMx
ckCWiu5q37gtNQWYSSoOijXMrCHcvV0itbV209bJ81Rh+ROh7/HvBcEuZR/ntaU+IZl9aKb0veGi
FEWROMQxrmlrteQ3XQKVqzRKGubqO2oQZya+zTn2IThOqj87E2n6qqPVScnIObGasCLMZmCVbNM4
s9o3WC++Rabfbjxtv+Dvs3doybwX9RI44XB0xgm0YqPerZ2G23k95ZpuCjMCG4ndewTfNPtad9A+
qeXxQzZ3n6ZpOYllGXbKUgZGms9r1W1h1NEOzSzDIQE1CWKsRaqpaEOuYepRUwKDzKYQntEMOMiW
RIWyZD69jR3rVDg7q08psqKu3gMARdsmmTVnzB7nbN1qhiBGYiNODq3ySLvb3yzPPccyLIJcuBvd
2M/CT3Ba4D+4zuw6fDe+9lMUY+uLaMseRvz+OdYkOH2NJv9o2s9hjcHSSIzxsPiReI5dOlmobXis
RupfqmluH97+USzNYzZbX+USTse3H9Syrbd1V42/fVvaTbNtx3r47ducrSZwDjL15vq3wG1uaael
aGmcTB5ks2Ot3N76PZCqHkhXU5Ls5dsuij9ZDmf4lHkrdabt58ZU9rNmw3ydIvu37ybVhleAa1/e
/pvsy0+rXHpKDE5VWZ1jy0+j5XbKyvgSNsBToxpjYaSS9Gh0OD9JM0eyhiCchGf6W+rL4hYPBkvE
icFYdGeugKC0s26Txvi0KJOPMwJkI8IyMMMI1ffPE+/f+GpXofcvSiulwJgTLUmLtCM818On+L3S
2ioIUONUTEEDZT6NmuwAHy6IR8cjjfckap+c0GfDpyKQzvMwqFvuRkjx3oqrS/Z1Z417HZvuzh+N
V2uEBWUW06/2TLDRjTIe6gUeCc8Mg39+2dbPL1sIyM54KiXnfLTn71/2xMFnzlx2pRBZ73OmmGcO
wGw+nMx7XMKPpcRTi+lsi/KL12pNQkVutRWydA//9kq+d0uv7yCN7xYfsHAsV5kKz/Zf67AB5o24
ZLohmFoQ+Axn31WhTYAK9um+Ih2yjRuzvACP28nEDhI3Ht5NoCbGCoLpIHymzaFtnBrHCd72oKED
90gOWbNxikrv6p77qNJ5dnKhvBSUg0MmcJ3d5M07X1AumbU1SPaxoFCap1YFBRsTUvKrLjzx4Ocl
Ui77GTckc8lByN5pweY9iuVpiTo4RomJpXE2z6zHUKGIe+2qaLoME88Uix21W2KkG6v7tGyLS1HZ
73JqFkL3Pha/ZmRA7plXqpsk6ZnYxtYtmb+Jp0yBj1p7LAqL8fHt2WGE96bV7vLEj56giZqcvTz0
zPbEroTObaeeL3BJaCxoutsmypArvSW9LRp6HAAaR9Si1+rA2OzJByq7IfU9r61CBikRdsAdVPwd
DZM4x8crVWmPfl/sfSqYFzNxDwrN4UbCxVqD+D4E00PU8r5Dzmb8lZDANH1+58Keu91gh4d8jWhM
oPloS3zuZSwPwM5cqDXwQRmiJTflCKxzsSscFkSsN53nBkJRIdYonrIYbU0e9uY3JwMBEfv+7VAa
n2aPfZA9OA7DfyaVflyPwNTSq5HEVlCl4/Sb5PebiPU3t7T1/fDk7YJ0pIlvXwjPtkx/vXf+0s8+
OHYOzMrsgnR2OQ8pLpaYqp3JwbGT9o8c9aHD1TQRTQbwlDz6jFo0aYO4YgRxxPaJc0asLFZf7v20
5mw9ef92+6LD/fDUES5qFaIYAyPPNdf//peXCACicAFN9gF+Di5abfTbfgumna9nLZ9CypHwguyk
VO7O7Bsy+mH8baViRPzARiJiH+dFcu0s8oO7ctloZRv3+UKJ2D/f3s7PDxo8Fq7Ax+3ZNieZHyZR
o0pTb7Aim08qgdisTO4/YweTlGaSvPa3DT2JFfviTZHQXwrxd0MbY77r2tE+Of548appdTdYBwiZ
7a6XB6bE9CnVab4tILedRHuecUHgnk42li+qXavq+5q8506hrQDRVNCSBX1g/qjHwPXzu2EkOUhW
EPRsPwcxiWXPel7TZkKv2cLVzNaVy3ZUGHpk1h7/+Q2xf9QaIV8owfnHEY7EdrUqnn/96FzpMvpZ
/CSYS0JJRDLovlyfQ+Xb1db3MWmD0UAij/Q+IgG/i1Rz7obw3Lm2fbCjhOFBWmIjHb1mj/GsqSGR
TDxf9vUE+d1o4+r0zy/558WCl8zU1LJ8QjUOg8XvX3Kr56p2+zwJVA9Tv0qa90hDdJYVVdBhJdlr
AXymGNF43nZG9FTo+8mFZbrIrLr/lxejfnoDbZZbJq4QIehk+smh38e1oq16toM6tvfDzOAO2j7D
JePZwAN4o81wOYY9ebKmYhsdRefCH5AL9UxK2mZiFhfVfl44YHa2POlGzCeLxGaS8UH0STjv7Mlz
aFt8iqfK2zdRE+CklMfZLbmtBs4elR6PkMFZuwc6SuVMYi4y3e1UmgQJQZDyoL00SfzgV4W1W9Dg
9uA4hl3cUzfnT/dvMqaIbXx3K4ty4jNd/HlfHRi9RjsIFI9xu2DgosjFC8HexR2LL4yfLXAfeWid
EoENBMi+I9Lh+WoKENaj3Wj1uGFbFwJbggtrySm5odQwEh0QT6B3Uebp+3hatgoHCMJUn4HRDjcO
4hxBvTBYLBHMMhxvGmqA9o68If6kQn5/3zDw7DuX1jemfQ1+8iQt+9eqQVItjGompVJuU5ztzAzD
fe9wa2WUJbl+DOOSg6yXUf8GkRUILld7Y9F8aCpWJLuobsGJXtXkyHPbavNiraK446di23M5AsrJ
KwgB473qEbobyEjbSQti7PE9xiNxMjvMTo4NNrmvidhkKPPAWz+6bnJnwK57SluyVRFsjd0sjTrg
cb1ZFGW0FHZhSaVP09KCb9z8lBRZT15dVwT/OL3GC5l19o8HV1OuKq1lRH0kvlSmVB9ye3BVe1m5
o/MdIpvAZWebPYgPUIduUl3JqcCCozMEGQR+W47HGfcTaN+ixBA1DRwlreqoIzYmLpjdOXevo4GY
CKNjOAB65G+MnflEugYXoHxNZEEl4Ww8GH4FLijq2fI4g300RmRH2g78tWwc2lWHuJSt9vg+bY9e
bLg3NPPxMijQNq3sxOVKkGninOJJ9/rPN6Rc92f/8RqsyyWxOY/9r8U4hm9/2EqK0KrdmIswsDLq
LFXZVPvc4HjWZWi53qXH2oM0w8ke+2x902C37UylH+B/kr+XVxvzwTYaUH6mQaubOgqHPadbcR7T
GDVlXEeOxdUt2a7k8iG3R32/eChWNH5gPkZRjmjwW8zuA20CjG0n8TTmqrtQ+i3pHT7aZBCO0rbn
fU8tACR/d+0ty70zot9hGIcLjRXeFtwxsFfyTb7m9AlCEwm/MjdSdNN2SZm/equwHWnexqX2js6U
qMBqOgz2mnkRT6lD2acYLQam37lTneY02rztjMCxof806XxT2b29tyv36Z/f/p93K9wNruX4Urqe
yxc/zK66itxwiI8zqNlnQ5NY/RXt/VDvUzlNbIvXs1hTh2yen4GI58duzHHgZ61/gwJtg4XE3JCo
HpRSeOzrKeYgjMbwzy9S/LTHF/y2+F5sVxA9ZFv1/QoSy0gB39JZIBpH3xsYJoDBOCccHLeJLMEA
uRzRGn+JTuFo6S1bG54MdN95DlKDl1scnW0/vmNYTpZAUY5BQTiz5fijXqrPadu+9j36UqLbgrEJ
X3XGxPVWlw9O0Ra7t0eLWLrzlJP+TW0VtAMxwqSMtxT6hAFTou5fNpF/+xvz2xIiwwvkcNT6/jfm
WVO7o6OywFZ4ImGQvcQC+26b8TTP6pi85GSjkCt1DPkj9lo9djxh7mg1OltNVJAGAvg6RsB0QAWk
VFAzXUr0SYGtuwHMjYkBcoQHYDjP0vzWh37S5srbLh3dX14URsA/qdBNKm9LSJGtjuniS1joXw2x
qUZdmv3Ldeh+H9XjvheW6VrKEr7gRMfG8vtf2MQ13fhd1gQW/WNPofUxM9W0dxu/Ze5Is32FoKQb
xoC0K3hHq+4+YCzZzH4Sb9amSYPr4Kam/hGmScluCK2GZpGbwiH9pYVj34zKDQOFEtLk8WGMrDlQ
CZZ/XabeBm+mtTcHbKpJ5HI4yaxHr4elGnf2q+eg4VTO09C7MX1cU7Wr6+l1LvX7QZHRLIYV0R0l
5Cm78lJG9EOhOZ+8QRyawcTrwRzooOO5BfgDKy6kd3s/Vv5JeeU+WxHoHQIZLvjxS9hYt2NESfw/
3zt/c4NbHOdczyQZiLHrx3unGwrDaCUOpoy99EePzTxQ4V7kc0DtinFMEIIsJWhiCdcJw0vSd58k
HJXtiONi080cKdu8/Gz52vqXu5op+w9P/nVLyGbMRhrkCaR+ePSYgzIHNxuqYPbHDxDx0WWAYm5S
7E7MylzzRoTvqh5qnvCi2/e8fdPJHN0bvd76PdoiczfzX05Gb9nq71YjwcshIYWPzrEEy9n3lyFV
zjIKSwlXQmR0SprhfrRZ+5XUd/7MhA//c3wAZjRQeeaP0zmuPOTLyDwBuYiPMvzWkakN+s5eUR8S
hlQ3RPQRsDw12RcLC1piJzUjNaVuptajKNLP3mu7WK5x3r+rI5rEOgf7EFRcH98Opt6JaeK/XBJv
Z4QffklvDb+bFoBknvk/PE5LdN0xdpoy6GTGIYEdAJ04kMrbkRqiHCVcuFSX+r6+r4cqpK3ePrXt
OFy9ybgYtnw0J+0imVPUZ3Z711kidkMd3RPJ8mhJQLvhfO8Uih7VvrzQi8cDZ2VjeICy+jo/TlQn
/Pb0+K9sNv+PWU1/px1w/f2pJ/5EOwh+Npr+58f+gB3gneHc7HPzmz4a45/WGVP+wpJv+xz7eDaY
qwf0D6Op/IWLw8ZNiknG8Qk0ow/84TSVv8CS5OgkHdt3HCFc/7/xzqxHv/9ciUpKNn+IiALpEz2C
y/GH280DmUunUsXIxb+AiAIHy9KTZK8tU+2/vDV/o8vgIfrpL1slDyLSpu0oCfT4+79sYXyg7Wio
jzGco9ZXCL/hEfRgc4gKX0McoSAYaleMNzUJD7YuTktpYXCHTh0UrX/fZ48jQ25q2hJrs2jFbF9U
A0Svebi8feU61D6YQ/Jk0RV+7kcrPHW0WzpdfeHRTKFK52zn0t24zAgk7ouFXibH7zH5faP2Ziz3
qd2d1v/BFv3ZbPOLP89b2IrnvlgOBCY2BTN5BwZX2TOpoTBhyi8pohH0k02eDJs5Bdat9Lantmpc
AdwLJZ3mQmVFfJhqDeYuO/oUDKVGdRAzeomHDa+PngwaPHCYb2OcPmVcwkXiZ0s8OHaGZE5wLscK
EM/bpZ2Zv4mr5wShD+paUwLrrhBu9U3geXBSthSyuaNsfZMktE+rcEel7l5x05OGXJFPRyY6KGER
VngOnRElySY9VqY8mgSS3Ypjki+RJsApAIWtIFdl48bonWNHbiyxTkYV7mzG6JbV3a2/ZAF2y/rf
7J3Xct1Imq1fZV4AHXAJc7u9pSdF6gZByiQ8kAAS7unnA3tqulTVPXU6zs2JE3OzQyWVqG2wkZnr
X+tb2XiuM2NLhmI9WvN+IRYt/1JAJXsBFSKjSDLJ+p2gNWh5oT5ek8TkQ0AgqYO3ztZEyeH/Yqlx
LZc0Srqey+EmS/udne3a4B2992B6494NDY6p4PnqAXwBdq3YAJDlcUrrt/PwDTc3dpBiU0cZOR0g
sRX9lpxwB9vY1u10U87ONbTYRNKwsHzoy/OXdNNymtkzVG2Ny/KelTkjMYv1hZSLmWQnEZsNB/MU
AGnzvnw+REdXNC2tQTNuUwMYKkw8vBh7T3bHPqLVRcpdcaRXFAibexIQZEEWbSvMThQsH4TNp0eh
YWYEl1BElyEm/zoKHJ3RVkG3LFKTfkYabrhKZmpFZeWRwojZOGXscmxy0T21bPE2rpZaO/s0hO9O
Q5AlS04Use5x5RyknEglcThq+ed9vXXKAesrBx9Cx0N7DGuuR/6XYSH3euh6Eny5FW3LsD0aU78l
CLvp8pgyks1MXmR5Bxtrm+NBnTvjMlLv1AXDPmrLDfT5g0dlfVXwbYpwKrTeOqRlxWXw6kfbkGwf
UsgGIsG6sfm9hI4IIQC/jm3/0Phhv64JZWxKX/O+9DYDsEDeVW6RX3Ay96sQrPkJ9DbTz45chdt2
cge4mF1m4tKf6nYmu2XSX405p7c0b47YUvTZgH5ILP0A121eSt7gi6GteuF4LYsXVdqQyF075YDh
5DzxWR/QzNgW1pzElRmRG7QDUvNdeyfkgwGLZUfAGIKWUQzPngW725HzM1OFrSMmcYzn18975L+1
jv6foYX+P1ttMXCSuGCZ+9eL7RcQQf9xeu+Z8P0dV7Qwif777/222gbkOgSm04CTjIsp9ffLrcOa
iTk0WE46Luef35Zb8TeEtpAleolw8D+ELNK/Lbc+P8/h9BtASfA99KHg31lurT8vgYEV8rRYcPmB
nLN+XQKrIGwGIQdI5/TGkD7QzwBpSaiR7IBRxx3e9vZ8xwhWZuKN6TOYNg3E5nfv2z9ZiT9X9V9X
/WB5uwXzZ65nwWv6RcOeGqsdc2vqyHuU76QGV1Rh1kyunC2+LfypGbV3zJy4xaiXDJs6jtXxrXT9
OzkJ+vPAqY8G2eyx2/zFE/snb48N3SgI3QCW+Z+2I0FGg9iQuh3sa8bIA1V7YxwYVMSRAK2N7i0F
jUAdpT5W8XQ3qgVTEvFt/p+fxfLqf313wsXQjFGLoQfv0h8+Iwdd2jW4NxwMJpubYS4w1VuNOJbR
0J2KrgR/TIvVSB78r16+6f4qtLAfcxhGcyxDjgt5C/44XYhG2wM4EVoHw/vhOwURVpiGhtv5REyS
Z8L52RJvg2BT0qhLb0MxCLGpBlaDIAcjoWtzo1uy6C36bdRYd3W/eP8KvYuUZ2z7WgG1bpzqto/i
F9NG1tbDzFpWNxfMcMESPWeCAyK/20QA5FfNtJQTB3SNBJDqmIR1d2Zi38dZaeL2BGdfLckj/vPq
65wec2fCgCqPzM941iNHbXJ4eh325rP2LXvjVtH3MmuY+ljICArwf0NyN3UIOagCTnba+o/4XYki
ZOFVJ8bXUVN42JN/ZyALu2kzcDfei8p+TF0cvl0BQT9gQGqY4dla2Sap8dKrv1HkShl3HFIf65Eb
Et+IN2/8jjwqNwhqT3XNBEA+hn4bgrj2JXW/FLhMjv9zVNNNXuFgs2f/JYvXVNni0oig0Q+E4KF3
oKs3X7XRA7dPPiaqQlcRtiQvB1CFZhPOuDhBEc7R1SOvReF2e8aGfOdG06NuOo50WLhGZxcE64Kq
9pXld689erLKIFtyV8MjjScTFDa8IL1DKnqphvw2Gpuj0wXXPpfn2alvlK/3nWQlp2eSBhqwxOJs
hOq7l1LxNFjHopGEP/gLRc3Y06OeksqY9E3bA8Tzenj0yvLrgrm2azo1e3g3BLAfZrf9yivvMETu
qWV99TsSoWazawr7rhBGB8tmvuUjwCyeTXeBF2I7bF/LYakjEt4evwQ+gzbLaMYdU8LFZD7G6CC1
Oqb0+HWucS+gNVRL+V7qQ21tadTptPFjIj4+hIxLjBf4nj/Z3v9wIqykTUqj8ORdrc63V+AX+Jb3
ir7hSepHw0JVWzznLTVCCoNbmlLs5ATZh9fc1u2AshR/2JK+4gRmA4PqZGU3ap+n6fdeU0QXJA9V
WLj0ehWbzBX9gTHLc4L9nbtukdxULQ71lK72DCCQaKavjW6fnAAD9eTNr3SBvXZJyzgngXjfvcqZ
bhdXmZdcWpexwdbINY1HofzukICh2da9qYoixeclvie6CghLpQsLxX5ojOaH1kCcuwGmWKM6++CY
6Zd5dqiXW6jvyL4b6nKGAyVM945b75XhmPed1tkzg14/BCzdh+ZrQ5NK0prpubKdJwJBX0nctEwz
lLGNbMobokVOxEaYc+XzQUKMc081HPChmk91SO+bb/Tv4Wx+xw1BV1LY0jmGOIMfDMEMPNHaT8qf
SWYg6fXTfVpCPxbZM901H3Nvv+paPlja4edy/wkK3sRkoJ5DFMbVUibTuHkbTMVt7yYPed2vq7A/
QBw+gRl/gKR5ywaPFD7exlWeZ1/BXn9Nc/lAZ+kyFt6LmIx83b5hn6CALoTcA7kk2xCVeDJ7+WxX
8FCl134BlYpLxP+QvD7p6GiTMX9lJJsP2xIjZdX3oH5oJ+EuSc9Eymi9pgKPpz9s/IRyac+V1A/N
WK9cu2FHa1NK0sw/Fvv/EZrkJaO8wCI4JSZc6VZWAqfIreuYYiEbHF0y+vAqVkz37JAabwm8HxBR
y30kmRsM27oMuBQb29omnBCPVm+9Q6u5hym/iTgdbXEH8oVI/fz0OU5u4Xxuapudrh+jvub+bc+9
gdbot6HLDyJyH4KUHSgeeG5fYfrMnZM4fRXhRAuLs0Mv3sVP3LNbzxEWTz50PzpW9Qj2f8I+4gXp
PYXoMQWBxbCfLfWgrLw5VX1zzSfMWnFZi8NMae22ldV9PuudhbvycZqDj2E6cYNKdkNYQ6sJlk1C
zmFOmkvmSzuszDF1o58vCeoEe33n1Nhr7HrNAYfmd0OdYFdBWvUmYzu3wY1tBM2WWXi8+/SITMsL
skImHwXYLNtC6xc9jVCVqGmDIMt0MEPjsY45/uh4jrGL4jmJ6OS7ceGDHuxq+O7jkIFxOGtuSEYK
0tq+yIQ+40GnoI6CrTvJQz/VWMAd7yUjDRqVwt+LYjtoK9jTFIQBpMEDLzmsXgGCvfcDRcmYTCiM
iOEVWZTYVlWNwVeWHxkdIqfRIODXUgFz0AqnZefj5IyCdJsj4mw0zI4tnjZu91iMj1QZrl2UfHwS
MrmZ+moVZ/iS8DUXOwj3R6zQ6jLVMEwQK8zTTHBpNTp1cRmKcT0m9k2Lcg0S7hTqPthORAe9McdJ
ZQ5PhZ/jRhPzQJTP/o52Xm5pmKuFKffa5QRLWWS/qr28PQxyTRPMh4qNB/h5NNLWuOwIPUFR9Cik
DQyFZlot5tM0YWKZHE0bri+GprV0F02UwP7RkZ7murQqChhrApHcjIpcHizQg2gh2tyZuX4NbQ7h
M79FRVkO02IpZ6oHh8BIc687a9VYdbX1DEH5QO/gMOVN44jauerJMKWHJZeTnz9K+lpuuCtbN/FA
JS50P2YG7juWkGjHUPJxFEaIEWqmyJoUpNlg1R8zPikO2fkhocJphQvEpd6qoeeBTUcz7NKQ+Ywc
nWErfwipqoNRtq/4qTK89qI9Fw1MDHcpx0Uf/oZnCv+U+bMlUkNpQm+zIrIN6FDOzwFACvIFZD0G
sCxRQhDXLs1i36b42wKG4tu0Tu2NdCCveKUPp0seTfiHF7ukHDE02/GUGPhBEieJNr2NztRLdz1R
jUUKIijuRpsvFxSMKIEL1yTbOgyb3adFo6rJjk6i/YKW7h/Zde3JTh5rWoPxk5vTVhSluTINdOwm
NSlxD9/qDF5dIn1v1dVUmLVwkpxsHLaYkLZt4M0noOXDvnVUQUEvpjzDd0uc5kR+RiOZrzkiiRsl
r9Mkz1UDKOHzG+sNiko/z31eAuUMgFxqkszs1PTUG2cE0HMdwqS0S7zy1njX+m67sRwAEji0QvQ9
31oBEAfYX6CMefExrt3vpjdYHEvqS4Nw1y4KHv7T+Twj6oVtJfYiN7pLsMh+n79ylANgR0ZsBCcd
XIR7rxv/bs6MiVGl8m+jlB6v1A/3VIsS19Pw2yrLHeEH9mo/IT/2iw4pFVLdq7sc6QvurMNyyPc5
7QOCH57pY8f8FiAF5NY9jMD2rsT0g7EMuUDXhAP68hRZxe8f/tnvzXEX7RooUmulajYL7Lj9wFgn
bfNckYSBYwxOHTIr6B+4NFECkTSQwOUMIkxQhG50GFZb5RhkDr0Uzh/lSQZ3oFUCLxsEFxHAMOsf
p6aOb0U0x7cA/Aqyh7I8FSaJW0iE08UiEpVFr0ZnmqfRHvszqknP3jHo9rPdfquV7u4pteQtmozH
oGp7qKliKY7M/NM/HtqopTR3MM7zQJYSB2yDRzK0v4iZQmCbQTr7Ydg0+UyVxujOEVoj5UHTEKRn
gtHIj4A/1iU3+b0OIvWQ2hhZYi4soOeu9RAZmWZDnsrTLGProc9yyDbanCzA3B29hHGH6pUH/WGW
88/MTb/bpHgsWlAvkbAFaCwW1BpfzW20uEG0S3+bmXNDMFJzE5txuKtj3n5+61TV4VMUhku4EsuR
My9z3lHuTMk2xQaWuu6q8AuzSLZRjgq3Q0hNDCnBxkmJsADLWsJ7T05bXEZWDTIFW0orInLlYBt7
qDlhSlLSH3sDThjqUjuUO6M1L2z9jC3rD27u6BgM/XeaAtls+NM3OQwgYATL/tTQuwbdkAJ409A4
hEC/KsUTAcrSYo63vxetvDZYqkHmqHlXu+YPMXYXiz4BQPGtYP65aQOKNGh5plRcU8/rTF/ZhxHw
xmaxdqPaofOGDk0xH6BAgL66jk7X7DKr2TtLOl20OFJjrbp9qAUAc+FTJtGSrtWyeZ+N4Tlhg9VZ
HQ2bHf4XC1N3rk0MR2K+caiCqyd/h4sEriIeC0xNdDkHKYGZuiotQpgzti72mQ7UqZgpbUvE6pKG
L3FenYdEhkeXM4EVROnGjngvdLTNLHs4DVlAQK73TkM3P+HN7M8je3vPVd7Rz9xz6sze0YO91U0l
Cnnnrn1/JFdj8fXXRX/pZa1xoUCciCIiNI030ijk1iO+jyLfDiKpqZVZiu81reiiDqNznQAp5ytw
iQmuXufYeRR1XB2AsQfbzpZXemwXxLI42X17VGYRHuqyN/f0jT6TjBIXqywldtlWbVUZDFe45y/K
Ver0PShlsh/9gaoXyUnItFzK6Z3EOnBDZ2dTpsOF/ds5qBzv4M3gDpSgDEksNWE5VEbInBi4xtYD
kbVc8LObVTudsYprAQc+dDZgSmi2Uy5pTTgdtTX0aLf+6fNLkfWUHXYlf2Za75ZdEuxnl7wqPBwH
w2wh/J8h9S47OM3WKWjmQ8MbuVK4yzfEM+bdLKwn0t20yqUGyTwwHXAG8ZBp+2syLST4jM6Hwg6e
oQihjqsa702Hf07ahHGwrjS3jtfvkpjxQmQ7OymCGe+KC2MPN3A1shswNCXYbTZRAwfHKzI8XK98
+F1OrU6Thhj3wBNVVOnR4ETUuQztBapM75k02ZQYIEZaitRI3xbs98RPt83cHcFOju/q2YLBdo0p
V131SZ0h2IeSsBJGzYYT/xQM0446pmrf1sseDdQSbKXFb26dB6WaYxw43G8Vhug2d01AX3QK5Xl4
zjokcp/JwA5bg1qrJAhX/ki8GZDCLRPX7MLu4ieNCeFJWemt20JDc2gMVan5BYdIefL4juzmnFYu
lwzcacyrozIYNnFwXLiwJffMRJBsXEIqhWaYEkSGvc8FuYVSEn4029w892/2VNYXx0jv5Czq4+CL
8kBlIsfulsE36TWd7GTGJWdTIHLTdBsWhOpiJfuhvaFtr/y7x+DfErT/b6TqX0hF/wqnvzyb/8dY
+YsujVP8d8LjPxkeFx/JH7Xsz7/zm5YNQsHme2p6IbmKzwHxf1EXTOtvDlbeUFhAiMJPINJvWrb5
N2ALoBUYKy8wahc3zz/EbJs/9F3TJOPrw8j2/i0tm3/nD0Kp8Bxm0PCOMI+4KKYOf/47F7vD4uY5
JSjVztP+SQ5zB3cclw6NChxPKUzrk+Y5siUnEbQ43+jkWhNKfJrJhVTxVRLznj13uKf721+FcrBP
05w9j8QlWrBdx0ws/RtAJnbsbvRdRK8II84o33z+Z2H3hAmSjuxB7NL/SyGlYzfBfeqkhyzLwMM6
3HVz+uq7rNTvST7e9w5hWMsAFIu69CX2yuxgxexjPh+c0jkMWSVpbePIV8RNfsi0+4GOp1f10JEX
BfB/E5gngpztpZ8dguYpMX6HoNUpSwqbW3T/aA+uRYPtFHyF37t2UFYu+Pg4A5jAYCzCsPuUseDO
CQtnM4m529khll/2m/fOMOgNJwo85SZT6Lam1Fx24dmoKeUKRgQCt6xuanJJTq/Vqaqq7vL5kHqs
/GgAwVpNgtZ5GvXGcW6eQR4RcGPkt6sC6Z1ipwdc7chz0sL6rIZobWkSoWXWG+xmIHzGw1OdM/gd
c/OF1+jdBqJ71nP03ZV+++DCbehSR511mnjbSjcc61onOwKy/vBk6j9QtbvyqaDzVHBjvdh+Z52M
ZgJoKwTq4hzGZ4p6vytp5jj7cxN4D2HvIsHPX5jNCXPleDM89aRq7khMZOvPt3XOiJDbJcigSnnM
q3t2xhPph4vHMHBFhR5nXneqz2OYqTNb32ts5v2xHht5k7cFGqtFEW/wlpqEY1M6zmdFztsQnMlI
UNZ3CmUfp258ThIjZvrLAwHbcRXNXgqeZ+aQiGKYWeZDJrCjT2F3ociAU6xtV99BG0V5CgfcwogD
65M8DaXpEDB5NZ8POa7eE5b/IbacO42URp1PSDIMKmJgrrnUcFrA/zwSSbe+K6N7GH3OcLPbWxvK
lADizg5VgN1kvpV6LyH9bGLPzE9Jk1Rne4yctT1M8ytFRXotUGDYhzC5df3ZJ22eP1XMS2+y0J1v
TeXfUDGGMMZx4Tp1gAUx/Nvw7iBKx7L6KjNqyfuxbhb/6PhGvGNu2TUC7MLl3PvBHXjyA5s8+dxX
g95HtsZZa3RqveBBaJDDR9E0xhkpANV9wS6Ry6G2idjMDre2eeMuD2Xc02vYRJemQ4IXAMl281B4
d6hq3p3TMB6XQXFM5+GNb7F34aRd4IOU2J6VaE6fD8Kg37g37XMxTWcMXM6B5fHYF5l1NzdE9V2T
hTGMJZR7vsFBlVT7Qhly0zWok5wdBTMA597KGvNE3bx5E47eUj9YlRSLl4+ej9k4ncpt7FbMAfCD
Q0JD3qNq6/OJxrS0ulXwrCB/rmLooFdf2v2KZFiA9GR3t2yG7mQKQl6meGHNQZOFJOqC7kDNj5m/
JCOHbynsejvPyR17veSgAXSvhNSHvo+fQUhyVnWjbYPThE0fPE6dOjeq51zCTbOYU4inHWcFk0Dy
ho9crqNAzGREb5OFzwF3PwA1/XW06GZzzbleC833iLK1VcydmlZfQosl3szBXdre3ObZQ/k7hmN/
3+aQhXsXuGmSJN7ayEEGd2Ikv4wlO25MZBkqAHwDh0U2ahStuT6WNPCs1OSereWV9JP1zmzzposw
Msq8RnjgxiamOVmNZCrThp89tMUjrE5KKAYHSqNa+hw1QxnY+B8sM8FqtHW8GWJvF5YEdNmTvxug
UDgBJHutUtQ3079fdlIb34Au2fU/Sc0V656anxWkhKssqmEzUcS8CpQWuGV54+jM3GWCFDlQe7jl
hH/D2DkXmQfAQi1NHLXzIfyJ/qnJs3Z9kOVHunyfDIZdoLco/fM53HzGnd3cnXaO06+gz/krr8pS
9vRrXYJuiUaChZSE8JQTLMJLjMsrmmfFno/3e93bHM4dq7hrc7ora7Xi3gTLzzbxWXgo4gF1WTPF
FfdcDqCpNcV5JgGwdPfpUgRN3LmPyu6+CumKtS/5I8XRzetn2pBpeqgyyk38+BzJ8mvCarxyzQ86
VYD4pj9sD/hc1loE9wjtrcg807tMYe2aJhUufXGwG/vdB4uNzf098TqxLhjIdRXpliKEw9DWXz8/
mVl592MJjU3GtGCX+dEp0hqjLo036XzsO1lvyYYGqxa0maDlK6+xACcjMQZAYDnJ6dLW035orGcX
GNOhnAp6ooVxBzGJsoFkn0v3jf5ihNcMAwf5DDgARMybkcw3x89hn7UjDcdLn0uduhclxmxdaf+R
sjaGlOqxDUCJw+5sNnEesxqDfyBeWfsbHxTKSXv2wMi6fvC8fN6F0fxDefpODQgNhOsymIVAZGov
/e647TWcTOqw0TT8ZER3y3OmS0v7lKNJEcjwwWais+JYaFKFln81glOe0FzmWRwZFygP54T5oL12
Xw1qoDd6tp4Cyh2MSLzbGNasgXBclQ3yaEfEtREXK1I/6yaMQfAy58XoKp4L2jJ2aFr72jO/NAR4
mzn3T2KfMiMkX2P71otMQFoPbCPWVc59oVuCOyxaBsmiQ5Gp7ShYelvAKesC9+g24ZmDWXyHC9Iz
aLEpF+T5RiBUtn5jfrTUNfJ9oU1YRwrYOKmJZHorc1Tm2btt0t4Bc546u2b64Y/QW83EvZ88WoI7
Pc5b376NeDN3yWh9g7OX3I2pRQguDKlNXnJAE165eZ+RP7l8XtFJAH15cWd5vZccmGlcxoS8iUOs
bpVXrHOyq8BvNbvBbu+BnHELAjMU0BKxrpb4NV8aGO9ettViQNLltrRqyMTSqzvfI3AiQ3PRf/K1
HG63MLQw39tt3iHCQwiMVLGHmoWBvyCNiqYUZCtTiOL0j4euTUC79g14YyDC1FdMXrmRobYAvOTW
mVmPrRjM1xT9hCUjSHJBp8+H+b9/1bMutock9aJDWtEWXjgTzdVdQtIRWTtnhjXTN3kVy8LRTJiT
Y0ff+oItrejcHDaZBAMSZcmL1OOpb40feTgFX4TxBeGJFc0p+7uyrglX+SYoyXJcp2TtDsyWARvU
hnud2xAyb3Tr+5HeKgzVWzmjpriVR8MyREvPwchVzTCYoBhanCKZznfdA/hDsDjgBbZeBQVo8lDr
3aY5hHaw7yBgnV3d76pu0UKTiOrv0hU7w2vMVV054xk5rAEBIVaDx9dRL/CkkrqVgHDWqhxcsS+p
7tjOYRkdjGkG8p8dHISe957dLc0VwxH/dYhXL1ZXr+33YjKtu1T3G7sgPRTbxr2fatoaA5jqoRxP
LZaFq5EVN02AoO8aVFnHvnPlypevCra7yWkdGkV86FjrnLCN1ppmrk3SA2ae++g6sCenosRkS8Nr
6fyiv/WrrGE4VCo0ZTYa7czOwu0fDFvkh0rpm6EanjLEJ8TFFAhrxdSPq8i51Mp0Lo2fHGyrJ0UN
/hx452s0lsGKGaNzYWx4q504uUUngwOX5VgJVYjKsTQm5t2LuVFmyh1JMHXqzAc5zt1LUeyg6LMI
GO7XvNT2ivoP5i8hlx0HrPYsi7rFDxBqMOsTIudC5/x8CB3JEaBDGcuiBORHlQdbgEnqNvRZaawB
+oTqxm8+ZdmT6d9WWspvUVccJvUUuJopI5c/roIO50c3tMBXWH+hEGRXWVcC0Fz47ASOOIJtKW/a
lGqsdpTUhGsakSOH89Ew8FIqZT+1nPtk/6O0i+SeWxGV4XRJMIVqvTtqg1a0W1ODCUZ5o0v91Rzm
+xorIJ8mVd1N19cbz2jKh6YGRMGY7rmqVLph2C5unZKsMffG5Ih++Z6ZrrxNiImcAnb24MQwBzPt
QrYGnn6X53l89LjSGdKF/kF5+FzNrEbwZ5NxcK1pPDUerQl9ac6vMkeE13Xr7XOzu+TamGDlEuCr
6/4hhfq1+nzIq7GkgWfX9l1wAK/rrzjo1DdGZTw4pJvp4+1wAiceW836qaut6Zpm7RGROTliSqCQ
uZoO4DWYsCU/gzhRZ2EbJAw7kjQEi3cm+2uiKcY95i15dhiJRqZ1rTGYrCOoJh9NdqfIB3yU0zEu
B4rFlwcfugZ6Xf5e5jPXqz9+8Vicv+K84UOkhSmcdHkHp7plmspez136JKalWYLyZucQTbRNRNRO
TEv/BPfQ7m2gkgKZPX6CW5JfKQ9PWQJs/caR56qWLgt/abUwbPot9GfTBUG0fbG0X8zUYJDopclY
0Iwhlo4MBa+eSRfYqKU/w8hwZVSfnRqUazRLy8a09G1MBs0bTUcHh0sZR89OmQ07/Rxibl+EEzsP
3dLdES0tHvHS52EuzR58CXZGRlZzWFo/rKX/o0q987w0gnRLN4heWkKQ69jRLs0hAMcO0dIlElMq
4sy0ixTK23tLnjWVbXbmeEKRpVinSyeJiNVjurSUyIa+Emzn5bleOkyWeNbSaVJTbiKXt9Jb+k7C
pr18CkL/q579Jbx0sSfiu/vXbtA1HtDmPf8XhlD+6n+JaJb1Nw8rH55CJqHCXzJOv4lowd8EgUus
fu5vyYzfRDQMobjFcWgGJoZsElL8vN8MoZC+LZv8hRvY/mdw498S0RYi669mQyjjJDCcJVQplj3y
rxoapxG/GTJhHsjy/Gg8+RgU3tVtWm8ztd7LIDh+9MZzVBG3Qh6YV5BpxKa1rS8AVTh3p0zf4y++
EA/1NA0bw/RPQ2Xf/+6d/Sd+0T8ZIh1ss+iG4A6QDt1PvsDvdL6hAsUQOzzHgukso293h5RTMaSL
jkkmHrqUozV1CfNf+DD/wC1YzJA2OuqSnsOX68Iw+PW96Rl02ijw1oEb8UT7WfSzn0ZQg9ZwONo4
HXPV429TJZ29LP3YUDZDP3h/9SwWu+cvdlCeBUmtAC8oqimL0q/PggYyuslH1z5EIfQz7X8Dnpyt
R+ShrC/ZXkoPJMX8Sm8KQ/xKcoKlWqV3h60GCom3kV9If0/NVvwXNl7/V5LC398fn+ckeG+wFf8x
uV1OtplLqocOQRmWK6EMc9UbxoPBgRYjR3M2Snoxy378EGr0VmaErbgNI+qjSNimmb13oMCtNWMD
CNZMTQB20TPOKsSot1pcki4fcbspJYXXy8VozZJkbhstghFoCMyBYwvdDJz2xBaEvzcNwyVZttdR
idpFscNKOUBKZgZr2Afrc13hODb8cuP2oKnNqPnhifDFw74WoCSvc40lEvD2+1yhion+B4f+ah37
87DJxvhiGuoboz70qebHWMTV2jC0t+o7/rhpE6qc1VNhfXTplK0q1yiubsATGNJpqQzlnDPriQk5
pAjtzW/dSE/z//wlWaT3P10pHqq7J1DFQSX/yTgMvNVUHiLg0amdYN9Dyblq4uM1jvSzMQbsCkJQ
rJKuvEPhkTyx1YudLg4Ix7cuaR1QZqTQHiqRbm0CgcSIosewCsXGzUGkUDNBxZCf7qK+GM9Yxm6t
ZsIQ2cIiDIVS9zTfb9wivA86RVc0VT1ELzzvmrTRxUKEOjTKwGnKvkqU+Htmr+vZjt6a5Pf3M21G
nJXjD/SCdt+Vc7Wd5vGiR9XvXTWlOGzoBssbzGyR6dPhYvm7PsYPzuFhTTUKpDXHOZfTWNzQ3nEM
23K8hKl5a46DD0a0hSZglM5NA+IgFRAjcFg/uDHZInyj0SZPO+BLA97ScmQuTVCxWwFCfOs6IM6U
okK8NxnrjZ13z+9E+zYTFJTkCyRHqQL7arIFhXvSaYfXUJj9ttfmfGekardU1KxjSGkw51V6ddOf
bermZ1fUWHWmnmBH53U1MaBk57mGsyYXpNmXLsa1Sd/boarXHdokm6budpyBJFlVfsuMsVzlVlht
GjO5g9brrlFOmLbmPRL7qOlZBwxZOAPD8OSDLNxjhPgfMxo5Qds4xEbi3urUdW71QOyEvvgFP3cy
5ra5taak2Nuofa0zo0JY1ipXQBGnxVws+cf8tIB74vsHD/qf5eDE7wr7LS/NYzoS/R86FD+fe+A6
sKqM0iOi9gEYI6vHB9XyUbGuvJhVQLVBZ/G/ywH/nPfKjdzbh3yZa3P8wGywciXGZvAwzwjCp8Qh
EmCo/OgDPFnjI6S5PFbuOprGbdXNhHyS9AWvYHBtxXiH1v6WjklzbHIlNo2KiOAW5HNSo+a4g7Go
wavlpPdsm14i2ZDJoxVA6Iacak2rjZWBslfhVVGEuaElDvDRS3JPTD5K1Tu+TeYGQX+OMF8PyrtJ
gS7DnbS9vt0MlleD9sifJxm8FMaXUnJbqpPhmR/86LiqW7fpGG92te1vlKf2hh89tdiw9PB9QO6k
NKuri7cocAbyb+ZjFlBOERpUbTbps+A0swK1SPd1wZeqrbaR354T2cGWQdwqHPnQT+3eGL03okv0
JVeKejvzqLPqO0KNuY+GTdGIH5FtncF1PeDFoUU9A7JopFS60V6xroMCnTaeoWW8aBrmUFwxUhio
tQtIXEqgs9wFrgP3xHVH+57Xine6s9ycP+CI8apqv6LgNk/O3SS/ya5BMusumHPIa0uYM9rnVBI0
alvi33WZj63UyEXl5c2e6TmSPT5gHcaviaQzDH7XWsfIlVrmD0pMm9zObrs4WtujdceZ0YfwwLev
r5oDNCQQHlxHSX1yhO6OYxVvGiDOsRnVOOdCuae+eY4DqohDMKsI0ynC0+Ts8NMQ6/TecrNMzvQ4
Hyh4SB6GJmaOZ+aHPCWQyikK4kG/aoIoJ2KAhTmcJzxP0/xlTsrkxq9vsQw7T3MwdKwqCeWLdX5V
NXFnBkbiaYonqsDKuMM9gMszjsQ3PG1Iok7fXWH1nEib8vlxYl6HElYD6HZ746S31qghP7j2TU+u
9CTE1ZUi2hFhSLfNUFdoAeVqtl2eZEwxat9QQ9iU/8neeSxHzmXb+VUUmuMGvInQ1SAT6S2ZdMUJ
oiy8PQDOAZ5eH/h3q69aIXVootBAE0ZVkcUqpgH2WXutb+3IlK0t2gxuQ4OfORMTj8Q4TIfUjb51
3EQra56Q6nqyLJQhBY7Qnm1OH49qNQLE2E1Z4mxsRsA6j/1jEugcPOtbjxuNHIPsN0Xv/PRk0WzJ
6rQJNrqhqTPO/d33ruLY5umJDWTCSv/66ruqHbEpC3gVbIu4n+djgKWoa0LNreO9aIjGDaOtQVYP
NbxURygdewEMkwN690f0WrZze53GuDhYWG8IU3PxhjuJp7DB9mYqGYRmvWiPi8+ostH1o7G/BRp5
2LIB3ze27imG4Xy2DLXxPBRV9odHnDMqrL9e+g7GqhjPDc5h7ltcQAfgRiuTYlfgq2a/yckY1p5G
KElkpCKQq8POwH+tSZqcPDu+zDRLpIbzamYUaBTy07GH6hRNc0i8KVm7tb+TdHetsK9/2nXXnWWQ
kI7hiYqMZL54uZtiXvJUOI3C2Pm9VkPmGgnT4g8soVoe0B/essxnZJA8e73oeKm0GFCoMaOrD7um
1mU/lrKULXj89ybtrHWZA/yJDfhEtoheHJeXH4RSTJIVksNwyDGXt2pyTj0S5FoGI5tNqkZzPddW
hQsIByiAtfKIV4Fas95TqJtYaOatL4EoAUy8sLNdjQRBwzkwBVOZRXxU9k8iHf4osZQN9EupTaNr
IRsqmCNa+qMSub9XBCplEXUHR0XrvJX+AVcJrH1Mkm8mRETQIGEHf2w/C755Xo4TJT7FU52LBEuk
tsnzvtpVUbq3Jiw1w9hT7KItgmKHGyYjCmHJJiVMgyPt6+cIFvNd28vugGqw0yWMCdnJnTsyUFIY
dsIGwONh9o9An4he42bhwebZnBu8xDO2mFgrfmWxfaiHLN7OnnNrmileW2U+ni3pHy32F8YA0NaI
beNc1bup8nR6TctfPj9N3eUXadb5HpjwH/Jbf6JRPMPLKmE+IM17woSrtHaQ6NeVY75SvuqG3Ouf
XZjR+y9Dv90YHQnUgtQtCaYNWtlBZlayUUXMEk8haGbS0q+FQ168pa/MR4MMM/bywm/Voy/zny5O
sDDzYDP4bvYuuCufvJotrZLp2VI1SYahuPX+4OMvMp7todMPsdOlSLTp0WZlmA0CWyBz1ZFQb7Ox
mNt0nxdHGZSXVPoBrBPnyMK+oTVpWVIYzu9kolxCeSCScytBnKVEPKg72sGt4uTKaGI9Xh6/qj+D
Jnl2aQFGvurGsOuDdzlp9xam1SZ1Y9LPOrfeQhNnHKH1mhelE7Lmw5cpcOP5M6hB2xdXnZmwzs3x
kFfiTer2sO/bMgSjTOmD14EByudxkzmehxJtlRtkf3dbx/RiJ3HHE97keA+hLjFXWATMqVSzDa2A
/KRRpcRqLS+cM+XgxUofLW9b+mh4iDnRNqWP/OqamIdZVu0sXT6Gsu5WdtWixA1uGzoanYuM0QKW
GUD3gA0x0wq6TU4JzT634LpJj3ddqU9YkXlc4PmsGr+HtDTr2hGC+b3s8hRY30gWveseGN+63dej
z/Fnp0Z9PKaGwR2NmSAbzXb7BVhOpvwdwDHjpMaCgyTppjCy7pL7NtvOjn6cmETENsazH2JLxXUo
fQJyHX1Zdl2rZY9J4MFeHmAnPfa9SRlkjjO5IYk4JLkDt5oSnlCmaXuo5xFiH6IpvKE7of3B87ne
iu6QLUBVCCjxJsItsYkXRtlENYMKEjuUfsnGP/icl+jdPGK7Hpryt9sN+9is2eMUPcCRaNxNcvrT
RkH6XGE87Kg12LouBCCF6B36Rksj0ITbRLhZvnJ1Zt40SF/GzNNZlHA8MQssFFxKfs80p4w5mD8G
6Kaa23tGP6Plg7s3UwVsQv8N3eplmFJtHQ+E9CVMmbDgPuEuactxyV1GSwJTZBIk+/BhLGkfci4v
ZaY9Sj3g6pNOEKKTkheM5nXfIEu5JstmrHo5IaK07z8TI/lsOKuv7CVnlBTtrWiL54oAEoP6PgHo
NhBM0hlvLIJKDY+CTXCpzRgXvSXL1MguhCXar3piThNxJ5iVP/jhXtNljCIOlRqscF0CUi5BqaTF
5qHXjO3xkqJqlzwV291fLgGreklaxZY61kSv9CWD1S1prDkeinVZEEIcaBI7Bly2GfCl2KSG/1mP
xgvPanbSqFpp8D58jHSMETNpODy9poPQn2ZJQUzhPbHCkPsJIGeckRzTlwyZTZisGln2JVMTsdnz
7bCqmt/aPJjPpQ3Xekr8LRnUX9xcUjhu5jXjeBsmRNdaImxGz/+eErWlf+GscQRZcRQiF5jeBPG3
eeo+FHG4GZRTqFXtS+COnxbxF1wP3HO5hnSBl9ChxYOomeI1W3J2DoHeOtGsvU0EbyCKp5zil0E0
j9bIdJUgCxtLai83sx81MT6nu5mE+pia1Epx8Qz9CcIEub8safZYux6UXXgHI1uV5AOXnCClHTx3
tF4tCcJWUfPgij8V0UIdO7GqtqpK//DfClOPBCJ3ZG4feXZVZsDTiJHC7w6C0GJPeLFcUoxlTWRl
WJKNA1yRrG7Z+hF6zB3vCWvqXSxpSJNYZLHkI1uCkljS8BCMR82bP7BU5kueciJYGRGwHAhaGkvi
EvI7S53q08+HB16YZB03ybfU8cbVMLiYrHT3UiwJTpMop0Oks6vqXzydzAyEPZX4WIbsNJe7iSjo
QCS04y8EREQroqKyct4E0VGHCCk2KtxX3GgYxkCPEzNthu6jWHKnOT2gnbmtiKP2xFIt4qk6MdVI
a0/torLpl5gUK9d5sMEcEpwCQJl3bMsJVwFHr578a2TUhEhJwkwkY8vMA01bRlQLr6LaeUtyyMLG
KK9tYP9xhpa5dInZ+kvgdo4f3UAA17HxAblLKLcknYs752fk0neLUZCGmoWa3/w0lkAv9grSve0S
8429BL4weRsj0+ms71zKJux4X87RBhsiSMjEO/Q1lgGJa3DhHa01phAWTNSPzCAgpw6yE7u8HRaG
HI67YhTBwtSbNunDjFefNBNnpTFShmlm6SHlrEAlXbPf4bNZFXjsQnfiyOqnL7ihxrtskmMZi+Aw
5+hrKbM+/Yhs/m3fO6vG3xnJzy9LrRWQTpWMI0E62WEffWch7SrzpRkHTC20oq8LAdrNlz67Uni6
hGHOCW6A/czix6VrfrfQsIdGhQ5biYMY0o0r4+Bh1neTGWnbmtN7Ra58z5HvWJd+GsLjg5KpA2uz
feM0gZD5+o+I2XFO+VysdZ1sYDgA1NpZU/IIeCWcuUImCG20RBVMo8IQuPKqo6kc7RTxnYSfgCdb
nsYy47wFn38WVralTwe8VDZfmrH+VmZ+uc2mJfwdLA9WZXorP8h5ZXuDCEdDq0Knr+lb7ZauCWVf
SpVS9ePG6kY8yTxYvk/CSA50BjW8NytSm51nECiCB0ZnU8UpmZsatgV3zRHRhSBsR5fMTpcrNil0
vb0SrOKfFFfLHwL+t0H3VPn8e7VuHBiKcfXT274t4zYIPfrC+ElxKKQJRel1QIhZq0aYZ4W4mUb7
3QtLTJGHbvTi2zR5yYq9cHKcNGoGZafOjGblquE537jsczc6UzKdtEtlY5VHiJt8mZ4PO0o+Xvxl
IevGlJoATMQdT9Cqi+c7wpLgGgNyMtFyymukIY72cYhEw5Wj8N76mNdT53bXlt7GYSlw7BAYN9ZS
6ujn+i8gLxji5pjec5gBd/joe4LuTP6o1TcT6/xSE5m3/pGSvvTe8qoJ2CZIGiX9pVqym2PUw8Z7
swScwah493LW6WacvTQeNCPqKTtFUeVi2Z9orsRa0p1yAMwcfxLoAAT5QLWHU1ulTzNRZGxnQ5iI
SIMjOlKg6C+FK8L4TGPKtMUcnG0KluEKJlfpL9hOm88bGsbfynPrB1/11LFBJt2A7yBZklG6qn9I
Yui7CNV3DcceOAxNnt5S6SmXck/oS9uype6z/Sr+XCpAh6ULdOkILZZ60HQpCm2X3379GfVu9bG3
s3eDskVA2037XtE1WqVL6Sjto0XTepfxq5CU5+k+0VFqLWWlmn8pWBGd8lJzT7BykxAcJupcl9FH
LRnfoHxz0aIA1V2qUG06UdHN1ZnSamdf1Lx3DNftT/kSKSqXOlV0LPP49aFYfmWiHFntuG9pYW0K
zKx6cNWXdlbUvr2uFxS2ZilNyUuJa86++azH8mAp8nWAIglcFebDbpwnb/JKyFat91wsxbCKhlhj
6USOLHLelEGt0Tvdg1wKZbsIwtBYJdsEI8EaaxY+Rtbj68Lnvs1PtDOGqTvMGIMFlXX/f6dZ9Wn/
rwoZAcMtOzSwM/96qXn6zvvre9V/r/5jPuAf3+Hvu03n33ysy4AbSQUZ3rJb/NtukxJjDk0+CDka
ixHU+czfdpt8gm3RUmJMrsA3WWnxub/vNi06G30L8shShvF/xLlx/4knynKKnxdSie4ik+ER/Gey
XFYhT3tWO+15M2O6SZLkVikvlBspFMSly5BjjBiiLNi4QfyU2bF802dv3rSztkK1g+tMw/1LPNiP
CX7Bj2zEj5LnzvcOWvfeyqX5yI3gkHGB+OjUw8qNYQ+9lzMenvJ3snJ0IBvlcQArhkaJl9VSot8G
1FSM1TSf1WTkN1WWv9t8GFZeyV4oRtw9o5KWZ9YD40afOPyb5KrIobUYJmPp3G2z4WZagJ4R7otF
c+3Nd4v4KCuGfc22Fwuweh4zDi5dRt971tvxI8KJQCmSR2dgWd8UkloyF82L08KnKn2uUo4IsqeG
sfUylvMBl8u4oaWIkgjoXK85NUGRx0V3yBRtKZpO10PSPcG3q3f9jLankNgveU2c2CjLt67z9Wvc
5EvqSPnvPOC3AF19B9aTVFzpGk+c/Dn02pN5iFPz6NGg+JhKq7/ZhJK4JWfFsxqzZ7/Oy03kxhDf
8Mx+2A17Zlz5ezJ7xoFyiuepa8c/JlN2HWe0nHgUJc9b3TRfgzR/VNiouGYt/xAEZjqVMqxpfvSC
ijZcAqE4v1b+ePAcM3+fzRXEr73ZVOYPR8OYptGoIyCDrANL5cxbLab7YqrPdisB35qUX4IuOhJl
J8slk30pdQZ1xT2h8vNPzj1kuazm5nuG8+zGgbuhZQKKB4Tr50znwRcjeBmMtB0OxwLqe8qpjJed
cQvE9L3oRgtjs7V2cTrRVg8zms10d3ccGgoTt94CX/BCKPXMc0btn9kUcfRMjGqFAxuUn2nHWyaa
nStnjfZt90+Q2+UjjwnSUt8VZm2e/uT4HrbF8DQq5uVRK7mXZjnQgjrWKNAY/XXQViqElWUeOTr+
1OxHakNJSwqtPZBrxDo/t7s+1T+romgPrvB40rUbaffyQYz43Smbz9Yz+4ubHURRus9C1D/ToC1X
+FSmNwPL9yqvyh3XKiylWeys+0KO67yy5AWHr7pkMR5FzN/HLDZBxRTNIUpGlofgl3CQ4vm2hpmy
FX+4xLHQcIcV8iwwai3obQ7saLUb0bubMtHFJdACcfGnPwTa3G9dSkJEdIY8Y7KCiJhcoti/4ZZ+
ig23OhZcrt7YEn2XU0IAIWousUZcB1ydTvxQqx8FJt4+SIenmf7Dh6zSuyXdeJ+DhT3WSUIJNyiD
49h2M7Z0BWCf6pP7YFE6yhiKTJ3QPNnNojpwr4Xz0cwUVmVz9tTRmnks1FhvY2EYxwFYDzkcuO+A
AB4+U8AN4epU0FYUahNqWMVLFOXB6MPY1pPHmCSEbuzhOmqKhugAiXsppkxaXKrOZNNCG9sBTWOx
dUx0e1zlY3yxgT7fpagBJHrZR55lOlXszbV2mShl3Ma8EKxLlAxPadl7h2Ay8Y6jQah+oQH54+/M
0x5xSaFPTb37akRQXjWZ88ZwML1YVPxpZu5vtCJBXzMrqsgogktn63luDYkiWFdg1gEwGJb9w2/R
XAaDYP5cmNOOycxbkeGPlyAledU6e0s9gPtmXcnXMVDvwFAIz9tc4XRTvQUD9TlD7nv3ZC4F7ktk
46/fZn3l32fqlA4lHmVwQHzJ14fGtEaKnSjT/e9/9PWryWj3TmY03Bb+/qXBLOZV2Smx99uURo1R
62ktrX0z/PruX1+Y9X124EWGYrn8va9PlH4VrUm/JcjKpM3x/3kvcdNOIbtmWDamzcSDgnFqyB6g
ano/ReTjR7Sp2YPwBdy+VtevX6kO2TPxixhDcvATD4pzydLyJ3uSzWyWGd8gntbSNuuty363VWGL
33cHqv8JqbBHbGh6XBC19RDTEIEVJYXsKxKrKeUNlt7ZH8g1a/L5cTZrhyYnfo0kOFxcTMas6O2E
aVpRG1FVD8MRyN7LHRBQ+EedMCV69dwdk0lH1m9hRs3YUA4T4mo4UpR2rrpj641UDxJvokAvJzbR
HdOygWZDDBSTfolgMdbc+fjGM/XeimvQPeAdtEtcp0FEnrW1A2snbKyITvClPL4bvFuv6aRtLQEl
GWtGh+Z3MrnFQ2gONolBnUGST1cTnNZmagnCqUZrnz26aC3JzcnjybvZevT89TtuIKSV2SVucX++
94aXvnLnMZ7gPm9dmPiv4/JHCcs+t7C2Fpcy1neucdd0+e6kY39ibWlTOOywrgb78t7ZoCsIEgO5
CJyb6VKO3Mc9zUoBy7SYMOCOSzCFolnxJxtd3sttYdyV5hH470rrSncwC+pc6qx47PHWKcLJmg8k
pRRgzp2I++pQNk9cRayd57kPgJeshEp9vLdpM941hzY8oltPpoJU7cRXS7bgLSJCFEPUF5zw2LZ0
AvOQaIenRjhvjczFUZu8H30e2TfB8mY/y2LjNjZ2wobiWKhc9apIFQSZVI/RQylkZFWwpsUgvfjN
Yu91yOH4TZfdE2A3vYmwFrjlG/5k/9Ptkk+vs7vn6E+PyfWpsRsJI6VPebv4zT5N0aMxn4pzNWNb
9GgiBNjFOnGWdgd/M/c2WetyhNaAlXPBN35qPzOVd2+KNhs7BwWbU8KwQvUlv9OP+atNpo37ebCb
G6EdK+R1sxv7vSoaHxWmcW+pZrjHqW2evn4X6GW9Mros3xoKfEJuI4wJHomzawhtLWJKWcu2LA6U
217Z+QA7aT1KTbBi2hp9HfiB0tAyaVPu26bcNxnFVrNWhGKYPtKK8jUtwjpS2KhMskb8wBJn1oN1
V0bDyyWNfhetb/wyIkpFhFt876P+OKULTpYSHLbTmbNsQsGq8m2uuf0Ob9s+lUUJ7qUsso005BSm
wPsOI4SWdBL2uXIkGUV/uIFXMPb5padGbJ0RWX9zA/97zduZcxWAcruy1Lcx45zblMUbCt38V2LQ
LMpn2jy3KkD6doxyeiGW/kIFpg/3cJlYxmB4/voAyOCPnhTFqYH9g15T4QXQDI6revWLBbV2MLqZ
lsaK7rS2FwopRf5I/Gwf24O8xardK2EEpxgfIZa58lftU6CgYYJcZeWU3yjjRCJo9ZDYY/2OTa46
aHNErm6W06cLag03o0Y/Gk+X0xTJw8ynfWGqRe1NqeYx/EtOYJmXjdPjUldbraSIprJSnXzdBJvQ
RCCmrzS+qrjIMaE13fbrQ9PPtDT2vQZTLTLXbgRjQ2oPt53VI7USeprb+JwlAzTcxnlNJrXDvGx8
jEa1rnEeHhD0fmQAb/bJN1Hb73VroxZQXhMGRdxvO0Nt/RE43QBUcK0L909qV5dBp39KAGTpcWod
+znCBT+gU8z4NbgQH4YU65WqdLxSsd36K0Jpp8DNmjDvJlAgFJAfAoz0Fy9tZSgIjRxwKdnbaFWx
0/lE6flmuNocUhsdb0zczO/eAJgZTXFlUCyzbsox2FRsHZvJYNcsaBKm3yinrNizdrQ0iI2WvzNW
ylMlUui7w8xlOncZueXobdrUzaiqlh75OCBlhk/9uItfPFpM4399KKIU0xRK2tab6AwhtzTdZwz9
rsSrV45AX8pxSG8lnyuxvLLu5q4QSYDRgycA35qmWCslaacUGjSOWC0PnTHsst6bLoubvVfAU4S1
6PhFd7UozGNTstVTCuMnCzvVigHcP0OM4F4zTEdX567YCUqw3SGonjwWtOtgsPwwIpONLU/jndHc
tIziIJfV4SbQNfWQAoFdutM+VikQLiths2s0771jpfHK+9mV5vAp2sU4WChvX4Ey30X11phaByIz
o7atNLKwmrqioPhDiqwde4C0CkZ7YIT8qAxVsDDm9AFuhsiUSutrPEiHhxUZr06Oruw0isprjY0e
Ye7ai55R2cgycAM7NCOROYvA8bpuRoBzadrdIjtjYoGZ5XfyZaQE8pCbFSWdZv7RJ6zv9Yr6cyJk
eB4pIRx+sWot3ihCJ+FdqBOxoPiNI96HPzTRM24888TGlPLj/pllc36kYUP/6wOrCzrr6tzaNXQl
PQpV73IgZcfW7iuIGcSQa5Xc/ARzWC665Ob6N2wP2vErwxQbv1tu17OvWxeP4sjBrOw3aRihjOxu
71ozazcLeIX9m263GZ2WcFlKDmHT6v58zynbOCLGfWJO9a8FonmLhvRs9DE/pyWYeUvC7xmRFkUD
lmUY+nEwzPsYZQLsygicTvpclVnXHBuvJ3yRTHVIqtq5BHrPlsjmpCebZhOLFktXMh6pqloHgQkJ
jUpyKnzoyxudvNoVgQ96rkqT52EmN8lhX8f6xlo6Y6i5f30oopbcdYwywNivnQljHxpNqkfTGeYq
U/2OXVS7lVpe3N2YcFBMbW+QL6HBxaqJrchs2Q1BsolXeAUYw+CF75ugk/vGibAuZPNOWwDZfex8
ClpVNSqOCE4NZchgFl9HsRqbCh5ONdLDYDT9uQKkvlJLzYsbT9eoGfHMtoS2pVaegxYgp+aTV9Dy
tW6xm9D39jjUh1kfVqWYnKvRJvOamNdwytoU6RGHCHNqBEyKFGIxJN5uXkKqUqvOtjLRFIa4vigg
C6zm26PlFc6t5ioU1bZ3YZ/qbse2XQAinLpLVXybB4Vht7SbEPssFX8Ed9dGwbqYADAo/CpgwMfL
dY/Q/nlqnEMCWnHj1/qAl43psywpUkYPh/oCXolTCdx2GXjxZshL41ArDMdso/x71ZphM6btlRNY
cKfzbT0ms3HsNLc998sHsBNYDGuQdJZbZFSDssJKNe/kJHMIs/WGX8iD8+Am9zZnb8JY1lABwgHK
mu3mjFxbP8PQe7bHGHSua9zI3rmrpE/H21SlcpUanMcqo77MeZDtg4IHvqlycTVpSV+RkwH6V7CO
lUlTodPH26jSu2XcC97goE4rs5kdItjs1LCPZjAqxw8cWv0haadya49Fc6cpuNh4qVM+u2RyQ7Jf
JPYyzFn0hOOj4Bp8KexB7Wx7Tk4TbMwurW5GzT8sVW9tKaX2mLu4hgJRErwRzP7KOe9UscfZaSye
N9iQ63DQYbFnJsOiMkaO/KRuQNFN96omL8ZsDKtYcH3zVGZvik56OxaZV6hsxtYHuMUeNHn4ysdc
5dm4Ve2AA3rVExjEZLmbDCs91V7TbB1H/7AIPR1jqxCbxZ/RzrFxNXX8p1PE5XZKhsNoONYuy4sr
NvRuTceQ91x2WWjYJWJMPL1in4pDQ5Vn0xjzzVw57XVuMPBoBBP3+B/GO3MgGY4dFErtjq27f3X8
pSSSRj1PE8OriBIYHE3+pJcxv8uru1P+Ibqtn9tMuc9m57DjsVj1lxVxCDOpYJNBYeRp4q3ruvX0
S5Pmmh4wMKAYq7YA4vut4QvaHqppODFqPeWGq19UAP4/SIV/npLSvOaeznmdnhZ/kGRoi9Ymkm+x
MOrUpQ8Em9tyBrzZvGS9a5DQ7A6pb1p4/UCJlNHgXD1r/GBVgA+RfN8xK6JVWg/pOXedcxLQU0cb
FMx6Ff/plfUat6N2NOfGvpoJZWpeW9++PtSzuxFM1Oe4duZQWtTA03KrcRQxWDFg1dbb2thUA5a2
GizbHRMoa4k+u6Qdh2N9rtLPosEBWupNQCUhRbS8iB5ff04R76nXLZebmfkW+9q2CIz8pM2dtXPo
tgoVTYa+z8OnUAE1DmiJI+527r5HvHfD2qoBdtLqsWKp1u5QWl85KPtvOs0PpeZhbm9Htes9X/xW
g3cdp7rcuqWNMutr5AN6Q12jud3GX10drH1WCTWAhwpqpGIr+a60mTqbRJp76QhFotkbd5zex0M8
y18wlJ7LKeuuvkiCEL5jRoOzSk/FFCPh6FIQ8jNIqrW8Y52Eva8/uVPo9pvJtp+V4yanIDB8pCAu
cmVhMqJblX5JGx27m3Mx+8jZIZKO6Mp5vxNeUZ1q+3ftuKuJS+8GU7UCP5VDLFvQlqbPPCiqkeVa
+w1v7XQpDeM8K3M5K8sGlmIpHl8fTIGNoZDXhNDlk+VxKDcH4z1og2bdxdJ7GKU7rVDWjZ8Ys1eD
OvWBqz7xIfUhp6ZxzYi+FGBwisusb1jU8i1jNGVAI8QIt+0uksFjy93R2YxS9LuCqN2G+J6UZfws
6Z6PO/mLMxVILs/Cqky7IaBJ5yV2u+fKzfHrpxQhcte5ooO73yJjZEKep/oplxmquFaHHP/mV6M5
9UrQvxSlT5lCjXVd+2B2A6nYwDtQg2ZS6fCkAY98HjGBp3lP6Qs9W2GJghnaPQWwftYjJ7aoGazB
/qCkB7jwW7nVJ8CUDgjwaIAxa1hmdg4qx1431MIfNasEz9miGLJW3Vtt351svwCwJ7tmA56luAK8
3kaQVraTEM+pQ7E0oYGXPDaveq+yo6TE8iaS/BOH+pnstX4xy6I4Zu78I80t5+x1prUejHRaOK4N
NyiHaCCjMTA3c+3r0BbA0FX71tLde0wn+npYZJPCG9qVYdKybDYmYmUf9EfDIHHjlW39QDuWoBcp
1woQZLiQuw+0svbh5dZK6s/TkGQ/VGXY4RhJ/dRQk/c05hPQbbrkNnoy2xt4CC3cFl3fWJwqL2RK
jkJ/r3RjunLvMmvbOtEzX54ydcHn+GwCCjg7kwvScCjmnRI+HZV4V88t09cbJSernFsCMIZvcZ6B
DFjOUUho16bWXmsRGBuatjOkzix7HT0ONgG6zlAZZyfzMFW2V8Dab6WRfY6pfOTdgCddz0rgsBpa
bdUdRi3+jKLgJCQkk1a+ywrVrc8QQqC0prdEg7vscPHvETi3fqulR5Xb+8prpkcp9qOBdqS3yT4x
Fgx3AqTNH8xtWpssfCvewnpv0f+D6NaAP1tPUf1pJxLYbEyvnvJlQBQj+j5DOsvSmbxslR1bEwTr
wCJKaIm1incqS5nZEEHIHqTtqp1rscvH6exGODkkZSUTKOWRi1Cvk0qoumgdt5AierMLuEFR051A
OB6SV5PYBhKGcavi4R1zaX2eRo8tj9MfOiv4QUzjRK+Izy4Bf8rAugUITu9/q3TqmrE8hgnp3Te7
y6JjUJF3rfygOmWSkwfzL0oFDOSrJhHqK2u849V95EWPE2wqx4PvluRjYTBt59Eob18fhJ6/LwJ8
HXDOh/o5IrrOuABHLuOWy7o6Nwprj39gfpQR1iHSLns3SB+ssswPwxMVV8Ys2POusz5SqmNwmS/u
pPF5TJkbSCQAxmLVxI9gPwYULjYG/Z9ymuWJJAtRChMVfirss+UE4s4TpGgqdMBTTmUXmgbe0Kqq
tXM2lFCK4cjOs2TpH3XnpoeFhD/4ZBS99w37wIIFosPAzH5FTt6u/F5g6WthFPBixLqXdJ9ST6dz
ajq/04zbmuHI5JqPvJt0MfurSenpFr1Dg4WPabvvu+LQGj4jc30GbCtvItY+erpx94k2YvxSuCU4
iLikbSB/eliDYH7xmF/mUlLFkZpIPjiZI8vZOhkUD8WFa5uAh9BsV9ujm/CSop9R+T9aIseH2CJF
4HGtZ1C38FDF8L4LW95TG0LhOMo7KC/yLsivgyiNtVbO737jHFq9WleqrEPH5QhFscUYwrF86wu7
X4zTOVrx+JzPXUwsR908P84PU08zlB6M9gVvA07jAHdyhxJB0ZH3bmczAJrONLmqmjOQIyzmjbrY
jiYvs66vAmI86ILIFLLFZA9JAcxtzttj0l4dSh+uvRmdI7+wMBhax8hz6o1TTe46ShTpIF/nbs8L
58QVdpe2sX/FaigOXdYkyU7IAGDWXDZkDAGHcvJiHE8GSn0wk1SyfWfNuledvy3M2MVU7fG4xHSD
ykCv3oqaBI5jn9CEsmMR15tybH721tycnI5R4f+uHeH/UfYgtSX/O6PB5vv/skuHv/cPe0Fg+ZTV
oJ+TUf4f7QVgV1zP+qstxyJU/Y/oNB07th54/FUHF0FAmPjv9gL/32iZC4h2m74Lx8akAO6//hfY
jfHv+m8pZPFPv/9PFfIg3pte/Pt//p+i02ycPQLJuuEbHvlu75/wg25ddUmvxnaRxjnbNV2yT8sH
iFfo43jsB4yLDcFKTfbHQBEowiJw1D3eBlK/UuPSH20qYFau1bRXO00/cfLqe4ZM/V8EQ81/joX6
lFnqlmMC37AgMuo8Wv8Rk+ggemtRm2AujTJnZ6XWX5h/C9EMMygG9TEhjeiNMxoXhA97oHRLw+Xn
1yeeHjKs/42y81iSG1mi7BfBDCICYpuZSJ1ZWrA2MBbJgtYB+fVzUG/TLM6QNs/erptNJESEh/u9
56Yeykq9fzT7WCdiIWm2oeKYbjcWcXOpTi8qh7yMRYwkt9C6+c+L8X8xf4vl8v7rf14u3+YAaBqS
/xtfhRydkjoFMkYHJxNExcgm5RhG4TYIaBIxmUvb2XtTnu5uLJHcDAbydE295HCOSbGgnR5K7BbY
tiLfmOPWtzHdYz8M74tZTvTJg33RSQY5WRlvTdWzKREUuwJRtlN2/9qBvTgUtBZXwhIxEy7z1sD9
t+LIU5xdCfA20qZyq5lufWvrDC/zpN163eRcM+ArV8MGfQtL7O+3xPgKvnSF9AzJ609clAug88sT
zaKwknk3ZMiFBYdexKXb5kW5CWM8hrNmQW8rA7HrOLrfVnV11uJ4q+bye9Aa+g35uL+cvv8fKuK3
r+O/X8On2fu3x8Q1IbRxLYdPE5jAl2vKswotzZTkB84m3X1Scd5qzJ+yo/2tY7UGWVXB5C7aGS4H
0cSJAKmLqY380bCsVxC/aFiaZrQTmAgJmE/rg1cSy4dE3t3ECnfXoBc3sacm9HARuK/cS7e0v/8V
vmR/NbW7jkBTYQv87CiIGCf8/rVEIGQivE3aXqbDiIuj67GmhmRNI7Ir5qxZi6Z0N4b5LJVXnuyx
mbeOmnBR5moDHosIPW9E1Y8Fb0MREREqXYgDIwfr0FX3tF5hcOmkkwultoEA+45DS+E83BmjeWIc
FJEGotlziTSZIEJQLhOYZjtHYHzV8hINdQQucIqwrziYUjhod8G0HeZFLgEuzMHCyKQUxwTjBBDg
YxOvaVW/2DmdhDxqH9EXnYeYGficLvwkDVhYMe9sgLyMlgyXw5HhGzFteDmGN5/sq2BJLP7H+/vn
Peb0KDg4mbYLDvYr0qDOHdkZ7aQOi4x47Q3cPn4bST6j2uaCM7tbdR9W77L2dPnFdjGW/P0KUL19
WVO4AJRr7BEwNMyvZAfXI80iUrY6WC1nQ86wdJexemzzSTISz0Z0CUL711f7568GArKknYJysEzb
NH9/s0BqAXNvUjxw2cg9HxwQqFEfnSiiQ6x09oPbt+ZBzC0WC7cv18Apwn/d+T8XU9Y3st55wSV6
wCXY9be9gORvzo1Zi1GHam9gqaD/QxblTARIG1dn21yMflnxLDiBrpxkLC9ho1/+fvf/XL8cm7y7
RZ9nANYQn+CN/wA9itZcZDtLGCTfxYqzE+MT1Nz44OllOqhaRTvvaPgZyJZoRpYT+6uThoeOwwLm
zfCXC8XO0uLO/8eF/Xl7oKC4loCG4Tie/CQs/OfC6qozS6XG9BBBQFtZMCIpOQ1thb3nMA+IjOoa
+5wJVxajf6eT0ePB4lfV/zSq/8/F1Ppzy3Z4ugJxJJ+IwxDj98ekaimpovG8cx4mD48cJzdzpmOv
xWsns8tTSGN4BeLD6s07u+/tvWe9oVBoWRVIv0QaeeS9hz5pmL/ygP0Hv9vFtQ0atgKjU+CoVwuP
GNiGaD8KIAPYuHdIDiCGV/l0mipjWJlBz/QK8eCqpzaANUyMxtzgkf/7Lbfs/8s95ycabB0COAKD
wt9/axczCrD1Cla4Wlq8Fe5u3RsPKgyJ/VgAEXjLRqeIbowcLOFIZu/RqoBwjkaOdto2oGuxH1Oo
7bTIwTQZjqDEWgggn6x5s9Z/pl1Mq3QqzqEX0wHJbbJNtS6FTZJpMLEsid0uEQcCY5bRKBEM0Vw+
fv6BGe8KPqY1AwK0TLBVHBrDOEu89iVW0S0DvGSHfg0FiI6YkaSUlQqmZi2JZ9p4Q0O6TVQblwYP
sTKM75RhydX1CLOjNbWFGdvuQ5fDShMw80kbnAUJ71VHb2uBDiIe/zGhflxZphVcvWDvoLLYVWUJ
al7u5jq1V4QVz7SaLGiTOr4JmUTJJiMFY9UZFZgxMT8CdXc32M6fM7sjFyIKcam06X0b9sGxUmYM
tdd9qLFN0KPPfinYf+u8iquDQaMUPCgvRO1BKKO7OegeMpZoa+rDdEa/0x1qgAWrEbQHA5v8rold
9uesZjBQXOK+F/dxeDTdZmsG2SOMxO6Y2uler3iQ//vbIdqksPuOI3OBlYm1Z8J/mtHbTFdDP2Ev
nMjn8Vo928osLf2y5JytciY+MyLM0K4mhtTQZHOPRUsFDwPAQL+Z40voWONjVYCez8VDFHUAsJ3m
JvWiZMWKsubMGB8NoJOzmyQnPbMees1Q2zjp8V5M9y5Qnfu8dF4+c26Sodg3gvhiyH+4ryp5mswE
kb4d8SE27rgraEl0lV6c0c3Z4FptJgaWrC84zQ5akbV0Fof8RthncuLQsyVgkHNVtS/I6XD79cFJ
hDmDrFaRXhATtVNkFw/Ivmdl9XFq8sr/vIx06GhTeRJLRjDsU0diX3DrvRGYw0lZb6Awg4aEil8d
Z5B2Vdv7JHDcExSInZV1xTljyrrvsB9c6YTeqAoPe9zfVUGrXcQBHR0Bgl0WIDVDT8sxuD6pDmo/
drhDgvT46IHyIM7WPWkSj/Xn5YvN599dJKBY4xG44wKnRCHcbXR4goxSe/1QkJ5chi2iZOCFdgEB
OPee6lKJE5wHDBotzH/mvGh1mCjqwD83cSVH36I7tE70UR4bvT+FlRH5cGgkI7XyLS8oy1Fe4jKk
ccG5nDjKKrIatAX6E7LBeZ+E3nEatQEgr6QNNxYPk6XdmBICw+zE7C6NuG0dfFOYTZ4n9C3HoBb0
Hbiatbw1JVU9rYvnsHCsE94wQAeiQOjEaBM50vcRpUMWm5eqbqMlBtmg9KuGnUawOAxPtaWNTJhx
Mry3HUF7Tdg+8/lL5BB9tGrrrN9p+chGYvCFIp5HT+5M9q2owlOVd+0ps81DgO93r2RGUEZtHnPp
3aZIk/1Kh3pSJyLfjhYWiSyLz0yCaEjU2Y4FJ7+1HhUVDTj7Vq46GXAVkfsOm3xkSJVpK93IcHZj
P9tyNHlA/zbslMK7X1a4oXsMpnvWrmrvOuw2CLnLY44i09ZCDNeWdsiit7nPIUXnMaRgPEvPEgxp
D2VRs9sXY2zkytAHuXVtVG7m3L00pXfpaeQZmOHPmQLVTSVBOdGGwAy76cpkv9pXKmx2YxVExLbB
zzPTzvW7tsh9RxqeP+thvftclqtc+0jaMjpzk1YKYgRpivCmzgHTiRaNFZrUGZNgwbQHt5gS/tSm
HxIWS88UK2lvxpAjOQdIagxIrezvPF3sM23e7Jt5clZicsTp75vaH+YDF2KXaYNTM6h0TEwQv+9p
FsMlBn6aOsyBmh/ciCafpWnM7j0UEel8/vRfd6OeHAX9JUGM1d7DbL0M0LbIMzGsR7M84M5fJZW0
WPvI2Lb5gtfVjLgK1sWLmiiBqHB9lYjSL3A6Ma7tt8rmPrsJsMx5SRCwWEdgLWf34M26jVK6Q05I
eSTl4wciW/KQ3OQNKGN0GPXdFIU/WcNB18ZEkLCz0l6DgSw666VLYHHxWjWgXJHefm5PvZbF5IqI
X56DaBAWgclLLgibu4EKobPFhfNJ+0f5+lki/3bIXO6r51GcoeeTfxx8UQAKmcgabVT+EZm5uWtp
wCD6dmdGZukv09THbYTFG96uOIZjkZ9y7Z5svegqjOh7pTdIsByduM+QdkhBZCGp5CjqSVSz4cuQ
sGYH1buZPP79dTCXx/3lsil2QbhJR9IZ+1pWZnYb88ZUTA1jgSUvnZlBlmuSWe1t7emYy0bVXbR7
L+poRsXD2ivcDqIueSoQnHamuSQR8mvXkxXsNC16bTos7gVpfMemME4eg4wKW/9tRvlTF+lwlbbs
r7o2v/z9d3zl8HGNZHpALDTpJHHWXw44/62OpyhmVBANh6zW9bUevkKqqW3twxm4tkTJeI3v9l99
heVU9Nu9cz99R7SAbMpyWkC//6VVysR60uRw0BdqQBjgZdVjqC2zBu9boyZA1M70S22SPnjU644Z
WdJ768qwYd+SzB5ioffNyjDXGQ11d478VgIph0lxHtqGt6Ap3lHXuf/oun2eYb5eNx++4IppDQpj
OYL+52bpQ6Eg/aRAUqvRuqnGhKgnO0BZCHumq5216TXfnbl6nPr6G2rJ8i4ppa/LWuz//tCMP+pr
1+B/QhLj4gLG/Rq2bRB5GVcBGCAR5PUh0jWxrhvXWlcLq5iYg6tu29Indrm2E3dL+jSAeCBl//p0
l8brHw/SY5DLaRtpqqF/OdPItuVsYtnjoZsQCKkeIJeanItLHN3a1idrj4ri+4igHuF3DbW5pekW
E+Bwli1VSiw2wJgQ/iyB4WlwM9vVQUDxC4spuRRzCOu80Mg7kwa7cKEuTRPUK2s07HVnXUcMKMe5
BH47xvDlTC3/FrWYR50uNLfCMTtgPMyQJJkPY2l0kFrjV4bqDqoxI75zUE5ahBrpQwxNx/DqH2b4
A1EqRMYlAkyTdxPheFhpedWQlKpvSqJUEBHWiCGzMPMQvBpgnvSVEx7yDsvLVEXvmVfhURfmE0ij
ndA4dmcJB7hBjNdOpSjwrdH0kYYjoYSyWWj6ay5pHnXlfJ9q6EjCjhCF2gYcU+ISim+6NA24Og5G
du7dkO6ElSH6KDAXrARmb79sYQuZqAg5IzTWEgyrtYDyGwNBFFrlBpFKOHEBUF/QLapVNoZHC47+
JgUkFJEIgo4s2Kp4fK1y5xczdhSF8S3wOEkLtL2VLgaNXn1H0c7SlGDB/ohhUa0DE2hRAMKm8oDB
f/7T0PjW0O1gWGmtuln3sIP1DJHoqialthD0Xox+Tz6iwmWVL2dTdb+cqlaTyx2tB4T/Vp0HvkM+
JaLFzGiJAWcERQsb8AFFuFlR2eBSMtcaB6v+h0c2dU5K7yqOKmKhG+9RKQrHTmOtoNezmlV/mwX8
UP4ipvD+Z3p4OWcfpR0RilceouW+GBKUDqANxkGtCTzargiM4C7xjxIkGxuQT2w75mRA8iKywaWY
PBU9vr7CwauuggwqYH1V3vyEm/Ndr93Hnry2nTEs9ytkVcsQfAMk+TZZ+SnmizT0Hh6FGZGjEfbF
hmp9nWXPQneAP4dUPm44ZPwao8bU5D2GGgavfIkwLoD0YM4hj1EPiRiTLi9VRqiblcAAockiU/5G
Z9ZPDUrIVfAh5/IcLHwvp1CvpB9CO6vsPZE2CNFaltwqFZSOBPYqjf9UTU4JGy7mA6M1LsJR1IL5
WldIm3TlPsL3/AjwqkcJWKWqoS7OFpljBweaeG2LG8RKa2ev0lGYvEPtl6co5zBBHuLa+0bMKggA
veZExMcRaVw/dRABiWH2TtDUXYTlfDVV6UeiN1eDGB3SucdV42Tv0pI7pP7vAccIFoJx1WdcJ9Pt
b7U++yFBKkgI5LoH0jFovEaKZGpfjsnHQqhiCnqNK+1dx//YLO6TCVqAl8A0dUPrBGmH7JpAcedI
YidYlD9AyOQqIqgu9lxAX472WIGjIxMYSO5QvVblOG0cKICSWIEmyN4bHbZUlfMpWoYyeZ7i5+gM
DF+c64KXcu1TaCiU+vOj6IK7sOed+scmsKBqv+xGOHRJ92Iohif268QAuEGLjF9MmM/s4yiLyI8h
da0SrQWpWFAJitpr/RQ2Wo4VYN0b3VnvgdXn6AT1ON2hhtD/0Q+1ll7j79dkeui6pLClYdN1+1Ik
z248tDjvxkPKcpNE4Y+8+OlF6pV98uAa2mPWtiZUIk5ajf5Qoc5zx+41Zj4cp+4Piw+o0l32M5Aq
o/coxMLQD99sTV7I2hk2GXbNpvyQzuKvFc5j0hLKE1r820GbrcVNrUckAGICIJtml/QhjBARPPYL
PCg3nTfSfcYx+/8vZngEOuM4w7NxgNrLY/pPUTBZ3mSVuhwP6GWag5nYu1lYd1jUQK+P5gtmr01d
2YqODWm7jBX8suKlAXn2PRlCzqFqGBZZ9zEN9fe0ZdHIJ971JPVxiyQrK/deo1T9o3o1/nx3TI9E
N1q2NCR193Ni8p+LtvqMXvUcTocF04HCrZj93hwBxuYviBHmjRtg4CzZDdZDlz6gCoQF7JFIwxno
OmrjFs787T9e5z8Kag5VDlMmWscufo6vr445RGVcR/l0MLz+hiBx4rLG6S2ZYCDFhDisiph4LMP4
JmQofbhYmS8R/yUOkxnixYtN62g/NQLSpSDn8e/X9gcVmeCnZdoqTUG9in/sS+E3NHGl7LKfD6jZ
FfLAVa+zsVQxgJ3cIZqnmh8cGafHzpnxThJRIL2nLHSCoyJpJc2wAgU2Socyyk4e4wFfms1wyMcq
W2tqeFP9fLHtCJkXrd9QFu2J+Q6JRAx+cMYG+YUw5vuIkKlNnHVUKKTB4oeICD+bfKjB6YamRw8S
rn2na/ZdpJK1EE3ztjb1veGU+aFH1msIdOdwPqr9nBBPGkRuumGewFRrdjburLLNRPyQgEfioy/s
146hvUVTcqBh2K71CaTuHHkYKLpxILFHAsSdAKTZ2I44Fp+jyPYuMfpPPwuckSxJc4VRciICGDOX
YasJtO/z3x+Ktdz039caOAQ0mQ3B8gcL+MtDcQuNbJTlQN619Jcjszl/NnFdDIz4JyiaugboMwt3
s8G/SKtKK6ed3WnFuvGADgVWgOwsLHyWMWNF9F1yKjGcBlTcB6oyKK06Y4sg5VfEuuZ3oxufnctE
c3QTTImPRlQ7oj5bNX1T+mNEUidCS8RgWC69oVsUt9lKOiyD+aQ3e1HL/h9vpQE1/o9bsMwUJG0J
x0GnJ83f155IU33dT4N+GPOs+aGCrtxWYREwrWa1zHsSCuWdFtNRZQdhK6hkBYpSJ72w/pa6yXeH
TjUGU+uJ1XgDlGc8egGaeztdowk1VuTjWjck3cJOUbdNAFRMMjtdCYIs1jh02m1KawAJ3iA2WtQ/
TwNlaAhJmqF9FpHkJH/QB0Q72WLX7R1iv1TT3yNOJZaXbFxet5VjiPBIl+RHibEaGRU7bxdHVwss
8RSQMWTa4ujFieuPydCu02i4BMB49lFlHUuX1mDcB/2v3IIFPZHF9C3JGK2W+VOohvgYZtFNNldE
PznaySvH8tyMJeLSHHDpOCQM6kbhHbVB7mIQDucwBFYTc3ToEzBcFsle+dhASgp9POaUNQBPmpKX
WfVtvU8Sju9QD+SCkVyU3QY8pxxzNtjgTWq04SYa5Lx2W91C3TVhhENvscesR1lviU1AHBRyvW5r
Gq/6MjzAK4FFbnDT4yAe67l7HMgmO8GHg8Mna7VVlbigrJovlJu0RKcdfYSbIk7UCjl5ch/3yRmt
CF/88p67pcmdEfo2cVjWwXvjgnMHEKOGVZynJgMGtWi2ImVsAlYknKGzvSP4ccBYlgj2JqOV/dpr
OL7kVjNfZvtZcl45OXkUEYHXqn1iZtphkLi1avtnC/j6HM5weNveRJyVqUsvgOhPmverYxZ/khmw
rFwX4wGG127kiS0VI15yf0bzvyeM/HUgbchG4HlsRWNiSoFiqekjudYcEfK4hciPUftaeMYtjnL+
Vn26QeZNEdwDJ3bQRmTBUPDCDz/DSpM7hbVjNVv2vM/TedwW0iHkppc5Tex91Q8JEFyYRuC21aln
K1wPfUOms2b8ciZDrYZ8svd5EVEKCgtkbwYechZACHVh7hhbtmuZ6tPdMD3EM2jRmoVgnxQJQc+V
yWAvoD2Xi+J+wnp4Q9aluxWNw7KeSOzb84+5mO11WyxKVFw16zzR4QrT+N15ghPggtYKk8jZwJRQ
Gy13oq2hMNP0NtBlZAfujpM9IOm+PoZtUTFLAUWl4VtkcNK8yoyKzkBT7LcTh9fBDsLDJG6dsRpv
1VzsA5Apt7zSTAT6AvM32wsHmDPYyUtc98YxZGpWZyXLRwywdc7OuB2zQ7j4o/KiDDcAAQj7Rreb
rjXhJHS71HwrVbzRp6jejXEer3RkEcdKJxRSaIOP+IdAyDiYrrIy7wPS1V2k2QxOcn0Vg/HbRbRu
sQKJo6XwUXscgrHFtRcMkt+84XlogIAxbyKZOeyf3AetjuUdaCyqP/rpe1xha2ASFqDy6AmT1cDZ
V0L+1upXqwOrnHcKNrV0tJXXN8ZprM10DbV1rXVzuy/M7+xzAQ72+s0esnQbkUxmZqibo9CEx4k4
+XMsQgXZbQgd1E8BI7N4yIuTptqHHhTy3lScUz0dA14XFjXAaQIH4+gnO87gTzEhtowQUekXxbTt
WAEg0rmsrxaxc3ZU/Iw7dsqoqqGojHV6m5vlvV6eS1gDF0SyEZO5Ja6OMe86loZzFR6JrHyOfWkW
57be8p/hiVYxehVoFVYKFoKDK47EZHgze16yuqc0YthOw3SK/cANH13W1JvYuEuQpDDT+wZMl0Pn
LGpMPOzwgGv5830RPHoAeEBulLfWNIhb4rzWdq7j3NKT60w7aO1a03c6dnyc2RJNpzq6rC51d6Wo
3RpXvikCn052Fm3pWqZbU2bELTaF2E5ehrIcpcg6sbTHZFLvdl+bvlNO6f0cW5BSvGoT9CI7hhy9
VrZhDYd+AKgnpJuzARQZmPC+XTnXICthmvXGcy91817P3Jj1pyKlCX6A5eKks6Jp13Um3QE4BmTr
ZA/JojQq13oP2QXvUQXfuQLvPcbsZFomD61os50ThHviU2moSw8qIEmx6/9NJcY07f1gsl6kx7G8
aCqxdWXBR4rV7jBlz4lpMb5zx7dGafwE5xFJT3iEaYv6esLN7ERBwOMcDp8z7xpbe+6U472DMZBD
TvsajcCBsM8jvq7mYtNnQCXxuuiXyHjKnMC6Rtm8H2z6VbY7zTsdvo41CSIR6K41WvBOq+mnSCJx
+JwPGmSYnHW7v0lRCfos5ikZfDy5JgBeonsfQzxaexTwGIRr7AOdIsUQmyKE8GjvVfa9PuEoVRk9
AVB6lOLhCAXUI9zSSOLNPMaX2LTCG41xbOCm2kaThbvBjU2VtezGBIn+kHpLfLCs7z7HneXQXOVI
zK+Ga5QlBPRYl25kPDq+m+RqT8iqC4sptQ+UvTj39IEhcvHmmMN421sIAUNGJbh/CB1IhOccOX3S
cBwrIrMy72fIOB4RyUYODPuclDl3OCTrtjKboxaSWxlm9rhKZ6KOlc06UMfr0KDMc3FAgTE614ij
1zQoscSiyNAnakcrg+w8e5W2+7z8fBq7DVKVt54cUHZqoTiIWvcQFbtnmD6boONb/YTd6mnfkfXY
h/5gwg0k7momDJqqvS1xcYuk23okO+CoMr9rg5e9SI4ImymM45tekI6WFzE30zQfDQNL3zT1lzFV
+qoZ5x9WDCcSNGp20QeLhayy2WxrHCE48iEi4nI3g3voV9vICKKTZuIN7Z3smBpxvCt1E9zSDEW5
0dnAyPLAXLwLF55+I707l8zYUSvdA1kJR6t4Uq63rYfeR32pr6aYeAOwIGSNooossFF06mDGxb2p
lcSF5iEGwZoIyKF79+oW4XwebEDP7Gp4PHStmNGHS2gNY8QOBC4rJY032DiEw6g7gRYjzuEHtWXc
sdMwgzCK4dVplFofhRVGK1nYO6Ol8U9c0SVkqkIHsPruBfoBD+czE4GP9BcTgnOXWRAQLBeJHidt
4CUuJzUoSmav3QWUTXEVAfsQRJ7EwY7A0J9aS4ei7zW/7EXtR5315LKJ2aV2gXICyjWojjr0TTel
PUis64DVezVGEXFJcwa3Bru26063FchYTgyAGZL50Wt+hrHuO1aDqqEgG9I+k129cxB+RQSiaDa8
pjZH8uBa1yFfXibyLuz21QyNZ93JnsLOItWmIipwvCnTO0Dcb2WQvjt6ezImqjPwTj+icI2/dA+P
i3RPUi3kEm+RLkEX6GlupfGoLQkYZSWe24ToZNrnNXexdqkCTQO0igmOpNQdbFdZ6h69Ad2+ll0G
ZK9Xz1V3cyb0XVZzArD40EsaZb6jQPtliba1BXlD0iY8Msie0CdiaIDDrUnxEs3dNvWIPpw0572O
2Lj5qXbKsdP2il96TzrBxD4XkxW8RSnoD7n6FbCur0leGKEtaHRTW/hSevpYmTOXL7pXiQAFKjfp
HAFjHZ13qRlGckutt8YiyAQhKRSPeNqntsSttyL5PD1WBhk8TE+tm3BJRHGVd4T0K49GetAbOKBt
9o5jTW3LW4FKZA1LgFhAPRR09JBIN9742MBS2EwDhX6apPed4EQYK+Nsd8DBBKYBHCTd1XCkBRrK
YKIRO3yKTbfpQxNTpD0wTbcj29wgPspOISjKrA6nc+66DTEnertximoDVGK+LfXK8VEN5IBK1JXx
7rrAzLnl86Arz+B72zgBVV0+3ox8c9T5RNbQBWS+MIfXUberdYwKZ+umTEDikl0hII4PpRFBvIws
mS40i0Zd/UgHz7xSVZMlPhhoOYLhJ9GB9amHeq6qIr+SDGAd+hK7UUl/t5uNFwpunUcEWMYcXF/i
BUVrjSqpMaZgOzTGPdqL3J/zUHK5yQcNkQA1VZHsisHy3SFR17rOEdglLeE2XbPRgkjtcefeRa2p
EVNAGKlWTMGDVOo5eJjplD/IOA5WPMjwkEnv3dIV5z7C3H1cya+Fk1eHkG3OJ97iNjDoTA3dUG9T
x9QevCC+aS2Dl8Shro2nGokG6AyO4xA3lBXBTmryNRLA+AJZi5s6d8doQKpA0w7A0kTwNv3e5JzO
HFnSZvBOg5WjjH/KR6s8BU6MDryet/2yP2bFWVrTeBp1RBRQCE758IZuW8frDbA7YNoBAFW7++zG
wNfitEZreGexEEdp5sKA53BBj9zxg0Fam2Ep1po8vEVmPWIGSiAxIeaw0jetdfRdOBU68Mzmh1bk
yZ6u8z70hqVSAjNc9YkfJaNLdJAk5yIVxkmS36LHZe7n00AJXADm5tIoYIaeEA3duhKne6L/vVg0
55mKmQSITCF+w967nVMcsZ6Aw5tO0I5cOhfdckKAygs8gcb7kE4gOsJmVQb2uYuLLeQbUpTzVGzb
rn0IlzOS7hiHQFW4zkznFDoNDkENTEeHXrpya+sylfbdmI3GfZ3Vt10f7APBRHxGf7jVK7GjwmBW
AsA9VyK957+/ozprHqzYfs2zguFuVLWYjhvLD6h3VzUbCgGwyZOWBL9CESJqML18k5rBT3oxORvm
XY7y5aUzgh2lDNpriFggLDq1o5wl86QpTgiFIyrY8UMaCHA+n1jcQBaLDH3PYXvxIPeHmBUoXgTr
k9Fm28bm80QPxZkNoETK7dpoKOVW2LAIB9WWIioxO18r4UcTfkZzbJD3s1bjVUczBbdJlzuP13JD
bsHeabGvFr3pE4ZMDiiGOcRmtOUiyy+wcyL7e9anp5CcmnWpwQOJQ8IiM9b6VQUrchxFsOVwRDej
c4wdp21Lji59tmljAIsyE6PZWxlJToFCetNRHydlPrKI45lLIfj5Qe5UkMM46yt2GCxpmcUOKR9R
6kps7iG/cwCkUlGOhfF0Syb0scUvB7qOqZWsjFt3uq/aeodYkVwOrWPHt5xo3aCfCgAa4pMo0nAz
JBFp3tmM+2zR1Q89YfBmy9ytrSJ0i9SrkyB6lRfWO2Zue5PYy5uZoGRtRBcduiB7NUu3IuMAdSBW
lGIHfwHy+hKu2SCVyjAWz0n6EdkNoHOGpYu+EIsBaGytciXb6XQxyJg550azGwz5/vmryjY8yAjb
yTia14Y55k1bZhp1KxaLtmUH0pdnhu90HeCZWWNG7nZNhYq9cHwLILfv5i0SrKH/aeQzJhuAkQpV
7rom+8RmAToG0ba2YueWLslD0ejt97J9GMhjXaVMvIk4gEqKL5ESwwHLzikHSlYU5RvZmGjXXS06
a/upN1KfwHC63ot29FM8O2MQdNpJrSlPQ9ZD+2qIbmMPIwqIPGPDYw2Ce1DSfcXOrzrqKWr0/Gjp
3VUp//MmAfonfcw2g2NZZr6aunLjCaSwEYlSnxNdB5pmktvliwfO2iQROseA2HiJRizX/GAOz0by
lHdp+Nw7/VMQx9dETNE1R2/jLc3TGntoFwXljsDCdkNaIZj8AGRgM+ImDMUPAS4dxgey2KYonnR2
klL2l7SPxnVTE/JuOU/m4jMt4sbxRdpetCH6HhhheQxmA52rALGTNEm/zTXzXjXov1IX4rGb3Q6F
lR2StN/HjewZJTENo/83TLI8aLn+YcKzuYmBsGWJeannDDZkMfCoTW9tp41z1nq6ZB0EtJWLlKd2
PSqM/lYw3YMuO64i4DYCN/tt4ngDZwMajm6jOAh1E6pESQkCVuakdeX3Nk72RaR1R4vp1uASr8Sh
Zlo71qR2KEe+txIXwLA0Qby+SvZGld5CYGwYOt6Ek/tBZ/0xo4uzZd88kUBHS2Igqbc1um2JebNf
RJF2mT01AUcel5H8JnOosl07jm6GEDYZE6bZlwkN1LBto5XTecPhsy0ewk/Vhj48DJFJUWjRpbZ0
4Ow9aJkkL7CNgVPxLe6tIlfgLIEGxJ4gyC6zb82lpT50EVWzhUur8+YRq6uk8q3ZAmU34CGuORKH
7t3kpIh4Ad4GU0br1zOg1tWORVOtS7YFfzXCTf6NwW4gTYjxEY3StEKk2vrOgMnZEOm6LwP2WRTa
WsnYScr5tRYWmBZvyMkthlKTWmmy76yYPrdI4JK6I9eUEtqQtCjKHcCmMNH3JtEnEP44GWY8afro
xBM52GFa7o0zyjc9QkHRokh3sxgFuSIjlcCJFGVDT/4Oxf446NmuEnyVXgn0zy5x4NrjsPeWA19q
VduGt2obZEAFGCOE1wpc+xU9yTZYkKHsobXo/IFB9xY/5DYPRjzhRfhcZ2rATd1uQzHjVU7eEyHF
bYFw0P0/7J3ZbtxKuqWfiAUyyOBwmxNzUmqyZEk3hCzbnKfgzKfvL1zd6KpdOGfj9HVjA4a3B1mZ
SQYj1r/Wt2avOxDwYndaQSuLYtEeK7/+tixGQ7jKwzE2QoWJ+wQaHrvKqkqbXZ+C/5dS+idDxY/o
ge+RXOQ9NdaMHC+TOQcPWTA/JYOFZ7bp3mEM6tORdzL836Bv7fsqYDPetLbA1cI9ZpGjPraxg3+3
ow2BFrHdn8xbPtEEZib0H2IP3Py5wv4Mdf5/O/HftBNbMpDMaP9rjPf3X6Rr/wuG9z//7v9J2Dr/
gN6t/9Mdw47JmHXi75J1NX1qiz2iFYLoAulRTGX/O2Er/mH6FhZK+EfwlAWH5v8bsLX/gaxtEksE
9If5lZ/+TwK2/+4PIPRCCgdAM6NUPId8zb/M7DQvxvFqYpyrOd9VyaD2eGqDvWGTxEsc8g6ZC3Kx
aMR9v7I1+Jd37OGfo8F/zTP+Jd37z39dyoCkFkkgh4zvv4/L8jI3a+Z7MkTdtW7Z3L15zWSHnbYM
Zz58GNuq7v8MgCb2JDeomVEt/Oso6N8kaFpeq2y55K7L2BVCFM/YEp4UY84nn36Mv/le/31C/+d7
JQbq8qlh8nM8/y+pLmo9inHqBhk69KHtmHax/RvZ0fXizWubZRt1vbHpu1KwRDn4sZQyyfimRSiI
xtp11G6VyzL9339X/5EIlb7jmEzoXcLWzG7Mv9hFKbecLVWC7vP6VXIq7PPLsn6YTgfRxnd+ehmZ
yLLqHkyrqe7KhY1GN8UZlaxLDWm8sEIJ2K1sXjq7RJTSXvahUvXOnpnk22x/0sEI0bRJ8xrrtzQi
i/v/8gLoV3EY5ZN0/uvbCtHJKbDuR+FAOSmniJoxQWF+tkYzhPnMACNmZd6sM3VDYkHhBz5YEkMK
kFsY3bfzDgzf1gSmAWjaPvXpUOznSX5SbX8cAzbqFWzYXTd140ai+UYKlPvfvIK/BoUlbg1PcA/h
RKcz3PzLhdFBOyonDAYhXdb2Cax9dtf7LS6bcg7LeAmQHFGURYctIYOjY2TlXQmw5s7OqjdzcCls
Fc1jBW6PoaR6ttq2YyP1gZF2ugsyq9iqWqWhY5MNANcRw32W/nUYor/5IP5jdK1fRoDfmxEuRi7T
0df/vzhQMjuOzcQsorApdfuFaZinqM5Oo6kodMknY2dl/l2PJRI1v4wOnbvO20EBkKrqe8Iv9W4c
Vbpv2ZMfyPWNG5hvEfYesc+FNz9hChdCZUdewu+gov8LAM9AeDcddtQ3DodFoucSIt3WPlKPDxL2
jPB1axtJVanAL5bzm9dCnpnJLhdbEqA0xvqSCvWN/EN7yTMaH430twk2RY9z2/0Q2ITmZyq8wKbU
pzFKf4KG20/mMJ+jqSs3rWk/cc2pY88yN+ovC6AHgJNCjndD18zivVNDfzbs4G2YS26oXj0m8cL7
YmCRM/tquCHP3w/ULf1NRvI/b2ueFoHH6Jl7OpAYwf/9w4g78q21udZHx4hglCEZGPPKLZDS1yqC
Odj7i3xaLGgyguajXapyQFBMUDhvdz9WZdqnbYMOvyd2QVy+zt/+iOb8Y6wGFkI6IgJ9kPo4SRcM
wDKv/ZvlUnDx8D3+qx1Eci8QzcDOZFnSYSTw76/BXqQaupYEyEqv78GpkRs9nBGWYedsuQJrixyC
eNxoapDnV++C/LoUayhr3z+6crmwdfrqTbBzbR/cY+Vorlk3fU8As+Fq5SYZXhg/5hvZDbc5X4Nw
ajWiO5uibbGwYwXBl9HYcwGF3mKO4/RsXlNn7EJLMPNKasjLkyYEoexpXpBL/x59AcC1rTE7V8L6
YdOJLZ34R1/YQFypMtvGwYKmNaqPoMMWXS1TvslrZysoDIIV7BeH3LIPuWYZBaCc8GukRyUj7Uw+
qkQs8Dsl+R9QRfga+8PoIdcXAY1PUhDz8Am8OiupGVcs33OKGKLVuKxj9mHEVGy64KEJIJabQpOY
VLU8D0X5sXjitXO7mzX5xxF0k6UZToilp1pTnSrNd2o06akF+TQZg88IteZVtIzdZPaOBX1fg4nC
o+q86tbT66IZUhhLiE5rrpQdQJiqQE3l892syVO2ZlBh+vaSeL35yZtVRWdinv6dRVfIXvGiUfsh
WTmaaYVIhYKkOVfwCs3LotlX6x8KlkkEEBSBpmNNmpMVMfHyNTkr1Qwtvkr9LDRXq9SELVuztoSm
bpUe/K3xD8BcM7mUpnPNmtMVaGKXAN2Va4YXOKT6Zmiu16gJX3aCJJx6aP/VIH4Ipy9o2/TNu8pT
V3MuP6ZVcNyIZEaHkn1brPglNRN5Bmf7ZGjCGAvNwdbMsWGCPiY1h8xpIZJRKHyMwe+eswgqeQBv
/BxpgpnQLDNG2gAJwZvB5Z72EISnAyPm4JAZzm9FtBnpD7yG1IQ0Yp4rcXA57nD1tTtFDEnlpCTL
WMFWY4qtWWs20LWR9MZpBNiKiyZ7TIrhwk1C5tJ8MUVOc+iU7+c4qh+HkiMkEAn3fWqnmzJUfeep
lj4DH5N3U7rf2pnjRr0kzh5SP4vK+nMEGTdqdpypZxRY+Txr7cOg7VlW8EIeJMg5uB14VjSFTmke
XVV80OHXHo3EmshFdvSBURO3S6pm+RDupYENuKS5+JJOsGBr973nGccMhz/7u5cuA6YRWT720FGH
ct16wdI9//nB7GAxj11kHSNlX5elXu+ITL773QSfM7dPQFy5tY2+vsjJBX/Njhr2lbeJ69++TzWw
mBS4VxmMx0gWFEsH7t0CurWWs3lXaP6f3UACTBygo5aTkc313Sf86HRaLbugD2C3+MxgU+UOWwRU
2kU1ZzCF+3CpXNiDvlEGMON6davH5ilu15+lCSM499IpRGZiIsrR8shsCL+NZhvSTbpJNe2QJQ7u
oSYgAt89LICQb1GaoXJK2gG8eCwPRRvc5qHrf7XUFERAv1B/TWOzEjV4pQuEYRQFpXaq2TbV2BxE
xna4pgCGQ3b/sCZPPfjevHGWn4XdP1vKNXeY4u1wDqL8UmdJyIHndU7oA8sC9+I7VvrBpOG5R/Z7
Rv+DGCmQsf78erqMenRiZ3fNkBAD9sQDudN0u2r+ZA6W5Yrx9lhpNuX4h1KJLrDLG2u8TsJjfm+x
I9A/CBvvkuZcGs1onDvQlyUIzFqzMGNNxcxceU00J3P0oo0qpTwb/YDwWSxvwyDlbc0WlqTVtYHe
9qfKr8T3Puu+ufC8LnM3vtu1Nd+RxrynJcW5eZrdWa8xq7C2u0yTuCWe5V/xpDcb1AmLJcx4xJs4
XKgJYfJukyZtC7rtI0SSDVuZLVj55acFY2/DVFIyX+4KdqOF+wSRl4ZokYjTkgTuk11J82qJ336K
GKe5pfR25Y++yk5gSYcXMQjrqcfexEhmeEnwWT+YtPABU5lYXx8URtQju+xiQ65G3aIeWbGpauoE
J7aqol9eEt68gbmCslL/Ccw1qkJU3oBXO+HM83DWPFaiC9Gm0YxWD1jrZCrEGk9WZ6uy3yY1NQfw
t9klxQ0YduVKNkSTXyVgtAMG2WKTeMkzlWoY48ocYav1mMWjDFZ24/B1sEBXDY84Fc0C/+y0PEjN
nY1mCLSpIOlvwqSVmk4bMRHas04P4UqUjgnxcOPrd/t+NXC99hBuazZaBzhfFSX1fXXfDk8cBJKL
NKw5JDtEK6mm5daam+skEHQ9zdL1NVXXUPB1CXg1D2kLcxctCpiIWt7afgD6Xgf1sWQzSxeQRruh
cNJyTU65GpMDbQr0+xpUvTSQ8uEs6DgCiYMbrBz+hMjzo+rbu3bEuLgI4AJ90WtqcOluZtu+tzVR
GDDqU04fxFOWp+01XTFNBo7RnNzY9De0lacPkbC8I3yJe4pUyI7UNMhIuXM0y9jQVGOp+caDJh0T
DGivk6YfL2CQc81DBtLY3moQyVy7/kOjqcmj5ifPASTlVjOVF01XrjRnuSohLtepLsyLxwGANTxm
MpAnQxOaSSFHD/U/qc3wm9ncdLtpGvvtlLo6eoeBB541KRSjevea3L2s4A8IzxguLKbUv5uAzHv2
JO8lY/mzJZdHpdr6btJQ6dpqrlWJqzrxao+TbwqDM5+j6+JgCh3RJ3u/GC9cT+uWT1nedLlibIr6
1IBDBG3N+C2njRDaNZuGVdOvM83BLuOZPm+13CxbakikBbRo7a+Fu1CVkI3mkX8Rg2hyY/pV7jxs
M9vcFjuc5PJj1SoqQO5ak7l7a52OmWLDmHXxdOUxxgCpR8ufkMd2Q2wdmoIYVk7uB05fdDS0Q4K7
RPFk0Uq0apGavWTeUG7mvALgfbKcRFvegt+OPV17bIZfXb5+uZBB3pEX2GVwz7+C5+LY5rPxxCEf
Lj34u6IJrKeGV4I2UW95CFVnVPAXN/XtV2XX95mAPF4sQ78LDKYOxlMD5/VcRgSSTOTg0G6d6ygT
ikA8wEP5iqXXH0yaw1i2EedJIDjzMXYS51rTKgUAqccI6y/WCWAXxdY9hSKDHF5Tpy53ImVTGils
ioTyom8LWJFNNSfLMTKTW71U+fcYH3LdZt6Dqkb/ZQqeGxs4pmacgfYPhqOvfIeQr7unmKJ8GWt1
XoJMPFekU++ROKqNsrxPcF8Q9WvOJXbuWY+BNxOHqp/tznnNqWN+jKQHqH80+42Tya+JO+a0GA6j
mAyDKMj8Mm2cb8Ho29+isb9maXlofbt99if3Iwus7DBBXCa2VRrX0bG+FLW9YVQxHmLThZ3PbsjR
RGB2q4Iko7FSxakql+gEgjjD7+TkGL0EY5l5+zimwCRQv5lxf9EHglnMch5MlRVnk0PF1OKNyMfW
2weBhyGRLVpY5gZS/bqcm9irDkPQ/bYkbvSVLEzUf0+L7IkzQ7fPnOYhtlvyfrNgjWrFhgEw9sBS
fVFs7m5ny0yw48sDCFtMrh3QgiwCOcp4zcuSfRWDShkLAoSTR0FCT/Ztbb8Cooxe4j7GAyI3SYdQ
Kifeu4P1nRJdh2BTFOwGatPdxXxZwXpktv/oxsyhgi5yNvRCflPF8MKYytuaYnkTLRVLGAlv9Gux
7Sxb0prZ+lgt6WWUXfrcyPx3M6/dxeUhDP8CChvjMSpKU2cbJ/G8D5YAIc6lytMujJvAKsRkY/lY
xFSGNQ8KMiSsEZD0ZxKZLgfFvYHFIowEA4O5eSyMxMGJb37D/UiwJuux+uvSrymbN12cN9solb+M
iXIwrl4G4jt/Rs3pUz47w462LcgPZlb4+jOhvcCT+Yzh2z54pH03Itv1GNP0V5ezbA+rPHPKI0eR
c3jIx5lndtDi45AcEvsw4XkfzyM85Lb/8M3fc9ZM25KVcjMsPmsV6zOORsUmHQdPO8y/6rGroJOx
QcNkEm85SHAOI/O/YVqY051g0t0TkdzDxjJtu3peKREhIjIGy1OeyebQrSO258yh6m2YXyjs+krz
fJ+PGZ6svrGPK7PNprtG5dLfZ0MM3IZKnlJNKVCx+JOyNEFvJ8cBGmvC1khoGpruy9ZSW3KtiTah
AqSAVFxRRmd1LyKOaSi0MsB6hvNCIMcGlGc+kRP9ARuBYyUKX5X1xpZgEYR+NqY9jcwbczT4/LFd
GJ5MNktikAWja4bWDro3TPfTAdKza7z27E1Btl14om9y0PabwZ2/TVZwZaf6xdRMbuagw3CvfLHp
8oMXBF+EGmlYdx55eK+HILZCoNfzUUHGovOdEdTkcihZEy5I/sQ1Wgk3WVX/VU4UHSFgBpj/1mCT
u1cjp8oW1tV6hsZ/GQSjnEXfGNFkk6ADv1ta7b6QMY0CZoy5MPLogbbU82I6WKSzWyQqnPTrSkP8
4p7KXr4F5fqQEfBirmTftxIVAUP9bgXviF88IEI5J5hq1KW2/Xsbpw8iVvDpesNz57UPBaEMUq8u
aU9KrB2mOZsZ+SGxgIoTRv0awHMw8vMIlTa8y0aVfJDJ3aMCSh799C8NE3CSIqG31hiOaw3yinmh
sbfG8dlz+Px6AGK7YhRalXdpw+6y0O+zt8ldSgKictkAgfmkzFU9atKBwkFNKxgTe9HtlCFG8Is0
yLtwhJZiOkUmv791gxGSLVuBqW3u7aou2elHw3X2mkPE0HRbKgxMRh48rvaKF3jCsYerlhrB4Cft
Fzvd30Tbc75ZadAZ/QbXefoCeBnfkI9K3CX0p1XpCzgh3KoRVSEKU4Ss2or4zrzuPGI7qM7K5dNJ
g1R7KU8trVeHwMQWwiSZQATFzUk1vLAjG89DHE/nupUeR+jc3M/edsx0j1rpx7uAKuK1xCVUohUx
AZ4gi76snh1aTdteY0Bau9Ts7vF8/5AaLjNTcYU7KMKKPBsby+PUW2fFx9gZn4zhXrqiIRw7AUQq
SPCHHZ5OXkH2ExxCevFL+9jO2ZvMC60DFO9+LkO5uskttgjBWs0tFSMRZQhI2tIebOvpPNZDcaB+
o6IfoZ84PjNGtzAJbfwqo2eEfju401TzWs5j7+GOs2SuDkRAPwoVvbde/0gmdtulNfPQ7HXJoYSl
ueKCX5ND4w/x/Vi115l3xODGJbAxVlvMuzPlfezANJJk4uDapS90TPFPgm4lSh1NWySRMHUczFgD
Eo1v/CrX8iFpJnFKbdY+IfOTH62K9ZIdFO4T59CUc6JzBP02qN1fNGY3R5VObzJxgLbFJMqpzTgm
KWtOq7rfpc8RnI45NMHdZPUksUAmYvX6ha4L5TmiMkfLtPTZsB808NQIkD7Eg3Q/PTZO31tA9G06
qqeRjToYAkke0j8+XErxPVcF3YcpxVQeDccFCsORhG2YUKotsAYf5MBL7U1emONsVWG/Is6dZO6/
ptLFhG4lJVZMnweCxOgaRG/Var+3vFmbcfC5qJIXzGByazLu2jaRJTkZWA+4KW+VLsQh52Hhv/yF
u/4E1Ji5em88cQ4CS+V0ewiPI746PqMYfGTRz2d2Ae/xwvGSAnIcFT1xA8VnWAGI2DTGLs4l/9O5
n3y7F7eeGYjrmvrAuPCYoHZ9CXpe6qkX8Ue/YtVTgf+bZjVkxFbLVz/72T+KPD4Xib1lWjOd117c
u0wQiBnoSIx1TYBdcK3ZHW9Szim++FKC1gF8ZQFnbNZ5pyA4nbPxzVNYCr2odqoffg27RgJPGj0Z
hX4Nl1AF7rXmVDr406fJ9G0XoFoNVfQeNRGW1ynOd2vlPKD0aTkFS6LOGTadXWzdrvuB5RJ8SOdT
Mokvn8xzRAsLbk2JURu/EuRu9wE7ICZc6Ej7lYlDnJMroSAGxcOM7qQfY2LdJnP7e6wKb8dQHZdV
he+1diy2PHVEi9H61OZdthk6iD4zpoItPkgabTnntjHPMqVG50G50ZdvRsaWo6WLdZaugY5BUOcm
7amZcy/MqV/aTLbZbh32TYAzki9/YogQZ5S1mlgvd52zfCLq9mHPy5rAVdmzzTvYvCCGCcSgMDUn
KhGKmhxGVFEw55FfTFuqL7r0mmbBizfCbpl42wdlyGMu3PPQ4hgfp6g6NJeqWMdwMNS3bJiib7g0
wEYMXLNp1YVQEUhTchUz8KGL0ex/mH6sffD++9BxqVh1fOQ0GG/rjsVyjXKyRUV2zUSfHPIRYznu
KLdR3HLUQERg8ljVqkOG6X1RKwZkO3npXTYpGL1DLlp9TwYBATvIZXWErZPaYOp5s7eGnWVKrcp5
tKxwJZt5ElXO0GW+AGjn71JOxZCTWtWNWefPbnYo5/xZMQzfGjwG3ZVm4ibur247OzAep2MFYj00
K4J89ppDfMQ9Shb5VTbxS0b8OVvBdWT2L6fkidcsx7GfnYNLnHGTRHQK2UDinazaOEK0e4IFTxUi
864l/7B4PgMb8F7N2HI3e4J4D2hD2YFcEnKJdrSmYQFewQrUdnuxCetRoVNtXYtPx+6NcTNa3nZm
XnikgxWBlgo7ng6ku2xkhHRhVcf8dgQM97pYy6/me5tgnBztLIZZIEDstUEVuqKqIOSpM4MYD5sY
W0KzuhLio/szLhjzwf/ZrBLNqWnXJwY8h2aJmFdJcTEKQog9aYpmfqO+I4F4a3L3+V9ef5OKYRmw
uE9nFl/WFB1qwXF5bprQp3qXhr4ItPss965Xlrs6dkPhRt8gwB6j3nQOcVuVANvuhjUpDz1Ato01
Ridlig8jeHcn378qCLkbs5usrdnKl5xKO5KC/ddcIK6k9EA6yLtEcjAm5Xzr9szuQBTOgoftt0iD
r2xghcOXwzpbGjfQAfYOl99HC06PuFgUH1JKUNbhVtdPUb44GzM+OLRp9PH9PMBtqZfZ3wS9/G7E
y++BJowN6SBzt7jjFeFqYis1WQx3IkWq70UFUbJDV/poa0YMQ9xEG2LXpOSnT7Iaz+6ysN9jxsUn
Odeci54VNxI7B8ruFlpGd/PwS8KlX/3kpWyxuoM7PQbe8t1pkR9puqx4eW0DOabYjUkACc9oKDDL
nJfcY3KkxNvU2Z+1atXBTQ0cexvHq0JM2cvQ6APLnSqqF7ejwySYHLxS6BR++lFX6VfeKkDAiBF+
vazbdKAhbZ61aOM+VC4e5KR8nCrOLpNhEzRc9MBlhQrWOOs+Xd1LhOxGQnE85soPDb8vw9I1mQsA
GY+Ucm+A/GgLYxlySueut4EQVSOlzUGR0yheE4XjpnBq7rrM5eUFoPulLS702418lCzGfWUcUncm
e9yqZpst6qC7Xe6ZpNIC2ieXdDL25SToX62Tn9Q3s0nM9BKPJTJYVwLXObWApjJPNpCRyyzMSyxy
Tm6WuLOwmgAndM99TbNNlchPI3c/y6nhTLE6b4bicrKI/e8GPWEgYbOwMMA7F1/GaEGZGvwXrCLs
f3v+YCtaCr266DSjkodVLihQa+zdPAXv5DKqQynK9sGfe8qT9TMHWMDBs41P4dWfgbB/V86nTfng
luiFZLVQFL2SmKr48GA4eRvTVBdlAebrJ7MJB1c9R4HZnvBC7+2IObCKL0NT5KeCfOtmNZQMuUNr
/lr0M83nvTF18Z0yNZZhCCNQMsQ7ND+NN0K6hLSXsv/WQ4g6pMbArRXtgcp+RtyRJLCdJ2AALRg4
tmPCirdJ53/z1h+0jv7AZO3eBc5nROH8tp2GJxeDBsa05YGJG5l+PdB2N7U93oOZhIzB869Vm6z0
gXIFNpZZbpONyXAjdMDOecKMbn5DMZbDZpCWrOKQyfoM2+qxxRnNBNV8NQfjV0NEZ4e3hik6SONt
VFL6V0O32Rmg9tSY7NTSQ5VanfUkZvUh6MK41p7TPpOLjlN5UR51bUvjkfd1GWcNnvs8UdsIRcO6
IRgeEartF9t+1I3ltMS+07eH2pmro2TfsJFqLu7qkaPPGlRk+WxoOCNCiu0oGs7c3WpZ96r358fC
NtR+iMSjX3E/5ytITJcEVVT556J2iwOIX0a1+pcHa+chH+4tSkk9+njLoPyGZX15HtEW+4mDOCoz
zuyJ1hictLU71kc61p6px60vrZcW5J4oqaq60qSmferCOI+IVkzUoQ+J+55xIDhQ9eKSHGwNLM3D
l7T67uwNBKzMNXtYuiW6xj4CZ7R27hlLzTNRXw7M7JFRUODnFFmPOGwOj7VFHqCoouWEsrQPLDvW
fn1nSzZoL828ORKfNN/t4NkwJg2JGj/0L2J1oX+NdWEfG+v9SCnd1cBPtacfFgQCOA8sRV9FROIJ
69kznS4o97YFBaV3GPrEqjmPpHRzIxsvQSd2icSnKKpxPOTCB60VIFovEaAi8NBfERAdKNok3Gwz
OJrGkIWu+8QjlqRkbDsn36T6xMtN6nRb/+SSxgkdCE6VwEI7WCs7DVpIdxUFQwciwC0RPs5Jk83v
5kPwRACTectgvgPfIyLE6GdfO06/m1YD12rlbdp+ZL3QvAwxFd0RBroWyEW5ozfSCBX3kQG5lZOU
1YCbbed74THnV5Z67Kb51uA8u3Yu1al0Mkvd/ZPsYYQRo0N18BYbt0nRvwYdUxPXXKm16fuwAhuG
4OV0hzkT57pDUkFFCBmHG6dlbe9qDP4MzGR6k1n8wrsdbaQgv9Ln9MBy35Fgye+y0M785BoMSu6i
BKd/Y6nL0lbq+MeWlVNU64wOWlTLpoYQNHNNdc5aAw7wVF8Wr7mLCdRuproaH3GaI61T9uJCcAAx
ZgzTckvNa/eH4RkHR959YAIlhJG1/e31Y3TL0HUk0/CoKE4FsahT7OGPTwuqOCVZBYPH314/lIiv
xCauCfVt1UYR38huE6CKi4qDi+EUwbEYOn8jTQhOS5ecp2Z5MwKn2lJ/KZsOrWlh01gtkBXE2sEC
aA2yP+y3nMScwqUUH7Ofe6dYuz9Kc8dEluvfyT9MRiF3UWQfVIW5Feiue1LRdJ/zYTyrdDkYMIgy
U5Crc8X3tbOe1nH171Jn/liaeTmTI2E2lH8lxFPuzdkztwLHxN43WzMUPbuvenmt1sTFOb045ywP
Jww0oRyij5a0HwCDtqY/XCQ7o2Euwo6BK5VBRa1yvNRGTVn83C1EEkx3H1lAWIQJLxx3SZOt1il1
JiQ0wKS0GYHkqH87QxHwq2ypImVe/FY427mcH+EbdJduCF4CfzX37IPhMWRNd7Ti6eis6UvfzjMV
Av4n0ZnqQEMmzza/J5f+5zICcTAV5o6zCWeRfqz3FjvOTTIH8dWPa3XMAnIRZkl7fdA3vyWC0dml
fWSWHpKVESRXR7Skb9NBHqbA/9YXyDmeQb6EUZV9sqp2PJo+wI1ilONRkkDZ250hiOM1irpFWr7n
9sXveVrMyzLvlixWeyNu1m1jI7jWiWhukfY3Q7zaLgY8C4mq3iifTLNkraKSwoP3G4qAp1ZgrUAv
kEl3Y+8/FllzZogxP03anugG3zy3NXmygT7Bit+8d6M/HXrYhzvqctnfZARlRf/KG3WQRHovA5iS
dJyZBEOXHyTnPbtoum3QTuTxS5wtrUs6YWmoUSabmnnJQsUeGAb8aO6d0Ro/HZcSX+bd8abonHBa
/O2ylEQW/be2cua7Nmt/FKXT7yfFjkv3gpzIoweITjiHMlAPMxN5anR3dWZ4mnadhorkGGQM3Ik1
fvzYhsecqyemICmekogtshotnpSje8mK6mA0JbuONLWuFMtpEdCOmJOwuyDE41U4frLPWX3PciJe
VDBtPbZHJ1lTKetY475usRkWpv9gOdF4HE3ipop8wa4o1x1+IeZUBE8xYwEM7H6RAhs+8vi5iYrH
ZYbt5bXbpG2JfY0N0yWY4RxcjDffd+ownlY6xiCkbzsp08NAgGVfRZwaF1LQh3ppYBQkRyTTIOwn
4e5H1+wvBkU7gGLi7TS3KXlPuK9J0jFsr8iWNpol4E9V9c21/N/WmmNuUQUIb4PFrKZAes4keiNh
2TbHGmRG+dHBtnoxo277h+/EEer4xwdHIpL8fe4ORyMtSFCs8LCZyuwGs5u36VqmEOcrmrIy547G
sTSo+4emgioo2c5uHF304XfN1zjg+mtQ5OUatcdB32UL8ueGkpLi+OemS4STot6V4zadeQ5ljq75
M02By8OZ96Lx8kNqC7xVXkvlvDsebaN6psSmuBQZQ3I4GAfaAI60ArJL7rrqzY1Jb/XW/BQLSIFV
FSGNsNLBuz6tBnmt2bImrifwI5HTpbtc5Q6Nw1VHEt96XOyKkUwNhkGUGZ4AWjnJh6Y9PCDCtTMl
JdIc1ePqjJdVqoPVjNUdw7h1kwq3unQ2vgwbSnHQBPtGDBnfFvpRIUOeJCl2wVo90GEBNIsrx5qG
apfmTn5KO86f0vXlflm6U63J5mNSX7wsLaCkY2zhTYSa74hDWWC8LYLF2FJdbWwduwXuPsrdtKTp
A3rcDZdE9tAk3g97RcRwSfvf+4FFVagQJSMR8qilP79UiRlcWMzoSDXN4txwHk+lPLj64RLUXnz2
HxtJcURPovNETti9VW0XMiWndz0qnR3mQ2zZ1iBC9r6X2ZXlSbokwVszDW1s7WHTDI+utrvPJcM4
xWOC25Wwc5yPodMyfPf03MkYWnU0slo/0ZCKkJdY4+fgfW47EEbxmXxncmQSwnMsKO8N0zwESVqh
lMc9jchcSt3MfhbUwvHPexa40aVALVjGe8ck3TbWXXWGRS9J5cszBY3T49A9ysQ9eI6i6dtmkeg8
yTEA1IhvpadZ3f4skimYpiEbn+oK4hhwq+BqOicW+88REs+T45E6t7INMm5+UJY9bC3clwc+5Xbr
T7WLIMApviB+CzVdfmd4EpzKMe8w4ebmqXPde8/tsNt71hnEQXtI+gUoIKrxhcP1AUJ6cK3b7sld
YB0YU3sie/JqepFz7BBd8O1PSWisjgGyJ4IW1SlrR70dkqte2fu6D8mLpTsGQzTtROhvemPhVd8d
z/2OEFQf89iLd4vvTruhGrxjPMjXri6T6+S4XMVTuyGfO3wBoQclBhYEV0H2FI3pi7Dy+7Rv+7sg
H7+vcjK3bWHY+LNif+eUZuimsFPMwUn3qGKZLD94IEaHvAEWlCWvUPvbkx9gJ+sNXBRRey7w250m
nN3bxaeEsZ6pfNQDjYnDKVCjaZMDv/jnzwYfMpzoCQSpAHaJbcen3mHGAZuFUeB8hS5UHIqyyHBI
BclxKH02IQFG5l58VCL1n6vpJI3giYHseqvi9pgK+o9Zy7y0U7f/xd6ZLbeNbNv2i1CR6BLAq9iT
okg1tmS/INyiR6JLdF9/B1T7nLJVtUtx3089KFySJdEEkJlrrTnH7FrjlEQenqplk6bl7bEQLw4k
YkUAhWiiE0kr8Fu8oIYwbOLCoE6iZ7vQWGnXKgYTIefQ2AV+QhNkpP1OZboN7ZIjs2L2Ql7MKarD
n0FErVCEabKLmDjU/Ysm9HzlLUf3YqQFk0+MqamOAIDkOa72eiKhxXROuBVJ5zCo0BdlGdOmHAO8
sg8tLS42tGDjet4d5wh9goiFX9c5ien7q+FAFvaXJOuJsDTVrURXlKdheIdE1xWpSaim+Owj/KNJ
TerK6z8e4WKzC7TpruJsItvSYIHgWXPcqdj3sMglyyFcMslNUoN8omTfwn4u9w79yr2v3I9DEVM8
iEbup0KPjBnjaO9XLOp+lqyWJ31FgEW1KhWOlzRSFZ5p0MdL6dFVDB1wzO5UMCl87pqESIrIrvOP
juESg+G444NZfkFtgRa7Qvwcj1AJaDl/bAp1dhGUbWdN1d2mAZhgkxgu5EfALqYMezVDlQ6JIha7
0Nxu2j4knDwMPkL/SnZ4w1n+RrzMVjld27QCzGHI4OTP/gePeAiyRedbx1a0YcFjAvtSNEbAoa6h
tVabLOHkG3zqJanAsxM8Ze38va5wf7hB8uIx5kBlF2/AY/a3Ll2+FCbbIaKhsfYqm/TqMs/28ZOB
wP65D5EgkBiF/GCgsqfR9GQXzdfCS/rjOFg7hybOrmH2vgoWuFWf0RpaDqVYX2+GInTvKi2QZ1Vi
pxb7vdNpY203JfQAh78a54N3KifCMGtzScZEjRDpHsDFsmyYzZfUnqKzPxWorTq0IV2uTjkdYYN+
QImh8WsDRVXL76aj7SsxBayAFl0Pt6C2+HfXxyv98nd1O6xXEdg2xZ/jWMEbhX5Ql3Eckkyy9yeU
7TUqHbBfCLTijnw1N/dpB7nVCeChJO8zz2gvje62NUKyhQIGps2+TfIRNfGAHCJjVDuUWiFqhMXR
DMVh9t1lDmJ9iPOi2TGZ2vmyJYRaQOHs+H1IJB8G8ip2iKoROzXBB2euH0zEBLHtkX0j5MIT7laR
YHd7/Zf/nyPwHUcgQxtyxbjM/90T+Eg8TvxfTIH/++3/YwuUf7gBXRE8T5b40/z3H1ug6fxh28IS
wsT5QRbA/7oCDfMPJhq4AgNpOp7pUq/9ZQt0/zCF5NEmOQX4pmeCoH+Ts/lvuZv+31MgHG5tB+wr
/hPLwbv4u3uDXKcRP67LHqaxWk90s/Ywyd09NqL7TGljk5UNh9FITZ9r61M6pHdyaNSlTmeAqzXS
qkSlnzobnSHR84OWZ3J3yMZphqe6/+AyKoWtdtfWXvbBJ4whehjCONqYgwi3eMARLWTmZSkVKxre
c8VMRvCcHb2CeTaAhgmEO/JoosNADLS+e44chcbINrZzmJurPHMPps6TOwAQ0M1wltHYmgkCbpXa
DQbsZUil7GdOuXQrqM7TYN7HHhjbjNialZauPjCtwXsWESrC5JHoPHf+Ar3XPgilvttuaJxGD1il
/T0P3GjdDOjVY+0F+3HRVgYk19j1wvloRE7kVvr1lYdde1HEtKT+jpfsB5XKtCVj9Ws+17AsPP8a
hjiqstq094oq0LH7l9LmFIuzLLzBFql3ICDQt1UIlCZpfRTZ8NPIINaGHt2ZUYywRQrZn4OOeT6R
q4CYLeHuX3duHXES1gGhos0CH/IHdBGDRrgWRshofBcgnQMJbKAFh/lk3QUR1dXA+GCioTgXFm6v
OtjVbfxQVGm/qnr/B3g5/CGo5/cAR0DGC11tc1K61xis4KR4/aUPZrVuqBf2lW6KjZiGbQzLrSva
/hKBqquoXndZF+TII2A0KcCgXe98EB3sjDrJtnJAFUcAbHYzdXO0y0NVf3RSZ/9acsOzMteMVQno
hlR6ZTpU7M2RqYKqGC/UlYh2XtLUGzfOqZBF+lRHoMbZh6ejASlltMvpoDPrlBlevg0op9bST7/q
2o4fB1T9+1jZ1zmtz9wtA8w+N1mbZY8LHrhnDF5vI9LhBfe2detLTOlaBxKlu4vJSPB6jcR2jpVV
RLDL0a+qpmOhVt2eDqOAi9DprTlwD+tmVsd+fHwtEozIsw6BwbPWjDHTQu2tx9kMb9Aw15vEHet9
xKHrUJbyqORkHhM7rtcTccw3YoxeQKFkjxFI1skFQ5UUrX0KNKl+wshPQ4r+QIAGIfTqIfEaotUH
l7xo/gK7VfVIwFB81xJTZgj92edmsDC7He2UBHSZJlc7K3KwOGW0BshpHiCcP/iMEmVoB1dCJdMd
/g7wSvSlUze2nnT8o0x8gEJpvXZRYD7GeOJnr2loD2OFMBcVOaqfbZwV9g0lBhTmmIlN2Xv1Aeny
pqNbWktvvCKIxYy61E9iFM81Fd0tamwJwMpCWTOAtECdcBI2IIC8uvXhRRx1njNu88QMROZsMMM6
OVlDylHTnBiu3RDbDY2zD7ONEEnH7Q5Rr/Kzy6jAJJE0qOm0jdTWjbH28R1uVEGkahljh0WmGG6k
05cnv2k/EW2k7+t43ChsKFRAQbAgJQkacUHSDlrf+T2Gk1CPhxSm9ylV/vfB7zDREDKVsgYQgW34
+U7bdHSa8Nvr7REC9qdmSPZG7YFyRYHi+wwcEkhoVs9InrSaFwfFHyoyuumQSKK94FTA8ss8vu9f
2grNPcPQgDbQByYU4lxFC/6ocMf9bFVf27jEHQQnfx+5hE/EbX41XDpVXX+tx6c/H6k6Prp2iE4g
RmDHaCeXM/gcacptT9g6F4saoEKHdYun7acyU3xQBqv97FFgFXIIqP+MLxBIu30p0g+VQZhCNKeA
eKe2uXktUCEbpKvBSvtnB8t5PYffpebiGaFJt7MyT8qMeKrh462xFCZ7mU9MqMcdj4BxD8Zh6ovl
QK5fdOqj90rKH7npBuvPDWv3egw9ccEux4C08rtNJGx0EjM24GZoEAnjtNz2aPRRpRnftXLc29GI
YSctf+qXP73+L1TVA8Jz1obl83IsUZckmF7UHIgjtJ/xoMmCID1hscVF9i3mn//86fVzGf3Cwfzz
Sz2M2hVLHNq3iod1PYCXOenZAUddeal3krC8kIrG1p9fUUycD2JAkUjYPf2ANjvOgINGeJMJE9ez
Ltrb1u4xEg2I9/pAA/fMBViaym5oczbPXUHCB4WAD3hpAfSmIWyVYa4uDjCeppMuIbQUAaX2fZYF
z7118QSQCBydSwpwjwbuIWXYYKOH2Y8Q+1b9wCyotjtyj0X+o53T4lpD9+2WoQvoKcbdZducKZl8
dCIGMYJiMq6hQ4hJWY/DYSgK2h9j/VEkOOsCTT93Mk7UFC0N4ZBCLApJO4vz/JzEnf9cfNZIlg+g
xaZVofvpHpvqU6XVo1YRvgI7K49+rrPdwoCls2Omm97lu2/m0qxI+1UU8L1OLiZYaVvzPLeE7K27
zP2QthZdpMn6LouQ3qShGyRSpC4YdoTvLE5aMmcc/ABhxW5VmdU+zRCq5xUlX5WXyBO/29y/D6ij
P0Vx7n9GNPRxlLbN+ANedtWk19Sdq0Pb4FseFqyZDycMqli3GxKgRmPS9BuiWmhu9QWUznrmV/eo
gG2v3o9M9wlWc77mHnIRM7Y/qiDs7nvL+dZZWQD+FiCQhuU4OyTtUsyctdOPl0HP96nd1qc6DPSV
KMn+OhkIofi+x9Fq7V2Yl/fdMIm7wq0F7QgzfOhtr9gQ3dZf0rEVsB2weLWcTe9MYUZbL5PiSss2
XCd18rOWjjgouiy7Mna849imE45z0GsyBWKyeCLLCXFDNAz1cyngYqIdWNIK8+6UVvrZtHvzmhoG
jcLYsLbII5jsIrWG0r7NiX6+dw1Np8ZrnguSvLYMc4FtDW7+MRr9B464HjNY/s+Iip05UNbIYsJC
G0Z6k1cDlpE6uCF2l+TBetrjYSBkhbiayG7NfWsIxFON9i5zrBQSH7TQhUjWuaGNlTmY1cpf3KND
mtlXA+UeCs3bCYb/Eo2NmKqaklViRHgTRYXRPIGGiRYzqVW6Lxo0W6N1O6oo4tax3UOkKN7NdOFm
znVDxlyUn1xdvMw4qFCypv2tSPPHbtlNzGqO1xNDmzWawTO9EdYA6jXW+fBQa5/tMbBfvAhJQVa0
Ca1nb4fTF3UOrbDHwMt5aX6JVHLK7xPLg49ObqDPII02zFZpLOqg0lLoPNmGzJRvqBw4ENvyW27w
WjsvdtejnIe7tgyHuz//ZI3TToTy6raMgnuZrIsKsbNdixaZgF2vIhQ6C2FUPuWL7Ynef8wEA0Q7
CZXelQOnd01tBHk07dPD6/++fqGUFieBHMP16+dePxQUpfsqrhZ9IN/2+qErmupMJNX+r0+9/kni
Ygmqrr/76/Ma++MNm1J1+OtXB33NymhGZAMsP7IipO0wW+PH1CE3T/esR7NUR51azSa0QCF2A1mV
UZK1e3JX4NnPH2RWDo/W0pvIW0yDNt7mTRi5eKSi0dq5RrVJjMk+JCnqQ1oOqKLS6B6Tyk3b0agJ
J0QQ9F2OpDTQYEaZe5PO1guY8GxNJGa8slmYaChND56C9hRFHZJ5Ex9eGbV42vJpQ+7vCrTBwur0
qp0wqHOIuSIqRd+YTTMyM3GBg4JsJCow2AkLOBAy5QvcMkCBoO9a8bXo3I7eTvNUFOXZGiq1m9Ls
ssy1u5yjuA0+C1LRsK0d3I9x3NRbKwKIgB+IBSCdVjDA1c6pkPRnTChWPXp2GE808yY8RaAVgp32
zR+0OcbtOMISN0Ga0beF+VzEztFAVuwO0SYa02A11bSoIbUfUzfaFUil/hwr+5n/hXNUAMjX8Ldo
SNYOfWyoTOnE6NRQaJuwuTLrz4msvIEN5p+cCrkOPj21XsUzAL+po9Xlh5fQwd9dIvpE8GX0FzK7
sdnNeLuHpn9obIfDAKfuknk+qCjbZxMFa3Mha+AH6QbJzgjpVvM3cd9+Zx0T/ADchHURn5HM4nyz
j5qdZEnR2b3+fey+ANsQYe5/6Qb8A+/mNUfv16aR72CwxDQBDAiID8Oz34vqoWyFPTUC+Kkq8S5b
0DW7VG1nkXjENrgUVpZatwMCn7nJHsmutdcsE8AopTuvnTK4C7V505XmpS7aYm02+edqwpQdE1Cz
KSv5s8Wc+g7IwfxbtJ0jA1fIBX3j4pt+G5PNlCCeURuyNlXRUTSWdwsIdYO4Ld8vIGTVcIt3If4i
PI5sVl30hYXI2f37O/e3aBHHo92BZx27m6Bl8gZTpKvRmiMZkveba/+kR9bgyZ84nI9o5TrBjB11
yHstvtfApt8vl8c8Cw+iCdjFtvyF/PILEgWDYzvivOO3JiUcH98wb4zM5oBVMzzQudKbug/PRN5h
ybdJFH6dHvqUsFJ8G80qvjJqvqZzeW3xdV9Q1ODBbo29lt7PNqsx0S3QnThLVzZu5oeJ7SQrNViI
4dkaHB/MnrFWPm0IlJfhMSIDFJJyfNRFkm8nBekyjPoDRp0QH2LsWymibA4yXXJbNeKCTQyJB0f3
JHoA0umtzYM5meZTaLV3/oD0c4A9yLHYnE/EiJJIO/ia6Qiz4Rr+Pnr0mfH/PS2Sm8Tw47vQjCUD
YnFBdAKW1QnvOl//QM1Oe5czIhB7q9qEbXAe+uk7d2l3sj1ky3GNud/NWoSAZfMZAt8Iu5NSsRdU
WwJDFSNdsZptImGcOaepnDv7GcIz08MYi1jofgAPxITaPOUOLj8/L7pD79IyTpfe+jDf016aTg1C
P0RZDxzuBmRVAbzVAMGO0P0u7kfsah3cCAd4CSt2aJJ8PqmztdG5kLc9vhsP+N1B0pLCryzaTdHb
Ev9RUG18BFqBiQCoI+r5VsxQz33pRlvZUf+ZMToXCdjXNHhocUzcpb6T7xB/f4c+NR/KV+m4bwCb
TZnWxjlqAnNW9VoXOfDIcTxmlmE+0TcsV/yc8TbujAiWpQNrpEJd0siNaBsEmkNxS/JDlVNCs8q+
GC4wjt4YnqYh9XYl46hdWTfPVlK3Z5Yel1kZYn305TS/AUXSvlrE9SRwbuLW+uSEDSLwLN9LonbO
cpmbFJVpbWdzJgplKu4WxcSFmdaeYDjzLrHDTylCQVl0D8oPvVWEPNtXBMIXSTzTqhblepqBXjB9
3uDok9tpRGBta8M8k5Y34PLDGquFdx4HtouJ70Jq4m9JznAO5dz+cBWxLCpgL1eZU6xc6qV1Z1Gw
LckpR4PpItrvcKNkQCMvt519FjRni5WTjF132MyWOzyqdq8bezXO6KSDPH5yo/QxQYLy0HfqG530
LfaC8SUlmB2ebb8x+og7KtqkZPtdq4bostrUMEQio71xjTa7THXxVc+zc8TwpNa+zQSk9Kc1Rz35
HYMGKX8mMRsO7U87TsVRyEYc8/YKd8xC3Bn7xzoazVMbhnQyxhCBeYb/WUdgLGnjNOt8RLPsheji
VTlEW1KIbzopxKaI8MS5Vn8C6BI8VbR7UEfTEcmtxLnBK8Fcj8H3qx4vM0lkh4DSl9FnILPxcYFH
C69od9RfWKjdJNh6sWZCQs7OqpRjhmpLuwwr509d/EhXILyHw76VIVPjVx2cYrguq6pBghRDNzYB
b73OXPpoIhFGescZmsA5DMg2GHvTODYkOHCq32IuQHrQYFcYoZBhP/PyE3oS0M1ADEk9/GrXxAG2
bl2R4VSuh86Z15Yb1GvcEt9ZVZMdbb4vSZvykDVkF/77tmEu+LO3K7hnQcSyfMu1vbd4NDvoU8hy
RgF8MqIKDWGm4BlNeb6rcQ8ftlhPmi4l58L7FEnqe79+2c/f/vpAOEuq22uf/81+X8vOSMy2Lg8m
qTcDwefrGcmwa4QOQbF3Zl6QOzAJJp0NSV7dEFy7zkKLxXmLTpf/nMnmnX3UXLas318R9mE7kNL1
YTMJ8eYVzWWQtyzsxQE9+Iurpp/tzLPgY9rJ+nIXpHIF0wlKONx7YffroUZzUOFdmDZzwIieIMd3
rtDfd3ZGII5wPMuHYWfKNy+ooNVVB0SsHBpLDZsiHu/9wrwXkQlyLh7DI+ZL+oH1pjZrlo1CfIwj
zDQdi+umjsGCmZSlSdskt9DWjdXInOKdi2gvk443bxnzPeH6QKy4jp7F1385BWCISR1KY3UIh7Q/
zmG/0SMKacuWmOzHuD3lHbW3Oz6PXkcf26CJHrkIcu1MQD+KLKa2Y4PxDAGMSdyMrNPbiKkLhqCj
HWBgNBwSzDJ0lNsG3lpQYze2GFmjLqd0r/UzaFj/ll7dA63LNacggsurRF0CZUCzMHccx62NDMm8
KRo8nuNMOfLv1+gfZkFggj3S9izb5RzmMnb69R2o4XUj4SGk1Tf7BEKSuOb58BTN81c86BgaqtZe
12CA15IUXXLDzLAmua4S1dnK4q8h22O8jCKY2+LAkqdsmFZRNyD8CUmnVZEhb8gY+vb6ov9vTPnO
mJJ2jfCcBbb23+eUmy//nV36v9/+P3NK/48FC8q8EWcEyyjlwf/MKe0/PMsjopwVxff+GlM6fzgw
TSlxeGoARpAJ+NeU0vrDYjzJf6yHlBSmL/9/ppSm/dujCYWYpQPdISGQ9HmlDwr1txsTVGUpOCnW
B8PWV3RrsL86BngTY9I1tx0KIuF/91O5F8wUmxiLdG7eSXa9O20XxjvV3e+8uz9fjCPcgJGtzdpq
v6lRRF2WlXKIzEalUR0CpnCeP3+ryvA29ny5Ap4AdVlEzCtS/71VdFmD/lqj/vO7pfAZCpi2Cc31
9zcizytGtUNZgwYy4RNSZlN+opQfAUGjcz3FmrgiXB7I/jgp0Pfj6F+wJ0E0em+LsX7fc/98LSj8
mR470uEGePM+mCY64dbnoI7tXmyLZH6mGUFicI7zcKKFS9OUpjhJOQ2dA+y+dkSOgBERWiP6j5PV
bcoaehF4/BwT6bFLi4eKoCc0QfEhG98Ji3X/4Y0jiM9mdXekyQ25fP2Xxd0PjJ6dKesOJs75rei8
n8IJQKfW9s4YswC3n9Ht2xgBN8mUd0MQgHtkOlBzYTO4ZlVHrygfAA5FcbBqwVaudbInIVF/5S5b
VuPcQ89UYIgsiw0d8B+WNtJvk/GAdsgB8VA8WNLLzx0T5JXf1QNdl+Bp1mVxnUv9LVA6OIcyJ1Q8
mAE35CXa2YBUoHwAZKazbS6r8TwQaAq/YMpO7H4lW0nCGFmaH2ZpXFvMlsgGhjVZLcRkq3Tc/LJy
XP+8x35l+Lq/n3FeL/dyvOLO53gFQnjZPn95By3bgluglT4oUjuATPmXSFBeTaLYsp4QhtAkAVOC
5zmNpq2U8VU5pXcrFZFftjFuO8VQoiaa/kvufS75R9xWw+diYbSxl6NlXT4UISNIXUC4ziMLMOjy
IcADvw5mquOEdradBSORa3zIKyy+bJDulhDJH5TamHMyxz9ACHA2NGBITFpYUmKiVCxKRx2V4WSb
OTdBZfUjnLMSNY/TMm1PZbshFZxM9NkHcFjiY8zHp7kqzMfMOVQ0uBfmb/jOCc35h2WElczjgAbS
EKrvm/czb2QzzRYRZn3dHbo0vTZNLBBqTi6WRtDv5lDejrPk2c0GsYtjcjkaH0DCpLcPyPbjrSUI
ZfNJSJ01Rw4se+Cdchnc1GSu7zKNTqCnksViV29EERHkEUIpsDGdKCaGN66JcT8equG+neqRezL4
FickvEhn+jq44p4EKhgOMfMMFTxblJ/Y9/Cig01UqATZ/02tT8RHOtvckOOqlZ8HtR/IZV2DQGP9
iQr7nTvwn3YByZvl2yx+FgvOm3eMlDmM28NUHwj+gOlJMU3zdFu74jJ1pER1VX9qkuZCLGu8gghL
AEnvChCHCOT//Vl4k+L8+iygZyCBFTyryXb5ZukDqzgNknCVAxrOAUsDo7moH7ZOdxGAU04yGh/S
mcykDK/wFhltGiFxydEnXEBC3o61bt55Rc4/LMYe/gD2I8e0kC+9eUVp7oLTSoz6EIQ1MB2NkGHI
jBqBY8C4RKsAVL2mYDyTiMPaVKqHEqoaKQGXam7qXdqNeKJSzHkWCT15aOw9G5RgMkAhbAPjnLT4
GzTdQyKPZgSN2icb1YITUs0GGMucMQOd2ZYxwbaZnfqUSgiMBOjcMBuZmVc7z/SVyCOU+Q5wBb0E
qDV42XO2qCF7Z39+Uwy+Xp2AQwfAbOR6nnzduH5ZqVJ+NrxxhoxjkH/To/gxyTZ6EOB2fNAua2A/
xaE1cc00CTEaTfH8zt3h/f3R5pziSSDXARpM+boZ/fICSkogTS5QdcgGHhnDrx67jqkhI2B/qqAD
1IPaATd8ycfyNDs0fwC4yRvPs07NPJ9CeuNRzpiQ9vcmD/LrLDNyLqjUlIVokqD3rVUNLuAY/bNO
/A+oo9LN6Fb8BHYFOiQCoxD4BRCxu9CFh9LgNaTpux5a7yV30Dh1mYljxzqpGCfrlB7hheiImQRZ
DTYay/oqk45cIuQdEL3m9etS0Ao9HaIGCSk0zW9hGpqHsnfumkkWO2YVH8mU+ISdaZ22ZBNBRmWn
AhPk47jh0E8oizeh5SxAbBrNp2huv6aquZQlqsg2IP4mEOklm/Tj4EE+auOUiSjfONswOYch+1zI
9kfjm+NqisxTEMkIelfwkPVGsvHxfRnByvULgjelXBvjpyDqrJvGaXz4EQ3hUZOzARCMxznAHZU0
pNQoINyh3e2M3DfZU8zHlMAqFPQ+ezgTCF9tEfQZXBE4JEwKUpp0C4ejAfeQ40oSWJpXoyug1aAC
Stu4WeHD6kkai8Mr6qsfDcRbWsiweXg6ROkTFEKvU/T8w8owJXx29MsVyHZMQECDnNK+d7rQQkWA
76MxixdoRe2maRZKobv1Kw5H/ZnJV4qJmeYKEAZQWffegMamJBYp7fCs4K0qiUPvjRtYNoAV8AqF
KRFB6cHKEHGX9pjBlYhPkEGMVTMwLm5n4hDLTNL1SrGEL+E6OrQ/Gnl3Yall8XcbVlUTJ1+MJYjI
TV5tDwNpMmF32ANISWeqWway9gdRMfaNuyyBFksIU821C8mUuxEgQjjeGeAmJg2xMAhXJIWlN//+
wHl/Lw+oWVAUYRtHUEmT4fejScEsQU0RJ3LddMHOSHREt52oGPT3yGh92sN5Vfk44iH3+IF9m2H3
wR7Cm23GG+qXQ4fhg74Vs8SOxpGbHiaz8Q5Bv6urwdhHiToHtaO2Es/cwiRh2UvdbuUkeUPmYMyT
XcnkaKbA++IY97jV8tRoHIYAX6R9MSrxpQkRzJdT9YBXZUPGzLiJEpJE+kTZm7zEgTiSm9iYeIis
VDx3yss4l1pP/pSpleWluGsT4SClPrs22IAg94KDHmckQerGS5hOetTYKOmyTRHA0WCqhZV49agj
MqxlgHfG4FalLWiv4SL0m770kz29sEp6atuG9JlbaD/kyqkteMf8nc3J/vvRkdxa1KouKRSBx5bz
+/UpY7PlSbSAVJYwcQsGYxvfm+NLPe/KosXabTiIfha9khWXBwkNf5+TZ34BFlWDVLOrXWwUA/1N
nAy5TcyMlt0pTPz0VNFMvO0tmmkQ+BFL1O19nAQYGTM/Aysbw5lH4HFqPW7UQlrFKneI2619dIJm
MJybAVkprMRgfPn3W/IfzipIxskIgKNrLmj3N60UN/dqswqkOmCuTbhE7q4x67u5r+tVDVdlCd3+
lGtnVc3YNOKWVlc2gWr3k+DJdqb3Tk7/cAFsYP8WDwL6EU4Iv1+AHqTeLHVSHSqLWdMoFFgsMEy1
z0MxHtGzymveZ19sI27WhuH8ID/xoR9IZvSGY57B9Hjn3fl91sgO7aKKhzEQgPPmyPL27Mtbr6w6
6aKDrz1mASypha9gU8i+vLOs5sQy9o3xxhfPNYIrkvvHDsTWOwfwt6EkbMx0FCRdYx8NdoC6//c3
xZhniUIjUByZuO8Duzs6Ve69uKzYRHEWDAshF3jXmi0UcntZPCoV7/Ou+JECl902KFdL5Yx3M54h
9mZdhd46aqLknZf5eqf8VvIvL5MgEjofy1kCvfdvdVfZ66ouTc3iVkPVI83xNmce5BiYoz3rmaCG
WzN2iV6vEnMd+S6iw6xr93lNymXptRIZXgyrtaHORpNFTBaalNHI8G6o+b6IF5M1J1nIqd0yF/LM
D267iAPg4h/wOZjspwCH0qI5i/ZzK9TCQTKMG9wr9mGScbMTw76PbH0cxBCey6I790swZlyG3l0P
ALwhxG9SFsSS6WPHwWuPwmIJOph7vNVq3/ul+9BMYlXM3g+wAuHtXIbbuXXb4+S54dmuU7LdlEje
OSO+Ljm/v6u2aTPm5iYQvue8PS93OgwQWGbVIcbKfgPdpdtW8oIJaHqIg2Y35mICIEitg1/KR0jk
WUftOObdYMHiSNoXMRCQPeYtHFU1Pac8fJuWYC5a1BRxsahcbKJUcstmBQsTQq6zSOcnlGlmZZf3
Ddl+YSWxM9fOJezAHmbAD7bOkDdcRN/aZt1jPM+w1ntiChtFi7m0IgMAfnP+92fRxmzAHfTXe0Hl
yUJFsAwNJSoachzeNJUo5FTbY+I5ONZY7XEOalQvJJerwcLNN0HlUvWPOIXdaEWrxhiQ+MU+lNTq
CVXCs2blJ7qjcC5W+EW7kXFhe4Un0OXJWWbtJhsoD1VO2DJ+XMIZM+Iza8gFXt/n61GRkexECUO/
xNuMDreL0U3+Dl7MwZqVtbes9IOH4Z1Nt9vTtZy3LqZrgi1L4MEhe23T+3jOUvWp5dZvo2Q11qrc
KXSnqzmMCCT1iNJo4jjB8Ww/Oz2RJlHCsM4BK33AaJ6vWvzQWzdPXYBM+SejSlCXEJIX2Q2eUIJf
d5FOf3S2md25gCEaSs6+QI4fyf5R5RY7LsdOqIKlrTdtl4W3krzom3Sk8tNRdgzAPh6MUQWbiEWY
X6vOmLoeCqaAu1A5V3xH6qnkXNGSvuAEnMhchMj4eoAIwt668bAtxLEaro0av8ItItq7M+IdoZrd
pl9MWrVrOHvfboYrUBp1SOudCqtqg9YMSkQyHAsngU+kENzibyiPhNV0tQPTwii+kJ567OcgOPGY
flIpbQMWfVRm+EqJwgXugRAW4+VUGgzaq2vn1sjbKBJhJEDLzvFeAisT9YNK6uxnxox85Y1Fvmsq
zrKKxX9nfBtszuRDZf1MkXfuzQBeaRKcypQ8XcOKo1sXyc5NZdfjzqBntU2nAeNv030ILVKCOuDN
rFqwuztAdzcWrkM6nDt0LO0HPRFGHbsjB7B+SQWAvhjKbA8TuscziucUJ8e0zjL5WVDgXl3atNAr
OLm1YNCneECmmE+fJhfiRxIn8A506dIAnORetpXJSZ5eXo5L+BAbw5Zo7C+tJYt14Fvh1olpPTlC
jJt43lbou6BeFsXtGBT3RuDXPPQKNqOv4nPb50+NFsVdi4FMmiq4tNw5dQXmpKP3wvfN9rajV7yy
Ju3cBcnnvhqLKw3kDkz9ATBnTqImlBH4ADd2TuqdRadolXn+PXV9u+8cinijxL63XP9uDohfIXI5
6Jm3cAonWWQEXK4TG8iWj4Vx4MA4AXwm4fEUDRvahW6zUFNE9iLNZFtX6WPuFTfwOlZWh3Vz7ggS
zRZuXIveePScO2dMP9ZgnqEuowd1xdIWdfwVk6H4PPUYfGBV38AMMm4SP4OLA6uHQXj5yQwpVgya
CL6HH8AdoPuILvnievmTE1EbIs1+sFq9HTrkxDSJ5VrPgMDJWqF+bgeg2AFJYf5KVPQZSKiOtsGY
4HdMjU9oZnv0ClBd5ti6pDO3lixSxMMVPpsiZAhfIYvEXUBUH1lM6Rao2NGi3VgR/LkP6qmGrNmW
uyocSPjNJIbccifyuLp4vgJLEeGrzYBXGilJ6V0dffMGEgz6udq4Zm/tp6Y6NEb62ZvKBg9Ay6Gf
jM6TtIvbmChJbh/nE0WLg/16JdO++IDKOF2FQNtWIsHFj1DWBK0ZsctUP4iyMo+uIV+3cjy/SHs7
AjNBDumtjEz4kKpEVy3y+SGzoZeJuViZjrQe0v/H0Xk1N4qEUfQXUUUOrwhQliWnsf1CzYw9QJOb
zK/fwz7sy9Y4SaL7C/eeO3H3pHw2NBaTl3JFOzsIYHmjR5exSLitWs9AAtf5VxbHH5axzig/lj4w
1vKvBad2n0LRRkwy+qKChixburbE6vUzIpX3oVP6QFcx7VspYAjqct9RJWegU94qZ3bObf+amc4f
PcmfMfJf4grfcR275E2OWX8Gz0CFga/Vbuoa5uX0Kl3rE5y9euYDVuzMkbeGhNuGXjpmA21JOEnj
ZO1WD7gPJo7KHwqXqYibXBBuArYmOBLMeHrDRAS0q/0xkfacC154/iHB5s7wmcWVgYgSYL0C2PX/
90Vd3AIp5QhgwWwQWYKKU7QcTGzDZ15ICyfwBK4gaQp/inE9tYqKaZjUGD+Bl7b0zGIh3QbkgzgR
YZ4+Qsvkxgj7qcMtLy3WAKCTHrEK5V1bA7XaSBJonIICE1AAF+xZdMAIFO91SRCBliZENtoc3xqM
7xb9dpjURVTFOPixVaBAEnAGaw1t9LzUkUmoNNcwR6x0lxnbOjOKHmsskhuiB6aWvDChVE8KNqrQ
xSlFDHlnHIfMtMjjQlhOcDiBnFZFbHKbvUrcTpHLqj305t4MY9NBc5WAqO/F+o7ngp9np/8yftSu
UPKerQese4XM+VLU4cjheRxNl8wPRkzESzcnGlfUKJjgD0uGCpz6E/bCNYPyemDewZeRghzoDnkz
Ga8Br24IvmUDOtgvzMmc3f+HL5+XYucYEBzRcpU7Pe2GwCV6IbAT3gxLpt1xSmDR8lUqrgKj2EM0
9qeUAFiBb20/sZiIBkD30dhUOZl8m7tuMYO8UvJrpWLEcpSmB1yDZL6neoXzu2NzBzIxnSBnbuII
4Y1EPuf8BelbzS5pL1Sa+MTWr+PsodItSYuBsTCHc9qPl1yzQlVvat82yz7S6pgRTwmvkflTESST
8e30XspkjkG74NjvtcWLVOyUQQW5arDSrxaBG+quW8uE+TzU6hucg3yvM0ryAZ7O3GrejTjaH3jN
72kF1nqxRHr0hjHxFV6TsLHCNU7XAxjsXJ+NY9Glf2Ts5qEYBh4CI05Db0x+93kz7tEd/wMV8EaV
6p5jhh50nXYbNOSsK5fWzJu9VkGp1zWvBpi4untthDinjn/jqYYKIcp3w6xAlM/DemF2dyiMwdgZ
4APR/jGjyPSPnCMTtS31AYjUmMVf9wr/II/MtkOM45GLklKizVb2FmOQSGCDXQxIwqWAYlMr2dlz
bDRDqFG2EB+4kTie6mH6WIuaT5o0SUJNEh17odhGHnl+IZ8iIH5iVpoGymmB70WkT4b507GTOlmZ
U+yoPaZ7O5J8VeC3j8YRCCy/42RNz16t82zP1X2qVZWUA95TUhKh3ABNhJ067ozlABy7hImXAVSo
vlchAEoUAxCovsxuxCHcc+rB1vLSvW4gZ1zGLKy8t2Xg7yqk9g340z0M6ia3PrCDbcPZa0DMJfmL
6zSvI9iOnd2Dvt2SMQMdLe1OUvSh5VOaoyKmBUgmnIOkXo1dlYK3+v/vVLXuk7chjTKVS8RB2OSn
WkmojgsbRPLgsansxNUWhCzFBDhxgJUAmlhAVO8VEGiXEyioNw26GA6tZg173kHmH/xhe9VKCIgp
SjfwvPWJqamHfDOGbTyZ3h67qIZYeRiCFr4jny/jaIxEn2kWhVlRQ4icScKMrKl5EU1inePBCCet
ozLTV7lfXJFF3CpW/IbNldslmZG+YphxODFhFFIvJ7ik1nQiFBgcUSfvfZJxt9QJ62xmVImRmwdd
zZ7mDjohw4XUn5C0+urAvNEkuMIzzzUZvmaGF3MYy1MOb2DnCEvbdbMyMn5dXhjpmueOa2RydIhL
vSaec+gk/mB2J2209Tf4L0FbObc6tl2WgcsAQBxSLvvfW6tbMSI7044Y3jgQA/l09XR/TORqCu5B
Nc+xMhonhuckWWDtmKVxs+YOnX9mvJioD3d1ilvSWqsfCGheoKQqPOHR7vf0XugaE1h+APjhjMI4
LZoUEHFlw0rAc7M9jPqsPdcQaUP6MsCE6hhOs6PtRuD8IfazuQf93ffOEmInvuXsUg9ohKGwGLgz
8bwY/iIy65BiLl7Jg/HtgtwLqVcep/7g7mPJc2gu6JYFGUls9vJLnSOJVLpG36WojkyyHrqJQefc
nFyiEB3u8cC0XPU4uiTKO7KbAtur4ANZ5T4dyuvs1MkxLQGNq3K19sRjIAvSuxcT8KlAPnowG9xF
3WJHytC9t3Droi5r+DdQLGFZ1AixriDE010xEhHLo4VrejT2ZpySotdCUxVW4G0j03pzTjlsuyFu
nHK7v0moz1CBJwWUGL+9ULwOu1bvIpC+ZW46gMmqtAAveYvPWYasBMBKrJwKZUkyz5SWbEz1rgyR
xBDJ6ZK9pE5deZhqiYRTXySoVXe6mk311HXOV7k5DKQF145cH494tBKiVAcMvOgX/ZRrKKBMi8Mw
G91lX2AJI1vqEdf9hM8KBXgqq3MZm7/0ZFpOGvkIpqGeSlDhBHTgl1A85wotUJaOGjXjQpTVsMDs
Z4LTZoDRBqEZSIrpaMWcs8cD+CfX9B9BhFfMHXQv5ryP+b+o+zz1QT4Y7Jh5uo9iHYm3v2D7F7St
6tYOsUEZRtXYgYI9lIQz+jycm0B1qUKHjTO2LQp95vcFzsMSuhCaXz9Z3fHQArhEGvSyet2To5O4
ZytM0isz97Os6Bjd5MTSd+ktFenCh3B1yeDQZvR/JsrX+r4yaTPq2ia3wMiRlbEuGOpCi8yYzc86
5FqQFfQZbH7BeCpkANm2fczX8cbyNWUfJt6wLHwK8PTR7HBVN1Y/+ksI0GN6bqTCuMKa4UCX83JQ
cSVnuOAJ2JwOBGWIoCECCEBuz0wdxloWt0RNNj+zmNxzV/yaJ/kuxYoVluMNGEs461VPDLADi25d
uDISalp3Q8+mufRlm0F+cWC6oKYE0f6IU9E8vLK89VZFjnpufxftiJhWFeZ1Znm/2a4ZQSlHVejf
WWYor2svPnXD+T2bwKgyc2RCVqjkf7nwBWy4tBwpGNg674NkHzIEDW0+EQea8JBrx6Ecx9e4qwK1
IawEO0PyXJrrxuWbjybGidcR+CwDBTZR5VBikNW5Ii1v2bdeg/dX6akt0rWOXEGEnVePf1R1sg+N
saAEHygajM5+ldqOKvKX7uC3rleeUqFD0mPLFdsr40EaXyB3852UCcgDbnWtM2d802lCoDaFrpDm
DXPgD20YfLl1i42o6+wuRc4UxkhDfTsiZGKwksnwq0LJC4S5DE9AznifUUAsRP2eFKVsj5JMZie5
dhb8PtD0NG2l9VKPuQg7Shi4jKXxVM1elCHdvKY29YjAiK7mIHFRwLGfGs0j8vIqctcNL5zzuC0o
gnbshJfdxML/pRvYbrFMmNCoJ5fVJhmgthW6nPUj0934trbrO9EoXeYYb3rlhA2HNAgfjaczXyp8
AwKQeGEg0eFMVMcBYFNOBS0NCmL8hNRn2fJBjT6UjIxHZ2seqkiX2jPhQL9LLCVn6hmfxDZ8YFhQ
dyJN/8mZudigoKSyLCQYoqyiHn+3XylDETQOe0AsQpyFBS27N5T/cPrXkGOJgHF6qzh4pVX40KBN
tP7V1QH1c0xZ5XMAYC83EslwLX7PVU/DHXxPpegDpKgYuIhi3Tz+56Kp7KCIu5dOSaA9xR4PJcYs
TysotQs+DakYl6ep+bQ78vWgFC+ZMFk1Y3/xJDMWQQedmibYA/hNgW16xalnRMR+hPRjM79kSM0u
Nf7DFaAH0+TqmLN5BS60yelzo75k85AFfAnTj2EOSfrKfObPxtno7h1u9eucK1GR04cQspAf0ABw
fNs8/HFX1NeqB1S7JbWa7XTAhhYO2mLcyZF9y2jnDtRq2Fek+VSbpfVUucf/12euOVJhZJgAhxlC
smt/eOswHxyAGYYHXmFxazi/ShsV+E4uFXodd7FvvdmTFFJsSKxutQHZB0bF/xHbz3HX+dNseByQ
ckFZa/JmGy1xedXea8UWYtfrNbFk8Bon5nO+Ek/Vk7ToyyuuQpzOTM/d6glkUCbg6jMMLGFIOaHF
1x5l+6HKVoP2HbdBq2vv1kAzE9fLp6JXz12fdkir2vogMu/3FP9qZpvLOUGqjmJsPTAY/VCTPITG
j2wICmDXpIix23KOCv6OHQEhh0Z1UBVsy5JcL1hY2do9Hkqy2ivmWWkiwXwlROSMNkewxz9orA6U
O/MP+j9Wya0Np2JeQavEy2npzJf/O9a8/SYswb4V7FGC+CHsaQxxelaU2cON4gCAnRDgK+clLBdA
+Wqmc0M+phYXh0HQ6F6pJjMgi+VDFkwMSpvdf2+ppANM2XuROg2KsNjybUt8rb1Jpl6VvA+UmOok
nSghQZKT3NwTS4rxAwpeOCG89jVN+WD4tu80zDxO/6fz0oVlvwWJDLzTbgbAN5Tet6UUb0pJBolL
zZblFukgjKlkX968sfsogRbs6lkRQZV7r3VnXwhtIs9eYVqclOtlcdz0UKnG1e4/jY7judCt+mAM
pFZAEhvdt8VpHVC55GfnefFlZJ9pU/dPXsqEc648xgTACZMOkdtQNRcqYbapZPiw/7eayOsHPVKy
5BMrFVTmqg47d0hftaQw0E74eQIZlwx1EfYFKMikUd2dnfArSHtbyvCYAm1geANRG7ZCaKso2+Pe
QfUI+QzFBYwVsteUMM5Os+qW9L2krU0jYawLeSHMFMadi0kXLo610zwFGS6GRjFZQwQ39ZRZwtqv
Nh5uLUYnWhlYrRCK3x2voN6e+eZ8A5Ik1No6mOVFcbIVg5GGuYodP7NNUAIgoEOwar4ykbbJNfjc
KJxPomXeUwEw970awUUiXGi17fK1xNO8N4ZX5AhwLHrq3pEFFYOF0tytK02p3lh7xAOk1ODSsxXW
tbBzHz1Rq1EugMMXmMNiYzO6NaURlav+Z95y7ByZvTlx5UTNlG6dC6MDXE9wd9WUxjF+dGl5N4hM
L+R6ZG3WYTKydkOzWofsBkRM2xst08rWubWzVPGi8aaIdPwFaYx5wsIrXcyiDGM+6iitm2imd+Kt
t0WQqMlOF2kZCss82H0cWk3Nd09JkTIz89LHxrNuYdeVAABB+rsESoz43JBlnjnndw4kHn9IOyfK
832mKAeLmWRY0EZEwHzebXQD+3FXx8oUgsZw/arE6w5gtY/cdL2lpVX5ZCr98WRtB83Yf80ix5eb
EOjYiRFaQsdLqVH+iW49LpMbM+12QWm7SehaAPdYx34Bo+Fbxh1sohoMiUH0oBW3fzFnNNyJDsIe
pA25YD88OeQE1SAO94vyO3WbiThA94+JmVm6UV+hAWpjsuvLFt8dp8NBKAtDuk1mQ7cbo0slwWuC
5QKahyFjCbAu0ZhKSJR7aZq/T6kJD9Tka0Q+hR0IBUfjX4qx926M9yaI/3B+mBvZA7KK1P1SFetZ
p9Wy2p7Rj8WyYMXgT16RrmGAgpWoefxLAgZ+kHYNO89sz9XK67MUp1ljO0haxrgTugm3Fpax1mxB
v+V4pdiime+Tl1YyhyG0DINcM8L32C6E3N3lA79i6yrM37yoH7Sn2tOyUB8ZzKSk00pLhq1NkAXJ
VifIYqiJiJndKZ7BEnFIX5a1VFB5CvD1LA9MgjaM8mF22KhHR0AQdH/UiXiHfBYK8iSP4EaIk750
8EiqE7EK+nQA4PXKrsLm5NL1HQaj/GBl8W/J8CYUUnnWun+VRnxnrgCVYaFxxvbxrYv8GWLmSzJC
qmLdiaFcRR1jUfvs9LiYg14dfy81IXYqEdf7CQtCgJpEEn5av7omQ/O0Y5JR6HpNElPGIbJlhCxp
BJlJwSrYzEeNDSflKzNCxametPzQzDR7WkohUsNE6b4YckE7AbtNJHNQN2u5x0WLEXz4VvRG7K1p
i5nVaWlSL4mj0u2Il9qmRuAMrGjslbdmAXAcJ867hIhfwIreY+Q8DvQ/MtMgDNU2sAa9UMO2aPQA
LsZ3BddwJ2oOi7FZfKMBQE7ZOgQyXn8vkEcBP4zbUPE8Nu27FnuRxzLBX0dANGuNlG+hAiNhY2Ra
ACOgX9OT21WMVKQVQTcqdtZ4d0U7wiYGt4WQKUnYNueOovpdBandWVDhZYr9GBnr7yChKSwBGGrU
yDJLQjVbr4+8peHrvR4WmOWuUU/83EYrIeEGZFhoF/FRmPpRw9J3aGJ+V0x0Vu8FaVu/d10Lrg2f
Jo719Xc86KwdVHTLhYvHka7M9+ws0of4iPnejWAygYvQ13uqIzP9vwd1GmK5GteltGwoICx4PzIT
FQGbZb7rDeVfueafiVCYmqmuCcudU5Asq7AklDq0qzZG+bv3kuoaDzZ9dGVI1kT1pUpMd9/TIz6U
Ks9vBBXeKWj+LHWrEI7wN2/ZzILcWw4tE9F2AQlBbCALUehoEaM6kzy76a/5F+9N9zcZ07CHu3XC
JsySZ7BZUVPMgmaML9vISBBFcUSVOf3Jeo3keLfZrxUt1Nx3R0k4XOjAK+eWZFWVpzppaCrfhxv1
08UmzDaKTzwcjXhXlwdOLXmde1p9MFVVxGoXBFDzxZigCxet+IPzdqbkI+dxWkhZIjjS7xPWG0n1
u2+5I/stkqhBFbKAifSbplJgQa2vOYgMdkVEgc1JAolr+ZujL2DqOP+ZCR1hh5wBhnW+KxMQQYbK
JEjqq9J5B0nEhNRfR2P4jULzgpBYIlr9//DrG7ICOlgTIRLHwPG4ANAZSlbiGVnQlvahGSurn4RL
eVtTKzT0DgHiUc5h0VYwg4xughS9uZ+L2ZhpAnW/IFWdeQvS4B7QwcNLk8FH/fHOdPlnKO4AYUp4
PsrzunC4WgV0Ek/qhJTD/NOkBqS/MJu9nW601YEUFqI//RJJw2lxnfd5bcH1j1QT/5uPl/4C9bo4
ZCjvKSW9MjDm+snFfL0bZXyfhC+HcbxRB7b/N+rgjnTUq0cYZNusgBZlKji4HTtvbyoVuhVbUA9n
9VUpjC1qke21WSgEC4j0Qb116TW2yon4w8YsOdui2lu0e28Idn4N0B0qj0UBtivU+xqUt3Fmt8cD
3YWNyzJqHBIRmEUCPCKXr4lUn/ssJ5Ha7NklkkkQEARKtEtiHx1btkGZw0YE9iEOsahfN6DcSq5k
BtgvG8E2x+2XXirZqSiqFxvX1j5V7eaUkkc4IrLadVJTdgyHCQ1wi7+6XlzTWfEug1FbxJHaTgQD
KFzW2jwX1NCM53bwasqD3sNCMbz42AGku67LjQqNrJwqQWM6E5k81qXHEaLvPVVpj6k9mXsrH2pM
oApLV8c9YFNbfFgqeIQ6goVQsIvbcO/V1YAkwP2qr01KXBEffVVOV7ul8IayuiNGR8NfKKzDyAab
xhonfGJDz0XqQnhdAjehbF4YtpEnCk8zrOWshKmO9Ej08iKp6Z7yWQ/GNltv8B7IzGDUNnHt8AqS
FUdpuj2YnDrERJKyJw0tXOjET3M9XwvEu8e0eoJEx85bGu1pLdWzUhXm0yA3jHNvQWcDWRGMiTS5
qgULZsJXZbKokZMcclRST82AdMyKvwszENbfWG3Wh02M3yy1Yl+o8lvSN4Xktx1q0WW3Xv5RzQHu
srE8ja71Ld2VTLOUOELZg+CTR1QVYOqWE3AzNLvxuGJtWkjDhSyEgFr5aR17POoOJB+2dCG/b78b
2VnpTf5izl11IBt8iAqgeI7zxc6w34GjjY/VlF8zj+O8Mtlkt+s0QrO1AuZQH1a/sj0TRRIl5Ujv
4E0iWhtmrYOFdykzxIsyUwXkRbFVLgV4X5UZa1e4KeiVHitTYgRuAlUhTZ0H5H3j5tB3x4BZyoyp
rVZDBV1Z4StDKJBE7EvHec1NsoktcuozlcW25F2wnL2mXO1imjjIwAQo2ndi11xouUrVMw0PcGKQ
KueWJYOrpSRIOR+jbJt3Of/Tu0Wy4T4PnRrkq4nEyAS6PExzGjYxgSUMUoyXxlN+8wtdPb00rrFp
EzqbLL8Ugo5uiADQY0vnR1uE8nB74xt60FuhmEY4ONS/+FNwLGuO5FfOnhq96END7YO2YLAXT0py
INlB/qoMjYeTaetOyNohD5gJs1ZUXth4zd9lfuRKAp0RDUPtVtSrjfluoFvlWC0Z2Go/QHMCD9FM
4MzGX4b3fKSr/inN8iFgGTTsCmhnZxIJ/ZwP+NGp8pLFQLdp/xrfQLSAnuXLk8zwzHYm+CreItST
mkEe6Y2qfDaaXofhcKKLS9KY1a8Y+iNWqYuCqNLP4lFBR/Sjd+0L2r4FkAker7zMqwPxRUx6Uvlq
YMM5EYXSBgmRaQ7C9VEyukhsF45DAccgqcqnciLIpCriBznGoL03UFWPxp4eI7YiGgaCIxUbsxvZ
IubkFmTbOUmktVTGUsjXGHzf0WIYb6Uz5Uc822fTNr4cz73rnbOXZO4GRPs9ubF7SdviIfGV+YY5
ZxjmiJOYTfQbg2D10jMZbeWRDXzGbaobkTs1vgMyy0ecSd0ax4w/inV66kBXZbgtl3SoSIx5LHlm
7mPC9vY4Wa/dmhU7Rp1JYBk/rokJhx0YJplSi6kSRtLHWcXD1AOroVTG3u7IpilmMhS05k+WCxAg
PRj1otawkbogab2Z5M35whidZAKDYbwiNPeoIjsBZWJfk57nk/3YleisPkQiXZLQRdurNbgZVBPi
e5I/zKSfowXwo+6qKHNwidV2VYVaoSs+524SsIJhmTLIDlVDfmJDUB+rmgQRoyneVbO2z15rk/fQ
chmB9ztNS38uKwIhFM/+Z2yDwl6hG1nRo5wRzG6xmCQPkgrxJkTyPWaOsrfjtDmX4p5SNPish4Y7
2Qg9GdQq4nepGjf0jRveszuazQuktfjIjO9Fhw2/w/TunirD+merU8NBT7/hvbpx844Sg92nMQ/Y
XmLsFiSNhLoLT0bNjsvGPZVDfCZjqCO/2Lb3QLxIymESuF3hiKUsrbBvqq6cRo60oCeYwhnsNKpX
2LlC6Z9WoFe5FaYV3hhooyanYnmnOQm0xGj9mvPN1T1C2ioFIHAFbtaaCtuvJvvJzP/w4xfWa5Ye
Zt6zN671szuJg40ioK/ql4xE7b5eHvO2pJI6Ot25W59n/LoEkcHXKNtzV1PIm1DqJg1SvTLyIhvT
cJ/R/fvadDEVyPINNb4/NRpZIClL7nigfjG8KBYmH74cswKoax9sRUTr4+xy0MwIu1wZkgn90kuS
2WeD9crCnwqOLwBxn9NedA+Ro2vKNCvSvRwIw5aglI35YZhdIs75KReGrTZyiDwi2OiFTX1A/eLx
RCcBuTPmoZgGIrB75ReSt0dekHw7zkSe2xOdjZpU37WlWtGAJaRNvUOj5HiSJNurJDNU317ynVpt
NU66vFhQjvde2TMenvQIoc5pMo35aEkbsVq17GXFmJfF7iPNp5LWgyIsBWOwQ61BZooxvZbrRp2u
uz9ICWI//xr0rxpPNP1YpFfzrjGdC/ZJEipiQxCriZRQM3UgwXENzs/5mhnaklr1a3u9aDjZAace
QyAVE1c5sM/WcLeVFpovdgfT0Yn5UjN3HpYsriZYoogAhNfFUZsQGeiLIvu/rZangTFcGrv6a6Or
NFdMVjEq7HF2qkPtylOqZ18uGY9dZyLxhmUMF8gylJIMKwUx0zr9JtaK84nrHYq8jBaLm7hYUD11
VtKcssW5wwr8S9zVLzYw97ZjgO6qydngYSfeXMJNRVtF6It65+QHaIO9j+UiMQCsy7qWRPh1GX+N
xrQ5FZyT2pQ/VqOUu4mAEs02/zBsfMnSCsjFoDEJi1+VtWwC091+KcMG/cwNzVhZoRDOXiqmIwuz
aIVQOxJQMibTTKfLpgamqWvH9tq1vXEW60I+piDYd7QjppoeygauPBPGt4/BIqa3ky9FPme3gQl0
l03HoZdpMLrofwYlNvw0u8bdFi0PDGnSzDeCnpj+SIOIVxcbUlaT5wItERV2nX6ilzUvLKH0LR1C
XTApVimcPkvL/jZ1e5B5OZ9BuZbYdDadYPfC4jpjKU4aknTaX3JaP8tyopORHmAQQyHvjUU0CjPp
u3xPUsmHL6PYAqdX3tbMSg6GHJ80Cyxy32fPHOHV1e3ERwwOGUnasrMzsgzr9iEr8288DqxAMvLk
JnaVZI19zMzzhlX+1Isz7qWTPExsC77pjClokvRv19BUDS5utbgmxmdquuHUV9YZjnoTUoecGBtp
gU7Rka5FGhYOxb5uX5BA8ZIvyo/Wrs0uXZo7m9P4ltnDzfU6Mpys+tGqjhGMo2j9Ylq/+1797lve
6tFFWOUy2Uta/beyMq6bp/6+MDVlMJeqkCrrU6/m762VP2kLG2sMSgXB76E7sAMrgft5CJGOWFax
/m982YYyEoQrt9ekZpd4sZn2Dkuo9uLXxjANkt5AhmDtBVI7LHkPRdM/qQ5j5hbZ+5Cn6NNT+CoE
xzmRIIvcHxfjzakLcc4zggrZkvgIGGWQsmEo7eotydb8ABO5rnUEEND596ts3qvG/MVui7mZknxT
W4tbT5bt5AK4Na/bf4O01AjWwcdi108m9v6dzbMxGrIL05zqWW/afR6vexQ4+cVIPoCJUbeQRra2
NYnxo+WXHnodZ3AZ8NvFua7MhYWIQk+b8Xs4M1OBKnvy+u6j0EiloSy7tS6f/vx107q8uaBA0/bH
GNYRJjI6njztpt1Qzz+I4TAAdvcULjqvrMyb+n1d40tr2WSwTTDZCT+l73+J+/yF93IgJ464T5kg
kLXH8nev6bxOTER69kBF+pj4AcOsPerE0x5xVhxVA1kmK6RPxKATMw3jkyWeC5Eu/ugTyJZUshxN
BmqjLi8CwxrVays9tnwgut181RlAMD/JGzuhEoPNXLmS7YTjgvfLaL2hd5j7DIHKSi2AWzHCYqj6
LvECbL7Xcy6HxKfDwI6PY0uMCHi1d6PRB/DfE3HOLE13w6JEqo0np00HktoxDz3lVXouKHcmxaLL
hkt9WNt7Y8Z6uCSdg7ARdVLJCKIR8t8q8gfl6APVwwEViU8kM62GbV/tbnjUuXUQGgGHTm1/xBaK
h1L81hRqDSZlyH377GVp0adVk/KqC/1DbaBMwlGGnMV63pMeObyx86qt6DAnNxEUBNNpAMuVL+xe
xnYZLw6vG/PI6TONmxBROkO4lXUgcyHs+nHzEsfUgmDHshVKaZPnpxhcy4XQ959ZT54r1ZzggTsm
sXCj5k+dsbJtQ5hjGu1zzkJtyO27CyufA4h3K+8eSg93CfFCccV6hou9S84dYp9gXFLWZ0L5C4jy
mTXHfVIbsrtd/X3AzX265b3zt64M8K7tcm14/0qv+00Pw2fHbMJuOafk6b5jUd7ry5IyHuEXs5Ec
ETw+21dhfSZkBQM7KkKcTi17F6Q8Y3txiTNeCX8QFQhV6ANcgnODQLy6qVskldCXA68l5ysPkdeJ
iwsvw6dLA+RGzkGA8fCzEsJhBtJtp6L7arN8cdTFuWm1gkCiwc+whQp3yT0fpmfWxFqUS3BMSE7j
cMR645t4cLhPDpRPDo5P+eAZ1AI5zEz2q/yf02UvA5riXVdVCIpWpcUfjSE5red70n62FYheJcu1
E6nKo99I6+wUiPtMWG+hZBK/GyAXhIkogmJbKLcFclJv2y8LmN9lU36Ww84s2KvUZec+rP4itc8k
LmWAdvgxtzUx8f0U5iNDiomKx01P/MEQ6hQ5HsRA5ZpAG3Xi6cMAeszCPHOu+dzd240i6+nDe60u
Y7DOrAeZjriHBSsXC52suCUjOhZmwyRPWsjmUPv41Ypl0bAnmlA9ZxxL4h7O/Q2kPyqhG7O9UB2N
D3ZTFhiFhhjRXB1NMSG2elMSBepN3ASMLXvBLRxXM8Iepf7CG8fus3k1M6REam8NPts4gHfQ89SN
XbsYqRGSAriBHd0QTchH1jl/Tbou31hb9XXeTejF4G4xcZJJcoFUQC3QGP8ywkJAD1jccG7KvhRZ
6GSupwLHKbV4be0saLYkgpS71sDWjMb9oYrhXHMH8/HpIJin5IGIO2GV3XEESdPAmaZo7vqnmX2K
vb3gjWl9pKYyBA6baF+vsnbXLYhF4vWdeLhLArs5nJZNjKPbX6ObnJRObS7Cy34Wj981XYEomx6v
nDeYuIasVy+dq535Z67zFl8rO2JMpHe37D1s8zVwLdW69nXFzcyEkH5tQjJjZH4HN9aXCTFeUzf8
GqnGC10tIlIhUHm4PxX3YVFlDDF1qwpmswVM1mO3SFMaUoUee8Ih9JSYR90zrvTIjZ8PDN3Q0WFI
oEXvBy5ardF7jt2qZalLSVw4r9KEq+yWrJ2JKNoezE4Y2U40gMCY8d2zoi1/ocqshPM2DIhRZ5uZ
dD1et6dl5M/rySZXcd03SvKWlPUHgIao5m0Ves/3izVideEGAwPaebB49oiv73hHf5kWVBlSrBAf
jEhG1Li90T60lnFWsE3TLy0oRl3zTPwW7CevwV/efSdJ4p4R1FtKTTeXpEj9Mnws2QKi0qz+4+08
tttYtjP8Kl6e910dqtPAE0QCBCGBhCgcTXpREtk55356fwXfIIIwYXvgweU9ks5Rp6pdO/xhT0e1
mvkGSBAyD3NViHjfZ9o+yXvZ2a81mH7A5eSg12kxDncrrA4rfN9IlkYcq2phYTNaMdD2h+C35aYP
imEvOzNUDwrCbE2lFA9K2iL0C6By6vkIrWP+bG01nCMo6dBc/C1QCazZComLH6SJxZMh0eWm+pQl
jxwFyJqTFrpGiGNIH22hPtQ0IpMnQ3XufYTvmch10oyyf0ZF1sdLpbXu2kL76fnAOST6H0ElYdML
OOo1BJoSEzY1AWxVWerXFlrJIAHA2EqH9jdLZfrQWtQu1MJrDPXQojbREFc7VqPcyJjQ/8b8667Q
qNL6plulVqjv7FbdKQWa+mOKqV9yGM21PYBPgAG0taMJCWxynqVwfbD5/r7MS/VrV9X3qpltdGC4
SCkwXPTxy9rEZmM8WjlyoV2LaTeF1ZRx2tQd/CedAcA9ZeAvRtmLovai+56ab6y8L7nfcO1JcKEy
+04z4MktXWsuFPwHx75KmY/QI+njbqIoae7bQPk+NjWamEaDFBFdZHJnkKxIyBgb3SntrVHnKbjb
4C/o8yCTXP0rAH5n7pHrLhttC6gvR2iI/r/nA18Wzl911pwUmmt6gRp3KvHsSYlok8FzZab/wyqc
RwtJ8TkKq2DMC7CtXc5MXi3R6VSmh8JiGoFREEilzIaNlGHq23jE/95zVkqj3AdxDa3EZ42qd/EY
ecvG6MHqBHjZFo7RzKH0uMsqq4MVluQW6kbtnYrRN9Vi6aGkMSGERIwkS8vQcYfMyXhRZ7BrUJYS
vKBTk6w25akOYB2Gdt8sEDho7rps+JqjFj7DsXI4YW9KIOWQTQlYNZWZ7UDYGLDt2/UWjWe/Q2m3
BH424AC46YeKcO70x6Ztvpom1nYshL9gaqUJVhNNon6NYfCTD/2upg5CrwtKE9n/ZKYCt/WidHhC
eOFxzKJqq4AeKkB65RpOtaEWDg9q8OwMOSYfRoHDJFAGkTYtAH+mwh4EbqmECI1orJ+bIl5nTKfC
GMIjGsZLgWIiJs0kUykzg852n0oNZ8czSzpOnV9D3LczAy7HwUFbQ3jKXwNDh7lAcH82wE5PC6RU
HuJw7IDghzhrS0UOZD6/S8dwCE2SlsQ5jvv3X3YoF61qSrvmltYYLI/W8piD1vOJY3BR6Fm0Tkzu
rmWO2uVoSsKsObg5J60Zr8y01FAaQTVFRybURRyGQRm+TS7i0zMcLlB7wCxvawrtTUthrrXty4DS
7AoE27DwPTacJ1J9b7iFhx/S9Cuil77zASfMujPVTjF+WKIqnwzQMp5Z7Uy3M45e5xhHp+YxYxRz
877f9qEbbPxWR99loNdp2jnaLu500Gvx7Kg57Zh+QW9QO2R+j8AJcIYnCtwXFXNllG51FB3Q6Xji
Q22bvE2/uROs6FETK6ZL7Z2RaCqolqBe58OTAc2WQkxYzNyMQ59b0ffUVh4ABw53ljdmM5SevKNn
gudp6wiWqx6h4VrV7XOC622BnAnerIz2PCgCOIUNKWYNgdgZw52PkjdnrSk2RCpzHk3MOgxbfisz
6JZ6KWj4wNBKkKSf5Wqab71HnGRDln0LG07QC1Ws9IvltMYzMNVvXdVkW01WruCSKWFc7dEqOf6s
0IctG7Z72AYaLRUtf2ZSQ+MT5PdfVLq/hqmIfgEL2uWpcN7MIJiLTjz2Ri6eLYzO6ZHQIwDHR96Y
e+UOyx5oZ4Z3FyVxw7V8NqLeTNvSKzLksnHCRsW4b4pyZcDaYILI3DRxh6cGDzQ8p5RdkCdgNm1G
xghT9F/PPxBXsmc1wASay0Myk2TAxwC+JadIla3pybWL3FVAtTFOZtYHAW4sO4CsfNsODjFQItk7
au5yXTcf2mAE7Gw38aJG929LlsNcqBL3kcpMF8VD8VXXNJXWcLnTIxVkJHmuZkCBUBu/wxts7B7j
gJmU7Tj7TC9+RMD8tgDPwAV4qsY4GG0hN7CmB+O1MkJmq8ZkLHLVr+9yVYdJp4rnLteXBg2fhzHG
8SN+U5xWuwf1oWwtxNcVLfjiVJ26wZXzi6uo1bYQDamHV8TbwizWDcKDT3ASjLUKb3TmZYg6n3/E
Ji48jfmIcShbjmr4voZh+Di0zcnwygBjzvG+iJx6FsM+eaY19tuKmKeRlNkIuNYYhWHZEp8iHVdx
ON84eY/jMaZWkzjmuwhwFVp50n1F1ZjupAD5lXHskNamoRfmtvdoim7XJbQcRzSkV1mw1byYrleD
+1WFW85+xJEGYMcUPqVhyQHmRQhQoIQyUywdF/RwID3RgU1pw94YlKMJoX6hjqWJffKKTDwHww4R
uMLgZGa4WfsjezHJdjmGiWUcKdGD7zjKogfcKkZr/AI6fniyOAuWFbC6pe3tPXMY/tJLXkHhDPjB
jdQFYThmB6InsSMEr1YaybjNSyy3ffwZBkMoQO1C1VgGKvAhnKGTqtjDKmlX9eCGkPNDxPzt8WGq
NbhHPgMQnKbddT+gH+7oOqa2di1Wbj/5aNJEzUwvWgiNQz9DDif8ohdaQ8vC83Fvrda6W49fjZAQ
7bZRgr1XDZSptQf//vyjl/9kImyveRkU3qYHsR2iuZP1nb10e7eZYY3Uky6mFM8m7b9q/A5/HllA
mm/roUVWB4jZCAjJzTaA2x6TjgkNJ3Qz1zjUFTByc06YEh6HifNflqgLO0z/iqag/qEDuurESm0Z
SXR1h9c384oHR4nAB7uihh+cF4so9O4NlDmcmdsLHI6mkE6VLdqNMalroJzurp68XzWuQ9sqGeZy
OLYJRMa7s96aNgTYVfmU6UjQDZNZr3yHXlxfNVS7jvadXgniqnejGgCaw/0JpxdyLFc94bKzxqr+
mxKlsN4L2PihphxwkB2e8ukpFA5tIITcGL+EypcESYYZaIJqdf4BPStG4FQFIYdoz9K0EQ1JjVB9
IpFJv5bhgAcqY2SVackKBZgHI/asOSTFAu+DEfZPEjw1PZUK4jnKzoxAnk79+MPDI2mZJWMGUVnL
v3clnsNTgN1VOsZfPOD8dI48b6sV0e/ezsUSULN7L5IC/mDUf2kY6RU5ipxqPDBlZyIO+SibW5qu
bECrUhOgaBwNGTLzAzobE+z6+ybt3pTWbR/PP3LFwj9I85x56rtHwVY99m6FyTOs8RYgm0GTdwvu
feIgSJPnNupnBkfRX4goAOU1ARBhrPESWrHzXOd+P4+ARIzaXVY67Rc++0Lir3bVgMMCVIxNBz1o
wd8D8pJxO64OA8FUfI8UL9xXqLjMXB+AQy+1UoYQ/4Laa8BNW8mLCmUWG2jttxF6r7gdwTLLW+Nr
nesHIfoc7J6487yQlAz9r2XsqKfMQbtgGLx14ZLQVzBWKKrScGEonI5NpKOaYSPUFnfVHRqfez3D
B0QNk2Bhari7VVLWIhJ8riKvwJp6TrQaOorkSXjmF1BRB2RarO35V24FVjHVoMpMgC+NKlKQwID8
KULEyhDa/xYloPjiid57b5kqBlzFvdIa5XMFjszAT6NO1bkhpQxo8f5W/MbFgVP/pmY2EP6iJJw4
UOVkCIAlzoEVMRGcAMwmM2fseJMNtmG2NBDzpJVYI03FaEg/qbiMJS12Y5Y0HmOl5JvkRxBgSCak
NZktTcoYJiKwczYukxZmFV5mE55mpFjlc4csQSrtzoBzcilpgdZJMzRb2qI50iCtlq1sJsPkerin
VWcbNfzUCmms1vZYrPXSbE2XtmuwwVDi9DGzL3Ta9o3PsIjiR5q1wZR2mKpIrdQGjwcD/GLQY+5m
Sps3gznhLCAJX9fSBA6NvO9egfYk6irBjkWMAmNPm6M628fhIxdIQzl18FX4YECPOeTyMGq3E+5z
rFqUR89WdS66hKY0qUurVGeqIn/TPVvZ0Wi3pY8SAH5pgjdIz7toTplh7M6/kfzzn86/h8L7TAEg
j+EDLnpNiJ8eUvgosOV47GUDbnsJtnvguPPuv36vl3585z8VmPWddW3+33TB5YV+5cVYhX7QYKn7
9wsvXpqXd7/Aagt9tUP7Wo2Pr3WbNP9w45X/5v/0D//t9fy33JL8tuB6aa6Blth/r/n9GL60/7ap
k5fsd/3vf/97N7//49/R/frHf/x3xW/V/ZsGFNKALm+SyqvIAv1d8Vs1/qYjBK/yp7jw4Aj0T2ti
8TdHlYJmjoAGZSBu+S/Jb/VvNukdgvaWKtW6GSr/ryS/LyTCHMdybGS/sThGsgy5mwvZK9CMoQLZ
xVqrELeWdYuSrZrpf3l59yMlaCNv4p3ghH6JsX3HeSYKl5q4JeR5IRp9vgdEREERoHgsH/q99Jbn
Jt3E8NtcqyMKBMOUQwtXGZqbYZVTfki5EFK/Qu3uE73umJACAYDQNtMlU/6Pj3hFfvlSUO58L7aD
PrtFc1XXLx0uatvTBrd09DVMsh0sJsr6wNA3qfOcYRKzaTKOvoobAl2zCJEamttjCPxWXdGdchY3
buZCbfZ8Mw5K7AbQPXyo9YuPkwe2Ahy3ALziNF8UoH/yc9gLL1FmWoPUQ16IrdrCYKOBhqaPp29u
3IC8wL8kq6gQWB2wFVidkKWFZV18GUBinR7CZUG1BM1inzID7SfztbdhK+fqCdkPUqGSASPtE4w4
2gltjojJqhta2tKWZkeA0OdDLbaAIGIKSxRKcb3+euM2pXLW5W1KW20VZSr07i5vswHAXZGKGuu2
kJRyC/eUODC2BvJSicZ1s5iUppEU3a4JT71ljauOfo/tCnmXAoinRMsC3bi1mq58QMdQLbqGyGYi
VXvxAV21VVpN7fV1j+wvakVlCHCFHvlDWAnoHrq9R/ftRYtLVlRhHW+8lkvpPfn5CBHYAxgaa5oN
/n5j5U2gOW1S6mu1Th5zIIDrrHH7eV6RwaJQNqsto1yrvR3v9SZ6s7pkM2IIdk8a9sJci1bNWH7x
jQhkCBPUyWtXpH3QQioUuzw1JddF3FsDW7LNzdGYiaQbIAr1UEbH7Eta2sO6F/qj1yTfIUvMzSg8
MHTp5l5Dm7dAxQeNC3tVlz5Gw7DgQ00bZrUw7vwJR1DVFYvB0H8zR/8GxRHmchsXS8XRl9Sa+nLy
4cp3DE4XraBSZgAGR3UsftMYGRALoGWtidLc9Ij05lIjFgm6VYFHiLA8ij/kgGW0K4PwZ0vFscjD
Gg/ONv9pCREhi1RBhtIQT6lYxf7QwIxSn4WGEXaUFcPantiDJmoaTaQlG7uCYe8ncECqwX4IsyKd
la6jbeBrw4/P0UKHR0SAU/Zq3u2MCQ9kvYcnHUypjkqtgJwVMzlXKy9a4WcEMAdK5YJZKA30DiEO
HWE82pi1t8zGATJj1MHZAPKvqe6XoKzoReQ0wKbJtIETplutBOSdBC26xT5Ksk4QZneaOoUY46Tm
Qq0RLGm7IiXxV+n2KMbKh/K0/3zhyWV1sR05uFCwl4qc0JsvZDCNnryNXa4D+LeO6jTFANiV1yAE
PM/c8obqqXZtj1mYY1gEAN1Ct/z9Ig/GVNda2zPWkpTfJeFzNrrjf30pL1YyiWGWrdwBZBwj8Sjy
3Buyn2cRw8vntbAghLVr2HiIyjv8Q4e6R9UlH2HXIocH9gfiIQ5fUzesA7nJkaUZ1ro6/KoZ7CO9
Ya8Lq4JurgodlNH0AgziF6UD2XWFl5oSBXvQK9+VWH+ya/u3jApAIRAThuytGe03U0WirFeMfuFS
6Tltqt6IWfqVYOoQ+XRARnxBJLPePw22lwpqYkCEtVR3twwH0W1hoIq6A1FqUqC4xEOCngkHIBo4
95UDQGAoOSONwnrQXauE+FiOqxi4b1rlUECMx7IMvsuv49U2cgR6PavyvF14rvYadntKD+3GF7kQ
Bj/HPfpULAhDR3b38tzs4MQJSA7mmmnlskvcb4nIY05LeeUp6uataLEAmLZq79yKuVfeHv4trEcN
BhUehxerUe0z2+gRdVlrOXmLo0WbTPQ0U1z7+RyWIrt/oCorEWdiX0NUN1a4ziNaaKLe6PxGyeep
Q/z/f/9CXF23Sa40qd58uSOTqciGUh+4K1/tl1ppzlAhcha2laBOw3gzzFvQhG32BGvRXnweDTS5
YC62B9wKDkC6EKaFr8z7BYXWUxyrVSVQpxbxPIh++DU4LrpayG6hfyTTq3AEUTbk5lPqOMnOduTh
iHDlvC0dlIum9PHGLV2JGRhQGog+GgjXc0/vb8ksXcpR3eeW9PAN4MjviIliB2LRMH1Gngq1plRc
6DUcOVlod59f/sryRLVYpffAPbis0fdXLxPDSpS8FFjMPnUt5tW2As1kVZRtvKCExS8itm+sS/mO
L78B7SeCE8pSuG/Jb/RHiLKGRgv8XDGYWjDwclHIinKAvCUnyqCBim99R1vqnf/2+ZOeM4zL69oO
6aOKJrVJRHl/3VqzMbh3K3utjLaxNJmt09Zt0I7Qll3hfSkrBy8Eo69nrDtnpteiussCim8zQNaz
PgqP+FbH5dfAh4T3+b1dGJGdk1t8uBwOIqosTAQuFsEIONqewtBaa7jGIkznvKg6qYUv8Kqh3USN
nbrbIl3FWRk8QDX+MaBSEvTKd59TJRoBQ+ZdDx4dDlqm0yVTEjqaCWQ/XnE3p1pgTNajJNcoE5IZ
okOPEaTJVlPGuQoYHKcesLjIHHWrXmnXbqV6d6L3kK8xpLCON7PR1NhCn7FWtvIYaqV7Y2OendYu
Pw5vgPxUalbzv/cfR+NtW9OQWGsDHMAiMTWIDw1YS5QTXoMWo09OHVqsSHiDJm6sRVYaaN8zRtxk
blrNLGO8HyaarGgTh31fLDmIwyUAX41/kz6ljx13n9u8K2zeO3KhfS8imzSt17dBYq86VQnpSTJE
butyJ6b6nhElqppZ/CMyJaHGIk4gg6Jt8iGDHoK5I+1maPfVugVUsR4HTlfMGmukGJY4gYKtE0h9
Z5b36iEsTCHZ76GwGVvzOWsA+CMKld0FWZXDotUy5Jt+lzDkZ5UppPkx4xOQpyjNviaYHC46rYRM
A8unMicACV5jrkY/HBbUS89Y0XZfeyVGns5bIbQ57nrTrm/VXh9jFM5eqCabNAZMDZ3T918nRaN8
mJgagdj7Ry4BIRO5tAnCTuzAY0PUeJt300oZHHvN0OXG+tA+Bg3ugLKTDoWuYtd8sUFq37KYFgHo
91PzqwMpbX4+R2sAUUhEDlgSuNoM+UBjPsUqUauNIbOH7dc6yWjT6qvzx1cTBcAY0zgtze5CgPef
7+ILP2W5i1FVxoGE2+Nc+BDZYH3pSpva1roS3yrEjQJ0OQ5FGykLv8b8faCbP3Nk1axCr9yGIcLG
7Y2U6coJxz2wSfClpNzi+H//qYK6AoRt86IyqtPZOe3rK0bdVt+8jI1Mm5C2W8T5gPyTiROGtW/l
dkDNANMWh9EZ2ok3cvBLcxT5XjTuxLRRlZfl+2XEd6LOs0Vnrq3RHDEhqBE0bCuy08pE6EsoQPZe
kLH3l1y8XrrJgJBIQiBOPEYJID0e+9od6F4bCIUq3bdW6dVN2wToCMAwm6EWSMVkON/LsjXuatr5
I+pMim+ryIqikecXZT3LEwPd4gxmoT8VT7qZJAsGWjF7ntRntDToCIqTrbpareBwVwEnQZBsfKCY
ReXjiyE1ybFQvgsds1/1PobtMJA3TlD/As4LUhM9lpk6IWbQCvhzQbnVzK3VaEdmiMezsAufJASL
73zTRTysU6oytVaibd8h/J1GxrYKos0Q6AqUOurSSpQF06ZN4aXOYz3adzZ9oI2eCZoeUzKs2+gg
7OJr1bRPQ9Fu8YAqFmnTP9ophd/nq/rKztN0JrTo5YMPc5yLvR8h08W4kQQWqCHW9k1Iu0Vmr3bi
/UT7HjF81IBiEC//h8s65K3M3ylmLtPExupzam0g4L3MCSLbdxbnVo+wSn1pm/bSgXLfKuGNp70w
xDzvYc1AIl4nSaSBKjuvf2YnLRL0OuL7Jp4iiHMayNmNqfjuN4hp827HO/yMQXU4JXppstFtW9pB
CWtWmeH/ZhHioZI21rpW0LUkhckqXLjYdl8Q5180UqFKsvZGpoI39v21r2TgGCAEzRJ+yj//I6li
jqnm+Fxb6OXRGBMDsuaS9xR0GqhydKVdMtodhK9bFqqXloDnvW3QBoYQzPH9oURT/KGg7C2stcNW
Wto5Y6be6IAZItg6kHvE5azoNO8eakYFe1TBxhGjorIYkWBR3A4aS/FiKJO+AcvwEHH3C2PTh2nA
+KO+UXlcfUeUHGw1epgfWnNWxGTb9nlHmVy/pLggJpCX69s90cGgP6ESckb+6POVfKUr4MIgIvQ5
xGUy7Ysd1CmVMqBJDxmNk99GLNv0UaYrsrSEiv7sTk2HmiOROaiZkvjGy43L23z696kVlye30uG7
sjou8161wqNQhbROW925zyxg1HGKP5qtTTgFYwvVdWAl0P/YKpp/AKCJHIY8OkITLSlnyn7gbl3P
XNsmBzNEzszy/9JcdvG6EFgmqI4sQy4OiAhJKTPWJ0GRDLXHgLZgQW7y6VbVtsIQHlnARR/l9LuS
7Hdqc4B9/o6urQx6JoQyakNAkBfXd4oBmFPDpm8GfV3pLeR4OX0QSN9C3uiezo2vJvdeP7+s8WHi
gZYKKwITa+o+YtzFrp2KPjYDgJdrPSayR05+qhVnltPJDsLipFr2PhXWkQP/oGX2JnGineUDnVJA
D7rJzk2tTeuC/xvtI9iGgwAKjN+NbZrA6eAHqsmOvbDp3PzedJ4UdV10NBMRx0CH3NSL0+cPc3aU
ebfO5MPIGhJBH5O/+OJhQtxATAB+CKV01ka0NhKz+kF17f0gxL5EPz5JoHxA0vPD7JttpafANm8l
qh9aHjbzI7p8lPcY21LpvQ+DMTTOAq+AZN2kyhK5jpfeSHY+UmlJnS4CXEaGmVfUy8g1NpmVS27E
tvIhhvCW1cDLbuz8DzuPu9FMEHowGwSzLVl8/xGUMWCg6+SiWu3U1sZQ4p0e2LSmxF4UxsEurBtP
f+3h/7jch95fNMLAESJZp6yCqsJLlMl9WSs3wujVp2ImRcOACoMX/f6pIq1rPA7OZG22YplO0RYA
2cJpiy+GhwJrjLrV5wtLfrOLdSVNDv95vYtvWppdoAcGj6VKwa0ECU1kvGqcJoZwLgYIr+LmMrp6
SYi8eBkbJqv5IglA87AAhq0mayQDDwpKLEWcrF0brgboU4xEMhXNd+/J6r7TmtlpaMwZsXMk9z/J
1+2LZqFM1r631V1s3CrGjA/FmE0tY9O1sWxBtLQvbs6qc5gUrZHSvHWPYAH3yNPVQPZmqVadajil
M+TyUaYC6xgNX3rF/mqx2fWkPKl5eUr0bwwVj3I/1oBmURgwFHSyJncRu8gn+/6b7Pjgpwb921x5
cXWnuu4TODRj1kiplc+/rbzXi29L+uhYDJYN5r6XS9bswgxjOjNb67g0YsN6pDcIA8ykH6V6N9at
3G2X12IUoGOOYJoafvTv121boeOcB1zLB/TfjU9tb6yjSD+EhN0xNheexhFc3erIf7wq5bJwyJzp
/QIVvzj8Y44QRlsTSlZM8OH/sz70zDkiV7UawLHYEfpu1EA3Sq6PC1ggo6JqNmbNjEwvC3bE7rvO
D8J87Yac+8Tgriu/F/ckIZvsddTqp88/48eQwOU0erka82FHnLs7fwQ6q7JVfZyqfA1VY40Y58s4
JLsIBrEMrJl2KwJ9zKhsrqfTDzBMm2HrZZhPka308pLrocaAdkay6+FVQg/8HRIL0j4/CSfeZeYT
jLvwxoq9+qhMdzBWMwkOl7svUDFpCPUWFgAyhR4ncD4yFhH62uexAfPeWLQfGx/nR5Upq0nTHEmw
96vWbasEwf8R91BMj7rA3MvNnFjsEoLmEVCsFI5Wjra/1Ad0zOt0BRfjFYfjozsYe08Qs1oc5lSs
Yv8nh/615Q0k6J+3p7+/PcLeMCA7lK+TkEJWTe79CRhViydsSWDCh3cmgw59EzmOpeZt6h2UOra4
rkOQaRF+yTlmZuMo9rGvH5qqW7e4mn2+PK+vF4P8EjAFe/FyE9ppmUIW6XJAVOlOpict6VPmFAc5
kIPKdkIvUIzDyrS4z8+v/bFAkh9QzuIMmQMQCt6/oQZwdNVqcisOPgQ8Qz+k6HrMUmCmbknFgQba
MDO6FfQRYA29OOWWfY/M7FsXO/mc3Hs++cWxtVBXwTfhWBPws8F+stVu9fmdfmxfyTsVtPeYuOky
a3l/px1MCHvS0nxtl83JIEUhYyc4jd2+zhRUesS+bacN3jWsPRoeMzo2b5/fgvExheEW6PDpJjNU
kwnq+1tQ2ygDPAfHpmy1Q6WiodpVpzJCpD/3t8KmtK364K0pOYSDWj9EChmxWZzcHNoOgbTGVgNK
VAWJRSvwnQ1/hmG88x3eNyP/jMb6BPEUnH3WorNhxrsxTe7dbiWJpAE4mlnnqAeM0H8B2LxLpNs6
VPoVlKHj5895NYgw+6BHSM18hnf9mRjSQwmKEI2VtRDWZqqSHVqwR6iZu8ZKdvKWP7/c9S/rouxD
qLdxKb7YpZqHc086cj1rtOgyBW95CdwgxCilifdFO807v1lqZAgAsHYBShQ3ri///vdHr8TDUPoK
fA0d83LkE4m+y9WEIFZW1g98uxi6OhsLgvQwZic9N49Tg4JHBY9JIM2vvCl9fXfjFq6diAIqCsWB
bcuf71eWwrRY9+04XdspdCLKIg/xDsYcKAMdxMiblw41OdowrXl0aBHH5TYWoNuDefAA1vKOpuss
dAm7N+5LfKwBBWkmERBgjG4Ce3t/YzCAPXSXKyix2WsJBaGstEPn2BvVwOUmZ1K/bKNoPQzgqGUo
NQdzfbZ3AEW8VNoJ6Kmx7WR0wMKCFc5gFWztHkzWUTgF+ah1TJh3Qpy1KrH1g7soL3CGsTbyT4K+
hs1PfgtU+xgzZXCGfsH+gY06sLtqlD5a/VBHqDa4OK+jD5+r3F3Z7ZBimovAOY49hetUwFjMFoGl
vHRZ8Ian7CNUl0Voe8dIVV4MuW/1FgbN4DjHljLaj6ElMPF/UA4iVg8y2sHtJBYq+SnolFcVCuSQ
FHs/y9YK057BVA/ySC/6aCdPM5Olg7niDiUP3AnpqoQN8YjxyA5GudzDModNSrgTDj5oZvjTt9Ep
HqL1aPvwutkDpfcCOHZpwH3vFPWAdeapiAwpePDmCxidOBihSg7qWF/HefgWkFfI0K3WYl8M8Z0d
NetYMfetC2G2K43zwaL4rCphL092X5zCQXkJI96kbyynyDifbmRORx1t7CpEuMuin6KHAHSst5Ym
meu1CKh3z6HPf+N6OJfDDYB/Jr3NijRYMbPb0JYcEDUkC29TlM8ZubTov85K4yZY7OqixDZSI5cj
hbzMy7OSoUWDNvM619LdJIzzZ5psbT0JtC3j6YDu8a7na9IUn8Mv+fb5rrgWH02GF+D9bAneuTiJ
8t6HLogR3NrN8l1neWiO0u5AMEr2M4o4/Pn55a7mB+gP0fW10F4Ul8cOgjGy4uJ6aYAudWWjsUjB
TqFuEi8RYxn88MFBdcC4feh+rOZ4PrBCAGiBRViXA/gawemKCoxHJVM3QuTDaweSZ4uv3GnysIOm
897iwgcX+Ua74FpEZNZKFQmakmLhojIJtcLvKoU6vp6wWUEQaer6GQ1jBwEeuZvYAlFu3kgyPgKU
SDJMahKmQGRFVCfvw12B+JBm1D5x2NUPMW6sLcav1YQGXOPPIfKRulYnqt694pBPJ6x1GagMBybV
tKz76STz327yXmqMVBRF20IaRACUkrvXMs6v/NQaGrStfmVFPmGnvAmrkQH58jAjEYTWQc1KvXNx
kiAkgXJHWKfrPpiXQYNYVIvaQbcdobDKraI08U7m33bTzKI22fPATG1knU5A+XzhGsa1e6GyJGmT
hd7lPp26GosAN0vXZZ3uUkGupBI0Kg2464CdRGuiADB4/ptA/M/qxKtc13CDX6wpxrFKeXEi645m
GGRU/20qCaQNwRDzzBNtQlrklfkj0k512Lhzs0TRpnXq+24q7poKsjlvVgY6W1fuhuBXKG5hsa+9
Z4mcMvnahkoz7/1KwcTB6n2dPges253MPseBU+7zF2hdC3TYF0nUhQbs4vIisDYLJYeXvB519aAG
B3VqsFIMfyoxqbk7EIvJ0fFSrV7Ov+hstIBa8qTmW562L7Ee/hRG9KYk4hgrj7FgeIDN+QGW9xGF
FhhlK09x95wiG3kIV3wkP1iHFSInfgDCs/kxdf5SC+QJBi1rVo4K3B2WsEfoGcSsEIKznQ4mJ2tP
2oYPB4ek7MeXgNDLFn8etF3i+jTW2WlQOCpUjzS4Ry0vyPKvQDph3dnGIbE5OCI3XsCKB4sA0CUU
m7S9mc1czd8dSh3dYBYvAU3vv1lXaHCRcnrA2J28jRLpAGX3ZLboLWVAxu07ZEwK2EfcDsq0xtkn
RBu7Y4HhuO/p+1L1XkeFUYOlgLtKpR68LB2R5EFc3/yGB9EaCtExILOHIK9Coge7YTI7QUKjxBcN
0U/fWLEpOkxUMxdovnUMe/fJvrHxrsVOCUgAEE/2RgR9/5xhCfpgnAKiGFRmFenQSRPnylwmBd5Y
c/yL9Y2lemWrczY5cDFMpqKXWz2surhyOy55rqyF2J+bALLvGJC2fn6ta1W9yxTUASxF98iSYeeP
fo6O2dc4MFNcy0RU95gh3Buq/6LgcIZbyaI0QQXdgohffaV/XPPilZLXZiY6fiwdH//s5sXkm9s9
gqjqXZq4uFfdeqFXLogOMJWuyoSZQHMRX4owyUXjIOweG93MjqOFkhWnwTKWTvZNVgE+yfHnr/Xa
FTWyfB1fd4l9k3/+x2ttzbErW+Gma7hogBumezRGG6z0xLrGDaYJ/Q3m9Y+fX/Na7adp8BFcumUu
CdXFe+2CQqvhuaRrxRFrOZYJcReeh074M0/zZRsC0baSUwkkNlfbeGl27eLzO7iymOgNAh9wGeeT
zV28Zy0ausaKUOCPEJBIgu4gK/dUFtcSit304pCO0b1j/fj8srqMNRfnNHuFmTgNZsCvl0VvrkWN
4jEQW6MudfAHa98oTAsScyOmZOGEplR2BS9fBJAtdQWdXzQq6PSDExGp6iAJpB2QYsH9iXDrYdwz
GwqEH6rktXSVUxRByWvEMCLQ/hXOPf63NTA5xb9xQF3JhDXJ46JHwOn+YYSUxnHg5CHpYcnsTnY6
rSF6k817i5jqy/ri87d2ZboAXPhfF7wMM14I3tHsbGZWob2XW1+2KAYS0BqFuSLYaRxcmuX/5Gb3
UWjtAageEaA9xEv8jfeWNzGGNI8yv+gm7U5zTnRpW9c8Kip+ShSPocGSh0Vtle5rplGcQmWtqvD1
88f4SDexeQx2mMb/Wx8nup3SRYYe8xiTe6cPKchdm84f2bzsfMiiNGlRDcSfE83KYs62mWUanFr/
bcT722eBejIBwObg4GYcSbca5lf3BI4ctJDlkOmyG5Fw3tkQTrEGZlMWer9Ry3oWFLQiFHG01foB
Bf9R3GqvXVtMtOgZNoMQE9blTgzdYiztNkVamwEhYiOHFg9Kh0+ln1vot4YQVz+CzJEB1LABade/
j3fqkOde3JEpn9tcpMZyItwi2q/g8dSW4Trv2js5vdaLFqeaIZ4BRfV+GhZCc0WCslaTbzBDmBdU
AHIrfr5Grn2DP+7OuYhLDmRid0Sa5Tx7qjUFPH650nxl0dUBRZ+5wV5xZzDq+/yyVz+CAAqnu4Rk
gHHvX4oYi56OF42oihF1gbza1NDskeeNivBAbNxIGz4CmtgBAAz+k7Mz240bS9b1ExHgPNzmoNRs
yZZkuW4Iq8rmPM98+vMF3X22lCIy964GuhuobptMcnGtiD/+gQYPFhUsuqOSrM00u2hVXnpcR79J
bXtSuwzYIb0cWuVr0f2TfvGmtCZwj3Ks0igYyYeINsqsveoeKvG2pgXDjQZf6IHSzSWk0ZbYlLB8
Us38S1Twv5x+QGunJGAhOkNaGuMTUhebmWVFk4dZyVBdtAj6FDO/1QladoavTRX+NrRzJ9TaFQ2O
KEdGZdINfHwlioEKvUO3vPTgMlYRxoKgZ0TJP8okF0/pMxvUso8en04oe5kIMhaw0Jt+vCZ8D7uq
9QBIlKago+ft4+ei+NUG/MjUAudetCmJ8XOynqQtsDPz64wFCl66KTGuIPCw8chOBScCUKvt7saC
bHbmNFhbq+9v8qhg0bNy7lRGTAcvKW51xtyNH76RHbFPfWVfowc6/eY/K15Zq/QOYCFMIKgUjq7n
exMxhDYPBT/KveDigv+YPS2NdFS1Hv9yum47Rfr9wLFj4HSDk8elxaFz5kbkI/z0dnS4OaibwWaO
+xgLc0T6PYcfDvwSdLEBH9R6HLUZaZ/mAQ3+3aTOtUeInTT2QQpZB2Tw9E1YK8MQTbQZogyh1/jU
ZCAYcPEGLg542iPXbO7wyb3052vpT+vRe8LR5leT1a/ISh7dmaCUAVTVJuNCJoEG04RAnACtnLYQ
y9zfy4k2dYIUR+Y2cAj7VHGkMPPXGbuz1oZTy0rCoIQcvPzWDzF37pS3BL90QQosq3pydzLXhU8L
t7qN3tQ4fPMz5anp9Pust66qJ2MIvkMhL7aw0R4HjTS0qnscKB4wwLmSKmlpbJvyZsbQLQEhPf3E
Vr9jS6XU06XgPBYRzJjHdSa5mEuLJLWLdGYCbU+j9aTybzcN3k5fcg061AwLqrULWgkEfHSKjF0W
lKNp5HzH9WvqWvf4WF9pbbUdIjZORWyuMYSy6+CtFzDrzNVX1ym9hGq4HCXwrz7uIsgOOkxKZlmn
wVsQgurHmINiGWEUxoUXuRfCEctNglDgQJVoTM8THLTVTUKm4R4Pnt7/6IAZSCaxRqX5w+FoCu0x
66xHT4l+jxb4sJSqfJ8W02uhdbRo5VWzJk+RoT0UDwF0i9K68pVzi2HteOeWYOW4ps3xd7Spd2Tr
Grnb/+e2hBaTpD067AD/8C+4/FzmDO7l8Zx5JWttBycupboD1+QTQWC0/WqM6zQ/qAqIGaPzq2Xa
MUeYQUKNSDfz97jKb6OOxBhnetyAPD9NtsGglcclSK/gmKfvae0NoUeFvs1OwohJVtG7vhN7Flfp
iio/4DedDc0dEO1LhK+WYhXPsjOcvtoKEZAh8rvLHaEHbJdJU5UsiFbXtgkoDMkGMbmWwxhQ8akY
IzHkBKiVNRASgt1X307fwdqrf38DR69esZpwHFrszqqWE6IlqJbSyiHvOMLbkY0qxx32fJ/rrD9m
lhxcTs34ND9vSRNrUHPmsMbgPSB/vAmMA0JfJkRssjL7IoUJKcL80winO71tv8f2QWHhC3ArMeK9
Fl6AyH9x6jtr/scP/a+CJ0PBvg+JTJKDpwcYFEoopdnvYrZIS81eC6CYbKCdL8zHwdLvZbY1grpV
GTwLwiafPOyLkaXsMWxgE+ao8s2tOxnXQaJcyUatxN5PQiPuB9qkwGUQWaS3iVVt9SDdlJN2cLsH
rTNfW8HVJ73YF336QHP3bA8h/PfsVTZ4F3OgjWA0VmDeeyW/WW4hiOJ94JBCPBgcO8IXkD2IgCls
XPWL3mNOr5rLnz+9AD6rYCgk4O4Je88VQd3RCiA/1iByll3Zqa1D73Fx+eZiIMjlY+zG6bZQvtTl
rdZ9ieEAyOkteI/sCadvZXUtMt814TbbeCAc7dClhcMlItd8Gb23AWVT515hlcCUBU+kcniZ9Hkf
EO16+rJrR6HghNiHIEnC7+XjJ1/pc6yHVpczUkpvZXVkWG1u5Of1wog1SF0ii+P0NdefOrfuWLTe
gtl/vGgaVsz0wQ4PCXFcTcckwiKpZ5PnT3mjPpk1r33KwrcaEk5O7Ejsjk91BAgtVUHSnTsAVpEv
8ayxddjvpr7UV++2Pd8vYttSkgLSsXKoPXtPNgAaU53anljGrGGky6oPdOC3HtemrLw+/TzWZl3a
+xs4OhkJ0nZgHEKoEWYjvuCPVdDvbKLtdL2/M+M/PQYO5A8zlmtV2F+Fgf5GNXtrTVjIlUsdlmdi
7oV2Sct2TpZ+nVTvZcJEcMjsh5AAtRuMhXGo+Q17+RwWtNq/M6vjU4IcT0t29D6DehoMD+ObQw0G
n9TmNxltBYPzfRiyi2Bw/549grSD0t1pOgZpWawxwjasp2USYWTFg51o5KznF0aDTLVXUA8kphv9
i6VuYRMAx1p1eNFHd9nXnu9Z/QBtiVrd5FFUDIil4JRGUfGsK7yuz8D/ax+1Rb3FyBkeKeY8Hxc6
PnnzlJP8yNbCbBrXzwW7qZX+3nK+WbxYbawO0+Xp5bT2Sdv07yKThWV53MinNfGoPWFPB49CWqpb
qcExysdfb8Jse4tN4JfTV6SM5Icc90FUDaoFPq5ZqEc+/lDXjKPW7WkA27GgB6IvSGRsw3Z56ecq
8xfVGzZVdugyssbJALS2Q7i417gbaQ/zIIhZqSauwG78nRVD5FaSYVLXtdXerJ4JqMe/jU18q9jX
TYqNA4XFUzcm84YgeGoGbAlqHJYgybhIHrxv0JNxqQ4H+hqpeJFmwyv0GNv5w3PaDIcAd+V8KqCp
JPeppz0K18N2x4Oaza8y96ygD/j2SzDPj5HDsM5ZnNdNmRQRVkWQ+nStEG2ZN/HPMacJKgCenGba
TtpNLqw9HMJvUXE+aRxlMoiCMnddOy1HJg4LfZVGm/J64ZvQES7o7NJvZfPbEKJumr2vaZDeTLP7
VAqhGkO/Z62DZNEUhFvSWs2UzLjEZjcaXnk5r5q8j1fiZnc9rn9FMyvEyuIRiyBZg0FGPDnBvH5d
byA3kpElERIgZZTDnLWQF04vBn1t0S81pLhAqXhSfVwLbYSD6dwqdFelcNzJfcWwexOFnPXCaq5z
636xPYGfI32QMIh0Ya9kTvQy65ezNn1RPTKjq/bWA1PpYc0I0Io86ba3+ISQ+N3YTPEytbybtRui
sC5crb/K83N0j7U67f0POTqSE7sp26BjUTe9+tNx24uA3Jy2NQ45x4NsWacf3PJhfvqI4L2pYuTm
Qhv4+OBmlQTFQeVY1LzgzVTiN68qX5cZ6JXUcrPr65uuhdK4EKWMmeGh9Y0E1beY1jVkUHO+OVp/
BP9zS/Ldvz8ah6LIB+FZiiKFnZVV7j/JnulHwRuMqzNrZ3XrevcEjrboyWwaVW2qAo+LcGcqDWhW
cZPDgB2cdBvUpGqdnTqtNuYg/4hHXTpA9Xj8wzSthS/FNd2ZMFaes2IZz5pD7tdIYG6FXzlPVwjb
4VkZ0loLyPTbMi3KZ/0Tc8GYDAC9ELqxYIkLYY9BB6SX3w5+t/vTq2sV37VBklULQz+MTY8+yzrX
3FZLeZXREB+ySSFqFs9eaSkG3NI2mCEACsGRzXr2OyLVwm2TPCsOw5DhUn6+0E7TNL2cvBIWG3u2
Wtx032rdfBQy6OmbXV0H7+716MvDqMLUs6RgHdQEeu21G3cqrmwUtRtCqvZYrT+dvt7aMhe1jAGz
Eor6MTQRcXzrLTG9y8DD1sgfyAwYnuktUnXmu/mZn7eKX8IJcCzQJ4hVx2R9nwitqsHkepEq9bRF
SBVfSxptjPkloHiDvIRsnH0HS1IZaOt8IocITj79q9ee8vu7ONpvMnxk/dyg3c+S4EIgMBxDYURZ
xavstYP+nLjlmQ989ZcjL3V02PVM1Q05PN5tKGNBGHOkqH9GPbm9p+LbC7Wz1tR/4PVu5cTtYvta
hYeaEUVJbOF5nvHad/fuJo4n+n6caB0jwewgWjs7VB/zEloY9MFoanenn/HaYQjihzEVVDaYIEf9
FZJaYvk0pup4iCupeyWTtNwvNmar38uTlh93vu5cbWkYjTC6s3W08Y5Axu8ec1apA/mvI2n2in3v
986TtHfydYM9XM+heof9Ih6DUSe6C/NqpKY4/buXavr4MHt/B0cVYZg2SaLHA3fA3ibsUJntyd0g
23icNWaKbfJQJX/HwpVeWj6MW6AIh9VFow/Rxk7/xumP6aZHqaOxODHjJPEQBVShGdsiJNaZ5GHy
AvsJ63CTHgdWc4t1C7kVwbDpDHJOVdzL6jDau2qkklJOZCcxTLdWkndkzSl/42wo+SLu3meWq1Uq
ouboD/o6leNvdUrOHPCrawFuO5uMQ7N03PY64cxJg9PjQebiMqya+TWy/ISyLAjjwDhJ2u7Tr2IZ
En96FXRm0P8YR3wSS+QtUSZaCZ3E6YI38TOT+jwIsUhWigCnAR19Qz8TMobPh6iVCJH87oTKLqrj
F1HB4mdY4PRNkuF46Ua6ui0silLNYTQ50nSmk/Hbiat7ZaLaJlQY+EBK4HScb0IiFVStvosd+mmB
dmYZK4SisxCsYZ7G26L5K8yqFwOWYNmSe9M44Vvc/5os7YcUz3jy8QcgnqRR/CZVevY0tsNfQvOz
2Kdl8C5Vj2yUU0wcgOHeRUztFwa+KK1ce7oqM5yaIWNr6fS9pEpcVknuMMKchCkYtVtit8kKKbHi
Y/3MFgttcuMGIwaymqPhhsXyE/7Ihe5nN6PL/wqER8A86iT6XL0MfusFzUc2Kpg9+Deh1Vy2PeZ3
Wef8bbUu4kh8Pc0zi2lN8KUB6QEBiQ/FJ+SmSAYqZw/8mBR6CP4wPPRWfSwm9w3QejOF5TU58tIg
XDrTjM0JRGX6XPai+0F3rorGuzb1t1Raw39V1zAeZcihQc4H3v64+2ClaYVkStEBUOuL6jdGPFG3
8a3Qb08v7rUz7P2ljgpUvceayqoiml1o0U5hLSRQwfCgGD4m+LMbyjkB+7lLHhWpQe4S4eJxyQyd
unCUZAJcV/FtTm0yIFTB9fzMJ7xWn8Dps+GWI5v/JFdHcWOYUarlBx8ShCDBvR+R8gvIwuWj7hzj
bXVtYSSLjxOsKGwOjuqvvszVhJTI/GAp/S5wDYxMrHsZXMHcCZIr0u3fZFymTcFvbo1sZ7IpoRdv
8oiJc9mqhKdeJFZ8W5ynjrorz0KH5esxyeKM/uRWaOtKO6Yk7Rxghr3FaC6GBj1jmv0VtfjMULvi
ValvdQ9foEKrEOPEbFw8O0T94NBiLhRxovyh4PbUO41O3l3cdAczDfZYAtPdq+Ttonn4RczytPfT
N1XDOzgWwUVuN96mTR9jv7wKAWNTRqvCiU4zmy1t7i/MxPhHHssk2wRKAuRjlNWF+/eQm49Wp34v
cFjLd5lqvMpuRqAdWyu9VFq8+eLpJ8ijM7GHtvWznyt3I4BNo00u+fSRfUE0fK82/4DYk9pmYVKq
BYQwl3eWjk4tr7UbLPqwvBYUZDnbA/DXjdGS8SWSbGKR8YzztbveGS9VbjIgWlncVX4xw95k+niF
UTJYLHKdFkJ/WBQPPlRHXyN1VFDh01/uytRaV0VfzRwW2OgYNFSy1DUG4LGlCFvOBUC7q4VF928u
hGMeDpcgEsccqqFn6257pjwyYxO0Qa2tJ2FJn77M2nyTH8SODAKKxY591GDhNp7WjQaUbqcIQwzj
Hqs2hKPNdeqjpOJ4D+VxG6RKCridqslz30OwJH9jjM1LgdrTHsJh/3/3lWEHfn9jR19zh5SoJdmV
GyscyPHVqwAzuW3cJc/LCo0z5ZdDZXa+Dl3ZKpESQlpxsWxBTnt05XK0KgJChDDjDL/CcZnoWVpJ
lWDvl92SgufMW1hZVowzNCYargWL6Xi2P4KDO7YBWEaKF0LPMrttzfBtItkuKK6FRtVbDtPv8aor
n/G4oQHhY6X8RfX4JdL66cz5BO7IYXdUfVn4NdLli9/up3OaRO1Ore0IhuGo7LyhsHaFm7k7ZTAe
mT0donh+wiU52alFrm+d7sCZOu3mdK5QUUw3sU0ItWbGd54GWuf1/EdrM18j4mtL1sYPoSu6tvKr
ZpBPwBRFwNDM13FevSAGb/DsYesIu+w+o/4ZRbkqgPAc6U+YtL+prXOna7H7xRk2uQqqqjBiVYjD
3dbO/JI0EOftkm297fjLF3qNp5FJH1dCF7Gdy0wLHsJBhcbh7AdX8S/7zPst8eC7ztF+5In2jQx2
Zb9U7rJLJopGzRWpV/jjF5uLWUNrnnhFs4tTtsFSIwq68cQxTPsWBt1j09R7Yl6EclwhWt3otV+Q
SkjJFoz8/+XNEZLZ7Dprxh/Kf1w8N4RQEFqKDe47bXE9vBrxItw1XsiBUSSXhq055A57v4zRuHDN
QN2IRiAtOLeEKmRmobGZAv22TJNfuh89Znr+VeK6kCEgGXbNbTOO7Y4Y1BwN9mun2fNuUby0KYBR
1hPnq6ckUvuSy01ui4z2vVEqZyJH9rXjbk3HO8SmqDUZkuyreriZqIy2Slb7FzG29NsqTveYsqRb
zeIPWwHxAujSD1VKTh30H+pVOYgs6LBB3xElqTkPSnc5RxRXNlaXPTh2+t1V56fTH5a5AvGzjvFR
wE4In+BjUrqn152qkfe6KGBSA2+hsrXuk8h8qgr/1ki3rcoqyTTzG86K26n2RgirPDNC4R8txfwd
DRo7owT6uu5mrJV9NNSvcYDWXcw17CB/8Btto6YIJYXEFYxQ1gimu6x99YGxzl7RYpomkP4ZF9Rt
Gw13htO++H3o7iyvuY6V0sTiDzladhtGZMBJW9AO+XMfpWdOrpUKxIIxB53GARiiK/pY3g5e33dT
h+vLGCiXec+APPjW1Th4Rj8rn/jC0w9+pWv8cDXZX9618r6Btx91VbrQT90J513D3vZqcYnVoLRB
4pYkjePpq67/RtECYOQJVeoIt0gD6vpgnP9cVWB7083vkJugtbGupJk4fbk17BtqDyjoQnaG6vjx
V3pFosI80dJDh7CshhFhWtczvLEIPlI8ds9zle1E0afY7WNWXMwvZpfcpA41aFS9nocvVhAiPEwN
jCDYtjlI5KW8e+h2jCCY6jM9CBgorHZnMYPg6IaE+y9++rtrHY/gs3qaAoLy0kXp6IbzDrn5TTGh
boQ6P+vodtLkNkrY+d2+fulwoRXhnaFf6HZ2ExL2I3Oi0/e0cm4ztkTqgvMAluTHZAQF98pocjhE
dex2nMa7d6KvhUuvrl0nevH6v2BDrZ2S4K/iwY+a6JOTkunVqN1s1psQ3QUuQmSyKxoa8eEK3caL
SIrk09YxksU/97zrz/pPZlvThFP6qRxNYFT3asdPHqNmy03eiPZfnNQqjcAU1b9osQE6/ZTXvjEs
yJxFeyDxOB8XmYPGzdNDLpnr1n1I/SeIs3R1CrL7f7mm///lPulr/MmlVxv79JAyv5ngVC0Up4H4
8PMN5OrrFAEThj5Qs48H375d2QokcdY0vBodaG0hr0PUlR1rgXFQFoi6SQbjojJYDrXTj3f1jTq4
twuB3vxkp6hFutGQ6ZAy8CAnsPLucvPSxOzMiG5kiHfeDmzlfaIgwcKFmY4Grehop9ayErOONk8P
NQejmvQ7Kfoj0JVy1B6FCX3698nyOCosuZyDJZatyszsaIu2s7BtKyf+Y+Mm0kmdvIrxLtFw7FKT
m+LHeZLSGq6MwZoQlCwsUJGIfFyyTaE0f66peKR4ZMajQImCO5kjI0vdVzfJU/AN38qH8zqMNZoJ
DANafr5QkMxjsnVUMzdwyJI8OI2DUQtgphCTBUTFFvxe2Byi3kp186GPL+UfLw5CqQ6qKFBgKIN8
GyZMdRnhtpbM3fO/eCGci0IGp/w9rgvg3sVGEbGH9YpzJeCQSGfcKjjo3VX0VLudZDuf26pXF927
ix4tupHhLHQJLkpdKYkRQu6VHjNPMDt2z+BQ6+8fkQhUc+wRUU59fP+QWXQ/HClGxMALcc5odMsA
X2JpsE391YTWAi9iNVf1yuvp57vyQQvD5L8XP6ZQU16WQ1dMf04lGWgsXnVsKr6Iow51Mn0/fcE1
YhYBY+ICQxCBAWHt48/tqqYaHRG52eoXJFo7YS3rtB3SRMVh+o3EyL0I7pbRfBSQLzgwh6cwdvRt
RHAdXAXSSt0RzzqnvMSK7IFcXcKE6NMs3A1Ao+gslII/ogxPpiPQOSRNR2Cp079kpSv+8EOOvluz
1fSMupFHB1hc5xLawMZrGAh3Tl9odVNCHkNOhCjlj7l0UCb6BgIOmy5tlWz+JkMn2rFdq2S03RZB
75B6QehPX3alXuP3/c9lj6ZNEMvDUg64gzAnM7baKWR94lsYUDv9i0sxuYUuSGzXJ/FAmERj5Ecc
o/8d2sf4MNEaNQtr8vS1tNX3Rg6WKBUQAR4v+T6pCqaj458lL44X4qsjyz7EV2UZnTnEyraKiVZj
I3rAFM2HdAPi+0oSyL/Qu2BPTH0kKgZIKkfrSNW7ctaxmlv0LuLrI6yFOPAfiqrbFNYvv4quG/NF
2MKd+hU++ZnCdG2saC/fIrpoDtpjxxct1UcwWrrQKsVghtgLGSvKQTQY4FqojkTokiKuz8tpH2WX
YggjMs7lWWk12MEyhxq97KmfXoydnjTL6aERqxOKTFYerhxohKq/zhJTz5xKx98pSf+q+fqDeTEQ
mvaFZt4u6G2AGhNLAkFdVYwY/OfOU/+ZU28mSQewxPPp6Rv/HFV/DW2EpC8RiLRo7E1Hg49sGKFt
O2W6EHc7HSuzMdpHUb6NgMVVn/w0SERzUX7Phw5upYXz710Qzl8q5cbw8zupDSaRGpxesGtb9Pu7
Mj9umI4Vx7HSFOmhrAEIAiPqD3Vk7WLoFLXtXICIXv472zJ8MxcaM8ORTxQercwClFgUXjr+4jKm
CNtwG4TZdQSPAkuzW1Xt96TYb+TLEIXL6R+9JmTA3gEsm6waCt7jZtlTcnsq65TegQBXz/3mD/Gb
sDpmB4BLGZVfUmmnWAaBwr8a3ZPtlLvTt7C27TIWsqXg5r8+tc9uWIx+yHO3GCWDrl7N9IRalsPm
IVEOYxeh3E/dOddJY636oBnCjQx6A1vi0X6Q+lZCBY4pWQW998KKc4cETLIJkw1YNoFRVQQdU8HO
cBEg9hZURp8hKd3cxp7L19xgSJfwRXXm38j4sBsRdxP8TuMNpbu3DRRn3nmB+93wgq/iueVMHI2J
RvY88OYDcdP61kzqfarb41YkA3IYyxEXLX6t6n2e+vdGyxTm9ONe25ZtUGbKPJ75p/TPsIXbgCNC
tmyDcQC7QDhxuLCc4yyvHgC8UnHYcGzcII4e8BBm7TgMnKe8gWfFvZO6O0jQClnhJUodjnF6qvyu
iK0vM96YUgnNWnvR1fV3abNO/+w19g4/2MIFivPoszneRNSCZU5FfiiYCc5DdRdp/kVEDHs0XOY+
GnkYBDj7P4TqlQLPYJ7Vx/N97EoRikpCDnuT8SS5hEeH/TA4XmF6JdGZYPy7wU3SjRa2f9nFqMIf
iR7USe+2ulkj2mAQpvq9vgny6kyhs/LR4wHGniPOQyAlx7MNk2ARpZkq/VBNNsiwGu3NMQq2nkZ2
XjrCrgnVYB8FCr49rfbsKMo3vJI2gW39/X9+KYtxAVwfAywSx6mPe+40RmLNFqK/yYAuOh1XFIPY
i5m4AKPIcNHJzAuCSnzi56O43dc9gX8xTkScFM4ZL40VZQetIWghbTCrFe+uj/dCILnR541tHMT5
SYGADmMHzjtuglWy7cMWND9N5strRanB+buanOnSYz+Iv8QGKVSnn8xKsWAjtUQ1jXe05XwCFZFG
kGahkCBmt3C73aFILgjVmQLjZcm7KXL30pm9eUOu2XQRz9V1qKTMLiSdE/q6viem47mro3in2XjN
jnwWGxwRMZ60sx8DDBg1Mhg+5NbOK5tgU9PqweuyvgmmsSw9V7H+7g3CGtSpZX+qk2g3GO4v6vxb
chMjCE0M1tvumtwhmCfEhVrDDRsgjVy57zTiM8egaTDN8i9OP5i1L4iTClM3sQmiUT1qGpO2zTK3
VSFWJyEa/XK4WoJTUuUpzUJ/38TBP6XvdPCyIm656i98SSM6cxOyLj/iF8wSABGEC6jzoo4+4zl0
Y6hJAWxShnTCFEn1f0yfdGDIXnIwOFVCvx6UWw352+lryzI8vrTMnXF7YcL5ScgfqlaX2kpIz9gr
BelbGuVe+Hb6Gp9LIcfDUAdeL7QNPAqOnnEaxqUzZkl5kOq0KilK4GrYcK1MHHOHAv0dENzpS668
V7mmx8jV5oKf9iTYTw2wkF8cxtDiqDCuvYaciN5gpiJ2Y5o3NvDqGY44ZviQlZuI5IPTt8BnvvZs
Qf4ElkIocozSGDEFlzMYxYFgFtSNqC8ohiFcEP4+leoOTmAsGqFD7pJiK1tiTrxsHo0/EtTjJmQq
QUOzfrrGZXgDHnAQcEc4L8v4XGnMCi0Be5nf3jdpvV0oH313N6IQFcELY/il4IcP+NJkog/pdrFy
pQaoC2sig7FR0n5E9e/FPGHRXueD0M5Yf0aqbceSRDubVJ8xfh3cbwLBZ661yzufXaJ4FYmy+Azm
Yq4p7K/Y5Q+7Yf53V3f7XihuLSxPDqdLvdY3wh8pJu35jxAlszaDGr9IVkAeRb8T/Jz47a/5zF9R
QiBCnhG/qQnFD3HmNzhcI8u/Vcf74DEovbtoru7cZp+5b0aQvzoXOsF/vEfGAn5RhpuoextqnvOi
qVx4bUOF4aHmRj979Sb03TuGcE/ZfeE3wzIWt5imDJXTb6KnzmaByJg1KsynZcYsW5h4ohlQm4Qf
uMh6xBYnHQp1ZzKdNLvgS6POh7ZXZSSl97jxk6lXwRWBk+Mk0ZXDvFtIQOKlDRJ2yea6j0WqI63a
HGXKpuVgJvhgE9Ov+cIf8tzotwG1ro787wHuHltXbO+z2bwJlHrT2A4mornD2yK4lhb892QkrB9E
c9IaL1LyJnxTqvBLDSvUK6QBujKHy6aaiBAu0BmWo3tF1heCHSJpnWR6WCjP9FL+oc/tG0yjqV+z
ZGuEDSLaOXmL0OluusB+smSpGm34EBnFX6QcG5tGjam7/G1ABMvin74siloJ7iur/BEL2kj0xLTx
useFUpjE4lDnVFdeXH2FlMQ7M5hb83N1kfOkKnqD2u9hLeFKV7v+T5k+CLdMBEpZDieWKZzUsoVQ
F/U8+d4G4/VSWf9x1xUyoz7weMyu+82b29VudtOMWF/KT6f/+Y9T4Rx096WTcOzEt7FPVlrE6DTt
zDfLDR59oRiIo00j5nvY9D52drstiSrcoODhVxfJQxZkUNWVX0OoZhAHzJ1f9cmOGdd9JSXwPMKG
HKoQYCBH0eM+qQYeEUZ5LYq3HEiUgZLk1Cg581or2HiPaY2MuWte/GGbK8pmoQOIO3Gr+z/lKNAK
PND69BLz1Z8KuI7yINrQxXhbneix4oQBvZN/abSecRUwWkn1mTX71uLPy6fqjNe6Uu5sDLWBKSAC
Z5KxrhUPxCuTiUbSup7fKoOib8pI+VkYKvl3MCXT4Rd2o5dm0X4ZLAyMIQ6bNCa7qkcxgfvdqxoI
YTQb0D7jzTRZ1ON8SotYdfGrV6vpVRugMMggXOTFqQfNIqM/InQQqbbABKWW/+gDf/OcqC2uOuIn
NRR8yTk7nWWH2Bv6WbmLn40ZKdfg83NNI2XHVJFCeRbVS2AvHlDiWQyZm80d7XabNlvHt28Egq5w
KCsHRhItNYvnXS92+4uxgsI/GYznQcfjaiGDeZ3wx2zYZBC+LuQPiVJs0vZlA+VXj/jbK6YCRNh9
KfrqS2l4T4Z3GQzpdwmrEHf+oIaagWdNiedi+MUobpd/MOIeda5++NyEcdhRwlCAS2jOcRETauHQ
u4GCWTl2yZVWXQ5jtLPa9nVkE5CNejF7ds1/lFi/FgF8HVQ8duOn0Zd/+WfOvdXTnpGwmPTiiX8M
AZDeAeqJ8dGfU2/xzWYe0UUq4H94YY3ZhZ4X/+oJgEM6dCICgBw1h3EYp6pDGtTSji076XJGirf2
H4WO9ohL8DYMyhdmf2+xtRMNlVA2xJT1vM3sSn/IKyGxFx9BcBBdPwKl9KZB92fwSjojPpB998eH
QKs5qedbJlmcjnyRkDieSE3cLuxQBiYXde2fKf21teLy/Z1IBfhugB92WCyEeBoeGuzB4/4gh+7i
JShkt8XEAAKgVY3UD+EZ6sTqusQgSsZA8NCOhVYGufZGW2dw/tr4TRyipOjz4R2eqbSkgPxUxL67
ztHbd7pKCzCl/VNgqtg81N+EMWG4V0M8srFZuL+mbNsK/M0uLXdBDEtXnGpnsZ2QUZk48PmWu69C
PlM50gQnFDZqHE6b0bLufA1sZvmMhC8p57bYNuh1+CXRx4NXVovE98zz07W1H4ZGTRB2ky7l6Id1
HJqmDbbzJ+1MyhA1tx7LBuuzmfLBL3TYPsM/nspviedZtmXar9Fs9mHKEhP6LWaNeFBEkQqYZIBF
cRZjivVTXFAXo7LTr0I6lU9vguBLE+0zrczx4JcmDVsBI5bFRsqjqj9OEVQoGT38L8wT1p4OxHo4
KfxL1CQfV3bTJnagT9TXYp6Qk/QhKtGFnGxBsXPCSysK76euuejN+Kd61htw7be+v/zRy0FUrMaD
R0TEMo3AMaiwaWUglebF19NPdcUkGPM7BHma6KcIHDlqEC0fx+loQh4p59Bk1t8oN4jxGqPfymyS
OMDrr8wMXXW2WzJTxggyYExLYwfOd4iGiYF1RHwzwaqoqoy8cKyvYQx1wmbMWo2ZyYxHrZCic6Yq
YjAqc4vWJGBgOau7oP7jb52GlKJ+uQ/abEd8yDkph7m2WYnXK3kTlmnRvX18pZ4Fmu8M7OMGgYtY
Lnti+V+8GlUFI7T0D2TL7hycoQpsITL1TypNSOFRpxQDXUPJlfa0NyHWNWJbqfXGI8KMy2ww9kV4
p0TjwWyeU0pxmdI7NU1giUuv2mjPbRLfCoMqrdQHbF7gbeavNeVCMPDh+xo8TwMDjmYc9M0l8NM5
HHX1Uwcvh7/HqYEa8mibJvWKg7myi0NQOU8iwJVyQ7mtW+dbytLOAuWX/FOr+pJN07PEGokxzTJ+
FRbkxALZ4lObM04lSdXqxwfX7i6X2erpxbhCUBMnRtWVsAMAgwWofXegaPZEba7zjioTF+AaMzcW
ZlLCMZaBw5TSmoR4FfFAwb49ba/E8z+l9ZrVRBdpKcrGYR4vbJubPn1jnxH4j/d1tHb6cZp14kr/
k/uUek/CkpNXKKkL5xH/1TfGbiYBLUTvfAKkzdms+1FvSiK+4zcjL7+50FhFRZw0er1RjRsNdici
mET6n9Tg/KnGViH6429yTINt8VQxEt+QOfsqfaGcxAnQuSZty+kHsxQbx7uygZexQ56TCavraKfq
lD51mxK18qwGm7yufrgSQhH1vDKbdwduSia0QauiWHiQ1y9gpfdCtXObH33sV5smYGeogEkbo92I
K9xQM+S1K2XX6OM36fpk4nD6puWeju+ZeCK0enAhKR/0jzsBDWGcVngAMMXKyJxmN1gSqFQeo1S0
EDDvly7/9FXX1hDiVLZZvAeErP7xqkNT/udJScKD4BdiHyUdWsYuJDOz05dbO0JgSIG8Af2hXzsC
rDvX9oOxHzEVGOCWM7CXy1WBdSUEv9OXWnuezItZq9SjDjZrH38ZBTsUh1EjVIudPR+KVwEAxEhb
Ii+zGQd9gI7Tl1zDv95f8uiDBDwaksAnw0giF70A9IkBcaYNL3bnXwf24uF9U5Dkcvqyq7U3WVjA
mpwh4mb88aeihuxJu0TfH9oOkkfd3TgGu41eJG8d1MUgBGjhER2EvLnM59nqC7+OD5qRnAnH5nTm
YsfrGEQXW3gdHgh/3cebQZuIR2Ta/nE2mGZa58D4QdRgvencreIHP8Sw7L+elI45Py5WQKNibrvW
JFGpbPqt2puEbWW/KqlkJUzBjafnwd3mk0/krqm/VIm5bbXwbZFGdL77fWYHErzBzNrvwfVSEy3Q
zcB3Xw/TUxUVt04IgtKGQHmVJAzM3jcd9QV/X7ULBK1JPf9XbtcRxqo4vk+MTnosa0YsCDFjfppD
eB+K9WXJPnIJ2eXgae4C5a1F1dzq7YtuxX/JIE72FDEmlWpFZQym1hitkVXW+z+goIU4SFNliKzZ
UvbWpP7Sy/Fn07HpzAnQZvEXiSobZ87uxNh0yvsdYW+ENuGjXeXlzhjSiw5iQ6KMYFPqX4tXmZz8
sXiQ67PT4pzMnsU15Tm3Ajw07FUL9V58lAPLRWHLg5DHM+cgjpLVs4zsKBjNeE/d6G2Wzl3UX8L5
1Wt1H1s6ow7WUZW3W1dPH/+bNyHYod6HxobuD4YF1aCYZkhQmGdwgns2+yb1ywSkIsd5lFn/GO6l
odZ4QF7glt7MakI+K/stiPlvnwpadp0wBLzWx6/hwJ0uwrDJi7rNYAc/Kx0MRwX6wLIOPyq0EkRL
VTEni7jc+rWC1AhkacGwcnl0JF7fBlPPs+UifcMfnY2X83maazspfSwSMNpfzJuPPkKvH2NHG3NS
H7FUkEH0zOy9i9xFqHyeNr+21zhMMURWBBnpeNw2tZZTOwpFSRa1Oy0uFnWPkCLdxLrAB+uysACe
ZBh+erNZ/ZnM1dCDMHH8RCU2rMLQtZGyTfjhUp0vBuF8xuKXcV7BvnZgkCCsMXJmrvApMVotIygr
FbCCkMoUK9/KF4YxJV/1vzqBF/0eAd/EQB5XDWZZj7oS/T/O3mu5cS3L2n0iRMCbW5IS5b2U5gax
M7cE7z2e/v8msuNUikKQp6qjqzp6V4VguLDWnGMO05f7YuIEns/Deb4UMAX1AkJ4ct+YRhx/mSu8
VnS9BrQZD8KcTo7N580yVLTcnAQwECJ0yqGUV9kvGwurkmwhdgp+VkkNBhsXXGk2Y4oByK9C72oF
2e35TMIxLgHIhYU2sHdmEo974jbXuhRwNs4WeC5fXeFrYuc1LaTzE/804di1fvxsZRuxZR2Eyp0b
ew1MkqV3/MorjlIYoJuS7gMHE1n5QSWX5gigoKT9OU0az/5ZPyx2Uqqe/HQwzNJb0MVmog/qQiwh
9PiRv8HIKQ5SHLk2ZlIwCs/Vx2lkqhFBTJK5l9xurrBvudFva7rTBv4GbHEQDX87aNavEHGg77Of
Hn+YtU8WoyQ+Vx3y4BeSeB7VZeJojOiEq5WZza7C8q4wp0c5lyvd2PdufBaylR6/7Apdgak8ll7g
kzRaX8oDLyUebeqdcs9Y7UV8xKUCkkJd8HWz9TbuVGMaCE+MSLyIaY1lPJy4ha/AGLsifqswFaCG
UpV9XudlNJQjIp96P4WOs0H3IBObKIDm0xS3S/SrbB8ScSLvYjKnjEHVxWwzHMHGZtMxkD5+R19/
C7khm4YbDBlVm/75hsLErJJw7upFdGTNxQ2RcU9KvhvO4da9aOxtKhSq49f8upexgkGD6JY1auDD
Mk2rrGCaR7PaO21xs1ieLLMjUZdIkOD/cjFQSJLjVOdrYW8ya+5Drdovk0VSIWWoUhr++0SVdPxS
XyttngsxHH0hDtNf1nWUzelQKX4FAG48xr3/IimPYj2bh+X52CQQNE9V2ivkKK4pnDvXBXv7MsbP
4U7UapnU+6wtb/ya5SIyd3SI+tlQRu+J1TyNU03EE8fGAmZEojOFv0TZr9wVDlzuyDuBPK/9vriI
iQ5cY6Ef0oL0FGGamtDBqTimLcpXMc6y9PL7CCX5v3/nJuW1R8sIi+Nw/bLHh+Fo6uWesf9lUgXn
fRyeRdVNlTU7bfQuT2tOFiesz4U9Do+4phOCIN7F7kHvFnchvl+hVe6XIZJQoLURVa5mD1szCl9m
zX2ZJ/+M4G0Sm/dTMzlE+eCXW9hbJUyeRUYn6nenYn+u5oq88eGmmLVga98v8wEj0PB7QTMjcQod
aomSqbtVRK/ukG0Mi8EWcDCIyOPi8DKM+c8o1S9kzHz81a5tDQxVwB9xbYc8JD/zX3CPr2R5MEHg
XRpxERDhxcLkGjKBTpaoQoGP/aOQKv/7ywLpE9mKH53Fov582VqjVIa9DJJMJy5+BVLpOIn5bE0X
GuWk471rYX/xP1wUMy42ZkND9XdwvBr5lHt965aL9q7z0BYaTM7ZIcqE469E6aGDKIpzzPHrwtjj
cQ5XkwWyy6wECRO74ufH1a1CyUi4r5Y8zWiaXtryJZb4Ef4lT79YeWh9ftu7/5Y64nGRRZqB87Nl
SC3J2H067MSbRGKq2ji8yb35DEe9TZ8MZ/2sPgk2l/WVB5GgvDYL44em53QpGV64ufmxLN1BSz6i
eWso/ZOS8JUyPMTxOKFyRp5BfybOxE47Ps/eT9Vr9uGY8VftlxY2aq3AsNCn7iwxtCcJXepjRvdE
n340lnkdW69i5CjfiNH33rY1DGFepBfdCFi4COtn17g2aGny2DuTAaok6SZaeqkial6G9rp9PinN
XRI6LwtvfSGS9BjSza354opOpJWMa8HDazKX1PkC9TaiUe1S1eLXXLXzC6WHZhJAjMmTC6sAwKaA
FYxQU1jQfSJ9VILXvp48OUZ+nkd8kwlvehknKgmBR6OjXulpsrhR1hTiGCT5Z3KnHf7lHOMNL9TR
H/J22o5gjjJ9lGnbHIS/hL2gFkzEZ2bTvd8kG2N2Hxa/CVvSH0wa6GIiq75SfnFU+NO8V8jmk9n0
wupofvtd+iBcdee9bYpwM3OGLVWueJnJi06L5ruvJMTPUEdMJTsLW6EMqZwhAzzX0usWp1mIGFwu
bRScZMPLRKNPzOTfOtADvcVuuNTT9swd1W1lW7cZOJGVAa33Xnapu9arqvxrwkTeaDJd14RwoJbF
5eAMoNK0kyBPGKnS7KfVmxmV0UYesHfVxwiMUOuCnzNermx6HjX9Rs3i3WI+kwboBsQUVYsfY1u5
m4pgm3t3TcBN+ExqcXWVjx/v1nNFb26XuAycrK4VU9+mmGAD9uwJLnhZItYFQhHlrPgBSfCxwF3W
sJ/K+VoPqr20BEZlvDDPu3Od5rtTOmfdhAdDiuGkdZWb5TfPKh5N+Cf8pPwi4waT9xdCJ6+MqCL+
eEqcTY0D6owJ427I5wnWC7GXvNSxbN/aSrkS9VfOgICUargY2LPBbJFhXWhtc/b3nQ0AtfnHTXJI
PcqL4jt4FABPYRbtkkG9Ud1a2QS+w5SGT0jsvDq88JfRY6xN+8ked4orcTY8WDLItuSy7qvMPtMI
sIQBezFKjoaYwM5VMW7nnAdmfFK4IbGc/XXs8EMlPZMVQ1wkEgwe8Rrg5yxkjxNfOkVmnbmHd5Ci
zfumCq54w8nO9PnI8GaijZaJQxpBHFKUaltDdS51Bu0MXzTCIkJ+6wXoimvtW1GWuFuA3obAzzmU
imVQgM0LDwBZgeyHM2G0QZ/nRQtprDPMyzTzLqUxSdOI8T22nEKDN0r+Sq199F4XbJivDxsiyDvv
heZFjyu8c+AeJdrO6fp9Lq5si9FP3BQPHONb9DfFVvddDGWhSLMXCbVSXFsr5z3W/Z1jZN/lhUrI
6KIZdIKzMVJvF+RsiY0UMWmvWe/u8DzASN3kLW9Lwo49kOgI78JlsOa/kv0DBSPBczg/T3DUs/g8
xfdYUiNgLrXnwFGJTU/Kj2anmEUskdflwB3nVvzNiKdzWcu2OBctMhwsj98H4qxH1VkUHMuHJgy8
KIiudDXcziHUnpTQcJgMfeJdc+GGA+D5TKnt9y6cdtHoXwshRUawEsAjn4dsDvJpiIn8AmSFBc4l
Wb61LeCalFmA/CdBihFs+87Q700Ah4VhNKftPSZv38QiEH+Zu06cBjHqnGvtwm2nuzF/VrXi3G/u
RaH1Z2ciYX0wLtHwvAjiHEE1+0PCyh2MtORzEFKAPxOlE79J6I38bb1Hq4EeuwyBK5tqW7bRXumF
SBf9ytkiA/HOK+07Z2zvp+qsCbwX4UzKORdm23zwXiMxQlRwFSrIbN4s5Dsi7bfxkD/bZnWr5ISn
qiZqoQj4U5vgunHglLjM2Jl7JxON0UtwzcYz0jf7t5GoR5Wch7Ao72a3fV1gOLWmArJutEbWJpqr
Tg4MedfyukIZx5GT/dg67CVJmW9dj3vO8+ZVH/vLxUlqoSl5NnBr7/WPcuKLQkomsFaHJDHp0FD6
4bvja8S2/7QJN9oMXXXFNnmiJ13rWv4uQA7qLUJ3bTfIlXJvQMoNZ2zLNfYJ5KCXPcIKMbY97T66
1gZbDBBBUVh3XwyBRgOlH6nplNAjJ6PUEXkcetuh/q8HEQxW8ZqkgIWJy6zlc3EVZ7NnBQ6diGhG
qtR6FJ5UNlqPwicUGSbGBC81mPTxqm6xcP1S1Ik0D6iOqcthORlYNNqJY4M0RO4Pt3XerDT1tvA8
6526DTRW57JEfE+DZi8D1NAYfpvlR2FDe2xtELA3r6p3Zpj9slKWYpZju75xvQ4jJH96Wk5mvalu
/daCENjttHR8g8XuV8nN4mKlF6htk3OBpWRjc6bhppmM64Zwlc0cJx9Mzk9hYwvp4vCZpdtTedno
rw67+taarKzoh3KZM2V9cA7lHZipa5pdZGj3wZgOMFGmchM4EEZhpzCxT8/chMGE6QKZ46K0d+3h
e8GOhi0CGwWEcQlvkYqqqdgmvSFidpISfWgZZ64WXYEYUjtIJLSJf64pQ3xl2PSZ+Vz7MYzquwX2
yhye2uidrTlrv6UI0RXEx3bE3LzD396NX5ZhuZvDOixHYz/OBaOapxNLQj6jL68Hr2MWo0b+0yGA
B1+1xZutqfbMqC6jwfhRO/XZVGARtByBdm+9h01NYtiesOkXLJOhzoa1xN74UfxRQzaCtGTeqTKp
mBueOx6fpY41hQw8l9VFV4dnhd6cB7r7LgOOsWfvkTJwqLN/W027qIbwY6FGJ5Rdizjj+COu9Ys4
R8PHcQWhPmz72fQJdsk5kWW+sRicXi4ORh1emwyy7pp52CvqCWB0bffiu4Z0xNyWifzB7kX7wSkP
i46RVLOd4vTRN5KnQYXtJtOlFOXqaWvuZabw5bcE+GekCqD0BTSrlWKc8y6v9mpttddeh5jILgP0
BQzlZCkvUoe2+V7lFJ2ieQiq+lY1w2vcVFl54ie2ZEj2fXjVT9WVnwd/ep1Uyjp9ZK+wi/zRnIzv
fdZEGz65XZHCorBb/LB6z3oBpN2VVcqSwbeOE71kD5OZk+Pad1pd/dRm9c/wXnX7H4YGE1HUh6Le
bQP9Vp21czuCc8yhTWkn7HYjajCRykeCEuOg247GWzNnNw0SpriZ+VDQ9NrZe6CKI5XiA0M4dIzc
rJsaEIaL86xRtP8BRkI3ouLebOLE4x7gLDDsIwff3mov05WQIaIUW5MQEGTAdXztri4jvD6RGWJG
/lVPFwZzUFsGbQIEP1uPf9HP/Hamm3h4jaqAsSPd5/ErLh/8l0WE3xPx7xD9tMPcJWseWpRHU7Uv
2vRj1r13gXQ82YQs5XVsnXpTydTOYoxKJ1JvRSGQKf2H30Bz6nTSF7Jn6nUc00OTnI9wG/bKO8rj
HqZ6zmJU7Oc2q8ka9vFf6NyfVsFc1fX9366ZnDLoWkP8AIrQ6NumiRhQtoa/oKJGz7xpnFSeBXBi
KZ2FNrFsNqeHRau/1X8udij2Mzx8kXDPxg8uSR9Khi5QJ8Q2qNfZGpMWrU/4fPy3Wrsikxf2GOoI
we4/P54VdqpCvqns3eXOa+InKZUSn++gy5uzhdm+2CYfv6omf/ZwhZBJ5RJKyZJEZXlw2bzWY8iq
sreRyF2AQnhXUgD7BEmKiVAohYRmJnfmxfErrz4v5xS+yhw0Xzwr58Cye8PCcU8guJGByZwM9/8H
5HLyyIYjBPvjFzXWTki+PLRilEzYoR68ZbMvRqegxt0rM7tMXgJOeEH7E4PuZ7ti39OtWtlWxdZJ
R3T1TvExau2vojXJu0drkdXXYV/ddG6E0yAtV4DLyGg3l2bNOZ8M7Ufsd//gAIodQen9s1jDdo55
oXd03pEpuhZaZTUo/W1hm9/mCbtbRK/Wxm9OBVqvkDp5pSKWxz5GZnoHwCrMsjRqk7LadzgJE6Uc
btnKidVROuJSaRJ2XUcsZfbTH++YoxQb6fFmg3GR/x4YcbRTZ5n1ReNb75oXHU5/tKMcKW5mPXnZ
+FNPrZdStg47rOmtA39fO0DRhpHsDTOut0I8i1z8T7wEHkVdt9B09YdgdF9jZiWb47+qtfKr6jK1
5HExtvtCB0iqCZ9Adaj3hYhQ3KD9oTblN0cieRXjxu7SdNsIvaRo24tgyjCAf0jq5ldW6LvQcAcM
38SkXRQ5ueEDTlRXooDJegpYJRyufcdvN1AAPM5Z404s0tIQXMOs6aJn8brwpktj6J+l2JdOHBAk
JJxpM+oqkprqe5Tz304aPiRBMqoyuFZG56oqon3a+Lt4pIQ1raHdRkQWvYYBOMas8/Yly2+ZMntt
cDap7c+gQod//NWtSBnFQUYFBndIBIfi8Pn7V/OoR75rMycjd1wklHFcXauxv1scIqfsXPUgsRtw
Acp/mlY9wWBa6dHYyyVwWcU67IvhdmQVfp8kRMKJzZDWg/iJkQIKulOGGSuHh4nlJzUcXtZMIuVG
/jo8ensq08prCc4qCIfAlkxgQYdGbUFLjr/ThXV1sKd+utjBt1f3gxPMkncp7CSlhljgTd/SrPkm
mIj43S3KAHnZgnw3xPUK4mKCMcVTdudY1ZXdQpoS3Rh0s0sBePD734WNutNsouU0PcB281rBhLSd
ajYeHF2Lf8W3QUqIeHjpau/6+DN9ZaKIZaAkichM+0s1OsPrdDOfYFuha7CW7sSJCsXmHfvb3en5
zNoYHXYdrgMO1/xqE+jidTFVMU7sQtD0YtwRq904ar98iKwSi9wWv2eLQbVYH4gZw2kyjLnSanAL
2Bt7Kuwdeo3PS2YenDm1KkyVpXQdGV9smvEW6lq/GOrJELkmOrL2qBX1CkIbEH5ct+dpO5yJKn90
fyvdlVACF+89jUix7qLN4n/ggiFWslBvyY45ipi0BRYrVVSr5r2MDAQNXCSzkt+h84vLPxAAcaw+
+tl5FasTT++f07eBKUrRg25WJtTxaTjPbSR1BXLObQZvnYT1TW0EJ/aMlYgjFgPuRMTXU45ph21m
6o5wPU0Wg/QggnyFgq9nGK+I4/WIhMX7FXvNz5Z0eCt97cZ04+KVkgu9VheS2SKEVbx45+ChIWnd
U58vVDbRwR5fuCveYsLGgCKJLTm/52GBg+en3+KCIBwq758li6mzPFLntLvO7F5s+3z2mwvrdn4E
ZIvs9Jl+6RdMnxep9lCAgi640FcVtJlq+OirTFK63n0NY/NBiXlqJZgugsTaqBgbTSdVICvkarl7
9mYMMznOD8ElBlR+OU/dHxmIeMnbRrQbPWsnb7pnApEFqEE7mJteNCCqtP998WtHh1yj74UbKLzb
1M1APxDE8y/p1UUeuqgQZZpx/G2vJBpwv0wZ8e7HaFM7LDuUycTXZI5IYnSx/2ak6eXfNaIxWfDu
RgISTfhB84WiagMpWMlNakKM5JzcThc5MxKZqQChbbQoOIHSrW1gbF7QYQgCo4OQcvSvAwDngGay
IxiDHeRn4ePI25A0SvFH///hlbS2ewD0sYEgt/gaAzY3rpuVNvTk+nfqqre55734jNpF9to3YvRv
Xio1g47JBVrJfNaZgOcyVxmgZC40XbaDcRMbGq6K01N4YgK+usP+fYMHL8Sf0Ci6CjcorY0keog9
xBCMVGvNLmsxBKqw15QyXJad+PFKgtGp5bIymUbCyEgawhSV2yG0Ek0KvVCYQnbr8tsuz64X+/PE
+JNY7g3onZctt5dNBdByntpbrWOAEDLBkWkn8x2B2YZtaH3vnPDSLhjgJF17JgavwtUdLHdbd+aP
pWMUzZoZmg+Bot6HM1VZp5b3nQbm54sitwa23bTDv2IZ0E4PsZJciY2VEgBgyAgojZR650faTZv5
5+GVNbvzrjDhsgVF/KvoHCw+GFGJF5pnk5uU1ptFW8BQ5SYsn6o2uLQmbSv8ZNHPGsHvToufhVTC
3kS7kWec6yTkCRYxsgqEMkbDiDKfr0T+nyDnRkpUL2XTbsVBrS92vknXJmqs5cQQnzjmfC99pV9A
WuGVmv9YjA8rg8J4Dodvjr0veob1yvdgLq8lOkFKL/kgitpaRgSQs96S8FbAECmS5LoZNgry4eqJ
kDHoKRATLEL9OQMAiyomEaZi4Cf+b9Ia14NN+KZIoErdeVTas7a0z4PK2i5jXZnf2jMGpvXbIn5C
tY16BRL0SD+2cAtNqzkf+/7aF+FZjh+BKxLSOt/hDADaxoRmu+i52/7nNAaQkcQCR7ZiJ8XzUe1f
4nzaGwQY6mRuLvSVuBWLAxwy9Cw7L2rnumfwXcYTbyK8ajikJCJURoGiROtbZ9yqHampohCXj3KC
LejHwfmSHepLelY8TjsMGl7iAMv5P4PFRr9IPec80kDozB/wo763rYnK33nBifsPiwbLIDws4nuD
rvH0USHf62HRKWcxu6/4Ex2SlIie0ruk5ksScqMsA3HFlRJSyiPJdfxfaNFMUREeYEFEm0oM2uc9
NWyw/WpKk9gJ5BdiXl4UBp/BveQ8SI3SFwXv/aQEY21rFe0OwAF4wBdnSIbLOEL1hImL929vE6vG
cT3wk8ooQpKqZDp/Om1p9bI8L3b00CrpJT4/LSPXJqGF/r+n5fgV/zdlmK7TptvKPhlIuoTanmhu
V35X3q0lwR6cW19woQquLHmSpNgnHOMq3aQzXSSxeysh3V07XGTdfw9TWpB/KTa4GJHtB7+qEuYt
3F2quzYrL8o63oWIaZTSeQnz4BJLND6DU8fASncGzGGbMLFwM/0ix8KYndBolUuq8BVK/5wYStFT
sz8HFkOpyfXeVRoi+vBvidTLjfoUxbjByRifeuRerfCbyLVTzs9rha6kxJMxQ+VAk3zwKnJ4Q7FV
0YXkoY6DQ6dcZ5D8zzQ7/ObP+H0Ad5xpCp5nRAhtzOq+q3+0tX49mckVzebdwrwwJ+UGI6hrEWbY
EZwIs/CuzDZgm+QYO3GerhynKJMg2QKFUIMdChVwCpsCL8j+CAaEYpVp9ffoJ2FGPy8X9Yro62TD
lLpr2cpO3MBXQZLL3iNDEpJCvuJrqZPYRC25+UL1bcL0I9L3aQ0hS4wSjXDb1zNolIwsRLVyWje5
9rWAKVJy8ayIGA5+sSxDbGaBvyze9koWXjtaEG6QKO9TaE1xa7cgNtX3E0+9sjWAPOEvT1iF1L4H
IGpGrIKd2EQxmzWdcZXiywPHRYUBn9nZVetmu8AytrNacQtYMoUGiE+XIBlhxEnAfPE4Ortg2lh5
9iY0ikE7xYZefS3Y2jI0pX1HfPh578qVopuCXrKiqemE+CJgw2JyA7yHD4qGiaZvnGoGVhfDX1c9
+DFKe7ajOeeqEogEzHM2dfZFEPdXtWs9yAFR+tYe34HLKlBumvbjxK+y+jEQBmQi1zOY0R9c3oVn
MpC1RANfPg56dC9Maat/b4aXsI+CjeB4atneduJbiHawxBL6+B2s9BwWLRCnBQlJgj59fuuJ40aW
FYMDybKQMjsX3cNC/heO0+l6enUdMj9gBTLN+uLoQBKROutBlu9L2g07iyfa7SDaloN/OdvlVZv7
OH3BpDHL7kQ7sfaoLH1QdYOv74tBaUcQO3U6p1QbE0QEPiTDciHwiDvDwHD2+JtdUWEi4YEhDTgE
qIel9udXG4QMa3MfY78F8XXgC/tKeaHP/s8RcuLMAL7MGBbqMGyRShCNAPCe82XZ7XTifJYrHdRd
3AnWMLqczux9n++k9cqIKSZlgRDDFcgRSYo5Pq701NG/jj/1iihcnvo/1zpcUFS3qplwrb4Zr7US
gXyA7ZAYBWmjcaWp9ZnJJwfR1LkUALtJrBuykB7akP12YU9mrvuzhp8qCACIYl9t+qI6O62+WIOV
yeKiMgTTpSY9hJXbum0hEbAeBC+EafbuJntdsXBsOwv0+gbqxFZY5zND6djsz4+/pzUUghw61iP/
y+zjcOyZ+0Hez6ae7yd1vKzM8841H4j9elIGgGWLAHgwfhA60QwW8001t/8sHbg2K+42ni9IGcSf
zHdebL/8XRvpicW74uaLdtjGbZyZG0XWIaiD/jKLaZRgQ+ncihPl9UYjYopTKtnZEyROZfTO3d58
RgCSbFl4yVnc5+ZujjbQZ+sCHdrc4DncIPu0gi3+3TAt610/0kelebId/YHBAWQOK8Ihs4bbUxIb
ud148/TUORCECXYK44YQA2m6FtM0JUjOhm5+szJPo705sTus/iAUdhLbQTXFPOrzR2KH/VDQzlGX
uBXhY9N+4WimCRTZOr+q3GYfR0hGFg6zN2N/tpBAxXNc7E8sJPl4T++s0jc3prebs/j1+IpZ277+
vr+DA7zB7LzvEmCruiJri6wNF9dk4K0XSTA5bSC5tk/TOImQB4LaFzuOookKpWvo1XwSyrb5vQAZ
goaxmpfz0GDzXN7A8adcQxMtSlkwMESXmOlKmfAXCBaHeTzVAoLJYTRP9X3gapvGn7atmNAtLkZx
BqPZhV+iBvar77r/tmF1Y/ElKbeh+h1XlX+jBtrQEs/bVPAR9YjAonm4zlXnOSS/4fgtr74pGWEa
MryhLfl8xzrDyz+VlRs5d/lo3fjKnbDde+KrCjs+t7Ryd1pktaZ4AuDGEQcCDikzh7AUZjBVkVls
tLlwtAVpMcN/5xp0qFr40DOemqaa8/DayyK79jG5iPo7opl3IVyIjTZ4J9qy1S2VNDTpBPntvoxg
EuaeyTTR9mq9MJ7b7s6ehxst7h78H8HIxuYgCdvITGbJXJYJ7PHfYv2tMDpnBTGy/yKg5fs1Uq8k
rrbwOXIWmy+rszdD2N8GWvsPppSEQkDqn5uYIYR9JmqsaCQluqKTUyP3dTJPzA+XH+Lw9MVdlrvB
jwFazcGK9vxiamuVAWI3+/8opiB6+nctbLTNUEO8HQb1YWjD28XfshdDojBnyiuIZlgJbtjvjBml
CkDDo4+/U2J7T8gXzgcJqJ4aa2eSQ2tE4DYNeqhSYnb77sOasN1bEG0hOy30N44SX+Bc3cTjoEju
ZVoz48cD8bZ9Z3B+bwYZj9+AxHX+t6mqMBzhr7ZynRO/0sowHFwXnS5DD5ivh9OZaArhJZputi+t
8EPAPTVmzhTwP9s5wmchAJbsy+7HEs+d4MTppIhwo/ccsLTv+a8ev5+VrRXbPHAyl2woubHPXzD+
nFlplma2N0fiWqO+3hqDfxHK3NIpdsSzn1IGrl0QAIO9ElcM84vtSeWaSlMqPabxRFXbCt60bnLX
ZMpZV02PhmKdOtuWQeDBGrRhb8InFi+ZL2KyKB1jbFMj9siBXkrsKzJwKaf/NcQ2LpDGvB2D6tqP
utepi6AYmBsl1uZN6Kf30wzxajGD1KceRUTwJLmxSje7545eXiiWEmxTleTOCuJ5XGeAqdg9nkcK
ngt++G/dDtbWj33+6OBbRH6a57OLzCZVoABOffLRaqStGu2eiCx8m+Iu+rCFoeUX9eU0KR+ZjVXq
ArEUUi2Hbu/jiJXmWyfWd5NTiQ1n9rMKhtuFh48gkZwFAUC7MX51oL3HVqxRclx2Yo7lJmA0M/gA
/3i/sAwX7ZM4mC4GRUWvwoQfqw0hMhtBKSmtzqemxPF7uMVk8WzR/vmSvVgk2hOevdlmsnicfngT
F2Tq2v6C9J5scbaVZJZS3HyZTBcg/Aj0F4DWC4zf2A09x4FW4TvkPZUdVqC6Ts686VtXSMQ2dZHi
VDTyj4u2+M72YcBXeViUPxw2TPz8OdiguMg2cen22yrtHpesZ6NiVlOMxVsgQo+mmp8su7suddzx
x1R1NzUTlLn9ZhkZw2p2hEScNvidfjmj/b2BOz1ilBsQyCYYVpgBYAkavuAyeJAGxhwwuuVkmSUw
ZDDDy8zHtkOGe3bIJlU307fOqO+bmD+73OisG/8GM+YnbP4qP2WmhvxNl6TY2XxW0DEOivZND/kK
ytsyja6zkf+8FO9YWB4EQAThbcMGPul4Sx3/6rUVXhl4JdaCfIOAw4fztlBpERSHSb7E95iTmW50
LTkr8cxYttMutO7EW1Y4Lj3zkuNXX6kahBVv2PhRcS7oB6N7YMZYmQeLLQBblxwwnpxUQraDjz8B
IeGmip1dIeG2x6+7/tQwONh+MVW0D8O2Hbu1EjW2s71AT0Oqb3x8WcQ7RwxgltR20UgbMeJbUZ8c
v/rqU4O+8QPLe1cPeuIWgJ8Tzs/odoPXqjff1eEx6RP1XBkNRCUhtEKtNLYRZODjFxb06MsG+NeF
ZUf+q6xMyz7JyGhli++cu8jx1Ru+yxu19k7ZTK2/37+udHDcN2rkDQisADgYkalFcWbDQV4+oIwv
Wcd2CanoFr8Z3KdPlj8rcBZFDzQYE7oUr/jgMTGWbdXBZ5+Pp/GZJmbRgI6j/jMwnWsvMM8xOrjA
zpP/67ycLkrl2b6+5f9c/uDZZzts9TglX1mK947hEtgWrO0KHvV0Fhf5xekVtZTXh9ekigDYwUdD
I8X+8y+LdFHzezbCvaLjGN4Yj4Xj1RtHOf9je8oOo83eXauyXxmRsisq5U04K1PxlCcjdzd3447g
7Nj3NolJRg2utMvGFYs/+ah5F8WMWEO+CZmgLlNv4fKKdXhYh+dtTXkUDFI98k+PL9q1ntQmTsgk
TwcyMb4Un5/NN8Hf+oFwGdsZf9WKcaZN3nWd69/JVMbj0G+eu/lqKimI5PcUDZlRUNBpqEWW+4qG
8LIefyAE3hLOfsozY62K+/vuDn5thWw3N/DDbG+FHDpLN5/7bNzHX8LalsFLMOmw8IjTDmG0wavH
HIAg22My7Ycov6RSVxJ0bMLECWoAa724SghuOH7dFdAMBjz0CJMkpa/uHK5awTmOyDNq+sbdTPj2
7NTWzy8Nsz4P5GD8Xy7nyrwQdYxxiAcxW6I0MppsH+gY6BRVynkPs6DyCbBpjegU/CQr5/CrAW/m
u2GfIJriAE0o02KIW4fLSUClXxu3+Q/PMl/Cofm+aIywfd8UIbRcOf5FTyVyqRbbVIWvYMNceowj
NNXlKRLkMq/6cmPi5IEPEkKgwznF5Ea12wx6tp9AeXgjF4i2ISjStyyaAAPqZey9jaKUlXFVWem3
k46/l2R8L+N4o+2p7urxxDJcWw7wZMReQyg6h6whPPE1UyI19lKhSrJEZtJ2S30g7ePxtWCubePM
4MViFIsr63Ax+NNQ8OG32V4btdt+MHAHqr874uEn8v8uTK8ZVQhjjX9Tk+EhhCW+NQOObMK39r0Z
FmcQm/jmjeCmG72zEal1NVevti0TSeATYNc7z1beSbLH3HVqMLf9PzJ46D5gn3wTMFAt6vPQ1N9F
fi9HVerCsK6K1tumU3RjxJiKtPtBK+6yALTl+BvQVtYn7Hdweiauwio72Fv4DyovDEE3BFQpNPst
qeZNMtCJhfOToVIpL/xmYcANsOEWm3118i+a2fyxKAn1nEbHD+dXO4HHdeLuVnY+pggWw0MWBCX/
QfGWKQ2wqA/vctGrRlT41kwR1//OfaYniwyfWPYzDGQvkT9e6b13bQXRvZBQxcP6xN2s1DbcDaad
2E3jn3FYx1oDZh643+UYO8L/XvyPW1TPSRbczB46/AVCRaL1oiYpXZrzy+n5hhcMqB+hhgrK3WSs
5uP3tbJxOxzKIoGz8F49bPI1VJZqZQOoDjaW0CS5LLiG8J0WwtDiNRhi1gEschJgWHslEE0gmXBA
wUw0Ph+cIQenHqFyWAoREU/6JMo5SX0Rwz21u/hDLMCl4Z5+tbab0u16/wjiovvjNjCsh+NvYq0m
FN7L/3c7B7ttgU1lqVh9zq5ZbDJ4OtIrL7Ya02+tqp+FFbKk1xun2ow1foCDEhUDfgt/1a+AmOd2
86wI0VuRPDiRNnN+mlIm1GG1m5UKYQU/QAo1Z6eL81mXKfdmmFyLwUbrjxfOEOyHoeKEV8vNkrqn
i6VaZ5S/zPhRsmdONWZrHz9zGTBcemZ+vIOSTtUDYBMPrkXmsM9KR19l7HRmceOGw2Oeha+zCQ9f
nhioIrtZlPBJXL21kX++9I7Q+SzkHNXDssqP/5qrr5StkxEBObNfqSCJF+YNEtZ8H3ZnFniiLzEj
1a2a1QxIGoox5DrsPcbz7Jb5biy15wg76NSxX2It3pI7cqVP0UOvT7eYYSHHt4k766oRU5EGh4z4
7fjtrp2okBYZRAD+8DEeolsNpvBWPdBzycxtgQSjaLqoPA/7hYgxDYxgvcBQ33giBPiDH/ii7q1t
L7dmqN/RVQybaGp3x+9qbcCEc6Al41ju6csW2ihdCv2UTkWCCoTuZ5oKym5qq0l5DyZ1B0ALqNDr
884pp5tJz4FBoTwyBfd9jgEOwe8uaQUbn+CprR1DmpBsqVRmNOJ+j3cSs9bsLcU3XAaNHWRfSb8U
jt1oXmVe+bzInSdFUBesYxQ/3FnheC/ZKcuCOv7Aa2va4v0LKM3naB4cGW6CV1oPcWmvYaGgwbkE
WLFe5I3LJGV2TjEb1q/HBEe30B0RXP15BzTN0gsjcLJ9RGegJcl9RQ0gEmp5EaelCGtSf8wE/3M9
qZ/+arBhh7l1ZMBkEEGJmk8J8M9dYN0VZF65ct54DvtOU6mi2J73KWlUpNLU0E/TeEbTBOqTuxXW
pW7ySGXK/jKwK+EtsZH4cuahb2NvbhbwtxRYTJ3mH1pkkFY0/NATzvpuwDJCnTYlrsFSPxPDy0yu
kb6vqYoK93zt+s/UoTOv5648MQVam30IlZqgQ3zCMHWUmu6vF8AaK/2gpkAUBc0y/1A6/XHpVlL3
MRwx6A2TEbEVoWc5QQmCZR9fYmuH3t93cLBtNqnaWF0ApCTIg44LgFR4eZudqITXZiyYLHpgOEKI
+7I952CTaToZf9BriONp35SoT5n4LOMLGE+bdlZ/DBF45zziiZVr7jO73LZGcrh1xKqq1MEQjz89
7Ane8EHrsNQagGkMDr8MWrppDM1oULN93mMLjf1BSRT2+6AAzwb+jBMqRbT94Zbtw6IunDJiMWsn
xHtFbHlQIiyOJgmhItsmVm/KRj+bkvJFK+KLZfSrQIqfUv8dz0aCtWg+PQqsoXrLCNqefX9nkhe2
CUUA1wzgEU50rigEJ47tt0Uz6juybZlsqxAyLqd+2Klxt7UjTmJJMsiblsiirNv4SbhbUtvIzJo3
Zkb2XaUo6Sar/h9n57UcN5KF6SdCBLy5LaAcPSlKlHSDEGXgfcI+/X4J9cY2qxis7bkYzfS0SCQS
aY75TXG7GrmNMT1NzaKSPdnpVWIZ10uTHROPzvMI8QUDec7AIRmyjdflO9yA/WiMxHZRAfPVphBB
kW1RXPETZ0KaTNLay844emOIC32suTuvioImBqPeEVrthPXSdlh2LpZ6yBHgRHn3H8Xsjvww6MxP
GJhFvj57NykudZtBqjbhn1D5Ch6suf1ahNVOKoENMs7LY/s1abXrRhqXrRJmVdLhMdHdrCwDL863
WVzRgEfCyE8dIut0eVozvyGksG9rsBQbWD1R+afOt2sgu4Yk7RT+Ttuer27fTOlwu9j0EDx5MRtN
XSAQpwSzjBkU2/D7ohs2kfxOWUt7Jx1vJMtuRW33Q+0G3fAAXgYueSueo5wkvNTJfISUbm7jF2ex
bqc8/O7FcHE1na/Q0/TdaPnMp9h78m5Kc7qcEhoUhJgg48oQuLaDBw2zOTmxu1Hc6bUsqusFkaML
Qfd7xz4XPUGTrJecUYkKhT7Xes2oQAjX0Il5u5HEAGnbI7kbF3bdOyU/MCJSwBTjDrSuTxM1NH41
Z6aIXmkUB2guQ8qX396rd6Ug89K98EotvSgwG9oW0stuRkB91d7GQ4WqmfG5yeyr2vGe1kabKrXo
Ph7ju0ME78XxbIM9d+Wc/etkRmsN+rjNuShT93YCim+Ze5ObdxFSMgWFss3lUuy7H+JfDz2ZFwgH
Q76MXAdTV27FpB8kQUKW2CVXKwV/9fE7voe7AnTFtSMhnlxCJ89Lx2YOVcVDqB6MV2SF2S6Kr2zJ
/ug1jhx5E1fs4nhavi2oI+BoiPtWqW20Ac00CfVbr9ZZ8nmUY5eH1SZzxtt1z5jJRRTwe1cVYR/S
/I784xQE7FaF4Wo5GFzJrLexukBZQpYwQu9S+fC9S4FCl04xCVV0GqBvP343x1WxOMRBUu5IenpI
gWUZAy3WRfiDzCpPLyAX63d2H4W8M0xXBfVaEwO5lov8iGqPdPCMOA76Gu6lhFTWqDIURvEsuVxy
K6Kb/9kjMb0cCmgyozwbCsuA+h5iFBRO3752CxGpyRZAxrKJOfaoTA6wIBBlu3Z7CSuIrV2n97er
Z+lyO2rFC3Ui6G+T8hQ54lL+u0a3Z8NB4ApBUxOo6SkGoo5qtZktuM1FXsHF94dISzadpQbtpHD9
UArc9LKQDuhAKcN+I7Jlh3PWdSnFy1NrQQRIHi3cShzokblFvmzzt4rQs2ALWZmysgkOIVTHHj/0
ZHJbTItIztZbr2usXS8Q5wQJj24My3lulWJnhNZruKC3SYFACrFuUhX3wz5BnDKtaGQ7du6DvbhZ
g7iQOltSgA1Y95O8tYivvyZF+VPvhuJvi1oNaYYr+VehtnFgdJAIF37NGhIIc7xq4CclifmQS8lB
xdO+57mAi8XBvOhU0J3RuwlD68HAFXrTzgV2Ve79pL4mHb7R9shWFmmpbvS02q69bsrCt0Uy/zK6
6A8KUPEGxNZD0QZWosI6LputKBNvpxT8Nt1OghT5Rj92lMMkBPazk1XtlgIeZjOLOyGyQywpSBJ1
scIv1IJTA+dcQOIwubaj9PYZNV9U9R8pj4A6BA5bbprhozUr21bl40169NSo3nXlXNkmTpSrgO/a
2nZ055Oie3CV4umpnYEcZIwlLcIsQEHnuiwRX9DpnIF/zfdWRhCkGxUd8Ujt/Y4cIZpiSjTR5M8L
w5hloidTtvw2HYxfuU06YEihA3Xgy9oaAaDiBFqHdMWFQ/bdw8ThNIH1TfHutDhtzVGcZYCq9qt0
fBUxO6kUbkRgcEDPFEVQD8261WNOBptLi7FnMgRCQHbGSqA6REXxitYbPTEunZWU5pTcd2FP/Dey
1E0JBgYPU1AvACicE1n2ct9+/B7v1KMQnAOlS6fOBpp8+h6joSg1yNhZYseeG8L12cIyoNeTzVyg
ZChClLJNiUGN3fEzyjvOhQGY8tR9cx6g42Ig1U3IoL8DO589sBBDYxWHIk40nxbPYRjqEVeTdD54
UIDHqXkBBTGk0R3xRfigtO5xKexxj/IkfbxKd4JRiW/zuf6kC3ET9yLfhGOKKXvLIeNB8dg7Yfo7
Q4kN1uWI4u087ZoaOvcwFTdaoY6bklpqQCbxJa3a4WjSrdwAr4+3nYs1SE8ZPWdp+nozapi93Y1N
eRXFzgg4I7qbnK7dXfgkZyV/ZgSUGLcHd6ILMP7tgZ3n1qDWXZYfZL7eE03uoqnHcb1odwA9qaHi
RRBrB1VZ6u1oOPAr64uF5LP7i1sLUD4q4nQDYVadXBp5VwiESNz8IMUBFLe1oHsM1Cs79VXQxIUN
j31cOaiIi0/oenso7c1Ovhn12g4Sq75EKztvf9JnoXohFTEYE9HN2zlJprEbuUGzA8J9zdU4cyC1
93FUikCdnN7/bgjvd1hkt8aixoFWJ+lORKo8ICERZN44Isf7kA1hGih4h7fIdF04D84zYS4mmCp4
nFJ7l0N8O0BFNwXq73V66Gub4ycbGrZ5fNeMlrZFoIsMD22mTed1Mej3maujZbOhrRNuQMHAp1HV
1zGsUW3ie15YT2fxpytxXtIrEXI+Cu0n6wkD2q5QlSY9ZHA8mJJQDQr4spsxraZDYaefB7Nxbqr5
ak5t/UiQ5gTFPCIslOkLDkm8AC7UhOea32nR6Oe6Nh/+8xBlvApbcYWvwgh7O3sLOkdtXobJIUmq
5VDH7r4z0TVaECNxBVfY4FQ2NZOamtmSfJ0s/VukZ90WEum26i31rjYjNKKHeVcW2TM18D8fj0+X
z397SNF6V6nLcVZKd4GTKaxtzW5IKJJDUeQjuaJhB9AOmRg5F1ZooU2URl9apbzX2+yxbydGovLv
48F+9OyMcltFYWEwBYX1tB333GK7xmrnHaQ7wpXGOUZh9GnUFjazwWXFCYg3aWgEw9B5/3098DLQ
LCAbkQeRIb6d7CKC1zPip3ooyxBGeoQlQkFdbZkCVVNs2sDmNzTwsp3iWC1oAh0jpnzaK9M47vKy
3E1ImQRaoQlfm1MoctrThck+73nS5TNBcMgiKZyyU0BUZasD1yR7qSnN9MoK9cdKm/qrwWtfKgfd
brQGHdT9leVKN7qHCAjeMSzcbSuW5RBX+NPbKF7B8nAOQ6I8WLk6+/UkyiBBByMII7PwYRvld475
x5jc+Bhzo0Qe6ptd4g7HcEq8jVDYk5Va/WragXLJaNNx9Kp0CzQseuADgeUTRDmm4W1nu/1U9057
kyf9d1tTI2nBqvnpQLplTsSven7thfayU4i47dApEO62vsahcZVndvwwa8ecu31vxuNhFgD1QL1/
DQ11ZyArdFhCYLwupywV1SD20ifRiOo6gzcFB2OSVHtXDSJi+kOLkrEfdiybuWzDnWJ1RwpRNXRG
NfLjUhc7O16ao0adfJvHKN23Ks45Rnrs7X66TYpD0znzri7rl6xDCBhQUXFbeGFMHan6naOyfm8y
dtCT+tcRDCLHmdX79UyBZ6yHJKAnmweLsOdA02YkYUYdtHno+Qmeac3kPRF5zp/cIfU1QDoHts2w
a9IsDMom/h6bxX0/p9NtPGjfkUvQKYKNP5VFiDsrapQN7Gp5aNrxk0dwWHPft3N+UIElb2MtNJAB
tNVNTRqx0wmMMzqf21S3A6VXnO0kwvkY3xWF9rJUbr1LzeR+yGvvvtEzTK97a6/XBu0PHAf2OWqo
fiSa3RBZ2jUWzttlMIqbcp7d28ZUnlSEF8bG0I9pa5m+G90oqTsdyI0PcBHyI4c5VepKASvtxvcu
YNegjuxjnJfflDLOgkQHy01vh9Sr1HCriHfQu8K7pmi3aVh/X/S4Oqp2P28XfJZrwOjVQs2gWbgQ
GpW0p4wn42DYN0k0EWbqtbrNVPjbLS5bx06Yy8bIq+zQZrnpmyk19ETrJh9ZvsgvKvVWq7VuB9W3
vLLL7Nik95XZGU+hh9x7Y2vkO3P0tROuth0do38Q+hw/6K2icv6H9xHWckc8npAnC7XrhcTVmgnb
BZpwrh3EA5cCueW0ZzeCVymwKfBcf+y4TPQRITqrGeKNvfRXyNzq6IhMd01Yd5umJr6c9V4/Tm6C
0net3XdtmMCC4kwsu1o9hMrobCJcJoToZvQcsbsgF2s3itWr/qjaV4Yopt0y68vOm9gIgvb1IXHH
3WJNIz+YdNuQkBMVcN64+1Rh3XHhLH3vYgCWAG3L84BUn9HPDdA/je4q4T7sbhoRp7veqKpdme8c
q0FCv+36TZ520V6rb80ip79uU00JlQYxYgZD2L8Dag8UQJ+PS6ZyH7TqlUqUviOYmYMlc7/p6XRd
yL+cowW4UesK8VMZMXx86J73LFz6BRibyMLdO6J0S5vYqY7xw2G915JpeuoIq0m4PYdzM/9ELQ5i
4lTcLkxpkIkl3LiV+ut/GAXVEg30ggXM7RRaU1EwbO1WTQ5qW1AVmCaTnBOCiunU1F5FA5jaXu7b
kvsqHp0rqhqPpgRefzwM6zxiQniN5M60MZgyz0A381JiBeRZyUHMOTq0ehJvy0Z4QZl2z3Gxy5V4
uHOG1kE+FnVY0mA4bEBR3OZ2EtEt2NVhF2YVclZ6WHtXhRg9KGImoobDEGCueaMagLB7GQ1AM/N2
86KSe3vKreEs7Tb/oZP+9BUGRt0WdSTOABfUswLYzBR02L0Kq+alc50gzHI245h1V0UKKhkLnnSD
5kwmtvNEblC0dnmV222+yWdktsE1Rts1nBu5CETbv4SmZxxmjsnADSv7JU6APDvOJ3ij6bUbRvF/
XmNyj7gIWkLp8qi/nQQeLb0HZTIjLqtURXmkbg66M8c+fmgBPSrov7pZ7pTK4YSvYrEZR+/alci3
j7/uGj68CeYYhg6kivovydW5cdyUKpNVdgwjihA57HtxrUTqk+Whle91Zr+FSPYQx1q8q51e2Xh5
/8liHD6SF36V14rvLUOF8647b8fW+yzCrLiZI3VHFr1LI7PZfTze8xSd8QI1QxKXOhZls5Pcpyxa
Ba6kYLytOu3X/SC80btS2+jnbHkKDAX1ZjQoeABKA0o8XuhnnqMcGAARGeRlgjLi9JPo1xyniZ7Y
khx0LIEDtIciv47umi68zcfcuxqT+DERQ3FVjm3rI9X8ZbQIwHINewfMUsptoVu53zZqRz3Em/x2
8BoUyMwC2/JpOegxEu6lot42OSW3C3NnnQbuDJ1jDUa9Bn/prNq4xKmj5rods+TQO8EV58bLNZk8
Lo96qz42SED4M549sXlowmE5pNmVkbK1Jq//o0/hAZPY/sL6OwNDefTgPaJP2v+Axk4zRdN1+tS0
0vSghg+q1s6b9SDQ6Ydv6qx4aNwy9V1tPIZNeOmUf+/REv0jEy3a8KdEwQJKrWP3SXIwgUUIbVmu
nOHPQNzUYQwcmhgED9+LkRP/46+wdhxOdhzsAsIIVQL4zjoSlVoYEXzA5KCkCUmwTTNzfkSqMzu6
SZhjB4Hof1GgttpNw65E439HR/abbebNXUIkWQvlUDXheAPhZxzpVHimOADJLY59qX4TqgU3PBP4
jITRIRUtCaSUE2ePmpFrfNNLQmTF5jvTIz10xVxtlEaxd1boLZsmqqwgUx/CTJm5+iqqeMK8smfn
e4UVJII5ggi4V38OxnJLADcHaTHeWlyMk9Lbe0KcC+SEd7+QRON63MX45Z0ckUtsc35GbnLINdZr
K+ifGRWuNWEecDyUfihMqqbWrZGhf/3xVzoPAaCtSsE7JGQwGT9bmD3ZkVbhsnEYNYp+kViEFNC9
drPqsxpX5EwJarWAoLZObb6oEUJe/4MulIcK8CoJJaFAZ/pBqZkrM/Jy4d6OOGqUpv3SZSPMKBMi
Vqxru/X508DNeeHl5SH6dolSbMNs1QZfDkrwVDwnBdSMl5QRHVZrnzxDjFcrOcUyQVUhIf0M+sgr
6LWP844i0G8vHtz/YQy2IW0nbekCAivnbWLepLWpNu2s7atoQLvISQF+q7eqIOvpnLKGF09dwR77
h3xwvq2xwH+fBBvmI/9xUCMAQ/p2AGrhOkkyDures0LQ7e5dtmBEk1B/x1aNZnXaIkQytteu2qV+
bj5ceLz89SffgB6g7rEIpcz2afSHFmKCkUCq7zXKz1ln0hwiu/HdZvmpAuC66UprT90As0Yr1LaI
DbRlBTcvBq748UjkLjsdCNVXOtnAzolXTnZhCw4VD+FS39e6iBH5NYOkbr5HepPTLgMX6XnwpLLk
UlPhnZseF11ppAtvhwLw6flsiG5qVGvR9usiDL34jlSg3ek1JSEbaMVuceofSmU+lu621Kfnj9/6
nQOAZwNIk4pIXA+n9/ykVoBVOMP3zUwNMw+lQtg4Ihe24CxuECbm6RB0TkWd130tk8qnstgc/6dB
UGbj4pZ22SdzX1kg7jQ5B3rWP88TBfthJq4ShbaxJ+ObWkX00uat+3P04mwXF2jaXRjBecxA5Rsj
QSllim6se7INrUE0TUWYtTeQPfDFz8hRKI9BfkjwHMF9wE39rmCFullkoMNt7sFw/ojV/h5Pq9/j
gljPLKvyH4/qHCVJPZ70DOIBvVPANebbvRn3LaDOUtP2uUs1yquWB0089hUtfnfIG4CmKDjWy4F/
8WjaU7LVHZomCZ5YRfqlb7IxmOv0YZzcfazaPyoDd/swxDyHz+1decuTSRJ7qGSu5arjc2k2f1w9
ki52Ayh2GYR3EaYJi4F0mC2DYeUqGxbUIPQC1zL0onBdK/3UBdX48XufX4i8toSs0ogAGnNaeS2w
BWuiyNHwTqd4LdxW33J57Sj6YeEgpRuHvoG34M5fq7S+tCGNszaInHQLy3aA08Qup7HaUsVuZeMZ
uDc1hWmCnl83wyaPwi/lROia1CMiOsLaxtW3TpDTwU7ug2bOj2YsnhOcMveRWh8sr9GuwT1doWE6
3k5eEGXUSEptlGZhtY9lvHbQ7D6Ek4y6fqLPO4eC9xa4TK2FQUwjdZeI+Nqw+z8oKlyKzt6bYYjn
FINxZmLbnxz6ecJt5OlC3a9vwJm4m0tS/C6K3IB64KsxBSv0KZ9ZHB9/3LM8m+kl06bVxK0Lu+Wk
7F/3dNkMim37WE6ISm2VJnZ+LGYebckAILK1+b+nU2whEgKICABkWFZvN9KQhJ3R2Ab2gQ5PQPIa
+U8+GnSsoGnpH3sTCWiSUvqMBs8k8b6Iaj+fcdhD0jKdE15yNE+2skX6aY7ZyAi67E/1Zdbczu+q
cdrmJcwEHhd2TMdquPDxfL9zwoM49lC0QiyEw+T0hB/G3Cy6yZv3mT7e1PZPM7HDzVrFnT3vrjOx
XSNQD+Y0dXxXHP6nqxXQJ4IgtFPxQz4DxigQvwvoFcs+GUCAztTi6XbellNYbyAtoNMhv70yuJc+
+3tzjpgPHQ+uVtmne/vVw8VIkV3Ml79fPWmpuCxtQ32aZ2aTEigORWYqXmOQOBdi+nMEDnxNw+Y6
Q3oUfrd7cqVZfS273/ME6qw3jvXSXoF/Me9yk0LnkqTNQW1cfxaa8iWKx/u0mcaHqh0PsHq/OPYw
YH/VZxd23ts7Tgb5+MlBNzctHeA9//h2OmanmiuabrCvq+zVnps7o4i2Ip1/XVhwclr/XyT1f59D
WiGJhQgqnSz1xAibrmuoY3fq0c3jPeoefwotv3H1LoAqdAfVYLbQIn8dFu8mjw8XHi/38tvHk06z
3lwiGpwjTr96Dc0qAx7Ca6rOXQgKs8Vbd4DNX43WHbgSZ1Np1JNH+04aFX788LcrTr665CxS78LQ
nZrmKbCttUbPS52FV5fANjQFJQ677bJvHT3UO70rXyCv/fn4mdq7DyWLAUAAMsVb//2/AI7xsrR1
XQHIxinbr9LjoGb3tRv/URtw8RONaP4AMrMCl2badz11jlTP78Rc7/R4BJTWi2PNWb1pWkweY7t6
rhrx3zLNf6bm/43y9AievWgIezpMe8mjlvLVq7zE4qoPdCGBIItARMbLwP/8vsJDP54kubZPFgVR
PasBkUN0k07jO1jevZ3U/4DjpcB6DmO4nrTHJNUfP36U3Nmnj9IhL2FjDe/iTFdiwkVUdH0FDBC/
IumlIdHPFgEDmtSPkl8unUU/fuTJGf93cnXULEDTqBLBcbLl6sgpaPqCjJ57bZt1X/TxmFlUDKjB
rZJACtoreIyBOQJ6VlwkS6976uyd6S6j3YWy6Rl8pZgUo6Z//I/Yofy6mkTmoX675UfomspK5TAi
gMS20wpYXG4PKRDc3scT8Ta4+DsP0LJMwFkkNWxwvs2/tsI0eHYvFJh2cgirnnqZqagul/4oNeuh
i378PDmvp+/97+ednPLGKKhFqhANVSTcG0rDlzKAdw4z6YZOZoI06rmrSarki7pItVjsUAOnrQ8r
2DGfENrrqHCmGbDZQu+DyUVsXiL8TQ/pFQ9kWiNFVKgeNGQvOrgO1Q+tdhspdBW7CfBehNaoZvXX
+Fn7tpsE1oRvSwRiYcQfaKVFhVthx9eR2z99PGknhhd/vxLYM84qz0EA8fSCkDwNOnyIyxUdNsym
Nf9UNITpg2g0v1ZSQkCfgPNV2leqZb88B19vvKqKzgz5SxoNsnILGKChq1h8DU0JIreX7VDRKasn
utRpJdOEPsLnc9lbCb9pdBBsMI1Lkey7q549DrxG7jnIJ29XW6mKvER64q+Wsd3oz667hdZpB9VY
33uIm9elcu0Uyt6Nml1KVztRL+389xa81CdANYBQgzDr7RBie0GqN0XAVmr001ZerUIlAU76rlwu
1b33OA41OmT0UiyW5dvHRYOYRxztEVHlPk2b7mtdiECaSilo5F4WYbDOQxZKkv963sn+Klq1wfgK
RTnp4yJ9T6T+vSNVnBzY/4WFrpL0aJZi8nbD/9tArJ1nqstK/KTogG8Lo582rwNL2oQ9P7swNSaM
yx13eopgbCIi0M+Bm883S4zGLkG670QJPB2jC7Q+PDSpG21a4ikSZ3untrTOJvN+Ue2vUwFVJCuX
R4nf9SLtXpnyPbrkr9K/2dXYlklUblHHqjf28EVfYPxpBqSUsTw0pPpBGEPBaVIUYTQESOxO84fh
+eN99l5cACODJogON++MgZ3TWfi7PKVvhmaJr6HEAqt2cdCq5TrDSHFEvmkDg+jCKfzeDehhC0rZ
Wjd1yipvV4nZmwWpM4JqQq+3GXWJKmyCqnMfV/VMqX0vvaI/ftkTBsTfQ+XfDz1ZKjDKMljCdE6T
BN9VgeGDNGCVUPxJKqR0C05Go/2igl3UEthNYrCR0SK9HTPIaM0IBl1B4GycBxxUyzEw5ulx1R+v
9fIzTYCPh/vu2UHhGalrjg8snE42rirGxQNw9A9fcDYeJUFkaoCTRFYAXj6oEHLfhEgkSu0ZkLEc
c03335To/pk0sDToFWDDxyd7+6UWq46isUSJD8zIo+bWd7GpfHXV8tpWgC5LU7gLr/3u0pBlNkeC
J6h7v32gCBeQUCVCTPKBERw1owSK0xfTBvuPF3N6xmDyR6e0j0qT76BabItBfB0HG4yPNIWVzFUp
DF9SAdTz8NPHo1s7LafXOcIjUjxSOomdln4Sp1Apo8FKzh1g3SWeIqvsaDR6P4Q+BFLuQQqhjog6
+pgyfcNl8ZZYEzFNLfoz0HDa9Da4M87qDQVMLtqByywtJg/+hwi3Ur97FXNszS0E5d+awo9a8tyC
onSn9WV1YbrfO65haqKL5AIupsD7drYnda5tIFkICOG2DEdgpyo1kwj3R7ouXVb3XlmubydQ9qpl
K4k8H3PS0weia7hMC3QbdRluUU2DlKBqj11Y34e12CO386xkKG46ae27Em8ujM+SFDXNILTUvT21
W6praEjfwTTmA+is+sn2trbw7ipaxlLlRZoZ28sM26GFbJEYDR2/ZWNB0wR5wR+ZwqXw8bo4AfrK
bWKhkkPKjDg9MfZpuaygCVGGlWS5oRUdyujKwhKsqD51mFHKa9CokDA202gfaSo042ZrS7UWC6Uv
M54fp9jYfzyi86OdAZFjolvNCXImHwfXN0udgXnObJCGnXIv5dQlJxUj6L02z/s4Yf4u5zbvzgSk
IomPQaOHJPvtilJx58xqgT4vERxz7dikiskrFkc/YAWjIlECTgP5hSH1q1Cg100AoEs7vlfUDIGq
L4bKFfjxVBDp8MzTRUe1VqWcSU2F/347pjgHeKJEZrXPnPppHpzy2Wpc7C37+WqIkZlcDZvUiS8k
ho0XLrslQi9gFj3iC31Ld2HaxjDWg1ZtdardS7ERs3sTq+bnMPR+hSVaU1HB2/aQfDVl+hVaZrFR
8nZnO1zzFHohGWBD6XhAvLwsCiJQblwtMNz7TMoPZ49A4iBdFRsSNyQrYjii7ZJ+LSw2/mj/7nRz
RtqiOtgzMWpnw9YavfQq7ZQXFU1w35vtiT6g+5QkGqDIrAaS6KDma2hL40ftsq1NBX1JPv1uNtqd
CHF1wEH2RdPg9WaJcqfMEdx7Cc9s1JEsInrtFFix7vJtIEpU3O4HfutiQnt2ZUZH9Sw2agrzio8d
RLdDjvMnxIc/xNmwanXT98L6mzuJe1FILGgC+WdW0ZbJomgTFTKFwLMZYEN6cC3xo8mKq5YiGdhz
SgwVZmbD7Px2E37XustbTE79KjMfFT3Ez1keh17VbrNM/xbWTIhUh8iL8mZOjP0q/GUlfEo4Kvto
mV5XJWjNAx6FP6ykjJBQYOw0ztY3uFYbI+Q3jNLHpC49CA3ZdWLjIB5VuONoKQhDNHgf8xRYfsl7
xbNw955eMckzkWXMzxoVPwtfh3TE8ALpbtNMded7tKYchU69Qx03LVRng7JPtZsm+5fHwgoW+pp+
prEZa7cOYgwzw9D9HSGrJL3K9RT2mS32kaf8kPqSVcgHnENp06g7ftHKESp5g4BR+TDGfZBU+A27
aV37dpzcjB5yHXLB0qL+anvg46DFbARtk40tuFFCE3+xsi+CfGhwWdS6fWj0V3YD08qDH25hGuxL
EWShZrdmOT+s3rkr5Vwpc3E0SvnxWML1lAyopM4O6bspgJ+yDIa0+4bsVLsdD2VH8CR671mrNdZn
2TDRiJt4Tp36LUon9shYIlME4+DeLQN/Z3WbcZPotc2v0aMw9o4UAxDWpxwoJ3h//kqoDL9MN+bQ
SGPEjMj7NHy1EjX5Ptq3q4fW6gu46noXc/EEUOuoa2G0MeoLd+d5xQgBEMnK0fBvgEkpj+B/lRKG
cqlKTtd6L+0j1dne9witNwNWfBDgPz7C3jnN//2os+KUUiUD1Pd6DysK3VQHLT+58FP0N2WGIbMK
DSFDh3rSf38wvX84IjJKOAtCbbAHfV2TPXbFS6yq17rh3MU4FkW6+5vq5p3ZuJ+7y/Sv8/Oa9rpD
Gc6j50+N+O3M1m4+2ooTc4ckNTJuoJ4XdVYvfL735tSh/Ia+jEUl+rSdD9R6aVDi/Zubi6ncKh6+
195VV/yUQpxVZx0veyqeEF3XQIHIB+V62pfIup7W4cBRALlNsfIUEQFkbwV6DO7JmRMkQBtjo4Xe
j9gljs305BUS3OdOy4/eJO7CMLmaMBsI1Ag5nNTaQXe8XvdM32zBIAH+FNofw4v8oTGeM0zvxtdE
s3IM8yD1VLuVa1kNaCHhHW3F3SEZCFIcYV7jEv85t6I7vJUbf+nadOch6HNR2fW93YJThKdRW8WI
6jSRmPGCMGvEOPf2bKOfm99gm4hhpOY8ezLp/HjZnoe1iAoAGvJo6lB9Ow1rzTRBLlG01R7iOvRY
3hS9hkdQAb8jwVXJdr6wT957oFQjJLpAaf8s3OIImoxMgzzRohmmkaxJDwLpHSOoJIMZuxDdnXjH
/F1GUHVowlqAY87o2+hud1mhGCwjmHit6j3HavJnRMmjEtpVMqh/erO9CwWmv2hxl174W4oVx451
/Hie3/uolLXoG1Hh4JA42aidPmtCqA7zTMmeuOprg2FMF1FgTOpLVfN3ppgc1CR7AIoFavDkWRlA
hy62iUM4ip/12DmWVKnbFkdJVLQvr1ftnaAR6itFVVkc0c66RMZs2SNkfs6H0D72bfgb4xpfEfGL
vBmH/nuhFNeyXPf/4769VuVOIlYasfQHbY3CrnV6OJWmpziiHbFX6Ui7zel3MX3WuwRmJ7BGwRob
EDTZVbM5bnpC/cAzJwwwURNZbeCLIsxJP4cvEIMKZNkswlKA/D5EIz8fFbGZKD8OM0UPE9YavgB+
60wZwR/kaStC1DMT1ac4OmrpdwxVFl+mtbqsTU1hloGNjvw1xVkFtYYCU/pG2U/hpG30EZp6WuWf
C9eksobo+ypfE5nlF6/rvuetuwWqj5aEwpNSW1kATEfxtrCRjLSbXdKjIJc0E/+YIM5jVvqtMKXg
ykQAiUHSTT6hNR/9VsZ08YdKnoY9dJHJEne9vlRbRVwTJXt+99tR0n5nY9S2JSwGVJ9KPi8OQsqU
iq2iq7+Bxd+3mj3tjTK+xZDaRheRuFQ3Y8KjOcR4oAh9FezIwNWza0Y0AN0YZybUg9YC9ByGpm+N
yMlZNHJGOZeFahxMIV6MLHyou7LeQe/70brCF1I7cb2w15I7yIeHrtA+y+3aF5HyV8smAkMCFcC9
a70kCPPykDXQ7ftW6vVMbRFwFGxm0kTN6a5Ry0coKH7VWvOniNEltyFpBKvijw6HsK3FY2IOCtLx
2OY05o2HvudfgYAmQudI6wr0PCEdcAyyeMDa2+Jqjoi9o4GaQzj/TvXudS3uKAv5iDVVX+dYufOK
ogtWxQKlW3YTucvGU8QhaS0oIbLPEKvDC0jZm1V9Vdr71NpWL+jhrEoLNgpXdQTxzInybdvlUA1d
vIA80yFITK/1rk+2jRS69+z0vijdZDMN0mI5rq/Mni+5asaPyYRiyvAnylACWe8/3PK+ShG3/mYc
NdR0EjgoNukMSi+PVK/+eI3i1yB9N/JskkehZudkL3bzuDoKtZLApVrFU1kiCaYo7BwAuFdxpT7q
6Mn1LavMHMYvXmbvmgWVIq6rwG2cnej07KiZ+QPgYxai8UWFrutXqr5fQIP5Ruk+Y5rLSZhx44CD
Yj3U8X3cjbTgKsiEGN73dE9cO/7U2TZSIFX9MFUYfmB8wGdTlc+uSF6ceaK+vOi3rk5CAmerBRPQ
bgcVfedoDhlxEQiVn4obxCzmGlULqwWWGzu/W5ct34fa45iyRd0kfwjr9hMCEig7TTS8SpLdIgbj
TV661QrQvVoc0xmaM992umzLYfxrcpqfHB+Gry13igb81TDap1oUv+HLkw9P5MNOd4UH8yuDeWqt
lgKXJMuVkPNXWRgpup2ozrO7cAnjasEOyZyNUejeldlBeHaUBsti7bb7P8ydx5LcSLamX6Wt9qgL
LcZu9yKAQKgUkYoiN7BMMgkNd2jx9PMhWD1DZtVl9ezGrKvNmCoAh8P9+H9+UYBVOOMD/jKoeLwo
Rfwsj5OmUk4n6SMVheFXEuCtd+1PyTRfZxaSNkXINkgautXmmTwqIzBV4CAaOnDc1kXRtn2tb/cX
SM3NwdNzqdDs63eFooybXBRqMKyHU7MDfU/wshR58VYp7W5Z3T4uiEAKuOpWHFQuD1+DYzh7n1ut
SzeWsCaII0oUdMa3xk04PcM33+pp84IBjNi06EeCZsw+OVUSThWvtzds/wMSy19tjMaqHQB3UrGG
fgcUz7Y0ELrP8tLSVOP822p6K0HV1o3RWv7WQ36F6N7vTWz1GuQ3GDN/kj3XXQtoEekShKfYe113
yASOx7Ss16TgiWYHKVRUstnyqlXQwjNo9+Pi/E3l8Y4+c6mAiB3jkLA6ALBHv8OZsqzwoi6VlAOc
hlI3v84We4Nvyk3acCxJ6Ly0IC8UYIV257KYzWtmB2r2NP9ei/3Xl+l/xW/i/P3O23/9N//+IiTZ
UnHSvfvnvx5Fyf/+e/2d//MzP//Gv3Zv4ualfGt/+UPX6ZdGtOJb9/6nfvrLfPofVxe8dC8//WPL
Ua/Dn+itme/f2r7oLlfBfaw/+Z9+8x9vl7/yOMu3f/728hUGf5C2XZN+6X7741uHr//8zTFou61V
03/9+Bl//MB6q//87eqllH0V/+Vvvb203T9/A0P/nbMlRdaKB3OSpr83vn3/jvG7tUJ2FvAl1BKH
71Si6ZJ//qYYv2MbTJ44Dqu8whqT4bd/tKK/fM/+fdXo8Trg4+VBr8IT/9/X99Oz/L/P9h8gHWeR
wrlYr+f9ZOcUCi3OowC0V20Yn/TjIX/x9CJXHcXYCSz+sElIazgwpPvi/gpOR+a3qRabKbWDWhpF
kP0t+/pPn89rzf1wVOC4iG3beor9AWTQ0nwwrX5UiE4W9a5cAFbE3J/0Zr5G+gqMavktYU1gbACJ
o158+OF5/TEev77/lSTF8KODQAAC9/nnz68oua12lZK3+fCWY1OMzx3OBcPsfgTsC/t2ekBIe2t1
1wreob/+8PVv/7jQ8Gn0gGCC4tqHnPbCw/3h3nVrTGxFH7ydkbgYf07Tla5on6PMOCeGtWUbPHZY
OUF81sJffzBo9fpcf/psbO/RYZGGhKjdg5j5832LHhpoSvcTYrTEtGMyPhZKiXqycJ7nkjyB2Jbw
JV1xTkjt3iz1+n9KQeKzjTbDFOd4XtVLqCxTiEvQq1AROvF843W7dNEb9Oh9dCyCIrXQaqrp6xzl
6EJ1lYPqIHExisQ2LRq5dQ2Kgs5tN2qnsflehNNYLgT0I1bZYfV5oreg1Wq6LdKOL4/jyfC6yU/t
Xt/izo4tZEqKSgPD14feCmRUufOmiqdwntSwMwpaiV0pQsVu2OJxxUTZJimQ+SHXGXFoKuQ29Wh2
irLeCl3a1NO4UaTalWj4al3KY5M4dQBjzA2apToqg3Gfue5jVRjyZrby57pGsdwkqDNGgAcjl9tM
ozeTogmM0k9F18Z+pREoVHlLsfHmKXCGnuQoacxBP++0/DHPdOOG3t/zmsxy6djWrr5p8nAqstLv
RtfYStv67CUUMRrJkXhr6phnKSOxVc7u+8grHcVijzMkUO1cA5Z0efattY2tbtYa7plVcogf8trc
GT1JgisB14yLm8t/pQnCbdGxcNXsoRIMawSgFFbQSCyMHtu6CRoH8lSVTp8rjDEn14j8iSpXyRhu
U9bnRSW5Xi5Ds6kho2wE9mRprJ+dbioOvj73uGCmoKdFLx6XBR3JZaXJ6fjjNOY91ubKqx/ic5Wj
7rCu48h9jAy+OXSdvo3r8ibNrKAtqmesBu4i22moQRnKSuQhPUVqeh2NJpa4iP1jQjoNiEhclb/m
Nax/S5mEHuZd5ydD6YsKZ5JhRr7MSrNR9OQWxXqw0pX9qSrHIKbexbvVyomqBQjU+msvVgStSopZ
YSpfanMITLN4nvC32EjbeSxV82NeVUeMBDzys9e78+xg1VIEpKgXMCf4q641bqE8PEUZIsy+xg2U
w5uhcB7h1PqtULJv5GnuhUclrJo8DhKt1pFNP4lcCS9jodhA4VYJvrwwMtVicG7Lh3NnXIla267P
M57K+6ax7vusg0nsVFdW4hEcJb8MovgG8/g51/r9NDmUjnk9BtGcNMEsPtj9xJ/S+Twjk92GOuQt
xv0TY3RFSRTCzlQejsHLb3O6hON/ZdvzrSFU+7DOR8nrJ6dmpM3DCMZL/WL0/Qn2Lo/cxqapQZQ9
CegE9MAyi1niWrHt24vxKNII4w8GMfHib2nP/LKboBvpV1g647JMrvTB028uo6TGfB+9x3PnGMhv
eo+FqThmiZv4veUuSBzx1Ov7EYapiZcFsXMQyiFUf+IEp/LGr05qwtqnWndU4pmTMo6IGLp0Kp4K
FatBy7pmTu6d7JmrZoXhjbIIJ1TLj4oHlSbTp28TQWrj8GLLXAZ5A1Zr2fKpbdKC98Lb9jN6zhWp
mnJnTWzNvymol7aTlvvRqPrLKPZizq+F4eAABxgY5c1T6kJnW4q3y+p3Wbpa2Z4XwUH33sUPliZ1
toSljje0XZ0syWQqC+5sltarbYKnrr4Pm6mNMHvrFwT2p7Zvlp3SqgwcxX0KFuHqjtxGkmfYxWYe
yjItV/XSRrh6Flz4O66h5IgOlENeJffJauC2ztqM9LJ9JeCHdHO7+Pak7gYoo75pM3VGgnd6FX5j
jIMv3JY3z54r39bnPMx19y5faGLomGpKz4YwEHXfOI4vIWzhFhxE2dVbN5o+G9LG2qDWnvKxeFoy
71PbgOWaBste3+Yc/jWD9HWyIVlH8Vs+pw2rf11iciNjTIiwR++NAh4vBiCDkx7QT+b3I66SeGzQ
ghqwFc5XYotpQJuIKY2Lol7CApeAjS2SF/qDya2dVdtLpjhWPH7LRlHXfDpq2g+rGSDOuKBhJfYF
U8465Irlfok+OOmobKhH/EiZkeSkX6xYves5cPuuYKrh46auxlvI87QnnWxzn45k5rIyj1WEP0EU
rBzDaKAVWIllE3fDV4HQEKt878vsJbZfm480PzE3biVLgTiby1dmIpbILTCyTBysb+ZwNp/F4n1c
YrwBE8/yCwvgRw4gYla3a+f2dj3bl2u2kzawh0GpeS5x0hhinlBTvI5jjtEGTi3BUKUSC2EUD9U4
BSzgC21BdaeQjbNqegoqL8IwM5t4RogI39LVNsVpjd3KqyzQCm4dj9XNGdLDoPT7dRUaOl59MRb7
Rcauvzi4WNpZecb/ywP65xBZr0ucOFs9152O0dbtGeYCcGr9iaToX6osRmkUS5Rc1fNQj0yzEeny
ug6tbSgnYQpL7OE2MYDN2NOZLqwXC8UwsnpxHs1R32IbLVgo3bDKimAQzb4fWH+SMTSawOPUHUQe
tHBFaHxSz5jGPR8rCRn0rAGCog2OzLaitQ/LbH5rxuktG6LHuiroPjhcdXMWlo1tg8rzWpT0niBz
ihOxhHElb/QouREdRWuiWHvhsh5PzuL3qpUFc1OFsqO2oUt7G8146xlG7rPUC2z/JKXQRELHNBaB
NGyeJ1bavWkop3R++v5OesW8M5UHs5zaXS9AAXn21AfkATUNWuG413DnScyNLSfE4xUPZZbJrtA7
vtk+gg7Q2o+cW2lin5FpQ7rJnBitWwKwGOh5e5OM/Z2moj6NYuql5a1pUmICjHhm+0OJkdb1y2KW
8zZ2QvInlwAXq6shwePaUeXIcGHnpEX1zWDGyo5owZMpHXNbG3CCrUGGQ9u37c6hH3Xsqjq8/KW6
J8cn0+pDW2lpsqmt7vPYqrAM19S0dhon6BROFAAhfm3dU42HJ87m8QBnZp73C9Yia/YPGK+QEozU
YqprGEbJvHZRxidXMk5w/rYybR/n5zhOQykG506bxpfOdpadWiuPtpHvXW2OEathqO2yKG06NVbg
VqYq03HcqhiABk2bZSRvG9AiqER3LSUQiJ0ZQ5JMssfWOauz58MXVQKnFs+KsTKngEWByerdaq2q
0Iu6mwD8jm7hbPq3OC/KzaDN7mrjuk+0Vvdduyt8vRxk0FiZCDnxNJsZOxToFsnHfulRJxXzjE5I
c305AuuYyzbWJhkqctY3Rm55VDFYc0HBbobxVq/rQ866tbf6+eDMGmgyRvTHVF/LrOUDjYZ5m9ql
g+9apGzyoZPhaIh7u2HfWebB9bGAkqHRlqj+QY0qua8xfoG9UWEgGcURtf4QBzw2KnHIIyDm1i6Z
l0NVqCFGa+XWbbH6MscWN+xIEwG2ZnFIBGHll56K1ILOw1Xn9F+WwqIojGf5OA6HVNrDQ7oU8rGJ
J7FZtPw1zfL4EI3LQ+YVTxMwOj6JA1l0jLcsHtMl0oM+z19r0/5gpLOPFIc6Tbj3slleLf2ozCmU
4yY5SWW54hBU+n2bvjaZRtQdnlYbS43u6II8Cr3cNm48hJm6sF1bPXDimDJLe2ubzhVESrV1dqpz
lXfRuCk0dXUITO5T2T9g26MGia0/TLRowJeFxZ7cRNeTmG/cb73OZpbPEAMmSlEtqUNdTPcTfsQb
jfSZUNGMe2LzijDVT0ZtliHevE+ZGhEDn91nctCCNI6+LiUuoHJwtqlEA9toD9Ip7jy3OQiRvFmz
nfgYCNwtRNSbq0UPnoLh8Dos1XNTYnMxs6UB0jZBz4FzU5T4/Trl8qEeOwHAmd26Sapup9Egv37A
oWLuP42zSDhw40Kf6KtTliAOoNM3U13d0APgKGPTmGMZP+hxvaeT8WGszLe6pT3STNM+1kFZ7SS6
8Vp/AiULtYFoF0iFnKpLOa8HiC+2i0WU/tAsEv+00XowW/260JzXwcNipeP9QeqTUb6QIzu7RMG5
VjVuXS/FsFXrk80ccZygjYw7VLyNFhM6vJEQ0ku+IwSfuz7VUCV71qFDwm2ZKHl40A6TMIixx4KF
rNt+pab3U1YdkjkOjJ5z7JXVL55fY7J26pNh5/QE0M3KEKg58eWZKputOWnmRpe3WhJ9KSyFp10j
Cnf0GHUx4h2zj1EYNGO8lRE7ZpnWY9i2xifsDTk1DcheR1V7MGwaUurY7+tZw1Ww08U+HRKOn+pT
kR0UVcGDQsfEdxp2KGRtv3T6T/OAK5iZoEY3JeYASUJAtbX32ATCqlbUILI5JiQvtdOrIZiDCB0q
qs3gel8sndtVrXPktawgs/6mxkWg1/HXy/XUtXbFS3fS8iLyszrGecPEGSl9ySMZ442W4WtcJlDI
0Yiq6VPSU7MQl5f7ngOlGPfcpS0Pen2bsttQimjRRu/L0VexqS25OUsft0KhgPM0cnUX7To3ooGz
j1KisiReSS54RI9zBEWO0t2zoTwBBzWbVHF2ltd4O1lgHnaMLGkchqa/RaiXbuh0qJu+LjW/Th0N
42A6C0qU+WItmSyv4FnPGXC+2TpEUfgqfE8W49g36x5zX82T2x14oOcDuOMBP/Nqc8LepgM1CLm/
0JxXI+C6+6R14/U6ZR2XibDaWt9oS2YCmdfp1hwHNi60TLFu49FSldNOTNgmON1Xr5nTjzrRbJj7
8KbYjW3v4q7vH4tqeTU72b00VQK5anmtMinOqEG9e8GxatTaemW4zSfJO8KCK81NPYhuC7uLWcW+
hMpzPjSymo41MpCh7JtT39Ti2ikAK/r6MXJcbP3sSB6qysnPupHMfpOPYhdxHNs3SbPJAQA+VZly
A46hbgeY1jweffi0LH1P0EwlbqBCx0+L0X7/+pCK9qB6sxXw9uCkNSn5qeqKm0WRbhiNQxnaRrUc
GggYgRNrn3IknPuoi5yj4JClRc1y5bjsMTlzdCN6VdzoZvboYfBw3R4yxJj003Q9jOssVFoxn7TB
qG9aj/YgGYjets09d48FFAvopMqHi4APA+MTWaEdxA7i5RIUpBvs+/IQrqwSqHowGVgsiqJpPzVz
9FXvU+tqdRgreoMcj9StsIOUHgWTViIwR+9gwIUL5vSJvmvj60mnMKZR4idlne4ySyOvVQnjp8nt
7jCE1R8I/OJlJm6r9mnrDgehKfHJJXblJOLmaDbYBEwuDUgW7bMS72uzBzUbOC02krabapJ2IdKV
KAceZJkgEIMc+03T2C+abNCeG5+MOvpEY8/xqx6HgTypCCnRkvt4bHzTTOq7tn5h0c/xuyqZ1wss
zmp2xw2WcE2oTG7+oAzYGtYZ57syLt1QKGZxLIxmZ3tcXEIi2IPZdDD33HI6pYJojK4dJQ7LdLvg
Ng6BtqjRtbbsJ4Ny1G2y4hFj6o8TW8KR5ik+hQbrvGWk2jEpsq9zOw9nNSrxSFDOVBDVKc3b+wkV
OpQfely6sCscgZkgiw5AMtTFjiMZlnCWx/GvZKikxJieE0I1L4Ha4jU2R9aDSizJ5XCycFbwSgem
5/RIp1xuhys7AatKXXkvXKCLRYMpmMVzUC+kDK+4UKw3tp+PcRSo1LhY26hFGwWTBEJADtLDsm84
BOKTCmHO2Xpl8RyrnIWquDinbvFEP/FNikSy8pVXXjZTvJPWNHBVfjyswJo+BbST2cvWA/Hqqq2O
9e3MFfsd3kDurGeb0sL5uGuKZw4PfEy/x775yZwWfSurhtBIbysqTL8MzoLSA4wS7CiBl8bbJdOg
DK2IU1yCQcX6a2dOHtH0CMVmWsXtwsnMwc+bch9OSqcUfpfh1T939Rali9/HnNfsyCwOujgYtLCg
ugI34GcwkKWOYwWnqMt8vABazQttWZCPHCYnG8+bhY00h9uZEk+pIdhmmzhbvi3rubSYycluov50
sWEZmb2gB9+RhaVpoyO+qpTg2FhC1oiOUwWCsSGwnPGIgVTaivGgo3YcE3DDqO3PWUHSmzRdrn+p
8k250GTrwKZ62RyXGmRyXLuvYv5q99yR4yTbRa7Z2Jhk+XmVPla2mHyzLc95C2ECv7OdXeG5OeCG
TLc1bTbSJXyitxkgrwschaKR49oap8YMucCHTluR/afftL0LfB0Be2KOsHEWcbrMM5CaVwypfEdl
os5r1juCqX0RLTzTz+qgLL62dtLl0N1mY3O4TI0L1pfnWjAlMb9p8mQvKCdxNJuMczETP4P5AEIs
vXQ3CYasifPSR1+IapHLjRROT8pnOhbFQaJO8tXhCPL4zetaXJa9NpAlCHY2aB8A7T9BKqeFKxsN
5i7XN6VfFqvpALFZCqaxfhiU6g3KEig+tubbqD+jXd0QKjpS9akEkJkpUq8MXMvIGw9egfpWr/iQ
qeSfPEW+1tk6oCtmkMKqmbzkgSU/0AfwycutTc62sZV2m+ieAcYBy5zUIeT81bYQysx6wFfypnaO
U9N+mFcOgpmCuqng6BXZEXBnU4JWyOurribPJNxOhBTAj/1QV/6kAN5EMztBr/DGtjwdyxg34zwv
29qcqo2WIJdQWFH6sTpyj8fLE/QCZLjNJgGKD8lx2NgV6+zlzdeXaDtbs+O31k7peJcvX6376rmK
8zslLo8KTrdu4V1NFQaWgzq/OLH4IMXy0EwgE1WUPS3pUbX4gyuU6LWg/iOwiz6PH0sIMu2K885T
6+IRTajDxTUExRt59mZIGMO0Eeua8OsujvmzTwtpLqgeaR2uAlJntRB/3xiX0OZZVqOdWLazg5Wz
XrLXrEBp3Hcz9Uh9NS1sMDFRGO46HacVPcYmb402tjA25Z1ijm1JWtiakNR9w8KEVHfGeeN5+Mu4
Cn7YaZq8ANK95XoVOlUEEIDf8H5QiysvcOFOLcrIKwVyKCeBNHVKPyslDG7Pajepx2RpyuWTWmsH
0TJ2F+uPNDH91IUaZex/PSB/0masA4Ja0qF1izLEdVYmwQ8NtShOTVvWmrJztFHbtiq3bIKwGxNw
j3untUgTpk5Ypy4/tjUG19d6VTs3ZaTmoWrLk56kzd/Io7W/ekbYX7g6niswGd8LZ5wKOVVpGMru
AsMWZfR46UDNhbhj1t/OhvdM7N9eKfRmB6GCQbfmBl67DlCwdkZ+PULGSiJ81/YzVgEPLAoc52j7
/jxCpqUY2RQDeMyRke6KWDwv2kh1pic3y/SxTUpiJDXrXkVlPHUlzoXxdZoYJWh5OeONxa5aenUw
2HEXGJn6slT4yEiVZ01gqreBseYGCbU39Ei8l+KEcjaJznOajcTe0XCZqhzoB1ASZ4Z0F1N+X9Zo
hz5OIKy/cyBZ5//7m7VsNEs0V9EZWuuz+WE6ODVSZBGtJYBbnCw3fhii4g6OEEhLpbH4dQtLTtv5
mMqxA1bD4zTicKZC07KGevfkZE0eKNVoXP/6Ieh/MSfo9joaAiYVR4b3Zl9TCoF2zDCkJE6npEhX
sW+O5mAolyzoHdukFyVY/9jG1vbopTujVQzqJZYkMaZ7LxpubA/FROK1Nzq6UoY6kiCM/THRtH1T
OftKV2/R0ER/Qzz+q1cMDRi+HrgswBxYmQk/jik9dIKbbJnuGd10a+PQaDeUd2LOVD8zWH3Harmy
9fFzbGR3MI38Qo5OIGd6gSQUbJSWtVkWr78e0b96yyx1DXSx10wV9T1FSAcn6g0Lc9s2Tyf/VqUL
HFzaVl5GuxnHYF/NgYbGdV/JVt/N1dcLwiP00rFLHn59NfpfzDvUxjTYWaFZMs13nAKaH5NW9XQl
V6ibnCzLN5LV0n7tB+bes9tZp8tKXDnpc22tJSJcOnXOUfh19yQAhUznAEV3sVUcr0AW7X4blXRT
4JKHN0nYCRqvtZ2Dg1R4YwIfHdw8ff71TbwzAVs3F+R1pNNYvEEQVy5u0T+8PB3Ga52cTfgHrv3k
Rii8jDG6isFbscdk7JiZnmtee3K+qW2IiYazFzQJQB5O47w8e0r6zaqpJ5x1E657Ol+XlsxSl89p
Vp3rddXxVA69kw6TreWWcrs8FxiT+V26Ligs9pt5dB+95lyVEVkTSDz/Zjb/Se56uUlC0eDSr0wI
+92TGhto3NEQJXu9r1d/uybQagsEJqbPRZDuGc9u2knN2XNq4pzoSFgj5Dct33PhVg0jJVLZ9y8v
Z2Egn647BS2UwdpSOk9KT0TzkFUbQ6dUxL4d5+yu6n2las/muAb2aNSnv35sf6KU8NQMPIcurhI4
P70jkbeT3S7loqd7Lx02Ts8RDGXpN4AMiIJR9MajpjjJu3EDzvU3EoE/MdbWwSTQxMZnC5qe/p7O
ghyzKrAHSveWNRW+pdP1a6X2POlo5/KFxA8a5/2UPRtd/eg4ceB09+UQf11nBAmi1d+MhPaeWXS5
HM0xEfd4to4C8ueVysL2Ktd4xS5voWP0N2jvxw1ZlSrn0DIGXpHbJZ9uo3Z4jSb7uyHNH7y08/dt
5h1N7t0//xPW3P9IiPuJafc/cev+/2TNrSnvP8zalZn3E2vu+oV+Uf+ONPf9l/4gzRnm797FqQ2p
iaH9wJnTrd+xGnFgxhGLTqEHdfPfnDn9dxSwSGMRHuEbzkbANfybM+f+jvWdzqwkNt1F6Y9q+/+B
M2e9L6IonqDrAcOoq1c+pLmfZ9aygGpaDQ0OwObsAF60cO5J2LDbg54Yw+sseK/rOiEep/N2WVkg
3Y+9q9yDKRUL43NbUHngRObt9Bk9Ewqf0Fv7JZGjomaIWs5KAN9TNehXXXXWsWO8UmNxNBKg47Lo
JFZV+EU/KHGs7N1hrMO4pEU6dzs7QsHaaKMIoHWEmt4X9JxLiKG0ZiUcBbqSgwgyiMUTBZ/iqn3g
EkESNNXX9aAYx+0Q0rBACJrACzNlWKODuCJB5E5TmjH84aH/8YL8SL37i2FkldJcjPkg3yEYezeM
HjG1nVHl5rEdjDaEd7UcMrMNa4NFdF7M42zYCah6cSjIuT4V5EexBZpkeVu4llSGteeMaZ1GOOZV
QwSfBQ93AUPc9Xhg59BfQq+qv7ruDKg3zteLJ9B9wEG8Nuz5mE1Gd8qs+G4W3uh3xcmJtOb6MsKK
503bEQ2MgpdO2OpG5hNhfCjhSF1jSn8dWbV10JpnyqTkvGjKZ5i4DzAcSdJ1dWC69SkpEa1PM9FI
GpbxDpp/cpM78uDNCykx0/w3Sx3Tmxn3Y6XrUU0aOCjj2GmhAH/v46yIQpslDO2jh+D1qs8HHAPm
otm3H1pYGttRj+dzrsAbI5uj2iJqenXN9q4Qg3ZLbk9/HGumk6U+4kJrHx0ouPTgx2VfdQkHkllP
DnNLyxuT6tVCBpkQET/LNpnizk8tb7pndliwzZEN11T6cW/QVyiM2jdp/WysBsYJivx0Z0TRw1A7
eWh7c3zMlqKlb0PaHFbP32yTHkw06P2uajOo/xOljZWsbsdDNh/HLg1K6qiyj4vbMQfM7WIa7fUU
CAkTHVoOrf0qu4mVfDopCiQ05cpq7exjMZcDp1MaxGWmufuiA9RoyEaG39BkvtGMH6qySm9cy1TA
7zIi5jyalFlWwsKqe2M7EmuBPGFxr0pAJD/zwJmTpYImWCjGQeL0h+q6kWES2+pWsb4kgrALYkXm
gzqlVyi9wrygT55bSrYpLIeXUsQvQh8AYzyQait5dQjsDkwaniebzDv4XTcaETZBtj6WK8xPt4jx
jMOYtT3OVvhFauusnCLKJAtCJnmWnOabBmBE6Qgd0Gf3uV+6Zg/TmPNdoz2WePX49VBN+7Yxdnl3
HNToHj6scw0686np7ZPjVTwNb7pKMgMMwav7sLCWMayVId+pa7+nagbtxujdmXMbVMzEdB70gsq0
WQB/KTTyZIHRglH2VanRVhUen6ahuYks7D0FB5Ww7PC2TG4LrW7vPP3JSUCsLlqdmXbHobNxrNAt
eDIt5Fu6bbBhraS5AsuqmX9RGUYApzBHDdg+gL14tnT0EcmNGi23wuOr/5JiDz+v7vRErTY7YUhK
ZHdKd7XEy14M8A/xvoHqYWiPNTwJzMVVhUR2jfyZo2pqchuPOZKHGc6TK9oPfIp9qh3p7lRYGBst
NpwTIkGSZHVz01H8bgnyQDeFMqZu1Q+WGcvbymiPZLD3B5JN2q+TZ+iB3mOoOnuRsh+6aUs2+3Qe
q16cEhgDTBdOKeQa6SHV50lycNpbtiDqEa7PmFTh2AjSs8fRDRzmLZHc7nAiZGHnzSL9HN2Sitrs
6T7e4X4GDLM6/2NN98Vhq9hpGrmqCZYqw5R0u05xoS5oUrCyGx+9RDMOEQmoNWnAW/Y3LfCGJiVy
piGVN8X1QDPiFrpQbF3nHEZKt2puay+zT6rBtqUudpDb1L+p65zLEf9kbnQMWm1xT93HojEI6epG
5SnnDhc+AvQpzndNVCV7dEcjXKdY25TCqa9JEHltMelgaidnW1gV1lCMjZngx0Yqho7jVGZsJ4Jp
D9VoPkAJXN/7uoPbyRZ3yifQEqjByYEq3QiVGO6BJl/EUkc+uXUZ3UkdG4gov5KRiMPKdcSOHjNg
dms81EXFU8g8ayuSKxML2CDXBvLSB23XdXjd0EMPjMlyQh5PsoHf0Pqqu5h+004CqPpWzXtxNhrl
Q2aj0NE5MPj4OXRHDz3rpi2hL9DFbDk7wH1s4Ja5pUB0rDh78q5amHqVjeNuO26b+iWeChO1s4Dc
gncAyqBQtE2DrsQtDgpbWKBC3jtSuANIA96uJi0haqYihJFvExuNjoz2Ntm6S3v2Yt05OL19k0ZQ
duhpDplDfFqG5LEwOvB+UfqDXGoWX2ULOxzmUsmr0OqDvhlLSCPSSkEeYNoco7G70aL+uS/MeH/h
jJGD+lToyddimIFCk8zeZl2rhZXV0xGawNvLoVCPvMss5LXCitlk5sHk0KvouXKebZKfkGq3LKs0
kOfhFuXN9lJgpOl8bpykvBalFjSq4+zGrkSyUYt9NRa7ZZHNSUTW3a/rDwJX/7xrInMCGTLQ2SBF
fVeAzIVjFs5ommRPkbI6weFLrpOI6qsoA1bszYRpdZU5J5X2AXwbTa9OMa4YrTeg83NOuTmgBaVd
jDBi/TrEmXBwknCUeEeXwndpdM763aCe1XLvZjQ14p3bObw9AwQfZWfg6p30e5RVmxwhYbw4MNti
X4UCRssUjerkZ4Xrq5OycUHN0RLuRtcLOxq7Ga/IWE5Bm5XBYF71kP8yNyOiqQP4sW+xQKTprm1F
LLbCTUIzF1tVTocizg/VR9kmRzPx9o5RnmK+o3+uyvQ5b7SjmvaHZEjv3fQL6aZ7RfP2pvRCc6i2
mdtDp0Cqqk5HPC0neBRN094Ij4BlXycvKic/pprS27aYjg3aTFmpDyZizREOxeKIO/1LE8uT4Y6B
qcS3XrFQ9rW7KvfoCKpH2gZqtdbJLXLk4UCFTU+zuakQ6XKvQdVGoZ57gQGLa1IHGAMbZ3UTrDJG
EsZ9NcFwxYnGvoK2HOqVF4y2QWt0DMqREUrScHFoeRcA0xnPtFj5AKuxUr8zswfWehoYTtDV6VGv
FH/6nDbDpqlPzdOUf9Dym+p/E3YeS24j2xb9IkQASNgpCdCT5UslTRByDe8SCfv1b4Fv0i3dkCYd
rW6pRMJk5jln77Vt7Vgh06tRH3PC3LkdNx4AFtq1ELdTqDt8WvJjvAobQHUaeo589XgsPf7zwk/C
SqJ6TB7RjroC3fz3PJm2TNfDXJvQjd2YeKGqrbccIrc90IC/POf+r00BPCbAv4mSBewFAtxZK+V/
tXLsatZiWXUeyjuCGOnpdc+9aF7V0F7JqBlPkPgAGbni1Gv+QxTrP5BMYegFUnYqEv2ddRpB0brd
zTOPe8k8iSGZvQTDOF9MX+uDuOP3Uy+0F4LMHpUUvEsNRz92IX2XWhyIu6rfRYTUhciln4dpCF0U
xjAG37I0oUSKtTYs8DC7jboO9DA2zCDqgOEGsgO6LVLLZiZAaOqHNNuPqOOIR/xkE6AHxXouT3WR
gU/rep5FDdz/qjeUbq5t2s5m6KyX/p6huXVUMZwdutWEM9ocM6yydAOSxZI83TeR/8rWHoesPv8s
XfreiKXbz9HgrGVXjwKjf8lMH4qg1OHC+eUBzxJjlK5M9wNo0dUqc8CpAVip2TEDLc9uln3vOm9b
lCledMm2KuacwQqSgK7RzUsVI/UhPsoZ4OTU/ZJcHf/NqyvA3H7anabS/+wByjhOUdt81jRHQ5+F
Mr73M4+VKBc37gdHc+2FHuzaGU4hYHHJOUFnQaHograjVZ4mk+QCRbaSm/X2NhsZfljpmzO4D4i6
zbPbojPJMns4tKuGWR9esb58WKaR7WB3BxPyFUZ+pjibw04fqsvimsar4YV5BdrIKZyTk7nVg8dh
gSgp1xnTvVua+JMZdqGOGgGEEQzm5b67Q2jvIkbNcJhTcEVDSgwaok5LW+xDxlKP7Sp1t3Xz6BCg
GSRJ+u6Oxnwyff04dYTQ6SVJvFWfz2FP1abp05rbPr/y6uHBR0B5L7umZkD8xDWm2Og0E7S2cDc5
er6dXRJaITLrNPmpv09MKXFKNESHaayvTUXiCJFU7SROBBCZ2JAH3sjI/Nlp1nJaqm6t3LKwn+Cp
pq2vb8kWPuYTtrSKc/rGQQwVLLoVOI0vjkJU5sZ124cCNWfsx8tjUzGfk7MH0mj43Pdt85dK2vl9
IwOq4q6cdYBkvOm0Rf79grckA+mZSyjZID370KTyvUiydqcXnB1BTQXkDZiHYkEXW4J/3zSUUoBz
maUXE0fkxrX3AzFiCCL4lRiTEK0IBgIKtQz74qGlUKB1vlw9ZUYHAb9q35ZL/jpMI6GlZLSdDIQt
Q4ziigSub7Ubn8vKOUCqErgpONeUCxQWI0a1VGhAC6aBoaDzLOVKINCmOHDMniLNcGUoyiH02nzA
/EYcsy9xEtASQORA70Iutn0ufe5Ysw5t7v0M0faYVDyeNs1Hw5pI/VHMCrGVP+6Q46HCUvIjcuIf
rkTtaJjG+5/XVm+dl/238GY5ZZbD28DaSkfov1d+LBK36cYiOqHOr3nxnRIYMTYuo/P3NElDveus
3VKCXBNFxz5uI+m1bZQGJZaV+wGpdhfYTTOeqlpSiFol0lC2s8FFP6/oXdTIIR8M2RBJezLoG005
51vD4ZbonfziD9lrI7OgGcyaE5P1aPVfkgWD2WiieS+Ie32My/S7m6UIt7UkNMAFHQjWHLdyRhph
N5elQFxWU60cafejBAdQURDB7Pc+whTL8dC42EjZU/0xzt+nJF1vUGef2CLZ/FG9G2n9wi/sgzXj
H9XH73o2U9dPSH8LUXGCa6M8lDYhZgyX0eRpNUdpKfCp5fVwGRgDzJjiWkb+G8ocFZJo1uLwD3CY
Q0owJwSjA+qGzMFqjlEjXR/bP9/E3+Y17I+wIcEwgcunWfxr90RlsPnKuNFIQHOONFjibWxEz/y3
Dzcb/G0Vu2sMIifmInFa9IU09hhuaTbR9DN+gcBo3hN8SIeqFxhwqpETK/pLulps6ZP+qfOf6KMs
LES8gGOsfwc7KcK5xsDy5y/y23AOIhBJUAAl+EJr1scv6wAaWDheUZmeXSOugm6wkVtplbNtbKXY
SKW1E/3oBEhEyxNXHyUbho0ARkq6023iCkx0xQiKCB13l+b85w/32yHEApcMIY65DbZl91fEF0pd
cxjQwJ89JsFXo/Txe9gx6H2nXh1stTqUeTkcLG9Jr6Va0vDPf/1vGQGYqck9oaahTWwx6/ll8q2s
tElpVrSXZh4ZXk8ZYiz6QKVd/ENJFRFqumgc7Z0pdBCs9CVJc4wWzLBibZ8mIIQJ89AQeWs27zFE
pjcT6cnaWP3z5/T033p5vr3qOrB9I2a3ILn/d0nx4sLT2ki2l7aPFvB0od7mQeK1FIOTfSayFPWj
cOChj8ZEl7YOWrvvL3pEPpY007PsXDg2zkpiyLEJFBFWwHictrmt3nPdrK/emH3zU1JRK+rXQyVj
GHUmcHRst0YotVe3Kvy966OKneSRII5l01j1SL96pgZZ29TCIcMyHlsQe0lxk+Rdd7qhMVLl3wbb
2rV6Q+spHb43o4aLr2R3tivay9oqAbzvzaPC7EWe/XjAEo7wP0+vi2fckjR5GFWHyNB4gJGSbkp2
/r3yHirfJEMbZeWG4ROtVIrBsxwc55rxjsLb8RH19LsutsrQGar2mNntmR7oRE1lTSGJ20nYDg+k
UqQ3BMrRthrPtpW8E5TB5pQ1m75b0D6rVwuoKaX4xHmV6fa+wkYRlEV5MzoLNHI77fW4ojfx1U9J
SE26rD1j79ncr4zQ84VNSBJ3NFg7DEJPo8rcA6kUP1h7Pk0kT3apGzA6i88iSx/K4TY74iOCQxmU
lXmB4sLfYeaHTtkcsXCN3Hfvpl1wqFQNQglsCxTlVmANnOR6l/alNrMW4jBHXN17GytS7Lcjmy6i
FrxxtXeLxrzd9MgjDkQstpuMNsWmKSoo8pAmOfcRqJygZJXpXpX+zHLPVRynw4xV/0r69UHxmSJp
AnExEDuOlfuoJfbwNGPT9LMEKJbj7Enj1Ug99fecsx+7KKELNbPZ+DO65W6UyD9RynFg9K+zK756
GJdfW2P5sAf/XEaZdeUCVo3mPmlyR632s25z5zY4QNWt5Ino7PeqNuMbdK6HaCm0IHNSMtJ82tKz
Jh5NYz5jSrso23qrovtj23xm+AJEN6k4bvli3EJ54EEae+p0q/tu8Oidxzx/NNjx9m2uHnK7+aIq
TBE1MffnFhi6oegzwroFpsRe5XppSlw5Q2yHCHWibvuW6JS0Oc5xkzPTNDeZQINuduglF2LITxgs
jj1G7Z2VFTdSV4hHn+w+8NUiTq1gpWE/Oc9+0RyTft/C/uA6TEe3XUCiZ8U/ENEa2qzDT6mET2ci
f8viSBz9dAyj/NhoBN0Wk7dtk4zJpo+uzkV7HJKwjdM9o4h0rK7ZEdP32DaZfrC4cOTXyqvtymep
R4jtLdxanZ5UD0kpH8GRYTibfYuj/cld+3OdS796zjO69VZ6tFrt/Z6nlsLn2Rd9dUEK695qjTuQ
JSVTqg5xsY6zJ/BHXupYWWCc1tHWXGSoO4lVQGqMR9HEhjY6ZRKUHDU3eqoxao+LItRtLdQ1W5y8
uDoOLi1go05QqvlRhEZLXYlKeHJiKWkDDMm2M+Zxd7e8M3Vrkti63t1u7UAsJZWohWe9f3c455hg
8B7rpf5aVtP7NHTRRiIUD+ylRTtLh+HaTeoE/GI84BEh0dirb3bfyt1YgHlSWFRONfjtqLCjEErd
paesQb9gPEHbQeKXcYRPZ/d2/3srQ9r0Uda+d57cStXQ9suQuEGkf+s58YyIvkLLhtyT5yhUvN5F
p5gtL43mPyacCejot5xNAa5S4dkHpuM1dndW+UrNMA34uaQGq70mc1oHbXTSaGHGutPtaw99WzIy
BJBgBoN0wnBg6WV1HF1asfKzw98QsGp9shabg9OMpp0TyPfB5ERQNou+a5x0CRCSkHdPg3NjVsXG
XGaoDQ0BehE2xV2cV9+pTdsjzBgWYlxjI165NhmugK6+69yJkAzjry1LFsvxuHUMjn25A3MgrfTo
bKOD1Zkkbcya+SdL01ta4LfHQMcuu5392cBs1U6hNcyB9IF+5S1EI0Kf0/1uAfx1KgujRH/qqNDE
m9mmwNkaz7smc/qRQC4JutQuTk7BYAKDb7afq6LeyalDlBTTo+yd8tNMVm6ryOwzEmhFBAdik6VU
CDocFoGjmn6X1X4SWlDL6Z+Yp9as4nDwShBS5M+B7DrOwr4469bhjm44NireqZldOUPYhExyFICc
4tMyZ09Wk2FIP9IuF089uMIbRXn9cDC5MI9ajd6wSK4iG/7JxibfEba4+WoZo3sx46XCDqx1WB67
N2qUXdOV7VPLOAGtEvSy9upm+Tc26jHQLBPHucveW1tR9Uh2JSdtzibKZRRZND+GeIewvw7nonND
tRqPcKe6u5avE+npJp2M7tTE2hgkAlj1nDLuHeQAG801gyLhSdK6PownjPVxQ8vFLZtbWuMtxHie
7VM3eVd+7l/s0mDLST8bZtOc7NyLiPeoPnf1BexdcjaLCb+VRopnXH6KtAZiBWLZ1P1ByoB5zEXB
0u5FG70y55d2IX09tXJ8KcmM6Sset7Pb0aOgnxrg+vcwYCpcW6I+Sb+8mhNPgqWIbmaorUkr2zno
0He+oV5HI8Y00QoPJS/eXgAWvNaxPjofjaW/0yg5key57DNVnzND/ZSgLLaDRYVuuv1N0Cn3lER0
xZRGTFd/KrOwkwam5kI7tPRpIXN9bjLfAYzDdfEWaF3jUP0kKoF5us/oMnbW1AT2LSwFPsW1c4TI
Y9CFzY6dq8TBkO2D1eif3W68SND/J0Mgmxua8XS/0rPJaaUo/R856Oo2oeE2TsZwLe29mx3beF0V
C/Xe5vDWSqP85hTmLRnyJRT6eOMcx1lljDqOYM53Jbv6Iau6c7RanzjztEevNl+GUUw7TyJSMhQi
+WYdD5YZwGXe3XIjXYbr9hBngSWTJ7O3PjVOjP1e+7mM7UlU/YimL0a4QIAO6veXGTrFRmnwwx0b
sGJecVC6k6mN3gv9pot3966blqy3UaEC86SyD8Y6M3RJPTylens01elezNHGO5ZNlYSeiwQ2t2/6
4MZ7sU1yld7gvkmbmTt1y0bo9dfCXClY3bJ34NOcJY0XZLJ9tYts0NgaKwmmSneA+LEIlA51NoIi
qZ+tWXyg/fQCQbwtAxnrC1LvnMmiLeiJI6xXBEH+iI05obOxgux02nBe1F+0JHnTpE4ctSfeVdLw
3vlNEaq2WGFyfbsbOr2ivQKfLutWqiNHgo5Xc1ONSbqXKv9WDtHJ0Yuezqh2LxdGrb3k5vLeLVF2
wkDIkCxetorXO9T06ocw2cqs3OEW81X4ujUeee0CG3DVfjAENhwojWXJCGEwCHHnaZx7B9BdG7+4
a3fBGLSb13HQS1rCO3mQf/jxq+oLcDo2ZUBkd+42XRtuM5lBIwlRoWbp+3iFy0Va+8y3grlnMW+Y
LNrza1qgvz7yhApET1X9eegbDQ+iQDiZ0AaPc5rctdc6LwTaEz8EsDGrGgY8jeDSg+k8zJn2rYO0
gTQFQwtecz9tnrlDGm8rua7IfZJQGCroFAerMeXwYjrTrfe7f7ouVuEAlMTHcU+QgiZm7MSrgiV2
V5Riu/GbUh4a5VYH9qiXpJlumWj9oINIGCqPntGYiTKMzOrrvVtEOwNdTkM9kkPobpbxCzaqL46P
JiA1FwwpevymjfRrwSzYUwhy8yg9vL7ghBXTjkcTew00vhRMQsdvx+xcIp2Zrc244o+WKN/Fffe6
al02uVhahn4x8/qiqQ5jxQPSNi7oFPkRM/OcphnPku1HiA5fRdF0D3kC+UCuh68UPoP8mSYwYfCY
mBBylte6qjmcGtqHo+XfJFPrsPCXjnW5U+Eyj9EmjmAWFEgyNm7senvHUBuLUvwQd4DILXzA+z/X
qcb/KFPRPyHxJDRbUE7/0mtIR8u32giLwfzT4qxm5SoJcwYMW/IOs1nGJ1Dqa2QysiTdI4UtnfR3
I5lfc01MgTs/RbrnvEzV1yj5Szf0f1T69ppQQQGNGYCK/5exXuNEtOWaob2ACeEi63l+tLT0TEOM
kY++GDfO9RdLztWxBXYwRm9aJD61rfjw+3Lejg4lY194e9rZ2SFCwEPJBLTTKsbkL5MZsX6S/3QP
14g2hjNMnS0Tjckvn7Rni5itZWovDgP4feTO7zZNMs7JwAdoVyCqZ3TiZQhhdVGAXBY/Gqzrshma
k1vMT47UCC1HaKvU9OKxRW+wATKtnvvxSaeMrpHEHzvo7pSzQEhzmohNLr5Q2sfk8aZsrpmFHCqZ
aOl5H5zrzcBObBIBlpQj+tpibDoSBXw19+zoKCrShlH2n5+j+/Dp12sAgU2Q42Ebtm3+oljt0whh
atrIS1qzG6NvIhJ15tB7P9jfD+eKxlCQPeIwwCqVPDPo4y1McNtPqvvpm5RVy+T+WBJOfXqfHdyK
/0+mW+inTBCpBXDpV3AtUHqUoT3x9NXsJnvGTU1oA8kZaG1vyjhHjoMxMlslaDQxir4bj4aJ47nz
+5tEZRTmC8MUWaq1BiI2FWESm7Ezap84D8LUQb5W0rTctiLt1hiKfus2rdqXimArkTunfPxQVpMQ
g+yHg72GtsT6pjGINDD93gqijlo96xZtVyaEaf/5Kt+tQL9cZcHb4CI29yz7t86gjd/SyEQlL3Pm
9rvebv+RZXW9z1NcdEeh01Y0fRB6DKM61XoVg2wq7LMwvYPX8N5k5azhsXwbEI4cVqZFtYoSazXu
EG8BgdB9LLFEhlXjNyF8cXK6+Iduser17vDOd7SuahIp1iyeItMqvsZ22944TD6nsQ9rYE7eIGC+
OFiWtr3PJiFsVm+9Kbjl1iIvRXpu1koIbgZ9HUGxwAr/50t0X7B+vUQOmXz0TuFSG786G7JWoi+q
InlZat5Bs+oTKKll/KjOU53px81+sCBwFAaDIiaC5NogmfyLW+h3SaRvCyyFhmGhfNWJtflv74+t
M/FcVXeXWUztoazxPvrlTTRgV+5CvnpVslBDTMGIuH6tCQ9DHpdflE9rLUE0qoCrbDDNEfVljuIQ
AcjQGNruurI5GoX7rXMWh04mW6DjFqfedumhMMfUSv/RFXKi7gYSXGgfsXT84D4QAJBXWHO9nxn3
bIbKz9joluE8Nz1UjExd2nT0N246LcfJxB1UIOrrPfdjsdEdZG79+f4T3Vo+sJ2KIG1WWcI6f8oj
Ya8d8xeObXe80F9u5//Yn4RrOnTDcdigMv3lUpoMPa12TrqLVmByJciF2Sv+uKNofG3rcaNP8WtF
sy8VjLwi9DrzAIhG9mg3ummHcwaFOLiT7YJrf2N0pPv9+QO66wf49Xn7/264AziIG/7fe12kKJ8z
tJGX0scC2xfGh1lDumLBQtuaPEbI47XKPGr2bL7TrVDYVZ4k0+tzbD7MymvQoiWEuDWus0/q0QQV
zgBu8avhgBB5jeqC34Ggl5wfpCHBvZsYOdg3Yqdmg4Zoo5pBBINgQZTOZOFRcS/3Ng0dZlC/YuT2
vLpauZyy1jWCIR4/M5jOtzbl+D7BLrjxHbt6US2xfwpQDBLP41B2cWjE0rvIAdOdE4/fFi9tTn3T
HtuBBh3uyG9jWvTUr/P02LcdiHDGV71N4kM5FsPBk0xRx09JAa+JbL76YC4GtOiyRQLlu4gplP5V
dfV0SIb2C34ySCxEC15Ks5N/s4/9vju7JpJMfCae7jPjW6eu/5JNtO1ijrrrdJdqYhyaVxFSNQu/
Op03MG7aWw2p7pKu75JWJvTbbeuTPrA8us7KqXIcnnNLHFsCRna9nn9Oo0RiRfpbbIDxmxp9Ffx6
zOQtNlDy7J3/fkwznWw79ip18RvrWdVIdHtVL1eFaEHSn7NqWkM5wpWk54gB2wvhnv6a5+LJTBvn
1PT6458fbOO368ZBBik+Fw82hXU3A/z7uiV1KyezgwXAiMdvtA4wVvRNuhj1k4TDIpRyRNmg0cwo
OifzxbDS5LkyQQ6yKWoWbnLPBX+vBnmNxWqr/yv9FHvsr+8e+fNcK4NDl7FK+X85eEE/5NNXfnM2
FCwHVyXJtR1xh5i2Ge/yrn+epTQv8/KVhj+TfjQGQ+nWB4Rvr/WQiYOkT7zB8QlBLDdBDEYdu3jy
JPoBzpk96is+je+CuKmdPS30EZv7Ux00XcfjUTkvfZS9627mnCAo7UDz0t/SBKyHfg1ya+F2JlQa
/oI0BoagFZSzPLtcEDqPoInaJPG2Rlb8hI9yLdGIBEMPxL3IqQAlXRClxZdiBiubVEVYCzMOy7TD
PC4neH5dFhbOosLcIBmJEQZZYEr/FMXZsI9K/PixYtlwlurHRIf8VCXtt2iI62OSfzj1LI9D9tF4
OTGjyvsBNFYLWVIF3UTzU0cNtG+8m7Lm04JYei+cLw6iiL03sHG3nfNq+S47vKQB65hf9LExgzaj
qouYnDpzb2/m0rdOD7QGwB7ak9xVfbcfYrq25SDMrZjcnyZ08SCZ9OekUg7O5GJBhsPlr2uSKvhj
JGaVG1335C4tMlT4TS828eJM+9LHODdboUtqsDAKC6WnDtSi73ZRV+xb0F1MA6M1Fx1mQuKOV1zV
SOVm8a7PzLi78rMUnR2k9izClrLG7aJHEFgkq6f2cFLNEiQ5fzwr63arLL78bL8kbWtvRoJRQVr6
ywFwoJ+7ZFPDUe+qnK6/S39eW+iEzdJ4zJKMm9ZChG0IzxpE8T4XOhb2lIsuXUj8ruVuB7p1l6GI
V3atfdbjDjk+lLdNxIltO6juZljUwJJpHU7k4lwWuwmIyd5v0WnYqb5BDoBRpB1Zebt2Vy9FsZ9H
UwAmGjsc4Nb06PbZXraye6gXGd5vMOrLs0LyHlRRVAaVU3wa7TI/Aex7k/3KaWPgiCTe6LatDsK+
wInRjjyTIzaBNejAHNqXpo19BDnVrS4Ha0ODsgtEiQGubCLkR15PLN2Q00nkJIJQ56tpwzURanm1
LemzcI0+nbXkwZLOK9Y16P6FxtTTs8AqpkDQPdk/LPXPhcnHjh2Ubo4fBVKLli0MpmVnGu1eg0OF
VAURlVs+6Vb7guoVJ/9IU8XUUuaaepwh7m9BXpjmzfeZS2soqBXSoLAkqGQXwXCwYQoGjWr7rbB0
tVm50Rt/cL9EExiwNLYeFHKbVu+aA8c7XmNta4lRAr1cxdIacw67dwgNSK0DV+okU8061SWjJvrq
yy4t0amLFWopnYFojx/3z47mswts2cLuHMarBiR5zS85kP/2zQDxH1a+8zbCUgzcqmMbN9MrtBB6
cFsudhfcL4bmjCpkFaMKsYx/inE8Zbr/ojDxvjhtzoNLsquH2mNLW1TfGsSKanYN3zGr38xJeyCk
DDUO3bdhlvnJ4qpAQDRf2AjpuXdFeQEDa7eFQG6jHZCwfs10sjO6xotCAgnBhCGtb9qx3i8w4sgM
zK2jU3QBtVi3pQaPcdqYLxqjKMilKNjtlkBULSCVA1LuBLImdaL3TIpkVWCJbVGzkMmpbzddktLF
trmqhRebN2JS5MacbXnxBlVuaFthbfKjl36OXlwf7GcN7pqs4wlS1HJ/JY2dTUjLaVLVCLCFl1TH
vBzNDLkjBXDGoS26RcfvBc64YHuNJ4g2PI1lxuXUe7Fv4Iry8A8s3Y1E891Nz1Zpq/B+yxo8GKGz
4rLUeE5SH+8G8bsnsEj3H1LPS37KU8Zz/RbHjcNLb5rotizqT28++UhcdxJfy6j68dTkHn3cYmZ0
lnBVRdQ9an35/y+nBChEr/eAvuRlLLmatlZPAVPIZ+I8mL1EHBdHNX0bUL9s/I7PP4gHzhP6TqoF
MHXmj6FZOLxE+UfR5idNOXuzRVdA2fHizmBjRNLznYLB5VA8zciRJ6P46nAaQ7Svzk6snYmInK+m
ETBRQiTYJWGteDGqs7K5uT1EkkU4ywGnDAmNPq8Rc7jLfVkyVnnX4pdIYE1mzVCea4Cl+8TOWdJ5
2Q8IJYqtA/vtBKJqo5xm55YxDV8T141bTtwH84cDx+SGvXRbWfPB0Zh0CDUxOvT9NRXU3+X19Lo0
qQoqPsVeswtOcmOdnevFuqayNJ9HkxSRIYFVExHfddInQkCiiRWum6bvXlnEO5dMx8c88fyDgnc4
1MI5jar6SQsKzRRKxYu5PN6dY7EdjY+zMbFU6PNrCZePs1C/Zy5vUOMXAl8/v0wbnA5upzFujeKg
NPo+0KXU9/fJgjPYwy6fiooas7bCqbSPY1QOb6lLtKWXD5vIxVOvBProrKTF0+Xm0XfVzvabns3I
cE4mvHfk6VPA2In/n8LSH9UMh1RwXEb2wxE1yHIFwDRFiDdUvN0DcLCkdQmuWX0mlTsjB9SnoInm
16mKzb3UMC6WmfWPKsuKRhirl9b8NIrxY0rc6aAjciCNpo0ZZTx065h17FbfjolmIEcfHTR6NIWR
pePhYsphF2Z8nAz4Isz5lh3aDjg5RMDBEEMkvepB/bENzaEQAH+njhhMIF5YpYk42KRLlnKsseYt
R1Cgijiv3KyubwKojTd7D1Y0nkfLe/ZGtwVkhgw9H1k79HLCn2b16kKRe9MLn2+jCToyC6DUOT6z
6RwihJJnP7IA7wIcjDIMRyXnrxa55bFSzQO3YicoASQkuKTvATLC+a58bVd0fApUuRCRP9lJvK1j
u79mkB+hQVb+zlDiq53Gz3fR5YSMEIGIPBeLCyjHNxCIF8t1yHOIT/HMvLOlvPDOokx4thYD60ZW
H7WuGmgmGy+Z0bMDe/UDsQS3akBjbmbRo6w4KCD1A7cFM/qgU4wleevv+/4TkiW5y4X4WdPIYR6s
nj0zuWiA+JgbOkzA0uY6+ixytjVZm47k9u1SYA/CQ7MZI+/iQ3UFz4uhdAENmPq0kVt/+CEX8Jzz
ZzZEduUGaJdKVbXT655HU4IOlDQ3AtICnlBd9cfYjZ/IOp13lqfZoDVK7+nuTsuX5SWqlyFwc2qo
hRZT2K2jwlmO0ZF2w4AvJfrBKyhorI3/NFY03xL/OEq+G/2JfSMPDGKmSxZx2LaJ/OEcinqQmcnI
0c34nhfEVuSTKVd9U3LATwH3zBqLdwhhx4ShxnHtnaam0RysKr741excU0igI7r+43KsgRJs+lXK
rvXuzpAmYyHeOGlDmWf7I0ZJCFiAldyzJXzEdulcWRc5G+YN4w4hLzCWvWdDMxXyyvkVSOKwM+ej
zUju7LVwqYXJRH+IxVZGVr+TWmOeM38wuHqpu3es+iF1IFd7DWM8PG3pUZ9vArOKK4GEsS4BKiVe
Hewradxomoel3CVz1aLvhk6mlzUOt37J0DpNu7Q3h4uhGPoswOofxzr6YCuMCUTjebXnx9jALSQb
Kv6k1Da619hPIB2haHVM6PO4sDCZuBAYbFTf7kS+kpvPkCJzFCsdaSdNGT1EtXLAv1LFDROUNfJN
7PNAVl9iRW9S0YYq5Tgepzg+VeDK1hzr4aii6n2ZEER53pP0V9BZB/osUmN1iZyT/Zr4mUnwqDIv
yYhNK/I58uKjSeJyYvPW3a0xyeHJ6r+yhx77qBpe4g4ifp5lV0U1soPrnHJQo3nAhgLNC6SiaZJ8
5WSPi5w/qmh5oKeLOkj1iIoUepXGNluQt8xOvywcI1k3sWorcORLtZ9Wzdzgx98SF3olYVqrvyD+
BJOtvxqDqQ51A0KrWBCPTVXzqZ/sD+XBGRwL45H18EElYjkheQiIuT3EMo6vES1FGT3osiiOZPt+
jgcf7Hqz+luYGvYpSA2hJ/ikBlJobehyDU/iM110QrdMAzfMxE/zMqCln82Z9GeptPkMVJr5JDsu
3Chehnqk6a05B9ob0MUAkOiWtS+TGOC+VdFBXCRbelKkATKN5AiQ/siZFJ5L27Q7dKbkmy1oHukK
xg9U+2KL51a9VbraoowVjw2zp0OfQFLUlKUTMYZcd87hJnfQtkJtIipiznv/we2pEnvU0XtfYhkz
rMEPaLaKvfRUtZ1HMd/0zq/ITMit7eDlM8B7fdq810LEuxmI3U1f/1FUMzqqTB2LwuIl0i26Ln1t
bNHn/dQnerVpffDbWDyPojsuUzKeSldncMwLf6mYbmKvjcR2qQrrhtr6rY09/9gCrab31ZEWEkn7
6Htk/CblU+3p0zluNTahiGFj6tUkDnQvcUKXrNZtbx83XaiJcQ5Z8ODveEuEjr1ERmQA0JuHqg5c
3AjXzpcfFMDjcXH7+KiJ5PP96+GaLai4UtDuzYtNj+baD8Yu13SRX3XCjrfmZFgPQ+zm+6yn3WQ3
fnTWtXrPUBdT49AzWC0VwctmY50Mu8c+2g6HuLEDoQbnwtxmX/Wp+YWDK3V1fmxZAb9E1KlR3B6V
N80f3Sz6TTkXh9UDgjs9ErfY8lF/z8i16myB8ayK5PP/cXYeu3kj3RZ9IgIMxTT9clS2ZXtCOEjF
nPPT31X05JfUsICLnnQ3OnyJ5Kl99l67VfUmVH6HMo9uY30orlZWH1FoHsckcu8ZKfX76lkmxrST
oU1BGfoODwoXOXoKixuw5NMu9RkIwRiQLkwGHNyWPGLzMx4oCN8Cd2Zbrk5tQeKXVE/zZrE1xrdh
wjYK+OjRpPJuE2XZnYfb87kSxyo39Mus6QphbTZrB1N8LhJ5yflV7cgOcV8mpsRx/peG7QiN2TRW
oaADgRL7S9pp9IyUUAFnn1wxK3fWPOUAvKZqTQZQbPs1Q7EG+IEdnO9eHUMyXTU65/mV1tD5l1TR
HRrQfNXzQ236eBZKnY5zYjz8rtXJtq1AswZ8lA58oU9c1OaHwIGNdAUVw1PsBBaH70RJltZdn9pG
ddbY/29mWPcH7L83fpETcBmLk5FohNCyZuuUtCBUc/dNBChUZe1ck6H/vphlob7+5Pgcr6qKx1gy
+NjepmDXjAqfqfxk/xYE/+s1OwjcBmIbSiVu6rcKZZqMbgwvozknGsWB48gZklYA3IHm2J45NYAg
tLyClQb6k2v2m1w7Z/acXSoNbwnUGHldZmO16CfY70qoAXOxmxwoikPo/KpYL2OdHT/jdIkPCj3s
I5R5Sy1lPM9/D7QJ0l7SPxV2Z5I3agydsEBFPDV1434ehuritSJZhcooBd2XQcj/01fE1Pzq5Hf2
ETeN2EMYAj0ZFb+0AKNSXQKbbICGrjM1NOLgybZ9lO9YqOE2TT1Es/6LLlW/fMcK1g6D+oCwtKkt
XJVjk88bbXS8fY5TWIy/5wRDGk73p0Rw/jHQM/d+XDUrXtBM0eM+0GX/Cbrs4x7RprMM+76lO74H
We2diz5MtH7ADt6d/YnQJt/5fnC7l2pCoNMnqh2pPrJYK5xSB8RulI+3ZouukXqIzVhKlhhK1Mq9
8MhcQp2jR4+YDjy2GDmGgkrV/d09ajpGQ9KpK+w387l3Iv8CIxiaIyluh28+1sLikDRnjGpf9JS5
AzspOlFncVXExFZ7IpvFwASBh46wHR4kGE780Isc31+KY7dNocqnbcwtQX6mfn+Ulh1T7fPhcDik
HLx3ax2MH1YtNL0488zMTnp07MsauN2949sBhxUMS6kjnnxH/mjBhRxFxzc7WjdjrPf7OnbcXdSD
N2lZKBiTuP3kSvwQwrAdC1CaKt01HOG9TzzLpqXI2YtBHbres42Iz1dCUpkjIzyF4BZvc0XvjGkc
7V5gTKW06LAcI2OVDiV6f6BXJ4elNhtPnOX7FdUJQIyrCceE2toaBceb9FJlpoofqGMUdgJ2y/NX
VU2kKooQvZ5hH8Sf3GLsj7dF19eh+wA2RM0337NkaMBrkZiH8VxBUuQIgNsY5Z34iw3ePQUkGoXy
vqWa6iTR06UsXmLHfqztiCwaR2fC1tavxd9apljpC6d6BDVe42NH/vIOORkA3c9p7PWRmay5L6+J
3qyzGfRl6NkMHUUotyYb4UMf+92DXfSHcYrZwYrihSLSSn4DTzCedCodVgH2Zi8QzmEOqk076YB1
gSOa7p3h3v01ZnV8lPzGb5sScrFnfhkpVD1PurX696/hAzXPtz2CJnTQ6aS+2Hq/24LknDSbsosn
6NXAGzsZwIdRYS9n/ha4l8koSZu5qBhU3FbrEsjCCTPJj4T6m3R0PtvKwGB6tw/l1SxUJ+HZpkI2
vH1KAAHAazNxwdcE49eEj78CCQtXaiZuBUeXwaztHe+CUtVaWQFkxWcZQ3EfiDZkHvm+DmLPJov0
+xbapx2Shh2mPzlFBkddkz/TuuLmFLrfPRVw0bX5ttG062ykm46uBPJwwQtLyWKTcM5LnE82+4pZ
9XbbC2gAdh3oKtbRXF3vPus6maaadKN5DkfviNOgumZGJDepY4EaEBsN1AJw+Tqmb+/G4cizBsx0
X1butOpUBq3I00cnbFHzkE2SINhEhXFZbGc0VOExT4zvIAVrGkG5BFppbT0Pr8S/fy9LF+ObjTWX
lsH6hHZXxyGZ9O7WJhGU6EPOrPMML3RfhiNGDKcDnD9VxanB1l+HPqfe4nuiMs+x/AIH2T+5kC/q
rnJ2DfbjtQL6wLOpu6Tasnv/DnF0E3ikmPQ8HC4asH2ywxznwSTvpmE8mbbE7QNy4iaevd8xjp5/
v6n/uggIzxpseV3PNPT34XjdJRIwpC3uuvIGOzu91wgek3dKp+chompsNjlSKFBAWlGHEETqeRSi
OO4/eR0ffiAOG1PiFo6OmY4BTw0j/7NtpqfINEL6bs69upM6mVEeo8D+gTpsXYaWyEU43XJW3rnt
QIqZRjZj5HdTKQxRZmuoNGZ6l+T8q5+8LjWcvfnS1evCdqhqSi2Ha/Tt63Ko6BhNrAVnTqcknGSf
XVFZxr2s9OFksgRb6TGXnScTd82fkMivytuAclq3rrLDrFu0r8j50UJCYyJNP7muPkYeeXmWzr6Z
bS5/vKf89Rkn4eVjG0OTbWRjPkgnP0jPzc4hD9J86uBqM1KKVruM+JmFxtNYF9mDYxJOS/qeAQzP
6b8/NFN9KG8/NJbxIM1cDG1M6u+vFEcfobqYQ3yh29W5MBHwKsoACbsbWIGO2CugStNmDcl9qFM8
pXVNjRLzn0/OhF0/2l1Pq0EAGLwyyT4colyMm0VkNjG6f/Idf5zqHAFoWzehfaKb8sfb7xi3ppgj
uisvbvaUVpZ9mrB+riJS2XUZn1s1QXUi0NaDgQLPucwI+9XksbpaDCUip4YBxO9lgSxgC95WTTJR
utQ8OU1a7keIJdvFKzIPec4CNO3p/Qg2JeGYSXNxWAPCYS+88/Ey5719zAwZbxle12JAHG/Usi01
g+qaqxrEKhcsUgIPZUzZnYs4uyl9O34Ikm+xZnZn4Vg7owTs+u+v1Pr4lfpcmlwGQrgcC3w19/3P
9akHw8SQOqf8mmudDAELqnzoKB+xo/vOKcO/2Rd7GijEEPHfwFNkOa99Vb8YQ2ftQk+7p0y43CX0
yqwd3aCcKiAdz3rK4QCWdvgS3atXO/nNcmOnkYPFhM4M44d7SsvDNSU3KcHszNwOhvjkPmj99xtk
vCcFLYTnWe/eIJZn4vNSpGcuMlIJNvD+gG0YTmdwtSbRU8gyj+2snzqv+GXmpvujaXYmj5l1THff
urXFl5SI5wMD90PcYAZnL7qedIgTY6wdS5cyE6lB3GhDVj7LUAzz+lAmUXOFU3AJW++lmEZ851JD
WffoNwWqpKGrvmrpQ4oHD28CCxDf7ujts/qWunTO+3wPsGJVbjPrnD9FLm+BmDjHvhnlDq7FPYYH
f0+lozjNkv+/Wd91LJlWjha0u75/XKAIkw8fybTK6py2pIyGiL67VvMPNh0Y9KdzezDuJhnOG6eI
0g0sb4jL85oDtL2mKOfgev19iUJ55So+xyHZN011K2nFz7yZNoVbGk+W7oN+LBN8WKjK65mapCUr
6CRU4GVFt+qH7tR4yMvEn1+iiRU/bgn7zLRbUmhFoY3mei/0gdyaTcPEbWv3YQLqATVq2ohY/hwQ
3FOPRMCY4Ob0nDOXBFxINfG0mO2Kedr1g6vTyYOHSkh6dQqX9k8Rll/TtP4aOHN9AHERMAjPPuPp
9JwZezzd/n4xGvoJkDJh43ksBliU3k1Wy1didcyp3nB2hY4ZdDosn/Wg5HlLsoSidwpC9aTpF5sK
vxyHB7vKXUIxzM7KpmlbDPzAhco7aMMrvEaHn8Y87nFJkBkcTl7LwEkugoms1G4KNX4u+0wqtFdj
OutHgwasQANeoYK9G9J7yM6Uf20Kgoukmd2j+nS2DGOsvg0ONp2e46G2H/EYm5ugEnfxjCentbs1
HD9yXiYECd392gcjoVVWPjvBNpz4Kvv+gQhLR8330cC+g28xuGXBiKGjCoq9GSLElHpy73oYP+y8
3vBoxMGqE4At+vzYOPgveSCSKiDJFXE6sSN+UYUbYPpDIG1yqnrF+Bjxg9piaY4AR7BhMw1nrc8s
UwqZiZVLcwiyR+8S/Zu0vZxNfCBAU9pfg4HLiKabYd0UgBIIVAFwm5tpn9WhvVUgQ1l6GC+VT21w
nXMgk5F3D66QCmFjtXykhtVNZ3cO9wYsmqDkBx8G1rzq6jI4NgltwDF4vkIfCFS58Heqiqs4tkDy
9NauzerubJR3ccZdnioJ6vmiqj52sdxA1qk3IZu8raTuZ5V4NT0j/FMJ1wn9ycUpAGIObSulzc02
zFv6TIgiNW54HjtYbRrfJf6XM1461cqx882CIDFeq02bOr9pAr6b6qo/NwooQ92iy28tMY6xnx2L
uiExO7C+mwZcVQQSrxW9RCuoogjmboGKbAeUwDj50afGL8oIHAUk+/aTE606e7bPU2JBZ0ejGWnn
oEKuDTetI+742FTAof4BcBTvn9tS06qjtowhTWg2SJ/VULAMLSKtg+3qoQ61xsHg+EjBE/8Jrhji
keXwdUIM3rmR9z2jCm+TUxu4BcjcHitvPnlVfWtBpgSIFQlUjZkS2Zi21JStFfE/bNqu81Bllk+B
AkkTKt+Qh8PhMFTzK+RFqlzDXt/Ykubg8AXiT7ftS48BjSXuJ3OD8WE2dE0fCx0YS4uBAPDc22di
yJSOdTYcz143U7FqFuvRLqut8AmgxATMYBnsrILCWBY0v4Dk2dtqcjBF6emfdABzO9BsCYGBBLFw
w08Gakc9r97MYK6FyQ+jCCcVYtjvVce+zXs94tR1XuzQvfSORhOwGRswq1BevmuP+HKzjYNTcQsv
KSG2jPTZxDyCsiK9cdup2lhVZQJ0offLiJt7rys3YpTNYcSRsxpngBF+3J0bVVcZDiV+poCbWVRR
b5GiMLUG0zAlLSTliG+sw9EAcWLbL93kVzvMStxgXBu3K8o+Hi4XiBhqtHfv1syrJJsuTmHVa1SU
ajNGFTwunRscDyj7YWogV4dDfDYAzHgk0/HhpLsZt2dG7Axo2ryOQtaOuNTG7RJPnku3o7K12aYW
tVuRZ1G1RtWDdK8CyfDB6tNj5ppsB3r8Ef8enD60HWAnUTqqGitoVfowV6Tgk7ow0hsUa+5UdkE0
TdjOtSwLSQe8+1x3BHmTtqDHxsTwLgXm9dA3vukNq5BuFMdBzNU61ePfDK/gRCuoQ0VrvVrqyZFq
ZPKitLWuON+BlyYkBv79+q0PmpkLtMTzEYAd1uWc0d7+yK0xLJibZXuuY7yXnnROVe/kbPE82ueS
Yd+bmtiRy1c8OyDxpRbvOi842R6+9l6v1I2sunZSvVglS7Ej3QCJJR+uHiSw6a+GQzivYhDaw7kB
dOtBaNwuIoVdZ/ssSgluaqyECnT71SJR4ANiV5nwTOPA9dWuGVOs2PKODCEP2BFYCrNe/eRzWLgj
b68nMkrqEMIBAePs+46F1tYbEm92f066dk9mkWErGLCS8HQbR77ZCRZKq4HYIhJ3WcCVjaPfdYPY
myVbmSjz1/TfvZadn994WvpEOrvFlAFAOyvuUxoNd66LZ6+1MNgNEwmU5Vnhm9WzHkdyPwQSQgXK
xFqPQq5d9OfFV5J1+5ZnASKCD9ygwtlgEhk3U8zooqW0qyXZXhQCJLQWPllp3uEvaKdNO39yv3E/
6Feq3QVtx1R1PJxG3+lXuVa6vWQH9fcAP8sSW4s3/EjUL7Rmh7UnPqwSfuI6zVn8VLBkr9uO2KvR
Fmu/YPXhNUdyCQUyCldxql2txuHVqmSwPSsbbNtcbQck6jDrPyK6iTbtSLa+E7mxMRr09k7wNquw
kQejdYGsyfH7ciRLkuxxmrXXibsDBifgIP41NmNxSer2W1NTnAsgd0s4b7wIsU5dpmHJXQldWp1A
vKLaexUVR968a32RUutO2pH2xdspt7ptIlFJQ90Gq52DRBRGgNVnp+urCIy3bRntXS8IfrBjnBWp
JK286q579kUfY6vBe6vgYoAn1gXT0ycRC7SpD88AmwILXcfEj76OIfvttUvijcmtsMZzO1j+xrGl
eVzoEUvmSaF/KCYKmyAjGzPfq/I0IcUz4lW2WTI3ow/fyqVVc7R/s/P19iICl9G7cD/G9LdVsj1d
rmlDZeVScUgxYZxye8CRq3n2qdb9w2ha5skJ82ens7INWTfwB+h+hG78i2bf92IMjkgs68pPWsr1
dNCHmPkh3zB7aCo+DRd7PljoA35Wfc3SssTorb/U8fyQabFyA3a4Ja34iMGG6k1l+ItG7My2UeAR
D2JQ0fADQxZcx6J8qmmvTG2eymXhJTeOGyTryo2udTm3myKpcG6p7zavHHM/GywwQXVFDXtNnfNM
0iYYMMf8q9VkO+GDFoVg+6cth2LdWTw5S5PzfDo5GGYoR9xYrn2R7c0c+DGAF4M0R0IhO9E0fHnh
Zp55f3pPStUp8rXVifDqFlCK9ST9brq8p0oLfpkTMwRVzavKp8f+k9v6x/EAgQYWlWpTNPgS3t3W
e8CTkxnM0zmTzZX0DZW/Sk9YjlXLmdeige1Q67xZ7m4bvh5swhPOUCOdXlsPZbDCzgcmNCegX6d7
X2F0asoF11GPU1yN29wI0eWwLK5hfHODTKPq2Ocu+XHq/7a9VnREHnyipUwaS4gfW5C2bY0e3YUI
K3ZzkA9cJOwGhcPXhTj+2RWilJ23N3X2kQLMlMu9yyCw8vYCaWZs79jZ9DORI370tf3c5VFLbaRx
xcbmbaYiqDcFM6QdGj8tDR5Q5NdPvgVIttPpxxsS9vIeD6Kgt3/nBAJIIPGo/Pd39R8jBHgULl92
x1zj1Jq8fZWl0RkaQ4au2BJfQk3jFJn4AKwhvvANWV8HXcfD0cAfUb/BoPRqbksqUVR1J781WdzH
s7XNnTvaKe2zfYdXMLqbVUcpXJBmxIBJkmg9Rvjx/v3KP6rLaEVK0NUtR2m772FeoqiHxmYsOutx
xxPc10GhD5CObSO6EqszoJD7IfBrjIoxxw5hrAsrGddh7NK3DLH88O/XY//H9w3flT0EIg7blvfb
SQjvCE2FY9L9yTkx6+NHJqbXMMxwMDheCUW3UBDC6UVO/gMkcZiNA7mhKZxOjdtRSe979aGHcU2v
+r1Hldm9STlEFkPcifB2ONLB+ktH7k6I7Du5antfd/CpcZdQlnH0wzo7W018DDGO7lvLpruStC4d
gpJG3ll7TGMaBbN8MteGD0JeL/x72D1rI62i6xBCqGylv60rWW0cqIKxbbXQvRhAhI93fTIzsQ4M
xzplQQTawGGtooUmzkp3b1RSrrGV1hx/n6tgIQGZn0wAxocJAIq06xoGnV74HEDuvv2ZisLhUIuV
4lwVEviIlPeoV1Rqj6RGcIvv50EVFozkD4MyVRkasY/Uqfnf3/FH8dlzfR53us92j4Dh+42GO3I+
IGmNfSkMmr0RnJY9RucmrzSJmCvy8ZhdYC72kcmO3hCnyqm+S0Op1W5/BUfJE8VOnxZ/cRa7P93U
86l5B8lXYav7ZKz8uBjzAPN5BJBJvbJwXswj/6Oran3uBJ5Xe+dgsp65BgKMo6G+Gmaiim4ZY14c
CzgUENyauL4L3XyXZ155rHyeK3VmNBeYGPNYdsfRqX/gnucUpYTTjINw040/LZ++cF/yfURjjMNZ
w8be25/YIpyP37zKVvs6+Wp4oB82qS4lLImXZN6ZpcLFnylK7o38nAa6/oCIyfmZm4+WHVr6kVY0
ZvBEi024pwmYYLWMFPrkAp80IRNYX9QFWUaYYatcvwD3gkSSp6+LrFbbm1ajPpbFwXNcaI8aOJsr
tUtP8US5uXI9lYnrnEiRAAxkgVaGzXyoXc3cGqWLsVVF28OGFY0D38RqS8jLhvccCXFdsBq+Ox77
wLzaikYA1Wxjgz5rCcsd/NC6xqX2MvrT2RsGKP5GSpowEVv4hvN+IcG0YeDhdzF/jeb03YWH/Jl5
4cOGjD21DyuCdYo6kPnvngIh5+wO17KJOSh9hd/9fWz0bkd2xkeFcYYJTgf09anoTqODsJdTRb13
knKjUUFYGsV0sXuMlhImeTXFd1VkehTc1izXuAS9KN6x5SIO0zMNj6VE5jfiT/SSRUJ/87T1IWZg
mjSB8vFUeO9S6Ep+p2yErPOiMiQh8roGn0j+4fcasBVlKJ7uZt97BfQ/bhtR35gKx0JZabHqKLW3
Ww77o++yevCrGm2o/zXZrMYNDQfGYOEw8lS5Zu9xyik8b9cMlWrSibe+kcGdtUoC3IQrFrTD2Ccv
nlFWG6FcMtpG5PRx5pUKl1WcJT65J6lp6t0750bE0RH3iW7Y+vs5Q/SAddLMPhvaeCOkkT9QF7bN
E0NN3JQpN9N9ltDnkSL4bU3lIC7hMgoPm1esoDaYUndljmrjJ1ODn0ghGoHFQsl4UgxOLcB4YoIi
WKJ6ujc9/n9ev21xwnPVceL9QQK2JdXjI57mlsQZC4J460CUXyUmDRpqn8dqCGUPduOqzuUZ+j87
cmbizqWeBC5MwzmXUTHgTQbKLy4ieudj7gWKfi50bPGpbvxys9rdNaFzZ5LZ/+QbILT8H1+Bz2bZ
Y34yHNqw3j6dKkTRRhs7tE0+MBrsMUanhb5a8I+AB37gsYN1puXb0mbpQDwNWspoANvR4cqpmr8u
g2orJRmIBfOGQCkxqpPppSNdp9VX4erqTmwpDRF/3fM5S7xVkLjtCrIK5oSR4oHZJdnZYjFujZI4
neIWazU7CzuvfsvaRpQaag6jCQi6qmb4dEfwHK4bC/qyyS2Nrpw3XcDmAaadoUzBHR1aI3r9uos0
bZ1lxQ83xT7d43pUw9UB4vqEap6nF82T6xmFayN0uOD1qKt+ptaAhNRhfIxT/CJQR/deUevrtvXA
ZMA6GknAEWjBDsoG1908Lve6bQFp5IZkXbeOSKndsKA/VrH4MmJWBCFCiK6vaTkVQfLLxgQfBxR0
1xq/amX+KSxsSIAQjgm4j3XYK9/5X5KTBk19lUv/WGY2ndFmTb2BuuTlODJGtPWt9Gh91EpksLQj
sUj+7cgrxmkd3+WdhjJAdDC2mgc30McDFNnPiDW2GmHeXccIqhB0Vf2i9WGxPXWYacdwds6i+IoT
K7qAyruqipSF8r8cq/mkXeSrc59cZhxydGCz0siK6TbBmbyRCChEk6otAJrnJAbZNdjg+hfxqIAq
pZNRqU3Ukv6JMG6BpDrtaMzyttIfvtRaBbaAk6/qdMFil5tEBqPWpbKjnx7J+2Cc6NF4wQl/G2SY
XDNM5GVq/FgyS2aaf8njgXODmzUUixnuOmi7YGVQALmvdPEaufE3cxieJLbufT+kn1RqfjwMUGpH
DR2LMjy8qnjk7RXomdpYkufRzsKFkLtsV/1oLldtRymHGHYOyhSALpddVHAtJOkz8Ntx+icm2fDv
+5khPkws6rW4ytfBvQDmybu7weBMOep9SFJ85tjfYaI+VRnVsz4Zt73UtnNNoexMkGtTmimgMQda
mLRLZ2258Xh0tO5o1tTryFL3DktSpi+H/jGOd0MUnRcfoU3vVFja9U3l9gfCNRdIVJwaFZuk5aLa
t7r9pSEJe05tbVO6IrtP7Kz+UgchbvXvpj3Yp2JUlMIi7J5q9+Cz51xZkdp29fEv0yNmWg2smBOr
+5kK+gCIQ1gnTszSm35VSZofg/nodPqLh1/lBiHgwbbDdr0g+zpe/PMiuY6NeBRiW7P1e8plvuvS
brguBrPl8Zy62bgudXOgawHTWZ0QZJa2vRo1Yz/HocXPhONRxFKjEe3PsYdV0Wiz/xgl+znaWTn+
NYPgBbPAjCY03SE6QA7KG2uT5qmz53FMN9Jqg6IszsSauYk6MXh07kJRlCVwWdCalkidl2LydjN/
k0TOTW42P9m0kGxQZJikTOd1yuFsRNg/dWgZqonkBRliFXaT+Sx0UHdVna/EAOWvbSNxXJwkeS2I
3lQNIcLeOmpw76JeEaadYFXV4yllWn0EN+kkniRgxyl6BjhYhHp3dqWAbhbW93qhPxA6yx4sShFG
pVSSVsxXeg1OylqLMR4OucXsDWIOmxiw+l3ZtLTJl+Fns9V/8MgMJCVMoA4ODXRFpff8zzmidMuB
k2DhnxcZx04M70j/E8th1SQSthE9Hnl3kGY47bT8qBcjL6jS3B3NH+RR87ChsiSfVsEMIy53gx/S
CYNPTmaLh+vt3dPASstWTunoLKXeTUFTmJQNxSn+2Srzq1/AydfN/TI/YFXGvd1516bN2EXiVyN9
oGYDxACvztIDLtWrEVMb1SWbWVH/nKIpYQ2HwbrXC+8IgeTL3OmsptUbKFr9wWsOeZ8RNm8mqPpk
kR3kkL9Kclw+JWSAtpAkPuXCfViXMGPoNv3rQpi6Y7+f0tnVpKC4Br6H0T/GDjeLcjC+hy0dTqFf
xDdQHV+GHnc7a/ppJcfhXpbtL6cBsUb1hk6Gjd/fOHCXiOL6q6hI9Hr9DTW76eHf98CPsQReqYE0
LFQrKOrXu/NERwDWYrPDK03t9MDIfQbAQ+K86/jljOVdE1IqmD61WgFml/kcexv9fQMtJQHdcEUw
73M/c09zs0s8GGue6pFxc70iV5pSwJF98utBR/jw8DVg2HPARAUjk/DefJ/1vaV6OjhlKpAm3mL/
1iP7uzxAl78lh+ask7S+9bOEWaM1v2BxTTad4hmjNDxpdIXSN6GIhnBs5BDcBxSzbfpq7jEk8U+a
0G8v4Gk5+cGeCGZ/lwK+2E8Fw1BZ/Elo3NyR9srJxoXHusHmENj6vOF59uDn1suo8Z/tAvLqnmBo
XCQHtBytiTKEcmw9XYi2nUbtN6rHCJx0PODB7vOgaRoMIvJVwsZiiHkkr14RQq7MzVwxAkYYJhA9
XiuR538FbTsoxh1Gq8clYGwmE2ERJrzlr2B1/+7ior40ujOu0hlVWQPnGMQY1jKJX3LUB3wxen3v
x5vasBsCVKbYF4zog/I5VeRpND/dBJjMMHb07T5Ar2FMEBhF6CPT7Q41vsJyVPZMHsEoLrAg6Jaz
77CsWGC9HRKfEjOF6fB3i+Toef1Fxor9UrnuvSoIgf/9RQ9AMyYlXrd84upPgKHpRQmKkjyui0aP
2/ZhGVxqIUKs9km9tYf42Sq4yHvO9FVbXpd/c8rca1W22mdHho+HNt44MwKIR0+HUfVue8L2o3DY
RnO7UlJ4KAlMDB7GQHxb6wHvGvm36GzNYqNwOEeKmIJ9SuK0I9Wdln596Uw2If++aJdb5LtbKExH
xWijrdv9AHdshd+RGG+087KazyWr+cAd95rq74yCAfAmoATgbjcLOpBgVjLVFNJXzRV3EXKB1xJm
1gQOPGnIE8UYWyPikGNEs7wEWbgvzPZLGNOZUFMytZzhXKink2fe6fwUVm7F5hWQKjEvkorU38kd
LhpwVjFGgdnF4xljYt/gf9z6SdidQignWlX8qQS2U4e9BtVCcMWUgaaa1x3V54agbxNm8J9/f1D/
8TykF5Qtrc5tmCqJRSX8n+fhHDaVJYtYXhi0/X3batBtxv6HlmXptWcQWpVtrh1sAVObtDzRT3aM
9OdSV063rRnKWw7DsFj5sWkZFimagPpPvktcAB9uaKahXMWGj6zPAu3dDwyvgBd3SRpeqgZ70xxR
0VZZPUDjiPZFyyb8VBSkp6yvy4kgiwaAQEhTmm3c5CW3GlJnyMUZ9AIFlo0rvkgfT9PsPMyYTm9b
OaRbOgjhlKAzn7Nsptl0YNdY0/zZp9DtJelQv+jyo9bZBvowAhcf1ljr4dadmpzRy0s3FFiU22Y4
9B1AAznH2haYx3MSFPG26npIeiNQ/4HVa0tSFB8H2IUg8u0z4C0dLADI6OI+1iUgBsJBeDza19qp
VSFUv4+68eHvROwCTRnTdk1jWfrVh+UEE49oQFgT5Upimi1r/LAV6QJcTvXBGnj3qR+Awcm1lySg
NyWICDzFBia6Y+odZJxHL6JA+iRzQkLHrs+95kADjeYzjdrTjaOpwH+EdNHVxr0o599B6Ae7oKC8
SpcWvR6h/5AWtOapjS2HOAvrbZDIY1dib6mwJNtD9HX0S3kzNuYvTFzxCcQk3PCAWBChErKJjbPz
RaMzgoHqEGTcA5TdddDU/qFI4Vw782ivF30HIfdrF4l9aFTcO6Upr5H8tmAK6+kPtrB8F/9VNDlt
i2OpphyDvT+E4DWEFzqKJJqYYdYcZAiL6W7brdi6MF4oM4llZPeViXWO+9x9qS5UTAk2rYCJvTLa
xcUscV173W3EJvUQNK8qd3kccG7DsvxaJoA41KOsG9rvfWBEvJL5iY9vT2K/YW2RgraP6J+TmJk6
og+bgTnSU8+HnAj5KnUNpAy15l5W+TEKFit0TJKu2vsN5nCJyISpU1iboh/9qapHdxi9azf6z4ai
8KkykKyd7p3kdizcbONq1JaKEaJ821jlppy+p56ioWIcju3hK3kX49RNNVhipWxmvf1tmsCRKIGx
7/0fpc0CYgw6uaGc292KAa6OkdKGMuFWDUxzPEAqYJVJSmdDWjtWBpdfBiCkoXA2YYBVt8u8X0Eg
o9My28val9tCPX1JrW1yHM63rYdTb1k8pzGYSs85+nWcHQdb26FOfYuzXAc7I3NmLe48Uc6MNwXj
zRJOLZk+2jGLVnHrYka0e8zv6ks3LYAEjS1O0+z/pHoCKpUoL15KPTeUAmJnhUEyEAUS/2df7QF4
8LSabJwxEqNkphTDWHeOLhVyOysafhTSAr2Uxv0ls90XUA7WjY3wvQLGSszI1SFtT8awSSQSQtwy
bxUD3RFGjzvF0dIRcyPQJkm1A+T5eB1d81I+Q0E1j7IsHLjBsbVpoVF0Gg56LSfM2NbZt7rhyWR2
eo1WSJ0XNpI90tW0MWHQYvOvWIWX+iUx9C+hK0hSsIHFDglX2UcIGPKdNKbsMjrDt6E20IwBRRyX
4N1yRARsNu+NxtoXeYZ3vuYXZ4t+wKYee6sleqm7wbgrnurZIr/fFBTXCy/ezsN3Ul7aqukSb1v6
ecZi3uEV1l1/YJXYray+Z6EqMOxZ9vy1Z1G3sknDnTk6HZb/vUnmYtUM9hHLIztAcyaiWYS4eFPI
ND1YIEuG5RZBjMOfdQHkm+GFchT7jVoIRrmda+OLJ/6V77jYz0QQnibadfBtG/0GoYdjow9xlwZu
bRu4xY/Jab/F3IcWA9By7GT10QbC2+WVTzEgJ98MUIgCmyweFhgPoGr1VU07743emdvFRbVcHpWD
FNnLdRswSthd/OrqU7+lYIi/Gpxa6Y1kyV2W/4vwF6KR7KHw1RtTK7gnuWAqXRzAAP+gr3qCOtQ6
1zDt1jHFZmScfAt9gM+BTo962oS7LAvZ0gCMvC0Jomugq+aqedHx098t/sPln5cBrt3GttaSTo5d
nKqTvOyCHViDXRYDwmBKncr0t21228Va4IQPC203CnGfDo5B1ERLDqMfkBhGaN4RRZ5uO6zCtHdW
u45yycvfnY0m0h3GHvpr9OH/KDvP3sitNVv/lYG/8wxzGMw5wK2cJJWqS6H1hZDUEnPcm/HX34dl
zz2WZFhzAdtAW6Umi2GH913rWWBcAubbvulv8Jwl8xgN7xouVzuludC0mkOEmXWUbhBkd8WhF7vM
Y/ozqSzooplI5kgduyqgvDCZbIKcDLx8GqZNC/ySBXIiSJq7y+a185mm0cEoCzdK30nWUpaB1G8r
j2AV38ijZQ58fsIz3Q4NTSsxJY+IGpbRaBU1qY3IhkVGlkFa4z8VYnzSQWPuGh+65eV7edrwlqZI
4qd8Q9VSmLezH7ycUE77tFmVZX9lhzWVpGkj5WdSXedglaJ4+HFZ4PkWRSDZBsuG2qqw4pSCCsqc
aNKLC8nj30fFvkGXc+Hvy1yaC9XCq6gMw7o3KJKlRZhsMqU94oRdWUOxbEBqH8IKcFEqK3M2muVb
kPNlqzFEyMgLrZbtjZmlLd1LXnojKew5yttXtrDeGjrjopvyfVp3PkiZ3ritDycosfy5yRx6pXOD
c+IHvGHodkVX9OSSmv467DOCiifWbqtyhabCufR7kFBEdCdh1KDoUdEimuPsspa2tZSKOfGfUDvw
fBag3E3V/EG12l62DXMgxpfXNhx+mL5j3NA9xL6S0F9GpTMbc6ulghTCWWt6oAoJ5ok03eBeKGdo
bRGwSAGJOJfJ3OssfSVKszpqkxLtm1Xv1x4hHWR8pLTf+Uf/rG/Q/ChXdM8JDhQnt0UiN7o1GVAm
UXaIj2yGZN4oIf0Hw63ltyW2ZRiIDdgZnKG1wR0OYSoxC/z9aX3VBnqkvOg0XrB7GQb184/FqboL
ZR+1RKh72VTaa9tqppMCuRwoca/GAthQMf7qG69aDBjnV6rSNYxB4EUHsC+HstrZ1pPtdOT7TJVj
S8M0bttasQzKct+BUgD5SlsGcQS5ALJPZ2aaolzLSYFLcvEz9G5Dp4XHQ2/PMMN1yuBKfPRw7UBp
2VjSIwi1oH8FmOy+G/r3iuSSrb0hrbO4yTWiKQOlwSSBMSTpStw2JkNdbqP7MK1ugxIHERfd3szT
IRn0lI2DjmogxBd1Nxb9jd0RKVbQA8qBN0JHh07YKtF1Fw/qUlXIyoiBpR+i9qmaSLk5sW+qZ163
LsbL2gJ80/bh1hb5rdRq7bsd7teKCjdFRTSKq9VxgP1+vC82yYcWphR735uBeCohhI4mFdXYNG5d
jbqlhptiP4CCzvO3qG7YdZBDeZm1aveIljre8HCrC01TcLNIsY1695uqj/F1Ew44A9qCikHVpHT4
qVBfDugO+yhODjZCgVbE3U1pkaRbKOi4SxAe8diercS7jge/IXbaPF3EiJcOnaXVB5oRN66rEj+h
mISB++H+Iqu97GzdjmGa/Kd+G2g9CxxGC5XHy6D3tqub5x4N8QW4dvlwPWlafCQs80TZ48IGUhC0
zu3fvyj6F1WeR/9HnXau1A4tOhMfb0hL/M00gPNtp9hzNTfdvdGoO8Rpy6En1EPiOw8bqwH9wqRo
SYrWphuCe2DtjV29cftyhQvKQm/72tMBb+epiQ8nQxuxgHhsVer+8kVU4r3u3aCHJSKU82V++eab
fJGeeqiAiSdGDDwFT36u9abDaNMa4PyF8LFw2hAnsKev2lC5qrMJO8CWB6a2hK6HYbGeZpaQbaln
pFd2rzxogVIcigzpoKxecDtB5aIRqDSGszK08fjNyX697Dr5EBr6dvogXwV2lWcyh6Egp7Jo6Q8R
BrlSgylSFuRfIqxdeZ5F+b+i4yDj6JleyRHqlaClWZKxOIsd5drj0V+PU+CwNO3ryyQ8FhVjTs4N
IwOriZcBqilybS1ggU4E6yiK96b4ZqRF5/S1pkCHUmOsxaSOr/VTVTeoM/BGoU26oOY5t4rWTo5k
a2c6E4Zb6sbcwimwaLTwMS9JcaxLokpaIrFmBnr2mcYbsKy08MktyodSQo+QYcWqFORK5IhJ210E
V6WuvCZTvKTl1fOEuu92VKtjnrRw3wL1Z+r1BwjXV0VHps+F8MpOOF5AA3/EMEYOYRiBSYQM63o1
aW7T1iIZiGicRp6uYpBDm6UoG4Jy8/0Ys9wRZsDDYUC2TF9Nu/WQc3AouqUo7yfTmimJw2oq5jg/
aatFVBt3Fkl3VNjlPc2D/2nGa7wsRIkOZNauO23AlWOT1phBhmcHZW7aKL0ZEuhSWo6jqAAAh6dO
312EWJet+MXdohJ2hQw/dDaEnC/Qa7EB1XJzb+rlU1P37qouLDabPdkh13ZMFhE06h3LbdL4JIvg
ocl+lFk/rmjBbxywBXMtNxY03SjwysGgfrhMiFnflmHiQpCiPexQ4SZ3FxxViZsFoR/QquvLiNQb
oGShfw3Co206udZcGvShtJO93aIMzROHGrWrHGP3kGn5U1u5dPgL29p0wxuZv+WMJVSGV5HNhmyX
oadWC73yQJ7I/Ch9+Xp5io2o3XEjN1oRkGpngkF1bHptTo6hwwj812oQKqWl+vby8IdeJyh/pI+6
0b6kFYlv+VjBPJhCPZE0YRmkBTzLQ73c+HLrxRoBVyC0fw+3BhB/0zoV9DQxBR8SzoUtSt3AHAuZ
2zke8oJVaOhi4wW+ghizxJuW9t1LHvAUXM7WVBvr9z1Z9L8ISv7aNGbNiQFEpRbMK6ZOq68/1RQJ
ezd7KWlAXET0Xtn+xKqNOkPzrQ3c54Ci+zYJfHsGem45oSOF8t41csLJ6BXIziBadcK3FhnBu34U
baXeBXOtTh16g8WDnJ6CbwY2bZrBP9aL0UBO8Cb6JsQjfy6Dtl1JJdDV/X1utPHcM0GL2HHjIYaP
BZCRYqBKgtLQUExvbqa7yxqEvpsekUdb0/+eK2A19shLNkn6AEAmOITwxRf+EGkz6m8b6nU15LPI
XNEZ7bDWPor0FRiiShO7V5d96zlgKRu2VghdsjhHisKmEStoJzEGWhMEuVtHemgs0LbCxqKEiXpB
WXsu7RIVoExKZCixGmIbJ8JejwVz30RSBHnemGq61UUWbMwigSLirwYXdVKL6nwtpsR0TBuw1bO6
RcVHpjfbbZM61yD5IK2jyFNpMwDpEVN7KKdFZ41z7vx1ldfQYHScldizjpiuE+AvcbMOfVw3br1r
Andp4AOpoV4h/a/bZUXg2CzMKY/quZfgjHbenWgQW6Udb3Of9XbWNr8ufU7wQYC+BMXEmvrOsi3S
g+4zjmkR3hBNunLudshHqAahyHHDK00by7Vd0fcetXGjaRSmBpuhk6DdOTTEVxeD/D3qthueOHjh
ISXOsH7NPL87NjrdflQjL7ltKqsC/fWsTut+NU5po33InUiocBPlxeBpRXQFTEoyZlW/Xl5kUu62
EZSvne+1P0er4pfrcstStV2irj2L1CXsJmHWhquMW2kBjpIqocYOM+0R/YeIvwYZXBEwmWyMEEgj
XY0bYTBGB2VlL7ot1AwdK5Jack/XDEaoWKfZsx9ypFRhhBWFGmCtcV6AvYAdMH3PdI27SKMN6rpN
xDGmqRv4lGTw5uVGlbYxbzM+3wfZvhB2hjW0qY/+UB+bsjMPbf7gIXHc2bDZG+Jz0r66GVRRzGKr
fMBRPv0fStoY6vtZkuE5VtmzzTUzn7Fw5lV2FG05oplhv1fiTo5XstSNZabFV0mo3tdoUvd9urXJ
n5BuiGcWTBBKffRxdoWWybDPw+QSCxk9QOVDBvZwK1+SYC6XMYylO7dZdM8VAj022DFVw0Ks7LFL
Apb5g31u+s3S2vw6nJkIcVhdmzYANePzYnOgCOpXtZofCstQ8M5QA+s0PGNl51O8QSUXjH2OWFYA
/TeNeyexwjUTREqBN5m1ADGIBO2v9TGkJiaOvQVSmAURVexfBQbtaz2pTrE6RutgMH54+EB3VeeA
Ea/tm56++A0wvBBRJt1Sv04UAAQ8yby8i4sHnIaqC4RX6xcSceSy74xidYEjD57yGKaZ/h1I5etA
yTKVh9C1KIJBA5n2IX8a29XS69CtueUh6+1hE0csUGtvqXnklJpJE2Fqz8mUeaepRE3PFjVZivTc
rDR3fz+T/3zt/yt4K46/D87iX//Nn1+LcoCMH8pPf/zXucj457+n3/l/n/n4G/+6il6hQhbv8vOn
PvwSf/EfB148y+cPf1jmMqJq3rzVw+lNNKm8HIBTnD75v/3hf7xd/pbzUL7987dnoPz5IhKyjl7l
b3/8aPvrn79p0+ZN99h9/uefD/LHJ66fM375/7y+hX/9O2/PQv7zN8/9B/ZLAC20kE1QJB43CLbu
9BPrHyzdEb9gcsbsfPkJPRwZ/vM36x901pDbToIMlspYcH/7D1E004/0f7A1MVhzwD0y7EkK8dv/
nNuHe/Tve/YfUNSAbOdS/PO3CyLm3/MsllA0N5RbUGjjuAYMOO20//T45GwrevrqJqVGFBKj1J/p
kpJg51QQkVmsHPQyAZk88yLKdsIkSNsjk1UQleYibSQRdIK2Zesw6MulShBV0iPPnvxhiguOQzR0
BTJdbRcyceKFSWiTXouXOPf2CCldRvdKzvXAkXM5XvWVpB7bsFxj03NjpYRelzGEJDVwxp3JJC1f
8jxnRulJ8XRFs4GQRgVFJUDRNhv4oV5cg+VBG9AObDSdjCCrDtF27CMyUxPe+rhtF6Ck5q39IBPs
/w2LVIRVsOGwCjPXx0SCyJnuU2/NQxS12Wi8adD0AXOa5z4gfyk5yjBiZDV8jPNqdmNlvOyNtF6q
vl57lOWRfr3QirhPJOvBPz1Xf9y7D/fq46v++73CqKCiAwZSiBDp470a2Kmgv2BbhyAnXNU+4dGg
FWhNCpqgMlLUmeZZ9i7tW8CWg4YY16xBO1onXKgsF0zAeVFobeIG5e+F5C2cNCIIboQARcNt1Y+G
PRtTex+SjLq0Jkl62mawuP13DfHq3o5oKuiDgzLFCu75ySaKGgNWTAu0kmJrWo3GNsjO4EH9Wwsk
YpcDwKNl9lPNCXBwDAM8vhePWyKSi3lnmdmyhCmxZLecx8I/MKjzqEHQW1hl2CxYAWK9InHM6eGv
1KNAyAaZpNeSI5ntjPNiM0SShBYfuLrvXAnNKIm/jkwidsmZH/Mda7weajq8/NIwn/ouIiQim/lu
cF+5dfDNmvVT557bwxYY8xBaHxSaZChNGtw/vUrOgGkhc2oTnRpKG9suz7GLUJtJe430Np+NQe2A
054kDOQ/DENhzQWd7pkcalZ/96GI2FW1PzU/vPH15u7vHx7zY6ng97ODaOUBuGRlreuf5gnLH6y+
pFGKJ93IDlKvrgmAm09rKqdgP41a25ovhEJNEriNugRNtsrUCLmSlpz0kAtHb3M2Kt5PihFEVfX+
XZWV4cxheh9Ne5mZ3ilI/FWs1gmC2KxctmN7pZhaNs8SjpGsFeouc682ztD15w7de7aQ5ESEzUuD
YXZu2b0/p4wxt9wD6yhyk2JjRWiFoHvSz42B3F+NjqeHsxpuzDev1icL2B9XB+EzofDexI39dO/C
qm41t2UYHBWSBITCvpU9OYSPSF+TcbyuRfeugVYKCfVk5Bu8ZWOLb+ySn/Y8f5yEjSEJiYaLufNT
Ea3DRhAIwLCrxkYBkBRFtpB0BCskpwuLAQrKABesD6ldJD1JZvrZc1R0k7n87lH+MtIwxLC4MlCt
EXL0JVPR0qssLgZTX5ljiwxBzdm0OrVcQATej1W1y4PGoeysYTWOikNAgiG6CxD4dsUr/vcP7tfn
ljmO8jaUP6anL4JnqRZpxIYcIe84Xiv1IqkZ8QJV2RAHfVO61vPfH+5TCu10Ezz6tzowIaZgoKuf
6rZ2ijKeKm27Sl15FRbhRkUCP5BUYMrpXa3Ldez2rK2ckXTCJLnXK+s+DW4bYyMjbJc4Rx8Gh9D5
TD0EioIHzHj//zxDV9Vw/VIAhj4FHkW3P44zZUmQ/GATFmVVVwoM/1mpZ6fOV+7gMOMErXkrFUoQ
Vb+2zPE5iNC/xYUd8Qbn0awtwusEtzhtccFuQEMTI3dITL5r6Hwso8LJRLxECZVlOksb/IGf5iqD
nSAgI9GtwCgs6O4usAVJRQ/n0n6XDACFU/1s6dSRU3j+++vzyXX8+6E1bzosiyQWxlOl8U/jMLHX
oWoMHNr2grmaY1+38vbQG6S3oJJYGNRtnbLGmRX470VkjctS818GyKTdqzjGZfMamN57W8ufalWz
hZT4YVNCYe1LY5w+TfddfKj29WJROQfSqFmYfFn4Te/An844rc3O9W21W1GX3g4VYbNsiO+7TLlF
B3vPJjzgKwBXM7DVD9/13j7V7qfrxdEvckGD5Sbr1I9H16nPIfG3uhX6X30R2fJEMXkdaNUGSe2J
aZpEFFCbM6Mun8bcW6ZheAuaE2WDEoDJ0N8q8ein9c53lZehDF/1wSOzU7sdunvLLs2Fbu8i0ago
rMTJrKuHTv3mYfuLO44ejUkX8TJAAPtzsQhvWjE0gRhWThq89sSN+f2w1yt7bebFsY8ScqA4fzex
z/Vgo6kI7F0QI5qqyxuqckQJiAeH1NxuaH9iViCKKKKxiCAcqGl7O+KYZiHzHZjwclJ/Xnlz2bnY
0BsvMCYMHR8vexDl4JipRq9gXbwDlr3XSxnCJgZgBXnAqaN3pQy3TWjfMRts0ty4b3X9Jh4XzIcP
WgadxK0say2Av9sKrNFAqItW8b97m6bT+HSa0/YE6ZTpUp3/3Jnl0TCR5GC/RXd1baI1zIuRapSX
7sU4wgUZg2w2oH9dW6MK8HziOzYCACAUvLEsX9VtU2V3PZXQdCyJmcFFg5uZNKbwOgZ6hSClJzwu
LXfS6c+BlN/gEZ1PxYLL041KnG3c1M3BXfdp3YM3VmZhQne7j5zVGEXP6KxfWOC+ew3KEltDRJyW
qM7ia82tcAZWdreMQSqRK9Ch5UfMIjRGkJgPB+HAtc7r6ddWkGQe7ZByF/HMx8rq+dUMbF9qpLOI
ECDh2efpHjbDK+bXYV6WrK/CtE2wb1szU4+2WnhDmtQjNs/rqYwPeOtUx+1D12ckGWdTSqu3dpXy
0R0brMgyfRrTCD0M2OcGoFQ4dKSJ9OtyiJ58OyW+KrmOm+phsJKnsM2OgaGuG1u7V1N6EKRaICiM
rhU+GLQQKRWjAbxjXksOnAn1tkgzOs7yIeg46x6cu8OWSbDSIy7orRT6o2skESquSuXGigevkach
QrtmmrR9FXJci/CJfeFPmqnpTBXhOwvyN3THT6oJdatJtrVB69xqMTPk2Ewi+9wEDAOdjUin6LMn
vHNnvWRzqLPc4W00a7FrqsGkJB/NANbehSpaNrV+q5Yq27aC+6Bk9spU9InOocyRgxyr3v85pNyc
wmDEqhNKfz4CIl/lpPUcoVFY7yoAc2tkszhF2ru4Vl4C5TSaeswUipWsSZ4il1QDL7AWvducotKi
oVLTs1G75IlmOj5XsB+iDI6uTxYNUuVZ6bAv0ZvwtXHvAcPNHfMu4E9+673pkXzwfSpiaTVkaIeC
91zxELrozkn05xJNlNubrHlVQT3GHZcEvoDxJFiufpiuQWU7Z1zwJ3RwMWHyJOgqL22eH1LcnDT5
IEEW8tQ1ybFyuTf9UK8rmhXTleyS7lbtimeJLXFTrJF7PJlOfapK+1xFwfuYu2Ad+WWZN6dUbZ/D
B0eZDVFsU+91zkw3D3ShiLIP9Ks0HEBu249C1XucC9ztnHUDocwvWnUw6xLFj8vbPsr0mGY8WCpZ
JzNJENi8E0U8I/1mEduMo75vvygO2vlKXdg1CjYjKdeEIbOmZ352vOi6sImYxH3O/ePUaCi/uBVP
h+KUW1dr9rXrvTiqca4zQnoBDzpqvCOm8SQ73uZqByuy6Hlcp2QoYSlvlycrNWhZWM1D0PIqmzWq
FZ8ZbhmcyEvpUP6sNLuqV60qH4oRp3bqUdbv5JtHAjMhrgClp3tUtcgHzTR+HSVI3C7dKbr9YOjR
kxKJBBVOfLRsovDC5io0sxmjxylPH+vIeWM39OYVykviTOvGwD63Krmxcf1S23HKZaxp/ZdrNebI
eZ8dKUlS/BgPoxsfAE2uDV8ifIsyTiWK3g1DqMgvpqAVDw16456VYovq6256UohQQhKYR9eRw1MX
KretVtwRLUhCktvxZbGu0cKZmwoBVwP9aZqEOg9tVVZz0XKNdZU0OS1Uz5bd7YaeLCgxPVJ6TNvL
QfWU5HwD0wtvVE85ErfkE/V4Zlc+T0LrtVAfg56XXBqnHq05cpOtKFZlrD3jm8blaS7NSN+OehzO
p9GF1sjRpoVmCzEvHSiq08CijeZBtvqtTOE8JuUkJWnAzak0XIjCWqoEgCWEW86kGTw5qv+S5eUP
gl43veO/GKl4gDy7TWiR5k1+1Cv/TYcYgHVZI8gwf3YAB/RpcD2O8DORKwayeSBT7gHXITCFnpJN
dOnuSuxWAYyJua4smqbe9Cp1IX9oVoVtUHow31w/ukFnH86BNVFr9uCbQA0yzHEvWpWaCITCqXri
Lh3JktqE0UAuKZ2dXSGSoyv8NzSOBFB38Qvi1HVR8MVprfEKWKmYKRFiV1882BHNeqC1r8qUuNtH
V25UnMn7KmcjQYtuk1xjRd26dghllxLdGTsHQj3zXPNCzdogejK8lJEaYjfKg+wQBcE7kNEN6W8/
zKE0SN25iXR+aGXBu8t6FKiA/FFPdEE7eGmRZLQyeKfV/lC51k8nrA7TWN/V3ltapoBXw6f+LSyD
J+Hwq8a0I4owvHLyD/m6A9o4mz5GPp/A3sHzm/nGvRTmjvvxFHdgh7ryh8HK/HLX/Tw6QA5WZ3Hm
vVRhcuj06c7rXCQbMp4Js292eb0jJsDEE6eg3rASJy8VBtQ8iHgvWytep1Ie+2Dc5XbzBjv0aTph
OxCn3LNozfBJM8QIRkQlX3pw1/RhkXnK9lSboLy9LjmEyNvn0vVnRUj2LWLLd7CdvDsddyLR6wfh
b1OvpNrPXzwydQXdsM3Dfpu5LqN3G7z7jfM4aMphmCaERrtTzYC4mExl3dwzniEF2ke4cxWPyqh9
pPSSTuQc/kKX6aCR7UtWJuvMJjYb7hdzLLW6pD2BNVswHf0iR2+Sb/K3icxCdy53eC+OzvTedHF7
YwX2oUIlS2sJX2rWLY1WnBw1PyZasRbTINC00WsU1Q/T0KnGBm3y6Gk6gBQMmN2U8W3lxyhlTnWL
vT5s63p4KlAkjtH9KHjcDT1FUM8Czhve8+TJNuRJ7Yx5h9A3wJY/83Nw52FQHIcReF9bzqe5pa0N
BJRzsy0ep+MGPWPBGIhdbVF97dzZ0DFJW6b7Uju82P5znPl3NDIOXqXddBp6aD5LUNB1RICUg2YX
jabF8ySSNXF/56rIjlDcaAD5L31IGLALCm7EOXyl9tCEO/FQMtlNs9llfjbdhtGzTcnoUwBASx7P
buTx7NNiTWrgNeqGX37YIBuTDyEe2Emkbv/KB5ZsbdMnCxUjG2oZmznCOo5DeqMpnbXWMpVAn3ba
VJTvKIFZXWigSfBgxH51RKa6SoPhUKtJsrLyAtsAb4tNFhAsOdwFUKRmVvCLFRRPaO8vI4XlTuwE
13IaR/iiHJEM+4KoooKRe54awbz0eA9DxgI0zNdFjRPElv5GSfg8vtkZtiamYkpDaTvFXjF+lMDl
CGlKHvFNz6oGJGlkOmdWQexv7wYzeC/sDCxpeGcIHqfSI969V7y3MNBu/OyRRecKn53La8wdtnUu
G5Z3RIcZdFIYc1n3htS9hZJGDEka7IjLJAy+qSqciy8+7vVVapF516jRVRS1ySyhru5PFBQtwZ/s
1f4L8byIi/VDXKZPQYP1Qei4HHuJ2jVVWEDiKiSV9oZkkZXhRD+qAfdJaihvxNGc85SBbno8Cmme
Oxu7Ipu11GPlgf18lkXKS4mGe6kVHU32y4ikobDtihEgZ5GssoCXFa8/r0A37l1YgsY0GIfAaah5
hkx/6eNYNua8Ukn5Hsonr/4OsfrJV3zZm9ATUh3DsykafynoO446amXS97griqPu+2+9hiCD/u7o
Omtsnimrba7vNLXnvfdCXAfANrZSgetpC38szvAxgcdCf50hWu5ml/X9tEw1e+UlL+1NWJJndGxt
VnMx5gptQOVi28F76vBKp/kvRpKrELv/NBr9fRXG+ly3Y3uLORcoDt/NdrjZH7e3va+iLrFIfOzZ
fbHIH36GDks+5UrtngFcXCkVXzVtHxSdLM/EOSPTuvV+xG7wWnjpU8ZNjhHS1IN25VkMYjXSbnLQ
06ek0/a+c6TBaxMQTn8tBfTb5HM7TXyk7y1N8gDDP4+PVpNlXfh3SO+m9Xuq9AL9hoL42gXoqRoH
dsvznJAc9ETO2UR5NEE7Zh7bGtolnR6deTff1Ux5uUx0OFCua6IPK1ls+jQ5At2fh74GVC+1vrl4
f1EQwiZHE4EyJI1BmnQfL14I5TzKghxX9ZgG8yBALKU51yUw4DxEiZaxaZxoo6cQ3UpuW99UGL9u
+Tk6BVeqnzbW/M+xElrela1uTUefev326N74HSUdFZn6N5WbL3V3/KkGCDEKzRwJTfynyhdQxa6s
/Qaf3BjcaIKqXAjKVAziFtf7zsyRL/bRuM5M4/YyUE+p33//oH5KIpleQmypHJ5X0NMMeoYfr7X0
1ILgRoihhRo8ZCa7FtKIswVJKEpO/rOUz6lkuCgVwsut6FrkTMdQCDA+MxFJrMnduPvmlL7WAzkl
i7IcrT4LlfOnRoDfM8dS9lZXZCv+IMXjkPfhu9THeR0rV1reL7U8upJ+/IYptF78/cEv5eOPBZ/p
4A4VEwfgFdXIj9cDJePEwy24JeEkPB+UaxYg0TwaGvy55Tavkp+kRyzdUbKy8q5Jd4NnQztAwq+w
czg6hWOe7D68w4e1G5pjm42HqJjMJpP8gnDKQ+AF74pkiRu/Bulw+/fn/1fvDu1sF36sRV6aoX4a
eHKqFFbQpuqqDPSlb7DXxDNRzl1IEb1KOEtkU+ytNZLlK7pJcvzmeZqq758uH85dkzaySruNnsXH
y2cQZpU2loliOG6ucl1bBEa8iEkKnOPf+K7MbvzFq8rRHCQEGDE5mP7xaCj4mEapxK/IXt1O/05V
gghxzKzMS33WOUeLOhfVAXYrUZK/Fm5+H3XiPs2UbgOm9rJ/bP1iCtOqH1rhtQtow7NAmofAaCjX
snvhMc/H7jR0LB8Ug126FjuMQTHqR1T1cTGsogjGczVt90wVOX7tXRlx8k0l76+Gig9f9dN9TdAv
EBVnqXAER2hqVYSXT51RazQQukQ//Ng/E+5wZ5uSfVCpL+rSjr+5tx81ypehwqQHRVvImVqon0u2
psbKwZXQrApBO0PjeV7TKHuW9s4MzUXBPEAMB5tNT/mGofeXDzUpnAZ5Pxoyn88xZG6bOEUfO+qq
04gOWKpD9eREKgyRUZ6oq98zYk7BAaydzG++819ed55X4JhMB5OK5eMjFpZ1k6oT4YOImzvLDw6K
356iiIsrhyehyqdxKN6M6tQ52hEG7Xf152m4+fw+2TAz7EvGHHaKT4ePfKFCgOG2U4bMi5txldnW
CS/T2XetK208pEP2nCfsHKlgUFdp4Fp0evmjtMPrptaPCAgakRymFTj+qGvRxki5XLrJ3ww7xoUl
9+lMHVqHsFNMjdac9elCqaJOol74GphCt1+TMrMf5KtCMYS+8r3i2o++NV75SAbntmCZkRt7o65W
ig4I0yLFbhkjoKyr0WapNjwbif/EUnotUWGGsSB7o9qlHtEbkMKQt+xdUWw0NZ2iH3eW1vPiyTU1
36UXzDx+NP07BvnW1gbQae2q8LObaEq7DY/IPx7r0t1WlokbaIAFJcITs9uutPsfTZ9T35SzoXbm
5Hlvgyamm9gWW0k/sxfZdmzsK2H4t53kWLnYe7q/oJyjxNXOdfJt1e/jKRhVzbdkvcyR0x89aIk+
kWIpXsxixDtUAMnCqUaBa0U5cFmMTLZVsdUIwK3tYpcKi0J4QXtJ4BHOCjizvmWfhtKhRedUR7TM
BNqgEcMHd7QDsHBVGT0VRbfPJBW40esRXZJdAi732VNGrHfkICMAcbUjGaLrgaSuyB/8fRdo6VUN
kf+qTbOVRTOGIGVRYk6t7yJYGACqyBks6nEZmrLettzUlSrZJZMSMuwtL35qI0SCieIAzxrVfq4K
iKf4tvAhCdJBUA4fWIumVzImEVVk+ZVo2KY7ukhWY0+gZKF35caNvF9+4C8qp01+YBYAJ6BDz2tK
Cs2loNA5iXkXWorpGdO+tqLEBQmArstSKRt0yqzfFlZaFQdTCagnjZU9N6O2BD+fnl3Fqa6FOf4C
jwIjEKOZhMWskJhyzAQyqzR1kpemNn5wqdhCWUQnaV1prBqUs5TNl5GWlHvNCZx53TsSL+XSixzo
K9N/glr3IcTjN/QbmGfFJqhs79q2yrcRFNa6LBxl5xIUMDZ+fVO3tjXvi/aUqcnUCsEehmQR+7Re
ZPs4d9Q5y9H8MQtMZKqTjN7TiOfpqk1TgKgmNLg//Ps/sPRIF3bsua/7GUSc5rrtKwKkx1sxDOED
Rr2lDj9pnZQqDwxbuX08/ccuxzOU6Z/VqFWLUfrjsiH6AmO4BhEtV1bYfV6B8ZcHvky0s4G5Jdzx
pVDbEMy0inOuz9SlESraopashxSjOucGluF2qJS9moXKPiA3noYWBNkuIFrNEG2yK3uSkyfaQqbk
5O7dNxSrsfejI9NVDwF5RcGzox4fYCWbufpg3xCqvu7zTHsbau/WEmryOFDdIgJlysZO5WPkE38V
kS5MnGt6ZZn51kIO/wuGK0BDqdBmaCclcOCQYNRJclPRDvdtc9WGU0qWGfXjruRNBQwO4Bm5MZnI
MV7U3qMWmP8AG9McRVS2RzeX3dYguKujqyAqf1cZfCqOb0RQ/uqdRLvVjIPq58mrHlnHvlHXbc9u
1BsN1oJKTDIXyu1OYZ4oYlZ/QDrHeSapcmF+KCMTBYJXrc0+PEkVgEjpv0RqyyxerdTaITVCRqiN
uniJnWYXE2Exq0q8KJWVrvxePgxtVs2pgNIovSG7rZ0rXnObYsavfGytAXn1Q4unVlL+k6E48bS5
u4vanmU7rSEyLalAgAGyZ06CNEuazpuXd5jWyTTpezRNaes1uDYpxRgBPt2sqp80FhcFu8X/y92Z
LUeqZNv2V84PUEbfvAYQnUJSqM1UvmDZKOnBccBpvv4OVGX37sxdp9Lq9b7VLpNSRADuy9eac8xS
MzjVeuRFTf6h7iFDZh1FkKgGA7W4BsbjQQtwVQXlCm971sJ2RELYpeex3bPepLtVp5MiasT/8GPe
iQUnIS6Ybmde+ZRljkWp2fKITnln5ZHuI9KQxtDvxnK9JG52Pzd+QDveU5FXIcqnDRwzkMkOjX0Y
9Y5+u4sSUNnOWdEiCLfl2BksSZPdKaLZYQGrk84Jx4bxRVFMVUiGxGT5Jo+GYm6rmsMMJ9zaIEgL
99PiYg++ycw3XewE1HwHuQWjUeON2aHX8zLSVvvZa3yGLzOMhrFVfTh+ricnOwZ6g6BwDWjJZSMx
o2Xj7YBCNYgp6LsYvauifVtyqs1NYMWpIEAU9K/1ZqYld3R2cNvR1IkCzbpt7YRm2/Yx+5oNs+yL
vZLzncdbMRpowoiNBdmvAxLNMUjZ0OJyDQVMVZrHon/ShEL47CJBLRLLi9J1MUhLWAgmcfM6tgQT
HCHL+UAIgk1k4+3AXSMf+BP2xB4u1M6i94chcL1DmeUTUgfdb6l1prDVPBxUkNx3hVTQOPgvy4AG
kcl2CNueo5GbkHdfVzXQpYGusM3wCxXpeCDc2A7RqWAvdOYZub6f3pg5ye818NCg7o2bJe2+WEV6
T5wVY/98uQqi+6aZthQ1moWl99TR0nyx/AffZZDOwNK8rPYWiJamtABHvmHM1in8rLQ4eYH4Ub8j
yieSsG58+ED6abAxj2JTDSKjP4Dgcy5LnUa2UV0EBkY8JuR4Cbu4eBQT8TDmwMR18260zE9zOqwh
kyFYWX5+WwuocCuZaGHeOyDGaAaFrvCJQJjGN8jx04HaPbQkD0RTl81dkGWYRHSPPdcc9jLIQXNt
7cREFRjJrPWuDHTuXGo8OFJa0WKlChCvfIFGH5pup9E2Wk9yJAel6pcAs5szgCcsTmOT8F5YWn6A
TczHo58mFsuIc32lET2ZkLrIxVh1+2pY9o9iXauTznMw+5MZV+xB8NHs0DeyIKKzlUWmmPeL5Y1X
m770HpMJAkQwazzA2wRO1TeTVqOZ3UTLxYo9tbFYN1lVxrKnT6qWh6QVYKyA4e5T5y4f2NU7s4/Y
0giP6gjcle77Qjs2ki3REsSPNyiYMdpntmjCoOQWZ2OKCcF238YWHq5pNw/NpxY39ildNawksDNh
FRg4eMjKCOuu1cISY1AYNPDXAITTqC0Ne69K83FehoIUxJZ5tY9NffEV21ZmRCaPZN7OW5MnM+Iq
nQbYK0yshXVvl3rD2qnrZFqtw+0iajtaBaTRtChtKEPwh3z3vq3Ek01RFBcuyg+gdN6Dl9S0DkYX
P1JzUPay3MklPWd62t+0YjLuOitojqNnzY80zmSICpHM2SnXjmxQ116aeWylGoB7tYVSjOuR2C15
TCcGmK3bcGyHrxNKgY+pLuhOaUiOM50kTjBY5oumT/ibjYRwR/QZt4ndHGprqu7zimFvnUzH2mxe
6CbPhLGYwT5ZCu1ZzwdU47woRt2Q0NkV+rEG7rZDTlLfjTPjUTkV9+WS8bTPcAY73xwO2XgVPShv
r9TKs13SPHfSHFe5tO+MDW7M5AExeBK6s4Exm4CgRkjvTAJBegaL8nUWNfN+cLnokOAqL1XTkqlV
P6nAqb5KQQhQozvDrRmQITJN/hw1q51ujn/zrAkovlnB4MsJrFsPotxtg/lwH7RW5AVlsus7MnSb
Tstjf2kfa38xo9LT++2QXl8MXfvc1nSBx4lQk8nNz+VoJg9WuqvKzjyubb8FSsw/yGufbsykb1h1
JHsXp35leMlhRsR9TZIfY1EZT3QipwUPZ1rmwTVN82zX6sPXtQvaw6xdcsoeinnr0uV4Ws28ySAb
+Dcfr0+GYCAc7Nu+4df1LoHN1EiWCINjg/lM1BhoMcI2OYqUToyiMY+nOdWOptK0SHfNajeldrMX
HRxmcrPmaE0n+tr1cLZFPR61nMNUK7sbaXAsr70JTu1i5wdvUs1NxspQL69DUHbMKLj3Xp9HQiNm
uFz79CBqGDt1UTO5DobittcXeP+F58VV0tyPmcW5Yu48Bgc4OmfVc8jCbT9qL3Vl2KHcZq+ByqEa
IvfmHHVHHAyHqbpAspo3p8kv5VEDrB0y0nxhWOlGOdHRMeGK8I4x5vCyMjPWkw598QLdyObRpxUs
sSK634iD6o/D6LD6tFUBsclJr+2PniFQ26b3mffFSkotXHITzXmRvrvgLI9Faj0OAyiIVTjXrKRE
541sb/TyyKCWZuYwvvV+qx/Koblbyn65LRBlo5vhiS0U+K9Eb4htzMVPnO7i3KyfbZ0lQ8vK9Rj4
3JGKs1hmcjxLSP7snKSi+jEjczHnS9ZC3LRTaFerAWca4iCvua2QsmDf0N1JMKYiRreSkN7wVsLZ
Mai0l3YJNdMZj5kqjxMxSzsJMutIS8/cjsqRGi/dMB8Z4NOE6N4GZgxPQBuJKlFA9EfxBmnhpWE8
/SzkD8ZL89XpPL5M92sZcLRxemGEvRncKAvpTVXUOqb2Klxbo0H2M2kg6n1n5xlAhbIpk3vHYXGU
0vnRyLnekQPO5ryRrgpvrUK7v3M46WvKSnbapIY9A+taX7f747yPTrFtYqgSUlNA7kMcPXqnJu9J
6zT55ak3vhboSViR47zQ3tatzvMIHo3gHOUEN0GzWP0dBymcfvXwaIMJ7zT509K5EV5vPk8igrDc
hwbwhB17dYE+VPNwkXsvyLNv5sXeo5lwd27Ah8wGRkBsEFU9Eh/j1wvKhtWBveTsoea/Y8RFcI5c
pii0948rSXrvGdDSdko9BAoSTtbodpS21WtiYRUJVOnumjpnG5LlcqfZOn5BzPKkBtpPI32xsa5v
x04bvk7cWi3NbhOR2DEk7fLSImyzedYBo+vI3YDPFeTmMPoDrz56SIcyIqakRf62niI16eon5Dbp
jTaQJmfrAVws91mjtXO/OoZkAtjtVLmO7x1+eV28LauhfyZzqwxNwBOLURmPGKNxESUZECa/KI6d
2dz7fdA9kJ/NATItzpbyrG8CiUfh3KHPtV6dJT1UdDgZJafFc6raoy71ZCctYZ81bWb7aqtT2zXk
/SFdkbIXO2qjaPG5Y7XSxohpG0qGeQZBGoCqHORturXA9SBrHzo3D2WqXx1hmPsFCtVxBIHhJ8ah
LSqwThaHidHJr+R7PNd9d09yyIvMLoGlkfplQo8BkFUf8rb/nLUTwp+xz+Jse22tpmxili1GNfm4
HBG9RTLP3GOjgUkYpYNRs9a+174nInchHVYz6OlLD9j1rFpCYIvZOK+W8eq7ZzfP8sc0m9xdPYAF
59ZBultOdi2/iobnLUfkGeM6fFO6kA8uMRbZiq6CZnD10Dg6Kgt+2sVEuUPF95Zrs3/RJpFGXuni
3xBvqx0kd83UnrSSWVtRael+HnN6Vhnl35rEHBnnGw+KXVSOVIvoU+swGTXj3k1wjkV6oLyX1OpQ
D/rZA3Iu6zgowVxm3ahdcJUjja4E3qj4nw0iORknYsqgSMr6FBBfNCtroQhWN424dVcTzpSBtYK4
rm+Mr82oSlO+O/t70efo/QIPvr3XsogOaEqyPL+g6mHVF2iJnQi+gUJoQdecqS1qi0Ff9uV2FCtA
QC/6j65EGZLNQ+hKNmHRlHshNiWAbz+T4RBX7P2hBvcc6za93UkV95UvfDbVpdlPwBUIy4AoXvpL
EzYDs3/dYga2DW52jcCkU9mtEbUmYTWcX0hZoV7JjVdRIyqsXNC0M9QouvJP/SzFjVSEMAc+B45c
Vk7Uu+PjWKJYmlO9j60RsXZVOnvb6QC9Zez5aQ6ZAUYkza1lHPDOjSATQFtz8P5mTInBjytOWpiw
cleGfoUdNil9g923ZQFN+YHGNe+glJAUbIgrc4kj75cT5i5Hv1Vn5R2zzSKFSJos3NYg8Ata2qh/
N7MsOPNAvo66+cX1BzOCRFBGWTtA29K62J9eEy03t/0CLyAmNLfYfIdlh1cPtv1OtjY8LC3ZYe5H
tbmw6lqV+YZKiu7A9qF6S9fDgE6Vo8bPEvLUbqpsFc1J5oQ4sPZbbrnmQo4dWivkL37J0Nb1GTMV
ul+kvhjdrpz106x8juEzfzbgCQhJZ/yEYIuWJLPmbNxiuFpytFEqPA2M9C5B1T40tXsSOdjNzgJH
UnmKhC0Z56W0jn0jsOLLLjSFFqBKITx28sQZxO9GDx5iLZc+B3d5rC2kVvParY96b7P+1XMR111V
ALGT84EqiRBkLJo2ks9jjpF/pyOgpdszOJ/1TD0uoJvtvi4fU2ib+9aqy32S1dkxW6c3bWW4Pvrg
qdeEAZIKFkAWyddmiwxyUsRqY7cLhnHZNz7ajjKbtnBc0OWMq8v9dHQcKrqu4fUoFtoItWlcjUQz
T7V7P3SsYrJBMtaYn5OU03cfcH3oa1pTzw55Uv4Qi65FJWhRaCfZSTDt2alZ9HFRqCdRNvLcktHE
uJHn3kVVfZNCJOkohjcEFi7A/quXtN1Nb34f0nI6z86cHN2JIc3gejfeAiOpkTI4G3r9ZNo9uWYo
l51kyi7CSS6Fn80HmTaXcTt1eIpWYe+1D2S+YnUi+iOmDC0iJtn3gYR+Be5N3Lu99WizAQ2+HK+W
WM4JxrcmgYnuDS3nOXfKInii9YKaRzMJExHFdF0s7ccojTu76G5NDW1DbxfVYc3SHYjVYucqbcvv
M55qD2drUQyHWdePfqlocOSDFves9BVPtiYdIt0/w4C+ZTm8SZVOMGX+WBbdsZhm4g7Fl8RvEWRZ
r36AO1LXvq95c59p+TeJNGwiRHsMjK//eQzi/5vRtY95DRUP02MLqP/v4xo0zhVsuT1e6IsBLHdf
r/5D7aH4dlWYUKU4aGf9cvgUrOZnq+mi7tVJ5UOlwyxboDyI/CfIK3RURXXXGCJmSHnP+/MTmASw
sfrLpmDuXaJ59FMC42ZXjuPjKpCdG/AHdx9i22Q9m3p7pYlk78bMfHYSkFTGJnBCmDknLJ/EgV5g
hNF3afMvOTXCbsLdgDSe/cofYtPMPzXpg9mzpljZ8o3/P8T8SZQFA0cxfNbBie+KKUEwVqjd5L6z
AiGgzPzHMYEf6qb65uy8h3ph7YMFHZauoRcuFrwES1RwaWs6fEsLsANF8r5J8TbxCb3jFInQDkTH
1aVHsJjryez8PwW3/V2XY+Fxw+NomJzVvN9ZMLKBaIBvC9Rn/RxQMYdNk9z3xvTd2kSXlK/hf34i
qIH/PsED38pEHio/Dp3fbY2tVjb5TBNmb1voqYOs2+ddj9EGvZujoewjQPJ5WBZgZmMTlT2sxQ8/
BBpUeBSf/BmhqqzuUqs8ytq/bAaHNUAzuBkmXH6IbPXLiHQ/053nVif8rK+vqzJvaJ1/wwvMKewT
0X3wMbWTn/ovW24PcVp0GnvnLXtVeBLgHbdBfjMAcsFO8ZDr2l1pFZ+yKvuOPvTk0rptLfqmDndp
1L5CIn9LLMTuGdHIggp7pLdZEtmHT/OyScatsbx8yHCh00S93mN9Qo+5/XZj59Gc5gD9eVYRqYbZ
tvm71bUO+mnXBJt+dCKzNpVHc+K5cbI9XeXTuoyPmwCe3uCdnSXvnliuVeDeoxPeKZOhl5XKM6mT
oVGk3ynjw7kfz/kmYs3K+VPb/6CvwHHLxMVZ0EwYXHTgi12Gs+NyTGdEBpfqttD816RC77lp74Xf
vlNXfPiTsX4/cxZinMOQlZA4TstAxRAPzgpXfK7dptiD25kyPycXQHPKu1JHFGvyTs4jBUthlF8w
x4M4VMld4oMFtb0f7P1ZGKSjjnzUec7s5h77AJHaxeVDsys6viB4XeSktQdFmANSs13VyOfywcTy
x0iyfFnJp8kcAw4ozKk1XchycWi004O8irV8AdtIUGiAJn92u1CZoG4cXZHdRXqxZxNaPHc2qwYj
45mgoaV+HTjlJC63wKGgiaVrXmyhf/IH5iKze1LeWNAqX9jI5cPo3CIn0tgXyi8NthvolCYLHdes
LXxisWm7zVqjbAvqPa34Ch8iEUgLlGx0etWuc5k6ZcPJntWjYaJn3dRtmkrvggWzUZYZbzY0ml6r
rqJKvlUFJ/UUaf9Nx9lzl7Tpz2HlL2hte7U7Ok2oNCwtoFjgArwFF0vfbFNHvLLaN8BSz2mKOFBv
gTlM6tOHbInjqGBEk3vuZ3TrpM1tIwm1FWw5hSOlVWyMWParwBKHZKlRMnc0MkxdwhYFAqTcFEF6
PwFWNvk4PuT1cBq59B4itENbjsnYgki0/4M46d8IMNCKGf6G5QBp9CGo/ItR0l1UkSWLu+5RnjCZ
WXI20fIOfwgmbeZMrRuLBgFXs6p/LZv/Fd3kf0WX/II7ef7/kIFib6qQ/52BEn/th/+5G/uv//P8
jt7rq6Rq+Cdg5f9SVD7+hX8SUQzT+YcRuCBMbCJn3M0a/E8gCskp/whMC/t7gBmW6gHZ47+AKJr/
D921kN1QPzJ5MrzNt/0vIopmGDBR/E26R7MY7Ybu/jdIFIO/8hfFCQiAD2OmtSF6CXwksufXEqZM
QB2IhmKT1yDbid4zaO7i9h6G4Msyi+7g9OSqmIa2F3M57IdiWklOavcjdehsIF9EkFUf//J9Xv+p
Ivkr++M3AdDHRRHLY7q0rW12UXfbZP/y5PcgHY3OciVpiWU8puTugmAgkmIVkhaonx9Ay5kYHMA9
lxjSe/Hyny/ggw/x/9Qt2wWgwEGmyX0zAQL8/q14Sdb0oOjX8yYBO6zSxQpWcSRODFiKWyJmPZpv
iZ5Ntx3iaWtz04gxiReIElTF6ODn8T1lDHUuSbK0GnUq6BjcFc2wsVw8fx/Q4Nc7VqG+5ZTYZ938
J4XOr3XIxyfAh27yJWITdrmzv36Fk9Az0c2TfrYTS8S0MkgzF9bD7IvlQCHv7YiohJ6rO+A3TIQt
iOH/83f4G1vg4wo2XzxsB1Yv6283cTQ8DZX3aJ47rTvomX30DJmdtXn+1vkF9DEYLo9FMIVMWr9T
8N8NhCTvWowcESG6V8ulu0zuGcdyu+ojIUnU7MoMAKn74w8X+vevCpgJPX7E/YRcQxf99asy3HUy
25TwZ8fvbl3knvslQYit7DvTRRK/LGZJY07gKtUgJXTaWh7+cAXGppb69XnbInkBEmGR1lFk/wYm
8lTi0QQs3TMRcnPv0OdLy0cpC4Kjl+FSKA+DkJvFfWtjZXWt5jDMwa4QE4ZdaHyRQOAIL2MzYbTD
Z/QeGjCg9sukqZ8w6FBwm/ONkwaEvc+kyxTasjOANd116zgduxl4VsFcFAWDiDLHp0uYjEcFaeOA
XYcsPLhwUJMJNGXsueuUjd6mdeWp6EfysDt7vhZw78NNaKD7c3NgM7tJfXROkIyeXL19dd0t71jt
LKnPd4sYu9hucK+j+AjbTtUMuWpJ/9LS4mWktPEp3rSuORLSekhG9yUxaZyJYGsjJsEBbfadnGQf
SRdpsPZzQCtAgMxj0zN2HTzhf2TPjf7K6FcnRGMEZld5OGIGuTeERxzlQlRnSi2ws4wXS6nghoar
YDTR4W9scaRyoCXz1V0OixSYk7RqOTnz8CMNEpsxvZyOhvqKOlXuxjar71PboGfMhReT5lxQjsCG
gy999gI4N4ac1tM6E+NpF2dG35cFWZ8Ggg245PRjmLr7YUumclrdOfV/MlywhfztqfI9lPWUDwE9
bQARvz7YukgaGgpJBx4wp0Qu8s9BjiWnL7Tvy5hwQJiHWKZpGW62dtFUrLUiwzzRk07U1sRtZb3X
HPDjeZHjfle1ZexRddFmRORLmWfjogN5wch+F1QDpEEP+p8uCSleUgkgCS6jX31qDUueAMn+1JHJ
MC/nDhW8jbF+SK72QBsVovCLMxE2NFeQgVSBnxIEgCvS7+M4nJLWT2Kz72EgbdYDcrq/TPC6djrp
RaHniTZq2+8mGaV7J1lFJC1KW72JE843cVML5LLt0EVEGp+z3r4RqgDxadvMZCy6D8LPv/maqRFs
m32XiFu1wfuBLN/Vi3ffFT3EKU+LC9/CtTSUb7Pudrdk4KLFm6LRyZ4SQ+CYDHpSOxrUI9U6H32F
RLdBhRASHxcOi5PuCyhUwXYezzFh1e3zpElr52py5OGCHbY0VXZIi/UgcspcQGBr3HPGMFSfhTzj
93TXkMOheeXDAQgrV3IIalmv6A5rJLCLcSwSJFp0sAoGwUPscA4h5tBRiD50WspGfsxNkVGy6iON
RbYqNYJMMXJCKNauB1M0Bs1eS9OjcPAjTbr/6Aqvx55l3dk+f6fmOIGXJL84KLv3PSEq+5nwSBIx
+ZdoeluoP0OFk1A3tVvFYonEivp8tJkFONb7Mm08YxNqJtPV8zxgD19NZt7JLPN41pDN2R1dQF0Z
b47PMuHwVOyN8rYaq+LUuj9do2FuWW7aAXuVkAR+OJvPXFjbrdx6KkGCGqUZh3hUCx1rcGFkZxEo
rzNsydMsDpapObRdnYVNPu7pjax7THZf1vTzgjO6qbp33Nzn1dk708hcqR7f0mm8QTaTopBqXlNk
AIW2pvsyY2XulMXZ1cJTNWqFTRQ0tRL5DjdY0CFALUxsOqKYwkk5sepcfr40HOKHWesqQVpdEZzJ
8Mj3Es1dOKbis+fUF6vuehBaPJAkIq17IUVEXbDu7GL9Ocw2QiblfjFoA+kNA8puoeTQk9KJqmTC
NFmqWPWifl4nVu4JvcA8KhWNKWf4JK3E0SkFfrweK2TgprH0sm+NpzWHUk3WGbZ+2JKI8ae9f9sy
f93PqE59yl4bjbDnWr9VH3gkpVzJ3jyXrubdA67Z657B+KxqcRUScx6iY74qpI54tQdSmhJpHhzI
on9Skv/qGNhqkA+zGZQyxzF8opN+XQGXavTrVNTyjH9I3ApOewUH4bBdZMXCJdyTk3cXX5l3SpmY
qTwv8s04IBz1xk01ifVImOfgT9Xtv/tynA1qhA3HpTX120VVhlCikUqeA41zvi3KhzZPHkXjDge9
wfZpc6S0hPEg6iUayAK++M2fos4/dOy/3yBPNzlkoA0JjI8C+C8VduEaaTCCbzr321izJeAvWjY+
syXVDHzeU7t8ydYbczLe9XHoeL9KeYMT5UEuuEoGr79psiHiXziqVE8jJr08weVsnx7tYwWFKZRK
f4Bwe1oqfP/ZnCd7gA0fpuSWjpgJVTATNYLUN68juSXLAz9MYC3+obD6DQT38QBATg1MeKH21iv5
7bsuG7+ZU1ZyVoNkCA0LzdrarBpetuVL1vhXkIbDgRc5pwAYr03qX9Ws3ZemkncYXvZNkG7+o64L
GSyQmouZNCKh2WSFn17Rdu8QWd+vufDC0qy90DOt+7TUXtOZfS1lBGkA7jiDKr7pCh8WRMp73mFc
dO2nyuxO8OyPZPWsDC7XIeb+UxC1/C8C+y7FgCJE8SI9qsoatjNZx4pZiqMrder2WTq7ifKbXzB/
+r0iiEtWB0VGjkx5nXvHriKs74dE9calHpHcdlmwV9YwMI7qAHK33LBSqIuoWJ1ngcgyQM6/NaBN
3tD5GhTIt7O1T86CbJ7d1FG6dSOUWKcjqECj0ZXKJVZSBKHh+oy3nGs1u18Wj04bmwLb9ewA0rQK
eq+5d+5b6xaJ1AqHCp0oUs23pH6SM+PossakmuaoCZKsS2Os0m1IDVjFyhBkh7janogt0AIdHSn6
jwLKrHPm2AOsYvvW0qFPouUbOSNore0J+nmbFA+298WcG0andqUwPevvw1prV2edEEE2bC7Z1Rnl
gsWyJ2zH53zJMnZSOpUuLBfe+23H883UuTFwmpSCgvvjxsgHf5qdyKpNLWzK7C6tCCEFbT72bvYI
PlM3u+k4OizSRsnbbFBBA6Oxl756MEenR00D+aEMIjvbE/Ay7RukBH84+P1GWvrnE28anmuyvsA5
/Thq/OXN7rUuqKcuwFDOZC1fbLLhp4AQyOqbxDeumVvOsgcboRK4ma70Xb+lnbBjd+oPvMAKVkm8
2oseCfPT2EkkB4xQ+Ab+++MhRwyXqYlLj9z4+wG1xtppumJW5xVRMu0EqsQJiYFNjGeoIGznM4wC
TCbxDAof/aQrIPPzOg4xqtcgVguBMMIdq6eg1B4NNVzTFiT6H9aPvy3V29yAFpyrm0TVAGj/df9Q
0BsRq07GmdSz7RxhnTOA1xk63DRdAEN3sdX4z71pfOsgbSCl+uP39LcafruCAB29yeEQBvRvNfwo
UqDKrYVWwX4s8A9Cev+T1+xvmyR/YmtN4cDUYU175q8f0licBDOWZ9BtoTBF1JLsMzOya9uO/J8m
jXb4cfAu2gmJrT3s18JnuEF0T5O0wc4bAY5Kb3n6z9+8+9Fi+WWHMuhHkUzCmsnxxfrIGf7Lc1yi
vmfNzqyz0N0GIvdP8lD7PUbIeMjnNCqG/KuZuea58X5QSZbbHEoQlu24DEu5P3MwyhPwQxq9a+Dv
0Z6GhR68cusumtf0tysHAPw2lkJNa9+bXj5DZz9bEwPaYczU3iQ/9uSudhNClCAfKrPERclTtnYt
goy2PqxmZSPIYENYWsppTqpkadAEpxXTHEiefjE6qDVrn0H8SdeftNnaS61TzvsA2fy5RG7bFIfR
96eTYfkXL8Pk0IH3OHRBQENaEa45FKAShMhP+O+KoXuo59zlgIHDpi4mhDStBv69xA9FSDc7lFmO
cDRqztBm924jjngExAGXy7vVMMyf6nEIYmvKH9EVGJFH5GIoraZGj2LOUalPbx202tvKfBmA+neV
piGkXV9roiDCZFjbuDHT6ug2I1EKWvo1tTUdgVLGztLY5bkouwiQr04QXvC1N5rvotpiRvkXKVoz
xLLzohijDGB02vS5CqhzOAhUeydHi+znTh0zOEARkcjugAgG1GaxfEoz/BTC6ouzzBFF8GNomuS5
SkmnUK1DHh5nt1BrvQOaLe2IIYWGmlEdElxVoeu05l4J7TZJ2MSWwr4Gff480S47VCb7KMkPjGxc
8zUd2zVOMLPtSzRenEAn/XbWcSVI1IkzhoLcp9xZ9YzRvaTYBn82H1MakFBcdaYsvRtrCcCoyVHp
eXD9V6qMn6sHdEyHM0+6m7TAlMyclgP/S4CTRDZQc51lPMKhSMMaZM852+a0TXckFTInNYhhGKki
KZYE+iyqBdJqjEt9YyfBo9VXzd08rI8zqDCpX1yNZFFjhrbfWua10Af3joi7I5TqVTez+2BUiArn
ZNnr+Q3BX+X96oK957diYVUvicjRC7ou4zxljTtg+iKaiCJOmFceTfFVWK777HbNd9dERrsmfX/q
54eq0wJOOJRsfVGQ3Y5ulQn7/Il4hIApGnpGKxdbqFdyLjz9+7q69anPznWAW9VuBYQ8UnwAX+jZ
qWg7f29oiRcLZ9mTW/PimuQ9Kf7E3rYRZTPSExM7fpDKIpwZYJ5MD+QB2sRbD8zc7XZ41idQ/U1W
57FuskDlqvphJZy4ZFLiqQuy5tCjTAlHI3ma9Do4aGxsJy2oY9jVvMMrp8lB9AHaZ51MoS0ZmkPh
N8KGyr01wQCe3O6w4M6PxZqhGkzwQtgrNnniMWM0r+UZfeUPJQEEJg49uF5NHnXO9JisJs9Tx8li
dRV0p5Emq2Vu7afM4KzmIvpszOGIbvE49F0JpjqL0w74ANDcfk/IM2YqHF+z575rCar3NWGTTPNH
m/PLac4DInPb9Ngv5ne9dr0Yq3Md9obSdra2dKdxaE/SRA4T6INNdgVmSbskrcBFEsQW2uxUVrfH
mrI/rBvehcWEdb0QeQsM6us0UZnUFJd7Qh8BxLEYcWqJ87EmDGRS1r1ni9BCzjOkhX6dgancBBkl
XoVCSU7WHo64POmatyKeQ3+vFTqNJAg0WLVsY0u2yyJ6xqFPKASktcnZk/6XHop5aqKVxEA+BViL
QWrXpp1+dgZEWmfI+5sCntLOH7A+NEDLi/aFJC47EskYsy8zMh+mL9ZipCdZB58It6IvQETSgf50
6K663HtC1/ZqoGs6qGDfWRgyqwOkhJzvw5pQgbkYi7riRe/82LS6OUb1dJtRn9xa9YBbY9YPPuw2
Lw29igYiltF+izQkULQ/BCP9IuRgRwaT7rEc6kejst9dCEx0sLdwBgSYT8FVKu8JeCBEH92bd5by
8/uk4DIzMkkX+SXJ4Qg1uENjJQLjzMkPvxKp4ar0r4HUIk/nr0yW3h4boOHA8r5NxtjTFK8ofxcB
pQDvRTznaRmxzNhx7VUWcmH46DSLebbZSnGUq22I8bCQah2DvV6hXZIFLHDv60SXNGXuElFqPIq0
/zRPPGX4I4np2KrZgVWhJXAWU6MVVzkVr05rdQoKUglrxSyYlOlzlyJ7AvOlnRZFPvnkqeoQ1Npz
koF10lL3pLW0hoacoOtO9Gms4PXEE7yh2sFvmjho7AstWgo6hX6nTQfKbS6CzeU0N+5FpPqLWHMT
XbYO11f6xDDlr/n/oew8lhw32ij7RBmR8MCWBAi6Yvl2G0R1Vze89/n0c8B/M5ImpJitpFZXkUCa
+9177iaBqaTVePGIO88D1Mg4z+ejtyzDzlXO1Wp5O2YFKLGJLO+Q4P3DI+bopxXDMUCf2a+bPtot
5rL6aQmXGpMVlXoSyEqLX9BZxups2LdqyLodxVXL3tbkcHZwHS7du9ngvbfN4jIQDCnXJjoicng7
opY7egrLwI2i6uBU8k+1Vl4Y6+11pZlqpw+4NhT1NxUXIVHTTGol+pcZ3WgvU7KXKTDSgLLbPDDZ
EimAYzcdk2VHaWl7mOsMzdWt9muLpseF79RL911jIO1Pg/fZTP33UQeJHK0/zdWD8ztpVBCcVLme
Bgvv44ji3EWmGbZvBHwWpnlRc+TQ9TMn9LEbJzpM9doDk0hnUgTRYc26t0rylhXT8H30SrhY/OC6
RMxmPBC23YJiRdXM6GL0R8/c/Jz8DVl21rnjH/MxAtcl4/Tkzjwf+YRjIks1PrZtwQeNQRu2B6WC
P26xFRruudoXXVlfsSE8j1iYwahq52ioqKvFildQHOxa43iaTdyB96KrmpBHFfWfsnGxp9rafOjj
iHWtLE+cfH+yC023bup/wXafiefhCiyc9cGryldcDc4eIy2h5A3dqZsGOJZ1xKYZHzGRcmV3jOyV
vDbnBwTh2uVtkwOLRKFlOrxpN+wyooRp7zyUE2WMcjtI41jHkn42KATjmcW+xuig7qOE9kzs/Y4Q
r3VTHKaenzoZp9DCwoJd0jsKL/s6ygQ74qq7T5Fa/pjspP7advW+L+L/UKPAnfxdq9Ms2wSzAA3c
QyG7g9r/r4M2pv+1M7jDn3N9e3i7gtW7zjPfSSIVmuT4/KmeaW1rbpzHGROV4890MNH0Y4fl1xn2
3dCzxBrtyaqTQC1o+2mx6RmrHgdGnn9NccjsZDMsiJUxrVUDylr9VWTlcqxGmsonv9CqlyFWbKSd
01MtA/BnlBYFyK5A+7fGvcfU7WBb2PCHljOTtApQfVIPiEhyv26N0GXVDUFg4X3bnpSSOPo0fyWp
aodG7ZEfKd2TFo1XWU/6C0VK75WDiIOCc0lFhTBC01KYqfRnnU+hOS+kN2psvJ2Ojt+RxAqbXIad
1QzBUghwMMaQH/Hp8k7qCbtfy/yoiz6J17OHTRSkZpKN1luX85Iv2uMwUi47dFQkWqJH+sUXA/sz
uBe+9tlCRRsW6LJUn2uR1Ps20TQaROyvaMtDYKz1gWIB8Hfku072zXXm6FxWuFjwJDq0eyXxoa77
h8aFQBA7CTq/Jt7tcfiimdr6WnWDR433/EymJv8y9rPv9FvwK0fcnnEpB7G5uvs0AdJ2F47uw4z7
4ampKHvvVfIp+uZ7RTOB6OfysnpJcD9QK6JVHZS2uDJYyz1WjKhLDoJ1sSlj622xzNdkaN6NuD3L
SkRPgLi+uxi1/UGw7/fz1ynJYKoaW9CNIb/o3WeWnVARj2LY4aCbl81t1JKfms0Qch5EvJ/bbR9n
H5yI288ls4B1O8UsCdqlnD+7BZ4ujCXevLbPKaN14cR0CTIYnuhN0DEUS2MhXIhh8GlJpyoGKal3
HSv3056j9cGs5IvVw4AYRAt0gq5Jhr9UN3f8j2v2xmBZ6azuOEw7Y+SGwujfc5MBCFw6EQBoT/cJ
XS4w9VndsK7jOQ6wpIrR5pf+SnQ5JynQFdQqDE3QdLAcFqPcD7izwq7PzZ2h47yslGcGDvAz3J3X
bNsb8Daz5afrYy+Hd2qwWZGBjzPSxw8qUvdh251im/9mlaxNqxrech4c4nFyYN/Bq6D3P6vOaW51
YtCWvCw47SxIAy0dFAEWZAN2JmHtKrcunij0Izfv37o9DRfszP7WnwQ59rJ19V4Y7xl8ZS+UrB6A
hzK4xV9HfyN/heDXwhB3SiitCcplOReCeJtSLQXZkHLalvJZp8Y/mmk9KbUou8a5/Zzgpd4Zc7Td
oObtGG0/YYWbrtgITyKZLV6RYWQrmoJBYFov4v6JpCTwzW3Hk/XJHASZkl4ex47JWJ+YpJfo0Vi0
6hWOhKnznUojm7dsPTdoq9yemO59dLs3hVv67Cr9KYlnLewZ+1nW8DmCf/jfWXXS3IsqjM5veKn9
cRAmPYjxFZ/xqYOQ8WGlC8UZH643Ebyc5jwoE/WEoX3dE+zKHi24p4xHLkvEt5znYETzicnHzEHV
nBkDTnb2KYmihrZbZdS0dC8eNnCykNPOobWknWLtxL9tEKDC0WTOFNnEyqop+WWqWG2BOsK98Tci
ZR/YZPpLuhQ35mwvYpR/OolLX81A8/AkQcoE2kh7sVwuNgPFktsCUwbgvkRqDrXqsv+o6PorEQr5
UXNME6kMfDp9q8bfm01VGWutHY/eea4WbIGSeqWsr+1drrhbE9Kx/0Pv/Kc+9te/72+TJk7psW3M
vQchdqWImqAA+u2/a1H6X414//ud8LFsRCAMSZb3N49UlSWmEJnwzt7SXuJk1LntioudJ2qnhpnY
kpPz129ifMrZMIlSdP9HjCwi1HVkw4oIMofo5lpt8qBWifG3JLtzKMaPSrhuaDjRwR3ZulhjqF7P
ypi2vfGRS4KikwMDPOfpL4tZq8O//15bGddfp3Ta5o222ZsN6GEoH38V/mREkI6cpeBldegyKpKC
66f4bdIQuJumjnCT4XyKWLGWWTh9ey621CYVv5RJxnzgWHGYRPe7i+icXqoJro/Kj8o+NlzcqCay
PpNstCABcPPbDqWzt5VoaRFCyXaViNpvXAqb/Ur6hQwyN+YoNr6P83eX4BQxU0A25XFV+q86U2ZI
o9Ul0eRPmW1yV2ZZ1yrlomCn3IRnpwfsnjaNrytHHKu2uOWMWmAl9UNQV/HNxpsOmbFAAjCZjYO3
R0kg+aqNgvTSgLeAIZFfpzluXSKQexPLSahPtubPcQGuh//KkG1+pvGUK0kJzie18ZtuCVpUwJhy
5IIqcYUlRC+rOHAq+KzUulr4W/3OpfwVves2M2YN51l+lnQ2nNqYM6jejShn8fZwzKQMvfbTZh5/
SvDdKn1IjspLkS/FcZm4k5DhINadM1j696fgnw/BBt9D/7UQml2Ogn97CGJlLHbRUUeLa8BEuons
07//DZr+/3iDcMpCEcNVJBl6/v2Mmc/VwH2rU9wNFeYlL9rpwjCvKc7lShdwPzbgy/122tfoFFYd
henaEmKusHLH2BPf5y4P4PmS85J42arROJcJh9D78ADZvYJm0eEBqfQP+CmeHwMcYArWfEkGeCld
08671sC6iBsOvxBTVVotQ4ch0sR56CkTn5iyRJA46MV2z4+42pc6TZOD09IC3bSDuafV3KeqwOOi
Y7DxTPbVaatTEXFqhcj2MEg9ZrYUNYf7j7RiS4pQuEkeu49DRDAYB7VFNkumYW2v74mq0Sn7+MOx
l5xeYC5k9pIRy3czlCFyPyc9NSlvbUv9lnbci3uvKqgbQ6VYeyq1wG7c3RCJY3/3RDcEXknQGVhM
YPcQXGoX/c2Zy2tuB5zV83NhtM6OPnFFUK0iTDVKf2Hio5Vm/jha7dHKhgNru3dUhfPKq6IOuZI3
LY3qa5YFuZEiDpIDu0x2yvU9jY+jXbwnXgo+VrG35qOMD4OSb4lTftQzg7tFWF/NOXZCIb8svLQ3
ACdUTcDrHTNSnXHDRXJAA3XS2D1nRf94/9jysnjR52gOKcR8skBYHOaWqGIvLIwbkA98m/sLzaNe
H0TeGuRYHPd0v+qBbXXNXjZ6D0rBfug750/DhYkKDLM8m3Bx7qty4uFmiUpnPPCBtWo76JWCSrUu
8q1N05rAUnFOZ/bYYFu4LA1HJYCnyUUjiJeSKLI2vgG2lU0RuI3O9NCWTAIwZJjbpJO1u9yChfmL
tsDyYUxR+HVG+V/Okb21vpmVIHppNteuQDxrKFGlZpUuaWdBJmsGf2j4A81ELB+abbDWOERWLZ3I
cvRwHiA+7BrGD7thNpdglK4HkXJF9Jgax28dbwzoufCg8zxkzPBROsoxMPruSrgWlkCSfJu11Z8s
KzojXZ17E+9FJVS5G0D/hXbr4CfKkDYG06aqF70gEh0oHnhQMWFgZH1YE6aJqJqWYMNUimTTY93w
o6Y9SiV4XWv1AKkPSaJCa22zAm410hKpKHAgyRTcZ9wKo9cBgwNo4mLd2eZYXbImxzMjFZ+8q+dh
WjS/JS0mz0YxPjj25sWX1bfVsNXRHeO3hQL0Rwse3D7j+d5zp3XOdWsjnCO3QGV4rShwuWhJDh+i
B4iR7DX6KMJIG96o8QsH9t0j6yDtP626IPwf6nGeUDS6GS7BRPq4xf+WcJeU688otuYbKZR473GW
P+XTRx6RBtYTHjp7jAnLjeyMNG2ePdX96plTXTXqsj0+ffTmDsUNQbXWMvY42c5+7kG+mvTlUFTe
t0rK8niHes9r95xw2933fcftzCxe7QldO3Y0wkJWFuM4ysEKsHsdoogXFJRLWDGyJbTnjQdNc66D
eyhsPmqxGUNrtX73OhIK9sg0hv5G2O7FsPP40PdzUlrXxGlO9laDW+84qqZ+tgzZKUvdz2VwWbMK
rd97hHRI1+CV2FiTqSSpNCQCvdOKjMsCi8rps4unKU4szhLjiIUypCarPjpk4Qmjpofc8dSlfCcp
6O17JKqaIDwJyyMOXLR7F8HHUY/F4sxH0VjnusJKZm2/tYx+jCq392JACRrMMVh4tNT2VPEsUb0z
AkfBF+eTZ93N/VsWOX8qfR6Ilm3b+cKDquItUFpx1iTdup/LHvBBok38RAtatvoiS6RDDfoURDWo
enx+0XEqDnf9cCF1HqQd07Ct0UKxvYDreeRUyANk6V8KARXGmawb1jMdcg3zHWLSoLV9xwCrZUWQ
PaLB9hvMFX4vXIevhQNAsZxmfCJez9gFHoGemzzUqwqMpuLIP5np3piRn7pMe1wXypXHMcr3tRYs
bXfBhvpD6ojztZN5YVnqVNymAQCAs11Ruk6V2XZZjdH46ZeHuT+EKFkeHoj1daaphr5tgzxWMeDR
FRUSn4Mxb6qSjoNNv++jKjr3apiAHUtWBOa+dVtH59o7ZbLxReKq10aN8LpkF3ia9m2cBv4f2+kN
wxpGX3uJWQn0M4ByxoCIyEer1MJh4EzbD3Cws5RvBR1FnAhQfWn5OY7AVOnvRqlD4CSWNlkjGaYc
Cd/TL32e/IaETl3nMGF2jFbwQUl11DGIHMpxTPypb8n1khrj8IaemL3MRa78GNiJAmIRCtF/l9lY
HoYtMcBxCQPrnP+W2VT688DzX6zeh0fd7h4M/wQ1Ujsv7K1+hgBAQphZAPzFY5+7vItL1QEcS8LG
KhDzS3n0JiYYaQdLW/SEpGhxRLITDfbwpO6PBjo7nUswIYxGLx5MFb25qylOnTZ8cgDu8HEnLx4u
qOOYrjiPjdzar1zp9oMnXKgM42Ms6/WkEvqN0i9U8mCh9grGnrzWxNR+rswndhr14Iesji91pAdM
BonL1Z5+djX9SrFEs3PJTIB0p5KyhvM11FHluxpGNxul7NAVeH2ZF1HjJ2tMHs7vJFm+5Zo3PxYo
vd3K9iJjTKZmLZ29Lb9AjM/CFRA8zl5pDvSFrYDK3R/cf8AFWUAmjLjGPcMDmk8HuNzwyz3cQBa4
lv2bVQvGvwXJ14XjGyyz+mp0OI1Nh58xXZ2bELp6XlMmYlBb3gDRo++BC9gLtvUpZ6pO7QlEFnVT
zc0CgnK6/w31hFoWezyGYMWuQPLc/3mnDHPpjlZLPfgStBVPjwDXfo04zY1bGjLrHNYLMyqPIDFe
XHcQVMv0VPU1qfAZvWDf2tZ8Tnynea6Np3LlYqIwi2cy5+Lfs4qxe5BvNzNuH5ur2BM8M0Tgxt3E
h7MfoxU7jYxGauMrRi+t/lLhHHPiZrl5y9UeiT9EFhSNaIkJnoOGHsiFA4VDHui2n1fh59y1Sfxh
WuI119cWwKEqAktM34g/vCmNTXkresX8v03O0zigLwhbcLFebINT3X2NLBqAZxonZsZtrPYjpIDU
zCiRNflrGC0PKIUMHxsFqpMT0OQwOZLAdbyO0zeONv4RQkY+IltO+HBrCgXuTuB+pTxHerS+NKxC
wk4fEbMcfx3733rFq1wmXFJlop3NEubdMGov0BePielh76z1V1e6g1/L+mB58pVn5leiEz7NXbaV
MZFPiBn5vrBKqlL1IchLQIl185Ca9J8uPcdwp2OVEhzAh6QJrMH8VeKlO7iESE5c0Xo/q7RAyvxx
pawUF/90lC7kU31YCBryVaYLHGG1XaS4qp15xA8CWI/PVWfY3TeepknenY4EQ5IQElwtjelYDFJT
+5kz1zuBjryVuhkdTLng0BDRF11y6dRuEYjivUYrDtmMkjTGXaszErI0oEgaGp8EOfp914G/W5LS
LxeE0nqNSNR17DIKGXLMlpPoEjeQzlD5dUWfOfYtscebBsFwO8zr3fJLa6N2l2ZbwVx9MkZ1WTK+
QVqOfY/0n1G6ErEUE86yzhfRglCKUEazKXrT7IXTWEIE2fI6v/NWX8u0iX4Pa28YYBsgh6lDbGjq
qEr3nAKXRprEhOywctEef0WLp3vrqkOf8e8SZz3Nf5gDUhcXGR91LsKt9ami+edY5Jm2zwWiRslx
x2vzL8PmOTC79rQMdnKIm81M3x459afBNOuUwlmQmyB+5ZCWraMOVMY3zcECxr22e7qV511k8kp2
kNl25oS2vZrm6pOP/l5ViKJ5lHwxOlu9Vmu+0bmN4G5DMYEH0y8i9krObIpKC+hovZWmsx46i6er
1rQ3mdDZUcGxv4um93U0sR5Zk86SUrsnkFIPs4gEb8X0Nc/R0la9IreOgJmkNkGulmvmgJ7hFcsm
+k7B3VPQajXDAb2bdvisYH7MI+tDiU2jNd+yvBjPa4r2P6MFYtsuLoIMgK/Z+lvaeMODnWHnbHj1
z4tGNlaH20Ee6JdWTfVeSzh92c7RJFwTZJqSJzT92G8zfzxRA1m9GmXyHBXlL0W7U5BnP9IWpA1/
z8c4cI3D6RtaQ1r4q1v1wYxPdl+Nv5XJmDky6/GgMPxwJ7HP9fSKKb7RG/xePHtBJPLXceWEMHnD
C/T+7zR0iN3kVg4G6fIFj+gu7r8pK81pZeSj7Sx54vYHRa+WRxihXmjxEvja+sMdnTxwTCPMqQUJ
YYQ+5vlk7/kZPo2Yxpam/MCF/Gu08CnSEI+P34FRw8L13Up72sj1lfqdOnBKXogmKuwdUWwUY5Gw
DDllKJlDhrNaQu1u2Uo8vBEZZVpLPf5qOZaG0w1gDcYJEtu71Yt5Q7fDcDJorm9Fz/eJB+sdA63O
eEDA54OBNHXr7G8xd/GNdteUxfdBz16GsV8gZUUrjTXF871XjJma2JWNbC9p7270EWwLbLcgIcXv
siSTPdIifh9tpSsxtpwnC6ZOT5cLRY1kpub93ULrbvkZe01POC/1g7HN2isVEwxSD+VKJJOgJNSZ
EkV/dX6gGfYPyWiBvU+0R1FAnyFmclFGXvv8URnEluFXa/niTOCyBz7iboKn0dWax6FDubsW1MR+
jSiAg3DHmglVuddoq6009tMx01/bxhXAPJnY1VhTGvRlaW7QjfhnPnpvmbGKIF8XbS+Sg3STw31A
4jYNa+W8VdyAQiutH0vLmrqItUFT4Be33qke7AKVwtq2eEMIfQQ6eEgwSrxRsZh/Zp388BIBK6tW
36wXDQxPWoaVxfY4UgPYphgh7mEF+E2bgFhVFwSXiMhYdhUdXMsmaz1WoSgg/NP7Sc4HU0jGOnw1
WKlpOutl1LClob9ntF8PFQLPCGarc92nMRfzocjEvMdN+JbkA79vNNQHe43+GDq+YDH0RxSVH/Bv
nOeZMD1kaSNw645eLQiQeG6GDeMae9caF/L9KtFrm+4RQzj2bPiUbYPQhUjmjwP3WifmHCUibj6x
YX1L8FD4HBvZGbYzhtOrax9P0Tm3qrMOb2XvNduWvmwI3/XXUDCRSnCM7t22fU/0cvE7W/uelQgA
96SQnAfeP9xzyTR8Y4lRty0QxVC1A5/QtMUhHsVL32Anuvsc4QkfuK2DJ5GANMU61GgL2aczE6s3
QGZcYIhyXSQ69xDBcLBiixOthrTt0gQW6mPzGbmldgVoELDuM35li8m2nBIHcRQKMz0x9aNpFK/2
uXXfFpPXxEio2Uix7GbSeLKxegXKAGhgRdX6mHEDSow/SZKPrzZQ08KJaLgwLPgy9nI0kOPf4Hdf
pgFId7vwqo9rfs6NiSKrnvTgwv3LKhyearWFODY9z7ElUDaSCkL3LJC44t3ZMk44xnGIOWb80GTS
dxXuCibgJvtDh1Iv0g+BQ9mf2+HWqwUFvCuZF7MX67XQg7XDR1kBTMb5SOtSa8qwSsn2VSXNygWC
Xr3m1yYrYW5AQD/HCgN4wnSdQWGBXU3dUkEdFiN0J1yYI1DVNfQBpQLzPutGkOqeXbN95XbouR0+
ls2js43znAmxJZ9DN1cMaK0xaCZa+cBm/zRt+QS5Mw2T2eEl6oKoGMlmGGnHxAxPRELkmJ57+bXx
uC6kbfcmWy06a2n85o0Iy9o4Qocm1fOqZU+00GBqpaON+lYcQg5fWdayqRn1GMyr+GbGBhobp5By
Th+w5CWB2WpqT3+8tXfQdDAT9f3/t1aNn51ZBdF40kXmFpn/v3PhpJTLdrEK7ZzCA4T1vG/F93/X
qvV/JHEZi5u6SUuPbrn/dEOUXJiaOR807sONdXDARbM8PUzQzul7adEYqXMDfXYdPVSDIjoJmnM8
Yhd4qDHMtRHaIbGz1baNpwJKhVOU+jGd25ORZw7MpvfR8kKC4bn/7z/3XUH/q13a0hm3ARqyHRKf
1t9mVGrNtV7aunFOU/M1z1R9cTnKkb+mJM3Ag5ZnGHezNTqNTa750wcsy4I9Hvbmv/8g/wydavwg
qP2YSXXpEL3563cEsGthf10MKgqnwQePWvLw0WK/bNaybLplbXmIwNz+L0cf37I47YJa76eHIjYu
Tka+tukEzYC/76KWtmCfajQO64ULSjNhbI6cj1C5zlC2MMcTDcenq83LkwURlOWlRM5Q2qteeX/W
CQKo7p7yecSsKf8rt+39Mx7Ab2q6ALw12sSh/fz1dx3mngbdfIUgiHM6jpYqGLIVKk7xi8uBjQN3
EmGZTifL2KKKTJPXVcZh2+BjWCkWlby5QTv3Dxim9SdTRC/CgRsPm52jcdU9qWwDLaGmc8lUQzho
0OMyNanQSozfA1Y4VbI40aMNYCLbK1hmU+TJ81bo3JF7fk6n9wTv+ZNYhfFcasbXDGWBax/X7Cl5
ybq8f4gzD70Rcg+kTfSHJd+cF8y1DCERObq2fqiExAa9iT5uOanj/fZrWdUx6Sr9TEffJuUa1iUz
ae3Vcu2jFr+a1JhCNqzPTHO/TrnEbK2PN2DwabAuzjMAFTjdsGKsZLlKDiNYWUblT+wFOsb48xzj
Q+uYOc7DqeSmEnL6CCylMz3krOAnvYQk3CTzHt6qdvLIqRHY7SuMuSxZCc6ZHV57RJ4KZRaY7X9M
TTX5z3EwKiVJDB50SRP73791iSGFRDCZz7s/abbKb44JdGtQl6Ixq4dYcNhmZYEBGe0FCir1i9ar
J3nkCwlNUWZkox0G+/k6XVjoge7VNFpUA/dI4vOpE73h18z2zvorWcfveesJ7BEVAwM0oPu5wsnZ
evlsb7VimjWl5MaGLtX3DUV628XPk93A0QjrW1fZe/fzHvr9XyZ5u2JLgpa+3JK/jDd/9hU+yNyg
YREi4Bwhtd4BF1F1cxpwr1Rdbko6b57KvXCsn0blgVKW8oDNnB9sWXbTOI14qvWfVgJdqZqt9WFa
4lOLKSdYBrz6yVCSKzEI/qbr89xPx4hTcyA9/Toig1Ad0XUnI2kSHDDer2Rp8vPdi2TN+bub1QVU
sQwHt5eFXDy8Q706XBqHMzTmKDCbbIA92F8Sx+y/gX4GX4IEO6yTPCHpabuWrwaguvGs15wCvcF5
b0yKT/VkyQMiSJxDTIMmxkoxYtmS4P0GrwMxf1iM/MY0s95JmcX/Ebkhw8LK8Nfl2iVWpDFvdXnx
7b/HekRvVHY6w1XvCZzt+aM4TDPo//XC/YsUNOx+R1EimhXATyvJ3ButhtoglICupE5yssmpzK2+
zz2NBl8ytTt9dUHYRy7nKPXDe8N1Wz72xNDpTzks7kSXfSxfuHfadAQw5m0AmnMYFEBOyk7LQoVF
gAxogWtnIgyo/yk727rARqBAWShepJbgWNm+6T1flAtKV3Nt79iR4QEwV0KmX0l9FktscNHo653r
Kg3ScBYfKkfzR6OtseNDwWKkEx/TtuVPFVowWM43qS/2c63i0yrlj9I2yVDwp5jsA+fikHhoN18X
6KuvUisD5DVnX06dFxpe+aGWMfLvymxe2l+h7CenteVwToForXOVidt0z7gWk5AQNoHfZaDKRGur
w4gpvMQCPQ3Nnjt19F0vmo8qSs1zVEyXxeyqc0a55sjUY69PuD1Fx8/ebo+WsMFfIy4SGLv2dly/
j956ztKXds6mr2ksb+g7sV/o9cyl5skjavGik1JKxbjPmta5FAwwdgNI3UM/Iyl3FgxvT6uh0lsA
xbqoT0+y1FCbfgw9LsauQXLOHQsWjupeJ7d8B3JuQSHoZj5ttHuj1/HMQ6YJ8B2TNNHQTzjedBA7
Sx1dTVvPdm1pgb1FJt0aVmWs9UPIWY0h1/bS3WeC2J5fxdBdK7Mw/GjlmJlEE52t3Fr33sA4SMQ6
B3uRpe9pVjyjYmSeXXzmafFscgYICh2zaDVxeR/sprgesskQT5HXvKAaMOtZnC/IKTyM8YQvk9t1
XkCAdIc+P3Ke/tRV214yx/02VYBMijzRiUoxp5Mnioy1T10rXmRcPLslPPOYzc9PFHYpu9bJxKZz
EmjM5U9J7X6IIh2DkfA06U3At91M1OG+SsucUYTrvaLo5fusdJjwc1L2Y3t6pVHlZz3XCH5jclkE
cwZ96vVrbhrf1aj1x1ytG9POXXdGQXJ2UTnMB6OcTulkXvIOUYqe2yfmQiwcRJd8Ji12kC0NM3un
K56cGPiJJvTjbNkLs6j1eVjm4xp14tR684qI0kan0mp+lJb9hfsUF/l+evISWd8aXQ+7FpJfNnc3
CKAE6HmMgipmJesz2zpgGCK1EtXSx9c2HStVf8wAi/yxfDAmylFgDe1SC6sS5Z/sSSvEbuHwREcl
ftRJTkdDnz9TTRchrrSRutycuxSPvdlSoEsX0IsmtD+Vk0s+BBfdwIPbw1xN+vGQnetSRk9u9JUi
72mvUxLsN2NCcq3kSkVRnHUqOihqy2wmp2HuPjH3bewaeD5lnYVYNuoThSx4X3KNaEWXsA8m0jyz
CCNtZxGj1PJlEbHkAJIeLFQ+1zWQhV0yRHG5Kt/mf4xJiG0zSmy+UzUB4i/xweeYTssObVKnWFdL
rqZywj51slPROl8cFXEjIml+cmAZRml1s1PYgjpOxFsq40eZt/FJVrBNG8FpNCLtPBgEie1s0Q4J
Xdyvhc1Mq00Lepd03Z9L7vQZ3oOiXFpIyt6TYY4RlRBsey28EMoQhxBUwkui4SIiIUdYK85gp9fy
3MomvCtsgDHZRTnTttlWU4Qefo7dikcjji5jQ79Dy/D1fvByOoFqEp1VT44Bb+3yZJR8ll59oXsm
GhISQx22EbPDNgLHZpfpz+x/ZMgyvfT5t92wWUmMhH5rs6S4qiveDIt7IcOMGEgFi8lENnybBORl
91zHc+HHI7siPqwQZ+aZjfS3s9onJegcrJfuK5QHupjgfu/sSdJkNj9QYm69TmfLiEdwlM98a2MQ
l5RTckwIS7JErWPiux0cwc3x4loFH8I8M11vHqMOLFbuQQ6uhUaHJfPfiD+Zb0GetnbrY89O0tOy
G1WgYEbRvReEcUgIDl+1Sd28LjdIOPDLSV1j5pxwZzPpb/LxLNIm6tRip6ey5UWwHEIn9nzs3Wbz
YvfLwxrVDkqU61A7JZIP09kWeDywxUpSrUDR46JnndPcuUgGl1+yctVvbpN+SF79jlHCTdC9fUB6
bnxlWIFBpygdJi7qmci/oqDs+pXKCs6riK2xOrmlGI9I1Pip4yWcsS3x7fGrUlMUYxa2V1LpRX+0
Vu3Vod8uKqJHfAUI447tux3YSmycxPPbNPDMmJYGguRAWEe61hpO28Th3pdWzz/W5WLaEQ4Xbzno
NCc/kJ4Si9rM95wOmZLLm4jnD2qBCmi1XA3w9Ae6ytod2ftdq7U4mXF7SGP+okG6hTbNXKygMa9d
ObB7WH92UzS8JDEBStlNV0Z5/jzJBMvSsywq+ZBjdd7ZJFOPK8Z9Eg3ZQ+pRK4DyMfssVcyyTIsl
YdQ0rJR2SYdoCqlqfZyFic5p51sN/Jdcmn8MS4dzEuvcVH5XIi6+ZNVvCYwAYI61nPGc70ZT4iJI
rBnTtledGDouI0j6tqFXeVLPy2anjJzsmNlVczHmn5Ztb9NkbDI58RvGXRx9WmZf0+Zhn6bl6i4a
VmzWvTSPSRlsbuJMZT/xvW6Ah8qfFUH/CF2GgYd6WNxKYn2M0UyH5DUl/XCBOvaeoD2Hc8dt7y5P
ezqkrbnxkj1h0ya0GFzcp3OkOkNLxfWDY1HEAA+cEFKt0osRxwGJmncr1qrj/+HtvJYbR7Ns/S59
jwl4EzE9FyAIErQSRSkl3SDSKOG9x9OfD8jqqarM7qpzbk5EFYNMUrTAb/Ze61tG238v1Gl8yOuc
2b80nlmHVUhQUKUlaXTIcM3R/mz7XY+x7hAm18TakyLu1SWMZEHntAam6tuDjOti6OmvNiZCapWj
OxuweLDBrfem/L3qqP7i8VVYRrt6CkqiRVy5ViDlGr240qoRpQUU2200NSd5osSMmymxgISmHQ1K
8buaUIAE9Xwwk6DbFFoGnxp1qB/j8hsW9TbFOErSMC4ZTIuv4oC0NE0oL0nsY5pCyhxTka9J12Mr
rumydpGSuKimt4wM0ml1Rmh6g8olqvfl0vCKDBXKrso4uSglauZ1g7wPVxLNT4OYwMmPDHcdrCw9
u8pBbTiJciJzsN4x5WI16TbUEDeC4WMxGEIMRskpHlFllBFCAET5+2ScEDlMVFjZSdxr6KabvGgf
jIwWL203WzZIFOyzHKyHyKQxYc9M5kjgt6Qu3mMvN59mWtNuNCMyCxtqu2P4GIzFgT1Q71ph8l2a
4Fwks/7I3nYfChIjurBQFhv1SaXvR0+roFIwKru6Zv1WVD72Sb0nmVk6VHqnIRZZ/CIJeweZpXxu
9YzirfGlL2LQdRg0u7qTTqiLny1fVpaf9CHV634rCZeQNg6y2OQc+ynEXByPjiKPhpf5QPgychn5
istH8L3uOCwleSx4FOPp0J0TvfuqaTQ0AxB0+wlHXCFQKKVFjIO62uh9hip7cfL9dZVJXqpIP+2f
TIguGttvE73Wz3hDswpAevV5cuyRkNEUD1DJobteSVgCzcitHO9qIzsSWkxGaE8Veu2zRGr3UE1S
7qRg7uaOpJsaKiG1aPGB2K4I5jgVUqAtb7MQ2lOr/p0SdqnC/fS2QUsu0baaguv0Z7FtLjNK6Ghj
jnNQPzTFt96ad2zyOeYkTgd2zJ8llP0xnZ1xlHc0OinH0MFjEs43oJwVFvUjc0M/nf/6+5R+YSAC
t1jeFpxSk53Lz1W7mq96yuMxOZZJ85ll2UeS7LWO/vGqecYCfElaxguMWl/AUfxd1LAi/mpCs0TC
12VJNSFNqD+HgLcUqk2IAdmRDLJT4A+PjGy6IzalS/I002RpKnZLS3/dxSjD9CTN7EyAupi7mSgZ
CoKqPZeLnsGI4LqI8qXFwa+w99v2YvtEltJBwMJJuIwJzBitlNkPJ02D0I7rFrFQck6MOKaA49/H
xDxjEEoQpOfz40DOImsbBCBM8PtpASuDbbpIcfwoocDbaCV7ntRHRooGidal1RWOYDRoqiQrdsO+
e8r5Cml/TqRyKwi5KvFrzdRD9toyAC6K8rUe04mEQTTFvGsW3FuQcCdZgugB9fzYqTO1IwsB3DyQ
tyOg05sU60QfLrOBDFrEn+SzJOCI1l7We7tJmfcLzBCje3pQteDR6JTaJV8Bzd/wtViGhrYMP2j5
nML50+pwW+tDkEErhl8V8YZ54p1w2izBB2UKVqwlDHCeFrF8SGeHoQeAGalZhKP1Ou2XQsevlaLJ
zCrksIHRk4+qzXvRGOCiSONzMKFgmg0QfvCZd0ZEQ+lHq0p9aEayMaIBN1kb6qBlhe5VN+AW9WNz
aFiW0tsn5zT26WCFmRzCwtAEZ64AVFJdIlc0lo+lkcpOJGhg9ZGupRqMkqFs6AGDf8wwmvpjtMtA
crEEC2ibymRlCKxeIX3BQGX6TJezf15UpmuvWNBYEa+KVYRd+I20Eq1awDS0YGrixcUoZSmMo3h8
g1ISbZu4UVmVqigiBfkVJyfQBRpeZcBaIoyp/JGluSlj875OIGvXb13PF6Q2lmzSfKGPHsfxfSXw
+DJq0/xF7OuTYA2PpdgBkq913aELgQpGD05Zc8BQDZAhVO4FmytPxQxt1xAKsK+d8C+iqpLohRJR
cpFQoO6y3nquYhn7tQqQCN1hXviXdmLeXHULehi9dX2g3psYUB4SQDIzG8eqrM8d0blPetZ8BJbX
+532suzzMVznD3zR32iQipd8UTK1fcTuh8DA1fG08hpBS3jkS90rq/7EmCMetNC8N3V3UE3QIE2B
Q1Ir2OrMjT7ZgCWSIHzSCGnbKEQYbFXz69CxkW4kdgtWZ812IpH4PengFibTy3o7bfBzdVnEcUpA
RBIFFY069aZW5gZua+Cm+NYPYobUSKsSdR8F6VMSTMGJGndMQz36xpI231YA+OxCxTOisa8ppX2B
8NBOI5UOdWcBqpMSRNuj7lKjsXYIMaJNjfosbKQH6DEOVPzJTZfvOhnIczBYK2T9rg145iDGTBZq
nCvUvNgogugoKwBqyweaBqqvoiXt4bGgmGLbgzhIJK8LGwn1jJJuGjQjaO9hlTqyhTigLnlaH7EV
hp7CHizWW7h2Xpu+fRmodSzw+Wo3B+w4e38J9etUr5GGu6Lc+4lBss+QVQ/VOZFZ5BKNS/nGr/bz
KG7+eiL5N4XNhZ0Mt1yU0V7jA2MG/KObuPN9QvbC7IjfTYlmhZ7P4qGVm3epjAZHEhDvlPTEpuQr
DmDIqoip55RP4w9AIENDIxobcU1NCPuGduOWqJvXtU67WsqJ/Hsf+yqiEvk3rcVfivokrmNcW3xQ
mqJBQfrz+6a7AA6hziCWkKHiCL1yUEyIPEEmPkJ2f5rJMKH0mvc2wT3F32Hqfpl9lxc3loUBl7Q4
f+qZNUmjYdDDJSAJZzWsu5vlK7lHlNwWDBbGTvRdIK+XrCJl25Tmy1//ZtIvACheXgc6p7OOQse7
Ts5/+M1gJw7wjxOf4ksYe8OsPydKTiCwJUx2mwjorheEWFflx4aICKed3vwm1c4wAJqdQFC4Itf6
Saaw8jfv69/9JkyDhqGapij/Yk2K507uTYmVspLlGd7w5kOFfsTGf4l9KmNkc9g85KhaeHK6AwlE
tVta4Aa6jhutIkI/YNsxvNssbe8AXI3FuwP0NEcU+9dv9Zfli852xDK55PAh/OMnzCDAwy4Y5kk4
yG0WH1J26qGl7md/QBBcZ+j4lgrJQJH6b063X9dthsZ3Y+gq3ioghz+fbj1VHJ041+A4aeCvECqc
FIOsK58jdZOL4TkdkOtbg/aYmAqdulz6+OsPLpu/9ECXd8D5ohqmghZD/emjD8zF4jxk4VGU5efG
giBLg2uvL7Lh1cLStf6rGTco8aQKWg4izXRFfoaLPDtMo3NtDke4NOHeHIaF/wd/UBtutdkuiazQ
+kockiGNmUWtMszmA+pglKZx41VmkpL/Gz7KkTXuknh8YANa2U2JCnlICILOzdcotppNwbZmxxZY
dIgAMdMP0W/2vcA6rUxujTkEVzbyJxkgxb4UMH7QAgtaCui9Yg4E3KJFtjpvJoR0n8qwKfyhyBwj
aeqdYlabwaAm6hddvG8QZE0AM25NJe11o+uP/pwe14+4XihNx/JPI9lKqYXqEClydQDCqmImRAkU
liBPpJR0zgatEE23ZtboqjazicpVfrDY+sFmJBw8ppJT9W+ZlFIp72gNGNmFZpAv4ACvJnpWMVne
MVOlEM/EyInY6foBeSmieIY1FRTsJR6FT6LJrGtWrX+wmz46UQSedsGM4nJdlEHbZycdLHHm+hAs
mBoMdgocSHjIzZawntheF0srj0+ehXOK9IsIVo66riCnJUuTI2aodBtJTlYxXpez8tznreCowQpv
bsVDisCrI5YzoAxRycUGF7pIo0hBX1jPEfGG1PhoKmNoC4bDFA79KTfDu47UDQYFlgCgsSzcVW2X
SYO214EZ1or6SfbNV0Nu50e8k0h4Fg0332evoudZm4p1fMhb9s81WE27memNYWO4jklMVJ+V6ohY
KkR/Uf2wJi2/1YY5PuoCxZE6R/K+QqFX/2pQsqr7QUtgP3mCBfOqKRzzlgKuAkrCoe106TaZTP1y
2EO5Vr7JMTVZufPyvHQjQACelGoPqkyQyAB+0xilAUf9TKBoFwVuQyOv0m5IwoaHiUwUOw3rcZMt
YrigxdIoRj6KobL+Oiim4sSBlHnlCyl8ZMfhtGYDHlx6yrFbLV8WKAe0e+N+1pQ3tG7trjMhfUhI
j68QIm+ILyWgNUTW0den2jdSyMLkbpML3tmsaec9fnQ0P4mxXwsv3De5x2NqFic6Yo9YNx5yMlJ2
wMK+Z132SBWVVWFxadJJO6afyw72WVBTMiioJK9sia5o3TSdjI0ZmKz3Vc76rGP3Ez+MgdQ5ScHn
rUc2KWJSP8T1GG0NOofUP7aNAC5YMqadnkXDSwp5D9aecS8LcN8sF8wHscukLepmFIp1P28KtvY2
DWOS00yE+SborAV8kLtW3mGKGgJPbqXPibBUOqsSfWsY6HQL5mrbNUXjhel0YWk/b8xBeMKuRV0b
uZdSpn/nwv03Ux0qHF0yREI/DMbzPy8/kmok8DJAAJxoWro/tmqheGkx5BtJK14Cch5Q+kkO89zT
34zfyxP/qSLBnEUqiSSKaJU1kqv+/MIWXcLKEDGVdGjU9Wp6Jv9OuzYs4/FMEg3XiCGnkDW99IZE
MvOYUCkOaamLYkvAUtlcU6UkeIysTSeXk5tokdyIK7J+aM1tKBw6EV6FQisVyh7E91R9++v3/8vE
S62e8o+oEYbCqaUus9Mfli4Vq4c6sVgiTHUFLj0dH8ou7dGs9oWjhz4KRQEoIFHc6d/NvOYv3xwT
H6OkCMcBSRwNwD+/tFUKFcGfFoWFmBjvuTZPQe5/Qye+0JJZOfVq+NRUKqqV5WxjiqGdj3cS8Dq7
ZYW8YwsqTM4KoZcQH8vmhNtNawg4Ieikw03TLSLPpFQIkuupRvi1+iQpacAWaEyBX0Xyye/e/Tiu
tpHZAFigSQFGicE+a505ylzypqBJxNQocomCXlwIpg2gEhuamR0mUZm2WZ+KFLcHyZWGjLGdFsiM
It+hQzAQsmp8hmxBr0lTrmZIbxorBe1mianADL1eVXCSih9G12ZnNUuokczRjZWgTU8OolGN8U60
XsOO8jPInvdKQEkPdubLqg8xG1JTP/XQSN1lvwZO/WVg3j3Oif+5LaRHWYxVtl6iSU8oJRiyELcR
pYYXJK/7OJQUNxH6Z0AaLE1L0qtTWZ334aTjXxwvzVBI1JJ9fQmMGJkh5M8kVSN2m1BQohUfTsl9
DJKPWktqt6XHuhf7+EIUOnbCsvOUjBl6iWiog4mt2bLhsyK2qeu82GvZdzFJtkNUhLa6PNKQaOIj
EyDN1c9fAdgru0aPvsgD+Ys6hp2CAK6qLLSXMX2NZkpoJbDDXcqchHplrGPFm/3JcoTOr91M/6rH
HS4WekyU6y31LCXD+zT7O4xuxdNQJT6xfcUBio4SQpjiSJJ2FfV80sQe6ZwTH5umaAFU9g2yJIIJ
4mQUYuRW1IjpFdDVl0o0VUIJyqYaza2ikeCNYXoTDgHNi6p4rab+tU9QMaZq4tELJfL7W0Ra+lNd
1ed8MsAeZD1QEYtZS6RbwkZzfM+TGffVTOQ7gnDBGFKPphN4egyyULBHxRlHg4xDtdyuNqVAw9DS
ScJnKZO0H9u4/2/JVcsLfS3KqSYYoG3+579/e2Hnc/v5Tze2eYtR8LH7qKfbBwu39n/+m78MPorl
kf+3d/4WG3Wfyo9//uPzN5iLDm7hOvra/jFRSsUVwXTxnwOpHphCP/+bv/gtgEqV/otaoyUD4jc1
oBxsLoePpv3nP9ht/pcuG9DM2HPygCXB518JVCL3LAQXdhS4pZC5sWdsiq4N//kPwfovib+gWksF
Xkcsq5n/LwlUCm/kT3OQDnkYxqKqEMHDgMpmZrn/D4N4XuAOEs1IPydRu3XPcfsIEnPTj8brDB0f
zVtgOaIU3CUNYuwgLT2T5YKwwFOQeZ0aUcxMBCeMNNEZIrxsGeZwYkq6oCDhIMJ7ZeA2L6GAzCQ5
VPkBu5Wc7ekr/+vq+q/rRZ6a+aFIxW9mZg31BictVcahLg+8wfKwlPmaSNJ3I6SyxC6aKD9Uy8V6
bdToc0WS+a971ttLls3BCpsJLY7x1e8a78ffrv/+n5/m96f+z4/58RTLi/7xKZfb//btkCst0sLF
tp1nA5DE9fOuz7FeqwLBJMNv+VJ+XF2fZL398/3r7d/v1sREnJEC5ufBELeyWXzvWvliM9ugzp1G
jxCzFCjxvQzuEXkdGd3U/aFSv2wOZpTZ9mG7BUnsnLBSG+7Wzutga2PUsTa05ou9vdR5bZsyxN6z
TegIrs0yilq27Wlq73meq8VvUfeehfopjZkCsAl+QPskqjSnDi0hGO2t/QZh2XZD7dTZLK8XIVLf
nk42JlDb3u08u8sCx/bsu+cyGzvufRoSF33GRlOMG7O/q1rdu+2WnXH27p7QZRfvenVzydyfr7mV
387nc9q+CiVzXtJ/iHm6j3JLdcPYPGUVKoaW8EsxveAT/NhctsCihIeNbfjmg7097Wwzz1x754W+
/4VgD3+naQH2YePIfmprb7cjuTlbewcyRefN3rywTDbL5w6C8jaVN1PQ35LpXtEatGnR4QM8+Qmd
RC+r5pNH6hOF+Mbh8TV5Y971i9spue2ez25MNct9fXU6mGQlUtRB3fZVCrZ4LhB7zNvAkMl9ngpK
9nP0NlFgTwrNRVNlp+X8UgXWq93N/ZtUql/tZUIz6WPauy26l1cVtilv9Xa/u6FPAS223atb5PM9
v05ovizA0rOoPPta9tX2TE28uje++s5UNnyv7+9uTzju+VxVg9uNnhKEp1HAcFoFr2PfuC6BIrPn
vp/dgfZtYZ+PzpSVrnOMQgkNRw82Pj410nRMjS+4ISLXlzPo1RtjyNkFaCfb89h47vixvTSoT24H
LQB1ijfNh1z18DQqLoZ8qswWPkl1j4/W8Zi9BHoZgsNONgl3hlo7FakKntnWR88LbBe0guN6V1es
1Y17PWPt3HJQmMGZKIhjGSCMonbFhpMttchirB8vxXTvoujK7v/oRbYrVOXWvV7P7+ezTNTq+fV4
PMZgKWp+BKVKaHIe1U4r4NYAuIJM8KnuWlqY5KF6HLeuCWrNvd7PLWoI9/2dXLrycn49d1lIkutz
U/Sebym7DPF8pL1I+rVXZpv+GIVgaDS2jSV3v3MpO245sry8nV33zodBKsmTpWkTcqScFeszywJn
oAfkd+G9NmXSiyC+Ac7tjgn7aUqrn/0pf5RQmCjDY98UsLabR9u2c1169Haen1mvnjezJetaFyMH
791N8Jm79/fr+5mfEgpO7bpHR0PEoxWclk+JSkpJ0qpP1D9Y6gQiODftg53KrUjNg9QFD2oSb+sE
M5X85Hzf7/u52e8PT4ft6APG20BvdA221j4smkrHnaqqxRZaD0aqYPHkXCKsq3G4kBWbwUPLjvQU
jHiylbHjxVm016VyZ2gkiMg149T0sjnZlB/HPcc3GyCQNP6HHfBBUjE5LF8aOvACY+XZZY+kO2x+
jx1tNnrmG6uOb4WP+DY2Rjfz63daapxu2bzrCmhE4mcG4ytfVhBJR+/mcfJIibZ3r+9u3kQHTgit
uAaBci4mohr1NlhSfhQX45KexORmU6F27y5eAA5HBofADSNzQxjuJamtB5b0y0a42SCP56RPYQ/M
1vSY5IMrxqXoNANQFrGVdoqUb8U3s3tslOjg2TevAe6bG5HDwMc2imP8esWh8BzobzlK7TFN6Qjb
6ph/39hqrzC+8m4cTHnsQtQjx1hqHe2bq6r5y/I1uRmpK67rcuxwIoNBvVZyZzMa0SSxC0rsIo65
fnTG6u5bxbewcsx22i7/V7X0Yu8g7j9y2rHJygeGM3myTi6fV5U4/D2q2zx1q28TrcAYQJoPGQau
e4bvcjifX11zjHfyBu18cT07lCervXN0nKV3HDXZdpalFwMtZRYyyGRK+aIOxZd+nqFGKeNGyYOd
Nn4NhJshKKe2yG6ePVXKnm8osO/8jjI2fH7/89jJvOT76xnrXAcbYz71n+q+cJW+Q43cRKBMGgV7
G9XAGjEbIJsIKWl3NwoINgWMHtbM6VMBrc8Wjf4qUQJkEjgldftq706eUrcH+xZ11ta7uSMdMk7+
qhFe3OuMpdhlNGPhvQ8q+S2PhQehXRT54pvqMyMo7RrxnUxUMLpz1DT7Uk8/2YCqylePFlx/WadT
6m7LT5O29zMnJRiE5dynucpHrAWk8jIkXjTd6fxRx90D0R3pK+9BkVXP9Rg5K4asy5V51HDO11c3
IbfKeeU/R3CRY6eKDgh+yh2j6Y5+cjjPTPoVdi7nPOL2dRxIunZHvHLIccBvZPYbR43mveM0ihey
h+7E4YRRnmLAXa/jtijpI/lv8Pbzw1T0v12E1qCTNJ8CdtBUljqSlOUHaXnMem194M83//chP+5d
bq7Xsh/P0E7QDFo/Q9/Lgm5dJv649vtaar0dLQuoPyywsib0f1tr/WGF9ftD1wUWdBKENiNiryIS
WT4qy6ubkb/IpljOrdd+/7f1psFbQBT7v49Z7/7x178/vMu1L6qU4hFsOrk5ritidMjib1fXb82X
RSgrEW66QVZB9NQtS+tlFRzOUe+XGyPwfZYzgC8EdHdgPsviEPZT1jIfscBeb8Pg+oT6cCKs4iQu
F0UZpdTY+4vBMHqizgCReQ4aYinnmgBKDNA9eYKeP4m0CjTjcQK5w3xh3MwBo3VozBbNLqQLRDlc
E2WuIdnInxSxDHYiu7FTEk2+k6nNsNcBFrPkEaXLCEx227XdvbPI6qBTUWyHbDo0aT+9z+yQnL4L
k/0SBLA+a0iiAcWrGqhFWTuwXqm8yH54ESg1RJZB/JzEHoTJZEeVIqYnIaoXgKfIM3skr5GR9mdg
2EcFkeA1VOcRtUILUqDyXfI3Q3fRSmO9nKxtnZvDeb0wijLfmsaL2CLzassn4ETICiS8mIqCXE6n
Eu1kbXoVyEk79wnVcoVsXpi2+FOVKIbvmx7pF4u3qQcChwQeFj+A+6NUltVpLEHFIvF+rYTbMBnl
G2QrR0tMf2cNZuEg7ApftE6HhQoERm6VgKRtuo3T6qRBhIvw/aFh1D4V/hRsF5d+Sfa2i6oU5ldq
GMf1ojWxMdZFq9t5WSen3y+MqLrOpMtiFJA6u8FpPNpT3z9LgVkdgghtHDFMJdCmUoJpXVOvigd9
rwXxuNNTuLS60oVPY1nbcRf7By0iPCvHafI5ktVr1I3TXVaeynbG8h3PE3VhQqO6mjTsRDQeDH1o
Xiho2KKQFVs50cadMffTMYriAhuqADsFBLI79O3noB7TR0PT/euoRwkL2WK8Wgag90r0xZ1mYp2b
BSN8bpuGipIC3MrsKDL1U/RAJS16SEkdf6AWN7/SCu1P67uOQ8QRaoPPVwNPyYw7yEe/NAenh0Ry
0jN18HTWPaOEkohg0fHTrKcS46KMGXcorANaGzjpquHvUjFNqL+b6qNMbNomkJV2R6czs+NRbW9V
EH1A10aWp6aHTPars2BOuMsIYdnjeBOvReaLVxiP3yqxP2mt74w1g+sEHeOWq42X9tb0HoA3aWpJ
/zTRZt+rQva1Q3u4iZt8ePJ7X7VpgBhno8U82g4yHoUhpj9hEVwTa8ZpADXN1K1iITblAwak7OtU
6y+1Jj2YYpbupVjzH9C3CQRL+YpjBgYKi+Umc6q/tzSLfI1crE81Ncf1BIyXs3AMQkrLrdI6uq71
lySRDihu8QIst+qu7y+Tog4u3JASYoGv23pIjWkeY/WmI+9GvTEf69x/JCZqeiITXd8TYyFuSD1d
aNzTTYn07KX9FI35QstqybTNpgaK1x7jdPEEy+ik0F66NApfPPYOezQRoPTLBUh04d4K/cKJYzOJ
nHJXDIbJOYJpOwiK36+d9UDSPSmGlj9Rrz8pfeiJqaie2rGgA9fAitSEqd6OjJlnva0I2VNbr0Hz
nWlgv52gMfBFGfsineWTFVcSGmoLefYAe6Wh4Q13Y8SoB1jdlqZE36eSBdGC1umsVdImEymoguIZ
3SLUrcekhdO2vBDJp1JQEvIQypuc4vKjYAXvxkA6mFQZl9rolU/psrRVY9/pY0XaR9SPbsAU991s
XM3Gx5uTiVv2EnFrGddJKcKnXgb04RMoWuAtZfSOlE+R3r/wR+WVFdvUjvET2+WTGXX1q4AdspP2
CZ4lB34A5xkg+sdMr3PsO2px4woWkB75rS6yHeCTEjKgW4SiqAU+8qxFrt/qBP2OcorVsYqvfc63
pOc1cUyBzlhNOsQ+buv+qPvKOWvVci/0RYr7+AGitXwiP6TecUMQ8uD7pEy2b8GnmkPalehilHOk
Na9d22rXFaghCmZOGBTk/yBrzEcR+fHQmvtx7OVrK0/KA4GmOyVtTxOb5msR9cGd+Rl1VwgAGx+G
sCsF9bGmZH7pxll3pGLKnJbUwGs6Tceh6lPornN9qsTU55lByVuz1riSBmInGfXWrS1Il/7Uztcx
2zES086WlNydZKFk/ppD9hDlOTWtdPm4M3Za0BRwtdqj0BklmJ3IdPWRszzty2NnRgPgBX6p3DJL
11RmQCoqmAiCA+2611QPU0V+bsusZd0N0LEuFeu5JcqoEPTuJuaU3Ho6CxE/bAdJDAGXnu9bwyqc
lX8apmngSPl3ne7IsdbR5/sUel8qBYoAxClOZH3IHJVFk22mElgPIn6cUmCT7tN0Q/2VxflSbxpv
9CAqNzLjEVsqnyBuhMnDZuQpVKqfZvjwpz7DC5CqscfvzWCb1CkzYo2Kr1fpY4SRem76qthlIaRW
rDAxv+EHOpvKzvkphlpbKv2iftIY9WzaCik74cC6Gnov7xJWG4ubHNtMpUyeWTX1XYnkK1oh/ULq
th3UeXkxlViB3Z2lD+u1oo12VefrTmJk+qkAVr4ZAWftqK+a5NiBtG0TRSNSUDdt1GvjJezJ8xCh
juTM7uihCvVh0CGA8kOxUROUfD8DcqOr3j5Hba2+FmO6lTTrS5aryvdTHLbBNat76TKZxjfE8NXW
jMN4F8GrOTQZCx+lRLWm6sAw1B7xGOK63Dc9v7Tq+zQ2T1kAMtNS/Q7gX0P5MhoxExqqyLovo0hG
woE8hIk7qvTNalkdj6hdFrOA+amcxH4nBPFXsrwgaky6fzQqmEKd2DsGB/7ZqgPdzlpJP8tR9D1R
6+5FmugJVkpoHfEH0MgJG6wrooGLNCVMA3d14jHaS9u8Ggpk1hWZqxqK1XYg04/R/DiZvvhu5AZv
WSf2HLc0OR59juuzEIHFc8DFTlXIW6EXlNtYav5OJ4PTbjVcUXmNIVusZFfNQhwrbd5htlNoP5DL
62Yk315C1jw7TbcyUi0XaVo5fk/uQ4+wUaCRsYuBDRw4nDWYq1l/N2dlYT2H+S7AYXIrjPmBqSFB
MRGFj2PvFw9qQ7xYbWzF2cAuZfnHEaDfyYiwdlchJle1yNIFgWepB9QJ9KlHJMp4HzmEF1ggBim2
fPpECCJ2gIs2c8hES2kTWkN4pfEGaa0wyX0OmmuMd+lKIMAmCJoXQy5FiG2MBcFwpnZPkqMmvRTD
vJCSp/KAybijqTdM53Sqn9NgDp6qAYAkpopnhTW+Yuhbac4IzV6kJlEg9DtSa7R9UJYmTXxBRG5c
JEjAlkVJVW3nBWpRDjSFSAEloSzNEGbXgN4gKd5GDfSYnsz5ntdAc1ur5ARI8Tt82PyJFEwixdpN
0rfTsSEjaKcX0Xm9FaZ+4Q4B8ACL4IrzSCPgkGnNBZoFChxdxw3axiAKCyKoowRM1UhIbQBZQzLV
8o3Wxfc6T4oTQlr/SvuO9PWsynZrvGmjGfVOYpd/wIV9pH45exqZFio6mdDUDtNY9Me2fSG7Ld/7
QSMegvFVqYyWFGZ76HrGKTL5gEdQQVmPGympisuPO6iWMb35p4GcPs67Fupc6cdfKh/T5MbPI69G
9XC2Qspk682gUv940y+5+ePBcJf7NPdfxhFiqqCM4yYCEflK3i75ciPnwpgO06uB2DSvX9cHwdLm
QRg6XosZm9z6IJNYCydN5HQfJta5iYsI32nbPvfa+KnTwdhay60Gi4RdIi6F18LNqhYgDdH8Ofp5
0D5LJNxhmhPqw3pTTCt1o6Ga9dabgy9TbjKUYL8+lRFQrpwK8hfWe0c9AecAne3HTbUfUhJTyfX4
8VRFvRwWSe2sN3sN8VaXFKzQUEM9WwBWDoNUB3xTvI0x0KxjYlmdLeHQdqW5ovwXFt8jjLSceUp8
haaH981X9TfgTPWmSgeDab6envxIvK7/DmGr2QplgS2oscTXXLyWhDJMiYYXG9rowfLRZaPGKz61
qDG3UzN0u/VmEyiDLbUoUojyHh1lsTZXOQhrebaeY2K4v2mdeag6I3wTMKM5adWO54HFzTGOKgV4
zwTtujJ+f2gN9OnHQ3G10/PNSCmoI5bURR2lz7ArCKETZ/rVmfFJa6yExRBiCbmZj75qpNeoipVH
vpobL13AdtW6fRoRiYFuyd+CQGw2eK7VgyiVd1nAGwf9gpNfipvHaawmAAdEbc/inB3ZtoTMBskW
Dzpm1kE5IggqLtWU73NJtbxVwokNTz9xnrwH+ImYF020WVJxMpI+v5UKDL3R0Jaj5jOLwwAQBBei
Wt2RNwV7rWTgk1jmHlmGGW166pUhOa6PmUryjrKSvF2xL1kFoR4GLmalDpk05iHwGxVXYmfUezXq
pqMqs9/yxxnnWGkeVxB33XZHQSchOKys5BTmXxWlkXapkfmXxTGKmdHC/6oNrqCyP4/UXt8SefB/
mDuPJceRdEu/yrXZ4xrgcKjFbAgSJIMqdGTGBpYSWjvk088HVk+LnJm+dndj1kWrsuqMIhmk+y/O
+U7E68ybF04G9RbH4nVujfLBcmKKE4M5QjnWGZt/4ltEM+CR56A62l3/NuN+NLNlucmu7p6GGugj
KiC17Qgx1GRvP9TptGzNgbO+AHZ1bRdkcaqz7L3bj20ArCDc9CIEzJaW2blvQqyP+ZtbtMkToBiG
zAtrlKL7plkWVxpqog4/54NuE01vO8r0jcF4txaIFqndfvVAbl29jDIq00PnCPntOJE9c/EmAdts
XuxNbINastpqfGrM8YURh+aPFUkDJl/9595EiigbTOJZfpmcbnjtQu0qsim5jQOJ8QgOdwmbMWIZ
kvmqzISwkiEHuDL+KgDNfkeTAnQMBWmjDOOI9Rr8i6Gdciu0jp63POeZzu3chG6gd212aSOij8a8
+OxIlT4y7HAOpey/1U04HxMr7w9VJYegKft9B1LvfQwTODAwq51In4JphlBfTEl8sOt5vsquu5pS
PE4sEvYpW/MdrgAgKOHkwvfpioDq6ThkJfHtkDqCeW3VsSM8jorhCkiPbb3yplFQcQnrZHESstFe
ie6mJCjgDbslx08+zZBkWhJuprT7UHEJa98lxjtNy4voQudWTkwivcqwjlansH/P2zTNqq9gXuIA
KgADl/GHDgbuoTMGngzSjHBOul3ckjQ1ziHW19Zxd7IXCDxCrvEuHi4NxRaNXlyCOssZDKLWfx3r
9HtbyvYJUM9MVGE4HmSNBbmrDrUJW7VgsfIzzdAdRBK/H3F4Fu3JocSfyTDlEC7A/Av0znCcA0/r
80vEbcwd4QYaIk4Q2Q6tAW1owvcdMgCfDM1un0yjSdg1bWSvG08tIqdre5lm86UlwPFJIAl/6sbu
S+U9abJTP8rKOGH1IHcu1upjZQGEtAv7tVQj0jxRph+jKG9xBd/WWAA1bMuh/tQdho6mqRXH1Y8w
kayCxlQNO4vp4YdppXA1XM96IHVoFdcjHulI335URvdmO870hp1wWy1Ez+leHzL9A6o/LYt+KNPy
JxbY5VE34ZSr2Phu6WuqKd6lpfLgfsS84Hsdz+GSHMFVIess36xsyM73h3CWGT4Qawq63AvJbu9e
ytFIvvWEgWzGOvIeatmvCX9uwRHWFCd7pZ8JW6E5mPptDDJ4k09F95RomCNnqyc3MJx+JNPvIevL
L6bTlaeEcY8fjdgpU2fcM6sozxUf3EPjmcM2HLAxNSIi5DQfinazDFwJsvHiF8VnVRryK6kY2Kdr
0TJjYrGgFzJo65Z0KXh3LzFB79um6R9nvEFbhgjize7wCMDj18pc36UEnX9GUm1TV96cOaQ5bg0s
2QTs3fIOCkX2k0De6KJklF7xMifXVKuyXc6IFrYrbs2ok8xXNSUeDZmIR63Lmgfq/2+aK0M/Cb3x
IqnTiW5ySAK23Ne8yuzjjJkNELRz0qIw+fX3vxmJfUlK0ogcAAubilQgCYX3V6EwwkVwZ5RhfZ0T
fG1DEn7lO5ztQDh5p4jbIShdzC7o62yc8YV2i1oX8CcUqxvaRHALYjI/4JgA0YyML5nIfgijxzuZ
pOabHXnjg20e1dQsAB1YwM/rXK9rdULgXBiUINj9OWks9oU93ZqR5YHwIpMyaC4eenIQf8SjNAmF
9Nrz7On9sVKgHkc+iZvEUOYRnAaLiqE6AEV3f9jd8F1vtOmBIDryVIl/CSxjGvawcL7mDuRVTHrO
9f4A371D+ApKdOzTZwJAh49RkilSlsxe2/mbM7J6jwf9ZDhtdXWHHmu/lYQ7Uzfkycuyd61JrKc2
7m8GhLltZqfdzdHNdX1l3ADjk8bhaAsGTh/sr9yVuOXh0yQV7lyX6r+IRkSlTXI1VPZY9Xb3oQ1U
KMxTZzZmrxEWbb9sSJE2qMWvaFAZbGAEvbgxQ7R+LF5Jb9FvMLFP8NG9xy4tLl0BsaRjnEbswWXs
LfPSlyYeDTvP9syqfHPR8jNCzeo6JKepLabL/R+sCKibACudEzW3Z0I/3YbWuhTruHtptZnpBslX
LVuboBqwTt4LmfvXES/5czZjeSYZhjzPiRVADbwd6GQ/EF1ZzMUZ5hkLxcmuym08g1lktMnCoGdV
bDrks/41dOP3q6aaCFUvCkwvTKoNNgeUGh6ttcYk30RgHBgKk94scrKzcvUiYl28JfBTRKq6F2Ep
8y1DEdGFpzJ3qts0U1GZZl76+rIOWAgdI/JXzg8lxTL6+46+PBnER1LgcwBhm/nGWAvSHjJ4Cxoq
Bs2Lict1m+QtK1MG6agrTjqr7/0CdciHcCRglPiJVrW3JieOfjHdo4C8eJgSnH0LDPwT3qmQID33
xjjUoxKCcTTko76D5olVlTvoESs+FipO15QY9Rjxh7mz3Lj8Na+Jb0hEn3h6zYE16O/R88ZzwX/N
7xVz92gExEmeor0R7ZjekoHpAYux9CBMo95aCTh1A0TsLSlT7zY3QMK0ycGF2RmnaiZ+vOKsPADj
BTVhfWuIkLglipzrpCYH1AWOt63m2ntwCs3A0Wk9MgxtyG/kSLh/NSMVt3tRwTTj+eW3e5w1zXR/
WX9zLuuA0zh42Skd7GJHr86JaqTwX9YHLXUx0NsLcQFpJq89E8ONKRRmijHzOyV1UGT/+6Gq4zOh
5d7J0rKSVEgy4KdSktmkeb8NGuFHkfHlE94l4gYFHFvN1y5xEYZY8bNm6EfA0NE1q/PkWaNcunoz
PBhd1GdNye81KIpngFLvS1kWn40+tVuPnNqTw7TIzzi9gqqgZ1wtCp9139y8sMtA1AwLCSwmEC4S
LIp2WT2vMT7MGnGpEc89kVprsKRuWIdCz7pXSYhpLbpr2cfdT3fsr+Cys1u5VsIVBlp/pq/9Gtak
N1pADRRhbq9WN342bp68h4tmc0GTEJJUUX2h+9m1sfUD/7h1Gh0b22HdxifcVOKiYW/mG8whnNXa
h1Lwp51hLFlKOu2TcIwPi0DxW0m4t9Da9pVDRbum8hU01Ocks+HDbnt5yGyGGzKHwbY48mVxm/oS
FeE7DmjrZaLKPsWdJD50BIU4LooJqV2iR9YKz964jnUdjPwq1KwFZRoaV94Vcb3/XUmluEfjSXyU
WdhQW+kJNFVdGAVl0G8JSfC0kIiaRrGqGB0f/7VxJqHX3oZZKwKN6wki2wzGslcvXhLHjy4oj8dw
fYCgP7KDIGZMorCY8TKfi2EwyfWxzPMwV+lW0y29/zXGLTqbuqenyu5jBeA7eeMpv17abINdQruV
64MtB43lTfZzCpN5zwQCzBQQzPnsFZRw6eA0gClSjpyCmnRYkJzXRWzt8np2jr1H2FJj8fFzWX0m
jtsfuomk2Hk9bu/HrGiq8aLLS6zgnvMtb3YRC99H3ZqSEzLyc9WZGpJiHu5/F5K1bSMPP6/sqLKJ
rySIttfFrNoryejtlXww++S4KISdHaTbLQdWd1FC1hSl4zjvWi/LmQrzy0fr+Ew30/qzSWmYjkm6
6z37okhUxPTFg4iRUdnAw7EHDFPrlxKd+lTBOHNdcQn1iE57ml5SNZo3nUinivjvL95MrlM+2u2e
pL9f7aiSh2UwiptrN8h98ggsh92Ut3ZpMWglHSzAGGEclj/jPRoyah+VzS/O0F7cGg9ubOfh/j5i
ySC+eK2WvEyCxIBlHhe4P/3f3hRsxn1ATtanF8vprP3jocb9qNL8GUXcMdGF8Tyyyn1xCzeok47v
nZZ/IWRivnlmBNVw4pUNJiiQ+0MzONtuRNJVETP+UCzVZXU/XddWmGwFWMV/fLLysZmDooqTzZpx
fmaeGbGHKFErSX3XJX385OD19StjmgM90s2nFpeVZobskhmtkQwyhnu4QU0QKy3dWhAfjnUGaj6c
TLhKHqlp9/0Orq/W5/ZjkYz1nosp/HCZQszDOD0JaVyFXTpBNekjwjxc3z1Wi2sLe2cr+WwdYrd8
W6A0P3NvY2ZbKsMfR6tlE6KLbz0Is9EtqkvVdPN2yZF/L1avPVUVfzKUvLKmYf1QF2X/ZXZ7Kghk
IBVDH9DEHbJUqm/a0bx/94oBf1KSvDCVGl5Kstc2Ym6LH6H7RHQQNLO6+epmSIyIe5N7OrXdZNrZ
ZWxnd5/R1B1Ba72oUlZ/wZ+dnLlblKbDXzuhVjRqP2r9c8IQd5OMSfwq55Le3ijm01zWZEUnOkUy
2ja/XeUFpFL8st34CeFA8xRlRebPvdEectaLARTLES1bMh+7BaWo28IlQXlTMEELFHmB39Kn1O2+
m53j3exIay+a8gY6NV2y3I/klWSudRRifLMaIotDIexggQhOTDRa+6E0vmoelYoNQXI/tPRdaerh
PBzijTdJ+b3IWKQDY9MeZhUxnymnIJli7QsJt1u8yOX3mvhj+qvG2k+m+uYstQv1kkY7C4f6e+d2
xyIG0Yhi/l336iNdyQw7rN/m46HURPqC89146fSMCUOb6kflZsZLy0LlWHckx1tEkDz9k7SdC32O
qvI/yr54rBKK8v/5P8SfWYKrQ9kiuXQ1S6/eJesPszSW0ay3Ck2cAEWjqJxH+wzZsQt4Q0kp0Zd2
1/NH9xG/taFviDrTDHxuTRVvURl/6asBDvLgmY8WPRIctfHaGYB3iXJ67KSmthGednRjaH8HXDEX
iULOF7k8GNFc/OgIbSV93ecMg8pocHZEScr4amRST/XckSWso04gCHPXJ3HnW5Rb23szUVlLvvdM
5QQI9WDirPblVswsdvVfQpBiDf5LvPU2KffGIYoltHRX9I8TI8VdlMl838UOu+IGOaxMkksygCWw
UVlss1ANrwnEJF+bCuMjqjJirvCnUXhLFgza/LpUAPCY2wTRrJHe5zHIndCU7Hte/LObQNRaHOEX
eaWuk2TqkIECJiCqfigpnw+9lzlPpVqn/tO8Ewa17Lo2A52eslqqCVKK44zMkkWJt2LRVkFLszO1
UWfI3LtXMU7Azvv4uXLDdltRQp8JCKsYBUXbenJfVFYjMl53G8TK7ysybvy7xKVRLb6gwWVK5LVP
UY1LKBrM7gAUOH8ZSefm7SObc+0VsqR7T3MCTeKmWxvZJggVuWnZHP0S65JAT8SWet8P7VoQOlYX
57/auwa7MbunmBYjVUydcJ4yTLAfsAsC8BwFOGXUxEcigOhlTP1HYoXuqQ+TAepJTzJw+5mAWX4f
6WECLZS3PE/1ZwA5Aqz7K+NsctzK114agXKn+UvBW6PaPoQY45ifg6LgWeUTsdYzqVl6de6SCXSZ
e1IUpxtkTSYFu2ucIj3ZDkMb76Kh+YiprplCkh2jDWP9OCtIRyOMKGci1yiPnXKjky65M2p9CaD4
65S3HbkbJK8Pefq1QmcidUIPJr0JL3XzimRxfmIZAgdtrrRtrg/mC2ps1m4ZAly6tu5Iakh7IWfM
3Rvj8Nk1qj6Bwt9KS6OoqI3rIIzpdH+zEqcL4clGpC/WzpU1ICRh4uyOXWGPPygcrWORxqzSi/TV
g80CWYZ3BaraztXhvCRxhlvTYfgIk2VhJETG5H10q9qV6tq58baKa5bmjnwk2UE72iASN0sXi5M3
mA7bKMn6FLjWhz1a4yN8jmabsaPZxLHULh7xDRuGjyX8Kw6nf38kmf/qXyHiwzA5k3QMWboNOl7/
w4ToulyqS9XoJ5FzPNi4k6+iNonMysfg/k+t9knf/VAQjsyBQZB1K9xHxsPa0dH1HrJaYrw2sVYx
DksBjjI+frLz5Ffr5syGJNTaneq7KdAVbEPG/9oBKs9JceBcdM9pN2VPC1BgmKc1zPYGqOkDZOjw
BXhIf0R/CXfVmE1fr0PPZW71xdRiEmjCITsRBaf+CwA83/h/sfPc3w7HxFKKLRPvEoKkf7XziASx
jx2CulU4Gl6boTlUrp4frfukK5vrn1HtxDfmnetIy7VwLv4imkRCV8xfWYJXexOQ90nPJ8Cpw8zU
M5xAGxhesStYtiNnI2WmL7YooZefsvg5Ei95NrBH+niLpY+YKNxrExo/MoZyaJdRGL2M1JhEUGmo
kdX4prGL2kTiq9Um0gxqeNfABx37rR8n9uNuWfqmrs3nQrf4vEzGUbIX+Wj0dOsMiY2S29nHawWd
F8o5Jq3xXmBG3pMZ1mxGrVYPVud8mlk3bP8aJHS9SxbiKteSYZoF9UCgZD9m4qya9BQlizo1vbyZ
rq0QkC1CO3Bo/1Ji1N8H9jB+sRAkllnFZS6t/kENPf7/2bs6YXJIjNg8pCTU/KWe01MQwASYAOBU
B28sy1eHbmOLTP6HO/DD7yfpEvFF6rPmvKwNQhnjeAeldnTxrp8cI7zgFd1kZQ6r15x2SfcABq47
gRiPzxZMg0PpqPNdwXJ/iMrsWZRvieZqx/tPpx9qN4JO7NAnU/E4u/NTHiXqIM203A7CwfE9Oepq
enlPDz43gG9X8dMYLmQHpgsisLw6dXmNSn8iNExVM2OyXn31+jo6sXVI2e7omm/Yi7zWk/asexo+
aSc0r7E1PVq5texVqkj4yZ3oJBjGEr3idjc5yK+6DJefy+jtwmzoP5l3XcUSAxoftacpagEMg464
d3f3Zm8uyGr96xNrjUzgBoEwnUge4wqfJyJqMGa/E3sbBpTDm4rNcWPV9fylLKdDZ7LUvy++DK9r
qChZfhSs4OKcQXIB35YjibVlPq2aK7MhPCvOX6iyCLVCLbAHa/4YN4Z1YgNvbfROJeuEZdy6WucG
VdwmwYLrZlcgows8FqObuoqLS9qoZkc6qdiT+jiLzrlRoY4XIgmChEUf9IJmOHVzHL8q/Bo2Kzl+
/hTvZZz99BSwKS0aTpnbNrCLyO9Bv2EdKEEtlv8MZYohuySRuiQ0vGdrImjASk5EtqKlCZflkK4H
VpIM3+/n6n/Ly/laFfzvbsP8uy3zbrX8xz9dkh9MUavf6s//1/+HXk6iOQxPULH+v92cL6vL8j9e
+vwbLs3kn22df//DfzN2CuM/XWnA66FGZhG92jf/Zuw0vP/ElYmfEmu6IxAq/cPYyZ8BL4Cx0zHw
fOrUyP8wdjr/KT0HDACeZZOZD8X1f8fYKf64Bxi/OZTnltQtx1rBMH9cixD587bpaLaU6wwXbZg0
ps8PbuySVg0/tJ0nDlTE7tESVgxn4KtYbChJTwPhjY95mj13n4fgQyeISPU0H/hoovakeFhJ48vG
IWKyjArv4jJG8CxCf/7pff+/tRp/wgV4AR7SEMeweRMxyq73/j/5UhsDAhRHv3vULWVt4ETDtnFb
JkTHahnM41BMJc0ApJQ1ndndasmIdUMl23nsBc0b+VrQ096w0Op7BsUPRmTW2w4P3cEEOtubWr5O
/ORWRsVjmuBEzGPzR2Hz88gkHVtn/+9fjmH+673M78OVaMh0Q7j8Zd5zLf7p5QDRq+aIl3Qk+8Ha
evBmhKoDWXE1aGVBCTWR8OAh6gXK+zrHVnKQRfStN6vxwSIf4b96d/+EXq1PxyOzhs+i6bjSWj8+
//R06sIs3NKdwmM7Mqoh/HMbl6EEGsH7owbTx9uxtVRUsCsp1mQ9+1JlyHdQ6YY7Q67XSRug3GCg
Y8odwF53i8Ot3HBgPiZ2d/z3b97/wTXj2TIR4ZEiT9cN84+ipvGWsEeLph0tVsDnKTWhkoHFdyTI
RbuqgzxeCIOOo26nF9s5VI6fjyE0AYcovcU+pdNEYhMtjQ6jgviGftPqg/cZU9AtJuDZ1Izl0Smn
HzBTfv/7p27Qo/35m/dcc63LIHkBytCNP558IhCfLF4SHv9azcKYAwbp2UhvLKxzzXzWRJ1y+bYP
tKRwCyqaqeTa5muqcYrIdhZVsjfa/iyaxt4R5/d71hDjjZCT4YS4uahJiCGMYpHFvFNGka5WCu1E
wBqTy6KG4yRvqm/qwBL4bGd3TA5Q/B+HJiJdNVw++Q6yYADEhwBEfAxq3C4Z+ifqtzoQwkDOyJrH
SMADx47NVn2cfqPKZxtt7seectoQ9tZU/bDNKyPyZemx5zCzL/gCAP8iaHmcwfmlR8PI5l2qevNg
duFvt+Gne13yodWj6Zdluq3driYTw6tdeQAXjrS+2EUGoBiHPi+wNjMJUAxTXLZJqwdyLopPIRk4
Wt0qAKqzEwHcW2+VyjUxZX3sgcdFJ2q0NpByTwS5Bms2kco66ZJ9z5KZx9piIp43+7jIlO/pHloH
rLeIR0NCklTqaxXZOp09fiHsW25MrND3t+H+yjLI0X7cNHs3R0FCDwDRyis/LT2vd15ZxjsafMJJ
o+hVGbB2FKSqjZtB0imJat7nk/2EX8A83iFGnlMLXzNMTAtN9sKgYNqB/6yDMB645HkekeA1DGLl
UqVgSUREnjm+4SIHrW6uKbruNG1tpWnAYkh6snIZYA8i3mx4dAtYGK353ZCFZAaKdREE/kuPW594
PiNAPzr6tZyrbYoFDXwRsCFIPgRpNpYTeCmQQ02cXQ7rjcyABDSFwZxn6g7MaLpgjuVPm2SQ/dgh
vvbYCeZafXKzRPOniqCrsScObdLJcF/c5AGZBOiM4b1H+u0rUPVbYeXXvk1j+Puz3GJkkJssxuVV
9p7jex1f1ip0+Z4LTqa+jgOjIhQyhfhPoJRo+ejZBuKa7Pdg2vo2y7suAPaO+QUftkaEz9if7u/a
MtXajrz5jzJJn7qaeSUCLSTxqD13UxrtqVzhbw3Gk2r0ZE/N/a1sOnAqORTtuvgyM9Haso36MEdC
dXC5jDvKO0nByttmlAt6wQXMRt6R+GGadVCTt7dxzZENRaoTjMkcuA9NQCykZAxcvXoIrkS3TktL
OHNtmWpDwAk2y1WC3PR86YZBHRCEVnwSu1eE1j8TNtAuBIVrhyKpZNJLECbrysgGwk3u4uNUxGKD
rkw7CM/mZ6az7nfF/HE/OmKhfSdtNt2N81CAjAcG5wzEBDbxQ4HLQhT1vEf/89Mg3Y2+AzF1OCFo
0rI5MFvXOcx8Xlw9kUdVkyDpzALx1xgwt16uDfdGP3pngPXZ0Rhz9hK0AhusJjYc/JkZbMJkDNjU
LglBpoA5iUe7Oaii5auG98AYCdOInEL6df9h9AmnGn7kqnd29WTLAxuBBrdR1lPHTyerbZtNYUbz
zmotwj3jEiD3rG2mnsicwTbDbYu8cCMwKzNBRGlURIfJy6sXLW7sg8hx0tZAPfOQSGibzwBTlChA
MQIbPm+eJoNPSFzfjKpD8IGSyAfbSrokju2dSkiEngRX49gByuric1Yzlqyrl3rQXoQp+deO98X2
akJec1wbQ0Xke1Vt79QXuxHm0WYTm8qUBbQVg0QMVzoW56/E/vOM50ffVIN4du0VX8pOorOsGlUE
DgUj0QNNNPOVKXpLj4lpNbmqgjURPCw6FM4Q4KeRdyZfmxDGclNkVXN0lxrw/pjg0GB5SqYQki2P
u2kHvfhQVma4N7jXWayW8sHykCOy3POdVKTB4AH8HWHV5AySArCq3jaNP0kvQNjDwGGLKofeS7vc
awMHoejaTRPu0ne4lQxMtDbRCPezJp2NjRE1wGTn8bdXuN96NOjEfiKVF6b70GeFPIZpcvUGJ+Ts
4lfDAdMGlpVpm37WP+/PHP9tsicx5Tx6zbC5l0w504SNsCZKPr7KvivJ0HHS7WgNaJO7aV+RjbPR
p2+Mg1JySsHyasD6Zp14VhLw4O2VxUZz5nfCllEWIH/+NMa2IiaLH2bXE+BTuyEwK+0NtDb6b+XG
zIDVsFngDftJXQ47R8p2o1mCVJfIeM5YxVWt4FpxumeJ1R56XMdX98C2AFISmSKTzYHkNf177eW/
72/llGiPsuZ3XKeA9WoY/+OaSs6zZRLKU0ipqHYeCSi2dZhCYw/mCPOm5gQEMFl+njJ8m4p82jcD
rgEUEHs56J8mcx+gQsu7bmlHoB9qZxjf2liQnNGl7wjPDgyNo23r5IFe9yNffOe3GKkkZJpf0pkA
FLmsfad5bdvBXaEBEfp8KpL1vlEa+U+dTRS9p8k9a9TwmLjmR0sOJhuJEl19VKhAxktPHtCG4hN5
XqvenTmGHqOxExthv+XVUu/rwYMGkURgZhf2iEmqv7RMeyBBmTnrSqTXLzTa+YH8jrMt8BRQGaY8
WVGRqDN+FsK55mn5QWa8s68ZjW+IBMk2penXBpmiuYfCuB810xdcQpFN3mvfEW2H6w7Xd3Wryhg6
dLLGofPKLLDWnNQToTxjHZRSfyWkE+Pp+tLTsHlybVgWjvUz9JwR8imNxZjUj4QbeUHTp19jJvnM
BdfM8iZia82vr4sDqq/mYv4UXH7XAkPNkJAvTaWC5qwYqJ9KWW/vn7GypyJyOcHRO/iKZcNezWnQ
MD1kneJQrfZT5KPKpr51KccVGO5I+KpF/m+xpDj2RtNsNOS7aCQ3mkT1K7PbMuN2X2ztMkO0A7bd
2oFRTIiUqQtmV9y8vii2dZa+CnwSG5wAddDKH5xgdr6aQ1DPY73LOd1IHGnZuHA86z9nYd/uLVPS
I5IVQ/ReCRxPs6M+0pI0QqnU81jaJ8v2nmnMnpnfOD4XCMpjjzmFzuAF2dt0jOzEPENsDISWHROn
xpHmjdkuScOKQWSWbZyy/ugklowhzhCn5dS3FmIRpyAQ0ejx4gs8VExv5o3tTShxENCDBl/4iEU/
KbENv9JR1S9W63MOvYIWqVtt8NnsH7sZmVPlykvTvhqL/RZCHpURrDFAI7Gxb/k9DS5hGfOqqCz2
ZoRDBQIqAUPl/CWOFfup5COkSE+l1KHTF7umaTGwyPQgjXDXuYh1h7pyd2OsvE2XaxnMXojebgYi
AqkvCXeoSTi4LLUxwRtuHKWWra2BSeC23lpW86GhzNzkjvguMZZtyhxDQYSgCRskwcNcDRSRGNG8
Ikbj3KrW75rhkfsDipxu/GIKGh5L7RlJUb1Rg3awo1L3s7kFBGF/TKagwlyGkBMJzc1gii7I5jD1
xTKTwUxIxIEdAQlVs7cEsWnHW8MOLT8i/anRBwuIN/Y45Porbb/xW5XqfsVezG9isXe0iFylOVk+
VHI2x4L/Rkp8HHbNlTMQJw95Z1ZbSvCdMQnniJB/b89Vwvel/Y5M10YNGJ8WPTI4SEbvoEteqVtP
EZR7apGxy144lxy2qug1WaZi88a34Krp7GhT+4hg8JQtYXjumQzX2WAfvE6By2vQPxk9Mjb2LifT
Ni6MwavDlKfAOPoiSDjvWWKtDt2xKHyswAv1XGO/e/C7Nad8tcbIeWUVOvqmR21aK+KGgN+RgU6f
nkdTE4jGNk5N1oC0i4gSrU3i2YTJgZVrcryBFW8YhwtM0mb5HK1XvOFIMkrh+Aa6UOoqxZOr2xWd
n51+KSpQd8pVnJZRz1VAfCUePS1HrsvEj7f3l1Uv6tM0+Hde5LD8WqpdzNzlVGE3DBgNFhu3gz5k
m8jaRq/cd3g3zsKpzngR+psap7OuZWIDoqt8m9TGy1Ga2rYcz7Mc423IFREB1znpVTb6URm7PnsC
tFeygi9fxfrZ6kJ8qZYd6EPC0QB65FZ7ab6r8vTNc5hg1L29fMZEYjGQlgGSFWtfO3zxF2qNnQEe
o+dWqcJG7PUY3WHPcpJNVogRZVVnqkzioqd3xKXxO00gTZvEXU7NyDhZfSXKiN2Uyca1zBio5vPI
m1vW7sPUSGvr1CN16JJ4mCQp6aYkP0nHWckV+Z5ggyvsUvfNNSHGa6kK9/y7fCvzrN0VUcSt2Lnf
M0b7vp3y1REF496wJSO41+6yTbJAURf4KQvCI2aZTTLTiqdefaaDLa+4HyFysFVAu9k+utFoPaou
dZ7rDMkTepi9rubqOM/Vh3DRkotqtg9dXRZXfZJ03bX4IBZd9yXCsH1Op77Vaw0A7LrYWLtuHYo+
5sEUXiHT5aFd5lvFxnsyCD2WqSY+J/Doow2JWdgTF0JE7ZRm1iluenPbjOTkLRmYQXTi2WXplncv
77JfnqoOjTR9lqzN99QsTo6X9r/SpXmglDN/LcxvkhGtpFsp69IJGtFpkOACUNceUOCiDDHGEGB0
025T4iaukwkHiVYlgtDrao84yMkTGHD+FiUJqSnqvbOnob4SjUtk+DgzqiCmNSgJ9sb8P227kmj6
TONyMlrMRUOhe4GJ8nWiun6WdhFunF6izI87j+Db/DJa1JBGScuOE8UXLosiMawiFI1r29QBCamY
MATPVgfd0H5LR9ZI27rFj10RkbIThk8G2X5rjDyGQmCb0NOhnY3FrbZYAdh4abyuKo/hyk6mc7VZ
y6ZPhLpKV391eRW+bjEVC6vqmJWYUyyPrKIBvciDsAfWrll7Qqhp62I53x+6nkTLsjD2CCWGZ+Jl
f+cRGZM01Q9TAv23ws6/xVpLEZBp5XkG7kLqicK2ZyjjpgY4H3qs3ZxG/C/yzmNJbmTbsv/Sc1wD
4HAHMOhJIHSkFkySExilQ2v99W8hq581maxm2hv34PKWYCVDAI4j9l7bxEng5vfw7EI81smnNi6V
DtCemld1q69LmiZqtpjPr8IfOVpwzzmVim89kfGcI90nVsjTjuAndl95cR1T8ezb1p+fJmQpwZQY
hAWvf5twMRx45yZJBdXy5FRxePGG+kdR2u03x0IHF5rjV8tLfviJMQEhA2eNR325Cuvp0e5s97qB
Jcx4SGSP1AT1S+INj/QP5RcoHNVGFub0krY0QhXZDZLF3HMcd8lpMNbUBZPkWdRJ48Uh42vDxYUu
2KjuTfLh70eRPzezO31k6G3sk2a5dqcCmxWxU+Q8WYKtHYlRw6wera4LH1Feb72qFB8Yxrg3+W3a
hHyl7VMPJobg2hIKyGRWj43KnuwcfaKMiHa3NQyeDI/XRY1eeHn9q9dfZJfdY+9yILD21qaAuxfQ
Wd1lHROoDZsd+yqZ1XVWdD1cMcs7dF0t+Ian8FIxANyLyDIvxpKcJjyuN35rPhI80kD6J+R1VhW6
0eJQ2XZ7EsgvLq+/FMLqq41LHOVJZz7qvrK2qabIa+sAoRwKSAW4n+aUdBW1I/dCvSyJ+WWsMwtk
iwq5n5MxIDEoGCQzpSnK7jt7SPCNOfu4BHrj8QO3oUinve8N0T410XnyUCUFG4/43o+zYgfQFOlM
bz0kBB8fDe0qxmKhvZWO9VzYdNB2mbBFsCKMcBcDDuCBNcdDx+p4Uwqz2DYocLdNPTGXdb0KEpxz
dkPCPJCs7IvIeO4Q9Z5kqdN1vrQipvV0iu6Z89TbBRsrRtl9S3bELarWgqg6sn1KN3Q3bp1H1znE
qSKd0d3Sjm6RX2IiQEzq4VJ1peNCcCKdms+IKc0wj8yMarLZIkTM8bx3h9QJDPOlFeRHehUd1Zi1
xkaHGAtq2AWoerEDGgBrlt5+knaJ7rlJsXgWzUEODCFG+Cg9bSKgkIXpmR80fW4e2LlgnO/4RFLj
k2vmjDf8CHN0mtKx9/zGUvWf5lCPRwr1PLCa6gPxS+s8C2Izk5TekQMmCzpQzJbz7nW14Ro4EkvH
OYGvxkE1TtdTF5FMZwgTyA2WrCXhaSmp6xkR3sM6ILySvMiDXcnDUqgmSGT53eMfBVGp8q356oHh
1t/GdDIEmo5XVfeZjWXxyHyLSUSMwrz3CzSVUclup+IB8PpiwjicMS3aX9pJ3mgnym+WODbP3MiP
bu9ll3y6q5fFuyI16TwPmbfz/S4Lkvzc1fG4WvUIuI3VsbHDH6/vuTewiJgGUCd2SLdWxYJnYDxc
esOnMI9nbgwzf0i95IhejujTMMQxhOidLHo9YlHuPs1F/gndS3/RZf69kJm9I0YnWzfo1YEIK5OR
2hoSZbnPoHyjPRq+lLT2cVMsZtAM+UjUpdxFaRffMFz0D69/ZZgfoxEIYRzVcIyrbjun1Rws6eiy
9WW2RfU/XOKBQE8ID4zh/NuwnTQqPGZfOUCYVk7RjamM/kDzSgFeovhuBw75OjZuB+AfwWw6gM9z
TcdREw0c6jzbEqmWnAHFbkdnpNleB1FEl+KPJDzOjOAow9bYeKyWqEYlv9PtHuGxVsehMoitx2gT
NfYV9Rq1SGaUt2JsCFSaxuTYqPpWxGl5Hc/TkYYkgC6rYFuEP5lfu0fBL9sWIuvJq+z9XBAwGpa0
HQ7yA9hxm1dzuuNyY7Asiq/cJftYx0V12yQWGhK6eoIZTpg5kyBMPcDHjuzwXhA4bo3HURfZhx6K
eSPldTV08eq+Auppi2+in9jgfViMxPnk0XGY7rXhJF94R0vg1i460xn/lE4lA3JE72hJt2OSkUWe
esMunQvmha156Uukb5ZiKhjJRSAGKb7FjDr2nUzAHwnmp/kXZ+kzWIdIpX0a+6zmqnJQPNcIbg8Q
oKYN6l+iBIiRhOugz69k594zaDW8luo3Yaw/1/MYACfa+esdaQ103gvtxcYP523rRBN4L5JOOMHs
DZVdRExZhm8TOqOtZ6QgIroUMN7xSzGrICSLKfaAxNynfdxPLbNkYdLc+zZF+Oy0j8SBw3hnsCzw
DpGrV1yS0RbnEuVntXCU1kyckgSshNJnMF/sSOb2iwo5Y/UPf8ycg+H29dHVTso+J/2EHVfuMT3V
nGyLdcAW+k58zuvu7R+l6On7//5fHppIJoSsmtl2e4okmzd72oGHWCTacTgDtOlOTpJ4bAFnBiSd
06L4YU0XQ5ZgNJR8Myfdn/22qBhmJye/GmHndAZ6dgNPlrprPITIIpTfmsKmQE+LMgiN+Gcnli9W
p7pD0q0jZLOA5bvntkeY4/sl3So7U8GtCsFU7WtBE7Bw78X2Hu3LZ8P0vzSJRnLs2Jt3VntvN9Tr
O3cc1Gc2uz3bVG8Y9Ao+pY6YpZ+rETv+QEDk4Gfsa/Dw5wuQoCJii4bi8Z7uGuHPZN3bSqe3QmaM
LnPjUHfyU6fRauaYj7ZTnYfvbHkt5AS/5Qt4vuciBHMd0+MlWq9L6V+2vI5OESRiVzh3AoM3spLt
AHlrw9M4eUKvK3LruukB19vGfBik/lClzCmMWWCbEp+wj7DQSLEzSPvzOx/dKhP+9aJZXxjnLtt9
1tDo1N5cNGOMJko6XnRGcidWFm+404IaocvhRw8RMeXVS+I7pJHGzQczg2wZQzjeNOBy3vkWxb+s
Z33pIb1wTDQe6u1uOecRi5LLIizVLAhmdZeI5EPWnrGYsy1cpJzHsbl31xUdWjVvSxxyGMMCmnTV
Hu2YdaTO94ZCNUmXtO1YLxD7Md0XpMAA8VoPPVavq/gP9yuqesLi9yh2OLLXcaKi8thaCbEOLnL2
pWaSMi+V/851sH6av3/aPht+LlWP6Es+7FWb8Mtl0NqQhYWA95j3i3/shgikyrNRIkGUlfoc536y
ZX4/AU+d9XtJDe7bfCtCLR1PInixSNxE/vJm/R0V/tJUdZet/ikQF1xprGf6G2ssbl6PRF2xTJE0
rrpedn7KesPGsJhPzr3TVYxa1j1E23OVtNNwseDT7XJUEfvE+z7W+cfUTJ/9FP3H0LMatEk5Q1aZ
f4LqoE9kPa/Sa+vYFuE/+4y+yi7L4NUnbVJwgmj+ggOu2wthXq855kfpwIrJJP6U2IPz4ljl7nWD
tLTkHHQ2GlHlMNWvS7ah1sAFMfjTzmnHAxaB6DQOa0c5Rp+9THzAuSEvdhqztUiHR8+iolsGOfA7
m73O2aYRKHCP16472e30XMluVXoV1EImXcTs0frNjwPq5uvJumnw9iKNp5muwYchQYtJc/ArwfK/
ugq7SaLdAW7mMz2eW80msJ5edM8jKmEVsGUaxcxsIPY8qc+9yxM0U94jlpgflH/sb0JCXWJV7caF
07RyaBGaUySth5odczDZvMNS4BusCHUdMXMz8GKDg1UEjhct9Qzm08h6LyBv8uvrMZwYybnJfcCi
ScGb9vgSE9V+K53ivGQj39RgP0HBjqj1J7aDTflhnelsq2h+Irmo27qSh66TeOixh8YncGfipHLZ
Yk9dGx+Wqb1UE2fGZIXbMC+WAFw0enPR68tSx1swmeehGH56NmrUPtS3KQjixXLkpQmvQquGR+b7
hFUxEiRUM0lYxUcJSK36nHdIv1MF+Nj2kpuhA5OaM+Rqya8Ap+JuQ5Y7W7MR+Euipgheq9csqePD
0PUZwgv5hRONzT0Jxpu2UQJgqx1toeV8qnNChyocPHHYdtcoSWVAiovgEU9SGRtrN9L51d9PWPGH
3sj3lcUe02IJx0N5DTH49Z5niqFL3SD5grfYbHoJ+odQ8t2rSISGAr3T1AwHq8+/dBphAQmJL34J
rZ9nPFSMiHjLVU7S9M2XmS0XKnr5Y1zsak+mz9mkBIOCwndp4pJVYTFcSoZiCxCFYGyiPGij6dxH
RKaOPfg4dzmkbkkaAOJrp2jeDUH783Qjo85fI3RYHIKf+v2dzh7eT4Nq75xm48c0apYXKyRAvgdg
VWSsD9FQ8onrPZ6ieOsaBLLwbbTZt9zFxjRNathFckz2hFxKSy97UGHkaAnW61302NjtVb7UYo/p
h2SpgUCEOJ7zQ5jPzqHs3I+kNb+TBuy9/eaQsCvgGjZiIaVWKeDv78eYYb6itybvwEen0rbmPbSd
J94YbQozTPwVQ7ZzWT5sW22kR1y63tbPapue4qcDCvp6quoDHSZCAgJa+QHuuFsG+9EuURf7Tjod
wyY/h40cTqNyvyy2UI+m03zBqhPvRKl3rbOt9UK9abO7aSVrahd7XhZx6rQMvEgBZ4GajhdTx/u0
YA7dRW2+XSqoBZTm5LfMvO4xhhswejRK5KPoI9+ffyA9/DhXbnHRrFzWqk3Oq11eBjF7Q3YdGenL
cVTcxk6LDRLnitXIS2XtMqNgPzERG4BiEQJ51n+ZxjRk+mKEEIIQ+ruCBdjSHyy5Yp6NEeE+yxac
dg7jU77zRfLfjeTa49ZsblUPsaazA90htHV9Ij8H/q7E5XrudPtOgaze1jqUiY4ySYmyEP6R9PHm
TgSA4daVdppzK0S9JRAcP0z2M/bbu5RZIvLGC40S9FI53yjBulh3/aXTxce+Lv2TqfG78QDdY7N/
jhKVH5wQNvVYkwTnhg45C3Jk/ZUu1hM3gtjYyo/3XkGAPUtgtxAc7V0FbqDBR7WaxgGuIBtmfDHL
ztjENkNGvzBPdkhuIYZNMpQVCqAWf6hhIKEccybyhZ5SQo2eQ8P9hJX5qjOK9rq+aCXyvUv/hPJO
qLMzz7fMD9YzAUahCcuhreFQrYctUdrVpmWzfCGZ1GcIUlFmIekkbPXvp57zVtbIZ00nJk1hufwq
3TeVTg2vNTasuj3Xo5nvHS2azTjjK6jtp1Sy+3It/n865SaGdKkSYhM7BAoFBJSK2J8gR0r+TzSw
A3XYFHRgjo30YXZm4uxyfXkNrutHZGFG5J0zzwQSkNvjbkKm2Y+0h7iZn8OebKmkoryjHa0x/ZDY
lUzVS7nIG8FcYZNPpXMqVHUsQtY2DBIfXi/Hv38W9lpY/Vr18Vl4pikcgUPGlX+cI1lIAgDb//7c
E89pGfqilvY+xSt75SrCcdt6Qg/iPxk5T2GcqKgCEJ9vPE2EC2cn/kEzsQ/luqcvCHCpG10fIOQu
mwbm4pxYzd6xcRklQI/5n9z2VpzuExe1e1cv13ll/lOo//8sSOdAWHszDoT/tyI9+IHy80v2r5r0
//vf/7co3fmP5ZmOz2Of24C74FdROk0gKW0eOaVK2Dwk/0/akPUfIV2Hgwl5mUBP7VPA/3fYkPiP
kibJpojSGVjj9hT/I03673cnElilXO5Ofg7dgOuusUa/1iQZtakdt3GLXaXdxXint40zil1KE33b
g0LkPpyfK+U+jL59h1IUgFc2PSIATAwak8Uc/PPkkYiimgjPTNuebNx3Ng8e4HXTO33h6gv45fZ5
fbEUEy6pxK5Jp/p2rmE5DlOYsu1OXvOsPO6V2lXkoM/K2g3VYxcj7yIemXlSXkLG05CuMLpsnIrb
mv10mOJ4bSN1RFrJCGloCURD+AGla7zXIz3OYjaP0/het/Xni3ZRyvCwkZ7Lbumt6t/SAyN9NG0n
q4xfyNw1CT7AhITw6KMv7QuSlG4/Thhf+3mudpIKzRq99mE9J3+5SO/+OWZ+dQr/WX8SDWiRseFg
zHNt+21VxrZU5LnwulNX1uJkGSbrioa9FkSfB8McUTs0sCe1SElxJb+U/Znp7yDbq61GF4k9PXW5
HuI1ONTmSDGIfRkRoS9oRsrSvykayznObfO9cwnVS5v2S8vDd1NVhXNow/A28yJ5tOH0qdwSyGXO
qTF5By/uWCtGzv3f3+yfcxZOWkdg92CtYLtMhX6/sC2VLykLhfEU20+N6IqnBDzzyeOjJQfY8s9t
nkkW5XetVhPu9J2MxwMPKlAtVtc/oYOKA8hHVMkEyP/9peEa+fUyXoXziAiYakjLw7n9x1PAnXLd
C4xpqM9DVNNhDOSuwSc1xfUR33VD2CgfDGJncGHlpixggbrqw87zgSLFpYRnNJcXoRd3nzhMWl20
ho+bzx4Z9XvE9PDL2G2jyKdsRM/Id8wWFAEMkmFRf6rqQgLgU6RB5O6KhkmPjQaUE2E4BCgk2d55
3FN/f8d0OH++ZY4yHKcEepPe9vbOxfcK4WBUw6mOcufouPPWieDl+roKKtnKY+nm4D0JEQBSLm9z
Z/lOAG+6rVvHOchYjVuUDC+TF8FprnC6+IW1HMGffY0cT5ySsUIpls7gXWL7XCGif+XMnrBu6INI
3KAq0GkNYdruK6N56ZG0sLfzpm0V19YOKc+BYjE6NhYOP7dpyrOPoKPHVzaYEs+idW2x7982pfGp
cfKvqzNyP678EnMIo0NToEao8q96RHrEBscjLRXQxtTEu3p2yr3zAPeB/GM90dk4zrNoG+4C9IVB
k6fVoe26Q1+13tUyvYikuUOzZwaW4ZUMClgiVhMrJIZFLzBdNSYA5QdKZ5g+ZAuNVsVIsIwU0Zyo
75ds6k+DjX4R4WhfJ+oss2g3ADXeEt/qIKAAvTEv0Q3O4s0C7A2XYdfsTc/7XomUSGfWe9QR5LIs
39satVqaYiKQ7jFBLIdrwNM3Krz3p8k4Mgu+sWh3WHkCg1w1HywYmZyZq8V5HQBPJewDdWKhjYDN
6xgiKgDIi7KDBjrtiYBazt0hsR/AC6LqYLi/WX/SSAJBZ9ZfYsbpwQI+bS9iQjHYQ+ebCbhTNaAK
yHvt73tH3TCMd7cLfKFXkHuLjKgCYbJh34hak6iB/djGwOgIipwGZlUJe7053QtT2HtrpLLszDTa
rMhBs0Kzn8r1D2j2NpHBe7kyjgAFlxsZpyvprk23g1qJR/bGtxzC72qkeaHDi1u0T28aOtyH83ye
0kickcQjYemDlnHANnHYduT9eGorrg2Z659jsfzEAlDs+wwVk90spwSDq245e/EleAfbTTxUOAPH
Io/QkfztvSgeZYfC3zKSr7gcAh/3PrLX7ppMUy445qjsYZf80GW4NPPxxRzwu7ux2wdmHq6wqDSY
BC+qi+LrcRAfE1eWAStAIIZqa8iSinjeVwXIGRD6JFvMmsFuATGthdKMtoSvlNMba44TfW/tCgWi
ZwKnL1K9aeyh36kpeedhpf48MaiR8bI42PVcFwHD7+d3ZPhDG0ZQQpql6K+k4Qa1HKs70cTYUCpv
zaBwpyMaRHdoYPk7ctrVsUZxoplZN+udV46ksLYW7bjmDrEV3LAljMjTyJ/ivp6urHlZk8ctVFW6
3JWqynYpD5O93W+laU6YfMJhj0f3Si8VpqzauWGvzU65tjkabGzmduTFwez0IqjTFq6oumbWm173
BjIhNSH8LXW/Kyv0Py38w3+mfyXqpjmbbsKJVIZmXLPkjKjfIS5iTCXEMzqkBsHM9M1ZKPqtZXwx
lqjaj7X/U8OpELJOg3AVWWcNiK2B1fURU2G6ZZHVlahpIvudB6m9VoC/9ixUp5SgStDFeQys3/bK
lkh814dKf8qgt1IvPsRxw/oP+JocTGfP8A/Bw9D5AacJtNMlZSQyi+Ns2LDt6oETckGur0vEjmnq
HMnXvIHdlH70lHU15iAw0DpcXMYDwivufXT0e0LKvXfG7dbvVRjPXEovG1ECNRjZnqb3ps7lDOpG
rxfypNvEOxLnEfIpW27An26dF2Nm8HF2CFC4hksC8q1BsDQjutCyyA7vPAzf7qjWl0KwtGDsAFHm
jzGgqKclWdxawf/EimFqkO++7aDUneYAHFVzgL3IPJW0JxvSG+qzsTv2SWkR0FaWl8EWwyZDUfgc
Ty+jCd+mFunF1ta30os6ZrCFtxdokP1x2gl2w7E13Sx2GBDCkpzLpbh1Sh2+83z/t09X4Vu02NpI
of6ocU1Z6cqqS3Iw4s9dq+uLd07dEIgF0JfD0I4xBqZwPHfk5+jcAckgBMJjMv/+/tE65p9fM4cR
pQolBpJ/mDi/nxo018NUukhaUfwcKeICzTHJ4yjLjiqOaZSNFaLZkW/nQ+Aq1FccqKECFcuuHCOI
HTsETBlfq9r9ngLG2uQlZg4iE/1N2MHnj8P0OcF7jcvAvwWi+Z2b37ngSRo9LuA0Q/IT5pNxslKN
qPlbwhPgPiq9b2xV7B2kzyLo/PjH6wnqN93T6PSoPvPqiqSMnOTg9nOfM3eauia+1F1QLFaNCSVD
EJvpr13Xs3yt+/mURcOxnNoamG3HKgxoeUEwdJqDSmAzc91gRtjC4Xd2ss7Ow+KC5SSA41jUM+xe
JMu5uB/Yf5KxN92oWezxwGJcqqOnyvBRQjfhsxH7DCBy6MqNk32XLfNaaulpXyXy5MgS+3+HLKnM
zwbRPTgA0Uvpafma9L04TVR6lPn62RQQ4UTTfCjaEzFQWZCpJj3U8ccCDDXntKXuLQZr26QwON8r
VHr9tMMC8NEC73gCBY3BCu0+sXvL9eroqGgfvBJItetOzs7TfYLmurVOs/8jGy18NV10DHseTqMd
e1h1eJTyorcLnAzh+tle08ncLzCvBaC4Kzwd+jrDQeGX0cHM48fGGkjvC20PQR+GLJnEOrDHSm29
CN2Mpz28MyNBYR6L0j1f0dZnInjDVuVeO9XB1A48xTD0zyp6yAT1i8p9/7jkzc8QQbEbFv0JkN3G
pKY/Sdt4LlN/ZjHBckWM0bUQOEwRI8kD7M+TAeCIYjwbkUOXxJWjAT0qOdzVCnDq67dF/Bgy+HlE
QcUMPpgb49KuRywCyDmwa1xnUcGORLXh1dQ7yQZ0wXKMNfaWfLIhk2XUEE30MyQ0DU0uuZFKzSRN
lODg4ihDOLhE+77V95RtCSjgnyQtJezcT8bSo7cu44z5PVc+wCKG9FVxnOXDPOH7gV5NbysrB4k7
KEv9kPLGP2UdA95JPZFCi0FGPzR1ftWgRj6nox2e8OfxcKQFQfA1qLG8gpnxosyyPbSYA3fZh9Rl
4mVYlJkw0A6z0JskmXlcpmZC6gEif3Pu3K0ca30Zna2S1qcpJjyqQ24ULKJ/yXo/hJy7ho9XbLVN
b3okRSQ6QIu47wov35k2t5Y9gmzUT3EV1bdQl3+gW6+O5u3sLFR6k+gfpMB27yZLGYgKnJjXNGag
2yW8z6U8Ahezj7C4czRnZnErZxLdaKRBDlJd8LEQPKGv/Dl3Tyotu80Ck2AHQMUACMe1g7vCUU57
HKwBHY3dPi/Mb28rG1HfVOmnNI7m6wH3PeSLzj8q63NevExujb/V5jBSYvnAXB0LhAfiNWwtf1Na
4xe/UtEhX0YbuJZHSbw+sjucdMAjoiunYr4qXqhx4V5DYfEK6qNxIewxbcMb6QML7eqm3LLI4CfL
RyMZAcwwHsKs3JMht3RQolpKFT+sdpb4MZSlWgWvEjugf+pYG1RxLM6jiyPO66P+HLloKlVEgZZi
CM9Ezip0bp4BwIpnonpAxvvjiz8ZZCORyQGJhjO8aWb0PuNzpHECzHb6WPmrkwY6X+wkI7Jgszri
a+GYTpGQzRk6gahXcoc5/4pVWXJhDqt2da+A2UKBXrLoxl/wHDaOsSB9x6qHSwkN7CVjrI8Aip6A
RefG196LN6588tGwz3NG6JCsUUJFGEYH7zmx7Wo7m0P9XeoAgWSy9UcUCHIIvcCviWu1pYHhe0if
qS7jo8b5vS8yDrClAyGJimrH9LnYcgrd5ZUYPi5Lvu8Gv3oZOoyPzeQTHJw+vs5oypFBgDuTkVsB
I946c3zbMxHeknEF+5ZAuDrfpQA1WeOQnikXl1pfx3D/IR+NVhZoX/+M5CapnOmYmNY5Rs1wU+p3
pCPrOPL3ElFB3ADm6ILY+JchYgww1QaH659alVHe2ksaZI7/k0KrWfL87DtLEdReZBwngV3RsPMT
Tqj7VtY4P4bcv1SY4K2CQxtFyRNE7ZaiZwF40OY3qs3Q9YVTs6qzBtyL7bqXoTrXMV2LDPVPPAf0
I+tqPQ0b76CzgtQgiWsjH4nmcyMma5ltT8DmLQQWPXSoaPECr1jjeddWmk55P+GJQuspy32fLBLn
T2GydYEQA1DwbNjSPlvCuzfj2j0CeY6vRZg8Kn+ezp7jikvoKeCx0HzRouA5nOptm0CTIHcv6J09
CpViB9wGU9doHfFNJ8eqYcneZtHRLMunGBMV39ronkT7bBKVtnOiG5eL/IzL51l7KrqfG6wVU9bf
t9xuQVZF/dZNnJLcO3cbqSdvIhxk6ByCRnPRBN3YPyZObrGhBwxF90QU01APgY2UbVxal7mIfTNa
NSm7w/LOZk2uBdZv3YJiYs2ER1KxOitV5fcCrDO6Tig3807aalqw6QBKVQTfvS4Dqxy3JeYf/uAy
m+67Ju+hPqJNmyTP20Yf/LA7jU0TrbqFky9/WlZt3NcmC+AsFxMEunbrtal18FEkA2gjK7KMI4aT
QKAArauqvPOcYdpB6ttanYm0q89OuUFlbWN5HX1k9n5k4qIsNSJ60q/wS7mXgoHrrLB6vFZl3EY8
RDtUcBqpOD7H6UPFw2XD9/zVK436wND+kMeZeKfLctZx5NvPzcYX4TPaXiV7b/oTAmrWgZdJnEUj
7M+hi80w501Z3VgcdRtbgVlmL6FFei1qEYJD3Gld4tt39sSgdvQ/VqwMwBipcdd2NurLymNjNGGW
ttj2JzgdTnb00w9fZt4HgNabKamNjeUvtG0aJ3vSbMqVN6GVKx9A8OPS65vPsDoIJ7WiB99IxKnB
Nb5J0uy+tsUW+od3QCBab/2GOUHh2vHB8BXR7vbp70W99fuKYm3dbJYkjG1YnNme9RbTArjOb3Fg
+kysq/KANShjTqLqvW9P9/Ocod8anPYq5IGepQhBvS56eecVrOvgN18Of/K6tqOrsNi/vLmo+1xZ
mA/CkxqKkEIhvKLu7T6PNlryFpIs82WOosk/ER6WH50G9XBt3eByrY8xoJOjYZc8VbL5kqY6v1Qq
/qHsCRNBSIjjOy/1z+bSdmjCPFMKhHw0mr+/VKthrM/owDi1Ix1jATu9NqPwOMb5rUYCfV0quexk
GfWBNOKLN7ITbCu4C2M17wZz3Z3KKmYBjhdO6zromzreJ/6Pd17legq8/UBZYREUbCsXUuAbfUhe
J4hO0oZX6b0Ms/9cpRYAiLJmwJHZ6cEeRH0D4+AkEf0j7iC4VmLPjCfJjH6QSC2KCrCZZryrq2nB
HECq699fovMvB5kn+CRNzjHGv2/FOrEFv6OYlX+aANwHFet8IrybO8toCKiKUrAPA9lsCMjzQZ1x
OBHJntzpLvmcl+lNHaugqtx9pqrHFEM9A82KTq5/YejubTy5R2L5sVLqXMvy65ho+LGg4xCJhSxP
cmjnfY0MyU3wvhJOTdLjCyFsGzqUSzJnd0ZB3QoVMI4ZDxpAJvEPfiyJKfr7R/DnvkiBA7UURwRk
rFWn+Pu1FE4R/cMc+id3jF9ICMGeytTZUCS0WvWqRUVmUOefU0ikhQqxNBirDdC6xntzBrjJWzCN
r1O/aq+8q9Quh10i0oGktxxtJbZzt8xXJz4bOlWRuCi5FksXY3ZeySupx4+dNH6QY2dy6OCfYCx6
ETA63tnPOf9yc3uSm3oVDsMOeztoNCPphzapayer1VkgI3kKUVSwZ8iu6gh4tpTczDWQmL64gwwa
BvUQgrBV15HrP8H37rPw+zwirJ4lz+VsnRd01MlJl9/w1d8ObnydxHkMNEAAma6FYngASqfKiHJz
ILzaJm0TBgURZ3dNZvywHDAykxgo77wY5L55klNy5bvAnRrjEYVBIIvyMCb19dy7h7rW3+Is+kZm
9TeRUvpIDAFBnQzvnIF/SGY4hX3b9bkK1lW1+/Zj8s1BD0uVGacch7kTYUfRNuNu/Z1U5OPU6m9m
zrfpjl3Ele8dK6SQpcxogtTwEC84181c7xu7ecDhsptGAxdS6+9H+SrXsH6aHlDPRmeQNfgxSs9b
clE9zM89jYjfvYgI39BEq5bhupi8Kdv09vy5jcyAevJHVMGejyy+gwaTotMM1yGhYGlUXC2SfwpG
h04wKj401njSTTcEc5beVQnFwOwRyZeMtwVEFctshyAuzaPss59ybO+pKtlHgXzmMTfk8TdV0xaF
mf1Rqrv/6b3GkpgxvQeGzEYy5607w1/0wK6PXSut2/A05to+MMf0TtY+p4kq0+fJvbcZswbUgkyK
UWBtXpcFAs7WPtHTI0TaZJcMGNRjuFXX5OyUgZNEMEtcPFgOaEM3TZ7xtss9u738TJLbLpTODU7j
6Tq6XvXJZy82cH/3TbBktmS8z3KcDuqdKufPWTLvkiPfZKnEoe+INw9Sxn55xcySAZnlfwD1qU+G
1D+c0k2OcQnQx29AzeQEO0xNdzctw9M8AtqSk5EdoNpPmKdwCzNbhH2zqXgmw4eFalDkWXTtYYLV
43g0rch+sgAmPLCe2SS5Ov79m/rjAeuajsnsVjkCHb96KwWMMMqZuuDRVU91dukz72daDiqIHsLc
7Z8bmRlomtp3BIiCp87bR+b6574KSUw+P/7q9wukaAZCFhpmi6IvvYMqEsBYOOtqxqA7+sZkYhU4
47Za4uVAkc9z0qu2MTG65AEldFBJhwqMSZQ9W/Y/jU+IdRs7KPmWs3pYOijIM0EaxpDaB7Sb8YGz
HQtlPJLocclwlTO224m0dC5TuzxJWbpnct3p5xuo4H55061La2LS9Z5QE26s1hxQIRriUM3EOkUg
I4gdXa7imn8F4A3CdXgFppkZu2OAVkjjpwRoycnoHUiGyRIdNMxqJIsG7nZfBaqplmvkAnUuaKkQ
UTL36o8zav2Ndnk4VlnoHKv/Yuk8luRk0ij6RETgzbYKirLt/YaQ1BKJ9yTw9HOy/9koZmJipO4q
yPzMveem9auRVG6UF3ps1wTL+sRM9nh7ZMYwhHq3JnisrNArwkrULR2KbEDfVHuEH5mz5561+g9m
Ifexb7ZD3soNxr3Xhqnz3iOlxyZuvzuVSQEKPS5ktCJ2L7nLz2oaNF56YGuRa7+bmcH0CUDZQcPD
nWcvOlD2Mw3XQP9qorwF2M41WrNTNrVFBXRSfHdptBS1zgex+fGi9f/W/G20y/5TN7WIyCIbL/ww
7judBHEyS+YdMSeQ3rT520VNiK+bX9YGPLcfDRBWmRqQCT0RxN10/N58i02bPtradMknF0h6KspT
753BExSXAXhAlwW/J6W3L0b3tXbxnOikOir+ON8XFs9b9phvdnaqoZQd+iC3wmItbsaER68bM/vo
TcCLstz7bMXGh+BBSHHLlb1FO4Qm8eRnu6r/kCGZRZpevjm9tkVTUFYHQeDH3qeV3neJRS6yUU4x
2tJdOxqgtTY06iv1AdJcFP5OtveVzT1DrbOTbYD4NsDDq6dHusj0pvfFiztLh2yz8W9jErrazQxb
mA3hEJl05PcufLusI0DbY5VaucRur4xeFpaYwlz45uZ7YNiknM6dcRvr7rUyWYbvZ9ORSDGkeeAV
JeZkmM5mxyJxCtg/rz6hjr4crmUvaYhG/XsZR6B6k9itdd1Em08UQJqaZHeb6M/7OiAAVW4tInv2
vZReqCESSI/WFISAFplr+H6PpMlydy2vYqyJdys1iLlIq2fPZbmMDZcpxQLt3kvzQ4qo6HWFMZwQ
roXe72L6E/3wdEeTHmBa/JA0lS/BOkdMzs3w5x8ttfFYsaI+iap8012ZE54Lij4YCnjNjL132O9m
ggrH94EdHUg6HTRPlpDoqu/HM5mc23m1l1+4n/1jbjafme3/znxM3LWb4r/QcVwkqs/2Ro/4i2J4
glzBGM2yni0yG3fFzKCnRI8xNG3UYxHdM4uExAXga0e4174SheAfEBZteXoa7JmWlmvwkmz9gRaZ
DNoOVLKHeTlbnbjoZvSkTvV31rRXp29Idfp504ua97skcUOs27GZEH760NYPeSU/pemJ2Go4N3ol
/s3M58BgVi5avGEtKbXe1t35TfJB0c6GBb1SC44NqnCfX0QBm95P6xtbHHIXxF3pE1zDf/r0oEv8
txUdhouOyuFIbAgHqURryrc6WWZKKvGyx7xkKQk+XztUw0UlPJUli/Vqho0o4W3B3hnbt6AwzFO7
sJWfccRnAiONJCRiZ7XBgw0yLpPt9kjVFbpJNhz0nA038tsTdKA9JtEN1ZZbXxd/+sAJu0MLzS8M
/DkSbkM8npiONsCJqMi7w88IDGdClAU1W4A8wRwj8zaadGe+Qnl8GeopOXmkug7LV0nU7uvIoEYN
rOcWhQKxDfhB8TKDlUAsQcphJ8VdbXWXdraf1kZyxvnm0WiZBRulQzoSI9d8alF+05beevg2JBSa
p23oz6KoUZQsYAMDwCZ7gmiCKAf5dACr9eAE84jUN2ASaltPYBdqwuN87n/Gey18scfCTZ7Imfqm
vLumohZ3uOHN86jECjxMTthwwEJJ+tA3nLGmGjYOrbVANEk90uXa9DgnIEj0+iSJmNoDgx9gvaQN
AP+ZEGvffxcMUfcNMTCDlbdXjLp2H+BAKZkBLBUNy4SBivxeBPYgBnobqqNvxaMlXaz0sA7rZkQx
ITCpbSwFNfN5JgQCBB6V8aqkGdZAYEbm7XDY4+7pDF4tUFRFt8iHxcIu4lj8X+GdHTZv8yMvIxBs
xjtPhOBlq5ZfTO31J5A3equSJTrtoVf9V0+IfeqwV6HEbWJMOVZIvDqQXgLEI0ih0zlldkuMsWIH
+e1beZo0FJ2Ynb+9ledJjv0APi5zwnKqsht1GPNyYG12US0v7doQ0PIyT1VwtpIlFGlePmMu/S71
B9MtqhP0hCBMHA+zT9e/ciqXzDmtigp6lTEYcJaqTs2mLtXjhGsDt39vIrpCIdk0WwGBUX/CvADV
xWQ8lU40ZdKT7O031kHeXImdGFhnsBD/7+TMF0kJKP42FdN4a2v03bIxMiTIrTm4Wo7cQifWh24N
byOsgMYBhkihuxvdCXVLUV9Y1WAOHWAs5UaJ6ojqQQfpUJDQtytrRVRqOKOElBPMPUHE3lR8zKI5
N5L0ZK9D1TmVoHlK5APs+sLSADc09NOfn6efPF1Mm1jKBwnsGfnY7yULuNgZgrYOSLKsELHgA9TZ
M9yx/8NGUNQHdxbOy0znuxR9e14YEm8pO02ccdWxwL2f5L11XjsAHnP2xChQkJIrJBbNBPY9O/md
m2kEV3JZ7ouhuiZt0iORx9GAb15ROcBKl+m4M5p2vlTrl9nXmATc5EGMbgLlSnspBXIozy4P9pNI
ir2JTPS+ZDdHTBWKva5AcZPbhSqq8l2jtWvclu2zV6xulDaMvGtUB5GNQ2TPkceViEgOI8uUhwm7
oF1ts8JqAx74RepvXQ3/VXbkfY7Fdm05LSPW7zU+qOHfwohz7a0+qlcI73mvMV5XorxVrXqd1n9A
QpSFP9PbRjF98KywGzNRsw4VaXgjQoAcNYCzMkjNkdqwCJFQS8EFTDoHspUSfGQ06yGRmNwxKENE
k2fRblv8owrsNLqO3EeC52g7vZjn1yQZ/Z0MCDgdPP0ET8nh/PL499x2Ro5fQHJwayfq+5tMpAFm
tvNOA4ylfWtl73IlmZV1E+BjNZ7tfH3bj6Sxt2nuky6NTMBuNvMoDCYNKZwKEGpaQ5217fFPYqGy
UQw5bIcdj+e/A0rJYgfqVloy1vb7cCAQD+ei64aVJsfDtDp7v5j8649yIbdNDJHteCXh10eb+znl
bogpgg+77eO20rJr6wSvFgInWjG2zId3lt3PWpP7e6CJbrR6BK+p5ftIMt6u78bq2KXg+zUT6/hs
YeFRuxiuHGPfF+KvTv0abg3pwnTh7gHaHKwZsYUddeCFZ0KADVoTQrS0YymL0DOr/tBpGldxAEnI
cTx5pkk5dg7ZVF3ArI1pR8tUIbNOrn6xGhNjqlfHiQb+J3AdOzQAfVo1W8fcci/v2Jop2x35atqT
eAZtQD7XuhfEL1D+Wn9IdfKptpoVVG17dat1Dmv7UHlYambMzbqxvYqyR3YxwmZfIa4noEBF0jGZ
yxksGLLRboTyiWgtXxEI3n5U0WLM48KduniyNZf8xxYnluvcQ9I4ZSkx39sEYjUDvXXIuzlD7Tu9
1ElQ3BwTXX2wiFuyZeznpUF8yUNHmsphnTE+dy4STC1Zf1tME/e89PReYowT1vohqBK/9PyHfr23
li8InRzNNmV0AH8VmBPxChz7yZF92StnmB3PeQZcla1KlHnLhlPS4PvhcwUFRfaFuv+JMbmyb8S9
hyrJKGHSeCkT9i6lfNlvLnthttKh3r0D2U3O9E4KrqMouFNxW0mtiA3Nu2Cv5nb1lk+BhyXsR27Y
BW/yblGvbYes14QUdBg9XTswcooCZ/nTDCmPRANcKnCoarRieoHeJSIb5yYU5X/k7xpnu06fqN15
itx0PvT/9JlTquuY+UAr/124y7OGhno3d70V4w7Q3/0UMSnSVP8wllxDKQl4Gf7h1BjKt1WxYkSL
+hOkMxThlbUVtXnLPX9KmuHqDo4f69uwL/j5sLPdS5udpWXp34Qr3i/T9DqsfnPUg+qGlXeInHRD
nKBNB8YIsNjgKO/7aU1O68SKwjHZO27z385KUtChA9n21vSFmlfG1ihnqAnGcKWW7rWaWMaZrCh9
Q5STLEhJqy5xyX/e+NT4+NaZ1KOVqfNl5FgFZ4Nm2Ec5cq4LtpX04uCoPaaTOTNNiCI0s/+AjTJn
rcaXnGwhHvYg9rhm95NHEYvpgleaeLSjUdw0ro57sL1GcBtCaKO+9swc2OH99n7bpR48GFMCp5FB
mg97j3SkUUFfPn60v0Tx/QNqupOjNI9EgCoY1oxNUVVi+VhesrxEyWxzOqWj22FUK5WA14qDM6pT
73OFUwHTpinm9DLKisPKJYgP5IF/7RY+kZoqvM0wPGqfHQKBS56Vd22ypbd5NSgFO5iGnYJ1Od2f
GjX6BWLl3nSpqgU+MOjbiAuYSLNW8NH8DcVro5x0mtbOUeMH/+AszCdvKs6ZlkeDLJZz48AjBdQj
9pu2efEsv/OBzj0zpb9LEoMU3t917RvXyTKuNedlROSROKx2/znBFr1Y/pLtmIy/9qKroRAQcueM
wxdqZV4A8FC0nqWGzsl8GYt5CEfTvEcn3D0vhMzjDt8tk/6hryUlTs56SXjoSFrO3hQhwnXQkShJ
4UfN+CfoiGDu+lbgK2SAsJXlZ5OBfR1RjBvqxps4mnZOTyGQ1c4Ia8p5SXkDmGaSt6neObtARayj
tLZy2KVBuhpX3WEZMdjVX4h9IF/QW+9EbjFIKka2IWOuHZ3aiN3CW6JRW2GYSl7bPHUebLMYIo1O
dCbCO67aygpLigKyDgtyjxnUzG75ZNnLfKuQ4fi0DzqsK1H5giBFOtBRxxPR8WPFOsOkPaaIN2l5
cZbS0ZAmdTA79A/zrItTkbTx4jjJXpf909CymvM27TWvKuVXl2+Ecy7nTSiZbd2cZ8EcHxx2Eq/j
R7kgSbMQHeHUpUNzyjN03PJke/J3O6+fufll4S4CEIcMqM2Prp98YsZMH7oSsK0kPkujJ6arhDg4
dHx76wsCnLT5MAy00740771qQbCgFsoTLSO1qyEiYScfpEpQBsBHZLDCBMGGw6C5RgZTizcE9Ywf
/fyxDTTSyP38fQ7Shx+hqBho6J94yKu7IF9fy+3LU/WpURksvjsjnkmF4xRhMNWWumLhiBOU6jIg
qtlobahj+XRuBr4sbLlLpI9YRSqx4NRtpYzRlVx+nuxlZiPDTuQmTAYCboIs3i6mm0Y5e9ApLFEe
M+lgFL0A3fAsFcYHV0fOoPIYjYSy79DsJd5vZJVT2Jko8vWt4XwS8x9RU+04XRvPdU2nAwQcYQ7Y
LezIsUwbMGSZ/uwHU3fCRyWjbDVjgdwVPs1/GnSfRQqFtkoDNdXlO4Z++TQsl6pt80s9DVS0hKMd
GqA3iYeZKpdIj38GbZuFch/lb7BPC4tMdtHGJgs+pvt2fvCXpt7hkvv68Xn8Z4Ki9Q1TOIRAQF62
0XpaZ/etBI5wj9b1QwKjDOHWvTSdQ/mpNfaxa9Jtj7NEUCIEr7UV5PGPUC9lqhV3zkeQWND9RdCT
W2RrHOoet5Nmkx/F7G3Lm2NVw/5tbfsKn/gikRHhI0mB79YEobsbJ72o8gikxbteWOazsV7LkVz1
0SoBTdhpmFpjd0uXUexSwgHt7WY6FOkr9HwwUTze7HZ2k0HbjUgmtGYElGtrVOwkQcmtlAD7wKMO
Rk5Or+iLY6a4AZrn1ff/fdtJfV50h4zLnmQ1U+L3mxjckGu/7JhFYuSptfOSm8sOXcB4ThTQQp2S
P3M18ZzC9AyX3Ljjcw9iN+ejwv40IFtdvnKNYnDomAiLBGOzG2Rnx85r0Ajo5iuLGWrxyGwzOdjD
ctq21AVRstKFMohx0zzuMwZ3Te8+BqBEne2auunwOKHJwWh9hrer9Dq44RGVIMarP2HKWFuyHrrF
io2t1Y6Nmf8DgMqElzANKyfQcFkQrAp5NEj7hvHFe8T0ylkk0t4J5btNWaNtksTpYmXGw7VkTjIe
Fi0/6vTqVuaDrhBpGk5mCcmx9vZeDyFP6ADR5zThqbK9ln6cOENvZXAP98uMfDhQk0GNn/oErXJj
EZYD8GREGl4no37pmiVC/RDcpZKgnIDA78DbXrokc5Bc9Xc/XcTWT48jaY4R0TqC2QV0z9lZT53y
6ck0gRu20QIoWj6ptnc2USFCWvluCNo0/E/TrCMDxgv+WefCOXSZrvguHI8OEJu4tef5gIY+RmwR
0VFvsbGg95bJHWKZHbGr8tpnYQ0KPya88y1lR70b5vob0c8SIlP4T56aLdlxC5xPw62L8Kdfmv3E
vgRSf3UD1CVL7qCVqimPoUg/Gb1GikADxg2lGN+fcM7Eefz8sp6X7xyO+51XbY+rVjlHqc/ot/UO
FE097UEGJ4Sim05s+dTJiKABzdbjx+C2KYiv+XFVQ0APRoGu9Qs31BbspHEaetrprikR/ODNCNHW
yuNYtsdOZOV9v+RRAdByj5HADVvPa1iHMGBBjkRAZCnktem/+xYa3uDCm7StF83y89jOzOa4bnDR
KC7cQ9tRGaTVhzWvFrJxA45RMMAfs6gHgoQub+Wc3YhjGTuCZqAd6rsWXAjcXsI+KwRV+9lf/w1W
bz9ym8LmEgiWFypHfaLImK3pnj3Rt/TH9sYQHpwipkGJU4zTDHxznxIesxTuUfS2EaMO0d1JRG6v
9ZGVWVUoB8L+ppV64afvHRk/7UZb8yPHL9nUdKCEs17STaiCIDNIsvMIjccHhgAiKcO1QnStlW79
aRPfzV80JOFia81BYSbzIEFL6nx1zuhHpm1eyAkHW1rkv1DDvKUd2OkKrOl+LozltNTOqYW3DZpv
fkH/ScNTDl28rea1UCfLYKDmb4DuEeNMudOwFgg8msnA2bBqecnZS4MttE2Vaz4WDz/GvB/TCpbI
6ohnQoBjwNqFLIBkAYNkAbcL7o2asyWAGKYJXHVJUPd7gXgKbKa/XR0LZ0hZPywpgyPCUU55jwQR
Z+V1pCVFC1KcSjfQTqDi9j/aWwtdK8x8J9lRXpJ65GtXDN2C631hQVsUr/j6l7Pdu1+tJ3EGcMgt
z7cRLEs+5eYNCLYXJXHeyKdiJIOU8oDSuCO3c+mCCxycu5StGyRwbAs1FsalAA1gY/SL5dAYlN7l
cPhRkRJ0ZezBAJB42XcIGwFFw9KjVc4b9lAT/xzV1pYQrMd9KU95BlORddtEtEJGwGCJC63lbIsW
b94eDVc+Z4Hef0hwQLR8fUU2eDZ8bJKJu6u1RDfx0cdb22Vnf7O9g1w3RlguQtR2IraSkJPY7tIv
zlrnwEgpQHNLlIIY5/zqGWFd0g/KTtBWiuLWgLnRbKxySZZnyGJOa+9TBq/mjeEtlLrJ/LWlU7JL
NSt9pPnBTusK8gG2jjH3DKusgwp/DubggFPS3XqIxEJLHipmaF+6GB/xVIiPwuvnXeGzyMUMf+A1
2nas99qI9J9lPyEpC4dqG6gvmo9+87SQ200NY+R8K5PE5wFAkTCjLo07zrpb5yYhyqzuaIoXfZt/
GaQeuwxND+wg/Bt5EjY/dndYZZk8evgQglmriYbPqgsiRBz1MOhcOsmU+9pr/Ps6qR42z5ahdNff
+LCMh0mJU5txni+O/R24+nJsnOGcCpJr06V8agK/fIcPQxBR+RrADLbKEQ92gnTIGSp8r8WH7tw2
b5AsbVCBNchFbHCGhzy3zMfE97x97xPbRAAPkqUCRmvW8r+KBQJv7tVE3XgPo0PIQmFD4nQYaV08
9Yfpy52by/7CC7iEM5SwwjXeahUJtKbm0ZKgVOS4I9uNBR4+1xnOZ1nqfxx4XQjkGNXN1GPMtl1C
4nAyFAboFNlPgkEZhV7G+IJZXbDT1MDdqOzftY2tCNlkHoEI+r05KCbNnv/2wwOBm+Qych/w89df
BAhYB0pn67SmM6RU8dCm2AL9rkMMSgeeWW3U9BpmyRGgOttZTp0ZnhXcomO6JH28GcPzMGGcHjeL
CU1JwHxGPljjqI3R1rzptY5SfmAsXRWgFgdRRz9DA26VeMFBflC2z1EHgZZ1B7J68YP4nbGfjcyM
J7lD0uHHSP+PrVd+uHQM/2/wpd8cUBqwO/C3nbD065wkGfsF+0YYsqVSMG2ePlanAgtmanfQgZzm
xe9zJKyI7w46dTsML+UvK+ZT25Ne2RD/Q+f/NEORiei5/ixonWI/z8NC2ZqGmpmCACKyM1QOUZsG
n0Pl44cQOr6fh2LhKB/QRoR5hkNlbfmk0tIOU5ejwJhRocC2/W6S5d1pWKiKaY7StiITPF1/ozlU
wVOgYl0tOZjQhHDaMdvbigfR9izjcnG32mRfuwJkKpTPeTeWSrc7INjfNu0JK7jYVUQwEWNAoTIA
/GJbFAyhvZnKChVgmpC/5by0d/OshVPKoEU0kGVVUWDWeEFgLJ7SIvewYrR4/k288XlL4UUE7rNb
Gy+tzL/bACtCWw/y2JXik8RnWn2GO5ucpus6Wl8YZ8dT5bsXHsgbQ/mXBT57lOvmjC2mIqhD2hdr
UAAN4K42ygt4CZiLXS/lqXcs4Gz1cetGP+4tnZ9T+teVGbHmONqj5/gHcMRPlHf2JWl+seV3b07X
g4nLmzvLpBPINWJusA3uq8EiOjZlj02KVHnpnKXgg9UxiCzGX3KOHqEyMQgRGwhcRVkg+OZu7dBG
aRaHndbzGKcBb2RtZLGLzV0dlNTPfp5GFT18y6KoBEF/TVNiVMdplgfCr3SaJEYKLdUeI1W6dDsJ
GOpt8KTw4/H3zPFCJhId7xOCQDBX6j1OGVYd5oLm0oL5ZK4n2lXif3HqI3xAnrK06bsCEBCEIeLF
HOATZa8FfKNIJvZbuTW/mY1VR/KVCxLgifYVk3hNJ0ONFSbW8Y3mhGOCqxa96cnvGgJf8dPgYwa0
jiScr08rDFZLYEnQGU3nYMVKPuCq4L4LKzzomMROtAQYptgn9on9XGcmn7+R8Pho9rfUgjfDIPlh
rSemVU4HNwjuNx4nFswjK9l+pL2ay/N01fE4nBrLXJUD6uJZzS8zqAmGUWPddU5hF1iDix4XtP6m
4h5I995jmeMj5G/o0bGaI2k7k7Y+VB33TJA/4wLFJGf47+g1Pg2zRahNeuZxrb7GLbmmZgZVjP85
Ji23JsJp0S7AGMu962fAuhIiy830ZVFwtCrBmVS1ySvbOloQNd+ULPJDeI1jzI5kiBY/PZuoCgrP
L0514vOEls+D4bKgtc36PvEKnr7e2rukNbSB+kuwMuydktD5bsIfHtifJLwbzHYMtdNEveeFGkJl
0FbqsZvxw9dNcbDzKVwytONMkGo9l5dFX18AdN6vuiQbjf1HaTLt92BwCtcjXYc0AOpIuvGh+E7z
nE6b7KG9BOHQZvMf3+rZj2YWLQy+tJb0GL17nOSgx/M6odBg4tq33lebcbNjjnjajPxeq+uvjkV3
rGQHdUJwtUjJZ2mzJSRiANs2Dt3I0P/MwahhcKRHmy2cIZplUuqYGanCOlt2EzvBz3kYZN5fy1CJ
VNAZogZylC4KDYmC8eF7vsQKCYfS6Gemus5CviI7ZTaAaZQY5lNdmX+WYXQPW+Y4vNjyZiKtOVur
i3NFw3dggAc4Zp4IqwqDA9PGQrJ/B4GRM7W17seS9CgLgii5C3QnpdWtu8QccXLRgArkVEdsOY8j
WexnBxribmkSloc59qBWcylL2dZSliYQ2TccbSurndgP6pdKW0KSWCGKMySFdC4fSvzttV7vOHqt
uMCoGJq8q4Q14buallFnqGmywO2a+3RtWDctjINST3xKSr2T3ee3RLJhyquyP8xbeZdMS9wjQD8i
6kUMIjbjJFOeuGGXgQ+hMwcuPmS+g+thHA8lsTcOJ1NWkY3u6gMbWfAZJm/Qmi0X0/XHXT0TaFHS
6ZLHATPQWuMOZeFuzdcvJ9f8/eDTDjceGz4WcUxLsG3uV27FqCFxviVIUh3gFVLvPbMYpFbAJWPR
eG/taNEq60Sg5OKBx2w9evBXhLZm196/+8EMyIqZ6Yiy4oCprMbNH7dIki5Zce96+PTlxPtp+Bo5
Q1Mid76HSBoOEwz0rADVYG4YMIpmP1jy16ITsaZGZBRMd13XkOWIzRiazxsOwzls/FJjYFO70TJn
YApYPO59C6VWs6DNtufsQZr2Z+uAMCjUxBCzwYhRlyehqhIbi4ZWHLrKdWBsosC2aqivogLaqq+h
5g7nvvW7aJt8a1fo/R3wQv2oP88Fe7bNMA5bkr6lg7+E7pTCnl8YXXnFNCrG9krUaNcRIzce6frh
SVr8iprKwfQ1H3kAIyoSK6zI1mwzpObYgcecP5LsviqNZ74O7xNT2cEo7jY72H41xJ+TCQGcbsjW
aIFKyvhesEEjhSVsbex5haIrtkFUokc+65N5nMfVIreOpxpz2vggnb9tubmPiePuxuGgBbj+RcLW
J58ybefLFLXUrLt4DPW/vtkxUTRQBFpM0/cVFfbO1xW1hPhxTuLt4E7er8YF7Nglf5e5Sf/TLKxY
DliAUf/8lFu256IZYRseLoI5/FK95FtNYyapedh8RY61/MvKRp4KhzNf04hCqSZQnwR+3TbNxKws
3bBQfCT03dEGU5nffBCUJlyB/KblsPygQ1qJTXixO0FMJ35Kd1kadHHGW6dRiebABkN3lC7xa54W
zyJlXqbELmoZVA8NbdKgv2PkfBzI37gxkcIBZXN01gw7Ii+PIVjV93IoD2uz2Szn+Z16UZNbkdvi
7K7ilq5U531GZFKBO54Znt/usw25Oqg61Fq9fxWDe7f5mUKr+3DAGFSNCaW9xld/wLeTjMwHfKQ6
0TSAsvfVzLFD7wqchuM6nxmiUYzB98kcOzZrD0qqmC66MTUnxcT2shSUCpUDTRkBpfNvX+Mg46Jx
uoZYikRHRdgjukg2hlW5T+KVpRWYEHu1eTjK0lARtd2jID+DTZFeXs0BGE/h5i+lDs9eLxUz08Up
OihAVmGniP0xse80TB9nWKW7Mn0n5Li8JW3lhH7dO5EzEqpqqO1n2viEqvZDTdqcd/bUa5JWlYrS
onXVGQndnNa4BDrznAGdRE9xvwaSUTAceWTN7tGCAx4RiUZui+eImGIYJcqqwaEye+5LiDela1nH
REz/krVgmWOiAgVLuu8a9NFGu+ixM9SfP6bVQhP10fAvFChUQIYPePHQrrPcEzxFCd4gbUsJrGnm
l56khwsBOCNbKne9+UQj9at2HazUu+OE1tHWcK3lfvWE6NHfm4OjIR5HtmPWCDQ6TNVVO3g3ItmO
bg+ayazIvhKr9wXT+dcPEADbG3AZxsWZ05OlZ20faK5EjL2Y7KllfM7Q/UYkKTKMGrb0mvSPIkE+
2Rr9EAULOtbcFLdWQps3yuHmwzkIRavmqrV/D2ns20TiAfHRfMX5DfJtE/9mJkyETprfa0ZUQVJp
YE+Br7LfOKi/y006LnaZU8pmRNHNHV26IxkH5uZlZhPODMB+9co5OVPh7l1FpSotSuC8WtPdVNa/
+s12TouuQucC81gVa/Y4ElXbS3BdS98QOFRn5NZtyz+98hxaPLQ7pBJ1fJ2E4Ga20K6wdrRrnlxR
HhKkaCXn1mrxDWngUwb1h5wKIxor5l6b+z5r6FhRHDNBroOFsEvQe7pGOE5aufWtnfQr3lxud3Nd
D4xXD302f1NWrDTMLHWDtPNIHLM/7botr41d3TiuPBZK7R2xggQ4jPPRk4QpGAQ7Rck6tLsaQ9Ce
Wxng5jobF5A7vVqIOm7JYF3aN7Oj60PGitKoxaeOQPLcrnl/ny+P9kq616o7STSbMxYQrDD8KM2Z
AUl61oyE6UIFY7mfSgaZebyu9Z3dHTqSU89sPTijWOEe+CF/ftLy6uaQot1i34PnidsR1EZgECuv
JdVxkLYTM8xk5WE4hzEFM2VZmLIcll+tb2pfngflZTMHez+uOpg7vcWqzjQncynWKsjwjOPLkyP9
P+42MfVGCMGcxGZ9sbonrf+1VUK7MAe+m816uvSNGKN5YSk0qEvUtTN2yvXAmrXw3k2JCcYt77fC
sMng4Qd2t3V7AFGc7kkeGI7tnLPQnGxsLZzylOsxER0TkZdjtg8mWqutJYwxkBOBpUZ11jlQe6qH
PgcJnCzbp2kSNar5bGsikwiyq2WhkMO+ydh9hhjGrO9UBpMJ8gW+/VJJ49A5xhVC8bHKrOUZvyRi
cWjRmOjYShNgjGKHaZFJX3CiVu8/4KbEWK0ndeqUVT8dxmn4XHwk04sOCIXCEds8Ca9eCemd7URw
j3XmaWuEOAaO/ysNFqZt2URanZY+OFnbnEVv3XPCgaJD1r6iRm+aa8fdtbctQXuJ0gFhd+mdW2TW
2mD/W3t7ftpmYsBUOJejk9X180fAGgW20MVkCjapSC9bhXvlKuYrIO9rU8FfnkkEWG37+stw8UgG
85kjPQcqLMxXsWGzChBrSBJLCiLFcORTpXiOjKzVY96RxNqK0zgwUnFbfULJLM9unzdyynzyylq1
QPB8XZ4mlkt7GPPpDrlXDU4PgRIQGJKc0AcHWX1bUz04zjTWcIO6hJbC055YWe4gcQUHx2VdMbi1
dV8AnI9cFbNWkbe2quA1VCfm3lBhbL5a3LB+c6/smYlqmwlty1V8m6eC3IaCSDdp4WzJVMybJ1mG
Gj/RbyoEzlZxcHImGK43SQjyVFickAO9qzucZhUkBwnu7KpoOYb9F9hW3W/ktHuiTI++iqFbyaNj
yYOCR0XUtSqsLlWxdaMKsBtVlN1iEmrH9v4kmYlZKu5OquA7hnHAWIjC81UoHgB54IUqKA8LiVXb
xhtZS8YROoYdyhJFQK8C9sbWfN8W9oy9Ct9DfedyYyHeW9bmfVMRfZsK62tI7RsG4vu8VDoPOIQe
cnDIL6aB/JA+pL7T1v4qVABgrZIAVSQgPHK0snq+H1VcYNATHEjeqgwdVD6gTdCYW+QLlipoEDo+
mw8VPohBJonp2S3QDkQTzpxidu6WsepjcxVfaJQgUWSP1nUwGI96AaLYYsWMtBJ8WBVEIDLSIX5P
xSKi3PtMzE1evO2BbHlkHOn4DxHmCLTEvgYqXNFSMYujClzcVPRirUIYCRAjKp2fQMUzNh5Bjf9j
7bx2K1e2K/orxn2nwVBMgO0H7ry1lVNLL4Sko2bOZDF8vUfJF3C3dNyyAZ+HBk4HieImq1atNeeY
ZgV7L1ThjRGjl2ogzpGiiWMrCY+VinpsVOjjouIf4eK5DEnDPYhh/TSqkMiK+CG6LARHLipCUpuz
mBi99GFS8ZI29q+TpyInactKFUG5qDDKjlTKUcVTGm51QkTcniTJlaiPs5Wrwixh/cBHVgGXkU/U
JT1SEsJ84i9NcjBFTSCmPr8LFZDJyUNupsjzzSCLUBjVzC9QyFrJiuyB9Ec2EQJWtddZm/YXU0jC
LhrgciNIQ6KebMubPtcvbNOvif3VmrVQCQvm5Avoo117xnuE4NQqkCnMxcqnUt+lUjYPMU6agAS0
suwvjbAbmBLiyKomqyILi18MyUJIAyfazSaJELF+ns+aDxEzGx/RT5ygA4KKcNW8yRvcNR5Xoser
Jj15q9gNxzs3y7atYY6H2l4IVTZDBa0Wz2ME8BD0O1NE6dTHkZcRUa44k0N7kJU3rv2pZ/UZBcLk
IrkzeeTX0zzKnbjAyoD8sS37YOC+E0aR3Zvuku70Hooc9euVymw76p31mOmzcwSfisAKYjvGqgxS
tiHcxxx12zGUDee7Oe329lS+k7zZULU44a6z8vkoNW86JpPVHe372AnfS5ujTW3Z0S4RmbfT6G4H
4/hQO96AP4A3VBQESYTuD8Z74gymClD2nJKYtkiX8HONWf5qqMKQtl32Havti/UaHw0UMVNAnhMO
5/ffrW68+72QzqIdvI78sLxQObe5zkYE4gcfJiNpN43Km2657YoxX1uZOKtMTg1/Nvr9nVkRFRpU
ZByvnjA/IxnMqgTlvUSYUZQYS6CnOba+qSxQDOMKg+pvtme6WUVBE7DT0UWAfD+FFvhRU4vfon6w
z8dmYFwW+xvX1tdxE14wDavvmK2z2QpLHjo98q7SUcQ4GRjEDFJYa1IAv/tZjC94CcjOps0w0zfA
NH0B3sMXbrRuquOj9EVC6Zci2eEekgPVU5vkGOQcp3okCypHSSuMHz5LBlMA6HjUZvV0isas+sZh
b/yNoxHqIo5iC+iVLT6DkSsZAr3RZHxMOXFhFLtioMQjCCYo/Tl4V4m7zKe4Xk/lsJxHxOFJwxQ7
fSqjNcdNYDiEmkB9zbVvvJbG3zx+tmUSIkV3ksXps/M/bjqTN8iNj7bxkI84JpoJtnyUzxcDxe2+
Nrqj2zOBBavdrNxK+D+G6TtAwt99XsLQKdu5Px44u99fgRpUkQu4LDnG4WUbIlKNRu3Itks1SUgh
rW+qhQJJ6VJPbDbOszER9+kqXALQV/C3yZJ+R5b4gtbjEYLoYnNvMAwh/fv9kkQ9x9MCGeRYJE6+
Z2tc1oCdwmPeF2/eRAUx6y7K+7i9GsY+OeD9J5a8KHpKUkRIf343vyScoQbWLZ2nmTgVhzbJp4tJ
LD1jvoibIqyku64672woZ39dLpZz6qPhB/Il0FFqgOYJh9FIUrbXXaXrILiM/pg16dGOZIdE9iRt
N7xq6pi8QDG1G9NFFQX4YLxF7VOgeAeeNlnmIcFoupvyqqJREh0ytDaJyx2nk7NtG6ptt42SQEgU
fhXrU+pyzG/ZlPDNDM15yvnvzzfgIybsN4KGugGejYtat2F92J9SFeZeTTmsETkTHatUkBbo0Mhk
lTJFEJb2VpbZbvLGK2Mk3dSrzxu3CAZXcnQzXv98KQDnP8E8XMN0dQ+guOUIk+Xl9wcDxiPtj2FO
jyIprafKzraxguUtiRc+wBLLNNB8wC0sZ8GLi4tgqRby0dOUXour92vQSP7GsMuFaVT3GGsc5cYS
QWmIezJzoAyyT24AGhQXZlRu/nztQj0nn24jjSjbdy0YM3AjPyEuTEhuDDPq7OhT7+K/PnMFhDHJ
PGhj6ka9UsoUjhxbGc0NdWV629sCKoFj2lv2W6KPCmFthYYTEIzUwaibBzvri1vOfixjNhPsKdNO
8dRml/1GDWX0eZr3ts68pweesyObELOkX/6EcVQN8fjQJLRByhy51CmsjHxb0SRZdz7GCM5ELmP1
7Icmr1kEqzdpnmkzxY4xQ7iWqqrtGP5cDUP2159v0tfUCoJvdEVwNgyhODyfnjUyKHzGg6h5qxiE
JMXmvV4ub8XkQQGMs2GL6jfaGoqIvFT5a58KCana4P2jrxH0cjnLtKWmIR6R2TMmJKfT3dUTsPKx
rtM35qC2wOFOfchnRSG2Qk2KXZynXYa3saoq7RsL/xdcqc8PxIdNLacL/vuMtGVK3uYiDPHSJ5a5
6Wv9PjE52kXUjpeyO2+7Kjt0U8Wssdb8A1jBtImoH2HXf7OoOp/fHXUlCp0G4Ig5HRPe398dpFCt
xR4UHdvU3yKc8HfMS98cc0bXpKHCylNzT1fknZlrvbVUQvgycmcIcqoPxCGF5biX44+aD2dPl43E
z3mLZj67EkMUI2cwaPY78pFOOYukjifbSwyNjg+ZSaPdGNfanIZnmLHxg2XCuEGsDnLcrdpVJedr
Q6blzqLooqZt/Avf17yL1Bw5ksGwXDm1RrVZT0+eGq9alsVAw7nPi/y2LeW4tpTEOMnPe3I4x9Am
4smZEfq1yP46ilJ4Me9RYiH+znDyNov18yMzqS/pmuKO99DwXw8lfOuElJc/P84fpJJf33l1z220
2+B3wUmZn9erQrQh3ZMJcbquXOzyLDPcDMwfzpwsH3RMqfe2T1ayFrsXJYj4dTLFADMas9xCgTpG
Wu3imglfYW3Suyu96r/q3//vVJXde3XxUrx3/6a+8FtVzy3Rlv1//Ntv/3eevLUIN372n//Wb/+o
+4+PP47eq/VL//Lb/2zKPunn6+G9nW/eO6QQH9/gn3/zf/uH//L+8VXu5vr93//x8leRlGuk8m3y
1v/jn3+kcks/olPgp/3ycarL+effUD/rv//jthr6+F82L13/P6evfHyJ/05fAV7E6+VRfFDKsTeN
713PNzP1f/Uc/vNcnRLf8Hjz/pm+opn8iQXO2CeQjnwV9Cz/Hb/i/CtIcr4kex27Lmgo+/8Sv/K1
1nT4JkD0TV2HdP4FsRT7UmZ52IYHPdPepRM/DJLgI7OBmkBjC1WCFPCH2JhURFR98nsv+46Z/HUL
1AV5Vw5uJJuq11Gl6C/kmclQhCaP14GByLOXFDNwW/d9cr07OzXp0EPV3BmhtzFTpiZ9W0ebKITE
6I+ompNhubAkVvJFRD/LmM3MKZEa08AOQkZS5B92OpnBM40VFCdh/pAslgiSvNbJoh13pVAZLC2m
6LryHhPcE8HAaArTrDus51QAmlr8aNWX4iXTux/Y9OFY5+G614vbee7PvTE7FS3dxYo5KEqs6Maz
3JuyJTPBF238zWL9wQj/deHw+LBYNwBF+cJA9fypWECol4tsBgOX1SM4Z5q5mdGIoKuqGzCgF8B8
L7IFISYMV/Jg9EAM8n3pr5s6fInNZGb4RNRAfaPGpl4nHmppMFacYQ7NuhZIwElGR7gjzJEGu18A
dCgOWrvDyxOj1unsG8csHxIR9APRtOmCFmOy2a9ipPm18wyK6ZHRNfl+rc9oTpQPOUNmR8tW9gRc
Lcnhxy8XLYLjAJXGiyNTHOq2w6nVp69KAwmpkc08N8bXNBGypXPOCFojv3HQ9mzEG9CMZvXxDehL
NEl6r2PUtMTwZAzeA1XAfTNNZ9DbCjou1gOsGAv8UPEzhjhimdjO2gU3cq73D3hhLgpTPMxRYeG/
we2j983P0cYI6MzVBWkT24VMCs/Jvz3CfDnZ8QFSn7HZ8n5bnqWOOL886hB6aJ+6pXYwh/SN8e+m
HweNG8YWl/Y55ruECDV4fQArYGaE7X5u9Ltflqur/3pafg3h+RvQo1pXLIP1hc7Gl9cNaU6kj3VJ
+s3QhxdLf7w2JZ1zjGkrl4MgagrrPmdYkPkMicdqArlIQ5RpeIgAgM/PH1D7cNYwhTz2TfyzT8OA
U1nDDD+/SjrevhjgWstGxng1uyijElCec+eEKDF7/3zG8cjIlU2/4C+U5ZPLpHCVtHxnuOnZjkAD
BzpNNOnmjx5VBe6WTVFemy6ZjN3UJd+8U19KMQ5ynB5UQpZrGxxkWGp//Uj80Hek5ujpkb6iGlz3
NCY6LlFdsxCLE9gSYWkeNS8ZndtjineEoWGxRvdVf1MYfIqXAjQJ1YzICQQSDvhlDv+/X4vel7ol
+l5DAV13+0H62P4tzvhpidZEYKMJilLLzn0/mPHFzaDsBkJSS2ZCKwUkCcYIbGjWvDQaU8fMjuAH
WP3KkTQ0kRLhCAkJ1TZGQL5/fqa+EOwIc0LoS36zixVDuJ8eazu3vYiZSn6MZbq184zI+tBDNZDC
/kBC+ZKZkVw5o9uci6i8/vP3pkpVH9FvyyLfnmXR43zgk2f00ef55a1Cqe8XC6/WsWnRueX0IJwB
pRonigFtixeTCRGfY3RGsafnP5dousvNCDBRogSHUPORYGItBMhs5PM2Rm7hmAPSBxqdduMddY8o
SvpvpGDwaHrTIff8MYB2ow4ZWrRbyuoy1VBqV14qoS4XPsI67TJbfPrAJh9hZ7hwQgZr6+a3ptEw
IdUyHXTEhAqENngqe50kF+O8BJ5cy+UOGgMHTw6GHKpIN0eq85iZqPgkge0E32RIL0jbZeVHw1Hi
nbGckYFqGKFoo6tWyOauMI2JkIFHTX9DzpRvCETAkTJWP52xlWvKT5xYSt/gaaCOjNMCKWFvmXCH
x8jUAeBBUjGnxKDvzDxZyzrsWFG1l7RfdgVDEBQoPFawHpKNX2MQNiakVfF0q5uevGrGIcDyDvSA
mV1SjSeT+CO7PGiZI3+acw3hhAkchHVAfOOLYSGlsaYIpXeMfN/V9Hk/I/HMptA7tcIqN9j3l8Ap
+lM/x+TVluWy72eoDaTT2ewRjGcRRW3ifgwW+u9rp62U40Ne+rmXIyIAdUEoRyAjcgeyfsx3Tpsd
F4AviKVxolhggvCipUFYMVpvwpSSIY2zNc9Etq4bxA4p8vvBAlwnp3kLRnUJ5mXEt+i7m7GmO1xo
BEJ/QGzqCuYzykPNFOea9PgE7AG0lER5Fc501wV2iClkMEVzpj9gbdvxRmHhQggQjE6KCTarAzpN
07aYiVSAknM9TvVbxfB9G8ekjzuR9pjgKw9Mvsp2biBFGQmS5GXgSF+p4XwoT6Z+RywoIxwb/TUP
GFODYVfG6Z48DDLJAUfDPuo4pend7ZgYzAR6Z7OEKERbjwkQasRNXDMOFtJ/CltC7LXkBl0BWCSk
Ss95JbeEXKH7qsPXVsaXeer0x5n5/NI1rw7hsiudFOltn3r3+aj96JsEeeekEWY0G/dai5aYefZM
qrnnAnGoj33Pdq8XmrZioaDwM7wA15nPlswIG7OdhddXQJIf6qOTND8nryG9CdbWGI/9zsIUd4yf
+7xEthS7pzqN5WoNSpN8qV5vjm3uGKT0bqvlrWX5PEhbEW/Cleu6V97oWOdTYxwj2U/HvM32BVgg
Jnr2bV/H2Xbo33I9RVaa5scJXzhI82WmlMmfrHiE2t762Hlnigcvqs9TskdXaICyNbxIuuizm6zN
zcLEbkeiIW880ZloSwxckuZjZdjnkjeDdmlzjEQKH4GTip7x2Dc8vpvCkCUZugNK3RABhBOmxo68
FmOT9Q8laM9NxmtJGAUQnSrcRw3y9MaCnBAmq4gR98bMjVXWjQWiA9Cl26Kwh1VNrA3jN5d3Bx9q
NeY/+CbIqdsw3dYRPhdDV0o4YsLrtmHFmryAnDaGKyS6JOrZGxwPrmWmncX+XdrQXDIGrmgu+p8l
uPUgcxdEl7O4ZPZNGk8J9CGEQME+xfyvEUzoBkRbadxfpQueanc5Vv2ZVvOFcThSvZP01Vmcutm0
NqaNRM9JRntFMuTzNE6vw7Qcp3sAbky58VrAox5xTpf62qoKqHdoBpGuUrEOoj/qVs/2Y4UPjJ7W
kqr/VOJlOuTIHFKCAldFhJJxyRnmZOPWj+MfoUmZX/TPdF/9Fe5DRt7wBewqe/KsyNzEja+j4jJe
DaO4ClX0qVHFV00SA+Ks0O61LVM6gQRGreEHb2gJ1IP5QZgIdwQY5fuAbdQZCFJB2PKG9+JhsWYU
0vaMp3hsmeGogsiccaPqGTlKbp9cw/S5lAbGKrsW264q8FbwlBTNldbZ4yUi8oOt1/2q7Qq5wrV2
V+PrBIQQ0nkdG6wk46FQEFYeIQaITfY06XW58uzlWYDn+vjgJ8VkQbXY7iID3A3zpNbur8OSUSnD
PianFD81bPrR7Z/GOkU4F9NBzYqR94L1Lhlec8vv8DdnxMRyV1u9JISMGgtTJaXHQveZ6ChjQ/Qf
mgkEM1SyCNe1vDkmp4XCEwu0/5LIvFvXatuM/doOYtt7oIVLq9E3Qa5r1sbq6Nfw4oUY86wVv83Z
TQkYgbuUF2Oi0tTEATPjxrOlFrgMwXcVtyZAsx2TveneSihSKz3sq7VsMfgmZCogmrMD3h5JUUin
WkcG5MzsIngRRVe3Qez59c5KV6FZMNoAMrRJgB2s/JKb7SXOWg7oen3s1kECOSgYmvAhVA+lE/Zr
WsVwPVoPrazrvyPX0jb85bHlvuiLce9k5b4omFcv+XxNugpedBOY0jRAm3B+Tsq7GNaDyjXr9llV
xGdumu4rMmJYzmA6ZDXPB8CDHi/2RM1Br9hB0J3IaQ+Mft9ZCGa18C7t+XHayG3W5QAfctGwJHh6
+0MrZv55kzubbJQ/sJkwFI5scnei9qwbXzydtltfmn8RgcLbW5S3Eihc4DtQf6bJfkwLnf5vSoBC
NkDLACIxwYt2433s9atJDcQG8LRBkTR0rbV4o8aLjHLnV6eej7GgyNELSYaUWT/pKQ9/pHObss5e
63P7iIuvWfNu0IzAPVnFyn87zOArzwsLTz9+iWojoPBwQk6CcPCvEeqjumSywuq2nJGSpS5ZMRSR
UQ4GmTc8vcRUyjNs9Qkdf/1miHGyssqywbRpuFlmQBbrvhx5eL3hPcufoXzy0CzDPf7PM9R+Z6Sn
0T6eSOWQDQfs8WIm+SqS0B1m6Z76Vn/oyibbGGkrV6NBlF5zF6vPnqCiDhMTHK+m9t8xB41BHVLi
AENHVIU8sO/6chWykTcpC0BehcUhFfqR3sTWHicWS1mdoVIjtwSgjJgSViHXfC7d4k6y2a8A0gfk
MPG1hAKgGMAoPYkv22JIAtYzvxo1eRmjrmBNMFHIxfQSYffdhG63IzhFUhuwZojk2cj5+JDdPLf4
PHaF0/nnSU6pG1bMFs36uHjpPhRFdcgXk9tE7FuQTzii+7rfJDRQw4e5iPojZp752MmBj7lItJ2u
Jv8OEoBWaQE0pQrANtwfTYQCjVIMNEo74CIi0IiVr51jFxmPtdIYuEptkLHRcKUp4vDkfqjSeWcp
bQJtWmJhLmalWbCUekEoHYOGoCFUygZ0yVgUETu0SvUwIX8AI1EfY6WImJQ2wkEk4Sq1RKN0E51S
UHhIKeijjncQSpTCYlBaC6ep3XUzI+MjHXCiIq5Pi9Jm8C77+xy5xoJsg15tBCSeCrxUmo5a/UJQ
iLY1leLDUtqPGMIJwxFQXc1DqNQhuGBWtdKL8NPjelcaEkupSUin5z1QCpOalMZLwIJF4MdWfK87
JGg16P1OYTJ90PaYVYw+cYuRq28MV3tOh16QAgUdFLCsc4eM/M62ZjItPPuByEVK1YYRojfaznbO
SxzQTglutIyvqopxKV3G86XyvDPetE3ZNPo2RCcJy146aMjcnQocIKOwOPO0qb0iveIUO3Z/bxep
fdSkRkal7YLizW6JMRoxHE8RWhAWSX4Kf6/rkRHY+FfmIqfFhosqKZNkm01yZ06me1CYHDxkFYEa
ccI81CzXOsaqVapr/ja2z8w5WR4x1OKIik2EJvgtuj7VV0UIVdCR+CGspd+2OptkrCVbE7PRKrEc
+I+zT/JkoZbd0K32pkGuR5VN8zG0p5+prsRUSUjoRCA9G49Ln3tMrFPMzW7rrw3bu57cDO+sshD5
YPfqZdY5DMGioikApIM7H43OtWWFf9UOlDPN0mKEPalKDILGOCbicrYaB4fbRLsDUfKanAqMIiO0
djTVsvFGkmOYy8UuQiyaKw4SrhXMXWvlV8BgJaqxeSFTVPagLUQL1LFOTG+DZAufZmbj56aVvAlh
OQonsjeWGcdbG23+MrKVPybmLK8Gb8aMlY7Ntpx0siS7m6Zb5JWxrJRs5WJerOtMG++iuUMjZcXN
vjNws0H6x7UWopIy2B3pzMFF26HGnN7x11kLvv9uHHDa5ctPOL3dVSbAButgQVGn7HgZIS6HcNeL
cCJNLsOl3IePhMnuJwSnF0Vootmf7QrjOgyLsfSyW03vH3x0L0z1lvJclBiOizBuV2JpnXOj9d4q
tiqtGp0zz08vzMKe9lbjwz7RpxNPak/wIErIYmH2zeZ8OabJdZhT3WZjDeprKLvzfegt/EChL7dk
E97p+SSOlffEUi33dBNdOO4Lno4c71pfkuKEFsTfWJ7RH4AbsduuXI0837Bzta3DqAiA+6gCvFn7
DbmLxP0i/fQ+z984zY7rpHBeLIUFqhHrBVrDISFzfgx+sq0y3d30i1otsJXt4mxmeymMLRoP8wz2
h7Mz2v7eK2AgyZZ6xGCB5Whb+yTOGMBIhStUzX87lf1TmfM8+oobUPjtpg0Nd23ZOZM5vues2EpF
120dJLBrenmE8mhlsoJ/sIl6+VcUxh2j8aTGPNk9K1gBKVhwxnqPCFJ4AntUt6fJpaTuFF16VnRp
IkMqQp+8iN/wRnHA/voYYYzcRlUNajRNOTpnFSyDSkTbkc41Qve6YLU9StbopZhPNBfSQzLSJCwU
Gjkv4k3X+ykOW6fb6fFEi8hsO0Bg07LWBADSZvYeKOztLR1fA71if64XQ3MyU4OGYTOdENQih7At
Y9WZvLOMUKkqNFJFiIrX9+akjWhbu3anGyNKnUjgSIswq4JAc0F6e9YeVMY1HFuiQyuGgx4ExPXS
kyXQRNFVRmumgHG4NRyIHbKkTB4AngY5Ytt1r7XOyoB+VOKrdpaToVnWZVee8ywFkf1O2mLBsGHw
VA9MVX0swuUNnYxsz3pLCkCGG1BgiWFv6jglDsN5aBs5SHFgRLANGpKwQz443c7wa/QIpK3q7eP/
8GSjnu47zjlwBqma2quR7L0gzwfOMAphmqWXpYEEJ/FHUMf+odAnc80AtSNMSN9okrjAGBdIYYOY
JA7MnanQB8nBqSu1dYOHeF30br8CLPcQEyMcJuVNSAd+51tn1GgA0YVaB02LpB3kSaBFAaknoG8x
ClZnrPWAJ4V/hfR+6zhgOnXSrVZ6gl2jsP29BuQ7aHxOjTbLG/TODAbI4gEddinK/Zj6jQeiNYgv
k3AAafv2KwavYG/hsNPD3BF1JVZjbbd4oUPyEBfApZw21rGXH23RPmVRSjGakkvknbMZdh62XuJT
1yVhABwwxkhRZrKdPYgX2d4TmefCTyP60rbJMsiT/Adk4ArMLwOSBZxG17D0Gsbb5PyQQvKYzTEH
YMlOUUOXzzliBDWyq7PQHteESJG8C8h5JQd8AfrgTrufshXAKwpOfrB4txxO7JWQILhltoVp5WEC
x9elk52KLHIEHwbMexT4ojF18ijTA5OgRiqhawc/Zh9Fo+esRwc7A50fgHUA6pmtJNukgYdrR8y5
ltTeukurbdo8Tze9jHagCsq1Q6rYn9utf9fqdSDNY2SzPYHGkF7sL73W0SXorS6y/FgOObCMAicq
wtweu33gxNNTqgOgC53sEuSau/vztzZU+/tzn5dynV6KgT7T+tyqh5xbePpApGhSWQ8IcpyrugTo
gRRrix6u2chOc1gEzRdGKGYgmrBes1O1m6bFMRneaj7IA7Tu5pagjrMMe0IwEzrxzUWqaeXni/R0
prOoJgiR+NyMDlu0Vszd8mPT287BkfQt2FTbTCduxu/Z5Xni0XGgoFDDRjEV+9i3A8NKmenr9V/o
mA5/vqIPOcGXK0KnRodcoJMyP31kZS0ov2Y9P1og1Eh7zZ2zsUMq3Tf0mqrujFoC+pfRbKith5Pd
LlMASkFuF9zuoPuOEyySc1JgKs3Ij2FbYPwiM92pGv8En5C+a9Z/MxL+OhEm6AURkjINETTyMbP5
5SEDvBp2ejgVRxBp/rquNTpcigPSkSKPi0Nusy6X38wwvk7CMfaSfkbFwVAMe9GnQVBhKZCQufAj
GpRuKVzZoOAQrA2td82N03ZeKYOFWf9u8ulgQ1I8AQUuvpsBfURPffq4kMciunQRzOro9H5/w/q5
YIVthvJIkMZVlUKmKVvmtYbjBW1Jw8nod4UKNIY3KwNH4MMOq/Nirt5cOZNiWMD0ZUoTFL14IqQt
hgWGVa2z8Zql+RoAYbZzwsUE/+pTBkDWmXvMIDrJZkEFqk6v1/ZUXNVGcjUQB7kdWEyDnnMkTXyV
U+DT91pOWWP0mFTUPDkj9KUVKzE478xQYHl2YE4Gusx9Qy/ELSTmUtpmQdMOzkbCWNiQsucFYvFx
nynMh22um4IW+vyq+Wh3RlpCsjFf0mhc9pMvHxt7Pl+QQYMENLOV5hfdenZm7Ias344oJphd2QEK
+g3bH2p7bTofpgn10qKGyQM/6ZjpV5kl6VFoq6qNqWN7K9sxBKWNA0lKdPQv9I5FN8rCC2mM564B
ay3WAOQ5cJuFTpIQJcNL49g3hCmw2qX806i3nmrJHjypbWlxQOBZyRNIMswdsro16UZsizhmY2fX
2Q4DU1AfCJabUH41YL8W6SChBYYM5OuqMAu2tcI4W+TCexiL6xwBWTB1mE6JwGMdT58WNnFY43yf
JAUCUKRkMbVNezSS6FHYCo7VFe+tliUHSOVbZ6L+HGrU06bkIjTxRJp4FRhQHHdNy+QgaymglM18
Q+Hfrhpj2H/MCGF2enjgokshXmotLTccHQ6YGi79xS3XERoXvG88i+WY37QtQi3NIhOoHuddb3uv
Cy00GjH60ZgixgrpuKJYhD+pky4xh+lFnlz7nE8kh4seb1DpeACZ1F9KnseEn8/sPXJFa+CIeS62
GqyTdYjN1u2eB+HPO2nyec6DuHPH5NRhXfUUnCb1MdTXBpoxA9as3z5NGg+Uq8nkMDFDyZibuRnF
jQ5MDU+Mw/H6osgKkO5jeewm/XVhotrFC/5PSyu3MqEqSVwONKKdYIjB59c7Jm4Vs1f6PG+65fzV
J9Z3G8dnJR7jSxUAhgaHQAYdJczv732VwSIXKN4oaIyIQy09MC26aWqt4BFkwUnDV3yLUUzcH/qY
9qjhIVSDmjkzv1M3m393LWiVLKz9LgF5n3UKlT4ScOQ6dGSEHgUZbTAWhJ7CTOu2LFqHORTDaxsn
DxPgBHacXRIdCM2219bs7OquUd7NMrAbDTAh4pQIZiUg2f6ECeRezNjfJ6ox30zldzdRTZo/L56+
hYwWzzamCe/TTcyh60QJWphjZV7jLnG2IRymrVhcUsdHiiWaOFt3vGxm8Fo6bOjVBL8uqP2HP++5
f1OqWCYDSN/hF2TJn2W9vZMTwWMO+bGfpL/qsKCTzeFHgTXUt2YmHin7XscpuqoT3nBsUUEUliAw
O3RLFcDk1GSBI5YbZEH2Fwg5ENAgGv58jR8i09/vFVpay9dBmHOlxodQ5Jdd1h5wY/aFW4AalsfE
HaiWMuzHJOQAlMACNczrpBfXXjsczNZ47gXJeLEROUE3ZCwLcT6e3CpfxUbmbro5tTYyqc+YQiSr
ikoN4Vgw2J6z0el99EZDe6bWiD0dxE96TWTULRTZCXTAbx+BryWqhbQG34SO18RAIvf7ixTzW7Qy
CmLW4/hJR8X0iK4L+E68HEl6YAkmD2LSmaUku3wInb+KLLpHJ6aWMhPNMM7i1QyzigzdtAn81FGD
B5iTpS9ImWrfDLe7NCWdVruGP5PmmQ13AzCj23uw1IChQbRZka9M0JOx7LuERpKrZgdV2l30oWEx
9WccENF+rLmNZXoZmzlNs6l1t0g/tlWOqV6Qokm/VYN4Vjnbj1FbWNI08hP6I1XdbbhIYzXD+VqT
qkOCRGWfGcSYqHxDAg2aVyJ9O6YkoIbs4dIUycMQQuCzsmxNAtO8FZoNo86w16Yf3uVLJ9dRWq/z
tO4uSLSrGf6ygNJqdPa66Nw9XFBE1TVTMm/vkuWwtUJoJbLtX/Ohsrf455t92di3I66sdWRGBDE1
3boiVFe4M9FFsemtfaO6aDoqBrBX0VZDhW1VDYMvoafbvImfy7Fy0BYzuq0NkLhLEv1cLO9YhBUh
6Bazxxr+kpaRNR9OXbWNJ54v5Hjs7rC23J5je5jdaUuUQLegWRghXN9Meie2WDpfHbiWkDzQHbiV
gam3fyHxy4VpRF426VuZMzGg8TiPgee8tojSoXMRoxNP5lOWzPF3BxlVwn168/DmuD5idpYH73P6
aDXGFEcVA+RuY8QhwWYVWzOe6ZepbDdeaTL9JVzEM+kMJnXw59feUCLBz9/cRe6ICA3Zpv65uK5E
nbXmQHffmOxoPeJHt8hjp7tAzNec+Vd5kzOHB/1bW/6Oqd/acJv5tim7u3ju9ssUrtAbXX1zUc7X
i/JRDiGIRpKGEEv9+S9rkVkYYcJnWx9TBfNljPYkbVrXjGOnu6pgQFrVzNXnwXuXmOf3EQXR+oIS
Jt2bZd8EA489DjeIci3z2z9fm/NVdknOniAW2ffYETFmffKXkP015JDl62NEiHRWg++MU0l2jAsl
pawEEp5oSg+6ZMQeWR2bY4jkqBSErCxoKwpOmysXomUem+POs/FUY1N/rwExrmTR3UCHAchDF3zb
tez1ds/ktnZGhr4VKd1DlDwDtOght4dnS0XL1V2Y/DSaCeV3yK/JmePHzzrCgoBuw00wjcOkBuUT
ST1i7m7nZib+pgZXgqeV2UxMvyGkYdta9ZqS7h1jks2Sci8QVfQOPYM895ZVMaM4GitqSJNg0QhI
AlwJLsnUcFqnNwbdEObRWXboU/KYCAEJJeQ8oyqnXQ4sJ4hyAwKB7rzbbUZMuNZeLknCpBNRASrc
4nKO9exs6epNSETHvitonLXEL8EjihhFtPF+mNLbMkQc2dISItxCv6hKRRIRrTzMQrx2NMSooiXq
d4wbrCGAG0+1Lzdt8p/Mncly21i6rV/lxpmjAt1GM7gTEmxFSVQveYKwLBn9Ro8N4OnPB+WJG7Zc
x4qa3YyqzKoM2yJBcONv1vqWYKrYAku2HXsTyfbCJ6yT8LPxEhc7o0Eye3A8uxckK658C54yu+zo
ag4KvLnMkxn2BCYeQGs0cP4hGsKF2NWMCjAp98I/2Iy7MtwmoAeq5xooBzurk0moapI+zm3ApB3i
TIq7P1DNDzZbKwOLUTXdDdrN1MLNd+9K704jHYoyaGiCcN7PBfAvrtmUX00VQYHRtKKTWxFbAsTI
I7CKfZiDl5xfggEapFQUaNktRhb0aU9xypqzfM+HMSij53p8XVDdGVOiynnI3BdNP81w5LqDYPEx
FYxC+zeAtxsnfSsxjAMmcjj4kwI6ore2eJuQHCELM/6qm1Whv+JBXpGYM3VnmwWmhfFgJhMgBK3r
YKO2WMbkiGbcJZghWi3/yncejMZYFeNbUWDLAPAZk7EA3niPYBJPPDeTSigkAf/XdI69vWq8LWDj
Vap2qXcICZ0/ltOr17xm3UMEXAyWcD0ex/CCoQsawifCTFZSe3XJBGN14yTPjvaz7UBAYa3PBoJ9
m28+L3rWrv2FrBSfi/jZQMu2/EuraVZmxRPU7dcNpfNQREGdHV3nNXYoRoh7dDVtBYzMXBLkUu79
O5u5rRqTLZV4ajLk5ZpVAHvucmA8Qn+j7FkxRwcNmmrXrj6uEA1T3bJgRG5Nv7oi3mgZe1qvptbQ
80QrgOlo3Sos3tM69zhli5SxIDlqH4h1ufEPyoT31PPtQXvnAd/p2bpCJfDsNHC5pqZz5053OTvn
unmXfo+SsEEX+DAxglUo3cTJru5QmS134WgdtOaC+IFVBgghd64VV0/vOR0w3IIVX+fpYy/fffcm
1lOkDBcSHiwZJNyGpLauEp6xg6etkqhZsxtYzYIwQqA5HQLBVtDajtXqrYtu0/w1QuxTIf0gv0Zz
yPzK8SZyOdySBAL5nPKmwVECkWrTwGnBnQHLWYzlT7VkSRE+GPVzx4+e7pbfaACgmOl1jOk1M+/M
9NFXb1Vzgey7SM9L3iQ51xaU53Qtm50U16Z/cvWctes5il5bPmPJteSPm9igZeNVRTJmAjPCeq3F
TTGAlUc4G9K6ptlr1DLTmIyVNsotru+AtgyLgbWBSbMvjSvPLiFSt0HDL1sudcSBpPE9hKqi8WLe
IlJI11ZjVzysKZsKA/C5GzNV7xoPoxHJqJPGlK1vsKJWEIcG6yZNHLUTWgOckFhF1HIJxVzKk0NN
LcnOfD7haBzjVGcjF1e36LZIIbclqRUZSuwaBYFdpxxjRf/qqFyscaCTR2X4wcgocbK0b2alfyO7
ErKu4/PYdv0gTpGMDOTiUF+l486c0ifdejKgTAQWbj2g6bzhRoXHzZRCuzOiGyWbaatHolqTdJww
4LHW5PXGJAUVT02d/Shcp9wgos1IeBTvTVLs6oxRiN/Bhq4hkrdIQfZIeS4ZOV7gUCq2BSqDxI/D
NTMJnQgCngWqR6YSRutalkTDsaBakCIb23I4gVb2W9SXlLAcPk4hIWmO03M8dzkNG0GxZKaePqQ5
PSpK2MFQdrTQ3YX2bQVo9JjqBEhUKalq9D2Qe2i8DDqqUvEzHJvSoRmnh64Vb0mE+rDuCrYfGuea
qVXQrhEBh7LAQy+g8Y3kkGG3fIOADkkyAzUma+ltPf+GlMY7oGbmRZElUCtA/B7buD5UKfR3mij3
aJCPeZAReK5UPJkWS+C+KzZVXSTsp/HMtobY1JM5XDQWCFo3OsfoE9d9HDcMy1z+XyLgtg4svv0R
0QD1RJiUObqqgYcE43mUYybqVeEkazEY/QrIdr4u4QmvWtfp1pHhsPiSxkYkFslxJMH2LTm6JSHg
vA6sEE3C0WWkBzz/961mX8FRkVuvHHHdkxSDINYglxDyultbl5VFrU4ALmlA/QRd3LKPrRPpq8gG
bSUHMKqxrC6qGMsA33UcHv3RgbFxgMmXb0LiMAhWXskO+n6WMEhYrn9scgp/vBx8ZdwJ6roNBVmt
3JYkaxB2ZJjNZrLnexQp424cLO7IXkOtpaXn1mlG7IfWVhkdYLoKYYqGB76GQ+0PsUd+IAULGx4m
2TEVR5FE31y9Qc/C+Z2ZNQqYnFosBMzT1oDUdABepkL4GHk5gkqCSzEddlulzt2yn3GZqULSW/oE
uiv6FHrzbtoif0UT7YzrTudHshs7WMvmd5xJQgbHSEquj/S3qssQ0MUSgkk1oTjm116fnCwekBEb
3MGz9A2+EIDJyBjSdmkpvYRAvKR56AgFRjQ0NUdPLoVKl1bg08Cz0BQx0jOdeVs4KIG1InOPQ+7d
mDmxuAzOkFcU5s6IbcIaNYN94TQfiiZhs9mm3MCa+VC7y9PBxRGjcu0OAT3WBwOBHoP1rZZOF2jC
spWOOKWaj1LUq3QCNIE79CtHzL/p1X2BFQ7CkyFc4/OgSWoVTFYfOuis7HTDdGHFYVGtElukgSW7
gGyqZF3JCf6XA8bv75X9x5/+qRXyUfmZzGpAfZif+zDPd7uoiKv6w3mmQKSutabaQ7TzAp2mgy3m
HWoDGEtGfIY+sidshbN25iby8ckOeb1JQ/fFRPKLXYRz3lBEDNmivtEEMQKITk6RgE6povG1cNIr
3eA+db0JxdtC1olbTjzXf3HG5BtZNcvH8aXV9N90mkz7cUVw0OGy+7z7adnpFlMx8g679tIdw3E7
afa75lblxpu0EESq+31+EY55gEQ3fdE5WX9+upzWEEwcB3+gDY7u965uLHrgum3JWTCC6avch+Y5
TG1BXmLKIWNQg+T2fGo9gM9eVPBkw+GiVQZhrCbtRYuYW5JFwgzjG6IkpIhp8x4CBsmXQ5HfxBJK
ABH1utwMmqkk6WxA6EYm7aSJc2Fpb+7EqTV5MzgzgPaKW7nIbh2/LTf6cix0jk7xvWSqoouosukL
RIL4s9PGDUOOBDcWPb7vLJfnl6Y2LPuQ1bPRYyEp5EYTMn9QpKAmZvtDtE+4LBB36+W41ZtwU9fo
vdHmhYER+0DnBpDefGEro2sxa7CDIdaFjb3GZN+P/E1nMrifJqRyUYPxvgnZMJd6+zYp40Gm6Tam
Qd7quelj3krfP66VzPwLYWi4ShA6BJpr37hue+WHGF+slIeC0kHu12zaGmwzfYOltzQg24GeO4Z8
/0hlLx/SPLFuCYlcFZ44NhMiuFk3K0goxNtOI1Mbj3zSEHrx4HXyiwXdxwD8928rl9Px+AtWC8+3
TzOCVs0eA3StPw7o6ldtUZyEooBvO24fVi7b3IrfrQJVexyKc+NSB3YYy1ltEUc+kHxMJRuDvnIO
vlMxa3WSaK+gKQUJcq1Qt59y2vassIctKAOcNmn4/vfj5t8wcJjvEzVjYXZFPuJ+egNeb+iVTS4f
iqJpGwnnp08A6M7WbsIy63ZT6LyyD5rWtcl6pOpphkuP9Il4jinXUSdXCJK/+IaKz+eDz5dS59Fk
s2c1mWyYn27RqoXQ6HvQmbOpW2uG84MVcr2BN36fcvRt2a2FQVR2e98bXkaf8kPLMBUYSX7yRXpb
d+mPZmDuQE1krz0EzwDNfFLuuDsanv4JPGxDTQgqBQEh5pNMHfaIZoSm6YYs5HplZpIUppEay6N+
q2WyY4mXrCabGB5yQV9063FEZLAmpfFh0YKozuqOPdS6daWsTUxijwI8krSQ7Li0gJqHwHKHjdV3
W2c24/3fP8F/PqJf78HlenmwKAxhuA5H6qcTLe29mXVfAcXKS8i8p+wLGc4700uWkf/SQugZ6mKH
uX9XRpEekKCsdlRoCDExguXwdC7DmCESi37QYRkeHlideYY7Tj22Oa2PvhA0ufU3g0Uy2zzrOInE
k2iSaZ/G9W5K6tsQ1vfeqLzvWhkee7jd66ImpkYZSyu3nCYgWmUDtWGgySYQWgMigei5ViXI5lq/
7VjGWj5ZOdHsvX9Mjz/OF6/INlYz5bDztBdJtV1X+E7qOK0YJTBC0E0ecGY6b9ykLjZqpKYuHIN/
BZgbOax/xGLZrtg0DEE98JhEyt7h8LViVsG41KCp+9F7TGpdM+vHydaRGBZsL+ssfoiYNbQS/Hw5
crC7HxmM0jzYo/ajq00Uh9FLUWSA9tr0G+qKFXEqZF9E+TmqSE52i+k579OrdjEmDDVzGdKscdIy
uUzjmXyclmhOAu32zP0ZvdnwOes6QB1sXjOW346aYP3t4X2tY4IRLA5LzCu9rA5djSPOdCcMUUa6
HT10VKGPz2KZWDGvK1amJa5nmRy1iL23TJjnViYj5No0GAOR4ktcL1oyH/MNebqONe7YShDYTVzx
KgWiHUY2hazCUjNWl4lqq2Of2MHk4dEIB4ZyLTEtqx555VpG7vMSQhAMU/+ielqZnKisVUH+B30u
0illaKQJF0up2wUDC7nAmHUq+3YaLkMNcSMjeUvEJCbkMr+OBwd9uvGaq0Qes7w8VBwSZPEkirF6
sZkMvT6FOtDAhlH9psbXsiMopdmwDiXqibhMCwEWFgrUeX0JNYdUamAh7PIdIsYcI7vP+lytyVkl
3b1dnMKpu0+S6GTavXbbC5q4Sc4sh2f3QBQDUZBLtWeiL9jqHuy52aVx0wH9kc5nTBg5QomUDZzH
thWOu2pZ/q0MdITrvPPRa/tLGwn0feWqavfhb5N++91S013GJYhjPznAylZ7t4QAbLUstxKJ++0y
wcC4Ezabydy2KactKwgtKmailsUJtuelSJuRaRybBYf0AMpmVFfIACbNuS8tvBu+yB/LvrUDTalX
ABDWIY+0O/LGuH0WJ+mH2XKUcuc21psFGNjs9imYF/IM5BPBP7SJlodzwxP7PjaPptDioOto5Oyc
KrPAeBM6dKExAgmB32g1Ok+6GR9LR73lPpaZxr4Lt21tvFqMJU5O3rwxhe5YEV2TjHPj2rJCMkHy
kDXmgWexxbAG+USe32XGlC1jPU9Q90XHQw82204YE8sanKwPvTQOJboxLbU5VPlmRh1kcMIykrND
nFqjBc5kThtLFw+Ygh94rbJtr0PC7dZlMXyfbOM4tC9aan2n3t1zWtXrMbEvRM2+uqM0aV3rBBAA
IWHFSMQt4oAQI4uMSchZxdElabdMBonfRuHmXA9hu5qiod9CnEHJmg0BKxzmgOxKAOJdtSgx9DE7
YvfAsTMu5xwd4SZpJ3NV5RMywTQ8iNJAUbcYcy3RD0EXx2w6GB4CpZmOAiIBH0RCFaOhe+2GACbb
kxcziI7RoKJYIdSxaC6Ba/NKbUWT2Fc3DQlU181SnKnWO7cTSUTOwKsG0JMQgUsXK7uz9NNLqWhl
/azvCd1yAmfsAfdCsd9XUus2C86VJtA498Y3X1/CUI2Qe9uKji0igB2dtLVmh7DNXOd+9BnfM5O0
UkWRrFHJM7a49rorxDVaIPrmYTBcEPPMHGevhTXq1wdGgOEurvRwOWv7fWJSKgKhArpe8rlO6NKQ
GpebyUFmkWbXcXGvmYXaVAvMIi3cZ9U4D0rEuDQreXLt3VSOJCuxkRgtl2m4QY8Yt1FEoXlumesE
um0eZgWHFw+D/o+LkAyZtYjaxWixyb2m2JFOS0hj6x4M2yAQPPyZL8ZFy5jJDHLLg1+I+Kz0jzlJ
ui3b4WdtcF6KGT+u4dR45pboYeikBaxKhknoCprJwTGLZkI0/czPcdZai2FETtqtuJoxWQYUJi+o
Vhd3VQgGSvS4lXkgqdzalg32oCaOmEzG1r4TxTV+3p1VNs85hmPIwnYVFAXCzlMb5SWqoIxCe/FF
hfV0gsx7Qu087B23PiRe1Bz0GcWIlAWREmThIDLZkgRATSKGaW3M2QYqNEMPf+43xrJJywHHrfQw
fEHaidGI2awi7jirQZWn1t7sqKwqcPArW8No50nbZJYyRxvsb2uVMbqyOrqmoUNcHaYglXoOl9pA
ZNqU4luVRhF4C1xIOOffZ+lLqnJvufYzVT2PiobcmpaCH4z8E1Ha2rbJs2rdygwfbvPmjZND4i6P
rsHixEbED8C60k9xzlMNPrnPMMH7sYz14K4y1qawxvfeGWjCAelTEi05z3RxOjKshht4TUrZTZck
G7dIBhQtQaoS7LZ+crbd6M5MzBAl6yUra4MMJ14rZ+NLbUSwoL0p2ncx3BHdA1EyzwdDakxflnRa
F4Qth19Pr80orCj0W8usCBClzPAtMqcJ4GLe4QEk7zw0zVRRuMBwaI+LBzSdGXBpzkOpGG+yQL6N
BJuvaS5OxeyHN4L12hF6xQnXgouurvN4pDFr6+i/1hmznbWKmHeLzGdpyV0xAhN3uqHFGs6AYPBv
pZLsAkTxOsbVjxiHClFV9HEjRrEEA3jHFACTgct2oB7eGwA7+mDuBVusZCFlmLzEzgTg1wuW1eId
e7Tc1In52hFxyZqGuu+jk4XA+A5luNtHjNHWJmBcVDaXVUsMibWce2MMESXPd42a3mgTt+THt9Rg
82UMkJ7Jbvu9B3K91hUTX9Vr1wnhfGsFgjUwx+aWcL6NShCLZhwWBeXqxq4Wp+pCP9DAWY/Z/Gj7
mr7X+N/9Musr5Hc8V/VGhtpOGfwsZyley5mSq2+eW8AEo64WUjfdLTHbekS2mp6ajwkJCIFIeU0i
qb8LtGDjgHzIMe2SkQo3R4EEtR20GWSBtvtY+KZ9TFJZR2HH58aWlQF047x/zCUllkwWD9t8GVQL
JADQ611jrQH+SwdOkUZQNfDEvSlk8UMveMuLby6sOMQ+eAwxinboYdxZtl/c6InElRNqxGTlYKYn
TBejnm3CKgG0zebIrIh0+fi5A9ktVZeeHN0W1MdeuYaDy0JJaWS6Tk86K0hOfYNHI3siEw8l+82q
XWkAYAAKB16TzKSSM1h1gJWsPIjGHxNgI2Yy3OQ6AxP56hfUsstkA64Rs1y9gLdbbRFLvMiOR48m
MW9PTb/DGEntZCFAj6rkJurRwDNWyTN084JzoB1xH00JK7PB8IsD9qWrXrKnoOz9WdR6eWxCecuD
Bh1AxlGmGcWB3K1LY3SpxjKs4n4kf2ChO3Q2sUrc5+9i4s5spugp02nfYskb10x93FZ6cqhGlPa6
wA08L5UcSBKqh/A5TSuGFdOF9NnuEC7CbKg2lrKSd1aZ/m1I5wvWeu5WXRHvUkHenOMylvRCToio
faFHwYId8/EZdMh/7/b+xA6iMl/adY8RluATW1Ryv8xv3L6tO6Oq+2OTma8MZXMm+PalDIcfQ8X+
xqdYWPspLYvZocGptYh2Nn3kCCNolWGNW3N8l8K6bzr8oEJbngORvcc7dYMtpwfjwUow0ljdtw5W
0Ll5IFuBmqdCxegNeOb//nb+GD8wlLdRzjN7sJEx0I79/nZSAQeQ4nUAk1k44Peq+2kYCaVbYrh7
gc27cYkxitR6nuqTrWxuyRGZtT0SKDuT5SAGnEFfvCZ9GTD81lDzojxBS82c2184vL+/qKQNDdBU
pjqmFuzxVsHchOAVr+Fy6en8LqPhpmqqO4a3ZJ6Sn6xTZnoqfrK75Jukd9t5OC0cYTdB69Ip5Yau
oZTEa4Z2EvQfK+YI60+dtxeaUd9aWbXrutClxmq/FSFTeZ99CyEatAKw8pfIjGqdefDKmwY3tcST
s6IpWjqFwaAXyrp2Z0jWLKOGCYaAaNjVaDrseNr6LE90PEJzppP6YiOp0lXHcwPtdhuX5INQxXwM
SLICY0vZ9htW+QoehdVZfdD31bwdauouYGj7Ma/XwmbfiD5twFEfbVM2CEe3oMnC2c6Yml00HceM
cRCyBEyIy3H5YaQoI1odmN/NgAcyjduOYHFYKuwnOzS7TmG+Iz3i4J3rI6HAWWRc5YSV8RXnOBGA
h5c89ktMt2TuTDrJgPNtUQH8FwqgIoc5jRZZahi5Dprvp2isyVOpBEYGaDdfCpU+i1C5X6lyDRTw
uo9twf5EQ2LXAmLN8cdjrE/nKZNi1TaofKU9P1KH+/x0UAsNl/5j8RUPjFI0DeOVA7lkgtD8xfzR
+GNW5tjCAin+gR9mkPHpVoVx6ZiuqY1Hj86oTRL/7FguOQh9768IgZ03mQQuG5dTkDtzi2PTv/37
t8X67IvAd0ND6iFqBJWH/ebTQFl2veod7p/j1Do2j2zBZtnDmzFhLW41czG1A9EZ1SP7s3ndkLTJ
5OgMMmd5zCCjcQZuh6b2j7Mpv9lFH+5jNXPPe4TskKsQhMZw6kff2AyZ+B5nwITp1hNKSs5wGkj6
GJphu/NfXFgB7IR2OV68k94BhnVafH2ZktcJ7ipEA/Dz/v7mPyRgv50UvHkYU+YCRfw3ywTNinWH
Ncl0rJ1812mQYRrmZG7Zp2xh0KTC0E/z21AzBL7q6NTX02Wkjf5OMLQcvNgJTJ6HJ23KD39/Yc4y
tv30wlheMUB1bDRiEBl/P8Kkl4QtqjS2C0OG+H9i6E5QkcsQoCFOzhvY09p3mFyGXcKijSkJadE8
4Xm6MFXrA+zSfAGXobs9uMwRhwu/15s1024VuOMbjtJLOZrmLY9cwn9IvwmYMVu4c8ivyvv63Zpu
w6EcYfExZ2Xc9GwKcYgY8m+zmOavGXn8Y2D8eBwPOiISODUcI4+kE6M8DgnRYj/SDtndjKbdqDkD
/KUMgjTDEA2SX73sFtzRfOoKPWiUOwRiuCknZtS6W9CoODFSAN19UUg9ZtoWYBE5/QJiPCuLHrGu
7YwC4pjVD+EXD2jjjxPCAT29fB1MntE8qJeHyy8PaLsCTOwW/mJ41BkN4w4cpHlsXFQa6eyfwXM1
DA8Q4czzIipxtq0yAPHY4jUb8seP2+A/gqb+r7DT35CoCBb5z2ce6m+/5H/9g/5/paaSwfXLt+YP
auoTyNP/c9cX37vm+x/E1Y/f+z+4VN341wIZ9BFh8sliF/6v/8Gl+t6/2NCC5wNaaDo+7t7/h0vV
/+X5iGn5y7adZUG0WLfYKnbx//0vzfqXDXoVIitUOpZwnuX9J7jU3w9gFysatdOyzsPbxyPp8wqK
aTg+eLSL26lXCPws1MYq0bSLGp+tmId1Y03qiy3iH740kPeY7T1Bw0ugmrG88V9vcjCOhLpPs7st
DA/TcE3YLrZqsF4W5wO7ItoQ6+zVmJhKMzoJzTyYaH+/2Hz8kUXBq4BTy7cMwjoGOetTLTypuca7
5bmsEHzGOyHU6r6FtuCkFxr1x7rPGV/ZipUyadsED2ZaFUTFdNl02i1FZA7OcaViKNEehEmoBkFM
2BDL8LN0Of16rJoTYTsri6rTcllcKOhsv9xx538O5F/Bl5+X0cs7WOIMDMpc18IN+ft1VI4roSO5
3jZnFQYNOsTpU9J6buq7SRL7ktU/ZCn6Ly7c8qf++nDAxWjx8fmmCxyR8uHTIztUA4vdGcxO57PQ
sZgw7OfX+IJkn/6L92fZn2vp5WeBeAEeSUkND//Tz/ITIVLXY2jZ20V7gNvDJFkUl8Lpz30BARdJ
mT2mxaGLxL3Zl8VOtsaK1KN8mzVkT/Z2bl1qffLalqBIEWOXgZ9YEjN7fp2I+j5KLc78rraOBZPp
qzw0znL4ycMC3spovjU6NIySn/GRupynLOotuzyRlvJsxOy6woT7RRXKW5MD3yMJlfVG1NJaOXSi
m06KHfxajOnqXl+SmL0R1WIj6ZB9OcZXSZVfkMWKAN3xS1TRMyrFstmq1N5VDYkcidLvctNerKuL
TLP2dtVU7tNcuHuvtjVM3vXW74srGjrYXH3kHe1sToOQZ2rumzAX1KM3+JskVM0mj3jrvYOiMQaq
v274E1sjLYPMZAg1NO07K4ore+xB05G/aYeMCng6XYckznoEg2eT/ZyH3tYya3ttKQK8MdKCmVzy
lviAyksz07/V8TI/EPpTmaPDRiM2N6zNM5gll/rQ7mMERqsmSn8iVe12cRi/zUz6OoQ/b9LlhZUO
CDl+99jWsOH9cMU0fNpFMRm8IraXoW2zxSdBboGt/1QjgeZEcburqNUgV3JNpyU5fTA7nob1/J1c
yyKY5kaSzB6TZFqCABPKfiPP9sSRCPSiYZTnJ35zYMGfsZniaojCA+aYpIcSjcN6cZNd52KXpsSU
h/ATRIHxqW+ibV+BDkE0hu9Zd9qNh2V8Dy+LajGdUHo5u564x0sAnPYqzYcHQyARRnAdIHPX4OJY
6d2QZCc3X+RZnLG3Jascbzj4FkyXuHR+iEpoe/ZpqLh1tZUe+MvJlxdxf7btFk5RweoEhsy4oXt1
ljzkj/DpyirvSht7yKCxNEgwwV1LDfHXGLUgVC8Ki7BXGT0w1A80NkStVAdOr3kDfcUhT9BBlSdI
YI2iBvZCbB9JWXQsMGP8UzKg2+l1dN85dnyYGlKu204f/rnPLIOoarEkOhJxaB45eID/ergdnAPq
vpPVjSlYr/muH5Jx69oC+LTuqa2mFVs6aL6RNfu6PBuQK6Mu4QMlSLtVZNg0rcuvNZYIeOkCBkk2
qmx3odtHFwZ0Bwsa2klX+gNyiJ9jJFJiMVhhjllToLVXtwaTmq0r6++zreaNDk5p1WVj4MssvlJk
1x7Yx9CwkuBxObZby0tGJl+tu3EyNMEyd/N9otRMMPJ4WYRhC+sU2xAf3C2TNHpZblVYeoaETO2O
Ij8OIRJrly/BIdcpg1Niy4nr2IRZZgWVnxRnpuk/I4mwmqfMykfg02svKTLXu7iL1M7ivl9rVfLC
5GR8dxBtWznYMSMs20sa8RkJe3gkAqMj/FZEL3a7VtNjV47e3o4x0PZmHxMhCd4kD8t71QtrA/aa
Q4hdYZRCfICz7cL9iM3VMFfXXEOiVDWnDmLHREECJMacUKn2lrOm1jQvyjJP9kZ6sUjZ1oKJwlUn
Fs9wT2PckuthdpZ+KaIZ0h44qUizIUloItl4Rt3A5AnsSO+eZhNW19gXBK1Jn3WVw3VNcvizouBb
MlbfZodY4CoEuVMQrrax6ym5EMtc1mxrsnM7Maw0X73ky+FcaL5k1w3yx2pyhsCk3/5nT9OPZ42H
tAx/voWP8FPpXZSSI27oxNbQ5ROS3yOzJ+diak03aCOmuq82s+xk8P7zxymuEZqtJUABbvOnHtyO
Ccbp5YjlLjGaKyGaXdURBwkm55THzNT+/ib/qHp4l6AAHAjRwuY9Op9qLyzm9YDlXwCL9MXezlg9
hmpstl5aQcv2NQiI2bCnGecBkagLw2AHyu1TEU4mjVG/99x46xLryVyN0Y6lW6967zTcfz5zQEOu
IpRXGzY37tVYqvtYA4LV+NF//lE51I28fvQ9BiEHvxc+WTRJxCYFGe+Re45KBmhgUypIxedqdOyA
/+JEEIBtkTqoL5pj8Wf5w892qL2pXn37swSOLBHwApLOy7UT75SPrrOxWniPoHOjL+qfP4xty4cF
FH+Rcuo6oSrLa/mlG6y1AlKqQ5a92YXMirxCkfCIaaVmm+gNzknk42VDOvBjFPqPYatBzoY+jHA4
gpDcacgsTPdOFdbPv99Ef8xdeV0AF3x8XERAQMf+VDqDP3IH0VlkI4bqJtL0KGhmuYt6gmn7ot1E
bpeu6laIUzw8TGDN1mPrDyvPSQxi5pz8GBHW88VL+tw4f7wkl1vaBrdvMk76/VKpSq8kV9LdysQx
gnhgLDq54bbIbLn3Gh3rAqbyk444C3Ng8SwaJhn4fdEu2oXNxazMr1r5P28U6nJqZJoLfyGVfKpd
Ac5rIEgsf+tcVrNxNS4+JG7K5lR2qCby2bvtpU4iumPwBMGGxpbEbw+Ic/Emx2FAqiNxmb1af3Gh
xPLl+L1+RxaHPpnrhFCOPvP3K9WmxBqkqggh1wGuteV7Sxa1H16nypP7OROrOpLhxqy6btMwJPqn
UCyFfxvl851GzuO9HHO022iok8Ksr1yHgyCah0eWItYhTspn9vd2gABn3KANgf0pvOuSOp+tBnHe
iSbiQHfljVFhaiUM7KYgXhvCvihx940vQGkZ3udoiKJ+PJZVY18RjUusU/FACJe4CDPNQ23jK3CJ
WGs10i34wruXSNj0TRmO2YLBXc06Kwd/CEMwr80B2Od0w3KUMsPcA8BS5yhMYZPlOmqrqgQ0UfNd
LucnTYWkflrE2ZtRfxPyYF7E+dALnehbqFp7r1XaEZBbAqSTTXmcZDf+jGFKzwtcUzNaelxDj0lJ
ZQe/9H1UZDvlPWJBreJiLBQEN+9ehrC/bRvncSC2607F7TuSGrkBRvJNpFEFTA+Y09qqvjtUCleN
Az8tHXiWV7LTuYYJ2WTgdVIA0zoQ7bWZ4pZStitQ7VQA5yK7XpctGxDbrlI4bIzLygGTd101gdfX
SDLa3Nr5/WvqRcewKPVTrztP0MDAYDJ6grGLp8U2wVCqiq18EmZgQ0i3QIESCDuV+34fdrK/pwu0
4bYBvmJDATor4c7xqm0TK5jMZcTd47GIQLuS76k1EQLoSm36OLMgKXChWB6VR3hmt1Uf4TOJMGzb
mcDvQ1LVcDsafQGYOTBc6yyt7MuMBOgTf34NsNMzivdZpi4jlt+/BmPpKl0qLdmZbTNeIehSd7YR
vtHNVrGT/HAboNxa/JYMerY2VdadY4NouLDni+oxx8wwNz2hQn3rzaa47icJZR7Hb4BoqL+save6
rWSyDefwdvI1+76NG7xQiERIjJtxRDegEokYletqEEFlO+1lfPDs2r/0ofNqXnhmfOpcY8uwk3DX
GeNCyc2nDftjfrxVJAHxdNEOYtH3cOrlmS09Liv8f27dF98ib6QJo7EQIv/ueQkrI6mAsS5/K6dD
A17vtc3OWmZPr/WSx25y6lzOCZT5NL7IouRW74hsL51wa/VFvM6jXNEZNvWF0rKf2pLPOimEBzaL
Vj1MDsPUHcZam2gDq/sZO9hN3HeYPlKMiG18R+RNRaQwijT+WORh83YcKCsyMcL8X/7WVNVwuyhd
hF7OF1U9nEJjdjiaXIQsWqw/Ww4XgHXQSAU8dHu96mvchRZnU5t7e6eHRSHyLj50cGHPQ2SygE0l
JgdmpytnjvUje4z4WkTed4ILksMMC2Ct6ZVzjYGFjlm5D1qD03OyLHlrjQCDNL3MN10qsitvNG4K
W30rWEQEYZSpCx0UDzJg52xF7bjyMn1epzFx9aj93tuE6bFp3jNUTs9mZR671FJbxgewliCQB1od
yivyfpz/Zu5MduRG0i39Lr1ngTONQHcvfKLPMStC2hCKUIjGmTQORvLp+3NV38ZNZaISde+mNwFI
WSr38MHsH875zqETxkvt9d6m5TW9OMucRtbsdBFQfvcmZqFuskT+NXWeY26wGv7ZB4iPu7G3t80g
po+JD4IEFAbYpm/vcq0EsnDEw0WHoqrxmuoE6/v//vBTIlBVMuTbFpxsyH4vayfrLVDW93RChW0O
/TPZ3/XGGrx56xuRBAvJfry170Aj3LlGHO/Z39zXFT+4M9E3xjxyjGqFBbjOn7Xxo5riHFeA2E+T
7+ERs57GRGYP7LfQAsC/XMt06e7apAcyW79KZQ1vXWwi2anj5IHlThuluZmclj6ArhBCewtq+dor
6b10YT9f4QZ9hT7rvVBbVNdm/EQL/D5i0/jkAKLFn3+2aciCp3y1Pew/eZD9FJnBe7T3mkI+GR4k
y8T1kYk4GCxxi0VZnHwhCMJE+Pormk6kd4XF3jKuY/5ZZ17MLBUru02mB/Qp99p2vdPgIf2bQRuK
Kq0PJlKMNdurat/0xtkJSE9Br9o8xcbeDfLmEiCK39AVGUxDKAM8QR45G2sI+XCkWCfkNa4g9ktG
E54K+rmxo+MOlpcz/GL3oHMsqY7Ku0jNsM4XI3wNs649hrIJd3Bb3SVxD6nn4xHmjTwKs72Shze/
ys491xiuTbKsP0EOAjLniSmb4CvCBeRpEelVscg59Yv/o2FvAzLKTR8nYNnrOe2Gew/h0MFbyIXN
TGcFs3AVujI5j9Ju4Zw/0RWFpyVwHoNxMFcL/M9Dri3vISG4aoWA1P8g2BxusSsvHZ8V1lhsMUq3
ILwRpsCpHtRO2bJoADfR7WfK7DHmtXu5AGzVBGLt2Tktp1EH3KHmOFiwQgTLPtPOH9ww35k6RWYQ
Wle7mdMtyPl0M+rCvrSVXsd+hQjf67FNjswv5tLfZHRCDyBkm3Wdp5u4W6o7tOknfIyQ3LOyuIaN
ltCIV4hYyBSJVBygu0nfgGpnn2TLRKZ2m0uXoU1aOu54T3T2l8mn2WhHI3gOWvPSKuedbJHsgyM1
jimM8jo9pemphRl/X6J8OsI0RwMZFg+hB93cKxnzZKHagETOvzkUA7tHN1b+HajMYgeUAd4Hmd8X
lJPphipS7hng1+uiKSqkiNh2nYXgd5GKfJu27cUpM30xQvObN1ote3avOTaO8dgGcEcpxrqzKrHm
KMPf1GnPaCA3m1MvVNQGY7sn5SNYVxky93TwmkvttshSwwpZh2G9SS/OzoDrrEup8MpVrvFWFMwI
ycaBJhJqCJCydO97oNFRAB8Xkqf/5vOQ33Qtv+VjXn3rRv9b7Sfz41DLxzAxvMPYOOjkg+lFW0Vy
0JylOQpn/PeB/poY4adnuw4nq6X2SdqGW7cwavRwSxElBETbRv1V+NVn6ZvWXai/ZJMIjklsZKz9
9KW++Te4G7/lSaAjLYDSupVBzIzoHzKVGptfZxVTqOniVfLV7pdx63MlHbyZ/A6jJR9nDo4dRNTn
2jC5YRIPEjppa4FXZRdgb5uQISMMHvvUmfwWsQSo2aW0HGW/x5OmN+yOJ7Qc5qotPfVuoobPKZof
DCOtCLNwfWxF8GbaxPqKCdk5WIoqNlkIg1OIlveEY7uIZ7myyyS9StRh0UghnYSx2OgRI9nsFCCR
g366GsNWxMyEuJgyT0hwM6zBUTZJokZi67PsT6CiyPWpfI3Qwhcb+MtiZ1Xxzs9K9QwW0NgoVZM9
4KBdRT+VHga/H7AXMNsqJxxHXk99KUtt7GXZy62NTDZO3ewk8mGvpeuczRsJP7+HujqvNWxqe+qB
K2c3gVDbKy5gaBBsvoHpx9ZeJmgNvZk0XU8G5orIluTgLqB16mUEAt0WwSEX04mqdd63OXBfaSSv
AdjqjQ5YxXT5AouDAT+r3s7m+LMQ6pObshuCeQTn5O8Vy9sFTOtj0Rtg0+yEw7Cj0iEhPGyCgyKM
xmqXZmfEBl5adNrnkcZvVSL6zIRHKHb/TqkIN8tg+VxUVXuUfm5v26r1vwXhkz2J4YnYgfsSfe59
F09XCygI96xf4nPLBSdf9hTOSXZnBIIh8aBX5lyONCu53uPqTbdcxukmN2C2ORSlL12/HFS1vFat
Wb11xbeaS3Y9oXI/kyoo7vB6MUiuZfdu2hlBTxaD4UJZGMuRgnfJVF60l81I3sse/G7cP4C3uUXB
LXBjQhchKsb/xQIR5tiGvq/naNKWJuYnddZWB5hcpvhEBq2ewew1u9D4Yi6kFahgClaeA9jKhI8G
0MwGoAH+WbcoQ2eShqwqUFsEo+FNm1rF1Vn0wUGKRewWr9Go99rv3chKr5ud126xxcVnof6UE392
8qaje1uN2HblHIY8A9RgWM9B0PBXE8fpGC/T1jTjQ1o1xhUSQrtukU3Bbg+L/dhqAiYaxmNLNz+Q
2cn6IusvGQQw/FyJg+fPei7mot5NLk9m7s1wFWShceDuwzOSMLAMim4rc8t6Jh+SbEQ9W2haXHT3
fRuQVBw7cLycH9jZ0pMMQtYJnhSgZ/102932Kz7+r4AkrNVUq+G+yu4RF+q7Qv4Y++4DvcF810DD
Wjl857kytT602nlzjIFoopzBtds7My0lhmAxDecis96qWTrAodXTcDPOlFOdHajyL5Ktw4oU5PIi
BlRXyu+/A+vGzDDj7TNbjBOsFhyOps5EDHECr9Ze9vQp/oN2Xsq8t679QLTHvvVb5wriUz60XrH3
y/yQLaL5AfG6VXeILJ2HhZ3oWunt2GTIOKQFKd1CANXbqXWiGyLNAbLXaarmo3n7zlSNmDYB85US
wMFDN3+otM1hZM4QPYc+W8vpAZwHABRUx4a7sWFlf4BTf09CsUvnsP2C3hsPeOdhVDGXo+6Xx6qm
QKub8cOBU9hIuztwu6H/x4ZmueGjqFN1ipmx7Co4EsbYOWdDq5OMB3yiSxofdOJukeUrTii/Omsw
TFDDWMqAeMPmZxVn3U7GHdcWAKqupNQI+2uq/AdVwLCX6ZxFXsYerSuXft9jP9q4XvroGzcjM/fD
oU4lil065n0OqpWvufGhoLhubMOCtQlgdu674EgmTrHTLutFpQ1nNwXJo6pBxJj8dc+HeqViSodl
2zNJIUNk2bBBoQ9Iyy0e8ukUcvzjw8nz/dxxujpg+0ui7h5QCn4jo6ve5azBoymQiFhd4oWIu87h
xLv1bfszpDaxU8bJ1ghnxn4UKIPonu3RIh8bdWye8g3Oc1Vv2lki52xYaKc9NDxDi/ckB1ri5hUx
RQWJZV79/k8fAtcbtdIioiRVH1J0PYCd295U5mmkZxZaONVIMiIFfsY1R9IHt3ljr7u0ZoF2+4Zz
JqEeiwlScI161/60wHTsfi0jzA7WBxwuDcU6dVa6gR9vSfNHZ/MAS9Hfd571ofr23ksgjkN62INn
IIWRnLqdl2MHC9Pk6FccIBVOoKG1GVanJX2el79mAYa80pTzNo8R7rXSDLdlgv//NjmxbRUZwZKc
iBLKawpdaYzFgU0fqNXQ7qMqwK/IIsjbVCDFh7Af70di1pefcOx2SRDwAxkBg5P0AlFoIgswGrAv
dOHQrWXG0ixnPpRR56w8jAxRVeW7NreB+8zNV06lQ6Uy86jDFzGVRTTZ8TfF8nClLGfireA9ogGb
tpDaa9TCdHHg8pE2FotaDiOJdGSWfeZZVz4BkQuAapBTn28TBCUXt5HHhszQ1K4AhVGzbZUklSYp
fG9vScru20KunxlgLUOmIvukWF8yiMntSLXSR0u3fBSqv7m/XirRlWsjCTDhjTVLo64HFGX7O9+y
ByIvRMzEr1y2U6takK9W/z413xlq+BgDZUgpk4Y7iHuscWtC5aZZPco4eBrs6YxTXDz0IdlWNRBg
gGyCArAwip3rKHqheqId8apvrSuek7CMfGUp/udnXYfVnaLw632sdK1HfLgIaRi8JdlYvaU2VuZH
qRjcU3X0TfBQs98pAn6DY6PEfBBluNF4hPj0eEwRzP7OElrjVMI2PXsAob0ktyKFUymsbVYX7MgI
rkC7yvIS05R0jlNKaIRjP+fzYO8xDRMNGBCxA8jKou7ANjnS++/rBss+wvYi9sxHXaKBV/79lNX+
PUjsQ5iy308zzN156V2CRtK0Y+he206HjyaUIbm+5JstpR9ug1t8A2GcEs/OtKyLjmwbm/HZup2Z
Zc6tYx/6YoJZTXYDFvb2jtECIgBEsiWf2IP0nsqyrQ4YSOAXOg1Gduw46Ave4tjLHjy9X5x2PgTp
+LfbAP9PozTESEh6iFdBhxL+rqQxkPT6ZawTonhGFCHOhF+2cBji2l+6of1mz8nEIRIwJLYRtBmT
4KlVP2J/+Koc4vVEDsfST5i1kixn7/GgnGG+mBvCT1g+mdkdFsP0gG9p3tTFAJSJkJVzawZARc3y
S7KUy3cRSgPFriQyoND9CmEPlEQwcjNxXDBwTFTX3WdiCKI0gHYhDKALTVOijxExJtz1tk9WJRZS
QHcv1kw8VOrokNIc1lXCubsotXe1/3Mp6XIEUU83u54XJTOOOdO/yyRjBL9N7hk4Yr5vUjyjbsy9
gRZ9JlLroEkHKlCTrBzfCLf8Sli1bOPNSIvPOaBgqSYOTz1gTcSOgfsyLYlrGaj6F3a+Y+WvJ5Wd
hjQYXwbikhGxS4g49RRHpe7faNeeBwUTy6PB5D/YFWbu2TCP4VwNh7BtMC8yokZkTWbISCCNKfko
ETq0mROuAD82fqAqN6+J1qcMRea+Hp7B1O2MAvOlpylv/Mrg2C3im5drF5JNZhfhvGe6RiWoETfk
+NIjbYLO0jIJIQ6Yy2tdNdmG3ffbYNI78rRxbqXqZ0Ws03Y04XezfzHj9mSpwj05dvXgqDFyCaJA
k71ugBicb6GdmwK3LPPPcBtXxbs2g0cjGYOtjeHqFix/HogA3fV9OuxiSjsaUeakZKEmAUKXgHCa
gRpvlS5MLP9mi/K7ctozQzYncGZZgXk+Jfsfp8e9PyCNkImMCid3Ik3dM0jr3hz9K9xqMJ41sFKo
gQXezkfXWerov/L4rHEFknLMHOZvm8GlnQObthVR0bi4+ymZHxQzglos9tEbaxg4iXcVDOhh56DN
nxSskX/3GdzWR0RuIxp0aMp/38Ha7HLqpGNoY2ZOdbAhxxhxyQd/SD9nFQACoEJpYB5yJFM2GIX3
+DdP4E/7NZ6AhVIWdgabE0JD/vgWZMpABkWFi6GKOTFCmyisR5ypevzqFpysVqayCLfNU1IGoHpB
loeYRMixzHcu4WwgLsW9V5Tl3701f9qv8byASDsINx2f3e1viwWCsrPSafs0ygKvOGTBRczByYYf
f9/buKcKRGk7wMFnkiYHvvSJvRs19v2/eXX+8llAiyZImMaVReQfX50R/NXsAlyJpiSgAOewJK6P
yoKXJkq8p6Gzqdmy7Rj5jNlP3fI3l8Ltl/zDkvG2hLVYOglacdP5/UWQpizjwkfEEfZ2f8X024K2
gsUJTE6VYm0aCIrgWoqdFs3T3/zqf/pu8ti2hW6d1TnSwd9XwbwWOlHVxGO3AsVeo78zXdvXNy1T
zzJ853HDBuO8Y6iOGobByb9+fPuvHx9Bv4U6AbvVb+oEePTWNE1LFrXZayctsAl1Uz2OThOVVv2q
DTq8Ih6+9F7mPDmo6uBengmL6+4t5lo48+wPK0NC51ndew3cACMnnVYcz8aOXuFfP9e/ept4rWzg
uR5iUu+3z2oSYrrrJ4unKogvakexYnEyP+KOg7BXbPKMFW1acR/O1vu//8gO6oGAj6eH2vm3fb0w
fLJ/05AFZcAiNnYe5DLfgG+USo1cUCaywN01GOo2jkta5L9+cESyf/H5vJ0cgkxyn+38b4cHB2sj
SXbPIwPkGBkU/ZE10bopsHszfVN8T8isY7Nr7Jv8IWsmD7Okg1HHc/cEGwBmssx+bQfkR5C7DQIy
ACCUohzM1VmQXGo1wZUGe0B9R8DW3AM67NmJbbpavFLfDFtFER613nhexunszlihdBFvcSjQ2yDc
KzM4CNr9nCuRvZAFXHu6PpCOTE9XAA0LzOoBfF51dtKXid7u8ovdkhHQtc0VSVrWwlykb/S9KgPM
3gOfuBRY2abppnpnOKLezal16C36wa5CCdaMjNjT0u22zc17ULc/8L3Yx7RklVu7r71dMGCLl21L
5CkwjmL/K3a06LzXZmxfnI5XLTb0IXHDT1gnF2WBpAYQFhJehzzxaMrEOaQ0kPxJPlBzlM4SXrlU
iTUna26ALGFkCQrm28sL3VPHA+tiQ1ibeNbJHpvFuhFAWYcYdXrakgkUFlFOEuC2L6wBINzIetIC
Pddi7MXuPDFVtbPsGLbpva0mh+3Bzex3EySw30f2UQcPk6JMbBjHsZeyD20xPxFq0686s/+JCrHe
+I3+pK/EhjNT6uuKDjUNg/2SDuk+qBqYHuaF3W2xs/iSIPJu91kNMiH1FGmWcmVmKjgvrlWzHF0Z
WXMvXU5f5mvxOQP7TL/JzJzAyYid0w/X1KBGrCB7FJNqD/nIRLjL5nUuceTPOoOkNFrOIQzfgenB
Qu/Mk3/TKOcJeujKng5OUZxiDZQnDlFlqESJyK1n9jlN9rUNZX3MYu88LT1VV0XjPRFDtkFwuSnt
4gubIqsHtBomP/sJK5ybZIRH3nQbPc6z2qHiRUewywfEvCRnEjdOZqE9v5JHtu1nO0PMc4ssy0AH
lt1TOfD/FSSLfnYmEoEG7zEIioNrFs3WZtweJuAmcwdyYj7HkN5D3951svtGagfVrg4OqWFedUKC
LDwmG8aZMRysttsGGq+tMyjnHBMsCNkmfETWz+T69qxgfZc0YYx/bMGYN0m8v5Ho/cknRwPn3k4J
QXAEMVG/650EHyThBAXf2AKAfdfrClwYdehU3EIEIJyHoBaQTcd3TkxR3Mnm74qKvziv8HRTc3Kl
ujfVwh+v8wmyppoRbkS+SW5JGhJN7S/vfVLbtCqi31hTJtc18/9ugv5eO9NJlPFxobvY1XxC11mt
QSTj1t8sHW7JNgnl9teZ+m+5hf47PqA/uIWiz/r6vfzsfrcU/X9oFsJkYCEY/U8X0J+8Qk83585f
mYX+37/9D6+Q/w/EjKhGgAyazi9mvP7s+v/1P6ho/oEUkAgpZhyuE3BdVbX6ZQey/gHsgm6Ethty
AKpuuvP/sAq5/whvDkNMFDiF6FK45v73/+SFTj7r+39Wa91vf/7PdpMb5PD3a/NXQYf7w0Vih/no
N2Mgu5UEK3Lv4FtPvnaD9ybR01XaPavRTQ6mN5lAKG7s4fGVSI2rr24zFmc4TnJrKp/c23ZhAUJ8
4KoZbRwJk+jW+NdkFbRrJkjOAUFOvEoy47FvJee2jSwiDpfPpfW+NmRKeEsvkBCyTJWEvxstBxGF
difFNRvt62x3FQot8IuMAeNFRQt0o9NkW+2GBUpPW5wodQ8PVuxo39xVkby53jCt3dm/d/vu7Cs4
A+ADkYDNPnUPHdWgAqBsi8CMaN65mtyhoE34b/KxNiakVK7gUUHYSMXps3RgVoJwVbsFw66pO4rJ
JwnQrLnjmHMfDH5LZ7GSc/0+ghB90iwmjWdQw04XVnt2q2k0MP2+me+N0yRCMozGl4Aw2E3SsvJw
lVVuYNeEB29KyYvAksmgR14HLuKz0cjPJHC7N9RppImJzdA5SIX8lGbDRBMK64vIzDwAckPY3WkE
d9WZSfvUj6AGRFqQb6smKIwhqZj26LTXhFn6CbcI/9y2dwwu6rU4Nl6VXuy4eE7cuL6i/bFWVd4H
vEKkJybA/Ays6MeinfTeGZy3KrFRROHIPQzAFnZVoCGjV9W1m+uCTaLs8K0Az1xq3R0SO9dvlQdC
yBLJy5LO9dVJKAl//T2ZJDVhmPDKMiO562iK34wFnLuFpd0onTqyawxkS1UW97ZRtoeS9PEotp8N
ponngYkvszdHnXxslEaip2OVF/BjIakUWjCj6QfUapJPRG+gawqzcjm5IUZ5VOwEwjTxY5Cb9b3n
AqZi75sYTv+9Caz3WvjD8+zKIGqGgGCDGlp4YxnpK1OLH+DRIpe5bsRrkByg0TzqyS1OXQ3l3lyo
GRZyL6++oBqQvOdmry/CGd9aXxCrrdOXlNXjbQLLFgqhSNYk/bpIq3B9gkrZbt16Qge4QBUQabvq
bwsHHZC7Xd9oF7AEaxStfH2QrrVg7XwnBmAfExZoLeCYJhQOK1XrO6CuzuEuLFnahooAUGZVkacq
xRJwwDSEYu9mFYrhkBMJAc/0pNqsWmcO0BXHuEibPqExUkwott5WsEksQOAAPVEpSysGu6kYplt3
o18dwkku0VTeKRbi5I0C7EG/8MJMGJN1vzWCxtjmHtqGNim+G57HyiUBNciAju01j2qd2W1CwUmy
H+wDN63yPsOwI+HE9O5dPmPLnPww9A2qnWNXYmBqst38jk+G0ycn9SAmCxOM0n7pCrmOk7BZo2lB
hmbui2B4o49lFj6NkWGN69gEKNoo/Mb2S6pS4KUxqx4pql0nxn0AtXk1mdbTr+cjJ/9GSfHeMDro
XRuX4EEUmC1vSEx6ADQTeU0ppih65AzCz3OSH4N5V7eeuzL0qLZ54zebRuR6M5aYIFodpV1QnJDG
huu3RUPhDXu50VlF+imqPMJXOPUGtniwvUxUokVHMk+3FLtShx5wSostt/kgEnen0VFSf8GNaDh8
vSw1tz4c7GCaiGEp2jnK/V5vJwGYKeDLs/ICkVHPkDnqGAbODu/d6ezLrL2n0RyKTfyC8oXYiNn/
WCZilKy85DM74gPQVrbsOMY9GV9BloCeQNO3Tzmvxsr9zFP3i5W0+8WtD4uD3BrVRbnudXFVWQ/Q
DHGHzcd7TOuWyXot19M8vLEmW1b9wnaPZc22nbK7RtO8++XyJQdkBCoWuIzMCZGrg4RIuzrdDUv1
DXw8q72dI8frzGfYreSjZd4sbEn+2aj+UAcFWgHrSTbgaxrKN6OLL3Md/CAex2JuKB9TuGJDOLxg
cyt3yDwWiExMFp1HU0Hu03oAs1FPj+btD7F4zuYbXmKu83X+w+r1NSxlfOH38VZ8B9HGmuZTC/J2
M6jxaZyzx6nCWZSHEmJVcA7MLogkPk1yOYiUgtm8m72hg6E/mgQJIUxGIcN3cHjmnX4g+hqOLW6h
Vd+l78JBeklU1NkP01M2k19pGUcuZ+D/8aNnYkSyEX4hK/1STvJdLrHN5PyZJjxcI4YdV7rkCguL
l1AvT2kmjP1s5e8o3Wo0zEXzLBufJ0wqSTJDVEGz/twFwweUPsEDxh+12xND4UJJa/MkjIyu6Qmn
IA5+Ce2VzYW5mutfS6zqghEMPNmpDjuHVUpPz2NwyrLGNnciFifVcZ3LxX4ql2HdILi42E65nZIU
oWfmvlqO7A9uSUqG430pRqy2Xgg8m6WScQDqvrbTOtyEmZW/CetCXMsuLwlJw361c9J5eoCBdK3T
ptz5zYSIwTXmU+wgV86z8B7k/dpnDK98O/xmdOIqyal11DDtx4Z0mWZmSdj2+XWUfX8IWK1Spsxd
1PcBkkcm4FLO/baJc+bwvc8DE0klhuSIFrtlhxgaO9Nme1QbEOHi9jHLzPCoW8FJXfo0u5bsUPvW
X5dlDK+++2y6S7XFXSjB6aHgnsqOcW5DyI0Li16JbOV5Nxvy4OWRWeWfrsynuzjCalNxi8xx1Dn6
OgxdSNdH7AzrmEvdEd/bEG12qIswXztDTDiE5BS3vQRmNHsks+6YKt14fVBpV1SYXMs36pRSFDmD
DVUhLIDENe4Y02an5BHEJmxaRfxAgq39UOjyS9fgwnKsnO9TxdWO1LjZlSFvxFSul6zTJ/adX52E
QACL2HvXCtz7VpkPirEJV5LxZMbh6pc+U5rqDkQDeBbXOd4OmqFqiLlk27PLx0cBU4nskzj+lk/B
tM7V3P+zfsQ/EZEGBImtMNH2kP0j2H6hXA2DS470hIQ041QSSzIyUNsNJjRNBoYbyrItsSCgR0fi
4asLqT3i0rObm2vEegJtYlkhOIbdPxIevulmyzlCOaYDN1/8ACxHMPPGtx2ThabHANoOSBtwqj6C
QawPya0KziQeTKirhK3IXdKx1MsDufes98FRKZ8qFsUyuGAnA5quM2IGvjUFD+AKUNkOh1rJXhsH
Jv8i4Ozv+f62CWMKCTVMhvkpPOE/EOfYSH/aaR5Gk2M/k0VeRZmZfIEB3GwsbS+Qe2z7oKzmlJAb
4nqO9yTqYds0vcfRlpyAm74CUdERXBoU7RiItpOH6qS2GUzibyAzxI+JK5/Afwyw9MvKgvbeTs62
S3sHvT7X2G1FgL0H1HZsVvV+qPn6TyY7OJFqLvkcDqohkWZDYfqR5o61dQb4cB2S1Q37XLmvfJQZ
hJzBbOHDsLRkLsjyJ5/74b67nQ5p0IeRBS7jgKyyWMcW+L5mntAagBYgwzyvo56aaffrTcrRQQKy
t8uzXaOMvPUGFR/awK7csxfq6wgoY1+ZzUM+N0D3JsjD85o0tPoaEn67KmA+760g/1SM+FGPJI8J
rMFA8nLZU+RLYYBurp+IaIO34UyG2o/oLhNm7Serz19MZmnXlH2YsuDIVCZVDJpgMG9hs/OxYYOb
Ajw6SODc8PgVoavqHGTpjBB1+doSnHWZpNp6oyLFb4TElMdmHxmEns9d7yAwtLuV1YvnIch/drMh
zqbLp0YExYoVW37iynnXmmAYV+cLgFaRbqqe8PrKUt6JuQW0ekVeN75CtZ7hpK5r1iJ7MCReNNVg
dG89EyEoj11TIl7Lb7LGnHqBJmgTD3QLcwrpNyiSiNYj61CZ/ho+LCKZtzKev0AoXoiQuuGrKUIJ
WhrFNijEqbBuNaWYT8xzywdhNvhrg/ekmXvUmwahrbH5rPImOXel92UpDRHZFd2TGAyQb4aAsmnZ
h44wxuMo0CXl6kSP/DCZZBDmRf6TMdzKsxGhmX69L2yC0xaLUFbD0QwSNf2UACRn5EjfFSm3tsrw
udoecmuHIJ+h3w/NzQ4dGDGjWXINZqP6HpP2tONeblZmOlSrPl7DzY6RqZrmzvS6YpsmHQnqFYxO
016+g7eOOmG6++Dm7TePKBuGlT8/OsoeLm0/7CaFQrK0uKE9dDprsljvZZnAjDBhCjojpTjUe+80
DzN69IzvRjbohyHu393a2ralQ2PB2PbctvF3RZDFNuiSDxFeCz+eL7wO45YmEyWi2qP6Hr+3ufNc
JyD3ysa6Irk/cZo2+PSGE/7Wamu6A8o7F2e5qHlZ7U1QOR3ZjnO5Swvrbg4a+5IhwbqZSRzIzUCb
022LXheqhTJWdfYRi4ZAHt+9Vw4Nw4JSo3UbopFy9+vkU/BL3zFPtU2aCKzWDySf07lFTcbkj4+1
yH9OOng2M7rJUekeznbzzRNEUy7WDMzbCo6zF5/LeWzXQR3s5BAj647z8ThPDC4tZoq2C8HHa+kR
UqSM9HxJ/9Ra9cYdO9Qn5uydcE16+9Lc4heBKWykcKlJ9ZJzuKtF/6Fj3DPhwGCB9xG0lKRv7mzW
9uDjLk5lvyElfZAdau0FE/Zcdh8lgNJT5nLzG2aVkg+HZp7N49cmV/6j3X5LUoIWwLwgZvJdlNlD
oG5ZyDVKCNK+/Iy2ZJ6JPAmplvEdtkDLPEmJ0g6ric0cq7E2ym8ykHzxs1U2JGwymSXyGMG1yHsz
sgaSqgJSdA4NNne+W1ZGX4CGRTA33SUTmwnDsD/7ppd3bk3dIRs+J3G8vCFJau7LxjcuTiHvIUH0
d0adib3gTsZ8kBkXFJJ0wW4tXtD9mRSG91Phr1GkwRlqM2+buvXPoemqra/LvWiKJ1ERatf4UEaE
35hXcFwmAgPrQTiwxRsDrqENN5K0EXKMyt6rsIp7xqFZBnfrxAh1E8+8v5H0VWJxqMX6tIB2P1ke
HZul1fHXDwPp7zqZxnLj2gqk6KK/SlEeaKRkZN+e468n6pPUsOt6POahVPG5luPew+R5DX79CDT2
VAdMVIFWboMumaraoByQhApiyEBFAQhxHWetCdCyGdiTZslLWk77HqDHPQTBiecrBPvRrWzS6Wsm
JCKQGQJ4GUw0GwYImH6wI4r2eKNlRrOUcu3lo3fNs2G5c7kjr3OZPSexCvY0MRB0VeCdysQe1jGo
jjcbugpvvledwqrDFGv3LKWryOxy82vp0ZvOOFi2Fd0viWtCH/g2PtaqsH4UWXeoYa4nXLIsrQDJ
MgsgXYDBmPYb534Yo4lG+0gKpvrnDxjU6cpjRrzDoUGFmfvViUQxq6vqH3Hg5usWv/7ZZACl6sZ8
dP3khxPP8CD5QDYBaE2ZAs749UNJxlmMkFZ+Gjb3SItskDm3ANVJHHPTt6DbQu20mmuJnqydFFei
WYyHRTWXOczbU+vOzcn5P+ydyXLcSJtlX6Wt1u3ZmB2+qF7EPDM4i9zAKFLCPM94+jpg5p9/Sl2V
qupNmbW1FjQpxaSCIMLh/t17z01LKqNqyuMmJ61PfUf1WlE6/trM6ALMPA4YEbCRQ2yaFFTHZX21
njxu5ksrXe4RL70xZDthxC61FUtBsh4L+8ME1nm0tWS6i6CVMxwyaB2Dp1C6Fze5YIZcEPuQd9Vk
f2X9j/cFrplFR1xt3UZmebQLB7ZgV995Un5oQ/Uo7cm5QdyanpLeXGSZ3j1YFabjTGxtJy4OcVN5
VFs4C38ASYEStbbYEh1Myu7BzzTVAlRN9RjZ4I18A/svAuySYrDm1Bse3/P8oZJJeWhaZ+uSurh4
Q0vfgMlYUY/UUQuSLeaLGstWRd4C3/GqSfXx1shm7CGtZkguWIjD0NrYpRq28IyIw1YUV8nc6E4E
c5Y9TqNXUkjUTWrNfV2HBsd7Lms2oBxF/qhWMtbrU1wf2HO2F7w4xb7UFZs3dqpeGyW7NuIdnFue
IEoBvjmA7f/5IXSyeCfM+HmIEmsXjfCUw7hDxLWat1BR2OXpBbZbI3zpagSz0HdvC798cGJ6BaDv
OERI+aRqtJtrHtowb618Wn/+UaO4ZFMDv2IT0iZ7XbhXHiuPQYYgiZgsSb83/S1j6GNee/4ZWJRe
jQ+dKHz2hYu2wvu1qJz8UWeYkkl4elEF9ZrgHmcGL5FoIom2qfRebZAsky2tyxjqUZEyltw1JmOy
r0NVrUPMIisgdE/tlHMh5UdN2w7aorRWTuCTiB22rTXl95o+PYReWWzr2AwXllueIn0cHxi3noWY
htduih+chEYIil+fJoyypL1igvvwXbMGD9ze8kN7A8b2rVMZrs0UbrrEPBRbpBWieK4hsfe6k3Z7
Z4oR5FP3NozgtvYw2XeVFdx39nA/HsLC9W6zUKydFvGMSFJ7KFoaFKyxGdetYTLrFmsCxOCdY1a0
os/GvU4orZo0noHKIbUB9uLgNvELrcvZsXKkf1MhEllmaJ+pvHjVyIJAWHB566XqkObp2aK84GHI
xUixo8LO77F2RfTAsJoBtMmmd8dOay7US9g42TUxEc14kl3hryD7GjtHNs2NOzo3iZPiGMQsQmsT
nj0FY4QRnfiidT7Zzrz45trJYwJu4jmKGPzIXCPF4ofnsg2HbRe5HOLcGMZNiLFk1HOca56Pu5LZ
3N7q3RXr5GMcOfJrrMWPVuY6X/O3yUWC0CqYMRAeoIDHg7GoinHaCJchduoprHyTuBsrHPFsBfep
NVm3TlB4kDFGNtaFg5/dN66OcjgqgTygRjQCaYbJFARlNPYvrZmnJ9fkUDklOUfmCPncZ3Kx0pP8
ra3b6rGwad/AJbUcSVFtMouyVKvLSaTVHrnaAZd0NfXMTvTY5Q0Opb8Zu/ZL/kCuT2wyuw82DLWY
oE+UIUBUjw4F1ppFEYbI/tpj0NrWEYcS7yWoxTtL6u2J/jmiixLxFtgyxAqtz27xF/T2+B17anJP
oNHfOzoUeuoEDBhtL3qnQzCTxiN57v45o/GCMm8aD10qtKeGgcMUK8rVJ3y7VQioBnXUAjJ/joEc
P7lG9yiSgLzB/KfMYQ1RuiCNQiDI8IAG0CToYowX2k1mezHPVXIgwqppjUo7fW9qib9qolFtW5mz
CU7PgZbGhygyGaxn5aM15Na7HUHBKAERCX3vz8XclWHcMW+lIaSJ1FbG1GuI6DKhK2/twHb3qUcT
aC2gdav4btSMG5Hh5ITNELG5otW4reJjTOb7iLWyOUTBR9low6nqGe32om2PSQhkXtrtF6U16glH
DfWAjM5XeUyYpE8aiZ2BD4WM5HGiQWPr1ek3kPyKmCWxcSMCnEb1XHMTds64FiH5pbaj7CduRv3e
tkHk5FnlPxmFINBECiKN4/Fiio7Yj81OLZoTWTZ7glUwjsGNBDm21Yiyc97v7EVlpYesHT9a/c6p
RsagkNyNxA4OogSqQzig2XRRfE7CmZRMGU+Wk11gQ7zy42TTdV3Og71d49z1Y6zmQv9QhbiNrKp9
mkz9a5nGXzlBRRtgZjT1htUOM8T4RTPeqBQJnqcWThuNoxN7IPkqZdDde4be3jd+82y5nndy5z+J
KtC2Hq1aS80Ps6skgULFn3EbCfVaUIu5tCuuARvO+lzEeLO8iA1za2RiFzfFu0Unw7UI63c6vqJt
JArtyFZ5YRimONRhVIPc6795c3olqMA66KmoV9IjtqManyeFJzCyhq04TIBXCTgM50bz6hscqjg3
lC7XbU52wYj6bp8CU2cw8MDYmwbrkIgUHg+s9VZKHZhJrQMnR8YGPQPYBj1RA1Rxyvpin4w19ubJ
Gg4FCxPn7ncjqKN7OIxXskgnMQn7buysPZCFZKe7k7nqOnLG8PbHpayNB99PyntbkazGJrEFIZYc
Ej91N0VEPbbXMVXyBje+H2VWbdLRZTnkAERWAOt9lgOfqso37raCOBBHHqkHd14c0LvVemuJT/J3
G+z/1/wfxuLbv/7L20caZquwbqrwvfkr5PN33d74O83/Msvz/7Hmz//7D81f+80CfEj0Fx8rlFD3
Tz6o/I2iMoT7mYysgWvh//lD9Ld+MwDzQq5AcnQ1BRjxn5q/9puDVwU0JM1Bmgm7TbP+S6I///5f
nJzwa2izxEQAL4rXiJP0J6ec8DD/tg0onRaH98qXCAx5VB0FZS9mNzRX2BA5O0RusNZoxBa16NmM
rWczCelEa3LFQKB+Gho05C4R2tKqiW5i+rz9y8X9w6vwgzdhdh7803AKx1TD58AEE5rpfEXMn/yE
RpRNfkLJ4saQnPQyrXupvcDbTfbWjF39FA82GzYvOBqmTS96NV7i+K0sKuvFDsYd3Ua/Muz86JT4
fD0Gr8ewcSizh/zZBCrqoVClVnQbrSN2wp6VXp1oPCYZOV6/kgfbo6ugp314ibuDaKanaYtfXJJf
vQRukr/So6oBg3rFrAqsjr/XwNUkqNBXt0CGiHRv5D8jZnd5Rb22x84Bt7L9q5fwowv5j6vgONyM
mgVszJ2TI+9vdyFxC0wt/9Nxmrwd077bKKah8FRJSGb1d1gxGxY8tgqMcsIRxHTZgdxhJ2vyzOu9
X3mhfzRP/fEqqLabWbrcyD8zzxK2SBR45J8pLhJfurWJJg1QocvAwoyOo/BJAY/xIRR5vfZKDiZ4
X7sSyCMY/wdq5mCRqPaJM5RJyDqufndO/eCz+eu9a/7U2jq/QA5yLvhzi7culY8/OYYTu7KtYUBV
z0e3QJIw3yVnDHB9JhkSsqC2kaR0WpN21byJimBFBfVIBwq+mRejsHZllFwa36w2Y2DZGxBtnKGZ
Y6/kUGYI9xAbllkXEukcB4imQUaYJMlpEM+sfZnh+kgxtK+tAR+mGT8mcXRm8vmNiBOHct/RMK8r
ba01cK+TtpJENoKv5GHLAy1hC5XqD5VTqwcRuG9eADGB9FtGmwB+Gk45cLdGqe/CSp3ZVBGeabWK
yaFeMREf7DVBayqoC8JzY/tuIXSbQBoaeokpvmFVibMcclR8NwRQPlHco53mRSEVyi4qRlj2yyIq
V8oeOQaoLF3jcYNhExk2JTgtpUQp0CWX0DgsuIIRxpQv604vVkM4vBLzHO4o0FrbVRTuHUaMa9uc
6oUbkGirPDckv0A7l4xbuc/b+GGsQJqnoKAeEmSlYd4S6v1w9XD7lI2Ua0+O/mpKSQrjxgJLM9TH
seh2LO4fpZHKBwuXTa4pyGSIEgt66bz5SNqumRxSz2PdArMcrmPCchUEFKNDlyNhTRNVfaS+IZ0I
tjUkNXtwMhtuhicwG/WR5piFLazngCKjQykBwmQ5npEA8MFClGGyEhH/VhSrl8TQ+ps+uPfIFBJH
SxlQ63Cv2ulE/zHZst4INp9qC7oHYqaJ0JZhte1Cw732VnCDFekQFaLbJSYzplCWTDuYOGAQqeDK
+AgsVr9vYmizSVzaGw21UGCu3XPEWXCgehsojt1KZRXr1LGIAKpplcwipzO1BGjd+1obrFXQlpCL
y2TbAvE90eo8hIZ1F6CWt+nXsXe3yuza25KeHAZVUMVqxupeNGe4qAtbN3rkI/NNj06a58tGaDzb
aR5qG8CvVceh1YoAUw50w+GyhITQs5tK8ObmtNkFpnTpfDHGnZxvT1GrDzvgBfhVs+P2C680oS9E
Vu3DpK3XOgrOuu7dcDuZU7rFzBZRg0RPb+t2EFJq/c5LMcOBT8S/jEunacbqgYwMbGvJiU+D92GX
WvuUo4LSoHu2487fgyLtsVIs6ZQJz3Q4T2tddZtJ15tlKxxzn5r0i3FxSDfbby1bw3u3FvFSXAWx
9WvWsiOm5Qa8/eCfMz6ZqFavEKEgxeJU8MC7QFeLiQcykbuJIeQuJDLgxfONb3ZaOmv4Zfs09el5
aSZjWwJ/XhR91F2lbSDBZ9ZGaPrBHCD38+XabRYp/9LGe7fFuy/0nZUONfWDaiDUrQ8H4Wf9DY3x
6PVZc0T9/t6VELCF7+H9TjXeJDTm3JFe7uE7bz0tos7ASW8Kz6erBAN5OxFkn1ymPxAjQmcc9rUY
rrlpe2dhde26m7S3sNVANA2QdPQE7mQKXnYbgKidUPWlUdSrzhrzo5jM/CJK+Dg2PaOy/6jG2DqO
M6pC1uZFlzaDdYYK5KVMIvLE58jj038SdpBENPTdwdNx2OLN8Lt8GdHTS6h2rp4EpwDCAwZ0yxst
qZJZjtfGVdj2F8NC4vdpahfM4RaY38XJn8I7WWvuPQWVz3XkTls3tc7D1KpN0Be/4kZ+hid+3Ay5
BqlTxWZIs8GK/rQZKnxpMhCjJJQL2q39qajpgARV0RbvrY6BZggpwWqLoDgx+VzoZX5fmhmCInNX
yjHboxqDBJZBZO2ZDyIW5NVORBDLqHTYR8ZbZjUg3UJ5k2RiQ95XrV2trXYexJKln4kMZVNkGw7K
eIvC7ls6Rg8y7+bOeB2ZeBIa7CFOVWPhRaQ0g/cKaMuWUw7/tmiuYqy/Ft50Dao0O5Ic0pGC6VzD
tEcZl90TGE0k5i3etPUW0xaFQ9MqHWlD+/vt0+yp/XFHSbgMSy02GlD1wD5/eiiDZWTC4cTDpvDg
Nuj9s4Ft7UocYG9rTX8wu2Ldz7eYEznhgV3MAmRwfCM9ctC2213x31QY2zJGDTL8+vneKGfGEmyH
22kEecMtFNykz8aEV4beJHdVSPZjhizTheMDOOPgRpoNgvlS4dTomsLZgD0IDyz3jAuE2FtBlzyW
QHJiPQzOmbU1lJkdI9ybx1H7HkdVftTrEFWKMeij1u0p9avc7AjSHVtHhTauI+7saJKIt59rZa18
9mhJc9SjvRH2N1bkpW+gj++ZMJELoDNuS9VOsc0DDanaD0EBq1q/aAx9ejLUJzZO/c4q2ZiEhfWQ
NsOqxU+51wt9YGHNI+BKyd3f/5CIlP0YYWLvxH8zZoce43ONn9K8+fvLFpN5jori3Jw2CZaJhYWq
dlsnTbPthxp0BcvKucxBiyir00F3eeOhbpNzQTktXk7yTuAh3BuFo+vESg9RcXqdvCD/AiP3GVV3
H9m5/ljXPl1lAjMgZSTk8d2q32lm1x3TcPbLgUtk0B/dBP19CQwUxWnywTmGCje+PV3SXiuumVde
DSPv7rPyoZws5zXxSmM9wGA6KCea7syBn72SX8MZRpNYatHOeJp6BtUwtQCZXDIOLqHYNCQ/90LX
VwZ8mwzOTTwDb8YZfVN2+HhIujUzFEdCx4lnTI41A3OIZZDGpYQJ4jjPpKUzo3V8GDvFDNupZuxO
BH8nKAHxWOHULywNlUx6lb9n3ke63aVkWNmDy+ZU3+FeYKI+A36yEtRPmmCkRYinDxvtMUztkYix
iq/aeggABSmIQWJGB4EaWoUzTCich1jODBjKBlBDcQB0qJvxQ8kMIopmJFE9w4nMGVMkP4FFkIu0
GWGEYRLMw4w1Kk172M9Plxl45PsiWKQzBMlEQt8kxfRaK23FzCeQzXCZZnDSMCOUgk+YElSlcMYr
qU/QEsSlYkYv1TOECeshGuMMZhpnRJPTmS9+qLu7AgY1jaJphm4C0gn42rWYIU9QJBcQ5Ojp4pzD
hrvdxQWRvjQ23utZmI8MICoxhwuTzI0zg6SYkWsrDJbrbIZMcVs5D80MnvLKLcvJuGR10fd6Q1oG
B+MzM+7hPNlA9jCjipWFZdycoVbAB8ZjNIOuDIhX2Yy+IiwFCAwYVjhjsdz+KZkxWRJeVjKDs1iX
/Y6ioR5I09Iqe5Df0iU2ZI08WdleY1Hhp4tFE4Ig8onyudMdcH0e6KYmcCOoN6Ozx7TxPNmde/by
REAloGo2md1tYVqpA1exw2w7w2PaHmif64yX2gZJ74w0nltDMF6NiMG9rbcrPwmc9dz+jS1M7dM4
cRakRkv6DctDWA8Y2vwh3OdW/BpzONpCwI9XHCW0JXesdagSsHq6zcSvjsfgkG0aXJJselzOQHD+
zrBhnDOlB8NGGGgDSSi+xqKrtlZKolBobOMmye0QoSZfIrynYYKbHWd0CgBzcpEFkmB89MfkQae4
bwECQ9/VkVfcO57LeHrUhj3bpvI+8YP2OJUp3JyM7UpfcMgkXfVdlTAQAdzdWSTz1nbRsUfWfU4j
UaOeqwT0ejAs7Yx+7ibQhmsZJw3bGJjwxAHPxkTrZwgd8a5wbI1uYpltAiReN2zrcy1D7dbBuMFx
0T42Xfrm1BwThaAHb+F0Oj4gN4a3v7OoSHzAaY1rhj0PVnb+mNo9k4AUdXWqn9uh7Z70CXQX1Hd9
M9QEskQK6SYOm3CXOvQQoxC2r6lW8m9Ho7bBS9Ue7DmMOtWPhYGb0PMZPvYk7eELqMG6NI1rXTyt
v4wOOq3jpf4OYvv7EAp5jPlB//7BHn2xVCNY8b5rvWOUoUsW/G7rx56zUWZJIVaMS9ilwsJuRowD
ktRyIY3XKjW0vcgAOZbE7nBOpxD/TZT2ZWDS0ZIaPvUc84fESr/KslE7/H3ovvPvwqQLrlTbcI5z
zWhFGVh9OwWE5tyMngljcHZUdE5LdMmvKe+1MwAr+5hL/SUwnLcARv45oeZ2p3cUaNSRg8+vxQuv
F/YtlpVDXriAJDy2S2romXBlOMcCgGAA0oqBmrHqDooC0Yg+80/DgA+uqVjEgVHtBhXUJFU8d5uN
9IRrPeUyYHopPrb0eMPmn+/LSz9sCuL2PLuWUY+P1pzPi17bPPtk0x5dfHnRQM+xE8TRgc0rLjAv
Hg6cDdRTxmds6S0J2KZWNQ0xydktdPrZPbpcO5OOb9ZOQgXWXduCWhmN7JkfS7qvgVZnnWMfiXBT
5hhE/tFgNE7CQVG7IeuWN+HUrz3YFeQxrWoDOSpBRFExmAuSAQKbxC22FgiQtnpg/73uE6bUlYK3
3Wpuve1FeR9U5Tsp4VkTMatT2hTTEqshOgmAp3PVHSKwzpu0M+9VNCNe5GDtaGNrl+CUpk3fMa8B
DFDf97q8Z8TD+afUH/zRpYBWeYjqdGBHuKdbN+ufiLYu6Jujpixv6TY2Th7HpGD4kLk3fomqZ1M1
FO5CE3ySoga8dFu7tXkkcyU3Xh3b6zgBJGPkoQuJg1Onslo2w6nrrKEznAMxyC+VBj90fhZQcUJJ
eS7ta2VzgTPFu6SMoieG/uONm3Z0oPMlUKdwq3hde0xxWHhFkMOmLoYjGOR1iZRz1X3JKHP2x7ug
U3ZRowe3PV6/ZXmmKUH/aodyRQnnAySK8M61aC7Ujx5oqLuicd4kbgPHd8TL5MRf2UqXO6sm0MkZ
h06OjEvmTPq5a7ydVlfOLcZb46SRGM702F8VuPB3rZH4yC/6dBP5+sdg5xSS+WBNnV6jcg9O2bEB
hKty9aXPTxakiU6Nr2w73olR0VxuC4UQSjpXtcM1bm4cOQvzllPuEYvQ+TzHPFc+gL/eFm996D/k
o/jed8R2odW+caDwrplV0TbzIUTVXVmytfswCF80Ka7KjMEZpyg8earPywa4Bz/28ac5rr8VXUtd
MfAtf1G0pr9TpWWDFqG/tGrYIoUDWqkuJnUr1uz/j8lQx0/BJO/cpqcWNImzS1O4j74e+Duvpcxa
IK+pPsse7O4pGGllVxqlGLGIh8tYVfvOJH1pqQNnYe8Q0ELdcfY62mqSKx+v4YrBG2OGcSL/AgAV
ImkJEilwNsKKxysnJiUmPPJ9Sg+8D4q9thNriS2OYFyUNwvJ8WALOdVfZCocTpoZPWbzAbTMl4Zh
t8Ss8u4Gst6qz3T35PYFjhqVnuND7gwOgE4kT1qKyW75JSx0K2al1ctnzxooVccMfRrsEXMeyYph
jLB8Yu+PC72lG4XaRdlPWO5NnCHoq08hZOdtrWPAHv1+JDCsY3RlBiaJeCSF+T30S3mPjppSIKYZ
+66avofg2Pe8OGi7IU6dwC7GXZ1mEXn2kRq+XNEuY7k3IMYBU0pE29xCzCV6b91keMXEQGqkHYkE
+J4/LKvUxBTCvnoz5vmtypxDyuNRR8Q9KT2yN3RCwAHh+YRSqxePck6zcBcyxynqgyYIwA4eAzG9
klsRlZuya0i/fWVTSwdOJ259vdiWoRUwQGupE7XOmMpRIqMK1q6gdjXlKxW4LrDE0zvUD4Rmxlbb
ppF51TghvgeA/Uqb9E2RfnjKCm/K5iw/74lyeoB244q439eeaq+dM7ZXTd551LGR9bL7M+pkeqtH
4zwtSvc5J5ZDNQ41DTtmfbYI+B2IwjQHrbf3E2eOIuv971alLtqGB/jwoUo6cvIiOQ+tpzBENfds
n+svrikAvnXDobHT+ItTyFsC29q3vh0opsqcm9xAlnYL3ixOnuirAvFzWwRZfDX6/NA+pLnoDskc
B0pQDg0KFQ+dT5QQFT87kpkAkJBiqGtHEHSpSVcwzcwPZeOGy6mLDRZegPwc9lPi912wohppWNsy
3HOtg0OdqPxUG/Jdr5ghaMj9DaHYxdhgk6AtgcBmKF/CaHjAnordbP7gDkzh9C61tgkzYAhqwbM9
3bZDqTZW0F6UgW1Ckc30LT9eVr7oT//80PrzoDnoy11VK32rIzr79OHAMs6+hBmrrE4G6hi5Loip
wu6YbCLH9nk3n6lAP5CeuJFps8hzKQ40uFKLHmTf6EVRl1xPAXxq7VlOyx4b4tXWuur280MM9bMw
6AKXzPIDxtxHVJ5y3XQvWg8NpZtXyCYn/tFU5n2cyBhbGrF7zyuaa93Y2pFzUGdA0Kl5SlEzXl5g
ATz0XkH4S2LS7EPy3snnbofRMtZBwlKya3za5j2UpjRixouEsHB74L9qoOMdnZzIi+ExtQ04MRey
i++V78FzUx+Z0Rc7tgHMho2as6MoaFHoXVwXEKB5/MRnu9BOWcjDmbYDMHtlmW8pkhigfYLqqKKa
gUITvOI0wexdQfpr+YlvfFg7e+zea7fXxbl0Fc0sdYEdKqevxcj1SxRgPfD15GzFVXIeGQodHca7
dqtvVT/oV4eFbFWqsNm55O62fR6ZK1vZ1WOjaWxy2bT2hSz3omxJyMjU3VMsxaKVTldCjx3vdq08
YFrhSjndDC73EjCKj+m8EcPnYFwJ9/tPcOeB6Y5kTIOAVhy3yHd9h8IuX9ygGm7jOiJ0GNHjYLf9
i2enx7zzn6bZzojvgthRb79ZQfk0Vq2x0SxB9s0bCcl5I1FiVRTHrOp0nvTsBYboAin86sIOvu2t
Ot3i/9QXjMkqBp0a+7mKHhWzhStvwAZtXGMT+v6yJHq2r5JRHH1XnkbWgqVTuPVJJbgCEFnm+rKT
EumwaXNxAiorT55j+RvGstAbevk9bog4udJ8rJKZOwzssrN0HrUBN2Qy4S8IouFFw6tIWxSpGBti
zg07iG5VqRrueIt7hR9fVacvRg7ZjAHcyPEUb3RmG1u+mWrLfOZGC8gaJlXa75PiDVjHLd1qzasQ
c6Mz05ZlbjtsY0Kgm2qyJo6WbHWBaLFb0AS0RPzxB+Hkr5pvW6DbTHk/SYOgsEWYsLSwcxShtR/1
cT5txcHaM71hk3mhopaVyUdxwbhp3HRW86xHg0OqIRq2WdAwvx1CEhEFTdKOQyagz9r8aJIppTiD
WbLOUC6KxbuAFUY1gCTgWwzv8PaInSnGbH7KDZd633wv6B60QMDyhOAZJRX1uJV+Z8JJu0QVAfE6
yndO2FHapdfWhakpSeFKbC0JNjHBHrtIACtuvQRZjeKDYdJ8jp3xfUw8qxTuxVBTc4nrcJ/gpDkW
nnJPE2lWHK1VD3bWeZwQUTeZPxQ7H1YIhvdp3KeQ6Xwc2GZbqoOtxw91ahiPycjg2UiiBtR8tqy5
8R4bHQSYIero5OJHt/TW2Q8Odvu4M9gX6dA7hJ7EG92ZvHVOJSNFJhRLylJkWzrEvklK00w2JTfo
ZQ3eKHHir6xbgK/pwtXqL11RMhnR3BdEZ4X4A+5NH9CZum4+VzmTu8b5wtTCAXMtpQ4z5pXz/Zap
lrgQniCD5o6nuEchDGhZrGxkIKZdE9jAnmNenGKXVHF+bJZ9VUAy30e3lHVIKpGN266K0bJrhQ15
ZHUD+7cbp+QInM9cdgX+Ipq9Tl6O30nYOYpQ4C+ZiHVmYN/ruUZLm7L3oZfPu7VCrVETn7K+KY9U
L21wNITgxdAooLC9c95rj3UDe79y+mA/+YwCIijURN28hlAfB8DeMtEoJ1QFW0epmxgHyLSyznVH
lLpwvjRFIteyrIFCwhyCnoo1CSByu+K9f5IiY70EDbZLihxdBeLyjriuv8a3T7dKeUaHNH3VPv9i
hvrjoJuOZ+LyGvt1R58JjgR+fpygRpEA1VUYRO0+31X2xucbXbeNToKnRnVkIxwCeAHNgCKZEXEO
ppAzmWVuinrQL7bX3Rlub13HAQPmL17b7FH4p5Lx+2vD5gJvQioHV8dPSkZnOH0KoZk1thiTU04b
C2shyuI4P8QGu/SP3qqKnQ/LzljpyMYxtExoY8Q0+SsXwf9BgeE6YfyxDZMP0iRj++N1atqEcLYq
xs04cibXouLCydW8zbDFwHDWNpPkzajH8/07QLZlJMx6kgKUFh9DuRzKlNYgmvlex7CCvOtJyoJm
udsfbwJ3iO6lz8Rlzv4lk1EeRceGXy75vfksFcb4RkBDYlJAFuHI/MzediaIqhYX/ikid5ulkdzX
vWm/VWFBFkhMX0a9CFBOzK+VbqKzep04+wmFVyD6VkyWgkPo8LCr+77aDo1Ysslqnox+3wmq5xzZ
97w0pruWnvFdgRpF+g+B/WCfnFKdNQt8wcrV8b72bnT+XFOtPqpunbEy1lqbbd2yRonD9VvDzz/3
tKTmXqIO0JOvo4qm46esFA7Gh1Ma8hZ4IDmMAeBjhEN8nnRRk8JAReeMblKeKqYlpAAX8T5V62Dg
XgSWli/gkS6btkPUALXUo44A0PSPFVIbtBucJhbLCyGHlQFqezWYxAzCCKFQg/uwkrgeFyyxMJJH
/Zu0MtIPBtlTnpf3RcKiW5BnPRYaODC36OpfeGPMH10p860tGbACknTpB8PG9ZO+JDLKH1MXfakL
SIPZ3EFrmynN1ulJBw3zD78EHLlxAn3k8eHJXegbPd+DYjAuzfrAW/EAONlej/aYXMc6vsPlWixr
K0/uGl1WyzwPgqPmAj+UuVmcGrtJ7v0HrST1p0fBCbICnfK52oSTb7DQmN7axvS88lngXcJzXzw6
t9YdcOl9ipRtlHL6FVfJmN++P769Jdt6TdET6FhgE3/yB/E1gaaU4UiAOrH2UeK+DrOtsig4d6tZ
dsxHWnPgTRDzd2V7MlWIl3lqvuWtYV5YMXiQhsMd2wGPQlEk+dx06mVrT+q+KTgFTFR2lGkfvvqt
S2mlK++lAhguHO6BzNLaJWkRbWOgPSyM+SwjZm4FDfYa/aM7l8M6VSW7bOIs7PB0PlIk8mamZGJj
VvjcZQliq00OvMkE2x5TOwH7xg8MajnswcnVofDOIbO5ZkBU0DW7XEZlMa1CN6f5LK1XLgXbNnb6
tWH60ZJajWKWOxDp5yww56pjrefJqfo+D+kvdG85+7TBru76PTtVntQ706GnUnnxV3bEzgMuO21T
a/VN38YC7hNYLHKQZZslF8ghEUfNNN94mfMxwoLkN3Z3yE3IdKLsjuz04y2PB7Wq5+kkfPPHIXHp
WIZEkSAl7vNuchc0mpB2I0nZw/12R62+YuiBqFGllyRXHm1JNCB5Er+w43u3HayahUrEU9uqBAeG
80Z6naE/c0Aw4CMcMl5LUYhFxdj5G2U8L6oL/WPdskOayFUd+0lHgg8j89FrerzXKDKLsgv2HjmM
hyTAXAiy/pcL/XzT/XxTKt5GtsVJ1mVA9+M6P9pSxGbrjptAevjISfGs2pDAWJ2Oe5XMjBxaXP3A
/RoHyZes0J7TMdsaJHlvBiqmtqaodUqWBPTewLn5fB7+P2O4/eMbmQlY66wJm/G2/VaNd9+YSzd/
oqbmvyXVkzUP3KX/N5/0D2bVv/+F/se3zy/6Cwsvux3X1Pkx/2VD8ufX+3zVf/d1kjded/uBR1j7
zeUhDwXYxNj1+Yt1PMmxR/3+97rh/qZhAeUT2C/8r//9STSDv/Xnv/XvXIS///5+v5p//zl/99p/
vzz7j3/9F2karLls93hZv7sV/3xV/4UrIORvLleTIqWZNDb/+ukK6MZvmCUMG07af9MVeM/brJnv
Q0wJ2V+N3Fg8/nPf/U9f4Z8/f6H9pisFFxAC2z9+/XgD6NZvWLWVBIrx3/Tt/xtz57IbNwxD0S8K
oZctadN/KYruuur/L3r0cGFr4mJmGKDUIgEms4hp8vLyqX/2sVf/BSZQEn3TrNich/d8MQH61Wm9
dTRmW5NAW7eXaaR/TgsWQZ60oEjc2MVRClOc/Swi8JtgHz6m3SAKfLbAsAP0KygQhS4cOnEc7vL8
8l0SFgky2+AMqn/DP636f+yCDWHeDd4uT56FBgsGExq1HbBoC/+nD0wE3ToPECRAk1wbcrgIYJPK
OCEtiANlT+zgzv8/OKKX3eNzru949Cfh/97wd0kbq2ZpjP7c8B0rPVlbQYv/kLIlGdAxlZNTYx8b
SB2NskSx19fvoyS/R8/KXKOwD1TpFD/K5hnKZLalW/gD9XFBIuNbeD5kY8v4M8NmrHzSSgDyx4g0
ex1u9N8z3pa2nEiYWZPAxID5j71PgJm4YzH0xjq/4yw4GNCCzORRTkPctjCg8R91DLBLYAoxMoo4
ZQDaXVzBLrRQM+Gbpp6YU4YBhkNJ39eFQDiICLhXa7oD2MVZDh53QMYNhbEHCESDdLtrAQFvgNOn
ZxOdOj85UNg+zf8tCFx8+BoGj/fx/psnDA7EwExrLjQQBMQ7MPRnj/oT/Tj8gJoBR2nVGZpvGRDu
ZwVALyW4nWwLVeB2zFk/+dERmCkUwAljnExwjkfsP1dG5IVVhVyVZjEXBGbtXxAJtC2yzLAeZzWG
TSIj5YUqmjkd6B7g2YTQgiaXVAAj94XSzo0rDCgB6RI4o7lUQMcDasFKHwDl2wADKlt3WtCiJjhx
abVmW7T4IIVadxBJCgCKqY7Y/zEyKHgFT4tmGNK2xAlnalwdGAYhMoh7Jj0yz5US+ErWjH4Drn+y
pgbc88LOCzYq6OLDhBZwl4d/IEMbRQFoIBXHw18aM4NBh9XMADZI9stT372++gaCLkMSs9G0iP7d
F2Fjyl7pQJjKvxBiX4iMc04ogUHtZ5OKFgI/SAmT/4QPLEFQqAADKdN2iWY/1p5/8mKtH6TsUagi
V+Lica50sJI4ThEfQGmkH3OUiNsjixoCkmw102HmYQT9LKmBWIT792olTdr/PCJQe/4wqb1BIBUM
6/MV4ncOjWMUnymP7WbzQ9q4AEZIm2S7t2xaQsW2ziJwXnIkLIoxj29YgwQ6/wiQtHIAEimF0ed0
2EKrCpzlECgnc/sFbsNejDwogdortHRpYtJgogG/Fm7g+AZOoyAnm4DQdIFcppIckhRGpUgX/o2S
LqpQK5pAh2Bba9DPCxz5CfCkG6d968evn99/f/sDAAD//w==</cx:binary>
              </cx:geoCache>
            </cx:geography>
          </cx:layoutPr>
          <cx:valueColors>
            <cx:minColor>
              <a:schemeClr val="accent6">
                <a:lumMod val="20000"/>
                <a:lumOff val="80000"/>
              </a:schemeClr>
            </cx:minColor>
            <cx:midColor>
              <a:schemeClr val="accent2">
                <a:lumMod val="60000"/>
                <a:lumOff val="40000"/>
              </a:schemeClr>
            </cx:midColor>
            <cx:maxColor>
              <a:srgbClr val="FF0000"/>
            </cx:maxColor>
          </cx:valueColors>
          <cx:valueColorPositions count="3"/>
        </cx:series>
      </cx:plotAreaRegion>
    </cx:plotArea>
    <cx:legend pos="b" align="ctr" overlay="0">
      <cx:spPr>
        <a:noFill/>
      </cx:spPr>
      <cx:txPr>
        <a:bodyPr spcFirstLastPara="1" vertOverflow="ellipsis" horzOverflow="overflow" wrap="square" lIns="0" tIns="0" rIns="0" bIns="0" anchor="ctr" anchorCtr="1"/>
        <a:lstStyle/>
        <a:p>
          <a:pPr algn="ctr" rtl="0">
            <a:defRPr sz="1000">
              <a:solidFill>
                <a:schemeClr val="bg1"/>
              </a:solidFill>
            </a:defRPr>
          </a:pPr>
          <a:endParaRPr lang="en-US" sz="10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3.png"/><Relationship Id="rId7" Type="http://schemas.microsoft.com/office/2014/relationships/chartEx" Target="../charts/chartEx1.xml"/><Relationship Id="rId12"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image" Target="../media/image8.svg"/><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26</xdr:col>
      <xdr:colOff>405190</xdr:colOff>
      <xdr:row>21</xdr:row>
      <xdr:rowOff>42334</xdr:rowOff>
    </xdr:from>
    <xdr:to>
      <xdr:col>31</xdr:col>
      <xdr:colOff>539749</xdr:colOff>
      <xdr:row>33</xdr:row>
      <xdr:rowOff>137584</xdr:rowOff>
    </xdr:to>
    <mc:AlternateContent xmlns:mc="http://schemas.openxmlformats.org/markup-compatibility/2006" xmlns:a14="http://schemas.microsoft.com/office/drawing/2010/main">
      <mc:Choice Requires="a14">
        <xdr:graphicFrame macro="">
          <xdr:nvGraphicFramePr>
            <xdr:cNvPr id="17" name="Order Date (Month)">
              <a:extLst>
                <a:ext uri="{FF2B5EF4-FFF2-40B4-BE49-F238E27FC236}">
                  <a16:creationId xmlns:a16="http://schemas.microsoft.com/office/drawing/2014/main" id="{2A6EC563-F3C8-496F-AB53-80ED033726A8}"/>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16364857" y="3820584"/>
              <a:ext cx="3203725" cy="225425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371323</xdr:colOff>
      <xdr:row>0</xdr:row>
      <xdr:rowOff>42334</xdr:rowOff>
    </xdr:from>
    <xdr:to>
      <xdr:col>31</xdr:col>
      <xdr:colOff>529167</xdr:colOff>
      <xdr:row>8</xdr:row>
      <xdr:rowOff>116418</xdr:rowOff>
    </xdr:to>
    <mc:AlternateContent xmlns:mc="http://schemas.openxmlformats.org/markup-compatibility/2006" xmlns:a14="http://schemas.microsoft.com/office/drawing/2010/main">
      <mc:Choice Requires="a14">
        <xdr:graphicFrame macro="">
          <xdr:nvGraphicFramePr>
            <xdr:cNvPr id="18" name="Order Date (Year)">
              <a:extLst>
                <a:ext uri="{FF2B5EF4-FFF2-40B4-BE49-F238E27FC236}">
                  <a16:creationId xmlns:a16="http://schemas.microsoft.com/office/drawing/2014/main" id="{9665573B-3AA4-41FF-9083-F7198F60407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6330990" y="42334"/>
              <a:ext cx="3227010" cy="151341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413053</xdr:colOff>
      <xdr:row>9</xdr:row>
      <xdr:rowOff>111575</xdr:rowOff>
    </xdr:from>
    <xdr:to>
      <xdr:col>31</xdr:col>
      <xdr:colOff>583887</xdr:colOff>
      <xdr:row>20</xdr:row>
      <xdr:rowOff>52916</xdr:rowOff>
    </xdr:to>
    <mc:AlternateContent xmlns:mc="http://schemas.openxmlformats.org/markup-compatibility/2006" xmlns:a14="http://schemas.microsoft.com/office/drawing/2010/main">
      <mc:Choice Requires="a14">
        <xdr:graphicFrame macro="">
          <xdr:nvGraphicFramePr>
            <xdr:cNvPr id="19" name="Day">
              <a:extLst>
                <a:ext uri="{FF2B5EF4-FFF2-40B4-BE49-F238E27FC236}">
                  <a16:creationId xmlns:a16="http://schemas.microsoft.com/office/drawing/2014/main" id="{701A77B7-31BD-45BF-9C93-FC8A71096C93}"/>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6372720" y="1730825"/>
              <a:ext cx="3240000" cy="192042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61990</xdr:colOff>
      <xdr:row>34</xdr:row>
      <xdr:rowOff>151188</xdr:rowOff>
    </xdr:from>
    <xdr:to>
      <xdr:col>31</xdr:col>
      <xdr:colOff>539750</xdr:colOff>
      <xdr:row>42</xdr:row>
      <xdr:rowOff>74082</xdr:rowOff>
    </xdr:to>
    <mc:AlternateContent xmlns:mc="http://schemas.openxmlformats.org/markup-compatibility/2006" xmlns:a14="http://schemas.microsoft.com/office/drawing/2010/main">
      <mc:Choice Requires="a14">
        <xdr:graphicFrame macro="">
          <xdr:nvGraphicFramePr>
            <xdr:cNvPr id="20" name="Segment">
              <a:extLst>
                <a:ext uri="{FF2B5EF4-FFF2-40B4-BE49-F238E27FC236}">
                  <a16:creationId xmlns:a16="http://schemas.microsoft.com/office/drawing/2014/main" id="{FF6B2C37-FD57-4CD8-B3D9-D0B43FC01BE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7863157" y="6268355"/>
              <a:ext cx="1705426" cy="136222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360138</xdr:colOff>
      <xdr:row>34</xdr:row>
      <xdr:rowOff>149375</xdr:rowOff>
    </xdr:from>
    <xdr:to>
      <xdr:col>29</xdr:col>
      <xdr:colOff>10584</xdr:colOff>
      <xdr:row>42</xdr:row>
      <xdr:rowOff>63498</xdr:rowOff>
    </xdr:to>
    <mc:AlternateContent xmlns:mc="http://schemas.openxmlformats.org/markup-compatibility/2006" xmlns:a14="http://schemas.microsoft.com/office/drawing/2010/main">
      <mc:Choice Requires="a14">
        <xdr:graphicFrame macro="">
          <xdr:nvGraphicFramePr>
            <xdr:cNvPr id="21" name="Category">
              <a:extLst>
                <a:ext uri="{FF2B5EF4-FFF2-40B4-BE49-F238E27FC236}">
                  <a16:creationId xmlns:a16="http://schemas.microsoft.com/office/drawing/2014/main" id="{B974997E-84F5-4C63-BABB-7919C9612FC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319805" y="6266542"/>
              <a:ext cx="1491946" cy="1353456"/>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10583</xdr:colOff>
      <xdr:row>0</xdr:row>
      <xdr:rowOff>63500</xdr:rowOff>
    </xdr:from>
    <xdr:to>
      <xdr:col>10</xdr:col>
      <xdr:colOff>169334</xdr:colOff>
      <xdr:row>8</xdr:row>
      <xdr:rowOff>64167</xdr:rowOff>
    </xdr:to>
    <xdr:sp macro="" textlink="">
      <xdr:nvSpPr>
        <xdr:cNvPr id="23" name="Rectangle: Rounded Corners 22">
          <a:extLst>
            <a:ext uri="{FF2B5EF4-FFF2-40B4-BE49-F238E27FC236}">
              <a16:creationId xmlns:a16="http://schemas.microsoft.com/office/drawing/2014/main" id="{92390FCB-BF97-A5B2-0756-FDD06F714BB4}"/>
            </a:ext>
          </a:extLst>
        </xdr:cNvPr>
        <xdr:cNvSpPr/>
      </xdr:nvSpPr>
      <xdr:spPr>
        <a:xfrm>
          <a:off x="10583" y="63500"/>
          <a:ext cx="6297084" cy="1440000"/>
        </a:xfrm>
        <a:prstGeom prst="roundRect">
          <a:avLst/>
        </a:prstGeom>
        <a:solidFill>
          <a:srgbClr val="3512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xdr:col>
      <xdr:colOff>243417</xdr:colOff>
      <xdr:row>2</xdr:row>
      <xdr:rowOff>127000</xdr:rowOff>
    </xdr:from>
    <xdr:to>
      <xdr:col>8</xdr:col>
      <xdr:colOff>74083</xdr:colOff>
      <xdr:row>5</xdr:row>
      <xdr:rowOff>42333</xdr:rowOff>
    </xdr:to>
    <xdr:sp macro="" textlink="">
      <xdr:nvSpPr>
        <xdr:cNvPr id="24" name="TextBox 23">
          <a:extLst>
            <a:ext uri="{FF2B5EF4-FFF2-40B4-BE49-F238E27FC236}">
              <a16:creationId xmlns:a16="http://schemas.microsoft.com/office/drawing/2014/main" id="{5E0DEFB4-F29D-7B7B-ECE1-AAC29FA0E484}"/>
            </a:ext>
          </a:extLst>
        </xdr:cNvPr>
        <xdr:cNvSpPr txBox="1"/>
      </xdr:nvSpPr>
      <xdr:spPr>
        <a:xfrm>
          <a:off x="857250" y="486833"/>
          <a:ext cx="4127500" cy="455083"/>
        </a:xfrm>
        <a:prstGeom prst="rect">
          <a:avLst/>
        </a:prstGeom>
        <a:solidFill>
          <a:srgbClr val="35126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latin typeface="Bahnschrift" panose="020B0502040204020203" pitchFamily="34" charset="0"/>
            </a:rPr>
            <a:t>SALES DASHBOARD</a:t>
          </a:r>
          <a:endParaRPr lang="id-ID" sz="3200" b="1">
            <a:solidFill>
              <a:schemeClr val="bg1"/>
            </a:solidFill>
            <a:latin typeface="Bahnschrift" panose="020B0502040204020203" pitchFamily="34" charset="0"/>
          </a:endParaRPr>
        </a:p>
      </xdr:txBody>
    </xdr:sp>
    <xdr:clientData/>
  </xdr:twoCellAnchor>
  <xdr:twoCellAnchor>
    <xdr:from>
      <xdr:col>10</xdr:col>
      <xdr:colOff>264583</xdr:colOff>
      <xdr:row>0</xdr:row>
      <xdr:rowOff>116416</xdr:rowOff>
    </xdr:from>
    <xdr:to>
      <xdr:col>15</xdr:col>
      <xdr:colOff>435416</xdr:colOff>
      <xdr:row>8</xdr:row>
      <xdr:rowOff>117083</xdr:rowOff>
    </xdr:to>
    <xdr:sp macro="" textlink="">
      <xdr:nvSpPr>
        <xdr:cNvPr id="26" name="Rectangle: Rounded Corners 25">
          <a:extLst>
            <a:ext uri="{FF2B5EF4-FFF2-40B4-BE49-F238E27FC236}">
              <a16:creationId xmlns:a16="http://schemas.microsoft.com/office/drawing/2014/main" id="{2214CAA4-BE4F-D241-34A2-3CB20403E0BE}"/>
            </a:ext>
          </a:extLst>
        </xdr:cNvPr>
        <xdr:cNvSpPr/>
      </xdr:nvSpPr>
      <xdr:spPr>
        <a:xfrm>
          <a:off x="6402916" y="116416"/>
          <a:ext cx="3240000" cy="1440000"/>
        </a:xfrm>
        <a:prstGeom prst="roundRect">
          <a:avLst/>
        </a:prstGeom>
        <a:solidFill>
          <a:srgbClr val="3512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258232</xdr:colOff>
      <xdr:row>5</xdr:row>
      <xdr:rowOff>84668</xdr:rowOff>
    </xdr:from>
    <xdr:to>
      <xdr:col>14</xdr:col>
      <xdr:colOff>550334</xdr:colOff>
      <xdr:row>7</xdr:row>
      <xdr:rowOff>137583</xdr:rowOff>
    </xdr:to>
    <xdr:sp macro="" textlink="">
      <xdr:nvSpPr>
        <xdr:cNvPr id="25" name="TextBox 24">
          <a:extLst>
            <a:ext uri="{FF2B5EF4-FFF2-40B4-BE49-F238E27FC236}">
              <a16:creationId xmlns:a16="http://schemas.microsoft.com/office/drawing/2014/main" id="{6894D408-5917-D9EE-8CE8-0599CE3A139B}"/>
            </a:ext>
          </a:extLst>
        </xdr:cNvPr>
        <xdr:cNvSpPr txBox="1"/>
      </xdr:nvSpPr>
      <xdr:spPr>
        <a:xfrm>
          <a:off x="7010399" y="984251"/>
          <a:ext cx="2133602"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Bahnschrift" panose="020B0502040204020203" pitchFamily="34" charset="0"/>
            </a:rPr>
            <a:t>Pendapatan</a:t>
          </a:r>
          <a:endParaRPr lang="id-ID" sz="2000" b="1">
            <a:solidFill>
              <a:schemeClr val="bg1"/>
            </a:solidFill>
            <a:latin typeface="Bahnschrift" panose="020B0502040204020203" pitchFamily="34" charset="0"/>
          </a:endParaRPr>
        </a:p>
      </xdr:txBody>
    </xdr:sp>
    <xdr:clientData/>
  </xdr:twoCellAnchor>
  <xdr:twoCellAnchor editAs="oneCell">
    <xdr:from>
      <xdr:col>10</xdr:col>
      <xdr:colOff>402167</xdr:colOff>
      <xdr:row>0</xdr:row>
      <xdr:rowOff>169335</xdr:rowOff>
    </xdr:from>
    <xdr:to>
      <xdr:col>11</xdr:col>
      <xdr:colOff>232834</xdr:colOff>
      <xdr:row>3</xdr:row>
      <xdr:rowOff>74086</xdr:rowOff>
    </xdr:to>
    <xdr:pic>
      <xdr:nvPicPr>
        <xdr:cNvPr id="28" name="Graphic 27" descr="Upward trend">
          <a:extLst>
            <a:ext uri="{FF2B5EF4-FFF2-40B4-BE49-F238E27FC236}">
              <a16:creationId xmlns:a16="http://schemas.microsoft.com/office/drawing/2014/main" id="{B53BE020-FD7C-1F46-9E63-E585E9E0E2E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540500" y="169335"/>
          <a:ext cx="444501" cy="444501"/>
        </a:xfrm>
        <a:prstGeom prst="rect">
          <a:avLst/>
        </a:prstGeom>
      </xdr:spPr>
    </xdr:pic>
    <xdr:clientData/>
  </xdr:twoCellAnchor>
  <xdr:twoCellAnchor>
    <xdr:from>
      <xdr:col>15</xdr:col>
      <xdr:colOff>469900</xdr:colOff>
      <xdr:row>0</xdr:row>
      <xdr:rowOff>120649</xdr:rowOff>
    </xdr:from>
    <xdr:to>
      <xdr:col>21</xdr:col>
      <xdr:colOff>26900</xdr:colOff>
      <xdr:row>8</xdr:row>
      <xdr:rowOff>121316</xdr:rowOff>
    </xdr:to>
    <xdr:sp macro="" textlink="">
      <xdr:nvSpPr>
        <xdr:cNvPr id="29" name="Rectangle: Rounded Corners 28">
          <a:extLst>
            <a:ext uri="{FF2B5EF4-FFF2-40B4-BE49-F238E27FC236}">
              <a16:creationId xmlns:a16="http://schemas.microsoft.com/office/drawing/2014/main" id="{220DF713-8236-58D6-8961-E00F2823FE00}"/>
            </a:ext>
          </a:extLst>
        </xdr:cNvPr>
        <xdr:cNvSpPr/>
      </xdr:nvSpPr>
      <xdr:spPr>
        <a:xfrm>
          <a:off x="9677400" y="120649"/>
          <a:ext cx="3240000" cy="1440000"/>
        </a:xfrm>
        <a:prstGeom prst="roundRect">
          <a:avLst/>
        </a:prstGeom>
        <a:solidFill>
          <a:srgbClr val="3512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16</xdr:col>
      <xdr:colOff>516466</xdr:colOff>
      <xdr:row>5</xdr:row>
      <xdr:rowOff>46568</xdr:rowOff>
    </xdr:from>
    <xdr:to>
      <xdr:col>20</xdr:col>
      <xdr:colOff>194734</xdr:colOff>
      <xdr:row>7</xdr:row>
      <xdr:rowOff>99483</xdr:rowOff>
    </xdr:to>
    <xdr:sp macro="" textlink="">
      <xdr:nvSpPr>
        <xdr:cNvPr id="30" name="TextBox 29">
          <a:extLst>
            <a:ext uri="{FF2B5EF4-FFF2-40B4-BE49-F238E27FC236}">
              <a16:creationId xmlns:a16="http://schemas.microsoft.com/office/drawing/2014/main" id="{3029EF56-AB16-A35D-1D54-5B7CD8F16FC1}"/>
            </a:ext>
          </a:extLst>
        </xdr:cNvPr>
        <xdr:cNvSpPr txBox="1"/>
      </xdr:nvSpPr>
      <xdr:spPr>
        <a:xfrm>
          <a:off x="10337799" y="946151"/>
          <a:ext cx="2133602"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Bahnschrift" panose="020B0502040204020203" pitchFamily="34" charset="0"/>
            </a:rPr>
            <a:t>Total Penjualan</a:t>
          </a:r>
          <a:endParaRPr lang="id-ID" sz="2000" b="1">
            <a:solidFill>
              <a:schemeClr val="bg1"/>
            </a:solidFill>
            <a:latin typeface="Bahnschrift" panose="020B0502040204020203" pitchFamily="34" charset="0"/>
          </a:endParaRPr>
        </a:p>
      </xdr:txBody>
    </xdr:sp>
    <xdr:clientData/>
  </xdr:twoCellAnchor>
  <xdr:twoCellAnchor>
    <xdr:from>
      <xdr:col>21</xdr:col>
      <xdr:colOff>61383</xdr:colOff>
      <xdr:row>0</xdr:row>
      <xdr:rowOff>114298</xdr:rowOff>
    </xdr:from>
    <xdr:to>
      <xdr:col>26</xdr:col>
      <xdr:colOff>232216</xdr:colOff>
      <xdr:row>8</xdr:row>
      <xdr:rowOff>114965</xdr:rowOff>
    </xdr:to>
    <xdr:sp macro="" textlink="">
      <xdr:nvSpPr>
        <xdr:cNvPr id="32" name="Rectangle: Rounded Corners 31">
          <a:extLst>
            <a:ext uri="{FF2B5EF4-FFF2-40B4-BE49-F238E27FC236}">
              <a16:creationId xmlns:a16="http://schemas.microsoft.com/office/drawing/2014/main" id="{7C6219DF-4FAA-B67F-CDFA-CE634767E927}"/>
            </a:ext>
          </a:extLst>
        </xdr:cNvPr>
        <xdr:cNvSpPr/>
      </xdr:nvSpPr>
      <xdr:spPr>
        <a:xfrm>
          <a:off x="12951883" y="114298"/>
          <a:ext cx="3240000" cy="1440000"/>
        </a:xfrm>
        <a:prstGeom prst="roundRect">
          <a:avLst/>
        </a:prstGeom>
        <a:solidFill>
          <a:srgbClr val="3512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86781</xdr:colOff>
      <xdr:row>5</xdr:row>
      <xdr:rowOff>50800</xdr:rowOff>
    </xdr:from>
    <xdr:to>
      <xdr:col>25</xdr:col>
      <xdr:colOff>378883</xdr:colOff>
      <xdr:row>7</xdr:row>
      <xdr:rowOff>103715</xdr:rowOff>
    </xdr:to>
    <xdr:sp macro="" textlink="">
      <xdr:nvSpPr>
        <xdr:cNvPr id="33" name="TextBox 32">
          <a:extLst>
            <a:ext uri="{FF2B5EF4-FFF2-40B4-BE49-F238E27FC236}">
              <a16:creationId xmlns:a16="http://schemas.microsoft.com/office/drawing/2014/main" id="{F97E6B7D-6C7C-22CF-9B08-72110D0CA5D5}"/>
            </a:ext>
          </a:extLst>
        </xdr:cNvPr>
        <xdr:cNvSpPr txBox="1"/>
      </xdr:nvSpPr>
      <xdr:spPr>
        <a:xfrm>
          <a:off x="13591114" y="950383"/>
          <a:ext cx="2133602"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Bahnschrift" panose="020B0502040204020203" pitchFamily="34" charset="0"/>
            </a:rPr>
            <a:t>Total Customer</a:t>
          </a:r>
          <a:endParaRPr lang="id-ID" sz="2000" b="1">
            <a:solidFill>
              <a:schemeClr val="bg1"/>
            </a:solidFill>
            <a:latin typeface="Bahnschrift" panose="020B0502040204020203" pitchFamily="34" charset="0"/>
          </a:endParaRPr>
        </a:p>
      </xdr:txBody>
    </xdr:sp>
    <xdr:clientData/>
  </xdr:twoCellAnchor>
  <xdr:twoCellAnchor editAs="oneCell">
    <xdr:from>
      <xdr:col>21</xdr:col>
      <xdr:colOff>169333</xdr:colOff>
      <xdr:row>0</xdr:row>
      <xdr:rowOff>127000</xdr:rowOff>
    </xdr:from>
    <xdr:to>
      <xdr:col>22</xdr:col>
      <xdr:colOff>10583</xdr:colOff>
      <xdr:row>3</xdr:row>
      <xdr:rowOff>42333</xdr:rowOff>
    </xdr:to>
    <xdr:pic>
      <xdr:nvPicPr>
        <xdr:cNvPr id="35" name="Graphic 34" descr="Meeting">
          <a:extLst>
            <a:ext uri="{FF2B5EF4-FFF2-40B4-BE49-F238E27FC236}">
              <a16:creationId xmlns:a16="http://schemas.microsoft.com/office/drawing/2014/main" id="{760A1D3D-2E31-E890-2A0F-9D8C7CEE76E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059833" y="127000"/>
          <a:ext cx="455083" cy="455083"/>
        </a:xfrm>
        <a:prstGeom prst="rect">
          <a:avLst/>
        </a:prstGeom>
      </xdr:spPr>
    </xdr:pic>
    <xdr:clientData/>
  </xdr:twoCellAnchor>
  <xdr:twoCellAnchor>
    <xdr:from>
      <xdr:col>11</xdr:col>
      <xdr:colOff>283633</xdr:colOff>
      <xdr:row>3</xdr:row>
      <xdr:rowOff>46567</xdr:rowOff>
    </xdr:from>
    <xdr:to>
      <xdr:col>14</xdr:col>
      <xdr:colOff>575735</xdr:colOff>
      <xdr:row>5</xdr:row>
      <xdr:rowOff>99483</xdr:rowOff>
    </xdr:to>
    <xdr:sp macro="" textlink="Pivot!C8">
      <xdr:nvSpPr>
        <xdr:cNvPr id="38" name="TextBox 37">
          <a:extLst>
            <a:ext uri="{FF2B5EF4-FFF2-40B4-BE49-F238E27FC236}">
              <a16:creationId xmlns:a16="http://schemas.microsoft.com/office/drawing/2014/main" id="{73F43FD2-8962-029D-681C-D505D338F8DC}"/>
            </a:ext>
          </a:extLst>
        </xdr:cNvPr>
        <xdr:cNvSpPr txBox="1"/>
      </xdr:nvSpPr>
      <xdr:spPr>
        <a:xfrm>
          <a:off x="7035800" y="586317"/>
          <a:ext cx="2133602"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F88358-298D-401B-87F4-B30E64E31D4E}" type="TxLink">
            <a:rPr lang="en-US" sz="2000" b="1" i="0" u="none" strike="noStrike">
              <a:solidFill>
                <a:srgbClr val="92D050"/>
              </a:solidFill>
              <a:latin typeface="Bahnschrift" panose="020B0502040204020203" pitchFamily="34" charset="0"/>
              <a:cs typeface="Calibri"/>
            </a:rPr>
            <a:pPr algn="ctr"/>
            <a:t>Rp3,782,699,210</a:t>
          </a:fld>
          <a:endParaRPr lang="id-ID" sz="4000" b="1">
            <a:solidFill>
              <a:srgbClr val="92D050"/>
            </a:solidFill>
            <a:latin typeface="Bahnschrift" panose="020B0502040204020203" pitchFamily="34" charset="0"/>
          </a:endParaRPr>
        </a:p>
      </xdr:txBody>
    </xdr:sp>
    <xdr:clientData/>
  </xdr:twoCellAnchor>
  <xdr:twoCellAnchor>
    <xdr:from>
      <xdr:col>16</xdr:col>
      <xdr:colOff>510117</xdr:colOff>
      <xdr:row>3</xdr:row>
      <xdr:rowOff>29635</xdr:rowOff>
    </xdr:from>
    <xdr:to>
      <xdr:col>20</xdr:col>
      <xdr:colOff>188385</xdr:colOff>
      <xdr:row>5</xdr:row>
      <xdr:rowOff>82551</xdr:rowOff>
    </xdr:to>
    <xdr:sp macro="" textlink="Pivot!C113">
      <xdr:nvSpPr>
        <xdr:cNvPr id="39" name="TextBox 38">
          <a:extLst>
            <a:ext uri="{FF2B5EF4-FFF2-40B4-BE49-F238E27FC236}">
              <a16:creationId xmlns:a16="http://schemas.microsoft.com/office/drawing/2014/main" id="{9B44D2C4-1622-A531-076D-D8714BCBA8E3}"/>
            </a:ext>
          </a:extLst>
        </xdr:cNvPr>
        <xdr:cNvSpPr txBox="1"/>
      </xdr:nvSpPr>
      <xdr:spPr>
        <a:xfrm>
          <a:off x="10331450" y="569385"/>
          <a:ext cx="2133602"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5C67A1-2FB4-48DA-8546-63661D7F8ED4}" type="TxLink">
            <a:rPr lang="en-US" sz="2000" b="1" i="0" u="none" strike="noStrike">
              <a:solidFill>
                <a:schemeClr val="accent4">
                  <a:lumMod val="40000"/>
                  <a:lumOff val="60000"/>
                </a:schemeClr>
              </a:solidFill>
              <a:latin typeface="Bahnschrift" panose="020B0502040204020203" pitchFamily="34" charset="0"/>
              <a:cs typeface="Calibri"/>
            </a:rPr>
            <a:pPr algn="ctr"/>
            <a:t>19044</a:t>
          </a:fld>
          <a:endParaRPr lang="id-ID" sz="2000" b="1" i="0" u="none" strike="noStrike">
            <a:solidFill>
              <a:schemeClr val="accent4">
                <a:lumMod val="40000"/>
                <a:lumOff val="60000"/>
              </a:schemeClr>
            </a:solidFill>
            <a:latin typeface="Bahnschrift" panose="020B0502040204020203" pitchFamily="34" charset="0"/>
            <a:cs typeface="Calibri"/>
          </a:endParaRPr>
        </a:p>
      </xdr:txBody>
    </xdr:sp>
    <xdr:clientData/>
  </xdr:twoCellAnchor>
  <xdr:twoCellAnchor>
    <xdr:from>
      <xdr:col>22</xdr:col>
      <xdr:colOff>6349</xdr:colOff>
      <xdr:row>3</xdr:row>
      <xdr:rowOff>33867</xdr:rowOff>
    </xdr:from>
    <xdr:to>
      <xdr:col>25</xdr:col>
      <xdr:colOff>298451</xdr:colOff>
      <xdr:row>5</xdr:row>
      <xdr:rowOff>86783</xdr:rowOff>
    </xdr:to>
    <xdr:sp macro="" textlink="Pivot!C25">
      <xdr:nvSpPr>
        <xdr:cNvPr id="40" name="TextBox 39">
          <a:extLst>
            <a:ext uri="{FF2B5EF4-FFF2-40B4-BE49-F238E27FC236}">
              <a16:creationId xmlns:a16="http://schemas.microsoft.com/office/drawing/2014/main" id="{3EB15FAC-187C-9B42-BEDC-E4B0A5708682}"/>
            </a:ext>
          </a:extLst>
        </xdr:cNvPr>
        <xdr:cNvSpPr txBox="1"/>
      </xdr:nvSpPr>
      <xdr:spPr>
        <a:xfrm>
          <a:off x="13510682" y="573617"/>
          <a:ext cx="2133602"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ABB5B2-5476-4736-943E-8F23D55218CD}" type="TxLink">
            <a:rPr lang="en-US" sz="2000" b="1" i="0" u="none" strike="noStrike">
              <a:solidFill>
                <a:schemeClr val="accent3"/>
              </a:solidFill>
              <a:latin typeface="Bahnschrift" panose="020B0502040204020203" pitchFamily="34" charset="0"/>
              <a:cs typeface="Calibri"/>
            </a:rPr>
            <a:pPr algn="ctr"/>
            <a:t>793</a:t>
          </a:fld>
          <a:endParaRPr lang="id-ID" sz="2000" b="1" i="0" u="none" strike="noStrike">
            <a:solidFill>
              <a:schemeClr val="accent3"/>
            </a:solidFill>
            <a:latin typeface="Bahnschrift" panose="020B0502040204020203" pitchFamily="34" charset="0"/>
            <a:cs typeface="Calibri"/>
          </a:endParaRPr>
        </a:p>
      </xdr:txBody>
    </xdr:sp>
    <xdr:clientData/>
  </xdr:twoCellAnchor>
  <xdr:twoCellAnchor editAs="oneCell">
    <xdr:from>
      <xdr:col>15</xdr:col>
      <xdr:colOff>550335</xdr:colOff>
      <xdr:row>1</xdr:row>
      <xdr:rowOff>1</xdr:rowOff>
    </xdr:from>
    <xdr:to>
      <xdr:col>16</xdr:col>
      <xdr:colOff>296335</xdr:colOff>
      <xdr:row>3</xdr:row>
      <xdr:rowOff>1</xdr:rowOff>
    </xdr:to>
    <xdr:pic>
      <xdr:nvPicPr>
        <xdr:cNvPr id="42" name="Graphic 41" descr="Shopping bag">
          <a:extLst>
            <a:ext uri="{FF2B5EF4-FFF2-40B4-BE49-F238E27FC236}">
              <a16:creationId xmlns:a16="http://schemas.microsoft.com/office/drawing/2014/main" id="{B1DED842-9C1E-A8C8-6146-85654336F8B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757835" y="179918"/>
          <a:ext cx="359833" cy="359833"/>
        </a:xfrm>
        <a:prstGeom prst="rect">
          <a:avLst/>
        </a:prstGeom>
      </xdr:spPr>
    </xdr:pic>
    <xdr:clientData/>
  </xdr:twoCellAnchor>
  <xdr:twoCellAnchor>
    <xdr:from>
      <xdr:col>0</xdr:col>
      <xdr:colOff>0</xdr:colOff>
      <xdr:row>8</xdr:row>
      <xdr:rowOff>169333</xdr:rowOff>
    </xdr:from>
    <xdr:to>
      <xdr:col>10</xdr:col>
      <xdr:colOff>269667</xdr:colOff>
      <xdr:row>31</xdr:row>
      <xdr:rowOff>169333</xdr:rowOff>
    </xdr:to>
    <xdr:sp macro="" textlink="">
      <xdr:nvSpPr>
        <xdr:cNvPr id="44" name="Rectangle 43">
          <a:extLst>
            <a:ext uri="{FF2B5EF4-FFF2-40B4-BE49-F238E27FC236}">
              <a16:creationId xmlns:a16="http://schemas.microsoft.com/office/drawing/2014/main" id="{CA36F022-EE10-5F3D-6F7C-D351B036DC9E}"/>
            </a:ext>
          </a:extLst>
        </xdr:cNvPr>
        <xdr:cNvSpPr/>
      </xdr:nvSpPr>
      <xdr:spPr>
        <a:xfrm>
          <a:off x="0" y="1608666"/>
          <a:ext cx="6408000" cy="4138084"/>
        </a:xfrm>
        <a:prstGeom prst="rect">
          <a:avLst/>
        </a:prstGeom>
        <a:solidFill>
          <a:srgbClr val="3512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0</xdr:col>
      <xdr:colOff>0</xdr:colOff>
      <xdr:row>10</xdr:row>
      <xdr:rowOff>74083</xdr:rowOff>
    </xdr:from>
    <xdr:to>
      <xdr:col>10</xdr:col>
      <xdr:colOff>158750</xdr:colOff>
      <xdr:row>30</xdr:row>
      <xdr:rowOff>116416</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FC334C22-5515-4258-B981-73B06D2F04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0" y="1915583"/>
              <a:ext cx="6254750" cy="3725333"/>
            </a:xfrm>
            <a:prstGeom prst="rect">
              <a:avLst/>
            </a:prstGeom>
            <a:solidFill>
              <a:prstClr val="white"/>
            </a:solidFill>
            <a:ln w="1">
              <a:solidFill>
                <a:prstClr val="green"/>
              </a:solidFill>
            </a:ln>
          </xdr:spPr>
          <xdr:txBody>
            <a:bodyPr vertOverflow="clip" horzOverflow="clip"/>
            <a:lstStyle/>
            <a:p>
              <a:r>
                <a:rPr lang="id-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32</xdr:row>
      <xdr:rowOff>21168</xdr:rowOff>
    </xdr:from>
    <xdr:to>
      <xdr:col>10</xdr:col>
      <xdr:colOff>269667</xdr:colOff>
      <xdr:row>44</xdr:row>
      <xdr:rowOff>74085</xdr:rowOff>
    </xdr:to>
    <xdr:sp macro="" textlink="">
      <xdr:nvSpPr>
        <xdr:cNvPr id="47" name="Rectangle 46">
          <a:extLst>
            <a:ext uri="{FF2B5EF4-FFF2-40B4-BE49-F238E27FC236}">
              <a16:creationId xmlns:a16="http://schemas.microsoft.com/office/drawing/2014/main" id="{BE685BD7-3BFF-4511-CF86-7590F246B4CF}"/>
            </a:ext>
          </a:extLst>
        </xdr:cNvPr>
        <xdr:cNvSpPr/>
      </xdr:nvSpPr>
      <xdr:spPr>
        <a:xfrm>
          <a:off x="0" y="5778501"/>
          <a:ext cx="6408000" cy="2211917"/>
        </a:xfrm>
        <a:prstGeom prst="rect">
          <a:avLst/>
        </a:prstGeom>
        <a:solidFill>
          <a:srgbClr val="3512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5</xdr:col>
      <xdr:colOff>296332</xdr:colOff>
      <xdr:row>33</xdr:row>
      <xdr:rowOff>179914</xdr:rowOff>
    </xdr:from>
    <xdr:to>
      <xdr:col>9</xdr:col>
      <xdr:colOff>540999</xdr:colOff>
      <xdr:row>43</xdr:row>
      <xdr:rowOff>747</xdr:rowOff>
    </xdr:to>
    <xdr:graphicFrame macro="">
      <xdr:nvGraphicFramePr>
        <xdr:cNvPr id="15" name="Chart 14">
          <a:extLst>
            <a:ext uri="{FF2B5EF4-FFF2-40B4-BE49-F238E27FC236}">
              <a16:creationId xmlns:a16="http://schemas.microsoft.com/office/drawing/2014/main" id="{43CD566B-D83E-4C25-849E-2C7F57F87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222249</xdr:colOff>
      <xdr:row>32</xdr:row>
      <xdr:rowOff>57152</xdr:rowOff>
    </xdr:from>
    <xdr:to>
      <xdr:col>2</xdr:col>
      <xdr:colOff>137583</xdr:colOff>
      <xdr:row>33</xdr:row>
      <xdr:rowOff>84666</xdr:rowOff>
    </xdr:to>
    <xdr:sp macro="" textlink="">
      <xdr:nvSpPr>
        <xdr:cNvPr id="48" name="TextBox 47">
          <a:extLst>
            <a:ext uri="{FF2B5EF4-FFF2-40B4-BE49-F238E27FC236}">
              <a16:creationId xmlns:a16="http://schemas.microsoft.com/office/drawing/2014/main" id="{CB1DBE9B-D225-7FFA-3083-D1C933EDC802}"/>
            </a:ext>
          </a:extLst>
        </xdr:cNvPr>
        <xdr:cNvSpPr txBox="1"/>
      </xdr:nvSpPr>
      <xdr:spPr>
        <a:xfrm>
          <a:off x="222249" y="5814485"/>
          <a:ext cx="1143001" cy="207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latin typeface="+mn-lt"/>
            </a:rPr>
            <a:t>Office Supplies</a:t>
          </a:r>
          <a:endParaRPr lang="id-ID" sz="1200">
            <a:solidFill>
              <a:schemeClr val="bg1"/>
            </a:solidFill>
            <a:latin typeface="+mn-lt"/>
          </a:endParaRPr>
        </a:p>
      </xdr:txBody>
    </xdr:sp>
    <xdr:clientData/>
  </xdr:twoCellAnchor>
  <xdr:twoCellAnchor>
    <xdr:from>
      <xdr:col>0</xdr:col>
      <xdr:colOff>148166</xdr:colOff>
      <xdr:row>32</xdr:row>
      <xdr:rowOff>126999</xdr:rowOff>
    </xdr:from>
    <xdr:to>
      <xdr:col>0</xdr:col>
      <xdr:colOff>256166</xdr:colOff>
      <xdr:row>33</xdr:row>
      <xdr:rowOff>55082</xdr:rowOff>
    </xdr:to>
    <xdr:sp macro="" textlink="">
      <xdr:nvSpPr>
        <xdr:cNvPr id="49" name="Rectangle 48">
          <a:extLst>
            <a:ext uri="{FF2B5EF4-FFF2-40B4-BE49-F238E27FC236}">
              <a16:creationId xmlns:a16="http://schemas.microsoft.com/office/drawing/2014/main" id="{6904EFA0-D4D4-4092-CF11-28F1DDA38BA6}"/>
            </a:ext>
          </a:extLst>
        </xdr:cNvPr>
        <xdr:cNvSpPr/>
      </xdr:nvSpPr>
      <xdr:spPr>
        <a:xfrm>
          <a:off x="148166" y="5884332"/>
          <a:ext cx="108000" cy="108000"/>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3</xdr:col>
      <xdr:colOff>46568</xdr:colOff>
      <xdr:row>32</xdr:row>
      <xdr:rowOff>110065</xdr:rowOff>
    </xdr:from>
    <xdr:to>
      <xdr:col>3</xdr:col>
      <xdr:colOff>154568</xdr:colOff>
      <xdr:row>33</xdr:row>
      <xdr:rowOff>38148</xdr:rowOff>
    </xdr:to>
    <xdr:sp macro="" textlink="">
      <xdr:nvSpPr>
        <xdr:cNvPr id="50" name="Rectangle 49">
          <a:extLst>
            <a:ext uri="{FF2B5EF4-FFF2-40B4-BE49-F238E27FC236}">
              <a16:creationId xmlns:a16="http://schemas.microsoft.com/office/drawing/2014/main" id="{ECADABF8-EC27-909B-FB25-72843EFA04F2}"/>
            </a:ext>
          </a:extLst>
        </xdr:cNvPr>
        <xdr:cNvSpPr/>
      </xdr:nvSpPr>
      <xdr:spPr>
        <a:xfrm>
          <a:off x="1888068" y="5867398"/>
          <a:ext cx="108000" cy="108000"/>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6</xdr:col>
      <xdr:colOff>220132</xdr:colOff>
      <xdr:row>32</xdr:row>
      <xdr:rowOff>103716</xdr:rowOff>
    </xdr:from>
    <xdr:to>
      <xdr:col>6</xdr:col>
      <xdr:colOff>328132</xdr:colOff>
      <xdr:row>33</xdr:row>
      <xdr:rowOff>31799</xdr:rowOff>
    </xdr:to>
    <xdr:sp macro="" textlink="">
      <xdr:nvSpPr>
        <xdr:cNvPr id="51" name="Rectangle 50">
          <a:extLst>
            <a:ext uri="{FF2B5EF4-FFF2-40B4-BE49-F238E27FC236}">
              <a16:creationId xmlns:a16="http://schemas.microsoft.com/office/drawing/2014/main" id="{C5B9A6B9-8AF6-F233-6A00-4CBAD3286F0E}"/>
            </a:ext>
          </a:extLst>
        </xdr:cNvPr>
        <xdr:cNvSpPr/>
      </xdr:nvSpPr>
      <xdr:spPr>
        <a:xfrm>
          <a:off x="3903132" y="5861049"/>
          <a:ext cx="108000" cy="108000"/>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3</xdr:col>
      <xdr:colOff>99483</xdr:colOff>
      <xdr:row>32</xdr:row>
      <xdr:rowOff>50802</xdr:rowOff>
    </xdr:from>
    <xdr:to>
      <xdr:col>5</xdr:col>
      <xdr:colOff>14817</xdr:colOff>
      <xdr:row>33</xdr:row>
      <xdr:rowOff>78316</xdr:rowOff>
    </xdr:to>
    <xdr:sp macro="" textlink="">
      <xdr:nvSpPr>
        <xdr:cNvPr id="52" name="TextBox 51">
          <a:extLst>
            <a:ext uri="{FF2B5EF4-FFF2-40B4-BE49-F238E27FC236}">
              <a16:creationId xmlns:a16="http://schemas.microsoft.com/office/drawing/2014/main" id="{4A553273-B550-73A1-F6B4-57FA2FB86E0A}"/>
            </a:ext>
          </a:extLst>
        </xdr:cNvPr>
        <xdr:cNvSpPr txBox="1"/>
      </xdr:nvSpPr>
      <xdr:spPr>
        <a:xfrm>
          <a:off x="1940983" y="5808135"/>
          <a:ext cx="1143001" cy="207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latin typeface="+mn-lt"/>
            </a:rPr>
            <a:t>Technology</a:t>
          </a:r>
          <a:endParaRPr lang="id-ID" sz="1200">
            <a:solidFill>
              <a:schemeClr val="bg1"/>
            </a:solidFill>
            <a:latin typeface="+mn-lt"/>
          </a:endParaRPr>
        </a:p>
      </xdr:txBody>
    </xdr:sp>
    <xdr:clientData/>
  </xdr:twoCellAnchor>
  <xdr:twoCellAnchor>
    <xdr:from>
      <xdr:col>6</xdr:col>
      <xdr:colOff>294216</xdr:colOff>
      <xdr:row>32</xdr:row>
      <xdr:rowOff>44452</xdr:rowOff>
    </xdr:from>
    <xdr:to>
      <xdr:col>8</xdr:col>
      <xdr:colOff>209550</xdr:colOff>
      <xdr:row>33</xdr:row>
      <xdr:rowOff>71966</xdr:rowOff>
    </xdr:to>
    <xdr:sp macro="" textlink="">
      <xdr:nvSpPr>
        <xdr:cNvPr id="53" name="TextBox 52">
          <a:extLst>
            <a:ext uri="{FF2B5EF4-FFF2-40B4-BE49-F238E27FC236}">
              <a16:creationId xmlns:a16="http://schemas.microsoft.com/office/drawing/2014/main" id="{20E421BA-57D9-F88B-B5AD-F769354CA209}"/>
            </a:ext>
          </a:extLst>
        </xdr:cNvPr>
        <xdr:cNvSpPr txBox="1"/>
      </xdr:nvSpPr>
      <xdr:spPr>
        <a:xfrm>
          <a:off x="3977216" y="5801785"/>
          <a:ext cx="1143001" cy="207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latin typeface="+mn-lt"/>
            </a:rPr>
            <a:t>Furniture</a:t>
          </a:r>
        </a:p>
      </xdr:txBody>
    </xdr:sp>
    <xdr:clientData/>
  </xdr:twoCellAnchor>
  <xdr:twoCellAnchor>
    <xdr:from>
      <xdr:col>1</xdr:col>
      <xdr:colOff>279400</xdr:colOff>
      <xdr:row>42</xdr:row>
      <xdr:rowOff>177801</xdr:rowOff>
    </xdr:from>
    <xdr:to>
      <xdr:col>3</xdr:col>
      <xdr:colOff>194734</xdr:colOff>
      <xdr:row>44</xdr:row>
      <xdr:rowOff>25399</xdr:rowOff>
    </xdr:to>
    <xdr:sp macro="" textlink="">
      <xdr:nvSpPr>
        <xdr:cNvPr id="54" name="TextBox 53">
          <a:extLst>
            <a:ext uri="{FF2B5EF4-FFF2-40B4-BE49-F238E27FC236}">
              <a16:creationId xmlns:a16="http://schemas.microsoft.com/office/drawing/2014/main" id="{9A094D9A-24FB-35D0-3FDC-16D63F72EF58}"/>
            </a:ext>
          </a:extLst>
        </xdr:cNvPr>
        <xdr:cNvSpPr txBox="1"/>
      </xdr:nvSpPr>
      <xdr:spPr>
        <a:xfrm>
          <a:off x="893233" y="7734301"/>
          <a:ext cx="1143001" cy="207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mn-lt"/>
            </a:rPr>
            <a:t>Penjualan</a:t>
          </a:r>
          <a:endParaRPr lang="id-ID" sz="1200">
            <a:solidFill>
              <a:schemeClr val="bg1"/>
            </a:solidFill>
            <a:latin typeface="+mn-lt"/>
          </a:endParaRPr>
        </a:p>
      </xdr:txBody>
    </xdr:sp>
    <xdr:clientData/>
  </xdr:twoCellAnchor>
  <xdr:twoCellAnchor>
    <xdr:from>
      <xdr:col>0</xdr:col>
      <xdr:colOff>0</xdr:colOff>
      <xdr:row>34</xdr:row>
      <xdr:rowOff>42331</xdr:rowOff>
    </xdr:from>
    <xdr:to>
      <xdr:col>4</xdr:col>
      <xdr:colOff>244667</xdr:colOff>
      <xdr:row>43</xdr:row>
      <xdr:rowOff>43081</xdr:rowOff>
    </xdr:to>
    <xdr:graphicFrame macro="">
      <xdr:nvGraphicFramePr>
        <xdr:cNvPr id="12" name="Chart 11">
          <a:extLst>
            <a:ext uri="{FF2B5EF4-FFF2-40B4-BE49-F238E27FC236}">
              <a16:creationId xmlns:a16="http://schemas.microsoft.com/office/drawing/2014/main" id="{14F787CF-F98B-4499-973F-39F57E987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505882</xdr:colOff>
      <xdr:row>42</xdr:row>
      <xdr:rowOff>150285</xdr:rowOff>
    </xdr:from>
    <xdr:to>
      <xdr:col>8</xdr:col>
      <xdr:colOff>421216</xdr:colOff>
      <xdr:row>43</xdr:row>
      <xdr:rowOff>177799</xdr:rowOff>
    </xdr:to>
    <xdr:sp macro="" textlink="">
      <xdr:nvSpPr>
        <xdr:cNvPr id="55" name="TextBox 54">
          <a:extLst>
            <a:ext uri="{FF2B5EF4-FFF2-40B4-BE49-F238E27FC236}">
              <a16:creationId xmlns:a16="http://schemas.microsoft.com/office/drawing/2014/main" id="{DC901AD3-AC6E-BAEB-378F-9F1102B541CE}"/>
            </a:ext>
          </a:extLst>
        </xdr:cNvPr>
        <xdr:cNvSpPr txBox="1"/>
      </xdr:nvSpPr>
      <xdr:spPr>
        <a:xfrm>
          <a:off x="4188882" y="7706785"/>
          <a:ext cx="1143001" cy="207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mn-lt"/>
            </a:rPr>
            <a:t>Pendapatan</a:t>
          </a:r>
          <a:endParaRPr lang="id-ID" sz="1200">
            <a:solidFill>
              <a:schemeClr val="bg1"/>
            </a:solidFill>
            <a:latin typeface="+mn-lt"/>
          </a:endParaRPr>
        </a:p>
      </xdr:txBody>
    </xdr:sp>
    <xdr:clientData/>
  </xdr:twoCellAnchor>
  <xdr:twoCellAnchor>
    <xdr:from>
      <xdr:col>10</xdr:col>
      <xdr:colOff>317500</xdr:colOff>
      <xdr:row>8</xdr:row>
      <xdr:rowOff>169334</xdr:rowOff>
    </xdr:from>
    <xdr:to>
      <xdr:col>18</xdr:col>
      <xdr:colOff>194833</xdr:colOff>
      <xdr:row>25</xdr:row>
      <xdr:rowOff>158749</xdr:rowOff>
    </xdr:to>
    <xdr:sp macro="" textlink="">
      <xdr:nvSpPr>
        <xdr:cNvPr id="56" name="Rectangle 55">
          <a:extLst>
            <a:ext uri="{FF2B5EF4-FFF2-40B4-BE49-F238E27FC236}">
              <a16:creationId xmlns:a16="http://schemas.microsoft.com/office/drawing/2014/main" id="{E33235FD-6A95-4EF1-441E-25B241CB9352}"/>
            </a:ext>
          </a:extLst>
        </xdr:cNvPr>
        <xdr:cNvSpPr/>
      </xdr:nvSpPr>
      <xdr:spPr>
        <a:xfrm>
          <a:off x="6455833" y="1608667"/>
          <a:ext cx="4788000" cy="3047999"/>
        </a:xfrm>
        <a:prstGeom prst="rect">
          <a:avLst/>
        </a:prstGeom>
        <a:solidFill>
          <a:srgbClr val="3512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42333</xdr:colOff>
      <xdr:row>12</xdr:row>
      <xdr:rowOff>137583</xdr:rowOff>
    </xdr:from>
    <xdr:to>
      <xdr:col>18</xdr:col>
      <xdr:colOff>9071</xdr:colOff>
      <xdr:row>24</xdr:row>
      <xdr:rowOff>31750</xdr:rowOff>
    </xdr:to>
    <xdr:graphicFrame macro="">
      <xdr:nvGraphicFramePr>
        <xdr:cNvPr id="8" name="Chart 7">
          <a:extLst>
            <a:ext uri="{FF2B5EF4-FFF2-40B4-BE49-F238E27FC236}">
              <a16:creationId xmlns:a16="http://schemas.microsoft.com/office/drawing/2014/main" id="{46A7C111-71FC-49BB-9109-D7B8165BA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357717</xdr:colOff>
      <xdr:row>9</xdr:row>
      <xdr:rowOff>139701</xdr:rowOff>
    </xdr:from>
    <xdr:to>
      <xdr:col>14</xdr:col>
      <xdr:colOff>508000</xdr:colOff>
      <xdr:row>11</xdr:row>
      <xdr:rowOff>116417</xdr:rowOff>
    </xdr:to>
    <xdr:sp macro="" textlink="">
      <xdr:nvSpPr>
        <xdr:cNvPr id="57" name="TextBox 56">
          <a:extLst>
            <a:ext uri="{FF2B5EF4-FFF2-40B4-BE49-F238E27FC236}">
              <a16:creationId xmlns:a16="http://schemas.microsoft.com/office/drawing/2014/main" id="{363FF089-48DD-1FAB-0DCF-4EA097DC2C1A}"/>
            </a:ext>
          </a:extLst>
        </xdr:cNvPr>
        <xdr:cNvSpPr txBox="1"/>
      </xdr:nvSpPr>
      <xdr:spPr>
        <a:xfrm>
          <a:off x="6496050" y="1758951"/>
          <a:ext cx="2605617" cy="336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chemeClr val="bg1"/>
              </a:solidFill>
              <a:latin typeface="+mn-lt"/>
            </a:rPr>
            <a:t>Grafik</a:t>
          </a:r>
          <a:r>
            <a:rPr lang="en-US" sz="2000" baseline="0">
              <a:solidFill>
                <a:schemeClr val="bg1"/>
              </a:solidFill>
              <a:latin typeface="+mn-lt"/>
            </a:rPr>
            <a:t> Pendapatan</a:t>
          </a:r>
          <a:endParaRPr lang="id-ID" sz="1800">
            <a:solidFill>
              <a:schemeClr val="bg1"/>
            </a:solidFill>
            <a:latin typeface="+mn-lt"/>
          </a:endParaRPr>
        </a:p>
      </xdr:txBody>
    </xdr:sp>
    <xdr:clientData/>
  </xdr:twoCellAnchor>
  <xdr:twoCellAnchor>
    <xdr:from>
      <xdr:col>10</xdr:col>
      <xdr:colOff>311150</xdr:colOff>
      <xdr:row>26</xdr:row>
      <xdr:rowOff>0</xdr:rowOff>
    </xdr:from>
    <xdr:to>
      <xdr:col>18</xdr:col>
      <xdr:colOff>188483</xdr:colOff>
      <xdr:row>44</xdr:row>
      <xdr:rowOff>84667</xdr:rowOff>
    </xdr:to>
    <xdr:sp macro="" textlink="">
      <xdr:nvSpPr>
        <xdr:cNvPr id="58" name="Rectangle 57">
          <a:extLst>
            <a:ext uri="{FF2B5EF4-FFF2-40B4-BE49-F238E27FC236}">
              <a16:creationId xmlns:a16="http://schemas.microsoft.com/office/drawing/2014/main" id="{5F1789F2-D695-A27E-7AE0-18799388948C}"/>
            </a:ext>
          </a:extLst>
        </xdr:cNvPr>
        <xdr:cNvSpPr/>
      </xdr:nvSpPr>
      <xdr:spPr>
        <a:xfrm>
          <a:off x="6449483" y="4677833"/>
          <a:ext cx="4788000" cy="3323167"/>
        </a:xfrm>
        <a:prstGeom prst="rect">
          <a:avLst/>
        </a:prstGeom>
        <a:solidFill>
          <a:srgbClr val="3512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10</xdr:col>
      <xdr:colOff>361951</xdr:colOff>
      <xdr:row>26</xdr:row>
      <xdr:rowOff>143935</xdr:rowOff>
    </xdr:from>
    <xdr:to>
      <xdr:col>14</xdr:col>
      <xdr:colOff>512234</xdr:colOff>
      <xdr:row>28</xdr:row>
      <xdr:rowOff>120650</xdr:rowOff>
    </xdr:to>
    <xdr:sp macro="" textlink="">
      <xdr:nvSpPr>
        <xdr:cNvPr id="59" name="TextBox 58">
          <a:extLst>
            <a:ext uri="{FF2B5EF4-FFF2-40B4-BE49-F238E27FC236}">
              <a16:creationId xmlns:a16="http://schemas.microsoft.com/office/drawing/2014/main" id="{7D088771-8679-580A-BDD1-7E8B075AB2E5}"/>
            </a:ext>
          </a:extLst>
        </xdr:cNvPr>
        <xdr:cNvSpPr txBox="1"/>
      </xdr:nvSpPr>
      <xdr:spPr>
        <a:xfrm>
          <a:off x="6500284" y="4821768"/>
          <a:ext cx="2605617" cy="336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chemeClr val="bg1"/>
              </a:solidFill>
              <a:latin typeface="+mn-lt"/>
            </a:rPr>
            <a:t>Grafik</a:t>
          </a:r>
          <a:r>
            <a:rPr lang="en-US" sz="2000" baseline="0">
              <a:solidFill>
                <a:schemeClr val="bg1"/>
              </a:solidFill>
              <a:latin typeface="+mn-lt"/>
            </a:rPr>
            <a:t> Penjualan</a:t>
          </a:r>
          <a:endParaRPr lang="id-ID" sz="1800">
            <a:solidFill>
              <a:schemeClr val="bg1"/>
            </a:solidFill>
            <a:latin typeface="+mn-lt"/>
          </a:endParaRPr>
        </a:p>
      </xdr:txBody>
    </xdr:sp>
    <xdr:clientData/>
  </xdr:twoCellAnchor>
  <xdr:twoCellAnchor>
    <xdr:from>
      <xdr:col>10</xdr:col>
      <xdr:colOff>603251</xdr:colOff>
      <xdr:row>30</xdr:row>
      <xdr:rowOff>66525</xdr:rowOff>
    </xdr:from>
    <xdr:to>
      <xdr:col>18</xdr:col>
      <xdr:colOff>42333</xdr:colOff>
      <xdr:row>43</xdr:row>
      <xdr:rowOff>54177</xdr:rowOff>
    </xdr:to>
    <xdr:graphicFrame macro="">
      <xdr:nvGraphicFramePr>
        <xdr:cNvPr id="11" name="Chart 10">
          <a:extLst>
            <a:ext uri="{FF2B5EF4-FFF2-40B4-BE49-F238E27FC236}">
              <a16:creationId xmlns:a16="http://schemas.microsoft.com/office/drawing/2014/main" id="{F1CB4088-70B9-40F5-BB9B-987E6324F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232834</xdr:colOff>
      <xdr:row>8</xdr:row>
      <xdr:rowOff>158751</xdr:rowOff>
    </xdr:from>
    <xdr:to>
      <xdr:col>26</xdr:col>
      <xdr:colOff>317501</xdr:colOff>
      <xdr:row>25</xdr:row>
      <xdr:rowOff>158750</xdr:rowOff>
    </xdr:to>
    <xdr:sp macro="" textlink="">
      <xdr:nvSpPr>
        <xdr:cNvPr id="60" name="Rectangle 59">
          <a:extLst>
            <a:ext uri="{FF2B5EF4-FFF2-40B4-BE49-F238E27FC236}">
              <a16:creationId xmlns:a16="http://schemas.microsoft.com/office/drawing/2014/main" id="{C96700DB-F3D7-DE60-CA45-EA82A5B17366}"/>
            </a:ext>
          </a:extLst>
        </xdr:cNvPr>
        <xdr:cNvSpPr/>
      </xdr:nvSpPr>
      <xdr:spPr>
        <a:xfrm>
          <a:off x="11281834" y="1598084"/>
          <a:ext cx="4995334" cy="3058583"/>
        </a:xfrm>
        <a:prstGeom prst="rect">
          <a:avLst/>
        </a:prstGeom>
        <a:solidFill>
          <a:srgbClr val="3512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18</xdr:col>
      <xdr:colOff>237067</xdr:colOff>
      <xdr:row>26</xdr:row>
      <xdr:rowOff>21167</xdr:rowOff>
    </xdr:from>
    <xdr:to>
      <xdr:col>26</xdr:col>
      <xdr:colOff>328083</xdr:colOff>
      <xdr:row>44</xdr:row>
      <xdr:rowOff>63501</xdr:rowOff>
    </xdr:to>
    <xdr:sp macro="" textlink="">
      <xdr:nvSpPr>
        <xdr:cNvPr id="62" name="Rectangle 61">
          <a:extLst>
            <a:ext uri="{FF2B5EF4-FFF2-40B4-BE49-F238E27FC236}">
              <a16:creationId xmlns:a16="http://schemas.microsoft.com/office/drawing/2014/main" id="{A13C57FD-D624-F661-33B3-CD133A843DAA}"/>
            </a:ext>
          </a:extLst>
        </xdr:cNvPr>
        <xdr:cNvSpPr/>
      </xdr:nvSpPr>
      <xdr:spPr>
        <a:xfrm>
          <a:off x="11286067" y="4699000"/>
          <a:ext cx="5001683" cy="3280834"/>
        </a:xfrm>
        <a:prstGeom prst="rect">
          <a:avLst/>
        </a:prstGeom>
        <a:solidFill>
          <a:srgbClr val="3512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18</xdr:col>
      <xdr:colOff>423332</xdr:colOff>
      <xdr:row>12</xdr:row>
      <xdr:rowOff>52917</xdr:rowOff>
    </xdr:from>
    <xdr:to>
      <xdr:col>26</xdr:col>
      <xdr:colOff>84665</xdr:colOff>
      <xdr:row>25</xdr:row>
      <xdr:rowOff>52917</xdr:rowOff>
    </xdr:to>
    <xdr:graphicFrame macro="">
      <xdr:nvGraphicFramePr>
        <xdr:cNvPr id="22" name="Chart 21">
          <a:extLst>
            <a:ext uri="{FF2B5EF4-FFF2-40B4-BE49-F238E27FC236}">
              <a16:creationId xmlns:a16="http://schemas.microsoft.com/office/drawing/2014/main" id="{344BC3AC-8872-4818-9AAD-185E4DB3A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278943</xdr:colOff>
      <xdr:row>30</xdr:row>
      <xdr:rowOff>52917</xdr:rowOff>
    </xdr:from>
    <xdr:to>
      <xdr:col>26</xdr:col>
      <xdr:colOff>306916</xdr:colOff>
      <xdr:row>44</xdr:row>
      <xdr:rowOff>10583</xdr:rowOff>
    </xdr:to>
    <xdr:graphicFrame macro="">
      <xdr:nvGraphicFramePr>
        <xdr:cNvPr id="14" name="Chart 13">
          <a:extLst>
            <a:ext uri="{FF2B5EF4-FFF2-40B4-BE49-F238E27FC236}">
              <a16:creationId xmlns:a16="http://schemas.microsoft.com/office/drawing/2014/main" id="{EAC5A89A-060F-4889-BAD7-573796494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256116</xdr:colOff>
      <xdr:row>26</xdr:row>
      <xdr:rowOff>122767</xdr:rowOff>
    </xdr:from>
    <xdr:to>
      <xdr:col>25</xdr:col>
      <xdr:colOff>127000</xdr:colOff>
      <xdr:row>29</xdr:row>
      <xdr:rowOff>10583</xdr:rowOff>
    </xdr:to>
    <xdr:sp macro="" textlink="">
      <xdr:nvSpPr>
        <xdr:cNvPr id="61" name="TextBox 60">
          <a:extLst>
            <a:ext uri="{FF2B5EF4-FFF2-40B4-BE49-F238E27FC236}">
              <a16:creationId xmlns:a16="http://schemas.microsoft.com/office/drawing/2014/main" id="{D2BA5F50-1DD1-2CD7-1D2F-B3A52CADB2DA}"/>
            </a:ext>
          </a:extLst>
        </xdr:cNvPr>
        <xdr:cNvSpPr txBox="1"/>
      </xdr:nvSpPr>
      <xdr:spPr>
        <a:xfrm>
          <a:off x="11305116" y="4800600"/>
          <a:ext cx="4167717" cy="427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chemeClr val="bg1"/>
              </a:solidFill>
              <a:latin typeface="+mn-lt"/>
            </a:rPr>
            <a:t>Penjualan Berdasarkan Sub Kategori</a:t>
          </a:r>
          <a:endParaRPr lang="id-ID" sz="1800">
            <a:solidFill>
              <a:schemeClr val="bg1"/>
            </a:solidFill>
            <a:latin typeface="+mn-lt"/>
          </a:endParaRPr>
        </a:p>
      </xdr:txBody>
    </xdr:sp>
    <xdr:clientData/>
  </xdr:twoCellAnchor>
  <xdr:twoCellAnchor>
    <xdr:from>
      <xdr:col>18</xdr:col>
      <xdr:colOff>260350</xdr:colOff>
      <xdr:row>9</xdr:row>
      <xdr:rowOff>21167</xdr:rowOff>
    </xdr:from>
    <xdr:to>
      <xdr:col>26</xdr:col>
      <xdr:colOff>243416</xdr:colOff>
      <xdr:row>11</xdr:row>
      <xdr:rowOff>127000</xdr:rowOff>
    </xdr:to>
    <xdr:sp macro="" textlink="">
      <xdr:nvSpPr>
        <xdr:cNvPr id="63" name="TextBox 62">
          <a:extLst>
            <a:ext uri="{FF2B5EF4-FFF2-40B4-BE49-F238E27FC236}">
              <a16:creationId xmlns:a16="http://schemas.microsoft.com/office/drawing/2014/main" id="{3AA89A07-5648-92FF-50BF-1A4E38F2BDFF}"/>
            </a:ext>
          </a:extLst>
        </xdr:cNvPr>
        <xdr:cNvSpPr txBox="1"/>
      </xdr:nvSpPr>
      <xdr:spPr>
        <a:xfrm>
          <a:off x="11309350" y="1640417"/>
          <a:ext cx="4893733"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chemeClr val="bg1"/>
              </a:solidFill>
              <a:latin typeface="+mn-lt"/>
            </a:rPr>
            <a:t>Penjualan Berdasarkan Segment</a:t>
          </a:r>
          <a:r>
            <a:rPr lang="en-US" sz="2000" baseline="0">
              <a:solidFill>
                <a:schemeClr val="bg1"/>
              </a:solidFill>
              <a:latin typeface="+mn-lt"/>
            </a:rPr>
            <a:t> Konsumen</a:t>
          </a:r>
          <a:endParaRPr lang="id-ID" sz="1800">
            <a:solidFill>
              <a:schemeClr val="bg1"/>
            </a:solidFill>
            <a:latin typeface="+mn-lt"/>
          </a:endParaRPr>
        </a:p>
      </xdr:txBody>
    </xdr:sp>
    <xdr:clientData/>
  </xdr:twoCellAnchor>
  <xdr:twoCellAnchor>
    <xdr:from>
      <xdr:col>0</xdr:col>
      <xdr:colOff>10583</xdr:colOff>
      <xdr:row>9</xdr:row>
      <xdr:rowOff>110067</xdr:rowOff>
    </xdr:from>
    <xdr:to>
      <xdr:col>7</xdr:col>
      <xdr:colOff>607483</xdr:colOff>
      <xdr:row>12</xdr:row>
      <xdr:rowOff>35983</xdr:rowOff>
    </xdr:to>
    <xdr:sp macro="" textlink="">
      <xdr:nvSpPr>
        <xdr:cNvPr id="65" name="TextBox 64">
          <a:extLst>
            <a:ext uri="{FF2B5EF4-FFF2-40B4-BE49-F238E27FC236}">
              <a16:creationId xmlns:a16="http://schemas.microsoft.com/office/drawing/2014/main" id="{DCE4300D-F1D6-9E49-225D-D795E4D38506}"/>
            </a:ext>
          </a:extLst>
        </xdr:cNvPr>
        <xdr:cNvSpPr txBox="1"/>
      </xdr:nvSpPr>
      <xdr:spPr>
        <a:xfrm>
          <a:off x="10583" y="1729317"/>
          <a:ext cx="4893733"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chemeClr val="bg1"/>
              </a:solidFill>
              <a:latin typeface="+mn-lt"/>
            </a:rPr>
            <a:t>Penjualan Berdasarkan Wilayah</a:t>
          </a:r>
          <a:endParaRPr lang="id-ID" sz="1800">
            <a:solidFill>
              <a:schemeClr val="bg1"/>
            </a:solidFill>
            <a:latin typeface="+mn-lt"/>
          </a:endParaRPr>
        </a:p>
      </xdr:txBody>
    </xdr:sp>
    <xdr:clientData/>
  </xdr:twoCellAnchor>
  <xdr:twoCellAnchor editAs="oneCell">
    <xdr:from>
      <xdr:col>0</xdr:col>
      <xdr:colOff>137582</xdr:colOff>
      <xdr:row>2</xdr:row>
      <xdr:rowOff>105832</xdr:rowOff>
    </xdr:from>
    <xdr:to>
      <xdr:col>1</xdr:col>
      <xdr:colOff>438149</xdr:colOff>
      <xdr:row>6</xdr:row>
      <xdr:rowOff>74082</xdr:rowOff>
    </xdr:to>
    <xdr:pic>
      <xdr:nvPicPr>
        <xdr:cNvPr id="5" name="Graphic 4" descr="Presentation with bar chart">
          <a:extLst>
            <a:ext uri="{FF2B5EF4-FFF2-40B4-BE49-F238E27FC236}">
              <a16:creationId xmlns:a16="http://schemas.microsoft.com/office/drawing/2014/main" id="{A034EA10-307E-29AE-5CA0-FD6DC66B1A9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37582" y="465665"/>
          <a:ext cx="914400" cy="6879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733425</xdr:colOff>
      <xdr:row>78</xdr:row>
      <xdr:rowOff>57150</xdr:rowOff>
    </xdr:from>
    <xdr:to>
      <xdr:col>12</xdr:col>
      <xdr:colOff>212725</xdr:colOff>
      <xdr:row>93</xdr:row>
      <xdr:rowOff>38100</xdr:rowOff>
    </xdr:to>
    <xdr:graphicFrame macro="">
      <xdr:nvGraphicFramePr>
        <xdr:cNvPr id="5" name="Chart 4">
          <a:extLst>
            <a:ext uri="{FF2B5EF4-FFF2-40B4-BE49-F238E27FC236}">
              <a16:creationId xmlns:a16="http://schemas.microsoft.com/office/drawing/2014/main" id="{57A4AD31-BE56-400A-B1C8-D1D262641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99</xdr:row>
      <xdr:rowOff>0</xdr:rowOff>
    </xdr:from>
    <xdr:to>
      <xdr:col>12</xdr:col>
      <xdr:colOff>131233</xdr:colOff>
      <xdr:row>110</xdr:row>
      <xdr:rowOff>139396</xdr:rowOff>
    </xdr:to>
    <xdr:graphicFrame macro="">
      <xdr:nvGraphicFramePr>
        <xdr:cNvPr id="9" name="Chart 8">
          <a:extLst>
            <a:ext uri="{FF2B5EF4-FFF2-40B4-BE49-F238E27FC236}">
              <a16:creationId xmlns:a16="http://schemas.microsoft.com/office/drawing/2014/main" id="{B9D9E8A0-3CE2-4B48-840B-FD2680C1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192</xdr:row>
      <xdr:rowOff>0</xdr:rowOff>
    </xdr:from>
    <xdr:to>
      <xdr:col>13</xdr:col>
      <xdr:colOff>558499</xdr:colOff>
      <xdr:row>204</xdr:row>
      <xdr:rowOff>92833</xdr:rowOff>
    </xdr:to>
    <xdr:graphicFrame macro="">
      <xdr:nvGraphicFramePr>
        <xdr:cNvPr id="10" name="Chart 9">
          <a:extLst>
            <a:ext uri="{FF2B5EF4-FFF2-40B4-BE49-F238E27FC236}">
              <a16:creationId xmlns:a16="http://schemas.microsoft.com/office/drawing/2014/main" id="{5B49B03A-F8C5-427B-B5A7-D91FE9098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cer" refreshedDate="45016.882783680558" backgroundQuery="1" createdVersion="3" refreshedVersion="8" minRefreshableVersion="3" recordCount="0" tupleCache="1" supportSubquery="1" supportAdvancedDrill="1" xr:uid="{76276B94-B583-4378-9FD1-BDFDD6669550}">
  <cacheSource type="external" connectionId="1"/>
  <cacheFields count="7">
    <cacheField name="[Measures].[MeasuresLevel]" caption="MeasuresLevel" numFmtId="0">
      <sharedItems count="2">
        <s v="[Measures].[Sum of Profit]" c="Sum of Profit"/>
        <s v="[Measures].[Sum of Quantity]" c="Sum of Quantity"/>
      </sharedItems>
    </cacheField>
    <cacheField name="[Table3].[City].[City]" caption="City" numFmtId="0" hierarchy="11" level="1">
      <sharedItems count="37">
        <s v="[Table3].[City].&amp;[Bali]" c="Bali"/>
        <s v="[Table3].[City].&amp;[Bangka Belitung]" c="Bangka Belitung"/>
        <s v="[Table3].[City].&amp;[Banten]" c="Banten"/>
        <s v="[Table3].[City].&amp;[Bengkulu]" c="Bengkulu"/>
        <s v="[Table3].[City].&amp;[DI Yogyakarta]" c="DI Yogyakarta"/>
        <s v="[Table3].[City].&amp;[DKI Jakarta]" c="DKI Jakarta"/>
        <s v="[Table3].[City].&amp;[Gorontalo]" c="Gorontalo"/>
        <s v="[Table3].[City].&amp;[Jambi]" c="Jambi"/>
        <s v="[Table3].[City].&amp;[Jawa Barat]" c="Jawa Barat"/>
        <s v="[Table3].[City].&amp;[Jawa Tengah]" c="Jawa Tengah"/>
        <s v="[Table3].[City].&amp;[Jawa Timur]" c="Jawa Timur"/>
        <s v="[Table3].[City].&amp;[Kalimantan Barat]" c="Kalimantan Barat"/>
        <s v="[Table3].[City].&amp;[Kalimantan Selatan]" c="Kalimantan Selatan"/>
        <s v="[Table3].[City].&amp;[Kalimantan Tengah]" c="Kalimantan Tengah"/>
        <s v="[Table3].[City].&amp;[Kalimantan Timur]" c="Kalimantan Timur"/>
        <s v="[Table3].[City].&amp;[Kalimantan Utara]" c="Kalimantan Utara"/>
        <s v="[Table3].[City].&amp;[Kepulauan Riau]" c="Kepulauan Riau"/>
        <s v="[Table3].[City].&amp;[Lampung]" c="Lampung"/>
        <s v="[Table3].[City].&amp;[Maluku]" c="Maluku"/>
        <s v="[Table3].[City].&amp;[Maluku Utara]" c="Maluku Utara"/>
        <s v="[Table3].[City].&amp;[Nanggroe Aceh Darussalam]" c="Nanggroe Aceh Darussalam"/>
        <s v="[Table3].[City].&amp;[Nusa Tenggara Barat]" c="Nusa Tenggara Barat"/>
        <s v="[Table3].[City].&amp;[Nusa Tenggara Timur]" c="Nusa Tenggara Timur"/>
        <s v="[Table3].[City].&amp;[Papua]" c="Papua"/>
        <s v="[Table3].[City].&amp;[Papua Barat]" c="Papua Barat"/>
        <s v="[Table3].[City].&amp;[Papua Pegunungan]" c="Papua Pegunungan"/>
        <s v="[Table3].[City].&amp;[Papua Selatan]" c="Papua Selatan"/>
        <s v="[Table3].[City].&amp;[Papua Tengah]" c="Papua Tengah"/>
        <s v="[Table3].[City].&amp;[Riau]" c="Riau"/>
        <s v="[Table3].[City].&amp;[Sulawesi Barat]" c="Sulawesi Barat"/>
        <s v="[Table3].[City].&amp;[Sulawesi Selatan]" c="Sulawesi Selatan"/>
        <s v="[Table3].[City].&amp;[Sulawesi Tengah]" c="Sulawesi Tengah"/>
        <s v="[Table3].[City].&amp;[Sulawesi Tenggara]" c="Sulawesi Tenggara"/>
        <s v="[Table3].[City].&amp;[Sulawesi Utara]" c="Sulawesi Utara"/>
        <s v="[Table3].[City].&amp;[Sumatra Barat]" c="Sumatra Barat"/>
        <s v="[Table3].[City].&amp;[Sumatra Selatan]" c="Sumatra Selatan"/>
        <s v="[Table3].[City].&amp;[Sumatra Utara]" c="Sumatra Utara"/>
      </sharedItems>
    </cacheField>
    <cacheField name="[Table3].[Order Date (Year)].[Order Date (Year)]" caption="Order Date (Year)" numFmtId="0" hierarchy="23" level="1">
      <sharedItems count="4">
        <s v="[Table3].[Order Date (Year)].&amp;[2014]" c="2014"/>
        <s v="[Table3].[Order Date (Year)].&amp;[2017]" c="2017"/>
        <s v="[Table3].[Order Date (Year)].&amp;[2015]" c="2015"/>
        <s v="[Table3].[Order Date (Year)].&amp;[2016]" c="2016"/>
      </sharedItems>
    </cacheField>
    <cacheField name="[Table3].[Category].[Category]" caption="Category" numFmtId="0" hierarchy="14" level="1">
      <sharedItems count="3">
        <s v="[Table3].[Category].&amp;[Furniture]" c="Furniture"/>
        <s v="[Table3].[Category].&amp;[Technology]" c="Technology"/>
        <s v="[Table3].[Category].&amp;[Office Supplies]" c="Office Supplies"/>
      </sharedItems>
    </cacheField>
    <cacheField name="[Table3].[Segment].[Segment]" caption="Segment" numFmtId="0" hierarchy="10" level="1">
      <sharedItems count="3">
        <s v="[Table3].[Segment].&amp;[Corporate]" c="Corporate"/>
        <s v="[Table3].[Segment].&amp;[Consumer]" c="Consumer"/>
        <s v="[Table3].[Segment].&amp;[Home Office]" c="Home Office"/>
      </sharedItems>
    </cacheField>
    <cacheField name="[Table3].[Order Date (Month)].[Order Date (Month)]" caption="Order Date (Month)" numFmtId="0" hierarchy="25" level="1">
      <sharedItems count="4">
        <s v="[Table3].[Order Date (Month)].&amp;[Jan]" c="Jan"/>
        <s v="[Table3].[Order Date (Month)].&amp;[Apr]" c="Apr"/>
        <s v="[Table3].[Order Date (Month)].&amp;[Feb]" c="Feb"/>
        <s v="[Table3].[Order Date (Month)].&amp;[Nov]" c="Nov"/>
      </sharedItems>
    </cacheField>
    <cacheField name="[Table3].[Day].[Day]" caption="Day" numFmtId="0" hierarchy="6" level="1">
      <sharedItems count="4">
        <s v="[Table3].[Day].&amp;[1]" c="1"/>
        <s v="[Table3].[Day].&amp;[10]" c="10"/>
        <s v="[Table3].[Day].&amp;[2]" c="2"/>
        <s v="[Table3].[Day].&amp;[3]" c="3"/>
      </sharedItems>
    </cacheField>
  </cacheFields>
  <cacheHierarchies count="35">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Table3].[Row ID]" caption="Row ID" attribute="1" defaultMemberUniqueName="[Table3].[Row ID].[All]" allUniqueName="[Table3].[Row ID].[All]" dimensionUniqueName="[Table3]" displayFolder="" count="2" memberValueDatatype="20" unbalanced="0"/>
    <cacheHierarchy uniqueName="[Table3].[Order ID]" caption="Order ID" attribute="1" defaultMemberUniqueName="[Table3].[Order ID].[All]" allUniqueName="[Table3].[Order ID].[All]" dimensionUniqueName="[Table3]" displayFolder="" count="2" memberValueDatatype="130" unbalanced="0"/>
    <cacheHierarchy uniqueName="[Table3].[Order Date]" caption="Order Date" attribute="1" time="1" defaultMemberUniqueName="[Table3].[Order Date].[All]" allUniqueName="[Table3].[Order Date].[All]" dimensionUniqueName="[Table3]" displayFolder="" count="2" memberValueDatatype="7" unbalanced="0"/>
    <cacheHierarchy uniqueName="[Table3].[Year]" caption="Year" attribute="1" defaultMemberUniqueName="[Table3].[Year].[All]" allUniqueName="[Table3].[Year].[All]" dimensionUniqueName="[Table3]" displayFolder="" count="2" memberValueDatatype="20" unbalanced="0"/>
    <cacheHierarchy uniqueName="[Table3].[Month]" caption="Month" attribute="1" defaultMemberUniqueName="[Table3].[Month].[All]" allUniqueName="[Table3].[Month].[All]" dimensionUniqueName="[Table3]" displayFolder="" count="2" memberValueDatatype="130" unbalanced="0"/>
    <cacheHierarchy uniqueName="[Table3].[Day]" caption="Day" attribute="1" defaultMemberUniqueName="[Table3].[Day].[All]" allUniqueName="[Table3].[Day].[All]" allCaption="All" dimensionUniqueName="[Table3]" displayFolder="" count="2" memberValueDatatype="20" unbalanced="0">
      <fieldsUsage count="2">
        <fieldUsage x="-1"/>
        <fieldUsage x="6"/>
      </fieldsUsage>
    </cacheHierarchy>
    <cacheHierarchy uniqueName="[Table3].[Jasa Pengiriman]" caption="Jasa Pengiriman" attribute="1" defaultMemberUniqueName="[Table3].[Jasa Pengiriman].[All]" allUniqueName="[Table3].[Jasa Pengiriman].[All]" dimensionUniqueName="[Table3]" displayFolder="" count="2" memberValueDatatype="130" unbalanced="0"/>
    <cacheHierarchy uniqueName="[Table3].[Status Barang]" caption="Status Barang" attribute="1" defaultMemberUniqueName="[Table3].[Status Barang].[All]" allUniqueName="[Table3].[Status Barang].[All]" dimensionUniqueName="[Table3]" displayFolder="" count="2" memberValueDatatype="130" unbalanced="0"/>
    <cacheHierarchy uniqueName="[Table3].[Customer Name]" caption="Customer Name" attribute="1" defaultMemberUniqueName="[Table3].[Customer Name].[All]" allUniqueName="[Table3].[Customer Name].[All]" dimensionUniqueName="[Table3]" displayFolder="" count="2" memberValueDatatype="130" unbalanced="0"/>
    <cacheHierarchy uniqueName="[Table3].[Segment]" caption="Segment" attribute="1" defaultMemberUniqueName="[Table3].[Segment].[All]" allUniqueName="[Table3].[Segment].[All]" allCaption="All" dimensionUniqueName="[Table3]" displayFolder="" count="2" memberValueDatatype="130" unbalanced="0">
      <fieldsUsage count="2">
        <fieldUsage x="-1"/>
        <fieldUsage x="4"/>
      </fieldsUsage>
    </cacheHierarchy>
    <cacheHierarchy uniqueName="[Table3].[City]" caption="City" attribute="1" defaultMemberUniqueName="[Table3].[City].[All]" allUniqueName="[Table3].[City].[All]" allCaption="All" dimensionUniqueName="[Table3]" displayFolder="" count="2" memberValueDatatype="130" unbalanced="0">
      <fieldsUsage count="2">
        <fieldUsage x="-1"/>
        <fieldUsage x="1"/>
      </fieldsUsage>
    </cacheHierarchy>
    <cacheHierarchy uniqueName="[Table3].[Postal Code]" caption="Postal Code" attribute="1" defaultMemberUniqueName="[Table3].[Postal Code].[All]" allUniqueName="[Table3].[Postal Code].[All]" dimensionUniqueName="[Table3]" displayFolder="" count="2" memberValueDatatype="130" unbalanced="0"/>
    <cacheHierarchy uniqueName="[Table3].[Product ID]" caption="Product ID" attribute="1" defaultMemberUniqueName="[Table3].[Product ID].[All]" allUniqueName="[Table3].[Product ID].[All]" dimensionUniqueName="[Table3]" displayFolder="" count="2" memberValueDatatype="130" unbalanced="0"/>
    <cacheHierarchy uniqueName="[Table3].[Category]" caption="Category" attribute="1" defaultMemberUniqueName="[Table3].[Category].[All]" allUniqueName="[Table3].[Category].[All]" allCaption="All" dimensionUniqueName="[Table3]" displayFolder="" count="2" memberValueDatatype="130" unbalanced="0">
      <fieldsUsage count="2">
        <fieldUsage x="-1"/>
        <fieldUsage x="3"/>
      </fieldsUsage>
    </cacheHierarchy>
    <cacheHierarchy uniqueName="[Table3].[Sub-Category]" caption="Sub-Category" attribute="1" defaultMemberUniqueName="[Table3].[Sub-Category].[All]" allUniqueName="[Table3].[Sub-Category].[All]" dimensionUniqueName="[Table3]" displayFolder="" count="2" memberValueDatatype="130" unbalanced="0"/>
    <cacheHierarchy uniqueName="[Table3].[Product Name]" caption="Product Name" attribute="1" defaultMemberUniqueName="[Table3].[Product Name].[All]" allUniqueName="[Table3].[Product Name].[All]" dimensionUniqueName="[Table3]" displayFolder="" count="2" memberValueDatatype="130" unbalanced="0"/>
    <cacheHierarchy uniqueName="[Table3].[Harga]" caption="Harga" attribute="1" defaultMemberUniqueName="[Table3].[Harga].[All]" allUniqueName="[Table3].[Harga].[All]" dimensionUniqueName="[Table3]" displayFolder="" count="2" memberValueDatatype="20" unbalanced="0"/>
    <cacheHierarchy uniqueName="[Table3].[Quantity]" caption="Quantity" attribute="1" defaultMemberUniqueName="[Table3].[Quantity].[All]" allUniqueName="[Table3].[Quantity].[All]" dimensionUniqueName="[Table3]" displayFolder="" count="2" memberValueDatatype="20" unbalanced="0"/>
    <cacheHierarchy uniqueName="[Table3].[Revenue]" caption="Revenue" attribute="1" defaultMemberUniqueName="[Table3].[Revenue].[All]" allUniqueName="[Table3].[Revenue].[All]" dimensionUniqueName="[Table3]" displayFolder="" count="2" memberValueDatatype="20" unbalanced="0"/>
    <cacheHierarchy uniqueName="[Table3].[Discount]" caption="Discount" attribute="1" defaultMemberUniqueName="[Table3].[Discount].[All]" allUniqueName="[Table3].[Discount].[All]" dimensionUniqueName="[Table3]" displayFolder="" count="2" memberValueDatatype="5" unbalanced="0"/>
    <cacheHierarchy uniqueName="[Table3].[Total Discount]" caption="Total Discount" attribute="1" defaultMemberUniqueName="[Table3].[Total Discount].[All]" allUniqueName="[Table3].[Total Discount].[All]" dimensionUniqueName="[Table3]" displayFolder="" count="2" memberValueDatatype="5" unbalanced="0"/>
    <cacheHierarchy uniqueName="[Table3].[Profit]" caption="Profit" attribute="1" defaultMemberUniqueName="[Table3].[Profit].[All]" allUniqueName="[Table3].[Profit].[All]" dimensionUniqueName="[Table3]" displayFolder="" count="2" memberValueDatatype="5" unbalanced="0"/>
    <cacheHierarchy uniqueName="[Table3].[Order Date (Year)]" caption="Order Date (Year)" attribute="1" defaultMemberUniqueName="[Table3].[Order Date (Year)].[All]" allUniqueName="[Table3].[Order Date (Year)].[All]" allCaption="All" dimensionUniqueName="[Table3]" displayFolder="" count="2" memberValueDatatype="130" unbalanced="0">
      <fieldsUsage count="2">
        <fieldUsage x="-1"/>
        <fieldUsage x="2"/>
      </fieldsUsage>
    </cacheHierarchy>
    <cacheHierarchy uniqueName="[Table3].[Order Date (Quarter)]" caption="Order Date (Quarter)" attribute="1" defaultMemberUniqueName="[Table3].[Order Date (Quarter)].[All]" allUniqueName="[Table3].[Order Date (Quarter)].[All]" dimensionUniqueName="[Table3]" displayFolder="" count="2" memberValueDatatype="130" unbalanced="0"/>
    <cacheHierarchy uniqueName="[Table3].[Order Date (Month)]" caption="Order Date (Month)" attribute="1" defaultMemberUniqueName="[Table3].[Order Date (Month)].[All]" allUniqueName="[Table3].[Order Date (Month)].[All]" allCaption="All" dimensionUniqueName="[Table3]" displayFolder="" count="2" memberValueDatatype="130" unbalanced="0">
      <fieldsUsage count="2">
        <fieldUsage x="-1"/>
        <fieldUsage x="5"/>
      </fieldsUsage>
    </cacheHierarchy>
    <cacheHierarchy uniqueName="[Table3].[Order Date (Month Index)]" caption="Order Date (Month Index)" attribute="1" defaultMemberUniqueName="[Table3].[Order Date (Month Index)].[All]" allUniqueName="[Table3].[Order Date (Month Index)].[All]" dimensionUniqueName="[Table3]" displayFolder="" count="2"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Table3" count="0" hidden="1">
      <extLst>
        <ext xmlns:x15="http://schemas.microsoft.com/office/spreadsheetml/2010/11/main" uri="{B97F6D7D-B522-45F9-BDA1-12C45D357490}">
          <x15:cacheHierarchy aggregatedColumn="2"/>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9"/>
        </ext>
      </extLst>
    </cacheHierarchy>
    <cacheHierarchy uniqueName="[Measures].[Distinct Count of Customer Name]" caption="Distinct Count of Customer Name" measure="1" displayFolder="" measureGroup="Table3" count="0" hidden="1">
      <extLst>
        <ext xmlns:x15="http://schemas.microsoft.com/office/spreadsheetml/2010/11/main" uri="{B97F6D7D-B522-45F9-BDA1-12C45D357490}">
          <x15:cacheHierarchy aggregatedColumn="9"/>
        </ext>
      </extLst>
    </cacheHierarchy>
    <cacheHierarchy uniqueName="[Measures].[Count of Status Barang]" caption="Count of Status Barang" measure="1" displayFolder="" measureGroup="Table3"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8"/>
        </ext>
      </extLst>
    </cacheHierarchy>
  </cacheHierarchies>
  <kpis count="0"/>
  <tupleCache>
    <entries count="2036">
      <n v="89444300">
        <tpls c="2">
          <tpl fld="0" item="0"/>
          <tpl fld="1" item="32"/>
        </tpls>
      </n>
      <n v="142945800">
        <tpls c="2">
          <tpl fld="0" item="0"/>
          <tpl fld="1" item="24"/>
        </tpls>
      </n>
      <n v="87720450">
        <tpls c="2">
          <tpl fld="0" item="0"/>
          <tpl fld="1" item="16"/>
        </tpls>
      </n>
      <n v="125692200">
        <tpls c="2">
          <tpl fld="0" item="0"/>
          <tpl fld="1" item="8"/>
        </tpls>
      </n>
      <n v="100624900">
        <tpls c="2">
          <tpl fld="0" item="0"/>
          <tpl fld="1" item="0"/>
        </tpls>
      </n>
      <n v="134073320">
        <tpls c="2">
          <tpl fld="0" item="0"/>
          <tpl fld="1" item="30"/>
        </tpls>
      </n>
      <n v="127268480">
        <tpls c="2">
          <tpl fld="0" item="0"/>
          <tpl fld="1" item="22"/>
        </tpls>
      </n>
      <n v="96834000">
        <tpls c="2">
          <tpl fld="0" item="0"/>
          <tpl fld="1" item="6"/>
        </tpls>
      </n>
      <n v="84779300">
        <tpls c="2">
          <tpl fld="0" item="0"/>
          <tpl fld="1" item="15"/>
        </tpls>
      </n>
      <n v="142396850">
        <tpls c="2">
          <tpl fld="0" item="0"/>
          <tpl fld="1" item="14"/>
        </tpls>
      </n>
      <n v="105224400">
        <tpls c="2">
          <tpl fld="0" item="0"/>
          <tpl fld="1" item="7"/>
        </tpls>
      </n>
      <n v="66989500">
        <tpls c="2">
          <tpl fld="0" item="0"/>
          <tpl fld="1" item="23"/>
        </tpls>
      </n>
      <n v="124328200">
        <tpls c="2">
          <tpl fld="0" item="0"/>
          <tpl fld="1" item="31"/>
        </tpls>
      </n>
      <n v="88986500">
        <tpls c="2">
          <tpl fld="0" item="0"/>
          <tpl fld="1" item="1"/>
        </tpls>
      </n>
      <n v="84500300">
        <tpls c="2">
          <tpl fld="0" item="0"/>
          <tpl fld="1" item="9"/>
        </tpls>
      </n>
      <n v="99929600">
        <tpls c="2">
          <tpl fld="0" item="0"/>
          <tpl fld="1" item="17"/>
        </tpls>
      </n>
      <n v="128280980">
        <tpls c="2">
          <tpl fld="0" item="0"/>
          <tpl fld="1" item="25"/>
        </tpls>
      </n>
      <n v="105389600">
        <tpls c="2">
          <tpl fld="0" item="0"/>
          <tpl fld="1" item="33"/>
        </tpls>
      </n>
      <n v="63402900">
        <tpls c="2">
          <tpl fld="0" item="0"/>
          <tpl fld="1" item="2"/>
        </tpls>
      </n>
      <n v="124805300">
        <tpls c="2">
          <tpl fld="0" item="0"/>
          <tpl fld="1" item="10"/>
        </tpls>
      </n>
      <n v="120617200">
        <tpls c="2">
          <tpl fld="0" item="0"/>
          <tpl fld="1" item="18"/>
        </tpls>
      </n>
      <n v="80018840">
        <tpls c="2">
          <tpl fld="0" item="0"/>
          <tpl fld="1" item="26"/>
        </tpls>
      </n>
      <n v="120403000">
        <tpls c="2">
          <tpl fld="0" item="0"/>
          <tpl fld="1" item="34"/>
        </tpls>
      </n>
      <n v="88198100">
        <tpls c="2">
          <tpl fld="0" item="0"/>
          <tpl fld="1" item="3"/>
        </tpls>
      </n>
      <n v="66476400">
        <tpls c="2">
          <tpl fld="0" item="0"/>
          <tpl fld="1" item="11"/>
        </tpls>
      </n>
      <n v="105406960">
        <tpls c="2">
          <tpl fld="0" item="0"/>
          <tpl fld="1" item="19"/>
        </tpls>
      </n>
      <n v="104939950">
        <tpls c="2">
          <tpl fld="0" item="0"/>
          <tpl fld="1" item="27"/>
        </tpls>
      </n>
      <n v="61593100">
        <tpls c="2">
          <tpl fld="0" item="0"/>
          <tpl fld="1" item="35"/>
        </tpls>
      </n>
      <n v="66860300">
        <tpls c="2">
          <tpl fld="0" item="0"/>
          <tpl fld="1" item="4"/>
        </tpls>
      </n>
      <n v="91509500">
        <tpls c="2">
          <tpl fld="0" item="0"/>
          <tpl fld="1" item="12"/>
        </tpls>
      </n>
      <n v="85207300">
        <tpls c="2">
          <tpl fld="0" item="0"/>
          <tpl fld="1" item="20"/>
        </tpls>
      </n>
      <n v="135236200">
        <tpls c="2">
          <tpl fld="0" item="0"/>
          <tpl fld="1" item="28"/>
        </tpls>
      </n>
      <n v="101786700">
        <tpls c="2">
          <tpl fld="0" item="0"/>
          <tpl fld="1" item="36"/>
        </tpls>
      </n>
      <n v="68595600">
        <tpls c="2">
          <tpl fld="0" item="0"/>
          <tpl fld="1" item="5"/>
        </tpls>
      </n>
      <n v="112844380">
        <tpls c="2">
          <tpl fld="0" item="0"/>
          <tpl fld="1" item="13"/>
        </tpls>
      </n>
      <n v="58853600">
        <tpls c="2">
          <tpl fld="0" item="0"/>
          <tpl fld="1" item="21"/>
        </tpls>
      </n>
      <n v="190535200">
        <tpls c="2">
          <tpl fld="0" item="0"/>
          <tpl fld="1" item="29"/>
        </tpls>
      </n>
      <n v="3782699210">
        <tpls c="2">
          <tpl fld="0" item="0"/>
          <tpl hier="11" item="4294967295"/>
        </tpls>
      </n>
      <n v="508">
        <tpls c="2">
          <tpl fld="0" item="1"/>
          <tpl fld="1" item="33"/>
        </tpls>
      </n>
      <n v="549">
        <tpls c="2">
          <tpl fld="0" item="1"/>
          <tpl fld="1" item="25"/>
        </tpls>
      </n>
      <n v="477">
        <tpls c="2">
          <tpl fld="0" item="1"/>
          <tpl fld="1" item="17"/>
        </tpls>
      </n>
      <n v="469">
        <tpls c="2">
          <tpl fld="0" item="1"/>
          <tpl fld="1" item="9"/>
        </tpls>
      </n>
      <n v="511">
        <tpls c="2">
          <tpl fld="0" item="1"/>
          <tpl fld="1" item="1"/>
        </tpls>
      </n>
      <n v="456">
        <tpls c="2">
          <tpl fld="0" item="1"/>
          <tpl fld="1" item="32"/>
        </tpls>
      </n>
      <n v="593">
        <tpls c="2">
          <tpl fld="0" item="1"/>
          <tpl fld="1" item="24"/>
        </tpls>
      </n>
      <n v="525">
        <tpls c="2">
          <tpl fld="0" item="1"/>
          <tpl fld="1" item="16"/>
        </tpls>
      </n>
      <n v="632">
        <tpls c="2">
          <tpl fld="0" item="1"/>
          <tpl fld="1" item="8"/>
        </tpls>
      </n>
      <n v="377">
        <tpls c="2">
          <tpl fld="0" item="1"/>
          <tpl fld="1" item="0"/>
        </tpls>
      </n>
      <n v="568">
        <tpls c="2">
          <tpl fld="0" item="1"/>
          <tpl fld="1" item="31"/>
        </tpls>
      </n>
      <n v="513">
        <tpls c="2">
          <tpl fld="0" item="1"/>
          <tpl fld="1" item="23"/>
        </tpls>
      </n>
      <n v="574">
        <tpls c="2">
          <tpl fld="0" item="1"/>
          <tpl fld="1" item="15"/>
        </tpls>
      </n>
      <n v="587">
        <tpls c="2">
          <tpl fld="0" item="1"/>
          <tpl fld="1" item="7"/>
        </tpls>
      </n>
      <n v="571">
        <tpls c="2">
          <tpl fld="0" item="1"/>
          <tpl fld="1" item="36"/>
        </tpls>
      </n>
      <n v="542">
        <tpls c="2">
          <tpl fld="0" item="1"/>
          <tpl fld="1" item="28"/>
        </tpls>
      </n>
      <n v="465">
        <tpls c="2">
          <tpl fld="0" item="1"/>
          <tpl fld="1" item="20"/>
        </tpls>
      </n>
      <n v="450">
        <tpls c="2">
          <tpl fld="0" item="1"/>
          <tpl fld="1" item="12"/>
        </tpls>
      </n>
      <n v="490">
        <tpls c="2">
          <tpl fld="0" item="1"/>
          <tpl fld="1" item="4"/>
        </tpls>
      </n>
      <n v="562">
        <tpls c="2">
          <tpl fld="0" item="1"/>
          <tpl fld="1" item="30"/>
        </tpls>
      </n>
      <n v="578">
        <tpls c="2">
          <tpl fld="0" item="1"/>
          <tpl fld="1" item="22"/>
        </tpls>
      </n>
      <n v="505">
        <tpls c="2">
          <tpl fld="0" item="1"/>
          <tpl fld="1" item="14"/>
        </tpls>
      </n>
      <n v="491">
        <tpls c="2">
          <tpl fld="0" item="1"/>
          <tpl fld="1" item="6"/>
        </tpls>
      </n>
      <n v="492">
        <tpls c="2">
          <tpl fld="0" item="1"/>
          <tpl fld="1" item="35"/>
        </tpls>
      </n>
      <n v="557">
        <tpls c="2">
          <tpl fld="0" item="1"/>
          <tpl fld="1" item="27"/>
        </tpls>
      </n>
      <n v="567">
        <tpls c="2">
          <tpl fld="0" item="1"/>
          <tpl fld="1" item="19"/>
        </tpls>
      </n>
      <n v="501">
        <tpls c="2">
          <tpl fld="0" item="1"/>
          <tpl fld="1" item="11"/>
        </tpls>
      </n>
      <n v="513">
        <tpls c="2">
          <tpl fld="0" item="1"/>
          <tpl fld="1" item="3"/>
        </tpls>
      </n>
      <n v="510">
        <tpls c="2">
          <tpl fld="0" item="1"/>
          <tpl fld="1" item="29"/>
        </tpls>
      </n>
      <n v="331">
        <tpls c="2">
          <tpl fld="0" item="1"/>
          <tpl fld="1" item="21"/>
        </tpls>
      </n>
      <n v="568">
        <tpls c="2">
          <tpl fld="0" item="1"/>
          <tpl fld="1" item="13"/>
        </tpls>
      </n>
      <n v="476">
        <tpls c="2">
          <tpl fld="0" item="1"/>
          <tpl fld="1" item="5"/>
        </tpls>
      </n>
      <n v="484">
        <tpls c="2">
          <tpl fld="0" item="1"/>
          <tpl fld="1" item="34"/>
        </tpls>
      </n>
      <n v="514">
        <tpls c="2">
          <tpl fld="0" item="1"/>
          <tpl fld="1" item="26"/>
        </tpls>
      </n>
      <n v="594">
        <tpls c="2">
          <tpl fld="0" item="1"/>
          <tpl fld="1" item="18"/>
        </tpls>
      </n>
      <n v="458">
        <tpls c="2">
          <tpl fld="0" item="1"/>
          <tpl fld="1" item="10"/>
        </tpls>
      </n>
      <n v="486">
        <tpls c="2">
          <tpl fld="0" item="1"/>
          <tpl fld="1" item="2"/>
        </tpls>
      </n>
      <n v="571">
        <tpls c="4">
          <tpl fld="0" item="1"/>
          <tpl fld="1" item="36"/>
          <tpl hier="23" item="0"/>
          <tpl hier="25" item="1"/>
        </tpls>
      </n>
      <n v="542">
        <tpls c="4">
          <tpl fld="0" item="1"/>
          <tpl fld="1" item="28"/>
          <tpl hier="23" item="0"/>
          <tpl hier="25" item="1"/>
        </tpls>
      </n>
      <n v="465">
        <tpls c="4">
          <tpl fld="0" item="1"/>
          <tpl fld="1" item="20"/>
          <tpl hier="23" item="0"/>
          <tpl hier="25" item="1"/>
        </tpls>
      </n>
      <n v="450">
        <tpls c="4">
          <tpl fld="0" item="1"/>
          <tpl fld="1" item="12"/>
          <tpl hier="23" item="0"/>
          <tpl hier="25" item="1"/>
        </tpls>
      </n>
      <n v="490">
        <tpls c="4">
          <tpl fld="0" item="1"/>
          <tpl fld="1" item="4"/>
          <tpl hier="23" item="0"/>
          <tpl hier="25" item="1"/>
        </tpls>
      </n>
      <n v="486">
        <tpls c="4">
          <tpl fld="0" item="1"/>
          <tpl fld="1" item="2"/>
          <tpl hier="23" item="0"/>
          <tpl hier="25" item="1"/>
        </tpls>
      </n>
      <n v="511">
        <tpls c="4">
          <tpl fld="0" item="1"/>
          <tpl fld="1" item="1"/>
          <tpl hier="23" item="0"/>
          <tpl hier="25" item="1"/>
        </tpls>
      </n>
      <n v="492">
        <tpls c="4">
          <tpl fld="0" item="1"/>
          <tpl fld="1" item="35"/>
          <tpl hier="23" item="0"/>
          <tpl hier="25" item="1"/>
        </tpls>
      </n>
      <n v="557">
        <tpls c="4">
          <tpl fld="0" item="1"/>
          <tpl fld="1" item="27"/>
          <tpl hier="23" item="0"/>
          <tpl hier="25" item="1"/>
        </tpls>
      </n>
      <n v="567">
        <tpls c="4">
          <tpl fld="0" item="1"/>
          <tpl fld="1" item="19"/>
          <tpl hier="23" item="0"/>
          <tpl hier="25" item="1"/>
        </tpls>
      </n>
      <n v="501">
        <tpls c="4">
          <tpl fld="0" item="1"/>
          <tpl fld="1" item="11"/>
          <tpl hier="23" item="0"/>
          <tpl hier="25" item="1"/>
        </tpls>
      </n>
      <n v="513">
        <tpls c="4">
          <tpl fld="0" item="1"/>
          <tpl fld="1" item="3"/>
          <tpl hier="23" item="0"/>
          <tpl hier="25" item="1"/>
        </tpls>
      </n>
      <n v="458">
        <tpls c="4">
          <tpl fld="0" item="1"/>
          <tpl fld="1" item="10"/>
          <tpl hier="23" item="0"/>
          <tpl hier="25" item="1"/>
        </tpls>
      </n>
      <n v="484">
        <tpls c="4">
          <tpl fld="0" item="1"/>
          <tpl fld="1" item="34"/>
          <tpl hier="23" item="0"/>
          <tpl hier="25" item="1"/>
        </tpls>
      </n>
      <n v="508">
        <tpls c="4">
          <tpl fld="0" item="1"/>
          <tpl fld="1" item="33"/>
          <tpl hier="23" item="0"/>
          <tpl hier="25" item="1"/>
        </tpls>
      </n>
      <n v="456">
        <tpls c="4">
          <tpl fld="0" item="1"/>
          <tpl fld="1" item="32"/>
          <tpl hier="23" item="0"/>
          <tpl hier="25" item="1"/>
        </tpls>
      </n>
      <n v="593">
        <tpls c="4">
          <tpl fld="0" item="1"/>
          <tpl fld="1" item="24"/>
          <tpl hier="23" item="0"/>
          <tpl hier="25" item="1"/>
        </tpls>
      </n>
      <n v="525">
        <tpls c="4">
          <tpl fld="0" item="1"/>
          <tpl fld="1" item="16"/>
          <tpl hier="23" item="0"/>
          <tpl hier="25" item="1"/>
        </tpls>
      </n>
      <n v="632">
        <tpls c="4">
          <tpl fld="0" item="1"/>
          <tpl fld="1" item="8"/>
          <tpl hier="23" item="0"/>
          <tpl hier="25" item="1"/>
        </tpls>
      </n>
      <n v="377">
        <tpls c="4">
          <tpl fld="0" item="1"/>
          <tpl fld="1" item="0"/>
          <tpl hier="23" item="0"/>
          <tpl hier="25" item="1"/>
        </tpls>
      </n>
      <n v="514">
        <tpls c="4">
          <tpl fld="0" item="1"/>
          <tpl fld="1" item="26"/>
          <tpl hier="23" item="0"/>
          <tpl hier="25" item="1"/>
        </tpls>
      </n>
      <n v="549">
        <tpls c="4">
          <tpl fld="0" item="1"/>
          <tpl fld="1" item="25"/>
          <tpl hier="23" item="0"/>
          <tpl hier="25" item="1"/>
        </tpls>
      </n>
      <n v="568">
        <tpls c="4">
          <tpl fld="0" item="1"/>
          <tpl fld="1" item="31"/>
          <tpl hier="23" item="0"/>
          <tpl hier="25" item="1"/>
        </tpls>
      </n>
      <n v="513">
        <tpls c="4">
          <tpl fld="0" item="1"/>
          <tpl fld="1" item="23"/>
          <tpl hier="23" item="0"/>
          <tpl hier="25" item="1"/>
        </tpls>
      </n>
      <n v="574">
        <tpls c="4">
          <tpl fld="0" item="1"/>
          <tpl fld="1" item="15"/>
          <tpl hier="23" item="0"/>
          <tpl hier="25" item="1"/>
        </tpls>
      </n>
      <n v="587">
        <tpls c="4">
          <tpl fld="0" item="1"/>
          <tpl fld="1" item="7"/>
          <tpl hier="23" item="0"/>
          <tpl hier="25" item="1"/>
        </tpls>
      </n>
      <n v="562">
        <tpls c="4">
          <tpl fld="0" item="1"/>
          <tpl fld="1" item="30"/>
          <tpl hier="23" item="0"/>
          <tpl hier="25" item="1"/>
        </tpls>
      </n>
      <n v="578">
        <tpls c="4">
          <tpl fld="0" item="1"/>
          <tpl fld="1" item="22"/>
          <tpl hier="23" item="0"/>
          <tpl hier="25" item="1"/>
        </tpls>
      </n>
      <n v="505">
        <tpls c="4">
          <tpl fld="0" item="1"/>
          <tpl fld="1" item="14"/>
          <tpl hier="23" item="0"/>
          <tpl hier="25" item="1"/>
        </tpls>
      </n>
      <n v="491">
        <tpls c="4">
          <tpl fld="0" item="1"/>
          <tpl fld="1" item="6"/>
          <tpl hier="23" item="0"/>
          <tpl hier="25" item="1"/>
        </tpls>
      </n>
      <n v="594">
        <tpls c="4">
          <tpl fld="0" item="1"/>
          <tpl fld="1" item="18"/>
          <tpl hier="23" item="0"/>
          <tpl hier="25" item="1"/>
        </tpls>
      </n>
      <n v="477">
        <tpls c="4">
          <tpl fld="0" item="1"/>
          <tpl fld="1" item="17"/>
          <tpl hier="23" item="0"/>
          <tpl hier="25" item="1"/>
        </tpls>
      </n>
      <n v="510">
        <tpls c="4">
          <tpl fld="0" item="1"/>
          <tpl fld="1" item="29"/>
          <tpl hier="23" item="0"/>
          <tpl hier="25" item="1"/>
        </tpls>
      </n>
      <n v="331">
        <tpls c="4">
          <tpl fld="0" item="1"/>
          <tpl fld="1" item="21"/>
          <tpl hier="23" item="0"/>
          <tpl hier="25" item="1"/>
        </tpls>
      </n>
      <n v="568">
        <tpls c="4">
          <tpl fld="0" item="1"/>
          <tpl fld="1" item="13"/>
          <tpl hier="23" item="0"/>
          <tpl hier="25" item="1"/>
        </tpls>
      </n>
      <n v="476">
        <tpls c="4">
          <tpl fld="0" item="1"/>
          <tpl fld="1" item="5"/>
          <tpl hier="23" item="0"/>
          <tpl hier="25" item="1"/>
        </tpls>
      </n>
      <n v="469">
        <tpls c="4">
          <tpl fld="0" item="1"/>
          <tpl fld="1" item="9"/>
          <tpl hier="23" item="0"/>
          <tpl hier="25" item="1"/>
        </tpls>
      </n>
      <n v="116">
        <tpls c="4">
          <tpl fld="0" item="1"/>
          <tpl fld="1" item="36"/>
          <tpl hier="23" item="2"/>
          <tpl hier="25" item="1"/>
        </tpls>
      </n>
      <n v="96">
        <tpls c="4">
          <tpl fld="0" item="1"/>
          <tpl fld="1" item="28"/>
          <tpl hier="23" item="2"/>
          <tpl hier="25" item="1"/>
        </tpls>
      </n>
      <n v="96">
        <tpls c="4">
          <tpl fld="0" item="1"/>
          <tpl fld="1" item="20"/>
          <tpl hier="23" item="2"/>
          <tpl hier="25" item="1"/>
        </tpls>
      </n>
      <n v="83">
        <tpls c="4">
          <tpl fld="0" item="1"/>
          <tpl fld="1" item="12"/>
          <tpl hier="23" item="2"/>
          <tpl hier="25" item="1"/>
        </tpls>
      </n>
      <n v="66">
        <tpls c="4">
          <tpl fld="0" item="1"/>
          <tpl fld="1" item="4"/>
          <tpl hier="23" item="2"/>
          <tpl hier="25" item="1"/>
        </tpls>
      </n>
      <n v="82">
        <tpls c="4">
          <tpl fld="0" item="1"/>
          <tpl fld="1" item="2"/>
          <tpl hier="23" item="2"/>
          <tpl hier="25" item="1"/>
        </tpls>
      </n>
      <n v="69">
        <tpls c="4">
          <tpl fld="0" item="1"/>
          <tpl fld="1" item="1"/>
          <tpl hier="23" item="2"/>
          <tpl hier="25" item="1"/>
        </tpls>
      </n>
      <n v="86">
        <tpls c="4">
          <tpl fld="0" item="1"/>
          <tpl fld="1" item="35"/>
          <tpl hier="23" item="2"/>
          <tpl hier="25" item="1"/>
        </tpls>
      </n>
      <n v="95">
        <tpls c="4">
          <tpl fld="0" item="1"/>
          <tpl fld="1" item="27"/>
          <tpl hier="23" item="2"/>
          <tpl hier="25" item="1"/>
        </tpls>
      </n>
      <n v="142">
        <tpls c="4">
          <tpl fld="0" item="1"/>
          <tpl fld="1" item="19"/>
          <tpl hier="23" item="2"/>
          <tpl hier="25" item="1"/>
        </tpls>
      </n>
      <n v="125">
        <tpls c="4">
          <tpl fld="0" item="1"/>
          <tpl fld="1" item="11"/>
          <tpl hier="23" item="2"/>
          <tpl hier="25" item="1"/>
        </tpls>
      </n>
      <n v="92">
        <tpls c="4">
          <tpl fld="0" item="1"/>
          <tpl fld="1" item="3"/>
          <tpl hier="23" item="2"/>
          <tpl hier="25" item="1"/>
        </tpls>
      </n>
      <n v="115">
        <tpls c="4">
          <tpl fld="0" item="1"/>
          <tpl fld="1" item="10"/>
          <tpl hier="23" item="2"/>
          <tpl hier="25" item="1"/>
        </tpls>
      </n>
      <n v="105">
        <tpls c="4">
          <tpl fld="0" item="1"/>
          <tpl fld="1" item="34"/>
          <tpl hier="23" item="2"/>
          <tpl hier="25" item="1"/>
        </tpls>
      </n>
      <n v="117">
        <tpls c="4">
          <tpl fld="0" item="1"/>
          <tpl fld="1" item="33"/>
          <tpl hier="23" item="2"/>
          <tpl hier="25" item="1"/>
        </tpls>
      </n>
      <n v="66">
        <tpls c="4">
          <tpl fld="0" item="1"/>
          <tpl fld="1" item="32"/>
          <tpl hier="23" item="2"/>
          <tpl hier="25" item="1"/>
        </tpls>
      </n>
      <n v="124">
        <tpls c="4">
          <tpl fld="0" item="1"/>
          <tpl fld="1" item="24"/>
          <tpl hier="23" item="2"/>
          <tpl hier="25" item="1"/>
        </tpls>
      </n>
      <n v="114">
        <tpls c="4">
          <tpl fld="0" item="1"/>
          <tpl fld="1" item="16"/>
          <tpl hier="23" item="2"/>
          <tpl hier="25" item="1"/>
        </tpls>
      </n>
      <n v="125">
        <tpls c="4">
          <tpl fld="0" item="1"/>
          <tpl fld="1" item="8"/>
          <tpl hier="23" item="2"/>
          <tpl hier="25" item="1"/>
        </tpls>
      </n>
      <n v="86">
        <tpls c="4">
          <tpl fld="0" item="1"/>
          <tpl fld="1" item="0"/>
          <tpl hier="23" item="2"/>
          <tpl hier="25" item="1"/>
        </tpls>
      </n>
      <n v="96">
        <tpls c="4">
          <tpl fld="0" item="1"/>
          <tpl fld="1" item="26"/>
          <tpl hier="23" item="2"/>
          <tpl hier="25" item="1"/>
        </tpls>
      </n>
      <n v="115">
        <tpls c="4">
          <tpl fld="0" item="1"/>
          <tpl fld="1" item="25"/>
          <tpl hier="23" item="2"/>
          <tpl hier="25" item="1"/>
        </tpls>
      </n>
      <n v="137">
        <tpls c="4">
          <tpl fld="0" item="1"/>
          <tpl fld="1" item="31"/>
          <tpl hier="23" item="2"/>
          <tpl hier="25" item="1"/>
        </tpls>
      </n>
      <n v="104">
        <tpls c="4">
          <tpl fld="0" item="1"/>
          <tpl fld="1" item="23"/>
          <tpl hier="23" item="2"/>
          <tpl hier="25" item="1"/>
        </tpls>
      </n>
      <n v="110">
        <tpls c="4">
          <tpl fld="0" item="1"/>
          <tpl fld="1" item="15"/>
          <tpl hier="23" item="2"/>
          <tpl hier="25" item="1"/>
        </tpls>
      </n>
      <n v="112">
        <tpls c="4">
          <tpl fld="0" item="1"/>
          <tpl fld="1" item="7"/>
          <tpl hier="23" item="2"/>
          <tpl hier="25" item="1"/>
        </tpls>
      </n>
      <n v="120">
        <tpls c="4">
          <tpl fld="0" item="1"/>
          <tpl fld="1" item="30"/>
          <tpl hier="23" item="2"/>
          <tpl hier="25" item="1"/>
        </tpls>
      </n>
      <n v="99">
        <tpls c="4">
          <tpl fld="0" item="1"/>
          <tpl fld="1" item="22"/>
          <tpl hier="23" item="2"/>
          <tpl hier="25" item="1"/>
        </tpls>
      </n>
      <n v="105">
        <tpls c="4">
          <tpl fld="0" item="1"/>
          <tpl fld="1" item="14"/>
          <tpl hier="23" item="2"/>
          <tpl hier="25" item="1"/>
        </tpls>
      </n>
      <n v="88">
        <tpls c="4">
          <tpl fld="0" item="1"/>
          <tpl fld="1" item="6"/>
          <tpl hier="23" item="2"/>
          <tpl hier="25" item="1"/>
        </tpls>
      </n>
      <n v="109">
        <tpls c="4">
          <tpl fld="0" item="1"/>
          <tpl fld="1" item="18"/>
          <tpl hier="23" item="2"/>
          <tpl hier="25" item="1"/>
        </tpls>
      </n>
      <n v="47">
        <tpls c="4">
          <tpl fld="0" item="1"/>
          <tpl fld="1" item="17"/>
          <tpl hier="23" item="2"/>
          <tpl hier="25" item="1"/>
        </tpls>
      </n>
      <n v="95">
        <tpls c="4">
          <tpl fld="0" item="1"/>
          <tpl fld="1" item="29"/>
          <tpl hier="23" item="2"/>
          <tpl hier="25" item="1"/>
        </tpls>
      </n>
      <n v="71">
        <tpls c="4">
          <tpl fld="0" item="1"/>
          <tpl fld="1" item="21"/>
          <tpl hier="23" item="2"/>
          <tpl hier="25" item="1"/>
        </tpls>
      </n>
      <n v="108">
        <tpls c="4">
          <tpl fld="0" item="1"/>
          <tpl fld="1" item="13"/>
          <tpl hier="23" item="2"/>
          <tpl hier="25" item="1"/>
        </tpls>
      </n>
      <n v="105">
        <tpls c="4">
          <tpl fld="0" item="1"/>
          <tpl fld="1" item="5"/>
          <tpl hier="23" item="2"/>
          <tpl hier="25" item="1"/>
        </tpls>
      </n>
      <n v="62">
        <tpls c="4">
          <tpl fld="0" item="1"/>
          <tpl fld="1" item="9"/>
          <tpl hier="23" item="2"/>
          <tpl hier="25" item="1"/>
        </tpls>
      </n>
      <n v="227">
        <tpls c="4">
          <tpl fld="0" item="1"/>
          <tpl fld="1" item="36"/>
          <tpl hier="23" item="3"/>
          <tpl hier="25" item="1"/>
        </tpls>
      </n>
      <n v="204">
        <tpls c="4">
          <tpl fld="0" item="1"/>
          <tpl fld="1" item="28"/>
          <tpl hier="23" item="3"/>
          <tpl hier="25" item="1"/>
        </tpls>
      </n>
      <n v="158">
        <tpls c="4">
          <tpl fld="0" item="1"/>
          <tpl fld="1" item="20"/>
          <tpl hier="23" item="3"/>
          <tpl hier="25" item="1"/>
        </tpls>
      </n>
      <n v="145">
        <tpls c="4">
          <tpl fld="0" item="1"/>
          <tpl fld="1" item="12"/>
          <tpl hier="23" item="3"/>
          <tpl hier="25" item="1"/>
        </tpls>
      </n>
      <n v="143">
        <tpls c="4">
          <tpl fld="0" item="1"/>
          <tpl fld="1" item="4"/>
          <tpl hier="23" item="3"/>
          <tpl hier="25" item="1"/>
        </tpls>
      </n>
      <n v="162">
        <tpls c="4">
          <tpl fld="0" item="1"/>
          <tpl fld="1" item="2"/>
          <tpl hier="23" item="3"/>
          <tpl hier="25" item="1"/>
        </tpls>
      </n>
      <n v="196">
        <tpls c="4">
          <tpl fld="0" item="1"/>
          <tpl fld="1" item="1"/>
          <tpl hier="23" item="3"/>
          <tpl hier="25" item="1"/>
        </tpls>
      </n>
      <n v="250">
        <tpls c="4">
          <tpl fld="0" item="1"/>
          <tpl fld="1" item="35"/>
          <tpl hier="23" item="3"/>
          <tpl hier="25" item="1"/>
        </tpls>
      </n>
      <n v="158">
        <tpls c="4">
          <tpl fld="0" item="1"/>
          <tpl fld="1" item="27"/>
          <tpl hier="23" item="3"/>
          <tpl hier="25" item="1"/>
        </tpls>
      </n>
      <n v="187">
        <tpls c="4">
          <tpl fld="0" item="1"/>
          <tpl fld="1" item="19"/>
          <tpl hier="23" item="3"/>
          <tpl hier="25" item="1"/>
        </tpls>
      </n>
      <n v="152">
        <tpls c="4">
          <tpl fld="0" item="1"/>
          <tpl fld="1" item="11"/>
          <tpl hier="23" item="3"/>
          <tpl hier="25" item="1"/>
        </tpls>
      </n>
      <n v="166">
        <tpls c="4">
          <tpl fld="0" item="1"/>
          <tpl fld="1" item="3"/>
          <tpl hier="23" item="3"/>
          <tpl hier="25" item="1"/>
        </tpls>
      </n>
      <n v="151">
        <tpls c="4">
          <tpl fld="0" item="1"/>
          <tpl fld="1" item="10"/>
          <tpl hier="23" item="3"/>
          <tpl hier="25" item="1"/>
        </tpls>
      </n>
      <n v="156">
        <tpls c="4">
          <tpl fld="0" item="1"/>
          <tpl fld="1" item="34"/>
          <tpl hier="23" item="3"/>
          <tpl hier="25" item="1"/>
        </tpls>
      </n>
      <n v="128">
        <tpls c="4">
          <tpl fld="0" item="1"/>
          <tpl fld="1" item="33"/>
          <tpl hier="23" item="3"/>
          <tpl hier="25" item="1"/>
        </tpls>
      </n>
      <n v="147">
        <tpls c="4">
          <tpl fld="0" item="1"/>
          <tpl fld="1" item="32"/>
          <tpl hier="23" item="3"/>
          <tpl hier="25" item="1"/>
        </tpls>
      </n>
      <n v="230">
        <tpls c="4">
          <tpl fld="0" item="1"/>
          <tpl fld="1" item="24"/>
          <tpl hier="23" item="3"/>
          <tpl hier="25" item="1"/>
        </tpls>
      </n>
      <n v="166">
        <tpls c="4">
          <tpl fld="0" item="1"/>
          <tpl fld="1" item="16"/>
          <tpl hier="23" item="3"/>
          <tpl hier="25" item="1"/>
        </tpls>
      </n>
      <n v="175">
        <tpls c="4">
          <tpl fld="0" item="1"/>
          <tpl fld="1" item="8"/>
          <tpl hier="23" item="3"/>
          <tpl hier="25" item="1"/>
        </tpls>
      </n>
      <n v="143">
        <tpls c="4">
          <tpl fld="0" item="1"/>
          <tpl fld="1" item="0"/>
          <tpl hier="23" item="3"/>
          <tpl hier="25" item="1"/>
        </tpls>
      </n>
      <n v="180">
        <tpls c="4">
          <tpl fld="0" item="1"/>
          <tpl fld="1" item="26"/>
          <tpl hier="23" item="3"/>
          <tpl hier="25" item="1"/>
        </tpls>
      </n>
      <n v="165">
        <tpls c="4">
          <tpl fld="0" item="1"/>
          <tpl fld="1" item="25"/>
          <tpl hier="23" item="3"/>
          <tpl hier="25" item="1"/>
        </tpls>
      </n>
      <n v="159">
        <tpls c="4">
          <tpl fld="0" item="1"/>
          <tpl fld="1" item="31"/>
          <tpl hier="23" item="3"/>
          <tpl hier="25" item="1"/>
        </tpls>
      </n>
      <n v="217">
        <tpls c="4">
          <tpl fld="0" item="1"/>
          <tpl fld="1" item="23"/>
          <tpl hier="23" item="3"/>
          <tpl hier="25" item="1"/>
        </tpls>
      </n>
      <n v="139">
        <tpls c="4">
          <tpl fld="0" item="1"/>
          <tpl fld="1" item="15"/>
          <tpl hier="23" item="3"/>
          <tpl hier="25" item="1"/>
        </tpls>
      </n>
      <n v="225">
        <tpls c="4">
          <tpl fld="0" item="1"/>
          <tpl fld="1" item="7"/>
          <tpl hier="23" item="3"/>
          <tpl hier="25" item="1"/>
        </tpls>
      </n>
      <n v="204">
        <tpls c="4">
          <tpl fld="0" item="1"/>
          <tpl fld="1" item="30"/>
          <tpl hier="23" item="3"/>
          <tpl hier="25" item="1"/>
        </tpls>
      </n>
      <n v="175">
        <tpls c="4">
          <tpl fld="0" item="1"/>
          <tpl fld="1" item="22"/>
          <tpl hier="23" item="3"/>
          <tpl hier="25" item="1"/>
        </tpls>
      </n>
      <n v="152">
        <tpls c="4">
          <tpl fld="0" item="1"/>
          <tpl fld="1" item="14"/>
          <tpl hier="23" item="3"/>
          <tpl hier="25" item="1"/>
        </tpls>
      </n>
      <n v="162">
        <tpls c="4">
          <tpl fld="0" item="1"/>
          <tpl fld="1" item="6"/>
          <tpl hier="23" item="3"/>
          <tpl hier="25" item="1"/>
        </tpls>
      </n>
      <n v="179">
        <tpls c="4">
          <tpl fld="0" item="1"/>
          <tpl fld="1" item="18"/>
          <tpl hier="23" item="3"/>
          <tpl hier="25" item="1"/>
        </tpls>
      </n>
      <n v="224">
        <tpls c="4">
          <tpl fld="0" item="1"/>
          <tpl fld="1" item="17"/>
          <tpl hier="23" item="3"/>
          <tpl hier="25" item="1"/>
        </tpls>
      </n>
      <n v="192">
        <tpls c="4">
          <tpl fld="0" item="1"/>
          <tpl fld="1" item="29"/>
          <tpl hier="23" item="3"/>
          <tpl hier="25" item="1"/>
        </tpls>
      </n>
      <n v="104">
        <tpls c="4">
          <tpl fld="0" item="1"/>
          <tpl fld="1" item="21"/>
          <tpl hier="23" item="3"/>
          <tpl hier="25" item="1"/>
        </tpls>
      </n>
      <n v="195">
        <tpls c="4">
          <tpl fld="0" item="1"/>
          <tpl fld="1" item="13"/>
          <tpl hier="23" item="3"/>
          <tpl hier="25" item="1"/>
        </tpls>
      </n>
      <n v="127">
        <tpls c="4">
          <tpl fld="0" item="1"/>
          <tpl fld="1" item="5"/>
          <tpl hier="23" item="3"/>
          <tpl hier="25" item="1"/>
        </tpls>
      </n>
      <n v="182">
        <tpls c="4">
          <tpl fld="0" item="1"/>
          <tpl fld="1" item="9"/>
          <tpl hier="23" item="3"/>
          <tpl hier="25" item="1"/>
        </tpls>
      </n>
      <n v="571">
        <tpls c="7">
          <tpl fld="0" item="1"/>
          <tpl hier="6" item="4"/>
          <tpl hier="10" item="5"/>
          <tpl fld="1" item="36"/>
          <tpl hier="14" item="6"/>
          <tpl hier="23" item="0"/>
          <tpl hier="25" item="1"/>
        </tpls>
      </n>
      <n v="542">
        <tpls c="7">
          <tpl fld="0" item="1"/>
          <tpl hier="6" item="4"/>
          <tpl hier="10" item="5"/>
          <tpl fld="1" item="28"/>
          <tpl hier="14" item="6"/>
          <tpl hier="23" item="0"/>
          <tpl hier="25" item="1"/>
        </tpls>
      </n>
      <n v="465">
        <tpls c="7">
          <tpl fld="0" item="1"/>
          <tpl hier="6" item="4"/>
          <tpl hier="10" item="5"/>
          <tpl fld="1" item="20"/>
          <tpl hier="14" item="6"/>
          <tpl hier="23" item="0"/>
          <tpl hier="25" item="1"/>
        </tpls>
      </n>
      <n v="450">
        <tpls c="7">
          <tpl fld="0" item="1"/>
          <tpl hier="6" item="4"/>
          <tpl hier="10" item="5"/>
          <tpl fld="1" item="12"/>
          <tpl hier="14" item="6"/>
          <tpl hier="23" item="0"/>
          <tpl hier="25" item="1"/>
        </tpls>
      </n>
      <n v="490">
        <tpls c="7">
          <tpl fld="0" item="1"/>
          <tpl hier="6" item="4"/>
          <tpl hier="10" item="5"/>
          <tpl fld="1" item="4"/>
          <tpl hier="14" item="6"/>
          <tpl hier="23" item="0"/>
          <tpl hier="25" item="1"/>
        </tpls>
      </n>
      <n v="578">
        <tpls c="7">
          <tpl fld="0" item="1"/>
          <tpl hier="6" item="4"/>
          <tpl hier="10" item="5"/>
          <tpl fld="1" item="22"/>
          <tpl hier="14" item="6"/>
          <tpl hier="23" item="0"/>
          <tpl hier="25" item="1"/>
        </tpls>
      </n>
      <n v="492">
        <tpls c="7">
          <tpl fld="0" item="1"/>
          <tpl hier="6" item="4"/>
          <tpl hier="10" item="5"/>
          <tpl fld="1" item="35"/>
          <tpl hier="14" item="6"/>
          <tpl hier="23" item="0"/>
          <tpl hier="25" item="1"/>
        </tpls>
      </n>
      <n v="557">
        <tpls c="7">
          <tpl fld="0" item="1"/>
          <tpl hier="6" item="4"/>
          <tpl hier="10" item="5"/>
          <tpl fld="1" item="27"/>
          <tpl hier="14" item="6"/>
          <tpl hier="23" item="0"/>
          <tpl hier="25" item="1"/>
        </tpls>
      </n>
      <n v="567">
        <tpls c="7">
          <tpl fld="0" item="1"/>
          <tpl hier="6" item="4"/>
          <tpl hier="10" item="5"/>
          <tpl fld="1" item="19"/>
          <tpl hier="14" item="6"/>
          <tpl hier="23" item="0"/>
          <tpl hier="25" item="1"/>
        </tpls>
      </n>
      <n v="501">
        <tpls c="7">
          <tpl fld="0" item="1"/>
          <tpl hier="6" item="4"/>
          <tpl hier="10" item="5"/>
          <tpl fld="1" item="11"/>
          <tpl hier="14" item="6"/>
          <tpl hier="23" item="0"/>
          <tpl hier="25" item="1"/>
        </tpls>
      </n>
      <n v="513">
        <tpls c="7">
          <tpl fld="0" item="1"/>
          <tpl hier="6" item="4"/>
          <tpl hier="10" item="5"/>
          <tpl fld="1" item="3"/>
          <tpl hier="14" item="6"/>
          <tpl hier="23" item="0"/>
          <tpl hier="25" item="1"/>
        </tpls>
      </n>
      <n v="491">
        <tpls c="7">
          <tpl fld="0" item="1"/>
          <tpl hier="6" item="4"/>
          <tpl hier="10" item="5"/>
          <tpl fld="1" item="6"/>
          <tpl hier="14" item="6"/>
          <tpl hier="23" item="0"/>
          <tpl hier="25" item="1"/>
        </tpls>
      </n>
      <n v="331">
        <tpls c="7">
          <tpl fld="0" item="1"/>
          <tpl hier="6" item="4"/>
          <tpl hier="10" item="5"/>
          <tpl fld="1" item="21"/>
          <tpl hier="14" item="6"/>
          <tpl hier="23" item="0"/>
          <tpl hier="25" item="1"/>
        </tpls>
      </n>
      <n v="484">
        <tpls c="7">
          <tpl fld="0" item="1"/>
          <tpl hier="6" item="4"/>
          <tpl hier="10" item="5"/>
          <tpl fld="1" item="34"/>
          <tpl hier="14" item="6"/>
          <tpl hier="23" item="0"/>
          <tpl hier="25" item="1"/>
        </tpls>
      </n>
      <n v="514">
        <tpls c="7">
          <tpl fld="0" item="1"/>
          <tpl hier="6" item="4"/>
          <tpl hier="10" item="5"/>
          <tpl fld="1" item="26"/>
          <tpl hier="14" item="6"/>
          <tpl hier="23" item="0"/>
          <tpl hier="25" item="1"/>
        </tpls>
      </n>
      <n v="594">
        <tpls c="7">
          <tpl fld="0" item="1"/>
          <tpl hier="6" item="4"/>
          <tpl hier="10" item="5"/>
          <tpl fld="1" item="18"/>
          <tpl hier="14" item="6"/>
          <tpl hier="23" item="0"/>
          <tpl hier="25" item="1"/>
        </tpls>
      </n>
      <n v="458">
        <tpls c="7">
          <tpl fld="0" item="1"/>
          <tpl hier="6" item="4"/>
          <tpl hier="10" item="5"/>
          <tpl fld="1" item="10"/>
          <tpl hier="14" item="6"/>
          <tpl hier="23" item="0"/>
          <tpl hier="25" item="1"/>
        </tpls>
      </n>
      <n v="486">
        <tpls c="7">
          <tpl fld="0" item="1"/>
          <tpl hier="6" item="4"/>
          <tpl hier="10" item="5"/>
          <tpl fld="1" item="2"/>
          <tpl hier="14" item="6"/>
          <tpl hier="23" item="0"/>
          <tpl hier="25" item="1"/>
        </tpls>
      </n>
      <n v="562">
        <tpls c="7">
          <tpl fld="0" item="1"/>
          <tpl hier="6" item="4"/>
          <tpl hier="10" item="5"/>
          <tpl fld="1" item="30"/>
          <tpl hier="14" item="6"/>
          <tpl hier="23" item="0"/>
          <tpl hier="25" item="1"/>
        </tpls>
      </n>
      <n v="568">
        <tpls c="7">
          <tpl fld="0" item="1"/>
          <tpl hier="6" item="4"/>
          <tpl hier="10" item="5"/>
          <tpl fld="1" item="13"/>
          <tpl hier="14" item="6"/>
          <tpl hier="23" item="0"/>
          <tpl hier="25" item="1"/>
        </tpls>
      </n>
      <n v="508">
        <tpls c="7">
          <tpl fld="0" item="1"/>
          <tpl hier="6" item="4"/>
          <tpl hier="10" item="5"/>
          <tpl fld="1" item="33"/>
          <tpl hier="14" item="6"/>
          <tpl hier="23" item="0"/>
          <tpl hier="25" item="1"/>
        </tpls>
      </n>
      <n v="549">
        <tpls c="7">
          <tpl fld="0" item="1"/>
          <tpl hier="6" item="4"/>
          <tpl hier="10" item="5"/>
          <tpl fld="1" item="25"/>
          <tpl hier="14" item="6"/>
          <tpl hier="23" item="0"/>
          <tpl hier="25" item="1"/>
        </tpls>
      </n>
      <n v="477">
        <tpls c="7">
          <tpl fld="0" item="1"/>
          <tpl hier="6" item="4"/>
          <tpl hier="10" item="5"/>
          <tpl fld="1" item="17"/>
          <tpl hier="14" item="6"/>
          <tpl hier="23" item="0"/>
          <tpl hier="25" item="1"/>
        </tpls>
      </n>
      <n v="469">
        <tpls c="7">
          <tpl fld="0" item="1"/>
          <tpl hier="6" item="4"/>
          <tpl hier="10" item="5"/>
          <tpl fld="1" item="9"/>
          <tpl hier="14" item="6"/>
          <tpl hier="23" item="0"/>
          <tpl hier="25" item="1"/>
        </tpls>
      </n>
      <n v="511">
        <tpls c="7">
          <tpl fld="0" item="1"/>
          <tpl hier="6" item="4"/>
          <tpl hier="10" item="5"/>
          <tpl fld="1" item="1"/>
          <tpl hier="14" item="6"/>
          <tpl hier="23" item="0"/>
          <tpl hier="25" item="1"/>
        </tpls>
      </n>
      <n v="505">
        <tpls c="7">
          <tpl fld="0" item="1"/>
          <tpl hier="6" item="4"/>
          <tpl hier="10" item="5"/>
          <tpl fld="1" item="14"/>
          <tpl hier="14" item="6"/>
          <tpl hier="23" item="0"/>
          <tpl hier="25" item="1"/>
        </tpls>
      </n>
      <n v="476">
        <tpls c="7">
          <tpl fld="0" item="1"/>
          <tpl hier="6" item="4"/>
          <tpl hier="10" item="5"/>
          <tpl fld="1" item="5"/>
          <tpl hier="14" item="6"/>
          <tpl hier="23" item="0"/>
          <tpl hier="25" item="1"/>
        </tpls>
      </n>
      <n v="456">
        <tpls c="7">
          <tpl fld="0" item="1"/>
          <tpl hier="6" item="4"/>
          <tpl hier="10" item="5"/>
          <tpl fld="1" item="32"/>
          <tpl hier="14" item="6"/>
          <tpl hier="23" item="0"/>
          <tpl hier="25" item="1"/>
        </tpls>
      </n>
      <n v="593">
        <tpls c="7">
          <tpl fld="0" item="1"/>
          <tpl hier="6" item="4"/>
          <tpl hier="10" item="5"/>
          <tpl fld="1" item="24"/>
          <tpl hier="14" item="6"/>
          <tpl hier="23" item="0"/>
          <tpl hier="25" item="1"/>
        </tpls>
      </n>
      <n v="525">
        <tpls c="7">
          <tpl fld="0" item="1"/>
          <tpl hier="6" item="4"/>
          <tpl hier="10" item="5"/>
          <tpl fld="1" item="16"/>
          <tpl hier="14" item="6"/>
          <tpl hier="23" item="0"/>
          <tpl hier="25" item="1"/>
        </tpls>
      </n>
      <n v="632">
        <tpls c="7">
          <tpl fld="0" item="1"/>
          <tpl hier="6" item="4"/>
          <tpl hier="10" item="5"/>
          <tpl fld="1" item="8"/>
          <tpl hier="14" item="6"/>
          <tpl hier="23" item="0"/>
          <tpl hier="25" item="1"/>
        </tpls>
      </n>
      <n v="377">
        <tpls c="7">
          <tpl fld="0" item="1"/>
          <tpl hier="6" item="4"/>
          <tpl hier="10" item="5"/>
          <tpl fld="1" item="0"/>
          <tpl hier="14" item="6"/>
          <tpl hier="23" item="0"/>
          <tpl hier="25" item="1"/>
        </tpls>
      </n>
      <n v="568">
        <tpls c="7">
          <tpl fld="0" item="1"/>
          <tpl hier="6" item="4"/>
          <tpl hier="10" item="5"/>
          <tpl fld="1" item="31"/>
          <tpl hier="14" item="6"/>
          <tpl hier="23" item="0"/>
          <tpl hier="25" item="1"/>
        </tpls>
      </n>
      <n v="513">
        <tpls c="7">
          <tpl fld="0" item="1"/>
          <tpl hier="6" item="4"/>
          <tpl hier="10" item="5"/>
          <tpl fld="1" item="23"/>
          <tpl hier="14" item="6"/>
          <tpl hier="23" item="0"/>
          <tpl hier="25" item="1"/>
        </tpls>
      </n>
      <n v="574">
        <tpls c="7">
          <tpl fld="0" item="1"/>
          <tpl hier="6" item="4"/>
          <tpl hier="10" item="5"/>
          <tpl fld="1" item="15"/>
          <tpl hier="14" item="6"/>
          <tpl hier="23" item="0"/>
          <tpl hier="25" item="1"/>
        </tpls>
      </n>
      <n v="587">
        <tpls c="7">
          <tpl fld="0" item="1"/>
          <tpl hier="6" item="4"/>
          <tpl hier="10" item="5"/>
          <tpl fld="1" item="7"/>
          <tpl hier="14" item="6"/>
          <tpl hier="23" item="0"/>
          <tpl hier="25" item="1"/>
        </tpls>
      </n>
      <n v="510">
        <tpls c="7">
          <tpl fld="0" item="1"/>
          <tpl hier="6" item="4"/>
          <tpl hier="10" item="5"/>
          <tpl fld="1" item="29"/>
          <tpl hier="14" item="6"/>
          <tpl hier="23" item="0"/>
          <tpl hier="25" item="1"/>
        </tpls>
      </n>
      <n v="116">
        <tpls c="7">
          <tpl fld="0" item="1"/>
          <tpl hier="6" item="4"/>
          <tpl hier="10" item="5"/>
          <tpl fld="1" item="36"/>
          <tpl hier="14" item="6"/>
          <tpl hier="23" item="2"/>
          <tpl hier="25" item="1"/>
        </tpls>
      </n>
      <n v="96">
        <tpls c="7">
          <tpl fld="0" item="1"/>
          <tpl hier="6" item="4"/>
          <tpl hier="10" item="5"/>
          <tpl fld="1" item="28"/>
          <tpl hier="14" item="6"/>
          <tpl hier="23" item="2"/>
          <tpl hier="25" item="1"/>
        </tpls>
      </n>
      <n v="96">
        <tpls c="7">
          <tpl fld="0" item="1"/>
          <tpl hier="6" item="4"/>
          <tpl hier="10" item="5"/>
          <tpl fld="1" item="20"/>
          <tpl hier="14" item="6"/>
          <tpl hier="23" item="2"/>
          <tpl hier="25" item="1"/>
        </tpls>
      </n>
      <n v="83">
        <tpls c="7">
          <tpl fld="0" item="1"/>
          <tpl hier="6" item="4"/>
          <tpl hier="10" item="5"/>
          <tpl fld="1" item="12"/>
          <tpl hier="14" item="6"/>
          <tpl hier="23" item="2"/>
          <tpl hier="25" item="1"/>
        </tpls>
      </n>
      <n v="66">
        <tpls c="7">
          <tpl fld="0" item="1"/>
          <tpl hier="6" item="4"/>
          <tpl hier="10" item="5"/>
          <tpl fld="1" item="4"/>
          <tpl hier="14" item="6"/>
          <tpl hier="23" item="2"/>
          <tpl hier="25" item="1"/>
        </tpls>
      </n>
      <n v="99">
        <tpls c="7">
          <tpl fld="0" item="1"/>
          <tpl hier="6" item="4"/>
          <tpl hier="10" item="5"/>
          <tpl fld="1" item="22"/>
          <tpl hier="14" item="6"/>
          <tpl hier="23" item="2"/>
          <tpl hier="25" item="1"/>
        </tpls>
      </n>
      <n v="86">
        <tpls c="7">
          <tpl fld="0" item="1"/>
          <tpl hier="6" item="4"/>
          <tpl hier="10" item="5"/>
          <tpl fld="1" item="35"/>
          <tpl hier="14" item="6"/>
          <tpl hier="23" item="2"/>
          <tpl hier="25" item="1"/>
        </tpls>
      </n>
      <n v="95">
        <tpls c="7">
          <tpl fld="0" item="1"/>
          <tpl hier="6" item="4"/>
          <tpl hier="10" item="5"/>
          <tpl fld="1" item="27"/>
          <tpl hier="14" item="6"/>
          <tpl hier="23" item="2"/>
          <tpl hier="25" item="1"/>
        </tpls>
      </n>
      <n v="142">
        <tpls c="7">
          <tpl fld="0" item="1"/>
          <tpl hier="6" item="4"/>
          <tpl hier="10" item="5"/>
          <tpl fld="1" item="19"/>
          <tpl hier="14" item="6"/>
          <tpl hier="23" item="2"/>
          <tpl hier="25" item="1"/>
        </tpls>
      </n>
      <n v="125">
        <tpls c="7">
          <tpl fld="0" item="1"/>
          <tpl hier="6" item="4"/>
          <tpl hier="10" item="5"/>
          <tpl fld="1" item="11"/>
          <tpl hier="14" item="6"/>
          <tpl hier="23" item="2"/>
          <tpl hier="25" item="1"/>
        </tpls>
      </n>
      <n v="92">
        <tpls c="7">
          <tpl fld="0" item="1"/>
          <tpl hier="6" item="4"/>
          <tpl hier="10" item="5"/>
          <tpl fld="1" item="3"/>
          <tpl hier="14" item="6"/>
          <tpl hier="23" item="2"/>
          <tpl hier="25" item="1"/>
        </tpls>
      </n>
      <n v="88">
        <tpls c="7">
          <tpl fld="0" item="1"/>
          <tpl hier="6" item="4"/>
          <tpl hier="10" item="5"/>
          <tpl fld="1" item="6"/>
          <tpl hier="14" item="6"/>
          <tpl hier="23" item="2"/>
          <tpl hier="25" item="1"/>
        </tpls>
      </n>
      <n v="71">
        <tpls c="7">
          <tpl fld="0" item="1"/>
          <tpl hier="6" item="4"/>
          <tpl hier="10" item="5"/>
          <tpl fld="1" item="21"/>
          <tpl hier="14" item="6"/>
          <tpl hier="23" item="2"/>
          <tpl hier="25" item="1"/>
        </tpls>
      </n>
      <n v="105">
        <tpls c="7">
          <tpl fld="0" item="1"/>
          <tpl hier="6" item="4"/>
          <tpl hier="10" item="5"/>
          <tpl fld="1" item="34"/>
          <tpl hier="14" item="6"/>
          <tpl hier="23" item="2"/>
          <tpl hier="25" item="1"/>
        </tpls>
      </n>
      <n v="96">
        <tpls c="7">
          <tpl fld="0" item="1"/>
          <tpl hier="6" item="4"/>
          <tpl hier="10" item="5"/>
          <tpl fld="1" item="26"/>
          <tpl hier="14" item="6"/>
          <tpl hier="23" item="2"/>
          <tpl hier="25" item="1"/>
        </tpls>
      </n>
      <n v="109">
        <tpls c="7">
          <tpl fld="0" item="1"/>
          <tpl hier="6" item="4"/>
          <tpl hier="10" item="5"/>
          <tpl fld="1" item="18"/>
          <tpl hier="14" item="6"/>
          <tpl hier="23" item="2"/>
          <tpl hier="25" item="1"/>
        </tpls>
      </n>
      <n v="115">
        <tpls c="7">
          <tpl fld="0" item="1"/>
          <tpl hier="6" item="4"/>
          <tpl hier="10" item="5"/>
          <tpl fld="1" item="10"/>
          <tpl hier="14" item="6"/>
          <tpl hier="23" item="2"/>
          <tpl hier="25" item="1"/>
        </tpls>
      </n>
      <n v="82">
        <tpls c="7">
          <tpl fld="0" item="1"/>
          <tpl hier="6" item="4"/>
          <tpl hier="10" item="5"/>
          <tpl fld="1" item="2"/>
          <tpl hier="14" item="6"/>
          <tpl hier="23" item="2"/>
          <tpl hier="25" item="1"/>
        </tpls>
      </n>
      <n v="120">
        <tpls c="7">
          <tpl fld="0" item="1"/>
          <tpl hier="6" item="4"/>
          <tpl hier="10" item="5"/>
          <tpl fld="1" item="30"/>
          <tpl hier="14" item="6"/>
          <tpl hier="23" item="2"/>
          <tpl hier="25" item="1"/>
        </tpls>
      </n>
      <n v="108">
        <tpls c="7">
          <tpl fld="0" item="1"/>
          <tpl hier="6" item="4"/>
          <tpl hier="10" item="5"/>
          <tpl fld="1" item="13"/>
          <tpl hier="14" item="6"/>
          <tpl hier="23" item="2"/>
          <tpl hier="25" item="1"/>
        </tpls>
      </n>
      <n v="117">
        <tpls c="7">
          <tpl fld="0" item="1"/>
          <tpl hier="6" item="4"/>
          <tpl hier="10" item="5"/>
          <tpl fld="1" item="33"/>
          <tpl hier="14" item="6"/>
          <tpl hier="23" item="2"/>
          <tpl hier="25" item="1"/>
        </tpls>
      </n>
      <n v="115">
        <tpls c="7">
          <tpl fld="0" item="1"/>
          <tpl hier="6" item="4"/>
          <tpl hier="10" item="5"/>
          <tpl fld="1" item="25"/>
          <tpl hier="14" item="6"/>
          <tpl hier="23" item="2"/>
          <tpl hier="25" item="1"/>
        </tpls>
      </n>
      <n v="47">
        <tpls c="7">
          <tpl fld="0" item="1"/>
          <tpl hier="6" item="4"/>
          <tpl hier="10" item="5"/>
          <tpl fld="1" item="17"/>
          <tpl hier="14" item="6"/>
          <tpl hier="23" item="2"/>
          <tpl hier="25" item="1"/>
        </tpls>
      </n>
      <n v="62">
        <tpls c="7">
          <tpl fld="0" item="1"/>
          <tpl hier="6" item="4"/>
          <tpl hier="10" item="5"/>
          <tpl fld="1" item="9"/>
          <tpl hier="14" item="6"/>
          <tpl hier="23" item="2"/>
          <tpl hier="25" item="1"/>
        </tpls>
      </n>
      <n v="69">
        <tpls c="7">
          <tpl fld="0" item="1"/>
          <tpl hier="6" item="4"/>
          <tpl hier="10" item="5"/>
          <tpl fld="1" item="1"/>
          <tpl hier="14" item="6"/>
          <tpl hier="23" item="2"/>
          <tpl hier="25" item="1"/>
        </tpls>
      </n>
      <n v="105">
        <tpls c="7">
          <tpl fld="0" item="1"/>
          <tpl hier="6" item="4"/>
          <tpl hier="10" item="5"/>
          <tpl fld="1" item="14"/>
          <tpl hier="14" item="6"/>
          <tpl hier="23" item="2"/>
          <tpl hier="25" item="1"/>
        </tpls>
      </n>
      <n v="105">
        <tpls c="7">
          <tpl fld="0" item="1"/>
          <tpl hier="6" item="4"/>
          <tpl hier="10" item="5"/>
          <tpl fld="1" item="5"/>
          <tpl hier="14" item="6"/>
          <tpl hier="23" item="2"/>
          <tpl hier="25" item="1"/>
        </tpls>
      </n>
      <n v="66">
        <tpls c="7">
          <tpl fld="0" item="1"/>
          <tpl hier="6" item="4"/>
          <tpl hier="10" item="5"/>
          <tpl fld="1" item="32"/>
          <tpl hier="14" item="6"/>
          <tpl hier="23" item="2"/>
          <tpl hier="25" item="1"/>
        </tpls>
      </n>
      <n v="124">
        <tpls c="7">
          <tpl fld="0" item="1"/>
          <tpl hier="6" item="4"/>
          <tpl hier="10" item="5"/>
          <tpl fld="1" item="24"/>
          <tpl hier="14" item="6"/>
          <tpl hier="23" item="2"/>
          <tpl hier="25" item="1"/>
        </tpls>
      </n>
      <n v="114">
        <tpls c="7">
          <tpl fld="0" item="1"/>
          <tpl hier="6" item="4"/>
          <tpl hier="10" item="5"/>
          <tpl fld="1" item="16"/>
          <tpl hier="14" item="6"/>
          <tpl hier="23" item="2"/>
          <tpl hier="25" item="1"/>
        </tpls>
      </n>
      <n v="125">
        <tpls c="7">
          <tpl fld="0" item="1"/>
          <tpl hier="6" item="4"/>
          <tpl hier="10" item="5"/>
          <tpl fld="1" item="8"/>
          <tpl hier="14" item="6"/>
          <tpl hier="23" item="2"/>
          <tpl hier="25" item="1"/>
        </tpls>
      </n>
      <n v="86">
        <tpls c="7">
          <tpl fld="0" item="1"/>
          <tpl hier="6" item="4"/>
          <tpl hier="10" item="5"/>
          <tpl fld="1" item="0"/>
          <tpl hier="14" item="6"/>
          <tpl hier="23" item="2"/>
          <tpl hier="25" item="1"/>
        </tpls>
      </n>
      <n v="137">
        <tpls c="7">
          <tpl fld="0" item="1"/>
          <tpl hier="6" item="4"/>
          <tpl hier="10" item="5"/>
          <tpl fld="1" item="31"/>
          <tpl hier="14" item="6"/>
          <tpl hier="23" item="2"/>
          <tpl hier="25" item="1"/>
        </tpls>
      </n>
      <n v="104">
        <tpls c="7">
          <tpl fld="0" item="1"/>
          <tpl hier="6" item="4"/>
          <tpl hier="10" item="5"/>
          <tpl fld="1" item="23"/>
          <tpl hier="14" item="6"/>
          <tpl hier="23" item="2"/>
          <tpl hier="25" item="1"/>
        </tpls>
      </n>
      <n v="110">
        <tpls c="7">
          <tpl fld="0" item="1"/>
          <tpl hier="6" item="4"/>
          <tpl hier="10" item="5"/>
          <tpl fld="1" item="15"/>
          <tpl hier="14" item="6"/>
          <tpl hier="23" item="2"/>
          <tpl hier="25" item="1"/>
        </tpls>
      </n>
      <n v="112">
        <tpls c="7">
          <tpl fld="0" item="1"/>
          <tpl hier="6" item="4"/>
          <tpl hier="10" item="5"/>
          <tpl fld="1" item="7"/>
          <tpl hier="14" item="6"/>
          <tpl hier="23" item="2"/>
          <tpl hier="25" item="1"/>
        </tpls>
      </n>
      <n v="95">
        <tpls c="7">
          <tpl fld="0" item="1"/>
          <tpl hier="6" item="4"/>
          <tpl hier="10" item="5"/>
          <tpl fld="1" item="29"/>
          <tpl hier="14" item="6"/>
          <tpl hier="23" item="2"/>
          <tpl hier="25" item="1"/>
        </tpls>
      </n>
      <n v="13">
        <tpls c="7">
          <tpl fld="0" item="1"/>
          <tpl hier="6" item="4"/>
          <tpl hier="10" item="5"/>
          <tpl fld="1" item="36"/>
          <tpl hier="14" item="7"/>
          <tpl hier="23" item="2"/>
          <tpl hier="25" item="1"/>
        </tpls>
      </n>
      <n v="32">
        <tpls c="7">
          <tpl fld="0" item="1"/>
          <tpl hier="6" item="4"/>
          <tpl hier="10" item="5"/>
          <tpl fld="1" item="28"/>
          <tpl hier="14" item="7"/>
          <tpl hier="23" item="2"/>
          <tpl hier="25" item="1"/>
        </tpls>
      </n>
      <n v="29">
        <tpls c="7">
          <tpl fld="0" item="1"/>
          <tpl hier="6" item="4"/>
          <tpl hier="10" item="5"/>
          <tpl fld="1" item="20"/>
          <tpl hier="14" item="7"/>
          <tpl hier="23" item="2"/>
          <tpl hier="25" item="1"/>
        </tpls>
      </n>
      <n v="12">
        <tpls c="7">
          <tpl fld="0" item="1"/>
          <tpl hier="6" item="4"/>
          <tpl hier="10" item="5"/>
          <tpl fld="1" item="12"/>
          <tpl hier="14" item="7"/>
          <tpl hier="23" item="2"/>
          <tpl hier="25" item="1"/>
        </tpls>
      </n>
      <n v="20">
        <tpls c="7">
          <tpl fld="0" item="1"/>
          <tpl hier="6" item="4"/>
          <tpl hier="10" item="5"/>
          <tpl fld="1" item="4"/>
          <tpl hier="14" item="7"/>
          <tpl hier="23" item="2"/>
          <tpl hier="25" item="1"/>
        </tpls>
      </n>
      <n v="25">
        <tpls c="7">
          <tpl fld="0" item="1"/>
          <tpl hier="6" item="4"/>
          <tpl hier="10" item="5"/>
          <tpl fld="1" item="22"/>
          <tpl hier="14" item="7"/>
          <tpl hier="23" item="2"/>
          <tpl hier="25" item="1"/>
        </tpls>
      </n>
      <n v="17">
        <tpls c="7">
          <tpl fld="0" item="1"/>
          <tpl hier="6" item="4"/>
          <tpl hier="10" item="5"/>
          <tpl fld="1" item="35"/>
          <tpl hier="14" item="7"/>
          <tpl hier="23" item="2"/>
          <tpl hier="25" item="1"/>
        </tpls>
      </n>
      <n v="18">
        <tpls c="7">
          <tpl fld="0" item="1"/>
          <tpl hier="6" item="4"/>
          <tpl hier="10" item="5"/>
          <tpl fld="1" item="27"/>
          <tpl hier="14" item="7"/>
          <tpl hier="23" item="2"/>
          <tpl hier="25" item="1"/>
        </tpls>
      </n>
      <n v="33">
        <tpls c="7">
          <tpl fld="0" item="1"/>
          <tpl hier="6" item="4"/>
          <tpl hier="10" item="5"/>
          <tpl fld="1" item="19"/>
          <tpl hier="14" item="7"/>
          <tpl hier="23" item="2"/>
          <tpl hier="25" item="1"/>
        </tpls>
      </n>
      <n v="31">
        <tpls c="7">
          <tpl fld="0" item="1"/>
          <tpl hier="6" item="4"/>
          <tpl hier="10" item="5"/>
          <tpl fld="1" item="11"/>
          <tpl hier="14" item="7"/>
          <tpl hier="23" item="2"/>
          <tpl hier="25" item="1"/>
        </tpls>
      </n>
      <n v="22">
        <tpls c="7">
          <tpl fld="0" item="1"/>
          <tpl hier="6" item="4"/>
          <tpl hier="10" item="5"/>
          <tpl fld="1" item="3"/>
          <tpl hier="14" item="7"/>
          <tpl hier="23" item="2"/>
          <tpl hier="25" item="1"/>
        </tpls>
      </n>
      <n v="27">
        <tpls c="7">
          <tpl fld="0" item="1"/>
          <tpl hier="6" item="4"/>
          <tpl hier="10" item="5"/>
          <tpl fld="1" item="6"/>
          <tpl hier="14" item="7"/>
          <tpl hier="23" item="2"/>
          <tpl hier="25" item="1"/>
        </tpls>
      </n>
      <n v="29">
        <tpls c="7">
          <tpl fld="0" item="1"/>
          <tpl hier="6" item="4"/>
          <tpl hier="10" item="5"/>
          <tpl fld="1" item="21"/>
          <tpl hier="14" item="7"/>
          <tpl hier="23" item="2"/>
          <tpl hier="25" item="1"/>
        </tpls>
      </n>
      <n v="25">
        <tpls c="7">
          <tpl fld="0" item="1"/>
          <tpl hier="6" item="4"/>
          <tpl hier="10" item="5"/>
          <tpl fld="1" item="34"/>
          <tpl hier="14" item="7"/>
          <tpl hier="23" item="2"/>
          <tpl hier="25" item="1"/>
        </tpls>
      </n>
      <n v="13">
        <tpls c="7">
          <tpl fld="0" item="1"/>
          <tpl hier="6" item="4"/>
          <tpl hier="10" item="5"/>
          <tpl fld="1" item="26"/>
          <tpl hier="14" item="7"/>
          <tpl hier="23" item="2"/>
          <tpl hier="25" item="1"/>
        </tpls>
      </n>
      <n v="28">
        <tpls c="7">
          <tpl fld="0" item="1"/>
          <tpl hier="6" item="4"/>
          <tpl hier="10" item="5"/>
          <tpl fld="1" item="18"/>
          <tpl hier="14" item="7"/>
          <tpl hier="23" item="2"/>
          <tpl hier="25" item="1"/>
        </tpls>
      </n>
      <n v="23">
        <tpls c="7">
          <tpl fld="0" item="1"/>
          <tpl hier="6" item="4"/>
          <tpl hier="10" item="5"/>
          <tpl fld="1" item="10"/>
          <tpl hier="14" item="7"/>
          <tpl hier="23" item="2"/>
          <tpl hier="25" item="1"/>
        </tpls>
      </n>
      <n v="11">
        <tpls c="7">
          <tpl fld="0" item="1"/>
          <tpl hier="6" item="4"/>
          <tpl hier="10" item="5"/>
          <tpl fld="1" item="2"/>
          <tpl hier="14" item="7"/>
          <tpl hier="23" item="2"/>
          <tpl hier="25" item="1"/>
        </tpls>
      </n>
      <m>
        <tpls c="7">
          <tpl fld="0" item="1"/>
          <tpl hier="6" item="4"/>
          <tpl hier="10" item="5"/>
          <tpl fld="1" item="30"/>
          <tpl hier="14" item="7"/>
          <tpl hier="23" item="2"/>
          <tpl hier="25" item="1"/>
        </tpls>
      </m>
      <n v="19">
        <tpls c="7">
          <tpl fld="0" item="1"/>
          <tpl hier="6" item="4"/>
          <tpl hier="10" item="5"/>
          <tpl fld="1" item="13"/>
          <tpl hier="14" item="7"/>
          <tpl hier="23" item="2"/>
          <tpl hier="25" item="1"/>
        </tpls>
      </n>
      <n v="27">
        <tpls c="7">
          <tpl fld="0" item="1"/>
          <tpl hier="6" item="4"/>
          <tpl hier="10" item="5"/>
          <tpl fld="1" item="33"/>
          <tpl hier="14" item="7"/>
          <tpl hier="23" item="2"/>
          <tpl hier="25" item="1"/>
        </tpls>
      </n>
      <n v="57">
        <tpls c="7">
          <tpl fld="0" item="1"/>
          <tpl hier="6" item="4"/>
          <tpl hier="10" item="5"/>
          <tpl fld="1" item="25"/>
          <tpl hier="14" item="7"/>
          <tpl hier="23" item="2"/>
          <tpl hier="25" item="1"/>
        </tpls>
      </n>
      <n v="11">
        <tpls c="7">
          <tpl fld="0" item="1"/>
          <tpl hier="6" item="4"/>
          <tpl hier="10" item="5"/>
          <tpl fld="1" item="17"/>
          <tpl hier="14" item="7"/>
          <tpl hier="23" item="2"/>
          <tpl hier="25" item="1"/>
        </tpls>
      </n>
      <n v="8">
        <tpls c="7">
          <tpl fld="0" item="1"/>
          <tpl hier="6" item="4"/>
          <tpl hier="10" item="5"/>
          <tpl fld="1" item="9"/>
          <tpl hier="14" item="7"/>
          <tpl hier="23" item="2"/>
          <tpl hier="25" item="1"/>
        </tpls>
      </n>
      <n v="15">
        <tpls c="7">
          <tpl fld="0" item="1"/>
          <tpl hier="6" item="4"/>
          <tpl hier="10" item="5"/>
          <tpl fld="1" item="1"/>
          <tpl hier="14" item="7"/>
          <tpl hier="23" item="2"/>
          <tpl hier="25" item="1"/>
        </tpls>
      </n>
      <n v="12">
        <tpls c="7">
          <tpl fld="0" item="1"/>
          <tpl hier="6" item="4"/>
          <tpl hier="10" item="5"/>
          <tpl fld="1" item="14"/>
          <tpl hier="14" item="7"/>
          <tpl hier="23" item="2"/>
          <tpl hier="25" item="1"/>
        </tpls>
      </n>
      <n v="20">
        <tpls c="7">
          <tpl fld="0" item="1"/>
          <tpl hier="6" item="4"/>
          <tpl hier="10" item="5"/>
          <tpl fld="1" item="5"/>
          <tpl hier="14" item="7"/>
          <tpl hier="23" item="2"/>
          <tpl hier="25" item="1"/>
        </tpls>
      </n>
      <n v="21">
        <tpls c="7">
          <tpl fld="0" item="1"/>
          <tpl hier="6" item="4"/>
          <tpl hier="10" item="5"/>
          <tpl fld="1" item="32"/>
          <tpl hier="14" item="7"/>
          <tpl hier="23" item="2"/>
          <tpl hier="25" item="1"/>
        </tpls>
      </n>
      <n v="15">
        <tpls c="7">
          <tpl fld="0" item="1"/>
          <tpl hier="6" item="4"/>
          <tpl hier="10" item="5"/>
          <tpl fld="1" item="24"/>
          <tpl hier="14" item="7"/>
          <tpl hier="23" item="2"/>
          <tpl hier="25" item="1"/>
        </tpls>
      </n>
      <n v="42">
        <tpls c="7">
          <tpl fld="0" item="1"/>
          <tpl hier="6" item="4"/>
          <tpl hier="10" item="5"/>
          <tpl fld="1" item="16"/>
          <tpl hier="14" item="7"/>
          <tpl hier="23" item="2"/>
          <tpl hier="25" item="1"/>
        </tpls>
      </n>
      <n v="37">
        <tpls c="7">
          <tpl fld="0" item="1"/>
          <tpl hier="6" item="4"/>
          <tpl hier="10" item="5"/>
          <tpl fld="1" item="8"/>
          <tpl hier="14" item="7"/>
          <tpl hier="23" item="2"/>
          <tpl hier="25" item="1"/>
        </tpls>
      </n>
      <n v="11">
        <tpls c="7">
          <tpl fld="0" item="1"/>
          <tpl hier="6" item="4"/>
          <tpl hier="10" item="5"/>
          <tpl fld="1" item="0"/>
          <tpl hier="14" item="7"/>
          <tpl hier="23" item="2"/>
          <tpl hier="25" item="1"/>
        </tpls>
      </n>
      <n v="28">
        <tpls c="7">
          <tpl fld="0" item="1"/>
          <tpl hier="6" item="4"/>
          <tpl hier="10" item="5"/>
          <tpl fld="1" item="31"/>
          <tpl hier="14" item="7"/>
          <tpl hier="23" item="2"/>
          <tpl hier="25" item="1"/>
        </tpls>
      </n>
      <n v="28">
        <tpls c="7">
          <tpl fld="0" item="1"/>
          <tpl hier="6" item="4"/>
          <tpl hier="10" item="5"/>
          <tpl fld="1" item="23"/>
          <tpl hier="14" item="7"/>
          <tpl hier="23" item="2"/>
          <tpl hier="25" item="1"/>
        </tpls>
      </n>
      <n v="19">
        <tpls c="7">
          <tpl fld="0" item="1"/>
          <tpl hier="6" item="4"/>
          <tpl hier="10" item="5"/>
          <tpl fld="1" item="15"/>
          <tpl hier="14" item="7"/>
          <tpl hier="23" item="2"/>
          <tpl hier="25" item="1"/>
        </tpls>
      </n>
      <n v="33">
        <tpls c="7">
          <tpl fld="0" item="1"/>
          <tpl hier="6" item="4"/>
          <tpl hier="10" item="5"/>
          <tpl fld="1" item="7"/>
          <tpl hier="14" item="7"/>
          <tpl hier="23" item="2"/>
          <tpl hier="25" item="1"/>
        </tpls>
      </n>
      <n v="24">
        <tpls c="7">
          <tpl fld="0" item="1"/>
          <tpl hier="6" item="4"/>
          <tpl hier="10" item="5"/>
          <tpl fld="1" item="29"/>
          <tpl hier="14" item="7"/>
          <tpl hier="23" item="2"/>
          <tpl hier="25" item="1"/>
        </tpls>
      </n>
      <n v="2">
        <tpls c="7">
          <tpl fld="0" item="1"/>
          <tpl hier="6" item="4"/>
          <tpl hier="10" item="8"/>
          <tpl fld="1" item="36"/>
          <tpl hier="14" item="7"/>
          <tpl hier="23" item="2"/>
          <tpl hier="25" item="1"/>
        </tpls>
      </n>
      <n v="7">
        <tpls c="7">
          <tpl fld="0" item="1"/>
          <tpl hier="6" item="4"/>
          <tpl hier="10" item="8"/>
          <tpl fld="1" item="28"/>
          <tpl hier="14" item="7"/>
          <tpl hier="23" item="2"/>
          <tpl hier="25" item="1"/>
        </tpls>
      </n>
      <n v="15">
        <tpls c="7">
          <tpl fld="0" item="1"/>
          <tpl hier="6" item="4"/>
          <tpl hier="10" item="8"/>
          <tpl fld="1" item="20"/>
          <tpl hier="14" item="7"/>
          <tpl hier="23" item="2"/>
          <tpl hier="25" item="1"/>
        </tpls>
      </n>
      <m>
        <tpls c="7">
          <tpl fld="0" item="1"/>
          <tpl hier="6" item="4"/>
          <tpl hier="10" item="8"/>
          <tpl fld="1" item="12"/>
          <tpl hier="14" item="7"/>
          <tpl hier="23" item="2"/>
          <tpl hier="25" item="1"/>
        </tpls>
      </m>
      <n v="5">
        <tpls c="7">
          <tpl fld="0" item="1"/>
          <tpl hier="6" item="4"/>
          <tpl hier="10" item="8"/>
          <tpl fld="1" item="4"/>
          <tpl hier="14" item="7"/>
          <tpl hier="23" item="2"/>
          <tpl hier="25" item="1"/>
        </tpls>
      </n>
      <n v="2">
        <tpls c="7">
          <tpl fld="0" item="1"/>
          <tpl hier="6" item="4"/>
          <tpl hier="10" item="8"/>
          <tpl fld="1" item="22"/>
          <tpl hier="14" item="7"/>
          <tpl hier="23" item="2"/>
          <tpl hier="25" item="1"/>
        </tpls>
      </n>
      <n v="13">
        <tpls c="7">
          <tpl fld="0" item="1"/>
          <tpl hier="6" item="4"/>
          <tpl hier="10" item="8"/>
          <tpl fld="1" item="35"/>
          <tpl hier="14" item="7"/>
          <tpl hier="23" item="2"/>
          <tpl hier="25" item="1"/>
        </tpls>
      </n>
      <n v="7">
        <tpls c="7">
          <tpl fld="0" item="1"/>
          <tpl hier="6" item="4"/>
          <tpl hier="10" item="8"/>
          <tpl fld="1" item="27"/>
          <tpl hier="14" item="7"/>
          <tpl hier="23" item="2"/>
          <tpl hier="25" item="1"/>
        </tpls>
      </n>
      <m>
        <tpls c="7">
          <tpl fld="0" item="1"/>
          <tpl hier="6" item="4"/>
          <tpl hier="10" item="8"/>
          <tpl fld="1" item="19"/>
          <tpl hier="14" item="7"/>
          <tpl hier="23" item="2"/>
          <tpl hier="25" item="1"/>
        </tpls>
      </m>
      <n v="9">
        <tpls c="7">
          <tpl fld="0" item="1"/>
          <tpl hier="6" item="4"/>
          <tpl hier="10" item="8"/>
          <tpl fld="1" item="11"/>
          <tpl hier="14" item="7"/>
          <tpl hier="23" item="2"/>
          <tpl hier="25" item="1"/>
        </tpls>
      </n>
      <n v="5">
        <tpls c="7">
          <tpl fld="0" item="1"/>
          <tpl hier="6" item="4"/>
          <tpl hier="10" item="8"/>
          <tpl fld="1" item="3"/>
          <tpl hier="14" item="7"/>
          <tpl hier="23" item="2"/>
          <tpl hier="25" item="1"/>
        </tpls>
      </n>
      <n v="5">
        <tpls c="7">
          <tpl fld="0" item="1"/>
          <tpl hier="6" item="4"/>
          <tpl hier="10" item="8"/>
          <tpl fld="1" item="6"/>
          <tpl hier="14" item="7"/>
          <tpl hier="23" item="2"/>
          <tpl hier="25" item="1"/>
        </tpls>
      </n>
      <n v="19">
        <tpls c="7">
          <tpl fld="0" item="1"/>
          <tpl hier="6" item="4"/>
          <tpl hier="10" item="8"/>
          <tpl fld="1" item="21"/>
          <tpl hier="14" item="7"/>
          <tpl hier="23" item="2"/>
          <tpl hier="25" item="1"/>
        </tpls>
      </n>
      <n v="5">
        <tpls c="7">
          <tpl fld="0" item="1"/>
          <tpl hier="6" item="4"/>
          <tpl hier="10" item="8"/>
          <tpl fld="1" item="34"/>
          <tpl hier="14" item="7"/>
          <tpl hier="23" item="2"/>
          <tpl hier="25" item="1"/>
        </tpls>
      </n>
      <n v="2">
        <tpls c="7">
          <tpl fld="0" item="1"/>
          <tpl hier="6" item="4"/>
          <tpl hier="10" item="8"/>
          <tpl fld="1" item="26"/>
          <tpl hier="14" item="7"/>
          <tpl hier="23" item="2"/>
          <tpl hier="25" item="1"/>
        </tpls>
      </n>
      <m>
        <tpls c="7">
          <tpl fld="0" item="1"/>
          <tpl hier="6" item="4"/>
          <tpl hier="10" item="8"/>
          <tpl fld="1" item="18"/>
          <tpl hier="14" item="7"/>
          <tpl hier="23" item="2"/>
          <tpl hier="25" item="1"/>
        </tpls>
      </m>
      <n v="5">
        <tpls c="7">
          <tpl fld="0" item="1"/>
          <tpl hier="6" item="4"/>
          <tpl hier="10" item="8"/>
          <tpl fld="1" item="10"/>
          <tpl hier="14" item="7"/>
          <tpl hier="23" item="2"/>
          <tpl hier="25" item="1"/>
        </tpls>
      </n>
      <n v="9">
        <tpls c="7">
          <tpl fld="0" item="1"/>
          <tpl hier="6" item="4"/>
          <tpl hier="10" item="8"/>
          <tpl fld="1" item="2"/>
          <tpl hier="14" item="7"/>
          <tpl hier="23" item="2"/>
          <tpl hier="25" item="1"/>
        </tpls>
      </n>
      <m>
        <tpls c="7">
          <tpl fld="0" item="1"/>
          <tpl hier="6" item="4"/>
          <tpl hier="10" item="8"/>
          <tpl fld="1" item="30"/>
          <tpl hier="14" item="7"/>
          <tpl hier="23" item="2"/>
          <tpl hier="25" item="1"/>
        </tpls>
      </m>
      <m>
        <tpls c="7">
          <tpl fld="0" item="1"/>
          <tpl hier="6" item="4"/>
          <tpl hier="10" item="8"/>
          <tpl fld="1" item="13"/>
          <tpl hier="14" item="7"/>
          <tpl hier="23" item="2"/>
          <tpl hier="25" item="1"/>
        </tpls>
      </m>
      <n v="12">
        <tpls c="7">
          <tpl fld="0" item="1"/>
          <tpl hier="6" item="4"/>
          <tpl hier="10" item="8"/>
          <tpl fld="1" item="33"/>
          <tpl hier="14" item="7"/>
          <tpl hier="23" item="2"/>
          <tpl hier="25" item="1"/>
        </tpls>
      </n>
      <n v="30">
        <tpls c="7">
          <tpl fld="0" item="1"/>
          <tpl hier="6" item="4"/>
          <tpl hier="10" item="8"/>
          <tpl fld="1" item="25"/>
          <tpl hier="14" item="7"/>
          <tpl hier="23" item="2"/>
          <tpl hier="25" item="1"/>
        </tpls>
      </n>
      <n v="3">
        <tpls c="7">
          <tpl fld="0" item="1"/>
          <tpl hier="6" item="4"/>
          <tpl hier="10" item="8"/>
          <tpl fld="1" item="17"/>
          <tpl hier="14" item="7"/>
          <tpl hier="23" item="2"/>
          <tpl hier="25" item="1"/>
        </tpls>
      </n>
      <m>
        <tpls c="7">
          <tpl fld="0" item="1"/>
          <tpl hier="6" item="4"/>
          <tpl hier="10" item="8"/>
          <tpl fld="1" item="9"/>
          <tpl hier="14" item="7"/>
          <tpl hier="23" item="2"/>
          <tpl hier="25" item="1"/>
        </tpls>
      </m>
      <m>
        <tpls c="7">
          <tpl fld="0" item="1"/>
          <tpl hier="6" item="4"/>
          <tpl hier="10" item="8"/>
          <tpl fld="1" item="1"/>
          <tpl hier="14" item="7"/>
          <tpl hier="23" item="2"/>
          <tpl hier="25" item="1"/>
        </tpls>
      </m>
      <n v="3">
        <tpls c="7">
          <tpl fld="0" item="1"/>
          <tpl hier="6" item="4"/>
          <tpl hier="10" item="8"/>
          <tpl fld="1" item="14"/>
          <tpl hier="14" item="7"/>
          <tpl hier="23" item="2"/>
          <tpl hier="25" item="1"/>
        </tpls>
      </n>
      <n v="8">
        <tpls c="7">
          <tpl fld="0" item="1"/>
          <tpl hier="6" item="4"/>
          <tpl hier="10" item="8"/>
          <tpl fld="1" item="5"/>
          <tpl hier="14" item="7"/>
          <tpl hier="23" item="2"/>
          <tpl hier="25" item="1"/>
        </tpls>
      </n>
      <n v="11">
        <tpls c="7">
          <tpl fld="0" item="1"/>
          <tpl hier="6" item="4"/>
          <tpl hier="10" item="8"/>
          <tpl fld="1" item="32"/>
          <tpl hier="14" item="7"/>
          <tpl hier="23" item="2"/>
          <tpl hier="25" item="1"/>
        </tpls>
      </n>
      <n v="11">
        <tpls c="7">
          <tpl fld="0" item="1"/>
          <tpl hier="6" item="4"/>
          <tpl hier="10" item="8"/>
          <tpl fld="1" item="24"/>
          <tpl hier="14" item="7"/>
          <tpl hier="23" item="2"/>
          <tpl hier="25" item="1"/>
        </tpls>
      </n>
      <n v="3">
        <tpls c="7">
          <tpl fld="0" item="1"/>
          <tpl hier="6" item="4"/>
          <tpl hier="10" item="8"/>
          <tpl fld="1" item="16"/>
          <tpl hier="14" item="7"/>
          <tpl hier="23" item="2"/>
          <tpl hier="25" item="1"/>
        </tpls>
      </n>
      <n v="11">
        <tpls c="7">
          <tpl fld="0" item="1"/>
          <tpl hier="6" item="4"/>
          <tpl hier="10" item="8"/>
          <tpl fld="1" item="8"/>
          <tpl hier="14" item="7"/>
          <tpl hier="23" item="2"/>
          <tpl hier="25" item="1"/>
        </tpls>
      </n>
      <n v="8">
        <tpls c="7">
          <tpl fld="0" item="1"/>
          <tpl hier="6" item="4"/>
          <tpl hier="10" item="8"/>
          <tpl fld="1" item="0"/>
          <tpl hier="14" item="7"/>
          <tpl hier="23" item="2"/>
          <tpl hier="25" item="1"/>
        </tpls>
      </n>
      <n v="9">
        <tpls c="7">
          <tpl fld="0" item="1"/>
          <tpl hier="6" item="4"/>
          <tpl hier="10" item="8"/>
          <tpl fld="1" item="31"/>
          <tpl hier="14" item="7"/>
          <tpl hier="23" item="2"/>
          <tpl hier="25" item="1"/>
        </tpls>
      </n>
      <n v="8">
        <tpls c="7">
          <tpl fld="0" item="1"/>
          <tpl hier="6" item="4"/>
          <tpl hier="10" item="8"/>
          <tpl fld="1" item="23"/>
          <tpl hier="14" item="7"/>
          <tpl hier="23" item="2"/>
          <tpl hier="25" item="1"/>
        </tpls>
      </n>
      <n v="9">
        <tpls c="7">
          <tpl fld="0" item="1"/>
          <tpl hier="6" item="4"/>
          <tpl hier="10" item="8"/>
          <tpl fld="1" item="15"/>
          <tpl hier="14" item="7"/>
          <tpl hier="23" item="2"/>
          <tpl hier="25" item="1"/>
        </tpls>
      </n>
      <n v="13">
        <tpls c="7">
          <tpl fld="0" item="1"/>
          <tpl hier="6" item="4"/>
          <tpl hier="10" item="8"/>
          <tpl fld="1" item="7"/>
          <tpl hier="14" item="7"/>
          <tpl hier="23" item="2"/>
          <tpl hier="25" item="1"/>
        </tpls>
      </n>
      <n v="18">
        <tpls c="7">
          <tpl fld="0" item="1"/>
          <tpl hier="6" item="4"/>
          <tpl hier="10" item="8"/>
          <tpl fld="1" item="29"/>
          <tpl hier="14" item="7"/>
          <tpl hier="23" item="2"/>
          <tpl hier="25" item="1"/>
        </tpls>
      </n>
      <n v="23">
        <tpls c="7">
          <tpl fld="0" item="1"/>
          <tpl hier="6" item="4"/>
          <tpl hier="10" item="8"/>
          <tpl fld="1" item="36"/>
          <tpl hier="14" item="7"/>
          <tpl hier="23" item="0"/>
          <tpl hier="25" item="1"/>
        </tpls>
      </n>
      <n v="24">
        <tpls c="7">
          <tpl fld="0" item="1"/>
          <tpl hier="6" item="4"/>
          <tpl hier="10" item="8"/>
          <tpl fld="1" item="28"/>
          <tpl hier="14" item="7"/>
          <tpl hier="23" item="0"/>
          <tpl hier="25" item="1"/>
        </tpls>
      </n>
      <n v="37">
        <tpls c="7">
          <tpl fld="0" item="1"/>
          <tpl hier="6" item="4"/>
          <tpl hier="10" item="8"/>
          <tpl fld="1" item="20"/>
          <tpl hier="14" item="7"/>
          <tpl hier="23" item="0"/>
          <tpl hier="25" item="1"/>
        </tpls>
      </n>
      <n v="14">
        <tpls c="7">
          <tpl fld="0" item="1"/>
          <tpl hier="6" item="4"/>
          <tpl hier="10" item="8"/>
          <tpl fld="1" item="12"/>
          <tpl hier="14" item="7"/>
          <tpl hier="23" item="0"/>
          <tpl hier="25" item="1"/>
        </tpls>
      </n>
      <n v="40">
        <tpls c="7">
          <tpl fld="0" item="1"/>
          <tpl hier="6" item="4"/>
          <tpl hier="10" item="8"/>
          <tpl fld="1" item="4"/>
          <tpl hier="14" item="7"/>
          <tpl hier="23" item="0"/>
          <tpl hier="25" item="1"/>
        </tpls>
      </n>
      <n v="37">
        <tpls c="7">
          <tpl fld="0" item="1"/>
          <tpl hier="6" item="4"/>
          <tpl hier="10" item="8"/>
          <tpl fld="1" item="22"/>
          <tpl hier="14" item="7"/>
          <tpl hier="23" item="0"/>
          <tpl hier="25" item="1"/>
        </tpls>
      </n>
      <n v="46">
        <tpls c="7">
          <tpl fld="0" item="1"/>
          <tpl hier="6" item="4"/>
          <tpl hier="10" item="8"/>
          <tpl fld="1" item="35"/>
          <tpl hier="14" item="7"/>
          <tpl hier="23" item="0"/>
          <tpl hier="25" item="1"/>
        </tpls>
      </n>
      <n v="28">
        <tpls c="7">
          <tpl fld="0" item="1"/>
          <tpl hier="6" item="4"/>
          <tpl hier="10" item="8"/>
          <tpl fld="1" item="27"/>
          <tpl hier="14" item="7"/>
          <tpl hier="23" item="0"/>
          <tpl hier="25" item="1"/>
        </tpls>
      </n>
      <n v="53">
        <tpls c="7">
          <tpl fld="0" item="1"/>
          <tpl hier="6" item="4"/>
          <tpl hier="10" item="8"/>
          <tpl fld="1" item="19"/>
          <tpl hier="14" item="7"/>
          <tpl hier="23" item="0"/>
          <tpl hier="25" item="1"/>
        </tpls>
      </n>
      <n v="65">
        <tpls c="7">
          <tpl fld="0" item="1"/>
          <tpl hier="6" item="4"/>
          <tpl hier="10" item="8"/>
          <tpl fld="1" item="11"/>
          <tpl hier="14" item="7"/>
          <tpl hier="23" item="0"/>
          <tpl hier="25" item="1"/>
        </tpls>
      </n>
      <n v="34">
        <tpls c="7">
          <tpl fld="0" item="1"/>
          <tpl hier="6" item="4"/>
          <tpl hier="10" item="8"/>
          <tpl fld="1" item="3"/>
          <tpl hier="14" item="7"/>
          <tpl hier="23" item="0"/>
          <tpl hier="25" item="1"/>
        </tpls>
      </n>
      <n v="24">
        <tpls c="7">
          <tpl fld="0" item="1"/>
          <tpl hier="6" item="4"/>
          <tpl hier="10" item="8"/>
          <tpl fld="1" item="6"/>
          <tpl hier="14" item="7"/>
          <tpl hier="23" item="0"/>
          <tpl hier="25" item="1"/>
        </tpls>
      </n>
      <n v="47">
        <tpls c="7">
          <tpl fld="0" item="1"/>
          <tpl hier="6" item="4"/>
          <tpl hier="10" item="8"/>
          <tpl fld="1" item="21"/>
          <tpl hier="14" item="7"/>
          <tpl hier="23" item="0"/>
          <tpl hier="25" item="1"/>
        </tpls>
      </n>
      <n v="23">
        <tpls c="7">
          <tpl fld="0" item="1"/>
          <tpl hier="6" item="4"/>
          <tpl hier="10" item="8"/>
          <tpl fld="1" item="34"/>
          <tpl hier="14" item="7"/>
          <tpl hier="23" item="0"/>
          <tpl hier="25" item="1"/>
        </tpls>
      </n>
      <n v="21">
        <tpls c="7">
          <tpl fld="0" item="1"/>
          <tpl hier="6" item="4"/>
          <tpl hier="10" item="8"/>
          <tpl fld="1" item="26"/>
          <tpl hier="14" item="7"/>
          <tpl hier="23" item="0"/>
          <tpl hier="25" item="1"/>
        </tpls>
      </n>
      <n v="43">
        <tpls c="7">
          <tpl fld="0" item="1"/>
          <tpl hier="6" item="4"/>
          <tpl hier="10" item="8"/>
          <tpl fld="1" item="18"/>
          <tpl hier="14" item="7"/>
          <tpl hier="23" item="0"/>
          <tpl hier="25" item="1"/>
        </tpls>
      </n>
      <n v="28">
        <tpls c="7">
          <tpl fld="0" item="1"/>
          <tpl hier="6" item="4"/>
          <tpl hier="10" item="8"/>
          <tpl fld="1" item="10"/>
          <tpl hier="14" item="7"/>
          <tpl hier="23" item="0"/>
          <tpl hier="25" item="1"/>
        </tpls>
      </n>
      <n v="24">
        <tpls c="7">
          <tpl fld="0" item="1"/>
          <tpl hier="6" item="4"/>
          <tpl hier="10" item="8"/>
          <tpl fld="1" item="2"/>
          <tpl hier="14" item="7"/>
          <tpl hier="23" item="0"/>
          <tpl hier="25" item="1"/>
        </tpls>
      </n>
      <n v="62">
        <tpls c="7">
          <tpl fld="0" item="1"/>
          <tpl hier="6" item="4"/>
          <tpl hier="10" item="8"/>
          <tpl fld="1" item="30"/>
          <tpl hier="14" item="7"/>
          <tpl hier="23" item="0"/>
          <tpl hier="25" item="1"/>
        </tpls>
      </n>
      <n v="27">
        <tpls c="7">
          <tpl fld="0" item="1"/>
          <tpl hier="6" item="4"/>
          <tpl hier="10" item="8"/>
          <tpl fld="1" item="13"/>
          <tpl hier="14" item="7"/>
          <tpl hier="23" item="0"/>
          <tpl hier="25" item="1"/>
        </tpls>
      </n>
      <n v="41">
        <tpls c="7">
          <tpl fld="0" item="1"/>
          <tpl hier="6" item="4"/>
          <tpl hier="10" item="8"/>
          <tpl fld="1" item="33"/>
          <tpl hier="14" item="7"/>
          <tpl hier="23" item="0"/>
          <tpl hier="25" item="1"/>
        </tpls>
      </n>
      <n v="60">
        <tpls c="7">
          <tpl fld="0" item="1"/>
          <tpl hier="6" item="4"/>
          <tpl hier="10" item="8"/>
          <tpl fld="1" item="25"/>
          <tpl hier="14" item="7"/>
          <tpl hier="23" item="0"/>
          <tpl hier="25" item="1"/>
        </tpls>
      </n>
      <n v="15">
        <tpls c="7">
          <tpl fld="0" item="1"/>
          <tpl hier="6" item="4"/>
          <tpl hier="10" item="8"/>
          <tpl fld="1" item="17"/>
          <tpl hier="14" item="7"/>
          <tpl hier="23" item="0"/>
          <tpl hier="25" item="1"/>
        </tpls>
      </n>
      <n v="47">
        <tpls c="7">
          <tpl fld="0" item="1"/>
          <tpl hier="6" item="4"/>
          <tpl hier="10" item="8"/>
          <tpl fld="1" item="9"/>
          <tpl hier="14" item="7"/>
          <tpl hier="23" item="0"/>
          <tpl hier="25" item="1"/>
        </tpls>
      </n>
      <n v="21">
        <tpls c="7">
          <tpl fld="0" item="1"/>
          <tpl hier="6" item="4"/>
          <tpl hier="10" item="8"/>
          <tpl fld="1" item="1"/>
          <tpl hier="14" item="7"/>
          <tpl hier="23" item="0"/>
          <tpl hier="25" item="1"/>
        </tpls>
      </n>
      <n v="49">
        <tpls c="7">
          <tpl fld="0" item="1"/>
          <tpl hier="6" item="4"/>
          <tpl hier="10" item="8"/>
          <tpl fld="1" item="14"/>
          <tpl hier="14" item="7"/>
          <tpl hier="23" item="0"/>
          <tpl hier="25" item="1"/>
        </tpls>
      </n>
      <n v="30">
        <tpls c="7">
          <tpl fld="0" item="1"/>
          <tpl hier="6" item="4"/>
          <tpl hier="10" item="8"/>
          <tpl fld="1" item="5"/>
          <tpl hier="14" item="7"/>
          <tpl hier="23" item="0"/>
          <tpl hier="25" item="1"/>
        </tpls>
      </n>
      <n v="58">
        <tpls c="7">
          <tpl fld="0" item="1"/>
          <tpl hier="6" item="4"/>
          <tpl hier="10" item="8"/>
          <tpl fld="1" item="32"/>
          <tpl hier="14" item="7"/>
          <tpl hier="23" item="0"/>
          <tpl hier="25" item="1"/>
        </tpls>
      </n>
      <n v="50">
        <tpls c="7">
          <tpl fld="0" item="1"/>
          <tpl hier="6" item="4"/>
          <tpl hier="10" item="8"/>
          <tpl fld="1" item="24"/>
          <tpl hier="14" item="7"/>
          <tpl hier="23" item="0"/>
          <tpl hier="25" item="1"/>
        </tpls>
      </n>
      <n v="50">
        <tpls c="7">
          <tpl fld="0" item="1"/>
          <tpl hier="6" item="4"/>
          <tpl hier="10" item="8"/>
          <tpl fld="1" item="16"/>
          <tpl hier="14" item="7"/>
          <tpl hier="23" item="0"/>
          <tpl hier="25" item="1"/>
        </tpls>
      </n>
      <n v="55">
        <tpls c="7">
          <tpl fld="0" item="1"/>
          <tpl hier="6" item="4"/>
          <tpl hier="10" item="8"/>
          <tpl fld="1" item="8"/>
          <tpl hier="14" item="7"/>
          <tpl hier="23" item="0"/>
          <tpl hier="25" item="1"/>
        </tpls>
      </n>
      <n v="26">
        <tpls c="7">
          <tpl fld="0" item="1"/>
          <tpl hier="6" item="4"/>
          <tpl hier="10" item="8"/>
          <tpl fld="1" item="0"/>
          <tpl hier="14" item="7"/>
          <tpl hier="23" item="0"/>
          <tpl hier="25" item="1"/>
        </tpls>
      </n>
      <n v="37">
        <tpls c="7">
          <tpl fld="0" item="1"/>
          <tpl hier="6" item="4"/>
          <tpl hier="10" item="8"/>
          <tpl fld="1" item="31"/>
          <tpl hier="14" item="7"/>
          <tpl hier="23" item="0"/>
          <tpl hier="25" item="1"/>
        </tpls>
      </n>
      <n v="49">
        <tpls c="7">
          <tpl fld="0" item="1"/>
          <tpl hier="6" item="4"/>
          <tpl hier="10" item="8"/>
          <tpl fld="1" item="23"/>
          <tpl hier="14" item="7"/>
          <tpl hier="23" item="0"/>
          <tpl hier="25" item="1"/>
        </tpls>
      </n>
      <n v="25">
        <tpls c="7">
          <tpl fld="0" item="1"/>
          <tpl hier="6" item="4"/>
          <tpl hier="10" item="8"/>
          <tpl fld="1" item="15"/>
          <tpl hier="14" item="7"/>
          <tpl hier="23" item="0"/>
          <tpl hier="25" item="1"/>
        </tpls>
      </n>
      <n v="67">
        <tpls c="7">
          <tpl fld="0" item="1"/>
          <tpl hier="6" item="4"/>
          <tpl hier="10" item="8"/>
          <tpl fld="1" item="7"/>
          <tpl hier="14" item="7"/>
          <tpl hier="23" item="0"/>
          <tpl hier="25" item="1"/>
        </tpls>
      </n>
      <n v="35">
        <tpls c="7">
          <tpl fld="0" item="1"/>
          <tpl hier="6" item="4"/>
          <tpl hier="10" item="8"/>
          <tpl fld="1" item="29"/>
          <tpl hier="14" item="7"/>
          <tpl hier="23" item="0"/>
          <tpl hier="25" item="1"/>
        </tpls>
      </n>
      <n v="92">
        <tpls c="7">
          <tpl fld="0" item="1"/>
          <tpl hier="6" item="4"/>
          <tpl hier="10" item="5"/>
          <tpl fld="1" item="36"/>
          <tpl hier="14" item="7"/>
          <tpl hier="23" item="0"/>
          <tpl hier="25" item="1"/>
        </tpls>
      </n>
      <n v="132">
        <tpls c="7">
          <tpl fld="0" item="1"/>
          <tpl hier="6" item="4"/>
          <tpl hier="10" item="5"/>
          <tpl fld="1" item="28"/>
          <tpl hier="14" item="7"/>
          <tpl hier="23" item="0"/>
          <tpl hier="25" item="1"/>
        </tpls>
      </n>
      <n v="107">
        <tpls c="7">
          <tpl fld="0" item="1"/>
          <tpl hier="6" item="4"/>
          <tpl hier="10" item="5"/>
          <tpl fld="1" item="20"/>
          <tpl hier="14" item="7"/>
          <tpl hier="23" item="0"/>
          <tpl hier="25" item="1"/>
        </tpls>
      </n>
      <n v="63">
        <tpls c="7">
          <tpl fld="0" item="1"/>
          <tpl hier="6" item="4"/>
          <tpl hier="10" item="5"/>
          <tpl fld="1" item="12"/>
          <tpl hier="14" item="7"/>
          <tpl hier="23" item="0"/>
          <tpl hier="25" item="1"/>
        </tpls>
      </n>
      <n v="114">
        <tpls c="7">
          <tpl fld="0" item="1"/>
          <tpl hier="6" item="4"/>
          <tpl hier="10" item="5"/>
          <tpl fld="1" item="4"/>
          <tpl hier="14" item="7"/>
          <tpl hier="23" item="0"/>
          <tpl hier="25" item="1"/>
        </tpls>
      </n>
      <n v="148">
        <tpls c="7">
          <tpl fld="0" item="1"/>
          <tpl hier="6" item="4"/>
          <tpl hier="10" item="5"/>
          <tpl fld="1" item="22"/>
          <tpl hier="14" item="7"/>
          <tpl hier="23" item="0"/>
          <tpl hier="25" item="1"/>
        </tpls>
      </n>
      <n v="117">
        <tpls c="7">
          <tpl fld="0" item="1"/>
          <tpl hier="6" item="4"/>
          <tpl hier="10" item="5"/>
          <tpl fld="1" item="35"/>
          <tpl hier="14" item="7"/>
          <tpl hier="23" item="0"/>
          <tpl hier="25" item="1"/>
        </tpls>
      </n>
      <n v="111">
        <tpls c="7">
          <tpl fld="0" item="1"/>
          <tpl hier="6" item="4"/>
          <tpl hier="10" item="5"/>
          <tpl fld="1" item="27"/>
          <tpl hier="14" item="7"/>
          <tpl hier="23" item="0"/>
          <tpl hier="25" item="1"/>
        </tpls>
      </n>
      <n v="159">
        <tpls c="7">
          <tpl fld="0" item="1"/>
          <tpl hier="6" item="4"/>
          <tpl hier="10" item="5"/>
          <tpl fld="1" item="19"/>
          <tpl hier="14" item="7"/>
          <tpl hier="23" item="0"/>
          <tpl hier="25" item="1"/>
        </tpls>
      </n>
      <n v="165">
        <tpls c="7">
          <tpl fld="0" item="1"/>
          <tpl hier="6" item="4"/>
          <tpl hier="10" item="5"/>
          <tpl fld="1" item="11"/>
          <tpl hier="14" item="7"/>
          <tpl hier="23" item="0"/>
          <tpl hier="25" item="1"/>
        </tpls>
      </n>
      <n v="103">
        <tpls c="7">
          <tpl fld="0" item="1"/>
          <tpl hier="6" item="4"/>
          <tpl hier="10" item="5"/>
          <tpl fld="1" item="3"/>
          <tpl hier="14" item="7"/>
          <tpl hier="23" item="0"/>
          <tpl hier="25" item="1"/>
        </tpls>
      </n>
      <n v="119">
        <tpls c="7">
          <tpl fld="0" item="1"/>
          <tpl hier="6" item="4"/>
          <tpl hier="10" item="5"/>
          <tpl fld="1" item="6"/>
          <tpl hier="14" item="7"/>
          <tpl hier="23" item="0"/>
          <tpl hier="25" item="1"/>
        </tpls>
      </n>
      <n v="100">
        <tpls c="7">
          <tpl fld="0" item="1"/>
          <tpl hier="6" item="4"/>
          <tpl hier="10" item="5"/>
          <tpl fld="1" item="21"/>
          <tpl hier="14" item="7"/>
          <tpl hier="23" item="0"/>
          <tpl hier="25" item="1"/>
        </tpls>
      </n>
      <n v="82">
        <tpls c="7">
          <tpl fld="0" item="1"/>
          <tpl hier="6" item="4"/>
          <tpl hier="10" item="5"/>
          <tpl fld="1" item="34"/>
          <tpl hier="14" item="7"/>
          <tpl hier="23" item="0"/>
          <tpl hier="25" item="1"/>
        </tpls>
      </n>
      <n v="115">
        <tpls c="7">
          <tpl fld="0" item="1"/>
          <tpl hier="6" item="4"/>
          <tpl hier="10" item="5"/>
          <tpl fld="1" item="26"/>
          <tpl hier="14" item="7"/>
          <tpl hier="23" item="0"/>
          <tpl hier="25" item="1"/>
        </tpls>
      </n>
      <n v="131">
        <tpls c="7">
          <tpl fld="0" item="1"/>
          <tpl hier="6" item="4"/>
          <tpl hier="10" item="5"/>
          <tpl fld="1" item="18"/>
          <tpl hier="14" item="7"/>
          <tpl hier="23" item="0"/>
          <tpl hier="25" item="1"/>
        </tpls>
      </n>
      <n v="114">
        <tpls c="7">
          <tpl fld="0" item="1"/>
          <tpl hier="6" item="4"/>
          <tpl hier="10" item="5"/>
          <tpl fld="1" item="10"/>
          <tpl hier="14" item="7"/>
          <tpl hier="23" item="0"/>
          <tpl hier="25" item="1"/>
        </tpls>
      </n>
      <n v="65">
        <tpls c="7">
          <tpl fld="0" item="1"/>
          <tpl hier="6" item="4"/>
          <tpl hier="10" item="5"/>
          <tpl fld="1" item="2"/>
          <tpl hier="14" item="7"/>
          <tpl hier="23" item="0"/>
          <tpl hier="25" item="1"/>
        </tpls>
      </n>
      <n v="132">
        <tpls c="7">
          <tpl fld="0" item="1"/>
          <tpl hier="6" item="4"/>
          <tpl hier="10" item="5"/>
          <tpl fld="1" item="30"/>
          <tpl hier="14" item="7"/>
          <tpl hier="23" item="0"/>
          <tpl hier="25" item="1"/>
        </tpls>
      </n>
      <n v="110">
        <tpls c="7">
          <tpl fld="0" item="1"/>
          <tpl hier="6" item="4"/>
          <tpl hier="10" item="5"/>
          <tpl fld="1" item="13"/>
          <tpl hier="14" item="7"/>
          <tpl hier="23" item="0"/>
          <tpl hier="25" item="1"/>
        </tpls>
      </n>
      <n v="136">
        <tpls c="7">
          <tpl fld="0" item="1"/>
          <tpl hier="6" item="4"/>
          <tpl hier="10" item="5"/>
          <tpl fld="1" item="33"/>
          <tpl hier="14" item="7"/>
          <tpl hier="23" item="0"/>
          <tpl hier="25" item="1"/>
        </tpls>
      </n>
      <n v="161">
        <tpls c="7">
          <tpl fld="0" item="1"/>
          <tpl hier="6" item="4"/>
          <tpl hier="10" item="5"/>
          <tpl fld="1" item="25"/>
          <tpl hier="14" item="7"/>
          <tpl hier="23" item="0"/>
          <tpl hier="25" item="1"/>
        </tpls>
      </n>
      <n v="72">
        <tpls c="7">
          <tpl fld="0" item="1"/>
          <tpl hier="6" item="4"/>
          <tpl hier="10" item="5"/>
          <tpl fld="1" item="17"/>
          <tpl hier="14" item="7"/>
          <tpl hier="23" item="0"/>
          <tpl hier="25" item="1"/>
        </tpls>
      </n>
      <n v="100">
        <tpls c="7">
          <tpl fld="0" item="1"/>
          <tpl hier="6" item="4"/>
          <tpl hier="10" item="5"/>
          <tpl fld="1" item="9"/>
          <tpl hier="14" item="7"/>
          <tpl hier="23" item="0"/>
          <tpl hier="25" item="1"/>
        </tpls>
      </n>
      <n v="103">
        <tpls c="7">
          <tpl fld="0" item="1"/>
          <tpl hier="6" item="4"/>
          <tpl hier="10" item="5"/>
          <tpl fld="1" item="1"/>
          <tpl hier="14" item="7"/>
          <tpl hier="23" item="0"/>
          <tpl hier="25" item="1"/>
        </tpls>
      </n>
      <n v="100">
        <tpls c="7">
          <tpl fld="0" item="1"/>
          <tpl hier="6" item="4"/>
          <tpl hier="10" item="5"/>
          <tpl fld="1" item="14"/>
          <tpl hier="14" item="7"/>
          <tpl hier="23" item="0"/>
          <tpl hier="25" item="1"/>
        </tpls>
      </n>
      <n v="91">
        <tpls c="7">
          <tpl fld="0" item="1"/>
          <tpl hier="6" item="4"/>
          <tpl hier="10" item="5"/>
          <tpl fld="1" item="5"/>
          <tpl hier="14" item="7"/>
          <tpl hier="23" item="0"/>
          <tpl hier="25" item="1"/>
        </tpls>
      </n>
      <n v="108">
        <tpls c="7">
          <tpl fld="0" item="1"/>
          <tpl hier="6" item="4"/>
          <tpl hier="10" item="5"/>
          <tpl fld="1" item="32"/>
          <tpl hier="14" item="7"/>
          <tpl hier="23" item="0"/>
          <tpl hier="25" item="1"/>
        </tpls>
      </n>
      <n v="102">
        <tpls c="7">
          <tpl fld="0" item="1"/>
          <tpl hier="6" item="4"/>
          <tpl hier="10" item="5"/>
          <tpl fld="1" item="24"/>
          <tpl hier="14" item="7"/>
          <tpl hier="23" item="0"/>
          <tpl hier="25" item="1"/>
        </tpls>
      </n>
      <n v="138">
        <tpls c="7">
          <tpl fld="0" item="1"/>
          <tpl hier="6" item="4"/>
          <tpl hier="10" item="5"/>
          <tpl fld="1" item="16"/>
          <tpl hier="14" item="7"/>
          <tpl hier="23" item="0"/>
          <tpl hier="25" item="1"/>
        </tpls>
      </n>
      <n v="155">
        <tpls c="7">
          <tpl fld="0" item="1"/>
          <tpl hier="6" item="4"/>
          <tpl hier="10" item="5"/>
          <tpl fld="1" item="8"/>
          <tpl hier="14" item="7"/>
          <tpl hier="23" item="0"/>
          <tpl hier="25" item="1"/>
        </tpls>
      </n>
      <n v="96">
        <tpls c="7">
          <tpl fld="0" item="1"/>
          <tpl hier="6" item="4"/>
          <tpl hier="10" item="5"/>
          <tpl fld="1" item="0"/>
          <tpl hier="14" item="7"/>
          <tpl hier="23" item="0"/>
          <tpl hier="25" item="1"/>
        </tpls>
      </n>
      <n v="146">
        <tpls c="7">
          <tpl fld="0" item="1"/>
          <tpl hier="6" item="4"/>
          <tpl hier="10" item="5"/>
          <tpl fld="1" item="31"/>
          <tpl hier="14" item="7"/>
          <tpl hier="23" item="0"/>
          <tpl hier="25" item="1"/>
        </tpls>
      </n>
      <n v="109">
        <tpls c="7">
          <tpl fld="0" item="1"/>
          <tpl hier="6" item="4"/>
          <tpl hier="10" item="5"/>
          <tpl fld="1" item="23"/>
          <tpl hier="14" item="7"/>
          <tpl hier="23" item="0"/>
          <tpl hier="25" item="1"/>
        </tpls>
      </n>
      <n v="99">
        <tpls c="7">
          <tpl fld="0" item="1"/>
          <tpl hier="6" item="4"/>
          <tpl hier="10" item="5"/>
          <tpl fld="1" item="15"/>
          <tpl hier="14" item="7"/>
          <tpl hier="23" item="0"/>
          <tpl hier="25" item="1"/>
        </tpls>
      </n>
      <n v="129">
        <tpls c="7">
          <tpl fld="0" item="1"/>
          <tpl hier="6" item="4"/>
          <tpl hier="10" item="5"/>
          <tpl fld="1" item="7"/>
          <tpl hier="14" item="7"/>
          <tpl hier="23" item="0"/>
          <tpl hier="25" item="1"/>
        </tpls>
      </n>
      <n v="89">
        <tpls c="7">
          <tpl fld="0" item="1"/>
          <tpl hier="6" item="4"/>
          <tpl hier="10" item="5"/>
          <tpl fld="1" item="29"/>
          <tpl hier="14" item="7"/>
          <tpl hier="23" item="0"/>
          <tpl hier="25" item="1"/>
        </tpls>
      </n>
      <n v="33">
        <tpls c="7">
          <tpl fld="0" item="1"/>
          <tpl hier="6" item="4"/>
          <tpl hier="10" item="5"/>
          <tpl fld="1" item="36"/>
          <tpl hier="14" item="6"/>
          <tpl hier="23" item="0"/>
          <tpl hier="25" item="9"/>
        </tpls>
      </n>
      <n v="15">
        <tpls c="7">
          <tpl fld="0" item="1"/>
          <tpl hier="6" item="4"/>
          <tpl hier="10" item="5"/>
          <tpl fld="1" item="28"/>
          <tpl hier="14" item="6"/>
          <tpl hier="23" item="0"/>
          <tpl hier="25" item="9"/>
        </tpls>
      </n>
      <n v="15">
        <tpls c="7">
          <tpl fld="0" item="1"/>
          <tpl hier="6" item="4"/>
          <tpl hier="10" item="5"/>
          <tpl fld="1" item="20"/>
          <tpl hier="14" item="6"/>
          <tpl hier="23" item="0"/>
          <tpl hier="25" item="9"/>
        </tpls>
      </n>
      <n v="4">
        <tpls c="7">
          <tpl fld="0" item="1"/>
          <tpl hier="6" item="4"/>
          <tpl hier="10" item="5"/>
          <tpl fld="1" item="12"/>
          <tpl hier="14" item="6"/>
          <tpl hier="23" item="0"/>
          <tpl hier="25" item="9"/>
        </tpls>
      </n>
      <n v="32">
        <tpls c="7">
          <tpl fld="0" item="1"/>
          <tpl hier="6" item="4"/>
          <tpl hier="10" item="5"/>
          <tpl fld="1" item="4"/>
          <tpl hier="14" item="6"/>
          <tpl hier="23" item="0"/>
          <tpl hier="25" item="9"/>
        </tpls>
      </n>
      <n v="24">
        <tpls c="7">
          <tpl fld="0" item="1"/>
          <tpl hier="6" item="4"/>
          <tpl hier="10" item="5"/>
          <tpl fld="1" item="22"/>
          <tpl hier="14" item="6"/>
          <tpl hier="23" item="0"/>
          <tpl hier="25" item="9"/>
        </tpls>
      </n>
      <n v="17">
        <tpls c="7">
          <tpl fld="0" item="1"/>
          <tpl hier="6" item="4"/>
          <tpl hier="10" item="5"/>
          <tpl fld="1" item="35"/>
          <tpl hier="14" item="6"/>
          <tpl hier="23" item="0"/>
          <tpl hier="25" item="9"/>
        </tpls>
      </n>
      <n v="34">
        <tpls c="7">
          <tpl fld="0" item="1"/>
          <tpl hier="6" item="4"/>
          <tpl hier="10" item="5"/>
          <tpl fld="1" item="27"/>
          <tpl hier="14" item="6"/>
          <tpl hier="23" item="0"/>
          <tpl hier="25" item="9"/>
        </tpls>
      </n>
      <n v="17">
        <tpls c="7">
          <tpl fld="0" item="1"/>
          <tpl hier="6" item="4"/>
          <tpl hier="10" item="5"/>
          <tpl fld="1" item="19"/>
          <tpl hier="14" item="6"/>
          <tpl hier="23" item="0"/>
          <tpl hier="25" item="9"/>
        </tpls>
      </n>
      <n v="18">
        <tpls c="7">
          <tpl fld="0" item="1"/>
          <tpl hier="6" item="4"/>
          <tpl hier="10" item="5"/>
          <tpl fld="1" item="11"/>
          <tpl hier="14" item="6"/>
          <tpl hier="23" item="0"/>
          <tpl hier="25" item="9"/>
        </tpls>
      </n>
      <n v="28">
        <tpls c="7">
          <tpl fld="0" item="1"/>
          <tpl hier="6" item="4"/>
          <tpl hier="10" item="5"/>
          <tpl fld="1" item="3"/>
          <tpl hier="14" item="6"/>
          <tpl hier="23" item="0"/>
          <tpl hier="25" item="9"/>
        </tpls>
      </n>
      <n v="2">
        <tpls c="7">
          <tpl fld="0" item="1"/>
          <tpl hier="6" item="4"/>
          <tpl hier="10" item="5"/>
          <tpl fld="1" item="6"/>
          <tpl hier="14" item="6"/>
          <tpl hier="23" item="0"/>
          <tpl hier="25" item="9"/>
        </tpls>
      </n>
      <n v="22">
        <tpls c="7">
          <tpl fld="0" item="1"/>
          <tpl hier="6" item="4"/>
          <tpl hier="10" item="5"/>
          <tpl fld="1" item="21"/>
          <tpl hier="14" item="6"/>
          <tpl hier="23" item="0"/>
          <tpl hier="25" item="9"/>
        </tpls>
      </n>
      <n v="17">
        <tpls c="7">
          <tpl fld="0" item="1"/>
          <tpl hier="6" item="4"/>
          <tpl hier="10" item="5"/>
          <tpl fld="1" item="34"/>
          <tpl hier="14" item="6"/>
          <tpl hier="23" item="0"/>
          <tpl hier="25" item="9"/>
        </tpls>
      </n>
      <n v="15">
        <tpls c="7">
          <tpl fld="0" item="1"/>
          <tpl hier="6" item="4"/>
          <tpl hier="10" item="5"/>
          <tpl fld="1" item="26"/>
          <tpl hier="14" item="6"/>
          <tpl hier="23" item="0"/>
          <tpl hier="25" item="9"/>
        </tpls>
      </n>
      <n v="26">
        <tpls c="7">
          <tpl fld="0" item="1"/>
          <tpl hier="6" item="4"/>
          <tpl hier="10" item="5"/>
          <tpl fld="1" item="18"/>
          <tpl hier="14" item="6"/>
          <tpl hier="23" item="0"/>
          <tpl hier="25" item="9"/>
        </tpls>
      </n>
      <n v="8">
        <tpls c="7">
          <tpl fld="0" item="1"/>
          <tpl hier="6" item="4"/>
          <tpl hier="10" item="5"/>
          <tpl fld="1" item="10"/>
          <tpl hier="14" item="6"/>
          <tpl hier="23" item="0"/>
          <tpl hier="25" item="9"/>
        </tpls>
      </n>
      <n v="26">
        <tpls c="7">
          <tpl fld="0" item="1"/>
          <tpl hier="6" item="4"/>
          <tpl hier="10" item="5"/>
          <tpl fld="1" item="2"/>
          <tpl hier="14" item="6"/>
          <tpl hier="23" item="0"/>
          <tpl hier="25" item="9"/>
        </tpls>
      </n>
      <n v="18">
        <tpls c="7">
          <tpl fld="0" item="1"/>
          <tpl hier="6" item="4"/>
          <tpl hier="10" item="5"/>
          <tpl fld="1" item="30"/>
          <tpl hier="14" item="6"/>
          <tpl hier="23" item="0"/>
          <tpl hier="25" item="9"/>
        </tpls>
      </n>
      <n v="27">
        <tpls c="7">
          <tpl fld="0" item="1"/>
          <tpl hier="6" item="4"/>
          <tpl hier="10" item="5"/>
          <tpl fld="1" item="13"/>
          <tpl hier="14" item="6"/>
          <tpl hier="23" item="0"/>
          <tpl hier="25" item="9"/>
        </tpls>
      </n>
      <n v="17">
        <tpls c="7">
          <tpl fld="0" item="1"/>
          <tpl hier="6" item="4"/>
          <tpl hier="10" item="5"/>
          <tpl fld="1" item="33"/>
          <tpl hier="14" item="6"/>
          <tpl hier="23" item="0"/>
          <tpl hier="25" item="9"/>
        </tpls>
      </n>
      <n v="2">
        <tpls c="7">
          <tpl fld="0" item="1"/>
          <tpl hier="6" item="4"/>
          <tpl hier="10" item="5"/>
          <tpl fld="1" item="25"/>
          <tpl hier="14" item="6"/>
          <tpl hier="23" item="0"/>
          <tpl hier="25" item="9"/>
        </tpls>
      </n>
      <n v="16">
        <tpls c="7">
          <tpl fld="0" item="1"/>
          <tpl hier="6" item="4"/>
          <tpl hier="10" item="5"/>
          <tpl fld="1" item="17"/>
          <tpl hier="14" item="6"/>
          <tpl hier="23" item="0"/>
          <tpl hier="25" item="9"/>
        </tpls>
      </n>
      <n v="16">
        <tpls c="7">
          <tpl fld="0" item="1"/>
          <tpl hier="6" item="4"/>
          <tpl hier="10" item="5"/>
          <tpl fld="1" item="9"/>
          <tpl hier="14" item="6"/>
          <tpl hier="23" item="0"/>
          <tpl hier="25" item="9"/>
        </tpls>
      </n>
      <n v="35">
        <tpls c="7">
          <tpl fld="0" item="1"/>
          <tpl hier="6" item="4"/>
          <tpl hier="10" item="5"/>
          <tpl fld="1" item="1"/>
          <tpl hier="14" item="6"/>
          <tpl hier="23" item="0"/>
          <tpl hier="25" item="9"/>
        </tpls>
      </n>
      <n v="30">
        <tpls c="7">
          <tpl fld="0" item="1"/>
          <tpl hier="6" item="4"/>
          <tpl hier="10" item="5"/>
          <tpl fld="1" item="14"/>
          <tpl hier="14" item="6"/>
          <tpl hier="23" item="0"/>
          <tpl hier="25" item="9"/>
        </tpls>
      </n>
      <n v="10">
        <tpls c="7">
          <tpl fld="0" item="1"/>
          <tpl hier="6" item="4"/>
          <tpl hier="10" item="5"/>
          <tpl fld="1" item="5"/>
          <tpl hier="14" item="6"/>
          <tpl hier="23" item="0"/>
          <tpl hier="25" item="9"/>
        </tpls>
      </n>
      <n v="11">
        <tpls c="7">
          <tpl fld="0" item="1"/>
          <tpl hier="6" item="4"/>
          <tpl hier="10" item="5"/>
          <tpl fld="1" item="32"/>
          <tpl hier="14" item="6"/>
          <tpl hier="23" item="0"/>
          <tpl hier="25" item="9"/>
        </tpls>
      </n>
      <n v="8">
        <tpls c="7">
          <tpl fld="0" item="1"/>
          <tpl hier="6" item="4"/>
          <tpl hier="10" item="5"/>
          <tpl fld="1" item="24"/>
          <tpl hier="14" item="6"/>
          <tpl hier="23" item="0"/>
          <tpl hier="25" item="9"/>
        </tpls>
      </n>
      <n v="10">
        <tpls c="7">
          <tpl fld="0" item="1"/>
          <tpl hier="6" item="4"/>
          <tpl hier="10" item="5"/>
          <tpl fld="1" item="16"/>
          <tpl hier="14" item="6"/>
          <tpl hier="23" item="0"/>
          <tpl hier="25" item="9"/>
        </tpls>
      </n>
      <n v="41">
        <tpls c="7">
          <tpl fld="0" item="1"/>
          <tpl hier="6" item="4"/>
          <tpl hier="10" item="5"/>
          <tpl fld="1" item="8"/>
          <tpl hier="14" item="6"/>
          <tpl hier="23" item="0"/>
          <tpl hier="25" item="9"/>
        </tpls>
      </n>
      <n v="10">
        <tpls c="7">
          <tpl fld="0" item="1"/>
          <tpl hier="6" item="4"/>
          <tpl hier="10" item="5"/>
          <tpl fld="1" item="0"/>
          <tpl hier="14" item="6"/>
          <tpl hier="23" item="0"/>
          <tpl hier="25" item="9"/>
        </tpls>
      </n>
      <n v="5">
        <tpls c="7">
          <tpl fld="0" item="1"/>
          <tpl hier="6" item="4"/>
          <tpl hier="10" item="5"/>
          <tpl fld="1" item="31"/>
          <tpl hier="14" item="6"/>
          <tpl hier="23" item="0"/>
          <tpl hier="25" item="9"/>
        </tpls>
      </n>
      <n v="29">
        <tpls c="7">
          <tpl fld="0" item="1"/>
          <tpl hier="6" item="4"/>
          <tpl hier="10" item="5"/>
          <tpl fld="1" item="23"/>
          <tpl hier="14" item="6"/>
          <tpl hier="23" item="0"/>
          <tpl hier="25" item="9"/>
        </tpls>
      </n>
      <n v="32">
        <tpls c="7">
          <tpl fld="0" item="1"/>
          <tpl hier="6" item="4"/>
          <tpl hier="10" item="5"/>
          <tpl fld="1" item="15"/>
          <tpl hier="14" item="6"/>
          <tpl hier="23" item="0"/>
          <tpl hier="25" item="9"/>
        </tpls>
      </n>
      <n v="24">
        <tpls c="7">
          <tpl fld="0" item="1"/>
          <tpl hier="6" item="4"/>
          <tpl hier="10" item="5"/>
          <tpl fld="1" item="7"/>
          <tpl hier="14" item="6"/>
          <tpl hier="23" item="0"/>
          <tpl hier="25" item="9"/>
        </tpls>
      </n>
      <n v="5">
        <tpls c="7">
          <tpl fld="0" item="1"/>
          <tpl hier="6" item="4"/>
          <tpl hier="10" item="5"/>
          <tpl fld="1" item="29"/>
          <tpl hier="14" item="6"/>
          <tpl hier="23" item="0"/>
          <tpl hier="25" item="9"/>
        </tpls>
      </n>
      <n v="5">
        <tpls c="7">
          <tpl fld="0" item="1"/>
          <tpl hier="6" item="4"/>
          <tpl hier="10" item="5"/>
          <tpl fld="1" item="36"/>
          <tpl hier="14" item="6"/>
          <tpl hier="23" item="2"/>
          <tpl hier="25" item="9"/>
        </tpls>
      </n>
      <n v="4">
        <tpls c="7">
          <tpl fld="0" item="1"/>
          <tpl hier="6" item="4"/>
          <tpl hier="10" item="5"/>
          <tpl fld="1" item="28"/>
          <tpl hier="14" item="6"/>
          <tpl hier="23" item="2"/>
          <tpl hier="25" item="9"/>
        </tpls>
      </n>
      <n v="3">
        <tpls c="7">
          <tpl fld="0" item="1"/>
          <tpl hier="6" item="4"/>
          <tpl hier="10" item="5"/>
          <tpl fld="1" item="20"/>
          <tpl hier="14" item="6"/>
          <tpl hier="23" item="2"/>
          <tpl hier="25" item="9"/>
        </tpls>
      </n>
      <n v="2">
        <tpls c="7">
          <tpl fld="0" item="1"/>
          <tpl hier="6" item="4"/>
          <tpl hier="10" item="5"/>
          <tpl fld="1" item="12"/>
          <tpl hier="14" item="6"/>
          <tpl hier="23" item="2"/>
          <tpl hier="25" item="9"/>
        </tpls>
      </n>
      <m>
        <tpls c="7">
          <tpl fld="0" item="1"/>
          <tpl hier="6" item="4"/>
          <tpl hier="10" item="5"/>
          <tpl fld="1" item="4"/>
          <tpl hier="14" item="6"/>
          <tpl hier="23" item="2"/>
          <tpl hier="25" item="9"/>
        </tpls>
      </m>
      <n v="4">
        <tpls c="7">
          <tpl fld="0" item="1"/>
          <tpl hier="6" item="4"/>
          <tpl hier="10" item="5"/>
          <tpl fld="1" item="22"/>
          <tpl hier="14" item="6"/>
          <tpl hier="23" item="2"/>
          <tpl hier="25" item="9"/>
        </tpls>
      </n>
      <n v="3">
        <tpls c="7">
          <tpl fld="0" item="1"/>
          <tpl hier="6" item="4"/>
          <tpl hier="10" item="5"/>
          <tpl fld="1" item="35"/>
          <tpl hier="14" item="6"/>
          <tpl hier="23" item="2"/>
          <tpl hier="25" item="9"/>
        </tpls>
      </n>
      <n v="3">
        <tpls c="7">
          <tpl fld="0" item="1"/>
          <tpl hier="6" item="4"/>
          <tpl hier="10" item="5"/>
          <tpl fld="1" item="27"/>
          <tpl hier="14" item="6"/>
          <tpl hier="23" item="2"/>
          <tpl hier="25" item="9"/>
        </tpls>
      </n>
      <m>
        <tpls c="7">
          <tpl fld="0" item="1"/>
          <tpl hier="6" item="4"/>
          <tpl hier="10" item="5"/>
          <tpl fld="1" item="19"/>
          <tpl hier="14" item="6"/>
          <tpl hier="23" item="2"/>
          <tpl hier="25" item="9"/>
        </tpls>
      </m>
      <n v="7">
        <tpls c="7">
          <tpl fld="0" item="1"/>
          <tpl hier="6" item="4"/>
          <tpl hier="10" item="5"/>
          <tpl fld="1" item="11"/>
          <tpl hier="14" item="6"/>
          <tpl hier="23" item="2"/>
          <tpl hier="25" item="9"/>
        </tpls>
      </n>
      <n v="2">
        <tpls c="7">
          <tpl fld="0" item="1"/>
          <tpl hier="6" item="4"/>
          <tpl hier="10" item="5"/>
          <tpl fld="1" item="3"/>
          <tpl hier="14" item="6"/>
          <tpl hier="23" item="2"/>
          <tpl hier="25" item="9"/>
        </tpls>
      </n>
      <m>
        <tpls c="7">
          <tpl fld="0" item="1"/>
          <tpl hier="6" item="4"/>
          <tpl hier="10" item="5"/>
          <tpl fld="1" item="6"/>
          <tpl hier="14" item="6"/>
          <tpl hier="23" item="2"/>
          <tpl hier="25" item="9"/>
        </tpls>
      </m>
      <n v="9">
        <tpls c="7">
          <tpl fld="0" item="1"/>
          <tpl hier="6" item="4"/>
          <tpl hier="10" item="5"/>
          <tpl fld="1" item="21"/>
          <tpl hier="14" item="6"/>
          <tpl hier="23" item="2"/>
          <tpl hier="25" item="9"/>
        </tpls>
      </n>
      <n v="5">
        <tpls c="7">
          <tpl fld="0" item="1"/>
          <tpl hier="6" item="4"/>
          <tpl hier="10" item="5"/>
          <tpl fld="1" item="34"/>
          <tpl hier="14" item="6"/>
          <tpl hier="23" item="2"/>
          <tpl hier="25" item="9"/>
        </tpls>
      </n>
      <n v="5">
        <tpls c="7">
          <tpl fld="0" item="1"/>
          <tpl hier="6" item="4"/>
          <tpl hier="10" item="5"/>
          <tpl fld="1" item="26"/>
          <tpl hier="14" item="6"/>
          <tpl hier="23" item="2"/>
          <tpl hier="25" item="9"/>
        </tpls>
      </n>
      <n v="6">
        <tpls c="7">
          <tpl fld="0" item="1"/>
          <tpl hier="6" item="4"/>
          <tpl hier="10" item="5"/>
          <tpl fld="1" item="18"/>
          <tpl hier="14" item="6"/>
          <tpl hier="23" item="2"/>
          <tpl hier="25" item="9"/>
        </tpls>
      </n>
      <m>
        <tpls c="7">
          <tpl fld="0" item="1"/>
          <tpl hier="6" item="4"/>
          <tpl hier="10" item="5"/>
          <tpl fld="1" item="10"/>
          <tpl hier="14" item="6"/>
          <tpl hier="23" item="2"/>
          <tpl hier="25" item="9"/>
        </tpls>
      </m>
      <n v="7">
        <tpls c="7">
          <tpl fld="0" item="1"/>
          <tpl hier="6" item="4"/>
          <tpl hier="10" item="5"/>
          <tpl fld="1" item="2"/>
          <tpl hier="14" item="6"/>
          <tpl hier="23" item="2"/>
          <tpl hier="25" item="9"/>
        </tpls>
      </n>
      <m>
        <tpls c="7">
          <tpl fld="0" item="1"/>
          <tpl hier="6" item="4"/>
          <tpl hier="10" item="5"/>
          <tpl fld="1" item="30"/>
          <tpl hier="14" item="6"/>
          <tpl hier="23" item="2"/>
          <tpl hier="25" item="9"/>
        </tpls>
      </m>
      <n v="4">
        <tpls c="7">
          <tpl fld="0" item="1"/>
          <tpl hier="6" item="4"/>
          <tpl hier="10" item="5"/>
          <tpl fld="1" item="13"/>
          <tpl hier="14" item="6"/>
          <tpl hier="23" item="2"/>
          <tpl hier="25" item="9"/>
        </tpls>
      </n>
      <m>
        <tpls c="7">
          <tpl fld="0" item="1"/>
          <tpl hier="6" item="4"/>
          <tpl hier="10" item="5"/>
          <tpl fld="1" item="33"/>
          <tpl hier="14" item="6"/>
          <tpl hier="23" item="2"/>
          <tpl hier="25" item="9"/>
        </tpls>
      </m>
      <m>
        <tpls c="7">
          <tpl fld="0" item="1"/>
          <tpl hier="6" item="4"/>
          <tpl hier="10" item="5"/>
          <tpl fld="1" item="25"/>
          <tpl hier="14" item="6"/>
          <tpl hier="23" item="2"/>
          <tpl hier="25" item="9"/>
        </tpls>
      </m>
      <m>
        <tpls c="7">
          <tpl fld="0" item="1"/>
          <tpl hier="6" item="4"/>
          <tpl hier="10" item="5"/>
          <tpl fld="1" item="17"/>
          <tpl hier="14" item="6"/>
          <tpl hier="23" item="2"/>
          <tpl hier="25" item="9"/>
        </tpls>
      </m>
      <m>
        <tpls c="7">
          <tpl fld="0" item="1"/>
          <tpl hier="6" item="4"/>
          <tpl hier="10" item="5"/>
          <tpl fld="1" item="9"/>
          <tpl hier="14" item="6"/>
          <tpl hier="23" item="2"/>
          <tpl hier="25" item="9"/>
        </tpls>
      </m>
      <n v="8">
        <tpls c="7">
          <tpl fld="0" item="1"/>
          <tpl hier="6" item="4"/>
          <tpl hier="10" item="5"/>
          <tpl fld="1" item="1"/>
          <tpl hier="14" item="6"/>
          <tpl hier="23" item="2"/>
          <tpl hier="25" item="9"/>
        </tpls>
      </n>
      <m>
        <tpls c="7">
          <tpl fld="0" item="1"/>
          <tpl hier="6" item="4"/>
          <tpl hier="10" item="5"/>
          <tpl fld="1" item="14"/>
          <tpl hier="14" item="6"/>
          <tpl hier="23" item="2"/>
          <tpl hier="25" item="9"/>
        </tpls>
      </m>
      <n v="1">
        <tpls c="7">
          <tpl fld="0" item="1"/>
          <tpl hier="6" item="4"/>
          <tpl hier="10" item="5"/>
          <tpl fld="1" item="5"/>
          <tpl hier="14" item="6"/>
          <tpl hier="23" item="2"/>
          <tpl hier="25" item="9"/>
        </tpls>
      </n>
      <m>
        <tpls c="7">
          <tpl fld="0" item="1"/>
          <tpl hier="6" item="4"/>
          <tpl hier="10" item="5"/>
          <tpl fld="1" item="32"/>
          <tpl hier="14" item="6"/>
          <tpl hier="23" item="2"/>
          <tpl hier="25" item="9"/>
        </tpls>
      </m>
      <m>
        <tpls c="7">
          <tpl fld="0" item="1"/>
          <tpl hier="6" item="4"/>
          <tpl hier="10" item="5"/>
          <tpl fld="1" item="24"/>
          <tpl hier="14" item="6"/>
          <tpl hier="23" item="2"/>
          <tpl hier="25" item="9"/>
        </tpls>
      </m>
      <n v="4">
        <tpls c="7">
          <tpl fld="0" item="1"/>
          <tpl hier="6" item="4"/>
          <tpl hier="10" item="5"/>
          <tpl fld="1" item="16"/>
          <tpl hier="14" item="6"/>
          <tpl hier="23" item="2"/>
          <tpl hier="25" item="9"/>
        </tpls>
      </n>
      <n v="10">
        <tpls c="7">
          <tpl fld="0" item="1"/>
          <tpl hier="6" item="4"/>
          <tpl hier="10" item="5"/>
          <tpl fld="1" item="8"/>
          <tpl hier="14" item="6"/>
          <tpl hier="23" item="2"/>
          <tpl hier="25" item="9"/>
        </tpls>
      </n>
      <n v="1">
        <tpls c="7">
          <tpl fld="0" item="1"/>
          <tpl hier="6" item="4"/>
          <tpl hier="10" item="5"/>
          <tpl fld="1" item="0"/>
          <tpl hier="14" item="6"/>
          <tpl hier="23" item="2"/>
          <tpl hier="25" item="9"/>
        </tpls>
      </n>
      <n v="3">
        <tpls c="7">
          <tpl fld="0" item="1"/>
          <tpl hier="6" item="4"/>
          <tpl hier="10" item="5"/>
          <tpl fld="1" item="31"/>
          <tpl hier="14" item="6"/>
          <tpl hier="23" item="2"/>
          <tpl hier="25" item="9"/>
        </tpls>
      </n>
      <n v="8">
        <tpls c="7">
          <tpl fld="0" item="1"/>
          <tpl hier="6" item="4"/>
          <tpl hier="10" item="5"/>
          <tpl fld="1" item="23"/>
          <tpl hier="14" item="6"/>
          <tpl hier="23" item="2"/>
          <tpl hier="25" item="9"/>
        </tpls>
      </n>
      <n v="5">
        <tpls c="7">
          <tpl fld="0" item="1"/>
          <tpl hier="6" item="4"/>
          <tpl hier="10" item="5"/>
          <tpl fld="1" item="15"/>
          <tpl hier="14" item="6"/>
          <tpl hier="23" item="2"/>
          <tpl hier="25" item="9"/>
        </tpls>
      </n>
      <n v="5">
        <tpls c="7">
          <tpl fld="0" item="1"/>
          <tpl hier="6" item="4"/>
          <tpl hier="10" item="5"/>
          <tpl fld="1" item="7"/>
          <tpl hier="14" item="6"/>
          <tpl hier="23" item="2"/>
          <tpl hier="25" item="9"/>
        </tpls>
      </n>
      <m>
        <tpls c="7">
          <tpl fld="0" item="1"/>
          <tpl hier="6" item="4"/>
          <tpl hier="10" item="5"/>
          <tpl fld="1" item="29"/>
          <tpl hier="14" item="6"/>
          <tpl hier="23" item="2"/>
          <tpl hier="25" item="9"/>
        </tpls>
      </m>
      <n v="113">
        <tpls c="7">
          <tpl fld="0" item="1"/>
          <tpl hier="6" item="4"/>
          <tpl hier="10" item="5"/>
          <tpl fld="1" item="36"/>
          <tpl hier="14" item="10"/>
          <tpl hier="23" item="0"/>
          <tpl hier="25" item="1"/>
        </tpls>
      </n>
      <n v="109">
        <tpls c="7">
          <tpl fld="0" item="1"/>
          <tpl hier="6" item="4"/>
          <tpl hier="10" item="5"/>
          <tpl fld="1" item="28"/>
          <tpl hier="14" item="10"/>
          <tpl hier="23" item="0"/>
          <tpl hier="25" item="1"/>
        </tpls>
      </n>
      <n v="66">
        <tpls c="7">
          <tpl fld="0" item="1"/>
          <tpl hier="6" item="4"/>
          <tpl hier="10" item="5"/>
          <tpl fld="1" item="20"/>
          <tpl hier="14" item="10"/>
          <tpl hier="23" item="0"/>
          <tpl hier="25" item="1"/>
        </tpls>
      </n>
      <n v="108">
        <tpls c="7">
          <tpl fld="0" item="1"/>
          <tpl hier="6" item="4"/>
          <tpl hier="10" item="5"/>
          <tpl fld="1" item="12"/>
          <tpl hier="14" item="10"/>
          <tpl hier="23" item="0"/>
          <tpl hier="25" item="1"/>
        </tpls>
      </n>
      <n v="86">
        <tpls c="7">
          <tpl fld="0" item="1"/>
          <tpl hier="6" item="4"/>
          <tpl hier="10" item="5"/>
          <tpl fld="1" item="4"/>
          <tpl hier="14" item="10"/>
          <tpl hier="23" item="0"/>
          <tpl hier="25" item="1"/>
        </tpls>
      </n>
      <n v="109">
        <tpls c="7">
          <tpl fld="0" item="1"/>
          <tpl hier="6" item="4"/>
          <tpl hier="10" item="5"/>
          <tpl fld="1" item="22"/>
          <tpl hier="14" item="10"/>
          <tpl hier="23" item="0"/>
          <tpl hier="25" item="1"/>
        </tpls>
      </n>
      <n v="76">
        <tpls c="7">
          <tpl fld="0" item="1"/>
          <tpl hier="6" item="4"/>
          <tpl hier="10" item="5"/>
          <tpl fld="1" item="35"/>
          <tpl hier="14" item="10"/>
          <tpl hier="23" item="0"/>
          <tpl hier="25" item="1"/>
        </tpls>
      </n>
      <n v="90">
        <tpls c="7">
          <tpl fld="0" item="1"/>
          <tpl hier="6" item="4"/>
          <tpl hier="10" item="5"/>
          <tpl fld="1" item="27"/>
          <tpl hier="14" item="10"/>
          <tpl hier="23" item="0"/>
          <tpl hier="25" item="1"/>
        </tpls>
      </n>
      <n v="86">
        <tpls c="7">
          <tpl fld="0" item="1"/>
          <tpl hier="6" item="4"/>
          <tpl hier="10" item="5"/>
          <tpl fld="1" item="19"/>
          <tpl hier="14" item="10"/>
          <tpl hier="23" item="0"/>
          <tpl hier="25" item="1"/>
        </tpls>
      </n>
      <n v="55">
        <tpls c="7">
          <tpl fld="0" item="1"/>
          <tpl hier="6" item="4"/>
          <tpl hier="10" item="5"/>
          <tpl fld="1" item="11"/>
          <tpl hier="14" item="10"/>
          <tpl hier="23" item="0"/>
          <tpl hier="25" item="1"/>
        </tpls>
      </n>
      <n v="85">
        <tpls c="7">
          <tpl fld="0" item="1"/>
          <tpl hier="6" item="4"/>
          <tpl hier="10" item="5"/>
          <tpl fld="1" item="3"/>
          <tpl hier="14" item="10"/>
          <tpl hier="23" item="0"/>
          <tpl hier="25" item="1"/>
        </tpls>
      </n>
      <n v="75">
        <tpls c="7">
          <tpl fld="0" item="1"/>
          <tpl hier="6" item="4"/>
          <tpl hier="10" item="5"/>
          <tpl fld="1" item="6"/>
          <tpl hier="14" item="10"/>
          <tpl hier="23" item="0"/>
          <tpl hier="25" item="1"/>
        </tpls>
      </n>
      <n v="52">
        <tpls c="7">
          <tpl fld="0" item="1"/>
          <tpl hier="6" item="4"/>
          <tpl hier="10" item="5"/>
          <tpl fld="1" item="21"/>
          <tpl hier="14" item="10"/>
          <tpl hier="23" item="0"/>
          <tpl hier="25" item="1"/>
        </tpls>
      </n>
      <n v="103">
        <tpls c="7">
          <tpl fld="0" item="1"/>
          <tpl hier="6" item="4"/>
          <tpl hier="10" item="5"/>
          <tpl fld="1" item="34"/>
          <tpl hier="14" item="10"/>
          <tpl hier="23" item="0"/>
          <tpl hier="25" item="1"/>
        </tpls>
      </n>
      <n v="73">
        <tpls c="7">
          <tpl fld="0" item="1"/>
          <tpl hier="6" item="4"/>
          <tpl hier="10" item="5"/>
          <tpl fld="1" item="26"/>
          <tpl hier="14" item="10"/>
          <tpl hier="23" item="0"/>
          <tpl hier="25" item="1"/>
        </tpls>
      </n>
      <n v="119">
        <tpls c="7">
          <tpl fld="0" item="1"/>
          <tpl hier="6" item="4"/>
          <tpl hier="10" item="5"/>
          <tpl fld="1" item="18"/>
          <tpl hier="14" item="10"/>
          <tpl hier="23" item="0"/>
          <tpl hier="25" item="1"/>
        </tpls>
      </n>
      <n v="80">
        <tpls c="7">
          <tpl fld="0" item="1"/>
          <tpl hier="6" item="4"/>
          <tpl hier="10" item="5"/>
          <tpl fld="1" item="10"/>
          <tpl hier="14" item="10"/>
          <tpl hier="23" item="0"/>
          <tpl hier="25" item="1"/>
        </tpls>
      </n>
      <n v="73">
        <tpls c="7">
          <tpl fld="0" item="1"/>
          <tpl hier="6" item="4"/>
          <tpl hier="10" item="5"/>
          <tpl fld="1" item="2"/>
          <tpl hier="14" item="10"/>
          <tpl hier="23" item="0"/>
          <tpl hier="25" item="1"/>
        </tpls>
      </n>
      <n v="120">
        <tpls c="7">
          <tpl fld="0" item="1"/>
          <tpl hier="6" item="4"/>
          <tpl hier="10" item="5"/>
          <tpl fld="1" item="30"/>
          <tpl hier="14" item="10"/>
          <tpl hier="23" item="0"/>
          <tpl hier="25" item="1"/>
        </tpls>
      </n>
      <n v="48">
        <tpls c="7">
          <tpl fld="0" item="1"/>
          <tpl hier="6" item="4"/>
          <tpl hier="10" item="5"/>
          <tpl fld="1" item="13"/>
          <tpl hier="14" item="10"/>
          <tpl hier="23" item="0"/>
          <tpl hier="25" item="1"/>
        </tpls>
      </n>
      <n v="70">
        <tpls c="7">
          <tpl fld="0" item="1"/>
          <tpl hier="6" item="4"/>
          <tpl hier="10" item="5"/>
          <tpl fld="1" item="33"/>
          <tpl hier="14" item="10"/>
          <tpl hier="23" item="0"/>
          <tpl hier="25" item="1"/>
        </tpls>
      </n>
      <n v="73">
        <tpls c="7">
          <tpl fld="0" item="1"/>
          <tpl hier="6" item="4"/>
          <tpl hier="10" item="5"/>
          <tpl fld="1" item="25"/>
          <tpl hier="14" item="10"/>
          <tpl hier="23" item="0"/>
          <tpl hier="25" item="1"/>
        </tpls>
      </n>
      <n v="79">
        <tpls c="7">
          <tpl fld="0" item="1"/>
          <tpl hier="6" item="4"/>
          <tpl hier="10" item="5"/>
          <tpl fld="1" item="17"/>
          <tpl hier="14" item="10"/>
          <tpl hier="23" item="0"/>
          <tpl hier="25" item="1"/>
        </tpls>
      </n>
      <n v="95">
        <tpls c="7">
          <tpl fld="0" item="1"/>
          <tpl hier="6" item="4"/>
          <tpl hier="10" item="5"/>
          <tpl fld="1" item="9"/>
          <tpl hier="14" item="10"/>
          <tpl hier="23" item="0"/>
          <tpl hier="25" item="1"/>
        </tpls>
      </n>
      <n v="86">
        <tpls c="7">
          <tpl fld="0" item="1"/>
          <tpl hier="6" item="4"/>
          <tpl hier="10" item="5"/>
          <tpl fld="1" item="1"/>
          <tpl hier="14" item="10"/>
          <tpl hier="23" item="0"/>
          <tpl hier="25" item="1"/>
        </tpls>
      </n>
      <n v="86">
        <tpls c="7">
          <tpl fld="0" item="1"/>
          <tpl hier="6" item="4"/>
          <tpl hier="10" item="5"/>
          <tpl fld="1" item="14"/>
          <tpl hier="14" item="10"/>
          <tpl hier="23" item="0"/>
          <tpl hier="25" item="1"/>
        </tpls>
      </n>
      <n v="60">
        <tpls c="7">
          <tpl fld="0" item="1"/>
          <tpl hier="6" item="4"/>
          <tpl hier="10" item="5"/>
          <tpl fld="1" item="5"/>
          <tpl hier="14" item="10"/>
          <tpl hier="23" item="0"/>
          <tpl hier="25" item="1"/>
        </tpls>
      </n>
      <n v="90">
        <tpls c="7">
          <tpl fld="0" item="1"/>
          <tpl hier="6" item="4"/>
          <tpl hier="10" item="5"/>
          <tpl fld="1" item="32"/>
          <tpl hier="14" item="10"/>
          <tpl hier="23" item="0"/>
          <tpl hier="25" item="1"/>
        </tpls>
      </n>
      <n v="122">
        <tpls c="7">
          <tpl fld="0" item="1"/>
          <tpl hier="6" item="4"/>
          <tpl hier="10" item="5"/>
          <tpl fld="1" item="24"/>
          <tpl hier="14" item="10"/>
          <tpl hier="23" item="0"/>
          <tpl hier="25" item="1"/>
        </tpls>
      </n>
      <n v="83">
        <tpls c="7">
          <tpl fld="0" item="1"/>
          <tpl hier="6" item="4"/>
          <tpl hier="10" item="5"/>
          <tpl fld="1" item="16"/>
          <tpl hier="14" item="10"/>
          <tpl hier="23" item="0"/>
          <tpl hier="25" item="1"/>
        </tpls>
      </n>
      <n v="132">
        <tpls c="7">
          <tpl fld="0" item="1"/>
          <tpl hier="6" item="4"/>
          <tpl hier="10" item="5"/>
          <tpl fld="1" item="8"/>
          <tpl hier="14" item="10"/>
          <tpl hier="23" item="0"/>
          <tpl hier="25" item="1"/>
        </tpls>
      </n>
      <n v="63">
        <tpls c="7">
          <tpl fld="0" item="1"/>
          <tpl hier="6" item="4"/>
          <tpl hier="10" item="5"/>
          <tpl fld="1" item="0"/>
          <tpl hier="14" item="10"/>
          <tpl hier="23" item="0"/>
          <tpl hier="25" item="1"/>
        </tpls>
      </n>
      <n v="85">
        <tpls c="7">
          <tpl fld="0" item="1"/>
          <tpl hier="6" item="4"/>
          <tpl hier="10" item="5"/>
          <tpl fld="1" item="31"/>
          <tpl hier="14" item="10"/>
          <tpl hier="23" item="0"/>
          <tpl hier="25" item="1"/>
        </tpls>
      </n>
      <n v="94">
        <tpls c="7">
          <tpl fld="0" item="1"/>
          <tpl hier="6" item="4"/>
          <tpl hier="10" item="5"/>
          <tpl fld="1" item="23"/>
          <tpl hier="14" item="10"/>
          <tpl hier="23" item="0"/>
          <tpl hier="25" item="1"/>
        </tpls>
      </n>
      <n v="98">
        <tpls c="7">
          <tpl fld="0" item="1"/>
          <tpl hier="6" item="4"/>
          <tpl hier="10" item="5"/>
          <tpl fld="1" item="15"/>
          <tpl hier="14" item="10"/>
          <tpl hier="23" item="0"/>
          <tpl hier="25" item="1"/>
        </tpls>
      </n>
      <n v="103">
        <tpls c="7">
          <tpl fld="0" item="1"/>
          <tpl hier="6" item="4"/>
          <tpl hier="10" item="5"/>
          <tpl fld="1" item="7"/>
          <tpl hier="14" item="10"/>
          <tpl hier="23" item="0"/>
          <tpl hier="25" item="1"/>
        </tpls>
      </n>
      <n v="120">
        <tpls c="7">
          <tpl fld="0" item="1"/>
          <tpl hier="6" item="4"/>
          <tpl hier="10" item="5"/>
          <tpl fld="1" item="29"/>
          <tpl hier="14" item="10"/>
          <tpl hier="23" item="0"/>
          <tpl hier="25" item="1"/>
        </tpls>
      </n>
      <n v="62">
        <tpls c="7">
          <tpl fld="0" item="1"/>
          <tpl hier="6" item="4"/>
          <tpl hier="10" item="5"/>
          <tpl fld="1" item="30"/>
          <tpl hier="14" item="6"/>
          <tpl hier="23" item="11"/>
          <tpl hier="25" item="1"/>
        </tpls>
      </n>
      <n v="160">
        <tpls c="7">
          <tpl fld="0" item="1"/>
          <tpl hier="6" item="4"/>
          <tpl hier="10" item="5"/>
          <tpl fld="1" item="22"/>
          <tpl hier="14" item="6"/>
          <tpl hier="23" item="11"/>
          <tpl hier="25" item="1"/>
        </tpls>
      </n>
      <n v="147">
        <tpls c="7">
          <tpl fld="0" item="1"/>
          <tpl hier="6" item="4"/>
          <tpl hier="10" item="5"/>
          <tpl fld="1" item="8"/>
          <tpl hier="14" item="6"/>
          <tpl hier="23" item="11"/>
          <tpl hier="25" item="1"/>
        </tpls>
      </n>
      <n v="80">
        <tpls c="7">
          <tpl fld="0" item="1"/>
          <tpl hier="6" item="4"/>
          <tpl hier="10" item="5"/>
          <tpl fld="1" item="35"/>
          <tpl hier="14" item="6"/>
          <tpl hier="23" item="11"/>
          <tpl hier="25" item="1"/>
        </tpls>
      </n>
      <n v="133">
        <tpls c="7">
          <tpl fld="0" item="1"/>
          <tpl hier="6" item="4"/>
          <tpl hier="10" item="5"/>
          <tpl fld="1" item="4"/>
          <tpl hier="14" item="6"/>
          <tpl hier="23" item="11"/>
          <tpl hier="25" item="1"/>
        </tpls>
      </n>
      <n v="102">
        <tpls c="7">
          <tpl fld="0" item="1"/>
          <tpl hier="6" item="4"/>
          <tpl hier="10" item="5"/>
          <tpl fld="1" item="3"/>
          <tpl hier="14" item="6"/>
          <tpl hier="23" item="11"/>
          <tpl hier="25" item="1"/>
        </tpls>
      </n>
      <n v="135">
        <tpls c="7">
          <tpl fld="0" item="1"/>
          <tpl hier="6" item="4"/>
          <tpl hier="10" item="5"/>
          <tpl fld="1" item="27"/>
          <tpl hier="14" item="6"/>
          <tpl hier="23" item="11"/>
          <tpl hier="25" item="1"/>
        </tpls>
      </n>
      <n v="100">
        <tpls c="7">
          <tpl fld="0" item="1"/>
          <tpl hier="6" item="4"/>
          <tpl hier="10" item="5"/>
          <tpl fld="1" item="34"/>
          <tpl hier="14" item="6"/>
          <tpl hier="23" item="11"/>
          <tpl hier="25" item="1"/>
        </tpls>
      </n>
      <n v="89">
        <tpls c="7">
          <tpl fld="0" item="1"/>
          <tpl hier="6" item="4"/>
          <tpl hier="10" item="5"/>
          <tpl fld="1" item="10"/>
          <tpl hier="14" item="6"/>
          <tpl hier="23" item="11"/>
          <tpl hier="25" item="1"/>
        </tpls>
      </n>
      <n v="93">
        <tpls c="7">
          <tpl fld="0" item="1"/>
          <tpl hier="6" item="4"/>
          <tpl hier="10" item="5"/>
          <tpl fld="1" item="5"/>
          <tpl hier="14" item="6"/>
          <tpl hier="23" item="11"/>
          <tpl hier="25" item="1"/>
        </tpls>
      </n>
      <n v="68">
        <tpls c="7">
          <tpl fld="0" item="1"/>
          <tpl hier="6" item="4"/>
          <tpl hier="10" item="5"/>
          <tpl fld="1" item="0"/>
          <tpl hier="14" item="6"/>
          <tpl hier="23" item="11"/>
          <tpl hier="25" item="1"/>
        </tpls>
      </n>
      <n v="127">
        <tpls c="7">
          <tpl fld="0" item="1"/>
          <tpl hier="6" item="4"/>
          <tpl hier="10" item="5"/>
          <tpl fld="1" item="11"/>
          <tpl hier="14" item="6"/>
          <tpl hier="23" item="11"/>
          <tpl hier="25" item="1"/>
        </tpls>
      </n>
      <n v="104">
        <tpls c="7">
          <tpl fld="0" item="1"/>
          <tpl hier="6" item="4"/>
          <tpl hier="10" item="5"/>
          <tpl fld="1" item="23"/>
          <tpl hier="14" item="6"/>
          <tpl hier="23" item="11"/>
          <tpl hier="25" item="1"/>
        </tpls>
      </n>
      <n v="98">
        <tpls c="7">
          <tpl fld="0" item="1"/>
          <tpl hier="6" item="4"/>
          <tpl hier="10" item="5"/>
          <tpl fld="1" item="33"/>
          <tpl hier="14" item="6"/>
          <tpl hier="23" item="11"/>
          <tpl hier="25" item="1"/>
        </tpls>
      </n>
      <n v="92">
        <tpls c="7">
          <tpl fld="0" item="1"/>
          <tpl hier="6" item="4"/>
          <tpl hier="10" item="5"/>
          <tpl fld="1" item="25"/>
          <tpl hier="14" item="6"/>
          <tpl hier="23" item="11"/>
          <tpl hier="25" item="1"/>
        </tpls>
      </n>
      <n v="81">
        <tpls c="7">
          <tpl fld="0" item="1"/>
          <tpl hier="6" item="4"/>
          <tpl hier="10" item="5"/>
          <tpl fld="1" item="28"/>
          <tpl hier="14" item="6"/>
          <tpl hier="23" item="11"/>
          <tpl hier="25" item="1"/>
        </tpls>
      </n>
      <n v="64">
        <tpls c="7">
          <tpl fld="0" item="1"/>
          <tpl hier="6" item="4"/>
          <tpl hier="10" item="5"/>
          <tpl fld="1" item="21"/>
          <tpl hier="14" item="6"/>
          <tpl hier="23" item="11"/>
          <tpl hier="25" item="1"/>
        </tpls>
      </n>
      <n v="108">
        <tpls c="7">
          <tpl fld="0" item="1"/>
          <tpl hier="6" item="4"/>
          <tpl hier="10" item="5"/>
          <tpl fld="1" item="26"/>
          <tpl hier="14" item="6"/>
          <tpl hier="23" item="11"/>
          <tpl hier="25" item="1"/>
        </tpls>
      </n>
      <n v="119">
        <tpls c="7">
          <tpl fld="0" item="1"/>
          <tpl hier="6" item="4"/>
          <tpl hier="10" item="5"/>
          <tpl fld="1" item="29"/>
          <tpl hier="14" item="6"/>
          <tpl hier="23" item="11"/>
          <tpl hier="25" item="1"/>
        </tpls>
      </n>
      <n v="100">
        <tpls c="7">
          <tpl fld="0" item="1"/>
          <tpl hier="6" item="4"/>
          <tpl hier="10" item="5"/>
          <tpl fld="1" item="14"/>
          <tpl hier="14" item="6"/>
          <tpl hier="23" item="11"/>
          <tpl hier="25" item="1"/>
        </tpls>
      </n>
      <n v="137">
        <tpls c="7">
          <tpl fld="0" item="1"/>
          <tpl hier="6" item="4"/>
          <tpl hier="10" item="5"/>
          <tpl fld="1" item="13"/>
          <tpl hier="14" item="6"/>
          <tpl hier="23" item="11"/>
          <tpl hier="25" item="1"/>
        </tpls>
      </n>
      <n v="102">
        <tpls c="7">
          <tpl fld="0" item="1"/>
          <tpl hier="6" item="4"/>
          <tpl hier="10" item="5"/>
          <tpl fld="1" item="31"/>
          <tpl hier="14" item="6"/>
          <tpl hier="23" item="11"/>
          <tpl hier="25" item="1"/>
        </tpls>
      </n>
      <n v="107">
        <tpls c="7">
          <tpl fld="0" item="1"/>
          <tpl hier="6" item="4"/>
          <tpl hier="10" item="5"/>
          <tpl fld="1" item="32"/>
          <tpl hier="14" item="6"/>
          <tpl hier="23" item="11"/>
          <tpl hier="25" item="1"/>
        </tpls>
      </n>
      <n v="96">
        <tpls c="7">
          <tpl fld="0" item="1"/>
          <tpl hier="6" item="4"/>
          <tpl hier="10" item="5"/>
          <tpl fld="1" item="17"/>
          <tpl hier="14" item="6"/>
          <tpl hier="23" item="11"/>
          <tpl hier="25" item="1"/>
        </tpls>
      </n>
      <n v="105">
        <tpls c="7">
          <tpl fld="0" item="1"/>
          <tpl hier="6" item="4"/>
          <tpl hier="10" item="5"/>
          <tpl fld="1" item="9"/>
          <tpl hier="14" item="6"/>
          <tpl hier="23" item="11"/>
          <tpl hier="25" item="1"/>
        </tpls>
      </n>
      <n v="97">
        <tpls c="7">
          <tpl fld="0" item="1"/>
          <tpl hier="6" item="4"/>
          <tpl hier="10" item="5"/>
          <tpl fld="1" item="1"/>
          <tpl hier="14" item="6"/>
          <tpl hier="23" item="11"/>
          <tpl hier="25" item="1"/>
        </tpls>
      </n>
      <n v="128">
        <tpls c="7">
          <tpl fld="0" item="1"/>
          <tpl hier="6" item="4"/>
          <tpl hier="10" item="5"/>
          <tpl fld="1" item="24"/>
          <tpl hier="14" item="6"/>
          <tpl hier="23" item="11"/>
          <tpl hier="25" item="1"/>
        </tpls>
      </n>
      <n v="55">
        <tpls c="7">
          <tpl fld="0" item="1"/>
          <tpl hier="6" item="4"/>
          <tpl hier="10" item="5"/>
          <tpl fld="1" item="36"/>
          <tpl hier="14" item="6"/>
          <tpl hier="23" item="11"/>
          <tpl hier="25" item="1"/>
        </tpls>
      </n>
      <n v="105">
        <tpls c="7">
          <tpl fld="0" item="1"/>
          <tpl hier="6" item="4"/>
          <tpl hier="10" item="5"/>
          <tpl fld="1" item="15"/>
          <tpl hier="14" item="6"/>
          <tpl hier="23" item="11"/>
          <tpl hier="25" item="1"/>
        </tpls>
      </n>
      <n v="147">
        <tpls c="7">
          <tpl fld="0" item="1"/>
          <tpl hier="6" item="4"/>
          <tpl hier="10" item="5"/>
          <tpl fld="1" item="18"/>
          <tpl hier="14" item="6"/>
          <tpl hier="23" item="11"/>
          <tpl hier="25" item="1"/>
        </tpls>
      </n>
      <n v="99">
        <tpls c="7">
          <tpl fld="0" item="1"/>
          <tpl hier="6" item="4"/>
          <tpl hier="10" item="5"/>
          <tpl fld="1" item="16"/>
          <tpl hier="14" item="6"/>
          <tpl hier="23" item="11"/>
          <tpl hier="25" item="1"/>
        </tpls>
      </n>
      <n v="107">
        <tpls c="7">
          <tpl fld="0" item="1"/>
          <tpl hier="6" item="4"/>
          <tpl hier="10" item="5"/>
          <tpl fld="1" item="12"/>
          <tpl hier="14" item="6"/>
          <tpl hier="23" item="11"/>
          <tpl hier="25" item="1"/>
        </tpls>
      </n>
      <n v="117">
        <tpls c="7">
          <tpl fld="0" item="1"/>
          <tpl hier="6" item="4"/>
          <tpl hier="10" item="5"/>
          <tpl fld="1" item="7"/>
          <tpl hier="14" item="6"/>
          <tpl hier="23" item="11"/>
          <tpl hier="25" item="1"/>
        </tpls>
      </n>
      <n v="104">
        <tpls c="7">
          <tpl fld="0" item="1"/>
          <tpl hier="6" item="4"/>
          <tpl hier="10" item="5"/>
          <tpl fld="1" item="20"/>
          <tpl hier="14" item="6"/>
          <tpl hier="23" item="11"/>
          <tpl hier="25" item="1"/>
        </tpls>
      </n>
      <n v="105">
        <tpls c="7">
          <tpl fld="0" item="1"/>
          <tpl hier="6" item="4"/>
          <tpl hier="10" item="5"/>
          <tpl fld="1" item="6"/>
          <tpl hier="14" item="6"/>
          <tpl hier="23" item="11"/>
          <tpl hier="25" item="1"/>
        </tpls>
      </n>
      <n v="136">
        <tpls c="7">
          <tpl fld="0" item="1"/>
          <tpl hier="6" item="4"/>
          <tpl hier="10" item="5"/>
          <tpl fld="1" item="19"/>
          <tpl hier="14" item="6"/>
          <tpl hier="23" item="11"/>
          <tpl hier="25" item="1"/>
        </tpls>
      </n>
      <n v="120">
        <tpls c="7">
          <tpl fld="0" item="1"/>
          <tpl hier="6" item="4"/>
          <tpl hier="10" item="5"/>
          <tpl fld="1" item="2"/>
          <tpl hier="14" item="6"/>
          <tpl hier="23" item="11"/>
          <tpl hier="25" item="1"/>
        </tpls>
      </n>
      <n v="274">
        <tpls c="7">
          <tpl fld="0" item="1"/>
          <tpl hier="6" item="4"/>
          <tpl hier="10" item="12"/>
          <tpl fld="1" item="30"/>
          <tpl hier="14" item="6"/>
          <tpl hier="23" item="0"/>
          <tpl hier="25" item="1"/>
        </tpls>
      </n>
      <n v="297">
        <tpls c="7">
          <tpl fld="0" item="1"/>
          <tpl hier="6" item="4"/>
          <tpl hier="10" item="12"/>
          <tpl fld="1" item="22"/>
          <tpl hier="14" item="6"/>
          <tpl hier="23" item="0"/>
          <tpl hier="25" item="1"/>
        </tpls>
      </n>
      <n v="336">
        <tpls c="7">
          <tpl fld="0" item="1"/>
          <tpl hier="6" item="4"/>
          <tpl hier="10" item="12"/>
          <tpl fld="1" item="8"/>
          <tpl hier="14" item="6"/>
          <tpl hier="23" item="0"/>
          <tpl hier="25" item="1"/>
        </tpls>
      </n>
      <n v="253">
        <tpls c="7">
          <tpl fld="0" item="1"/>
          <tpl hier="6" item="4"/>
          <tpl hier="10" item="12"/>
          <tpl fld="1" item="35"/>
          <tpl hier="14" item="6"/>
          <tpl hier="23" item="0"/>
          <tpl hier="25" item="1"/>
        </tpls>
      </n>
      <n v="249">
        <tpls c="7">
          <tpl fld="0" item="1"/>
          <tpl hier="6" item="4"/>
          <tpl hier="10" item="12"/>
          <tpl fld="1" item="4"/>
          <tpl hier="14" item="6"/>
          <tpl hier="23" item="0"/>
          <tpl hier="25" item="1"/>
        </tpls>
      </n>
      <n v="304">
        <tpls c="7">
          <tpl fld="0" item="1"/>
          <tpl hier="6" item="4"/>
          <tpl hier="10" item="12"/>
          <tpl fld="1" item="3"/>
          <tpl hier="14" item="6"/>
          <tpl hier="23" item="0"/>
          <tpl hier="25" item="1"/>
        </tpls>
      </n>
      <n v="285">
        <tpls c="7">
          <tpl fld="0" item="1"/>
          <tpl hier="6" item="4"/>
          <tpl hier="10" item="12"/>
          <tpl fld="1" item="27"/>
          <tpl hier="14" item="6"/>
          <tpl hier="23" item="0"/>
          <tpl hier="25" item="1"/>
        </tpls>
      </n>
      <n v="290">
        <tpls c="7">
          <tpl fld="0" item="1"/>
          <tpl hier="6" item="4"/>
          <tpl hier="10" item="12"/>
          <tpl fld="1" item="34"/>
          <tpl hier="14" item="6"/>
          <tpl hier="23" item="0"/>
          <tpl hier="25" item="1"/>
        </tpls>
      </n>
      <n v="245">
        <tpls c="7">
          <tpl fld="0" item="1"/>
          <tpl hier="6" item="4"/>
          <tpl hier="10" item="12"/>
          <tpl fld="1" item="10"/>
          <tpl hier="14" item="6"/>
          <tpl hier="23" item="0"/>
          <tpl hier="25" item="1"/>
        </tpls>
      </n>
      <n v="232">
        <tpls c="7">
          <tpl fld="0" item="1"/>
          <tpl hier="6" item="4"/>
          <tpl hier="10" item="12"/>
          <tpl fld="1" item="5"/>
          <tpl hier="14" item="6"/>
          <tpl hier="23" item="0"/>
          <tpl hier="25" item="1"/>
        </tpls>
      </n>
      <n v="213">
        <tpls c="7">
          <tpl fld="0" item="1"/>
          <tpl hier="6" item="4"/>
          <tpl hier="10" item="12"/>
          <tpl fld="1" item="0"/>
          <tpl hier="14" item="6"/>
          <tpl hier="23" item="0"/>
          <tpl hier="25" item="1"/>
        </tpls>
      </n>
      <n v="242">
        <tpls c="7">
          <tpl fld="0" item="1"/>
          <tpl hier="6" item="4"/>
          <tpl hier="10" item="12"/>
          <tpl fld="1" item="11"/>
          <tpl hier="14" item="6"/>
          <tpl hier="23" item="0"/>
          <tpl hier="25" item="1"/>
        </tpls>
      </n>
      <n v="260">
        <tpls c="7">
          <tpl fld="0" item="1"/>
          <tpl hier="6" item="4"/>
          <tpl hier="10" item="12"/>
          <tpl fld="1" item="23"/>
          <tpl hier="14" item="6"/>
          <tpl hier="23" item="0"/>
          <tpl hier="25" item="1"/>
        </tpls>
      </n>
      <n v="257">
        <tpls c="7">
          <tpl fld="0" item="1"/>
          <tpl hier="6" item="4"/>
          <tpl hier="10" item="12"/>
          <tpl fld="1" item="33"/>
          <tpl hier="14" item="6"/>
          <tpl hier="23" item="0"/>
          <tpl hier="25" item="1"/>
        </tpls>
      </n>
      <n v="245">
        <tpls c="7">
          <tpl fld="0" item="1"/>
          <tpl hier="6" item="4"/>
          <tpl hier="10" item="12"/>
          <tpl fld="1" item="25"/>
          <tpl hier="14" item="6"/>
          <tpl hier="23" item="0"/>
          <tpl hier="25" item="1"/>
        </tpls>
      </n>
      <n v="244">
        <tpls c="7">
          <tpl fld="0" item="1"/>
          <tpl hier="6" item="4"/>
          <tpl hier="10" item="12"/>
          <tpl fld="1" item="28"/>
          <tpl hier="14" item="6"/>
          <tpl hier="23" item="0"/>
          <tpl hier="25" item="1"/>
        </tpls>
      </n>
      <n v="145">
        <tpls c="7">
          <tpl fld="0" item="1"/>
          <tpl hier="6" item="4"/>
          <tpl hier="10" item="12"/>
          <tpl fld="1" item="21"/>
          <tpl hier="14" item="6"/>
          <tpl hier="23" item="0"/>
          <tpl hier="25" item="1"/>
        </tpls>
      </n>
      <n v="273">
        <tpls c="7">
          <tpl fld="0" item="1"/>
          <tpl hier="6" item="4"/>
          <tpl hier="10" item="12"/>
          <tpl fld="1" item="26"/>
          <tpl hier="14" item="6"/>
          <tpl hier="23" item="0"/>
          <tpl hier="25" item="1"/>
        </tpls>
      </n>
      <n v="267">
        <tpls c="7">
          <tpl fld="0" item="1"/>
          <tpl hier="6" item="4"/>
          <tpl hier="10" item="12"/>
          <tpl fld="1" item="29"/>
          <tpl hier="14" item="6"/>
          <tpl hier="23" item="0"/>
          <tpl hier="25" item="1"/>
        </tpls>
      </n>
      <n v="259">
        <tpls c="7">
          <tpl fld="0" item="1"/>
          <tpl hier="6" item="4"/>
          <tpl hier="10" item="12"/>
          <tpl fld="1" item="14"/>
          <tpl hier="14" item="6"/>
          <tpl hier="23" item="0"/>
          <tpl hier="25" item="1"/>
        </tpls>
      </n>
      <n v="267">
        <tpls c="7">
          <tpl fld="0" item="1"/>
          <tpl hier="6" item="4"/>
          <tpl hier="10" item="12"/>
          <tpl fld="1" item="13"/>
          <tpl hier="14" item="6"/>
          <tpl hier="23" item="0"/>
          <tpl hier="25" item="1"/>
        </tpls>
      </n>
      <n v="254">
        <tpls c="7">
          <tpl fld="0" item="1"/>
          <tpl hier="6" item="4"/>
          <tpl hier="10" item="12"/>
          <tpl fld="1" item="31"/>
          <tpl hier="14" item="6"/>
          <tpl hier="23" item="0"/>
          <tpl hier="25" item="1"/>
        </tpls>
      </n>
      <n v="193">
        <tpls c="7">
          <tpl fld="0" item="1"/>
          <tpl hier="6" item="4"/>
          <tpl hier="10" item="12"/>
          <tpl fld="1" item="32"/>
          <tpl hier="14" item="6"/>
          <tpl hier="23" item="0"/>
          <tpl hier="25" item="1"/>
        </tpls>
      </n>
      <n v="232">
        <tpls c="7">
          <tpl fld="0" item="1"/>
          <tpl hier="6" item="4"/>
          <tpl hier="10" item="12"/>
          <tpl fld="1" item="17"/>
          <tpl hier="14" item="6"/>
          <tpl hier="23" item="0"/>
          <tpl hier="25" item="1"/>
        </tpls>
      </n>
      <n v="235">
        <tpls c="7">
          <tpl fld="0" item="1"/>
          <tpl hier="6" item="4"/>
          <tpl hier="10" item="12"/>
          <tpl fld="1" item="9"/>
          <tpl hier="14" item="6"/>
          <tpl hier="23" item="0"/>
          <tpl hier="25" item="1"/>
        </tpls>
      </n>
      <n v="284">
        <tpls c="7">
          <tpl fld="0" item="1"/>
          <tpl hier="6" item="4"/>
          <tpl hier="10" item="12"/>
          <tpl fld="1" item="1"/>
          <tpl hier="14" item="6"/>
          <tpl hier="23" item="0"/>
          <tpl hier="25" item="1"/>
        </tpls>
      </n>
      <n v="264">
        <tpls c="7">
          <tpl fld="0" item="1"/>
          <tpl hier="6" item="4"/>
          <tpl hier="10" item="12"/>
          <tpl fld="1" item="24"/>
          <tpl hier="14" item="6"/>
          <tpl hier="23" item="0"/>
          <tpl hier="25" item="1"/>
        </tpls>
      </n>
      <n v="282">
        <tpls c="7">
          <tpl fld="0" item="1"/>
          <tpl hier="6" item="4"/>
          <tpl hier="10" item="12"/>
          <tpl fld="1" item="36"/>
          <tpl hier="14" item="6"/>
          <tpl hier="23" item="0"/>
          <tpl hier="25" item="1"/>
        </tpls>
      </n>
      <n v="261">
        <tpls c="7">
          <tpl fld="0" item="1"/>
          <tpl hier="6" item="4"/>
          <tpl hier="10" item="12"/>
          <tpl fld="1" item="15"/>
          <tpl hier="14" item="6"/>
          <tpl hier="23" item="0"/>
          <tpl hier="25" item="1"/>
        </tpls>
      </n>
      <n v="291">
        <tpls c="7">
          <tpl fld="0" item="1"/>
          <tpl hier="6" item="4"/>
          <tpl hier="10" item="12"/>
          <tpl fld="1" item="18"/>
          <tpl hier="14" item="6"/>
          <tpl hier="23" item="0"/>
          <tpl hier="25" item="1"/>
        </tpls>
      </n>
      <n v="277">
        <tpls c="7">
          <tpl fld="0" item="1"/>
          <tpl hier="6" item="4"/>
          <tpl hier="10" item="12"/>
          <tpl fld="1" item="16"/>
          <tpl hier="14" item="6"/>
          <tpl hier="23" item="0"/>
          <tpl hier="25" item="1"/>
        </tpls>
      </n>
      <n v="273">
        <tpls c="7">
          <tpl fld="0" item="1"/>
          <tpl hier="6" item="4"/>
          <tpl hier="10" item="12"/>
          <tpl fld="1" item="12"/>
          <tpl hier="14" item="6"/>
          <tpl hier="23" item="0"/>
          <tpl hier="25" item="1"/>
        </tpls>
      </n>
      <n v="318">
        <tpls c="7">
          <tpl fld="0" item="1"/>
          <tpl hier="6" item="4"/>
          <tpl hier="10" item="12"/>
          <tpl fld="1" item="7"/>
          <tpl hier="14" item="6"/>
          <tpl hier="23" item="0"/>
          <tpl hier="25" item="1"/>
        </tpls>
      </n>
      <n v="238">
        <tpls c="7">
          <tpl fld="0" item="1"/>
          <tpl hier="6" item="4"/>
          <tpl hier="10" item="12"/>
          <tpl fld="1" item="20"/>
          <tpl hier="14" item="6"/>
          <tpl hier="23" item="0"/>
          <tpl hier="25" item="1"/>
        </tpls>
      </n>
      <n v="269">
        <tpls c="7">
          <tpl fld="0" item="1"/>
          <tpl hier="6" item="4"/>
          <tpl hier="10" item="12"/>
          <tpl fld="1" item="6"/>
          <tpl hier="14" item="6"/>
          <tpl hier="23" item="0"/>
          <tpl hier="25" item="1"/>
        </tpls>
      </n>
      <n v="312">
        <tpls c="7">
          <tpl fld="0" item="1"/>
          <tpl hier="6" item="4"/>
          <tpl hier="10" item="12"/>
          <tpl fld="1" item="19"/>
          <tpl hier="14" item="6"/>
          <tpl hier="23" item="0"/>
          <tpl hier="25" item="1"/>
        </tpls>
      </n>
      <n v="266">
        <tpls c="7">
          <tpl fld="0" item="1"/>
          <tpl hier="6" item="4"/>
          <tpl hier="10" item="12"/>
          <tpl fld="1" item="2"/>
          <tpl hier="14" item="6"/>
          <tpl hier="23" item="0"/>
          <tpl hier="25" item="1"/>
        </tpls>
      </n>
      <n v="176">
        <tpls c="7">
          <tpl fld="0" item="1"/>
          <tpl hier="6" item="4"/>
          <tpl hier="10" item="5"/>
          <tpl fld="1" item="30"/>
          <tpl hier="14" item="6"/>
          <tpl hier="23" item="13"/>
          <tpl hier="25" item="1"/>
        </tpls>
      </n>
      <n v="144">
        <tpls c="7">
          <tpl fld="0" item="1"/>
          <tpl hier="6" item="4"/>
          <tpl hier="10" item="5"/>
          <tpl fld="1" item="22"/>
          <tpl hier="14" item="6"/>
          <tpl hier="23" item="13"/>
          <tpl hier="25" item="1"/>
        </tpls>
      </n>
      <n v="185">
        <tpls c="7">
          <tpl fld="0" item="1"/>
          <tpl hier="6" item="4"/>
          <tpl hier="10" item="5"/>
          <tpl fld="1" item="8"/>
          <tpl hier="14" item="6"/>
          <tpl hier="23" item="13"/>
          <tpl hier="25" item="1"/>
        </tpls>
      </n>
      <n v="76">
        <tpls c="7">
          <tpl fld="0" item="1"/>
          <tpl hier="6" item="4"/>
          <tpl hier="10" item="5"/>
          <tpl fld="1" item="35"/>
          <tpl hier="14" item="6"/>
          <tpl hier="23" item="13"/>
          <tpl hier="25" item="1"/>
        </tpls>
      </n>
      <n v="148">
        <tpls c="7">
          <tpl fld="0" item="1"/>
          <tpl hier="6" item="4"/>
          <tpl hier="10" item="5"/>
          <tpl fld="1" item="4"/>
          <tpl hier="14" item="6"/>
          <tpl hier="23" item="13"/>
          <tpl hier="25" item="1"/>
        </tpls>
      </n>
      <n v="153">
        <tpls c="7">
          <tpl fld="0" item="1"/>
          <tpl hier="6" item="4"/>
          <tpl hier="10" item="5"/>
          <tpl fld="1" item="3"/>
          <tpl hier="14" item="6"/>
          <tpl hier="23" item="13"/>
          <tpl hier="25" item="1"/>
        </tpls>
      </n>
      <n v="169">
        <tpls c="7">
          <tpl fld="0" item="1"/>
          <tpl hier="6" item="4"/>
          <tpl hier="10" item="5"/>
          <tpl fld="1" item="27"/>
          <tpl hier="14" item="6"/>
          <tpl hier="23" item="13"/>
          <tpl hier="25" item="1"/>
        </tpls>
      </n>
      <n v="123">
        <tpls c="7">
          <tpl fld="0" item="1"/>
          <tpl hier="6" item="4"/>
          <tpl hier="10" item="5"/>
          <tpl fld="1" item="34"/>
          <tpl hier="14" item="6"/>
          <tpl hier="23" item="13"/>
          <tpl hier="25" item="1"/>
        </tpls>
      </n>
      <n v="103">
        <tpls c="7">
          <tpl fld="0" item="1"/>
          <tpl hier="6" item="4"/>
          <tpl hier="10" item="5"/>
          <tpl fld="1" item="10"/>
          <tpl hier="14" item="6"/>
          <tpl hier="23" item="13"/>
          <tpl hier="25" item="1"/>
        </tpls>
      </n>
      <n v="151">
        <tpls c="7">
          <tpl fld="0" item="1"/>
          <tpl hier="6" item="4"/>
          <tpl hier="10" item="5"/>
          <tpl fld="1" item="5"/>
          <tpl hier="14" item="6"/>
          <tpl hier="23" item="13"/>
          <tpl hier="25" item="1"/>
        </tpls>
      </n>
      <n v="80">
        <tpls c="7">
          <tpl fld="0" item="1"/>
          <tpl hier="6" item="4"/>
          <tpl hier="10" item="5"/>
          <tpl fld="1" item="0"/>
          <tpl hier="14" item="6"/>
          <tpl hier="23" item="13"/>
          <tpl hier="25" item="1"/>
        </tpls>
      </n>
      <n v="97">
        <tpls c="7">
          <tpl fld="0" item="1"/>
          <tpl hier="6" item="4"/>
          <tpl hier="10" item="5"/>
          <tpl fld="1" item="11"/>
          <tpl hier="14" item="6"/>
          <tpl hier="23" item="13"/>
          <tpl hier="25" item="1"/>
        </tpls>
      </n>
      <n v="88">
        <tpls c="7">
          <tpl fld="0" item="1"/>
          <tpl hier="6" item="4"/>
          <tpl hier="10" item="5"/>
          <tpl fld="1" item="23"/>
          <tpl hier="14" item="6"/>
          <tpl hier="23" item="13"/>
          <tpl hier="25" item="1"/>
        </tpls>
      </n>
      <n v="165">
        <tpls c="7">
          <tpl fld="0" item="1"/>
          <tpl hier="6" item="4"/>
          <tpl hier="10" item="5"/>
          <tpl fld="1" item="33"/>
          <tpl hier="14" item="6"/>
          <tpl hier="23" item="13"/>
          <tpl hier="25" item="1"/>
        </tpls>
      </n>
      <n v="177">
        <tpls c="7">
          <tpl fld="0" item="1"/>
          <tpl hier="6" item="4"/>
          <tpl hier="10" item="5"/>
          <tpl fld="1" item="25"/>
          <tpl hier="14" item="6"/>
          <tpl hier="23" item="13"/>
          <tpl hier="25" item="1"/>
        </tpls>
      </n>
      <n v="161">
        <tpls c="7">
          <tpl fld="0" item="1"/>
          <tpl hier="6" item="4"/>
          <tpl hier="10" item="5"/>
          <tpl fld="1" item="28"/>
          <tpl hier="14" item="6"/>
          <tpl hier="23" item="13"/>
          <tpl hier="25" item="1"/>
        </tpls>
      </n>
      <n v="92">
        <tpls c="7">
          <tpl fld="0" item="1"/>
          <tpl hier="6" item="4"/>
          <tpl hier="10" item="5"/>
          <tpl fld="1" item="21"/>
          <tpl hier="14" item="6"/>
          <tpl hier="23" item="13"/>
          <tpl hier="25" item="1"/>
        </tpls>
      </n>
      <n v="130">
        <tpls c="7">
          <tpl fld="0" item="1"/>
          <tpl hier="6" item="4"/>
          <tpl hier="10" item="5"/>
          <tpl fld="1" item="26"/>
          <tpl hier="14" item="6"/>
          <tpl hier="23" item="13"/>
          <tpl hier="25" item="1"/>
        </tpls>
      </n>
      <n v="104">
        <tpls c="7">
          <tpl fld="0" item="1"/>
          <tpl hier="6" item="4"/>
          <tpl hier="10" item="5"/>
          <tpl fld="1" item="29"/>
          <tpl hier="14" item="6"/>
          <tpl hier="23" item="13"/>
          <tpl hier="25" item="1"/>
        </tpls>
      </n>
      <n v="148">
        <tpls c="7">
          <tpl fld="0" item="1"/>
          <tpl hier="6" item="4"/>
          <tpl hier="10" item="5"/>
          <tpl fld="1" item="14"/>
          <tpl hier="14" item="6"/>
          <tpl hier="23" item="13"/>
          <tpl hier="25" item="1"/>
        </tpls>
      </n>
      <n v="128">
        <tpls c="7">
          <tpl fld="0" item="1"/>
          <tpl hier="6" item="4"/>
          <tpl hier="10" item="5"/>
          <tpl fld="1" item="13"/>
          <tpl hier="14" item="6"/>
          <tpl hier="23" item="13"/>
          <tpl hier="25" item="1"/>
        </tpls>
      </n>
      <n v="170">
        <tpls c="7">
          <tpl fld="0" item="1"/>
          <tpl hier="6" item="4"/>
          <tpl hier="10" item="5"/>
          <tpl fld="1" item="31"/>
          <tpl hier="14" item="6"/>
          <tpl hier="23" item="13"/>
          <tpl hier="25" item="1"/>
        </tpls>
      </n>
      <n v="136">
        <tpls c="7">
          <tpl fld="0" item="1"/>
          <tpl hier="6" item="4"/>
          <tpl hier="10" item="5"/>
          <tpl fld="1" item="32"/>
          <tpl hier="14" item="6"/>
          <tpl hier="23" item="13"/>
          <tpl hier="25" item="1"/>
        </tpls>
      </n>
      <n v="110">
        <tpls c="7">
          <tpl fld="0" item="1"/>
          <tpl hier="6" item="4"/>
          <tpl hier="10" item="5"/>
          <tpl fld="1" item="17"/>
          <tpl hier="14" item="6"/>
          <tpl hier="23" item="13"/>
          <tpl hier="25" item="1"/>
        </tpls>
      </n>
      <n v="120">
        <tpls c="7">
          <tpl fld="0" item="1"/>
          <tpl hier="6" item="4"/>
          <tpl hier="10" item="5"/>
          <tpl fld="1" item="9"/>
          <tpl hier="14" item="6"/>
          <tpl hier="23" item="13"/>
          <tpl hier="25" item="1"/>
        </tpls>
      </n>
      <n v="149">
        <tpls c="7">
          <tpl fld="0" item="1"/>
          <tpl hier="6" item="4"/>
          <tpl hier="10" item="5"/>
          <tpl fld="1" item="1"/>
          <tpl hier="14" item="6"/>
          <tpl hier="23" item="13"/>
          <tpl hier="25" item="1"/>
        </tpls>
      </n>
      <n v="111">
        <tpls c="7">
          <tpl fld="0" item="1"/>
          <tpl hier="6" item="4"/>
          <tpl hier="10" item="5"/>
          <tpl fld="1" item="24"/>
          <tpl hier="14" item="6"/>
          <tpl hier="23" item="13"/>
          <tpl hier="25" item="1"/>
        </tpls>
      </n>
      <n v="173">
        <tpls c="7">
          <tpl fld="0" item="1"/>
          <tpl hier="6" item="4"/>
          <tpl hier="10" item="5"/>
          <tpl fld="1" item="36"/>
          <tpl hier="14" item="6"/>
          <tpl hier="23" item="13"/>
          <tpl hier="25" item="1"/>
        </tpls>
      </n>
      <n v="220">
        <tpls c="7">
          <tpl fld="0" item="1"/>
          <tpl hier="6" item="4"/>
          <tpl hier="10" item="5"/>
          <tpl fld="1" item="15"/>
          <tpl hier="14" item="6"/>
          <tpl hier="23" item="13"/>
          <tpl hier="25" item="1"/>
        </tpls>
      </n>
      <n v="159">
        <tpls c="7">
          <tpl fld="0" item="1"/>
          <tpl hier="6" item="4"/>
          <tpl hier="10" item="5"/>
          <tpl fld="1" item="18"/>
          <tpl hier="14" item="6"/>
          <tpl hier="23" item="13"/>
          <tpl hier="25" item="1"/>
        </tpls>
      </n>
      <n v="146">
        <tpls c="7">
          <tpl fld="0" item="1"/>
          <tpl hier="6" item="4"/>
          <tpl hier="10" item="5"/>
          <tpl fld="1" item="16"/>
          <tpl hier="14" item="6"/>
          <tpl hier="23" item="13"/>
          <tpl hier="25" item="1"/>
        </tpls>
      </n>
      <n v="115">
        <tpls c="7">
          <tpl fld="0" item="1"/>
          <tpl hier="6" item="4"/>
          <tpl hier="10" item="5"/>
          <tpl fld="1" item="12"/>
          <tpl hier="14" item="6"/>
          <tpl hier="23" item="13"/>
          <tpl hier="25" item="1"/>
        </tpls>
      </n>
      <n v="133">
        <tpls c="7">
          <tpl fld="0" item="1"/>
          <tpl hier="6" item="4"/>
          <tpl hier="10" item="5"/>
          <tpl fld="1" item="7"/>
          <tpl hier="14" item="6"/>
          <tpl hier="23" item="13"/>
          <tpl hier="25" item="1"/>
        </tpls>
      </n>
      <n v="107">
        <tpls c="7">
          <tpl fld="0" item="1"/>
          <tpl hier="6" item="4"/>
          <tpl hier="10" item="5"/>
          <tpl fld="1" item="20"/>
          <tpl hier="14" item="6"/>
          <tpl hier="23" item="13"/>
          <tpl hier="25" item="1"/>
        </tpls>
      </n>
      <n v="136">
        <tpls c="7">
          <tpl fld="0" item="1"/>
          <tpl hier="6" item="4"/>
          <tpl hier="10" item="5"/>
          <tpl fld="1" item="6"/>
          <tpl hier="14" item="6"/>
          <tpl hier="23" item="13"/>
          <tpl hier="25" item="1"/>
        </tpls>
      </n>
      <n v="102">
        <tpls c="7">
          <tpl fld="0" item="1"/>
          <tpl hier="6" item="4"/>
          <tpl hier="10" item="5"/>
          <tpl fld="1" item="19"/>
          <tpl hier="14" item="6"/>
          <tpl hier="23" item="13"/>
          <tpl hier="25" item="1"/>
        </tpls>
      </n>
      <n v="122">
        <tpls c="7">
          <tpl fld="0" item="1"/>
          <tpl hier="6" item="4"/>
          <tpl hier="10" item="5"/>
          <tpl fld="1" item="2"/>
          <tpl hier="14" item="6"/>
          <tpl hier="23" item="13"/>
          <tpl hier="25" item="1"/>
        </tpls>
      </n>
      <n v="98">
        <tpls c="7">
          <tpl fld="0" item="1"/>
          <tpl hier="6" item="4"/>
          <tpl hier="10" item="14"/>
          <tpl fld="1" item="30"/>
          <tpl hier="14" item="6"/>
          <tpl hier="23" item="0"/>
          <tpl hier="25" item="1"/>
        </tpls>
      </n>
      <n v="113">
        <tpls c="7">
          <tpl fld="0" item="1"/>
          <tpl hier="6" item="4"/>
          <tpl hier="10" item="14"/>
          <tpl fld="1" item="22"/>
          <tpl hier="14" item="6"/>
          <tpl hier="23" item="0"/>
          <tpl hier="25" item="1"/>
        </tpls>
      </n>
      <n v="91">
        <tpls c="7">
          <tpl fld="0" item="1"/>
          <tpl hier="6" item="4"/>
          <tpl hier="10" item="14"/>
          <tpl fld="1" item="8"/>
          <tpl hier="14" item="6"/>
          <tpl hier="23" item="0"/>
          <tpl hier="25" item="1"/>
        </tpls>
      </n>
      <n v="110">
        <tpls c="7">
          <tpl fld="0" item="1"/>
          <tpl hier="6" item="4"/>
          <tpl hier="10" item="14"/>
          <tpl fld="1" item="35"/>
          <tpl hier="14" item="6"/>
          <tpl hier="23" item="0"/>
          <tpl hier="25" item="1"/>
        </tpls>
      </n>
      <n v="101">
        <tpls c="7">
          <tpl fld="0" item="1"/>
          <tpl hier="6" item="4"/>
          <tpl hier="10" item="14"/>
          <tpl fld="1" item="4"/>
          <tpl hier="14" item="6"/>
          <tpl hier="23" item="0"/>
          <tpl hier="25" item="1"/>
        </tpls>
      </n>
      <n v="98">
        <tpls c="7">
          <tpl fld="0" item="1"/>
          <tpl hier="6" item="4"/>
          <tpl hier="10" item="14"/>
          <tpl fld="1" item="3"/>
          <tpl hier="14" item="6"/>
          <tpl hier="23" item="0"/>
          <tpl hier="25" item="1"/>
        </tpls>
      </n>
      <n v="109">
        <tpls c="7">
          <tpl fld="0" item="1"/>
          <tpl hier="6" item="4"/>
          <tpl hier="10" item="14"/>
          <tpl fld="1" item="27"/>
          <tpl hier="14" item="6"/>
          <tpl hier="23" item="0"/>
          <tpl hier="25" item="1"/>
        </tpls>
      </n>
      <n v="71">
        <tpls c="7">
          <tpl fld="0" item="1"/>
          <tpl hier="6" item="4"/>
          <tpl hier="10" item="14"/>
          <tpl fld="1" item="34"/>
          <tpl hier="14" item="6"/>
          <tpl hier="23" item="0"/>
          <tpl hier="25" item="1"/>
        </tpls>
      </n>
      <n v="81">
        <tpls c="7">
          <tpl fld="0" item="1"/>
          <tpl hier="6" item="4"/>
          <tpl hier="10" item="14"/>
          <tpl fld="1" item="10"/>
          <tpl hier="14" item="6"/>
          <tpl hier="23" item="0"/>
          <tpl hier="25" item="1"/>
        </tpls>
      </n>
      <n v="78">
        <tpls c="7">
          <tpl fld="0" item="1"/>
          <tpl hier="6" item="4"/>
          <tpl hier="10" item="14"/>
          <tpl fld="1" item="5"/>
          <tpl hier="14" item="6"/>
          <tpl hier="23" item="0"/>
          <tpl hier="25" item="1"/>
        </tpls>
      </n>
      <n v="61">
        <tpls c="7">
          <tpl fld="0" item="1"/>
          <tpl hier="6" item="4"/>
          <tpl hier="10" item="14"/>
          <tpl fld="1" item="0"/>
          <tpl hier="14" item="6"/>
          <tpl hier="23" item="0"/>
          <tpl hier="25" item="1"/>
        </tpls>
      </n>
      <n v="86">
        <tpls c="7">
          <tpl fld="0" item="1"/>
          <tpl hier="6" item="4"/>
          <tpl hier="10" item="14"/>
          <tpl fld="1" item="11"/>
          <tpl hier="14" item="6"/>
          <tpl hier="23" item="0"/>
          <tpl hier="25" item="1"/>
        </tpls>
      </n>
      <n v="67">
        <tpls c="7">
          <tpl fld="0" item="1"/>
          <tpl hier="6" item="4"/>
          <tpl hier="10" item="14"/>
          <tpl fld="1" item="23"/>
          <tpl hier="14" item="6"/>
          <tpl hier="23" item="0"/>
          <tpl hier="25" item="1"/>
        </tpls>
      </n>
      <n v="124">
        <tpls c="7">
          <tpl fld="0" item="1"/>
          <tpl hier="6" item="4"/>
          <tpl hier="10" item="14"/>
          <tpl fld="1" item="33"/>
          <tpl hier="14" item="6"/>
          <tpl hier="23" item="0"/>
          <tpl hier="25" item="1"/>
        </tpls>
      </n>
      <n v="133">
        <tpls c="7">
          <tpl fld="0" item="1"/>
          <tpl hier="6" item="4"/>
          <tpl hier="10" item="14"/>
          <tpl fld="1" item="25"/>
          <tpl hier="14" item="6"/>
          <tpl hier="23" item="0"/>
          <tpl hier="25" item="1"/>
        </tpls>
      </n>
      <n v="131">
        <tpls c="7">
          <tpl fld="0" item="1"/>
          <tpl hier="6" item="4"/>
          <tpl hier="10" item="14"/>
          <tpl fld="1" item="28"/>
          <tpl hier="14" item="6"/>
          <tpl hier="23" item="0"/>
          <tpl hier="25" item="1"/>
        </tpls>
      </n>
      <n v="66">
        <tpls c="7">
          <tpl fld="0" item="1"/>
          <tpl hier="6" item="4"/>
          <tpl hier="10" item="14"/>
          <tpl fld="1" item="21"/>
          <tpl hier="14" item="6"/>
          <tpl hier="23" item="0"/>
          <tpl hier="25" item="1"/>
        </tpls>
      </n>
      <n v="74">
        <tpls c="7">
          <tpl fld="0" item="1"/>
          <tpl hier="6" item="4"/>
          <tpl hier="10" item="14"/>
          <tpl fld="1" item="26"/>
          <tpl hier="14" item="6"/>
          <tpl hier="23" item="0"/>
          <tpl hier="25" item="1"/>
        </tpls>
      </n>
      <n v="68">
        <tpls c="7">
          <tpl fld="0" item="1"/>
          <tpl hier="6" item="4"/>
          <tpl hier="10" item="14"/>
          <tpl fld="1" item="29"/>
          <tpl hier="14" item="6"/>
          <tpl hier="23" item="0"/>
          <tpl hier="25" item="1"/>
        </tpls>
      </n>
      <n v="80">
        <tpls c="7">
          <tpl fld="0" item="1"/>
          <tpl hier="6" item="4"/>
          <tpl hier="10" item="14"/>
          <tpl fld="1" item="14"/>
          <tpl hier="14" item="6"/>
          <tpl hier="23" item="0"/>
          <tpl hier="25" item="1"/>
        </tpls>
      </n>
      <n v="118">
        <tpls c="7">
          <tpl fld="0" item="1"/>
          <tpl hier="6" item="4"/>
          <tpl hier="10" item="14"/>
          <tpl fld="1" item="13"/>
          <tpl hier="14" item="6"/>
          <tpl hier="23" item="0"/>
          <tpl hier="25" item="1"/>
        </tpls>
      </n>
      <n v="150">
        <tpls c="7">
          <tpl fld="0" item="1"/>
          <tpl hier="6" item="4"/>
          <tpl hier="10" item="14"/>
          <tpl fld="1" item="31"/>
          <tpl hier="14" item="6"/>
          <tpl hier="23" item="0"/>
          <tpl hier="25" item="1"/>
        </tpls>
      </n>
      <n v="90">
        <tpls c="7">
          <tpl fld="0" item="1"/>
          <tpl hier="6" item="4"/>
          <tpl hier="10" item="14"/>
          <tpl fld="1" item="32"/>
          <tpl hier="14" item="6"/>
          <tpl hier="23" item="0"/>
          <tpl hier="25" item="1"/>
        </tpls>
      </n>
      <n v="96">
        <tpls c="7">
          <tpl fld="0" item="1"/>
          <tpl hier="6" item="4"/>
          <tpl hier="10" item="14"/>
          <tpl fld="1" item="17"/>
          <tpl hier="14" item="6"/>
          <tpl hier="23" item="0"/>
          <tpl hier="25" item="1"/>
        </tpls>
      </n>
      <n v="99">
        <tpls c="7">
          <tpl fld="0" item="1"/>
          <tpl hier="6" item="4"/>
          <tpl hier="10" item="14"/>
          <tpl fld="1" item="9"/>
          <tpl hier="14" item="6"/>
          <tpl hier="23" item="0"/>
          <tpl hier="25" item="1"/>
        </tpls>
      </n>
      <n v="98">
        <tpls c="7">
          <tpl fld="0" item="1"/>
          <tpl hier="6" item="4"/>
          <tpl hier="10" item="14"/>
          <tpl fld="1" item="1"/>
          <tpl hier="14" item="6"/>
          <tpl hier="23" item="0"/>
          <tpl hier="25" item="1"/>
        </tpls>
      </n>
      <n v="110">
        <tpls c="7">
          <tpl fld="0" item="1"/>
          <tpl hier="6" item="4"/>
          <tpl hier="10" item="14"/>
          <tpl fld="1" item="24"/>
          <tpl hier="14" item="6"/>
          <tpl hier="23" item="0"/>
          <tpl hier="25" item="1"/>
        </tpls>
      </n>
      <n v="115">
        <tpls c="7">
          <tpl fld="0" item="1"/>
          <tpl hier="6" item="4"/>
          <tpl hier="10" item="14"/>
          <tpl fld="1" item="36"/>
          <tpl hier="14" item="6"/>
          <tpl hier="23" item="0"/>
          <tpl hier="25" item="1"/>
        </tpls>
      </n>
      <n v="108">
        <tpls c="7">
          <tpl fld="0" item="1"/>
          <tpl hier="6" item="4"/>
          <tpl hier="10" item="14"/>
          <tpl fld="1" item="15"/>
          <tpl hier="14" item="6"/>
          <tpl hier="23" item="0"/>
          <tpl hier="25" item="1"/>
        </tpls>
      </n>
      <n v="104">
        <tpls c="7">
          <tpl fld="0" item="1"/>
          <tpl hier="6" item="4"/>
          <tpl hier="10" item="14"/>
          <tpl fld="1" item="18"/>
          <tpl hier="14" item="6"/>
          <tpl hier="23" item="0"/>
          <tpl hier="25" item="1"/>
        </tpls>
      </n>
      <n v="91">
        <tpls c="7">
          <tpl fld="0" item="1"/>
          <tpl hier="6" item="4"/>
          <tpl hier="10" item="14"/>
          <tpl fld="1" item="16"/>
          <tpl hier="14" item="6"/>
          <tpl hier="23" item="0"/>
          <tpl hier="25" item="1"/>
        </tpls>
      </n>
      <n v="77">
        <tpls c="7">
          <tpl fld="0" item="1"/>
          <tpl hier="6" item="4"/>
          <tpl hier="10" item="14"/>
          <tpl fld="1" item="12"/>
          <tpl hier="14" item="6"/>
          <tpl hier="23" item="0"/>
          <tpl hier="25" item="1"/>
        </tpls>
      </n>
      <n v="66">
        <tpls c="7">
          <tpl fld="0" item="1"/>
          <tpl hier="6" item="4"/>
          <tpl hier="10" item="14"/>
          <tpl fld="1" item="7"/>
          <tpl hier="14" item="6"/>
          <tpl hier="23" item="0"/>
          <tpl hier="25" item="1"/>
        </tpls>
      </n>
      <n v="85">
        <tpls c="7">
          <tpl fld="0" item="1"/>
          <tpl hier="6" item="4"/>
          <tpl hier="10" item="14"/>
          <tpl fld="1" item="20"/>
          <tpl hier="14" item="6"/>
          <tpl hier="23" item="0"/>
          <tpl hier="25" item="1"/>
        </tpls>
      </n>
      <n v="91">
        <tpls c="7">
          <tpl fld="0" item="1"/>
          <tpl hier="6" item="4"/>
          <tpl hier="10" item="14"/>
          <tpl fld="1" item="6"/>
          <tpl hier="14" item="6"/>
          <tpl hier="23" item="0"/>
          <tpl hier="25" item="1"/>
        </tpls>
      </n>
      <n v="76">
        <tpls c="7">
          <tpl fld="0" item="1"/>
          <tpl hier="6" item="4"/>
          <tpl hier="10" item="14"/>
          <tpl fld="1" item="19"/>
          <tpl hier="14" item="6"/>
          <tpl hier="23" item="0"/>
          <tpl hier="25" item="1"/>
        </tpls>
      </n>
      <n v="79">
        <tpls c="7">
          <tpl fld="0" item="1"/>
          <tpl hier="6" item="4"/>
          <tpl hier="10" item="14"/>
          <tpl fld="1" item="2"/>
          <tpl hier="14" item="6"/>
          <tpl hier="23" item="0"/>
          <tpl hier="25" item="1"/>
        </tpls>
      </n>
      <n v="61">
        <tpls c="7">
          <tpl fld="0" item="1"/>
          <tpl hier="6" item="4"/>
          <tpl hier="10" item="5"/>
          <tpl fld="1" item="30"/>
          <tpl hier="14" item="6"/>
          <tpl hier="23" item="2"/>
          <tpl hier="25" item="15"/>
        </tpls>
      </n>
      <n v="30">
        <tpls c="7">
          <tpl fld="0" item="1"/>
          <tpl hier="6" item="4"/>
          <tpl hier="10" item="5"/>
          <tpl fld="1" item="22"/>
          <tpl hier="14" item="6"/>
          <tpl hier="23" item="2"/>
          <tpl hier="25" item="15"/>
        </tpls>
      </n>
      <n v="39">
        <tpls c="7">
          <tpl fld="0" item="1"/>
          <tpl hier="6" item="4"/>
          <tpl hier="10" item="5"/>
          <tpl fld="1" item="8"/>
          <tpl hier="14" item="6"/>
          <tpl hier="23" item="2"/>
          <tpl hier="25" item="15"/>
        </tpls>
      </n>
      <n v="28">
        <tpls c="7">
          <tpl fld="0" item="1"/>
          <tpl hier="6" item="4"/>
          <tpl hier="10" item="5"/>
          <tpl fld="1" item="35"/>
          <tpl hier="14" item="6"/>
          <tpl hier="23" item="2"/>
          <tpl hier="25" item="15"/>
        </tpls>
      </n>
      <n v="19">
        <tpls c="7">
          <tpl fld="0" item="1"/>
          <tpl hier="6" item="4"/>
          <tpl hier="10" item="5"/>
          <tpl fld="1" item="4"/>
          <tpl hier="14" item="6"/>
          <tpl hier="23" item="2"/>
          <tpl hier="25" item="15"/>
        </tpls>
      </n>
      <n v="29">
        <tpls c="7">
          <tpl fld="0" item="1"/>
          <tpl hier="6" item="4"/>
          <tpl hier="10" item="5"/>
          <tpl fld="1" item="3"/>
          <tpl hier="14" item="6"/>
          <tpl hier="23" item="2"/>
          <tpl hier="25" item="15"/>
        </tpls>
      </n>
      <n v="39">
        <tpls c="7">
          <tpl fld="0" item="1"/>
          <tpl hier="6" item="4"/>
          <tpl hier="10" item="5"/>
          <tpl fld="1" item="27"/>
          <tpl hier="14" item="6"/>
          <tpl hier="23" item="2"/>
          <tpl hier="25" item="15"/>
        </tpls>
      </n>
      <n v="32">
        <tpls c="7">
          <tpl fld="0" item="1"/>
          <tpl hier="6" item="4"/>
          <tpl hier="10" item="5"/>
          <tpl fld="1" item="34"/>
          <tpl hier="14" item="6"/>
          <tpl hier="23" item="2"/>
          <tpl hier="25" item="15"/>
        </tpls>
      </n>
      <n v="37">
        <tpls c="7">
          <tpl fld="0" item="1"/>
          <tpl hier="6" item="4"/>
          <tpl hier="10" item="5"/>
          <tpl fld="1" item="10"/>
          <tpl hier="14" item="6"/>
          <tpl hier="23" item="2"/>
          <tpl hier="25" item="15"/>
        </tpls>
      </n>
      <n v="48">
        <tpls c="7">
          <tpl fld="0" item="1"/>
          <tpl hier="6" item="4"/>
          <tpl hier="10" item="5"/>
          <tpl fld="1" item="5"/>
          <tpl hier="14" item="6"/>
          <tpl hier="23" item="2"/>
          <tpl hier="25" item="15"/>
        </tpls>
      </n>
      <n v="18">
        <tpls c="7">
          <tpl fld="0" item="1"/>
          <tpl hier="6" item="4"/>
          <tpl hier="10" item="5"/>
          <tpl fld="1" item="0"/>
          <tpl hier="14" item="6"/>
          <tpl hier="23" item="2"/>
          <tpl hier="25" item="15"/>
        </tpls>
      </n>
      <n v="29">
        <tpls c="7">
          <tpl fld="0" item="1"/>
          <tpl hier="6" item="4"/>
          <tpl hier="10" item="5"/>
          <tpl fld="1" item="11"/>
          <tpl hier="14" item="6"/>
          <tpl hier="23" item="2"/>
          <tpl hier="25" item="15"/>
        </tpls>
      </n>
      <n v="39">
        <tpls c="7">
          <tpl fld="0" item="1"/>
          <tpl hier="6" item="4"/>
          <tpl hier="10" item="5"/>
          <tpl fld="1" item="23"/>
          <tpl hier="14" item="6"/>
          <tpl hier="23" item="2"/>
          <tpl hier="25" item="15"/>
        </tpls>
      </n>
      <n v="14">
        <tpls c="7">
          <tpl fld="0" item="1"/>
          <tpl hier="6" item="4"/>
          <tpl hier="10" item="5"/>
          <tpl fld="1" item="33"/>
          <tpl hier="14" item="6"/>
          <tpl hier="23" item="2"/>
          <tpl hier="25" item="15"/>
        </tpls>
      </n>
      <n v="31">
        <tpls c="7">
          <tpl fld="0" item="1"/>
          <tpl hier="6" item="4"/>
          <tpl hier="10" item="5"/>
          <tpl fld="1" item="25"/>
          <tpl hier="14" item="6"/>
          <tpl hier="23" item="2"/>
          <tpl hier="25" item="15"/>
        </tpls>
      </n>
      <n v="33">
        <tpls c="7">
          <tpl fld="0" item="1"/>
          <tpl hier="6" item="4"/>
          <tpl hier="10" item="5"/>
          <tpl fld="1" item="28"/>
          <tpl hier="14" item="6"/>
          <tpl hier="23" item="2"/>
          <tpl hier="25" item="15"/>
        </tpls>
      </n>
      <n v="45">
        <tpls c="7">
          <tpl fld="0" item="1"/>
          <tpl hier="6" item="4"/>
          <tpl hier="10" item="5"/>
          <tpl fld="1" item="21"/>
          <tpl hier="14" item="6"/>
          <tpl hier="23" item="2"/>
          <tpl hier="25" item="15"/>
        </tpls>
      </n>
      <n v="31">
        <tpls c="7">
          <tpl fld="0" item="1"/>
          <tpl hier="6" item="4"/>
          <tpl hier="10" item="5"/>
          <tpl fld="1" item="26"/>
          <tpl hier="14" item="6"/>
          <tpl hier="23" item="2"/>
          <tpl hier="25" item="15"/>
        </tpls>
      </n>
      <n v="25">
        <tpls c="7">
          <tpl fld="0" item="1"/>
          <tpl hier="6" item="4"/>
          <tpl hier="10" item="5"/>
          <tpl fld="1" item="29"/>
          <tpl hier="14" item="6"/>
          <tpl hier="23" item="2"/>
          <tpl hier="25" item="15"/>
        </tpls>
      </n>
      <n v="43">
        <tpls c="7">
          <tpl fld="0" item="1"/>
          <tpl hier="6" item="4"/>
          <tpl hier="10" item="5"/>
          <tpl fld="1" item="14"/>
          <tpl hier="14" item="6"/>
          <tpl hier="23" item="2"/>
          <tpl hier="25" item="15"/>
        </tpls>
      </n>
      <n v="38">
        <tpls c="7">
          <tpl fld="0" item="1"/>
          <tpl hier="6" item="4"/>
          <tpl hier="10" item="5"/>
          <tpl fld="1" item="13"/>
          <tpl hier="14" item="6"/>
          <tpl hier="23" item="2"/>
          <tpl hier="25" item="15"/>
        </tpls>
      </n>
      <n v="50">
        <tpls c="7">
          <tpl fld="0" item="1"/>
          <tpl hier="6" item="4"/>
          <tpl hier="10" item="5"/>
          <tpl fld="1" item="31"/>
          <tpl hier="14" item="6"/>
          <tpl hier="23" item="2"/>
          <tpl hier="25" item="15"/>
        </tpls>
      </n>
      <n v="24">
        <tpls c="7">
          <tpl fld="0" item="1"/>
          <tpl hier="6" item="4"/>
          <tpl hier="10" item="5"/>
          <tpl fld="1" item="32"/>
          <tpl hier="14" item="6"/>
          <tpl hier="23" item="2"/>
          <tpl hier="25" item="15"/>
        </tpls>
      </n>
      <n v="8">
        <tpls c="7">
          <tpl fld="0" item="1"/>
          <tpl hier="6" item="4"/>
          <tpl hier="10" item="5"/>
          <tpl fld="1" item="17"/>
          <tpl hier="14" item="6"/>
          <tpl hier="23" item="2"/>
          <tpl hier="25" item="15"/>
        </tpls>
      </n>
      <n v="20">
        <tpls c="7">
          <tpl fld="0" item="1"/>
          <tpl hier="6" item="4"/>
          <tpl hier="10" item="5"/>
          <tpl fld="1" item="9"/>
          <tpl hier="14" item="6"/>
          <tpl hier="23" item="2"/>
          <tpl hier="25" item="15"/>
        </tpls>
      </n>
      <n v="36">
        <tpls c="7">
          <tpl fld="0" item="1"/>
          <tpl hier="6" item="4"/>
          <tpl hier="10" item="5"/>
          <tpl fld="1" item="1"/>
          <tpl hier="14" item="6"/>
          <tpl hier="23" item="2"/>
          <tpl hier="25" item="15"/>
        </tpls>
      </n>
      <n v="38">
        <tpls c="7">
          <tpl fld="0" item="1"/>
          <tpl hier="6" item="4"/>
          <tpl hier="10" item="5"/>
          <tpl fld="1" item="24"/>
          <tpl hier="14" item="6"/>
          <tpl hier="23" item="2"/>
          <tpl hier="25" item="15"/>
        </tpls>
      </n>
      <n v="34">
        <tpls c="7">
          <tpl fld="0" item="1"/>
          <tpl hier="6" item="4"/>
          <tpl hier="10" item="5"/>
          <tpl fld="1" item="36"/>
          <tpl hier="14" item="6"/>
          <tpl hier="23" item="2"/>
          <tpl hier="25" item="15"/>
        </tpls>
      </n>
      <n v="34">
        <tpls c="7">
          <tpl fld="0" item="1"/>
          <tpl hier="6" item="4"/>
          <tpl hier="10" item="5"/>
          <tpl fld="1" item="15"/>
          <tpl hier="14" item="6"/>
          <tpl hier="23" item="2"/>
          <tpl hier="25" item="15"/>
        </tpls>
      </n>
      <n v="38">
        <tpls c="7">
          <tpl fld="0" item="1"/>
          <tpl hier="6" item="4"/>
          <tpl hier="10" item="5"/>
          <tpl fld="1" item="18"/>
          <tpl hier="14" item="6"/>
          <tpl hier="23" item="2"/>
          <tpl hier="25" item="15"/>
        </tpls>
      </n>
      <n v="28">
        <tpls c="7">
          <tpl fld="0" item="1"/>
          <tpl hier="6" item="4"/>
          <tpl hier="10" item="5"/>
          <tpl fld="1" item="16"/>
          <tpl hier="14" item="6"/>
          <tpl hier="23" item="2"/>
          <tpl hier="25" item="15"/>
        </tpls>
      </n>
      <n v="35">
        <tpls c="7">
          <tpl fld="0" item="1"/>
          <tpl hier="6" item="4"/>
          <tpl hier="10" item="5"/>
          <tpl fld="1" item="12"/>
          <tpl hier="14" item="6"/>
          <tpl hier="23" item="2"/>
          <tpl hier="25" item="15"/>
        </tpls>
      </n>
      <n v="56">
        <tpls c="7">
          <tpl fld="0" item="1"/>
          <tpl hier="6" item="4"/>
          <tpl hier="10" item="5"/>
          <tpl fld="1" item="7"/>
          <tpl hier="14" item="6"/>
          <tpl hier="23" item="2"/>
          <tpl hier="25" item="15"/>
        </tpls>
      </n>
      <n v="44">
        <tpls c="7">
          <tpl fld="0" item="1"/>
          <tpl hier="6" item="4"/>
          <tpl hier="10" item="5"/>
          <tpl fld="1" item="20"/>
          <tpl hier="14" item="6"/>
          <tpl hier="23" item="2"/>
          <tpl hier="25" item="15"/>
        </tpls>
      </n>
      <n v="23">
        <tpls c="7">
          <tpl fld="0" item="1"/>
          <tpl hier="6" item="4"/>
          <tpl hier="10" item="5"/>
          <tpl fld="1" item="6"/>
          <tpl hier="14" item="6"/>
          <tpl hier="23" item="2"/>
          <tpl hier="25" item="15"/>
        </tpls>
      </n>
      <n v="59">
        <tpls c="7">
          <tpl fld="0" item="1"/>
          <tpl hier="6" item="4"/>
          <tpl hier="10" item="5"/>
          <tpl fld="1" item="19"/>
          <tpl hier="14" item="6"/>
          <tpl hier="23" item="2"/>
          <tpl hier="25" item="15"/>
        </tpls>
      </n>
      <n v="29">
        <tpls c="7">
          <tpl fld="0" item="1"/>
          <tpl hier="6" item="4"/>
          <tpl hier="10" item="5"/>
          <tpl fld="1" item="2"/>
          <tpl hier="14" item="6"/>
          <tpl hier="23" item="2"/>
          <tpl hier="25" item="15"/>
        </tpls>
      </n>
      <n v="16">
        <tpls c="7">
          <tpl fld="0" item="1"/>
          <tpl hier="6" item="4"/>
          <tpl hier="10" item="5"/>
          <tpl fld="1" item="30"/>
          <tpl hier="14" item="10"/>
          <tpl hier="23" item="2"/>
          <tpl hier="25" item="15"/>
        </tpls>
      </n>
      <n v="4">
        <tpls c="7">
          <tpl fld="0" item="1"/>
          <tpl hier="6" item="4"/>
          <tpl hier="10" item="5"/>
          <tpl fld="1" item="22"/>
          <tpl hier="14" item="10"/>
          <tpl hier="23" item="2"/>
          <tpl hier="25" item="15"/>
        </tpls>
      </n>
      <n v="6">
        <tpls c="7">
          <tpl fld="0" item="1"/>
          <tpl hier="6" item="4"/>
          <tpl hier="10" item="5"/>
          <tpl fld="1" item="8"/>
          <tpl hier="14" item="10"/>
          <tpl hier="23" item="2"/>
          <tpl hier="25" item="15"/>
        </tpls>
      </n>
      <m>
        <tpls c="7">
          <tpl fld="0" item="1"/>
          <tpl hier="6" item="4"/>
          <tpl hier="10" item="5"/>
          <tpl fld="1" item="35"/>
          <tpl hier="14" item="10"/>
          <tpl hier="23" item="2"/>
          <tpl hier="25" item="15"/>
        </tpls>
      </m>
      <n v="3">
        <tpls c="7">
          <tpl fld="0" item="1"/>
          <tpl hier="6" item="4"/>
          <tpl hier="10" item="5"/>
          <tpl fld="1" item="4"/>
          <tpl hier="14" item="10"/>
          <tpl hier="23" item="2"/>
          <tpl hier="25" item="15"/>
        </tpls>
      </n>
      <m>
        <tpls c="7">
          <tpl fld="0" item="1"/>
          <tpl hier="6" item="4"/>
          <tpl hier="10" item="5"/>
          <tpl fld="1" item="3"/>
          <tpl hier="14" item="10"/>
          <tpl hier="23" item="2"/>
          <tpl hier="25" item="15"/>
        </tpls>
      </m>
      <n v="5">
        <tpls c="7">
          <tpl fld="0" item="1"/>
          <tpl hier="6" item="4"/>
          <tpl hier="10" item="5"/>
          <tpl fld="1" item="27"/>
          <tpl hier="14" item="10"/>
          <tpl hier="23" item="2"/>
          <tpl hier="25" item="15"/>
        </tpls>
      </n>
      <n v="13">
        <tpls c="7">
          <tpl fld="0" item="1"/>
          <tpl hier="6" item="4"/>
          <tpl hier="10" item="5"/>
          <tpl fld="1" item="34"/>
          <tpl hier="14" item="10"/>
          <tpl hier="23" item="2"/>
          <tpl hier="25" item="15"/>
        </tpls>
      </n>
      <n v="11">
        <tpls c="7">
          <tpl fld="0" item="1"/>
          <tpl hier="6" item="4"/>
          <tpl hier="10" item="5"/>
          <tpl fld="1" item="10"/>
          <tpl hier="14" item="10"/>
          <tpl hier="23" item="2"/>
          <tpl hier="25" item="15"/>
        </tpls>
      </n>
      <m>
        <tpls c="7">
          <tpl fld="0" item="1"/>
          <tpl hier="6" item="4"/>
          <tpl hier="10" item="5"/>
          <tpl fld="1" item="5"/>
          <tpl hier="14" item="10"/>
          <tpl hier="23" item="2"/>
          <tpl hier="25" item="15"/>
        </tpls>
      </m>
      <n v="5">
        <tpls c="7">
          <tpl fld="0" item="1"/>
          <tpl hier="6" item="4"/>
          <tpl hier="10" item="5"/>
          <tpl fld="1" item="0"/>
          <tpl hier="14" item="10"/>
          <tpl hier="23" item="2"/>
          <tpl hier="25" item="15"/>
        </tpls>
      </n>
      <m>
        <tpls c="7">
          <tpl fld="0" item="1"/>
          <tpl hier="6" item="4"/>
          <tpl hier="10" item="5"/>
          <tpl fld="1" item="11"/>
          <tpl hier="14" item="10"/>
          <tpl hier="23" item="2"/>
          <tpl hier="25" item="15"/>
        </tpls>
      </m>
      <m>
        <tpls c="7">
          <tpl fld="0" item="1"/>
          <tpl hier="6" item="4"/>
          <tpl hier="10" item="5"/>
          <tpl fld="1" item="23"/>
          <tpl hier="14" item="10"/>
          <tpl hier="23" item="2"/>
          <tpl hier="25" item="15"/>
        </tpls>
      </m>
      <n v="2">
        <tpls c="7">
          <tpl fld="0" item="1"/>
          <tpl hier="6" item="4"/>
          <tpl hier="10" item="5"/>
          <tpl fld="1" item="33"/>
          <tpl hier="14" item="10"/>
          <tpl hier="23" item="2"/>
          <tpl hier="25" item="15"/>
        </tpls>
      </n>
      <n v="6">
        <tpls c="7">
          <tpl fld="0" item="1"/>
          <tpl hier="6" item="4"/>
          <tpl hier="10" item="5"/>
          <tpl fld="1" item="25"/>
          <tpl hier="14" item="10"/>
          <tpl hier="23" item="2"/>
          <tpl hier="25" item="15"/>
        </tpls>
      </n>
      <n v="4">
        <tpls c="7">
          <tpl fld="0" item="1"/>
          <tpl hier="6" item="4"/>
          <tpl hier="10" item="5"/>
          <tpl fld="1" item="28"/>
          <tpl hier="14" item="10"/>
          <tpl hier="23" item="2"/>
          <tpl hier="25" item="15"/>
        </tpls>
      </n>
      <n v="1">
        <tpls c="7">
          <tpl fld="0" item="1"/>
          <tpl hier="6" item="4"/>
          <tpl hier="10" item="5"/>
          <tpl fld="1" item="21"/>
          <tpl hier="14" item="10"/>
          <tpl hier="23" item="2"/>
          <tpl hier="25" item="15"/>
        </tpls>
      </n>
      <m>
        <tpls c="7">
          <tpl fld="0" item="1"/>
          <tpl hier="6" item="4"/>
          <tpl hier="10" item="5"/>
          <tpl fld="1" item="26"/>
          <tpl hier="14" item="10"/>
          <tpl hier="23" item="2"/>
          <tpl hier="25" item="15"/>
        </tpls>
      </m>
      <m>
        <tpls c="7">
          <tpl fld="0" item="1"/>
          <tpl hier="6" item="4"/>
          <tpl hier="10" item="5"/>
          <tpl fld="1" item="29"/>
          <tpl hier="14" item="10"/>
          <tpl hier="23" item="2"/>
          <tpl hier="25" item="15"/>
        </tpls>
      </m>
      <m>
        <tpls c="7">
          <tpl fld="0" item="1"/>
          <tpl hier="6" item="4"/>
          <tpl hier="10" item="5"/>
          <tpl fld="1" item="14"/>
          <tpl hier="14" item="10"/>
          <tpl hier="23" item="2"/>
          <tpl hier="25" item="15"/>
        </tpls>
      </m>
      <n v="2">
        <tpls c="7">
          <tpl fld="0" item="1"/>
          <tpl hier="6" item="4"/>
          <tpl hier="10" item="5"/>
          <tpl fld="1" item="13"/>
          <tpl hier="14" item="10"/>
          <tpl hier="23" item="2"/>
          <tpl hier="25" item="15"/>
        </tpls>
      </n>
      <n v="15">
        <tpls c="7">
          <tpl fld="0" item="1"/>
          <tpl hier="6" item="4"/>
          <tpl hier="10" item="5"/>
          <tpl fld="1" item="31"/>
          <tpl hier="14" item="10"/>
          <tpl hier="23" item="2"/>
          <tpl hier="25" item="15"/>
        </tpls>
      </n>
      <n v="3">
        <tpls c="7">
          <tpl fld="0" item="1"/>
          <tpl hier="6" item="4"/>
          <tpl hier="10" item="5"/>
          <tpl fld="1" item="32"/>
          <tpl hier="14" item="10"/>
          <tpl hier="23" item="2"/>
          <tpl hier="25" item="15"/>
        </tpls>
      </n>
      <m>
        <tpls c="7">
          <tpl fld="0" item="1"/>
          <tpl hier="6" item="4"/>
          <tpl hier="10" item="5"/>
          <tpl fld="1" item="17"/>
          <tpl hier="14" item="10"/>
          <tpl hier="23" item="2"/>
          <tpl hier="25" item="15"/>
        </tpls>
      </m>
      <n v="5">
        <tpls c="7">
          <tpl fld="0" item="1"/>
          <tpl hier="6" item="4"/>
          <tpl hier="10" item="5"/>
          <tpl fld="1" item="9"/>
          <tpl hier="14" item="10"/>
          <tpl hier="23" item="2"/>
          <tpl hier="25" item="15"/>
        </tpls>
      </n>
      <m>
        <tpls c="7">
          <tpl fld="0" item="1"/>
          <tpl hier="6" item="4"/>
          <tpl hier="10" item="5"/>
          <tpl fld="1" item="1"/>
          <tpl hier="14" item="10"/>
          <tpl hier="23" item="2"/>
          <tpl hier="25" item="15"/>
        </tpls>
      </m>
      <m>
        <tpls c="7">
          <tpl fld="0" item="1"/>
          <tpl hier="6" item="4"/>
          <tpl hier="10" item="5"/>
          <tpl fld="1" item="24"/>
          <tpl hier="14" item="10"/>
          <tpl hier="23" item="2"/>
          <tpl hier="25" item="15"/>
        </tpls>
      </m>
      <n v="11">
        <tpls c="7">
          <tpl fld="0" item="1"/>
          <tpl hier="6" item="4"/>
          <tpl hier="10" item="5"/>
          <tpl fld="1" item="36"/>
          <tpl hier="14" item="10"/>
          <tpl hier="23" item="2"/>
          <tpl hier="25" item="15"/>
        </tpls>
      </n>
      <n v="5">
        <tpls c="7">
          <tpl fld="0" item="1"/>
          <tpl hier="6" item="4"/>
          <tpl hier="10" item="5"/>
          <tpl fld="1" item="15"/>
          <tpl hier="14" item="10"/>
          <tpl hier="23" item="2"/>
          <tpl hier="25" item="15"/>
        </tpls>
      </n>
      <n v="13">
        <tpls c="7">
          <tpl fld="0" item="1"/>
          <tpl hier="6" item="4"/>
          <tpl hier="10" item="5"/>
          <tpl fld="1" item="18"/>
          <tpl hier="14" item="10"/>
          <tpl hier="23" item="2"/>
          <tpl hier="25" item="15"/>
        </tpls>
      </n>
      <n v="10">
        <tpls c="7">
          <tpl fld="0" item="1"/>
          <tpl hier="6" item="4"/>
          <tpl hier="10" item="5"/>
          <tpl fld="1" item="16"/>
          <tpl hier="14" item="10"/>
          <tpl hier="23" item="2"/>
          <tpl hier="25" item="15"/>
        </tpls>
      </n>
      <n v="9">
        <tpls c="7">
          <tpl fld="0" item="1"/>
          <tpl hier="6" item="4"/>
          <tpl hier="10" item="5"/>
          <tpl fld="1" item="12"/>
          <tpl hier="14" item="10"/>
          <tpl hier="23" item="2"/>
          <tpl hier="25" item="15"/>
        </tpls>
      </n>
      <n v="10">
        <tpls c="7">
          <tpl fld="0" item="1"/>
          <tpl hier="6" item="4"/>
          <tpl hier="10" item="5"/>
          <tpl fld="1" item="7"/>
          <tpl hier="14" item="10"/>
          <tpl hier="23" item="2"/>
          <tpl hier="25" item="15"/>
        </tpls>
      </n>
      <n v="3">
        <tpls c="7">
          <tpl fld="0" item="1"/>
          <tpl hier="6" item="4"/>
          <tpl hier="10" item="5"/>
          <tpl fld="1" item="20"/>
          <tpl hier="14" item="10"/>
          <tpl hier="23" item="2"/>
          <tpl hier="25" item="15"/>
        </tpls>
      </n>
      <n v="3">
        <tpls c="7">
          <tpl fld="0" item="1"/>
          <tpl hier="6" item="4"/>
          <tpl hier="10" item="5"/>
          <tpl fld="1" item="6"/>
          <tpl hier="14" item="10"/>
          <tpl hier="23" item="2"/>
          <tpl hier="25" item="15"/>
        </tpls>
      </n>
      <n v="18">
        <tpls c="7">
          <tpl fld="0" item="1"/>
          <tpl hier="6" item="4"/>
          <tpl hier="10" item="5"/>
          <tpl fld="1" item="19"/>
          <tpl hier="14" item="10"/>
          <tpl hier="23" item="2"/>
          <tpl hier="25" item="15"/>
        </tpls>
      </n>
      <n v="7">
        <tpls c="7">
          <tpl fld="0" item="1"/>
          <tpl hier="6" item="4"/>
          <tpl hier="10" item="5"/>
          <tpl fld="1" item="2"/>
          <tpl hier="14" item="10"/>
          <tpl hier="23" item="2"/>
          <tpl hier="25" item="15"/>
        </tpls>
      </n>
      <n v="50">
        <tpls c="7">
          <tpl fld="0" item="1"/>
          <tpl hier="6" item="4"/>
          <tpl hier="10" item="5"/>
          <tpl fld="1" item="30"/>
          <tpl hier="14" item="10"/>
          <tpl hier="23" item="0"/>
          <tpl hier="25" item="15"/>
        </tpls>
      </n>
      <n v="55">
        <tpls c="7">
          <tpl fld="0" item="1"/>
          <tpl hier="6" item="4"/>
          <tpl hier="10" item="5"/>
          <tpl fld="1" item="22"/>
          <tpl hier="14" item="10"/>
          <tpl hier="23" item="0"/>
          <tpl hier="25" item="15"/>
        </tpls>
      </n>
      <n v="29">
        <tpls c="7">
          <tpl fld="0" item="1"/>
          <tpl hier="6" item="4"/>
          <tpl hier="10" item="5"/>
          <tpl fld="1" item="8"/>
          <tpl hier="14" item="10"/>
          <tpl hier="23" item="0"/>
          <tpl hier="25" item="15"/>
        </tpls>
      </n>
      <n v="36">
        <tpls c="7">
          <tpl fld="0" item="1"/>
          <tpl hier="6" item="4"/>
          <tpl hier="10" item="5"/>
          <tpl fld="1" item="35"/>
          <tpl hier="14" item="10"/>
          <tpl hier="23" item="0"/>
          <tpl hier="25" item="15"/>
        </tpls>
      </n>
      <n v="23">
        <tpls c="7">
          <tpl fld="0" item="1"/>
          <tpl hier="6" item="4"/>
          <tpl hier="10" item="5"/>
          <tpl fld="1" item="4"/>
          <tpl hier="14" item="10"/>
          <tpl hier="23" item="0"/>
          <tpl hier="25" item="15"/>
        </tpls>
      </n>
      <n v="27">
        <tpls c="7">
          <tpl fld="0" item="1"/>
          <tpl hier="6" item="4"/>
          <tpl hier="10" item="5"/>
          <tpl fld="1" item="3"/>
          <tpl hier="14" item="10"/>
          <tpl hier="23" item="0"/>
          <tpl hier="25" item="15"/>
        </tpls>
      </n>
      <n v="18">
        <tpls c="7">
          <tpl fld="0" item="1"/>
          <tpl hier="6" item="4"/>
          <tpl hier="10" item="5"/>
          <tpl fld="1" item="27"/>
          <tpl hier="14" item="10"/>
          <tpl hier="23" item="0"/>
          <tpl hier="25" item="15"/>
        </tpls>
      </n>
      <n v="57">
        <tpls c="7">
          <tpl fld="0" item="1"/>
          <tpl hier="6" item="4"/>
          <tpl hier="10" item="5"/>
          <tpl fld="1" item="34"/>
          <tpl hier="14" item="10"/>
          <tpl hier="23" item="0"/>
          <tpl hier="25" item="15"/>
        </tpls>
      </n>
      <n v="31">
        <tpls c="7">
          <tpl fld="0" item="1"/>
          <tpl hier="6" item="4"/>
          <tpl hier="10" item="5"/>
          <tpl fld="1" item="10"/>
          <tpl hier="14" item="10"/>
          <tpl hier="23" item="0"/>
          <tpl hier="25" item="15"/>
        </tpls>
      </n>
      <n v="27">
        <tpls c="7">
          <tpl fld="0" item="1"/>
          <tpl hier="6" item="4"/>
          <tpl hier="10" item="5"/>
          <tpl fld="1" item="5"/>
          <tpl hier="14" item="10"/>
          <tpl hier="23" item="0"/>
          <tpl hier="25" item="15"/>
        </tpls>
      </n>
      <n v="24">
        <tpls c="7">
          <tpl fld="0" item="1"/>
          <tpl hier="6" item="4"/>
          <tpl hier="10" item="5"/>
          <tpl fld="1" item="0"/>
          <tpl hier="14" item="10"/>
          <tpl hier="23" item="0"/>
          <tpl hier="25" item="15"/>
        </tpls>
      </n>
      <n v="17">
        <tpls c="7">
          <tpl fld="0" item="1"/>
          <tpl hier="6" item="4"/>
          <tpl hier="10" item="5"/>
          <tpl fld="1" item="11"/>
          <tpl hier="14" item="10"/>
          <tpl hier="23" item="0"/>
          <tpl hier="25" item="15"/>
        </tpls>
      </n>
      <n v="24">
        <tpls c="7">
          <tpl fld="0" item="1"/>
          <tpl hier="6" item="4"/>
          <tpl hier="10" item="5"/>
          <tpl fld="1" item="23"/>
          <tpl hier="14" item="10"/>
          <tpl hier="23" item="0"/>
          <tpl hier="25" item="15"/>
        </tpls>
      </n>
      <n v="11">
        <tpls c="7">
          <tpl fld="0" item="1"/>
          <tpl hier="6" item="4"/>
          <tpl hier="10" item="5"/>
          <tpl fld="1" item="33"/>
          <tpl hier="14" item="10"/>
          <tpl hier="23" item="0"/>
          <tpl hier="25" item="15"/>
        </tpls>
      </n>
      <n v="23">
        <tpls c="7">
          <tpl fld="0" item="1"/>
          <tpl hier="6" item="4"/>
          <tpl hier="10" item="5"/>
          <tpl fld="1" item="25"/>
          <tpl hier="14" item="10"/>
          <tpl hier="23" item="0"/>
          <tpl hier="25" item="15"/>
        </tpls>
      </n>
      <n v="55">
        <tpls c="7">
          <tpl fld="0" item="1"/>
          <tpl hier="6" item="4"/>
          <tpl hier="10" item="5"/>
          <tpl fld="1" item="28"/>
          <tpl hier="14" item="10"/>
          <tpl hier="23" item="0"/>
          <tpl hier="25" item="15"/>
        </tpls>
      </n>
      <n v="29">
        <tpls c="7">
          <tpl fld="0" item="1"/>
          <tpl hier="6" item="4"/>
          <tpl hier="10" item="5"/>
          <tpl fld="1" item="21"/>
          <tpl hier="14" item="10"/>
          <tpl hier="23" item="0"/>
          <tpl hier="25" item="15"/>
        </tpls>
      </n>
      <n v="12">
        <tpls c="7">
          <tpl fld="0" item="1"/>
          <tpl hier="6" item="4"/>
          <tpl hier="10" item="5"/>
          <tpl fld="1" item="26"/>
          <tpl hier="14" item="10"/>
          <tpl hier="23" item="0"/>
          <tpl hier="25" item="15"/>
        </tpls>
      </n>
      <n v="29">
        <tpls c="7">
          <tpl fld="0" item="1"/>
          <tpl hier="6" item="4"/>
          <tpl hier="10" item="5"/>
          <tpl fld="1" item="29"/>
          <tpl hier="14" item="10"/>
          <tpl hier="23" item="0"/>
          <tpl hier="25" item="15"/>
        </tpls>
      </n>
      <n v="21">
        <tpls c="7">
          <tpl fld="0" item="1"/>
          <tpl hier="6" item="4"/>
          <tpl hier="10" item="5"/>
          <tpl fld="1" item="14"/>
          <tpl hier="14" item="10"/>
          <tpl hier="23" item="0"/>
          <tpl hier="25" item="15"/>
        </tpls>
      </n>
      <n v="6">
        <tpls c="7">
          <tpl fld="0" item="1"/>
          <tpl hier="6" item="4"/>
          <tpl hier="10" item="5"/>
          <tpl fld="1" item="13"/>
          <tpl hier="14" item="10"/>
          <tpl hier="23" item="0"/>
          <tpl hier="25" item="15"/>
        </tpls>
      </n>
      <n v="45">
        <tpls c="7">
          <tpl fld="0" item="1"/>
          <tpl hier="6" item="4"/>
          <tpl hier="10" item="5"/>
          <tpl fld="1" item="31"/>
          <tpl hier="14" item="10"/>
          <tpl hier="23" item="0"/>
          <tpl hier="25" item="15"/>
        </tpls>
      </n>
      <n v="34">
        <tpls c="7">
          <tpl fld="0" item="1"/>
          <tpl hier="6" item="4"/>
          <tpl hier="10" item="5"/>
          <tpl fld="1" item="32"/>
          <tpl hier="14" item="10"/>
          <tpl hier="23" item="0"/>
          <tpl hier="25" item="15"/>
        </tpls>
      </n>
      <n v="23">
        <tpls c="7">
          <tpl fld="0" item="1"/>
          <tpl hier="6" item="4"/>
          <tpl hier="10" item="5"/>
          <tpl fld="1" item="17"/>
          <tpl hier="14" item="10"/>
          <tpl hier="23" item="0"/>
          <tpl hier="25" item="15"/>
        </tpls>
      </n>
      <n v="20">
        <tpls c="7">
          <tpl fld="0" item="1"/>
          <tpl hier="6" item="4"/>
          <tpl hier="10" item="5"/>
          <tpl fld="1" item="9"/>
          <tpl hier="14" item="10"/>
          <tpl hier="23" item="0"/>
          <tpl hier="25" item="15"/>
        </tpls>
      </n>
      <n v="11">
        <tpls c="7">
          <tpl fld="0" item="1"/>
          <tpl hier="6" item="4"/>
          <tpl hier="10" item="5"/>
          <tpl fld="1" item="1"/>
          <tpl hier="14" item="10"/>
          <tpl hier="23" item="0"/>
          <tpl hier="25" item="15"/>
        </tpls>
      </n>
      <n v="24">
        <tpls c="7">
          <tpl fld="0" item="1"/>
          <tpl hier="6" item="4"/>
          <tpl hier="10" item="5"/>
          <tpl fld="1" item="24"/>
          <tpl hier="14" item="10"/>
          <tpl hier="23" item="0"/>
          <tpl hier="25" item="15"/>
        </tpls>
      </n>
      <n v="31">
        <tpls c="7">
          <tpl fld="0" item="1"/>
          <tpl hier="6" item="4"/>
          <tpl hier="10" item="5"/>
          <tpl fld="1" item="36"/>
          <tpl hier="14" item="10"/>
          <tpl hier="23" item="0"/>
          <tpl hier="25" item="15"/>
        </tpls>
      </n>
      <n v="22">
        <tpls c="7">
          <tpl fld="0" item="1"/>
          <tpl hier="6" item="4"/>
          <tpl hier="10" item="5"/>
          <tpl fld="1" item="15"/>
          <tpl hier="14" item="10"/>
          <tpl hier="23" item="0"/>
          <tpl hier="25" item="15"/>
        </tpls>
      </n>
      <n v="44">
        <tpls c="7">
          <tpl fld="0" item="1"/>
          <tpl hier="6" item="4"/>
          <tpl hier="10" item="5"/>
          <tpl fld="1" item="18"/>
          <tpl hier="14" item="10"/>
          <tpl hier="23" item="0"/>
          <tpl hier="25" item="15"/>
        </tpls>
      </n>
      <n v="31">
        <tpls c="7">
          <tpl fld="0" item="1"/>
          <tpl hier="6" item="4"/>
          <tpl hier="10" item="5"/>
          <tpl fld="1" item="16"/>
          <tpl hier="14" item="10"/>
          <tpl hier="23" item="0"/>
          <tpl hier="25" item="15"/>
        </tpls>
      </n>
      <n v="34">
        <tpls c="7">
          <tpl fld="0" item="1"/>
          <tpl hier="6" item="4"/>
          <tpl hier="10" item="5"/>
          <tpl fld="1" item="12"/>
          <tpl hier="14" item="10"/>
          <tpl hier="23" item="0"/>
          <tpl hier="25" item="15"/>
        </tpls>
      </n>
      <n v="37">
        <tpls c="7">
          <tpl fld="0" item="1"/>
          <tpl hier="6" item="4"/>
          <tpl hier="10" item="5"/>
          <tpl fld="1" item="7"/>
          <tpl hier="14" item="10"/>
          <tpl hier="23" item="0"/>
          <tpl hier="25" item="15"/>
        </tpls>
      </n>
      <n v="27">
        <tpls c="7">
          <tpl fld="0" item="1"/>
          <tpl hier="6" item="4"/>
          <tpl hier="10" item="5"/>
          <tpl fld="1" item="20"/>
          <tpl hier="14" item="10"/>
          <tpl hier="23" item="0"/>
          <tpl hier="25" item="15"/>
        </tpls>
      </n>
      <n v="18">
        <tpls c="7">
          <tpl fld="0" item="1"/>
          <tpl hier="6" item="4"/>
          <tpl hier="10" item="5"/>
          <tpl fld="1" item="6"/>
          <tpl hier="14" item="10"/>
          <tpl hier="23" item="0"/>
          <tpl hier="25" item="15"/>
        </tpls>
      </n>
      <n v="41">
        <tpls c="7">
          <tpl fld="0" item="1"/>
          <tpl hier="6" item="4"/>
          <tpl hier="10" item="5"/>
          <tpl fld="1" item="19"/>
          <tpl hier="14" item="10"/>
          <tpl hier="23" item="0"/>
          <tpl hier="25" item="15"/>
        </tpls>
      </n>
      <n v="37">
        <tpls c="7">
          <tpl fld="0" item="1"/>
          <tpl hier="6" item="4"/>
          <tpl hier="10" item="5"/>
          <tpl fld="1" item="2"/>
          <tpl hier="14" item="10"/>
          <tpl hier="23" item="0"/>
          <tpl hier="25" item="15"/>
        </tpls>
      </n>
      <n v="430">
        <tpls c="7">
          <tpl fld="0" item="1"/>
          <tpl hier="6" item="4"/>
          <tpl hier="10" item="5"/>
          <tpl fld="1" item="30"/>
          <tpl hier="14" item="16"/>
          <tpl hier="23" item="0"/>
          <tpl hier="25" item="1"/>
        </tpls>
      </n>
      <n v="430">
        <tpls c="7">
          <tpl fld="0" item="1"/>
          <tpl hier="6" item="4"/>
          <tpl hier="10" item="5"/>
          <tpl fld="1" item="22"/>
          <tpl hier="14" item="16"/>
          <tpl hier="23" item="0"/>
          <tpl hier="25" item="1"/>
        </tpls>
      </n>
      <n v="477">
        <tpls c="7">
          <tpl fld="0" item="1"/>
          <tpl hier="6" item="4"/>
          <tpl hier="10" item="5"/>
          <tpl fld="1" item="8"/>
          <tpl hier="14" item="16"/>
          <tpl hier="23" item="0"/>
          <tpl hier="25" item="1"/>
        </tpls>
      </n>
      <n v="375">
        <tpls c="7">
          <tpl fld="0" item="1"/>
          <tpl hier="6" item="4"/>
          <tpl hier="10" item="5"/>
          <tpl fld="1" item="35"/>
          <tpl hier="14" item="16"/>
          <tpl hier="23" item="0"/>
          <tpl hier="25" item="1"/>
        </tpls>
      </n>
      <n v="376">
        <tpls c="7">
          <tpl fld="0" item="1"/>
          <tpl hier="6" item="4"/>
          <tpl hier="10" item="5"/>
          <tpl fld="1" item="4"/>
          <tpl hier="14" item="16"/>
          <tpl hier="23" item="0"/>
          <tpl hier="25" item="1"/>
        </tpls>
      </n>
      <n v="410">
        <tpls c="7">
          <tpl fld="0" item="1"/>
          <tpl hier="6" item="4"/>
          <tpl hier="10" item="5"/>
          <tpl fld="1" item="3"/>
          <tpl hier="14" item="16"/>
          <tpl hier="23" item="0"/>
          <tpl hier="25" item="1"/>
        </tpls>
      </n>
      <n v="446">
        <tpls c="7">
          <tpl fld="0" item="1"/>
          <tpl hier="6" item="4"/>
          <tpl hier="10" item="5"/>
          <tpl fld="1" item="27"/>
          <tpl hier="14" item="16"/>
          <tpl hier="23" item="0"/>
          <tpl hier="25" item="1"/>
        </tpls>
      </n>
      <n v="402">
        <tpls c="7">
          <tpl fld="0" item="1"/>
          <tpl hier="6" item="4"/>
          <tpl hier="10" item="5"/>
          <tpl fld="1" item="34"/>
          <tpl hier="14" item="16"/>
          <tpl hier="23" item="0"/>
          <tpl hier="25" item="1"/>
        </tpls>
      </n>
      <n v="344">
        <tpls c="7">
          <tpl fld="0" item="1"/>
          <tpl hier="6" item="4"/>
          <tpl hier="10" item="5"/>
          <tpl fld="1" item="10"/>
          <tpl hier="14" item="16"/>
          <tpl hier="23" item="0"/>
          <tpl hier="25" item="1"/>
        </tpls>
      </n>
      <n v="385">
        <tpls c="7">
          <tpl fld="0" item="1"/>
          <tpl hier="6" item="4"/>
          <tpl hier="10" item="5"/>
          <tpl fld="1" item="5"/>
          <tpl hier="14" item="16"/>
          <tpl hier="23" item="0"/>
          <tpl hier="25" item="1"/>
        </tpls>
      </n>
      <n v="281">
        <tpls c="7">
          <tpl fld="0" item="1"/>
          <tpl hier="6" item="4"/>
          <tpl hier="10" item="5"/>
          <tpl fld="1" item="0"/>
          <tpl hier="14" item="16"/>
          <tpl hier="23" item="0"/>
          <tpl hier="25" item="1"/>
        </tpls>
      </n>
      <n v="336">
        <tpls c="7">
          <tpl fld="0" item="1"/>
          <tpl hier="6" item="4"/>
          <tpl hier="10" item="5"/>
          <tpl fld="1" item="11"/>
          <tpl hier="14" item="16"/>
          <tpl hier="23" item="0"/>
          <tpl hier="25" item="1"/>
        </tpls>
      </n>
      <n v="404">
        <tpls c="7">
          <tpl fld="0" item="1"/>
          <tpl hier="6" item="4"/>
          <tpl hier="10" item="5"/>
          <tpl fld="1" item="23"/>
          <tpl hier="14" item="16"/>
          <tpl hier="23" item="0"/>
          <tpl hier="25" item="1"/>
        </tpls>
      </n>
      <n v="372">
        <tpls c="7">
          <tpl fld="0" item="1"/>
          <tpl hier="6" item="4"/>
          <tpl hier="10" item="5"/>
          <tpl fld="1" item="33"/>
          <tpl hier="14" item="16"/>
          <tpl hier="23" item="0"/>
          <tpl hier="25" item="1"/>
        </tpls>
      </n>
      <n v="388">
        <tpls c="7">
          <tpl fld="0" item="1"/>
          <tpl hier="6" item="4"/>
          <tpl hier="10" item="5"/>
          <tpl fld="1" item="25"/>
          <tpl hier="14" item="16"/>
          <tpl hier="23" item="0"/>
          <tpl hier="25" item="1"/>
        </tpls>
      </n>
      <n v="410">
        <tpls c="7">
          <tpl fld="0" item="1"/>
          <tpl hier="6" item="4"/>
          <tpl hier="10" item="5"/>
          <tpl fld="1" item="28"/>
          <tpl hier="14" item="16"/>
          <tpl hier="23" item="0"/>
          <tpl hier="25" item="1"/>
        </tpls>
      </n>
      <n v="231">
        <tpls c="7">
          <tpl fld="0" item="1"/>
          <tpl hier="6" item="4"/>
          <tpl hier="10" item="5"/>
          <tpl fld="1" item="21"/>
          <tpl hier="14" item="16"/>
          <tpl hier="23" item="0"/>
          <tpl hier="25" item="1"/>
        </tpls>
      </n>
      <n v="399">
        <tpls c="7">
          <tpl fld="0" item="1"/>
          <tpl hier="6" item="4"/>
          <tpl hier="10" item="5"/>
          <tpl fld="1" item="26"/>
          <tpl hier="14" item="16"/>
          <tpl hier="23" item="0"/>
          <tpl hier="25" item="1"/>
        </tpls>
      </n>
      <n v="421">
        <tpls c="7">
          <tpl fld="0" item="1"/>
          <tpl hier="6" item="4"/>
          <tpl hier="10" item="5"/>
          <tpl fld="1" item="29"/>
          <tpl hier="14" item="16"/>
          <tpl hier="23" item="0"/>
          <tpl hier="25" item="1"/>
        </tpls>
      </n>
      <n v="405">
        <tpls c="7">
          <tpl fld="0" item="1"/>
          <tpl hier="6" item="4"/>
          <tpl hier="10" item="5"/>
          <tpl fld="1" item="14"/>
          <tpl hier="14" item="16"/>
          <tpl hier="23" item="0"/>
          <tpl hier="25" item="1"/>
        </tpls>
      </n>
      <n v="458">
        <tpls c="7">
          <tpl fld="0" item="1"/>
          <tpl hier="6" item="4"/>
          <tpl hier="10" item="5"/>
          <tpl fld="1" item="13"/>
          <tpl hier="14" item="16"/>
          <tpl hier="23" item="0"/>
          <tpl hier="25" item="1"/>
        </tpls>
      </n>
      <n v="422">
        <tpls c="7">
          <tpl fld="0" item="1"/>
          <tpl hier="6" item="4"/>
          <tpl hier="10" item="5"/>
          <tpl fld="1" item="31"/>
          <tpl hier="14" item="16"/>
          <tpl hier="23" item="0"/>
          <tpl hier="25" item="1"/>
        </tpls>
      </n>
      <n v="348">
        <tpls c="7">
          <tpl fld="0" item="1"/>
          <tpl hier="6" item="4"/>
          <tpl hier="10" item="5"/>
          <tpl fld="1" item="32"/>
          <tpl hier="14" item="16"/>
          <tpl hier="23" item="0"/>
          <tpl hier="25" item="1"/>
        </tpls>
      </n>
      <n v="405">
        <tpls c="7">
          <tpl fld="0" item="1"/>
          <tpl hier="6" item="4"/>
          <tpl hier="10" item="5"/>
          <tpl fld="1" item="17"/>
          <tpl hier="14" item="16"/>
          <tpl hier="23" item="0"/>
          <tpl hier="25" item="1"/>
        </tpls>
      </n>
      <n v="369">
        <tpls c="7">
          <tpl fld="0" item="1"/>
          <tpl hier="6" item="4"/>
          <tpl hier="10" item="5"/>
          <tpl fld="1" item="9"/>
          <tpl hier="14" item="16"/>
          <tpl hier="23" item="0"/>
          <tpl hier="25" item="1"/>
        </tpls>
      </n>
      <n v="408">
        <tpls c="7">
          <tpl fld="0" item="1"/>
          <tpl hier="6" item="4"/>
          <tpl hier="10" item="5"/>
          <tpl fld="1" item="1"/>
          <tpl hier="14" item="16"/>
          <tpl hier="23" item="0"/>
          <tpl hier="25" item="1"/>
        </tpls>
      </n>
      <n v="491">
        <tpls c="7">
          <tpl fld="0" item="1"/>
          <tpl hier="6" item="4"/>
          <tpl hier="10" item="5"/>
          <tpl fld="1" item="24"/>
          <tpl hier="14" item="16"/>
          <tpl hier="23" item="0"/>
          <tpl hier="25" item="1"/>
        </tpls>
      </n>
      <n v="479">
        <tpls c="7">
          <tpl fld="0" item="1"/>
          <tpl hier="6" item="4"/>
          <tpl hier="10" item="5"/>
          <tpl fld="1" item="36"/>
          <tpl hier="14" item="16"/>
          <tpl hier="23" item="0"/>
          <tpl hier="25" item="1"/>
        </tpls>
      </n>
      <n v="475">
        <tpls c="7">
          <tpl fld="0" item="1"/>
          <tpl hier="6" item="4"/>
          <tpl hier="10" item="5"/>
          <tpl fld="1" item="15"/>
          <tpl hier="14" item="16"/>
          <tpl hier="23" item="0"/>
          <tpl hier="25" item="1"/>
        </tpls>
      </n>
      <n v="463">
        <tpls c="7">
          <tpl fld="0" item="1"/>
          <tpl hier="6" item="4"/>
          <tpl hier="10" item="5"/>
          <tpl fld="1" item="18"/>
          <tpl hier="14" item="16"/>
          <tpl hier="23" item="0"/>
          <tpl hier="25" item="1"/>
        </tpls>
      </n>
      <n v="387">
        <tpls c="7">
          <tpl fld="0" item="1"/>
          <tpl hier="6" item="4"/>
          <tpl hier="10" item="5"/>
          <tpl fld="1" item="16"/>
          <tpl hier="14" item="16"/>
          <tpl hier="23" item="0"/>
          <tpl hier="25" item="1"/>
        </tpls>
      </n>
      <n v="387">
        <tpls c="7">
          <tpl fld="0" item="1"/>
          <tpl hier="6" item="4"/>
          <tpl hier="10" item="5"/>
          <tpl fld="1" item="12"/>
          <tpl hier="14" item="16"/>
          <tpl hier="23" item="0"/>
          <tpl hier="25" item="1"/>
        </tpls>
      </n>
      <n v="458">
        <tpls c="7">
          <tpl fld="0" item="1"/>
          <tpl hier="6" item="4"/>
          <tpl hier="10" item="5"/>
          <tpl fld="1" item="7"/>
          <tpl hier="14" item="16"/>
          <tpl hier="23" item="0"/>
          <tpl hier="25" item="1"/>
        </tpls>
      </n>
      <n v="358">
        <tpls c="7">
          <tpl fld="0" item="1"/>
          <tpl hier="6" item="4"/>
          <tpl hier="10" item="5"/>
          <tpl fld="1" item="20"/>
          <tpl hier="14" item="16"/>
          <tpl hier="23" item="0"/>
          <tpl hier="25" item="1"/>
        </tpls>
      </n>
      <n v="372">
        <tpls c="7">
          <tpl fld="0" item="1"/>
          <tpl hier="6" item="4"/>
          <tpl hier="10" item="5"/>
          <tpl fld="1" item="6"/>
          <tpl hier="14" item="16"/>
          <tpl hier="23" item="0"/>
          <tpl hier="25" item="1"/>
        </tpls>
      </n>
      <n v="408">
        <tpls c="7">
          <tpl fld="0" item="1"/>
          <tpl hier="6" item="4"/>
          <tpl hier="10" item="5"/>
          <tpl fld="1" item="19"/>
          <tpl hier="14" item="16"/>
          <tpl hier="23" item="0"/>
          <tpl hier="25" item="1"/>
        </tpls>
      </n>
      <n v="421">
        <tpls c="7">
          <tpl fld="0" item="1"/>
          <tpl hier="6" item="4"/>
          <tpl hier="10" item="5"/>
          <tpl fld="1" item="2"/>
          <tpl hier="14" item="16"/>
          <tpl hier="23" item="0"/>
          <tpl hier="25" item="1"/>
        </tpls>
      </n>
      <n v="225">
        <tpls c="7">
          <tpl fld="0" item="1"/>
          <tpl hier="6" item="4"/>
          <tpl hier="10" item="5"/>
          <tpl fld="1" item="30"/>
          <tpl hier="14" item="6"/>
          <tpl hier="23" item="0"/>
          <tpl hier="25" item="15"/>
        </tpls>
      </n>
      <n v="193">
        <tpls c="7">
          <tpl fld="0" item="1"/>
          <tpl hier="6" item="4"/>
          <tpl hier="10" item="5"/>
          <tpl fld="1" item="22"/>
          <tpl hier="14" item="6"/>
          <tpl hier="23" item="0"/>
          <tpl hier="25" item="15"/>
        </tpls>
      </n>
      <n v="229">
        <tpls c="7">
          <tpl fld="0" item="1"/>
          <tpl hier="6" item="4"/>
          <tpl hier="10" item="5"/>
          <tpl fld="1" item="8"/>
          <tpl hier="14" item="6"/>
          <tpl hier="23" item="0"/>
          <tpl hier="25" item="15"/>
        </tpls>
      </n>
      <n v="183">
        <tpls c="7">
          <tpl fld="0" item="1"/>
          <tpl hier="6" item="4"/>
          <tpl hier="10" item="5"/>
          <tpl fld="1" item="35"/>
          <tpl hier="14" item="6"/>
          <tpl hier="23" item="0"/>
          <tpl hier="25" item="15"/>
        </tpls>
      </n>
      <n v="176">
        <tpls c="7">
          <tpl fld="0" item="1"/>
          <tpl hier="6" item="4"/>
          <tpl hier="10" item="5"/>
          <tpl fld="1" item="4"/>
          <tpl hier="14" item="6"/>
          <tpl hier="23" item="0"/>
          <tpl hier="25" item="15"/>
        </tpls>
      </n>
      <n v="187">
        <tpls c="7">
          <tpl fld="0" item="1"/>
          <tpl hier="6" item="4"/>
          <tpl hier="10" item="5"/>
          <tpl fld="1" item="3"/>
          <tpl hier="14" item="6"/>
          <tpl hier="23" item="0"/>
          <tpl hier="25" item="15"/>
        </tpls>
      </n>
      <n v="145">
        <tpls c="7">
          <tpl fld="0" item="1"/>
          <tpl hier="6" item="4"/>
          <tpl hier="10" item="5"/>
          <tpl fld="1" item="27"/>
          <tpl hier="14" item="6"/>
          <tpl hier="23" item="0"/>
          <tpl hier="25" item="15"/>
        </tpls>
      </n>
      <n v="153">
        <tpls c="7">
          <tpl fld="0" item="1"/>
          <tpl hier="6" item="4"/>
          <tpl hier="10" item="5"/>
          <tpl fld="1" item="34"/>
          <tpl hier="14" item="6"/>
          <tpl hier="23" item="0"/>
          <tpl hier="25" item="15"/>
        </tpls>
      </n>
      <n v="157">
        <tpls c="7">
          <tpl fld="0" item="1"/>
          <tpl hier="6" item="4"/>
          <tpl hier="10" item="5"/>
          <tpl fld="1" item="10"/>
          <tpl hier="14" item="6"/>
          <tpl hier="23" item="0"/>
          <tpl hier="25" item="15"/>
        </tpls>
      </n>
      <n v="204">
        <tpls c="7">
          <tpl fld="0" item="1"/>
          <tpl hier="6" item="4"/>
          <tpl hier="10" item="5"/>
          <tpl fld="1" item="5"/>
          <tpl hier="14" item="6"/>
          <tpl hier="23" item="0"/>
          <tpl hier="25" item="15"/>
        </tpls>
      </n>
      <n v="120">
        <tpls c="7">
          <tpl fld="0" item="1"/>
          <tpl hier="6" item="4"/>
          <tpl hier="10" item="5"/>
          <tpl fld="1" item="0"/>
          <tpl hier="14" item="6"/>
          <tpl hier="23" item="0"/>
          <tpl hier="25" item="15"/>
        </tpls>
      </n>
      <n v="165">
        <tpls c="7">
          <tpl fld="0" item="1"/>
          <tpl hier="6" item="4"/>
          <tpl hier="10" item="5"/>
          <tpl fld="1" item="11"/>
          <tpl hier="14" item="6"/>
          <tpl hier="23" item="0"/>
          <tpl hier="25" item="15"/>
        </tpls>
      </n>
      <n v="206">
        <tpls c="7">
          <tpl fld="0" item="1"/>
          <tpl hier="6" item="4"/>
          <tpl hier="10" item="5"/>
          <tpl fld="1" item="23"/>
          <tpl hier="14" item="6"/>
          <tpl hier="23" item="0"/>
          <tpl hier="25" item="15"/>
        </tpls>
      </n>
      <n v="149">
        <tpls c="7">
          <tpl fld="0" item="1"/>
          <tpl hier="6" item="4"/>
          <tpl hier="10" item="5"/>
          <tpl fld="1" item="33"/>
          <tpl hier="14" item="6"/>
          <tpl hier="23" item="0"/>
          <tpl hier="25" item="15"/>
        </tpls>
      </n>
      <n v="132">
        <tpls c="7">
          <tpl fld="0" item="1"/>
          <tpl hier="6" item="4"/>
          <tpl hier="10" item="5"/>
          <tpl fld="1" item="25"/>
          <tpl hier="14" item="6"/>
          <tpl hier="23" item="0"/>
          <tpl hier="25" item="15"/>
        </tpls>
      </n>
      <n v="224">
        <tpls c="7">
          <tpl fld="0" item="1"/>
          <tpl hier="6" item="4"/>
          <tpl hier="10" item="5"/>
          <tpl fld="1" item="28"/>
          <tpl hier="14" item="6"/>
          <tpl hier="23" item="0"/>
          <tpl hier="25" item="15"/>
        </tpls>
      </n>
      <n v="164">
        <tpls c="7">
          <tpl fld="0" item="1"/>
          <tpl hier="6" item="4"/>
          <tpl hier="10" item="5"/>
          <tpl fld="1" item="21"/>
          <tpl hier="14" item="6"/>
          <tpl hier="23" item="0"/>
          <tpl hier="25" item="15"/>
        </tpls>
      </n>
      <n v="149">
        <tpls c="7">
          <tpl fld="0" item="1"/>
          <tpl hier="6" item="4"/>
          <tpl hier="10" item="5"/>
          <tpl fld="1" item="26"/>
          <tpl hier="14" item="6"/>
          <tpl hier="23" item="0"/>
          <tpl hier="25" item="15"/>
        </tpls>
      </n>
      <n v="163">
        <tpls c="7">
          <tpl fld="0" item="1"/>
          <tpl hier="6" item="4"/>
          <tpl hier="10" item="5"/>
          <tpl fld="1" item="29"/>
          <tpl hier="14" item="6"/>
          <tpl hier="23" item="0"/>
          <tpl hier="25" item="15"/>
        </tpls>
      </n>
      <n v="182">
        <tpls c="7">
          <tpl fld="0" item="1"/>
          <tpl hier="6" item="4"/>
          <tpl hier="10" item="5"/>
          <tpl fld="1" item="14"/>
          <tpl hier="14" item="6"/>
          <tpl hier="23" item="0"/>
          <tpl hier="25" item="15"/>
        </tpls>
      </n>
      <n v="192">
        <tpls c="7">
          <tpl fld="0" item="1"/>
          <tpl hier="6" item="4"/>
          <tpl hier="10" item="5"/>
          <tpl fld="1" item="13"/>
          <tpl hier="14" item="6"/>
          <tpl hier="23" item="0"/>
          <tpl hier="25" item="15"/>
        </tpls>
      </n>
      <n v="187">
        <tpls c="7">
          <tpl fld="0" item="1"/>
          <tpl hier="6" item="4"/>
          <tpl hier="10" item="5"/>
          <tpl fld="1" item="31"/>
          <tpl hier="14" item="6"/>
          <tpl hier="23" item="0"/>
          <tpl hier="25" item="15"/>
        </tpls>
      </n>
      <n v="145">
        <tpls c="7">
          <tpl fld="0" item="1"/>
          <tpl hier="6" item="4"/>
          <tpl hier="10" item="5"/>
          <tpl fld="1" item="32"/>
          <tpl hier="14" item="6"/>
          <tpl hier="23" item="0"/>
          <tpl hier="25" item="15"/>
        </tpls>
      </n>
      <n v="185">
        <tpls c="7">
          <tpl fld="0" item="1"/>
          <tpl hier="6" item="4"/>
          <tpl hier="10" item="5"/>
          <tpl fld="1" item="17"/>
          <tpl hier="14" item="6"/>
          <tpl hier="23" item="0"/>
          <tpl hier="25" item="15"/>
        </tpls>
      </n>
      <n v="144">
        <tpls c="7">
          <tpl fld="0" item="1"/>
          <tpl hier="6" item="4"/>
          <tpl hier="10" item="5"/>
          <tpl fld="1" item="9"/>
          <tpl hier="14" item="6"/>
          <tpl hier="23" item="0"/>
          <tpl hier="25" item="15"/>
        </tpls>
      </n>
      <n v="200">
        <tpls c="7">
          <tpl fld="0" item="1"/>
          <tpl hier="6" item="4"/>
          <tpl hier="10" item="5"/>
          <tpl fld="1" item="1"/>
          <tpl hier="14" item="6"/>
          <tpl hier="23" item="0"/>
          <tpl hier="25" item="15"/>
        </tpls>
      </n>
      <n v="186">
        <tpls c="7">
          <tpl fld="0" item="1"/>
          <tpl hier="6" item="4"/>
          <tpl hier="10" item="5"/>
          <tpl fld="1" item="24"/>
          <tpl hier="14" item="6"/>
          <tpl hier="23" item="0"/>
          <tpl hier="25" item="15"/>
        </tpls>
      </n>
      <n v="212">
        <tpls c="7">
          <tpl fld="0" item="1"/>
          <tpl hier="6" item="4"/>
          <tpl hier="10" item="5"/>
          <tpl fld="1" item="36"/>
          <tpl hier="14" item="6"/>
          <tpl hier="23" item="0"/>
          <tpl hier="25" item="15"/>
        </tpls>
      </n>
      <n v="227">
        <tpls c="7">
          <tpl fld="0" item="1"/>
          <tpl hier="6" item="4"/>
          <tpl hier="10" item="5"/>
          <tpl fld="1" item="15"/>
          <tpl hier="14" item="6"/>
          <tpl hier="23" item="0"/>
          <tpl hier="25" item="15"/>
        </tpls>
      </n>
      <n v="195">
        <tpls c="7">
          <tpl fld="0" item="1"/>
          <tpl hier="6" item="4"/>
          <tpl hier="10" item="5"/>
          <tpl fld="1" item="18"/>
          <tpl hier="14" item="6"/>
          <tpl hier="23" item="0"/>
          <tpl hier="25" item="15"/>
        </tpls>
      </n>
      <n v="159">
        <tpls c="7">
          <tpl fld="0" item="1"/>
          <tpl hier="6" item="4"/>
          <tpl hier="10" item="5"/>
          <tpl fld="1" item="16"/>
          <tpl hier="14" item="6"/>
          <tpl hier="23" item="0"/>
          <tpl hier="25" item="15"/>
        </tpls>
      </n>
      <n v="181">
        <tpls c="7">
          <tpl fld="0" item="1"/>
          <tpl hier="6" item="4"/>
          <tpl hier="10" item="5"/>
          <tpl fld="1" item="12"/>
          <tpl hier="14" item="6"/>
          <tpl hier="23" item="0"/>
          <tpl hier="25" item="15"/>
        </tpls>
      </n>
      <n v="199">
        <tpls c="7">
          <tpl fld="0" item="1"/>
          <tpl hier="6" item="4"/>
          <tpl hier="10" item="5"/>
          <tpl fld="1" item="7"/>
          <tpl hier="14" item="6"/>
          <tpl hier="23" item="0"/>
          <tpl hier="25" item="15"/>
        </tpls>
      </n>
      <n v="179">
        <tpls c="7">
          <tpl fld="0" item="1"/>
          <tpl hier="6" item="4"/>
          <tpl hier="10" item="5"/>
          <tpl fld="1" item="20"/>
          <tpl hier="14" item="6"/>
          <tpl hier="23" item="0"/>
          <tpl hier="25" item="15"/>
        </tpls>
      </n>
      <n v="174">
        <tpls c="7">
          <tpl fld="0" item="1"/>
          <tpl hier="6" item="4"/>
          <tpl hier="10" item="5"/>
          <tpl fld="1" item="6"/>
          <tpl hier="14" item="6"/>
          <tpl hier="23" item="0"/>
          <tpl hier="25" item="15"/>
        </tpls>
      </n>
      <n v="236">
        <tpls c="7">
          <tpl fld="0" item="1"/>
          <tpl hier="6" item="4"/>
          <tpl hier="10" item="5"/>
          <tpl fld="1" item="19"/>
          <tpl hier="14" item="6"/>
          <tpl hier="23" item="0"/>
          <tpl hier="25" item="15"/>
        </tpls>
      </n>
      <n v="164">
        <tpls c="7">
          <tpl fld="0" item="1"/>
          <tpl hier="6" item="4"/>
          <tpl hier="10" item="5"/>
          <tpl fld="1" item="2"/>
          <tpl hier="14" item="6"/>
          <tpl hier="23" item="0"/>
          <tpl hier="25" item="15"/>
        </tpls>
      </n>
      <n v="182">
        <tpls c="7">
          <tpl fld="0" item="1"/>
          <tpl hier="6" item="4"/>
          <tpl hier="10" item="5"/>
          <tpl fld="1" item="30"/>
          <tpl hier="14" item="6"/>
          <tpl hier="23" item="17"/>
          <tpl hier="25" item="1"/>
        </tpls>
      </n>
      <n v="259">
        <tpls c="7">
          <tpl fld="0" item="1"/>
          <tpl hier="6" item="4"/>
          <tpl hier="10" item="5"/>
          <tpl fld="1" item="22"/>
          <tpl hier="14" item="6"/>
          <tpl hier="23" item="17"/>
          <tpl hier="25" item="1"/>
        </tpls>
      </n>
      <n v="272">
        <tpls c="7">
          <tpl fld="0" item="1"/>
          <tpl hier="6" item="4"/>
          <tpl hier="10" item="5"/>
          <tpl fld="1" item="8"/>
          <tpl hier="14" item="6"/>
          <tpl hier="23" item="17"/>
          <tpl hier="25" item="1"/>
        </tpls>
      </n>
      <n v="166">
        <tpls c="7">
          <tpl fld="0" item="1"/>
          <tpl hier="6" item="4"/>
          <tpl hier="10" item="5"/>
          <tpl fld="1" item="35"/>
          <tpl hier="14" item="6"/>
          <tpl hier="23" item="17"/>
          <tpl hier="25" item="1"/>
        </tpls>
      </n>
      <n v="199">
        <tpls c="7">
          <tpl fld="0" item="1"/>
          <tpl hier="6" item="4"/>
          <tpl hier="10" item="5"/>
          <tpl fld="1" item="4"/>
          <tpl hier="14" item="6"/>
          <tpl hier="23" item="17"/>
          <tpl hier="25" item="1"/>
        </tpls>
      </n>
      <n v="194">
        <tpls c="7">
          <tpl fld="0" item="1"/>
          <tpl hier="6" item="4"/>
          <tpl hier="10" item="5"/>
          <tpl fld="1" item="3"/>
          <tpl hier="14" item="6"/>
          <tpl hier="23" item="17"/>
          <tpl hier="25" item="1"/>
        </tpls>
      </n>
      <n v="230">
        <tpls c="7">
          <tpl fld="0" item="1"/>
          <tpl hier="6" item="4"/>
          <tpl hier="10" item="5"/>
          <tpl fld="1" item="27"/>
          <tpl hier="14" item="6"/>
          <tpl hier="23" item="17"/>
          <tpl hier="25" item="1"/>
        </tpls>
      </n>
      <n v="205">
        <tpls c="7">
          <tpl fld="0" item="1"/>
          <tpl hier="6" item="4"/>
          <tpl hier="10" item="5"/>
          <tpl fld="1" item="34"/>
          <tpl hier="14" item="6"/>
          <tpl hier="23" item="17"/>
          <tpl hier="25" item="1"/>
        </tpls>
      </n>
      <n v="204">
        <tpls c="7">
          <tpl fld="0" item="1"/>
          <tpl hier="6" item="4"/>
          <tpl hier="10" item="5"/>
          <tpl fld="1" item="10"/>
          <tpl hier="14" item="6"/>
          <tpl hier="23" item="17"/>
          <tpl hier="25" item="1"/>
        </tpls>
      </n>
      <n v="198">
        <tpls c="7">
          <tpl fld="0" item="1"/>
          <tpl hier="6" item="4"/>
          <tpl hier="10" item="5"/>
          <tpl fld="1" item="5"/>
          <tpl hier="14" item="6"/>
          <tpl hier="23" item="17"/>
          <tpl hier="25" item="1"/>
        </tpls>
      </n>
      <n v="154">
        <tpls c="7">
          <tpl fld="0" item="1"/>
          <tpl hier="6" item="4"/>
          <tpl hier="10" item="5"/>
          <tpl fld="1" item="0"/>
          <tpl hier="14" item="6"/>
          <tpl hier="23" item="17"/>
          <tpl hier="25" item="1"/>
        </tpls>
      </n>
      <n v="252">
        <tpls c="7">
          <tpl fld="0" item="1"/>
          <tpl hier="6" item="4"/>
          <tpl hier="10" item="5"/>
          <tpl fld="1" item="11"/>
          <tpl hier="14" item="6"/>
          <tpl hier="23" item="17"/>
          <tpl hier="25" item="1"/>
        </tpls>
      </n>
      <n v="208">
        <tpls c="7">
          <tpl fld="0" item="1"/>
          <tpl hier="6" item="4"/>
          <tpl hier="10" item="5"/>
          <tpl fld="1" item="23"/>
          <tpl hier="14" item="6"/>
          <tpl hier="23" item="17"/>
          <tpl hier="25" item="1"/>
        </tpls>
      </n>
      <n v="215">
        <tpls c="7">
          <tpl fld="0" item="1"/>
          <tpl hier="6" item="4"/>
          <tpl hier="10" item="5"/>
          <tpl fld="1" item="33"/>
          <tpl hier="14" item="6"/>
          <tpl hier="23" item="17"/>
          <tpl hier="25" item="1"/>
        </tpls>
      </n>
      <n v="207">
        <tpls c="7">
          <tpl fld="0" item="1"/>
          <tpl hier="6" item="4"/>
          <tpl hier="10" item="5"/>
          <tpl fld="1" item="25"/>
          <tpl hier="14" item="6"/>
          <tpl hier="23" item="17"/>
          <tpl hier="25" item="1"/>
        </tpls>
      </n>
      <n v="177">
        <tpls c="7">
          <tpl fld="0" item="1"/>
          <tpl hier="6" item="4"/>
          <tpl hier="10" item="5"/>
          <tpl fld="1" item="28"/>
          <tpl hier="14" item="6"/>
          <tpl hier="23" item="17"/>
          <tpl hier="25" item="1"/>
        </tpls>
      </n>
      <n v="135">
        <tpls c="7">
          <tpl fld="0" item="1"/>
          <tpl hier="6" item="4"/>
          <tpl hier="10" item="5"/>
          <tpl fld="1" item="21"/>
          <tpl hier="14" item="6"/>
          <tpl hier="23" item="17"/>
          <tpl hier="25" item="1"/>
        </tpls>
      </n>
      <n v="204">
        <tpls c="7">
          <tpl fld="0" item="1"/>
          <tpl hier="6" item="4"/>
          <tpl hier="10" item="5"/>
          <tpl fld="1" item="26"/>
          <tpl hier="14" item="6"/>
          <tpl hier="23" item="17"/>
          <tpl hier="25" item="1"/>
        </tpls>
      </n>
      <n v="214">
        <tpls c="7">
          <tpl fld="0" item="1"/>
          <tpl hier="6" item="4"/>
          <tpl hier="10" item="5"/>
          <tpl fld="1" item="29"/>
          <tpl hier="14" item="6"/>
          <tpl hier="23" item="17"/>
          <tpl hier="25" item="1"/>
        </tpls>
      </n>
      <n v="205">
        <tpls c="7">
          <tpl fld="0" item="1"/>
          <tpl hier="6" item="4"/>
          <tpl hier="10" item="5"/>
          <tpl fld="1" item="14"/>
          <tpl hier="14" item="6"/>
          <tpl hier="23" item="17"/>
          <tpl hier="25" item="1"/>
        </tpls>
      </n>
      <n v="245">
        <tpls c="7">
          <tpl fld="0" item="1"/>
          <tpl hier="6" item="4"/>
          <tpl hier="10" item="5"/>
          <tpl fld="1" item="13"/>
          <tpl hier="14" item="6"/>
          <tpl hier="23" item="17"/>
          <tpl hier="25" item="1"/>
        </tpls>
      </n>
      <n v="239">
        <tpls c="7">
          <tpl fld="0" item="1"/>
          <tpl hier="6" item="4"/>
          <tpl hier="10" item="5"/>
          <tpl fld="1" item="31"/>
          <tpl hier="14" item="6"/>
          <tpl hier="23" item="17"/>
          <tpl hier="25" item="1"/>
        </tpls>
      </n>
      <n v="173">
        <tpls c="7">
          <tpl fld="0" item="1"/>
          <tpl hier="6" item="4"/>
          <tpl hier="10" item="5"/>
          <tpl fld="1" item="32"/>
          <tpl hier="14" item="6"/>
          <tpl hier="23" item="17"/>
          <tpl hier="25" item="1"/>
        </tpls>
      </n>
      <n v="143">
        <tpls c="7">
          <tpl fld="0" item="1"/>
          <tpl hier="6" item="4"/>
          <tpl hier="10" item="5"/>
          <tpl fld="1" item="17"/>
          <tpl hier="14" item="6"/>
          <tpl hier="23" item="17"/>
          <tpl hier="25" item="1"/>
        </tpls>
      </n>
      <n v="167">
        <tpls c="7">
          <tpl fld="0" item="1"/>
          <tpl hier="6" item="4"/>
          <tpl hier="10" item="5"/>
          <tpl fld="1" item="9"/>
          <tpl hier="14" item="6"/>
          <tpl hier="23" item="17"/>
          <tpl hier="25" item="1"/>
        </tpls>
      </n>
      <n v="166">
        <tpls c="7">
          <tpl fld="0" item="1"/>
          <tpl hier="6" item="4"/>
          <tpl hier="10" item="5"/>
          <tpl fld="1" item="1"/>
          <tpl hier="14" item="6"/>
          <tpl hier="23" item="17"/>
          <tpl hier="25" item="1"/>
        </tpls>
      </n>
      <n v="252">
        <tpls c="7">
          <tpl fld="0" item="1"/>
          <tpl hier="6" item="4"/>
          <tpl hier="10" item="5"/>
          <tpl fld="1" item="24"/>
          <tpl hier="14" item="6"/>
          <tpl hier="23" item="17"/>
          <tpl hier="25" item="1"/>
        </tpls>
      </n>
      <n v="171">
        <tpls c="7">
          <tpl fld="0" item="1"/>
          <tpl hier="6" item="4"/>
          <tpl hier="10" item="5"/>
          <tpl fld="1" item="36"/>
          <tpl hier="14" item="6"/>
          <tpl hier="23" item="17"/>
          <tpl hier="25" item="1"/>
        </tpls>
      </n>
      <n v="215">
        <tpls c="7">
          <tpl fld="0" item="1"/>
          <tpl hier="6" item="4"/>
          <tpl hier="10" item="5"/>
          <tpl fld="1" item="15"/>
          <tpl hier="14" item="6"/>
          <tpl hier="23" item="17"/>
          <tpl hier="25" item="1"/>
        </tpls>
      </n>
      <n v="256">
        <tpls c="7">
          <tpl fld="0" item="1"/>
          <tpl hier="6" item="4"/>
          <tpl hier="10" item="5"/>
          <tpl fld="1" item="18"/>
          <tpl hier="14" item="6"/>
          <tpl hier="23" item="17"/>
          <tpl hier="25" item="1"/>
        </tpls>
      </n>
      <n v="213">
        <tpls c="7">
          <tpl fld="0" item="1"/>
          <tpl hier="6" item="4"/>
          <tpl hier="10" item="5"/>
          <tpl fld="1" item="16"/>
          <tpl hier="14" item="6"/>
          <tpl hier="23" item="17"/>
          <tpl hier="25" item="1"/>
        </tpls>
      </n>
      <n v="190">
        <tpls c="7">
          <tpl fld="0" item="1"/>
          <tpl hier="6" item="4"/>
          <tpl hier="10" item="5"/>
          <tpl fld="1" item="12"/>
          <tpl hier="14" item="6"/>
          <tpl hier="23" item="17"/>
          <tpl hier="25" item="1"/>
        </tpls>
      </n>
      <n v="229">
        <tpls c="7">
          <tpl fld="0" item="1"/>
          <tpl hier="6" item="4"/>
          <tpl hier="10" item="5"/>
          <tpl fld="1" item="7"/>
          <tpl hier="14" item="6"/>
          <tpl hier="23" item="17"/>
          <tpl hier="25" item="1"/>
        </tpls>
      </n>
      <n v="200">
        <tpls c="7">
          <tpl fld="0" item="1"/>
          <tpl hier="6" item="4"/>
          <tpl hier="10" item="5"/>
          <tpl fld="1" item="20"/>
          <tpl hier="14" item="6"/>
          <tpl hier="23" item="17"/>
          <tpl hier="25" item="1"/>
        </tpls>
      </n>
      <n v="193">
        <tpls c="7">
          <tpl fld="0" item="1"/>
          <tpl hier="6" item="4"/>
          <tpl hier="10" item="5"/>
          <tpl fld="1" item="6"/>
          <tpl hier="14" item="6"/>
          <tpl hier="23" item="17"/>
          <tpl hier="25" item="1"/>
        </tpls>
      </n>
      <n v="278">
        <tpls c="7">
          <tpl fld="0" item="1"/>
          <tpl hier="6" item="4"/>
          <tpl hier="10" item="5"/>
          <tpl fld="1" item="19"/>
          <tpl hier="14" item="6"/>
          <tpl hier="23" item="17"/>
          <tpl hier="25" item="1"/>
        </tpls>
      </n>
      <n v="202">
        <tpls c="7">
          <tpl fld="0" item="1"/>
          <tpl hier="6" item="4"/>
          <tpl hier="10" item="5"/>
          <tpl fld="1" item="2"/>
          <tpl hier="14" item="6"/>
          <tpl hier="23" item="17"/>
          <tpl hier="25" item="1"/>
        </tpls>
      </n>
      <n v="358">
        <tpls c="7">
          <tpl fld="0" item="1"/>
          <tpl hier="6" item="4"/>
          <tpl hier="10" item="5"/>
          <tpl fld="1" item="30"/>
          <tpl hier="14" item="6"/>
          <tpl hier="23" item="18"/>
          <tpl hier="25" item="1"/>
        </tpls>
      </n>
      <n v="403">
        <tpls c="7">
          <tpl fld="0" item="1"/>
          <tpl hier="6" item="4"/>
          <tpl hier="10" item="5"/>
          <tpl fld="1" item="22"/>
          <tpl hier="14" item="6"/>
          <tpl hier="23" item="18"/>
          <tpl hier="25" item="1"/>
        </tpls>
      </n>
      <n v="457">
        <tpls c="7">
          <tpl fld="0" item="1"/>
          <tpl hier="6" item="4"/>
          <tpl hier="10" item="5"/>
          <tpl fld="1" item="8"/>
          <tpl hier="14" item="6"/>
          <tpl hier="23" item="18"/>
          <tpl hier="25" item="1"/>
        </tpls>
      </n>
      <n v="242">
        <tpls c="7">
          <tpl fld="0" item="1"/>
          <tpl hier="6" item="4"/>
          <tpl hier="10" item="5"/>
          <tpl fld="1" item="35"/>
          <tpl hier="14" item="6"/>
          <tpl hier="23" item="18"/>
          <tpl hier="25" item="1"/>
        </tpls>
      </n>
      <n v="347">
        <tpls c="7">
          <tpl fld="0" item="1"/>
          <tpl hier="6" item="4"/>
          <tpl hier="10" item="5"/>
          <tpl fld="1" item="4"/>
          <tpl hier="14" item="6"/>
          <tpl hier="23" item="18"/>
          <tpl hier="25" item="1"/>
        </tpls>
      </n>
      <n v="347">
        <tpls c="7">
          <tpl fld="0" item="1"/>
          <tpl hier="6" item="4"/>
          <tpl hier="10" item="5"/>
          <tpl fld="1" item="3"/>
          <tpl hier="14" item="6"/>
          <tpl hier="23" item="18"/>
          <tpl hier="25" item="1"/>
        </tpls>
      </n>
      <n v="399">
        <tpls c="7">
          <tpl fld="0" item="1"/>
          <tpl hier="6" item="4"/>
          <tpl hier="10" item="5"/>
          <tpl fld="1" item="27"/>
          <tpl hier="14" item="6"/>
          <tpl hier="23" item="18"/>
          <tpl hier="25" item="1"/>
        </tpls>
      </n>
      <n v="328">
        <tpls c="7">
          <tpl fld="0" item="1"/>
          <tpl hier="6" item="4"/>
          <tpl hier="10" item="5"/>
          <tpl fld="1" item="34"/>
          <tpl hier="14" item="6"/>
          <tpl hier="23" item="18"/>
          <tpl hier="25" item="1"/>
        </tpls>
      </n>
      <n v="307">
        <tpls c="7">
          <tpl fld="0" item="1"/>
          <tpl hier="6" item="4"/>
          <tpl hier="10" item="5"/>
          <tpl fld="1" item="10"/>
          <tpl hier="14" item="6"/>
          <tpl hier="23" item="18"/>
          <tpl hier="25" item="1"/>
        </tpls>
      </n>
      <n v="349">
        <tpls c="7">
          <tpl fld="0" item="1"/>
          <tpl hier="6" item="4"/>
          <tpl hier="10" item="5"/>
          <tpl fld="1" item="5"/>
          <tpl hier="14" item="6"/>
          <tpl hier="23" item="18"/>
          <tpl hier="25" item="1"/>
        </tpls>
      </n>
      <n v="234">
        <tpls c="7">
          <tpl fld="0" item="1"/>
          <tpl hier="6" item="4"/>
          <tpl hier="10" item="5"/>
          <tpl fld="1" item="0"/>
          <tpl hier="14" item="6"/>
          <tpl hier="23" item="18"/>
          <tpl hier="25" item="1"/>
        </tpls>
      </n>
      <n v="349">
        <tpls c="7">
          <tpl fld="0" item="1"/>
          <tpl hier="6" item="4"/>
          <tpl hier="10" item="5"/>
          <tpl fld="1" item="11"/>
          <tpl hier="14" item="6"/>
          <tpl hier="23" item="18"/>
          <tpl hier="25" item="1"/>
        </tpls>
      </n>
      <n v="296">
        <tpls c="7">
          <tpl fld="0" item="1"/>
          <tpl hier="6" item="4"/>
          <tpl hier="10" item="5"/>
          <tpl fld="1" item="23"/>
          <tpl hier="14" item="6"/>
          <tpl hier="23" item="18"/>
          <tpl hier="25" item="1"/>
        </tpls>
      </n>
      <n v="380">
        <tpls c="7">
          <tpl fld="0" item="1"/>
          <tpl hier="6" item="4"/>
          <tpl hier="10" item="5"/>
          <tpl fld="1" item="33"/>
          <tpl hier="14" item="6"/>
          <tpl hier="23" item="18"/>
          <tpl hier="25" item="1"/>
        </tpls>
      </n>
      <n v="384">
        <tpls c="7">
          <tpl fld="0" item="1"/>
          <tpl hier="6" item="4"/>
          <tpl hier="10" item="5"/>
          <tpl fld="1" item="25"/>
          <tpl hier="14" item="6"/>
          <tpl hier="23" item="18"/>
          <tpl hier="25" item="1"/>
        </tpls>
      </n>
      <n v="338">
        <tpls c="7">
          <tpl fld="0" item="1"/>
          <tpl hier="6" item="4"/>
          <tpl hier="10" item="5"/>
          <tpl fld="1" item="28"/>
          <tpl hier="14" item="6"/>
          <tpl hier="23" item="18"/>
          <tpl hier="25" item="1"/>
        </tpls>
      </n>
      <n v="227">
        <tpls c="7">
          <tpl fld="0" item="1"/>
          <tpl hier="6" item="4"/>
          <tpl hier="10" item="5"/>
          <tpl fld="1" item="21"/>
          <tpl hier="14" item="6"/>
          <tpl hier="23" item="18"/>
          <tpl hier="25" item="1"/>
        </tpls>
      </n>
      <n v="334">
        <tpls c="7">
          <tpl fld="0" item="1"/>
          <tpl hier="6" item="4"/>
          <tpl hier="10" item="5"/>
          <tpl fld="1" item="26"/>
          <tpl hier="14" item="6"/>
          <tpl hier="23" item="18"/>
          <tpl hier="25" item="1"/>
        </tpls>
      </n>
      <n v="318">
        <tpls c="7">
          <tpl fld="0" item="1"/>
          <tpl hier="6" item="4"/>
          <tpl hier="10" item="5"/>
          <tpl fld="1" item="29"/>
          <tpl hier="14" item="6"/>
          <tpl hier="23" item="18"/>
          <tpl hier="25" item="1"/>
        </tpls>
      </n>
      <n v="353">
        <tpls c="7">
          <tpl fld="0" item="1"/>
          <tpl hier="6" item="4"/>
          <tpl hier="10" item="5"/>
          <tpl fld="1" item="14"/>
          <tpl hier="14" item="6"/>
          <tpl hier="23" item="18"/>
          <tpl hier="25" item="1"/>
        </tpls>
      </n>
      <n v="373">
        <tpls c="7">
          <tpl fld="0" item="1"/>
          <tpl hier="6" item="4"/>
          <tpl hier="10" item="5"/>
          <tpl fld="1" item="13"/>
          <tpl hier="14" item="6"/>
          <tpl hier="23" item="18"/>
          <tpl hier="25" item="1"/>
        </tpls>
      </n>
      <n v="409">
        <tpls c="7">
          <tpl fld="0" item="1"/>
          <tpl hier="6" item="4"/>
          <tpl hier="10" item="5"/>
          <tpl fld="1" item="31"/>
          <tpl hier="14" item="6"/>
          <tpl hier="23" item="18"/>
          <tpl hier="25" item="1"/>
        </tpls>
      </n>
      <n v="309">
        <tpls c="7">
          <tpl fld="0" item="1"/>
          <tpl hier="6" item="4"/>
          <tpl hier="10" item="5"/>
          <tpl fld="1" item="32"/>
          <tpl hier="14" item="6"/>
          <tpl hier="23" item="18"/>
          <tpl hier="25" item="1"/>
        </tpls>
      </n>
      <n v="253">
        <tpls c="7">
          <tpl fld="0" item="1"/>
          <tpl hier="6" item="4"/>
          <tpl hier="10" item="5"/>
          <tpl fld="1" item="17"/>
          <tpl hier="14" item="6"/>
          <tpl hier="23" item="18"/>
          <tpl hier="25" item="1"/>
        </tpls>
      </n>
      <n v="287">
        <tpls c="7">
          <tpl fld="0" item="1"/>
          <tpl hier="6" item="4"/>
          <tpl hier="10" item="5"/>
          <tpl fld="1" item="9"/>
          <tpl hier="14" item="6"/>
          <tpl hier="23" item="18"/>
          <tpl hier="25" item="1"/>
        </tpls>
      </n>
      <n v="315">
        <tpls c="7">
          <tpl fld="0" item="1"/>
          <tpl hier="6" item="4"/>
          <tpl hier="10" item="5"/>
          <tpl fld="1" item="1"/>
          <tpl hier="14" item="6"/>
          <tpl hier="23" item="18"/>
          <tpl hier="25" item="1"/>
        </tpls>
      </n>
      <n v="363">
        <tpls c="7">
          <tpl fld="0" item="1"/>
          <tpl hier="6" item="4"/>
          <tpl hier="10" item="5"/>
          <tpl fld="1" item="24"/>
          <tpl hier="14" item="6"/>
          <tpl hier="23" item="18"/>
          <tpl hier="25" item="1"/>
        </tpls>
      </n>
      <n v="344">
        <tpls c="7">
          <tpl fld="0" item="1"/>
          <tpl hier="6" item="4"/>
          <tpl hier="10" item="5"/>
          <tpl fld="1" item="36"/>
          <tpl hier="14" item="6"/>
          <tpl hier="23" item="18"/>
          <tpl hier="25" item="1"/>
        </tpls>
      </n>
      <n v="435">
        <tpls c="7">
          <tpl fld="0" item="1"/>
          <tpl hier="6" item="4"/>
          <tpl hier="10" item="5"/>
          <tpl fld="1" item="15"/>
          <tpl hier="14" item="6"/>
          <tpl hier="23" item="18"/>
          <tpl hier="25" item="1"/>
        </tpls>
      </n>
      <n v="415">
        <tpls c="7">
          <tpl fld="0" item="1"/>
          <tpl hier="6" item="4"/>
          <tpl hier="10" item="5"/>
          <tpl fld="1" item="18"/>
          <tpl hier="14" item="6"/>
          <tpl hier="23" item="18"/>
          <tpl hier="25" item="1"/>
        </tpls>
      </n>
      <n v="359">
        <tpls c="7">
          <tpl fld="0" item="1"/>
          <tpl hier="6" item="4"/>
          <tpl hier="10" item="5"/>
          <tpl fld="1" item="16"/>
          <tpl hier="14" item="6"/>
          <tpl hier="23" item="18"/>
          <tpl hier="25" item="1"/>
        </tpls>
      </n>
      <n v="305">
        <tpls c="7">
          <tpl fld="0" item="1"/>
          <tpl hier="6" item="4"/>
          <tpl hier="10" item="5"/>
          <tpl fld="1" item="12"/>
          <tpl hier="14" item="6"/>
          <tpl hier="23" item="18"/>
          <tpl hier="25" item="1"/>
        </tpls>
      </n>
      <n v="362">
        <tpls c="7">
          <tpl fld="0" item="1"/>
          <tpl hier="6" item="4"/>
          <tpl hier="10" item="5"/>
          <tpl fld="1" item="7"/>
          <tpl hier="14" item="6"/>
          <tpl hier="23" item="18"/>
          <tpl hier="25" item="1"/>
        </tpls>
      </n>
      <n v="307">
        <tpls c="7">
          <tpl fld="0" item="1"/>
          <tpl hier="6" item="4"/>
          <tpl hier="10" item="5"/>
          <tpl fld="1" item="20"/>
          <tpl hier="14" item="6"/>
          <tpl hier="23" item="18"/>
          <tpl hier="25" item="1"/>
        </tpls>
      </n>
      <n v="329">
        <tpls c="7">
          <tpl fld="0" item="1"/>
          <tpl hier="6" item="4"/>
          <tpl hier="10" item="5"/>
          <tpl fld="1" item="6"/>
          <tpl hier="14" item="6"/>
          <tpl hier="23" item="18"/>
          <tpl hier="25" item="1"/>
        </tpls>
      </n>
      <n v="380">
        <tpls c="7">
          <tpl fld="0" item="1"/>
          <tpl hier="6" item="4"/>
          <tpl hier="10" item="5"/>
          <tpl fld="1" item="19"/>
          <tpl hier="14" item="6"/>
          <tpl hier="23" item="18"/>
          <tpl hier="25" item="1"/>
        </tpls>
      </n>
      <n v="324">
        <tpls c="7">
          <tpl fld="0" item="1"/>
          <tpl hier="6" item="4"/>
          <tpl hier="10" item="5"/>
          <tpl fld="1" item="2"/>
          <tpl hier="14" item="6"/>
          <tpl hier="23" item="18"/>
          <tpl hier="25" item="1"/>
        </tpls>
      </n>
      <n v="98">
        <tpls c="7">
          <tpl fld="0" item="1"/>
          <tpl hier="6" item="4"/>
          <tpl hier="10" item="5"/>
          <tpl fld="1" item="30"/>
          <tpl hier="14" item="6"/>
          <tpl hier="23" item="2"/>
          <tpl hier="25" item="19"/>
        </tpls>
      </n>
      <n v="80">
        <tpls c="7">
          <tpl fld="0" item="1"/>
          <tpl hier="6" item="4"/>
          <tpl hier="10" item="5"/>
          <tpl fld="1" item="22"/>
          <tpl hier="14" item="6"/>
          <tpl hier="23" item="2"/>
          <tpl hier="25" item="19"/>
        </tpls>
      </n>
      <n v="97">
        <tpls c="7">
          <tpl fld="0" item="1"/>
          <tpl hier="6" item="4"/>
          <tpl hier="10" item="5"/>
          <tpl fld="1" item="8"/>
          <tpl hier="14" item="6"/>
          <tpl hier="23" item="2"/>
          <tpl hier="25" item="19"/>
        </tpls>
      </n>
      <n v="42">
        <tpls c="7">
          <tpl fld="0" item="1"/>
          <tpl hier="6" item="4"/>
          <tpl hier="10" item="5"/>
          <tpl fld="1" item="35"/>
          <tpl hier="14" item="6"/>
          <tpl hier="23" item="2"/>
          <tpl hier="25" item="19"/>
        </tpls>
      </n>
      <n v="34">
        <tpls c="7">
          <tpl fld="0" item="1"/>
          <tpl hier="6" item="4"/>
          <tpl hier="10" item="5"/>
          <tpl fld="1" item="4"/>
          <tpl hier="14" item="6"/>
          <tpl hier="23" item="2"/>
          <tpl hier="25" item="19"/>
        </tpls>
      </n>
      <n v="57">
        <tpls c="7">
          <tpl fld="0" item="1"/>
          <tpl hier="6" item="4"/>
          <tpl hier="10" item="5"/>
          <tpl fld="1" item="3"/>
          <tpl hier="14" item="6"/>
          <tpl hier="23" item="2"/>
          <tpl hier="25" item="19"/>
        </tpls>
      </n>
      <n v="61">
        <tpls c="7">
          <tpl fld="0" item="1"/>
          <tpl hier="6" item="4"/>
          <tpl hier="10" item="5"/>
          <tpl fld="1" item="27"/>
          <tpl hier="14" item="6"/>
          <tpl hier="23" item="2"/>
          <tpl hier="25" item="19"/>
        </tpls>
      </n>
      <n v="59">
        <tpls c="7">
          <tpl fld="0" item="1"/>
          <tpl hier="6" item="4"/>
          <tpl hier="10" item="5"/>
          <tpl fld="1" item="34"/>
          <tpl hier="14" item="6"/>
          <tpl hier="23" item="2"/>
          <tpl hier="25" item="19"/>
        </tpls>
      </n>
      <n v="84">
        <tpls c="7">
          <tpl fld="0" item="1"/>
          <tpl hier="6" item="4"/>
          <tpl hier="10" item="5"/>
          <tpl fld="1" item="10"/>
          <tpl hier="14" item="6"/>
          <tpl hier="23" item="2"/>
          <tpl hier="25" item="19"/>
        </tpls>
      </n>
      <n v="78">
        <tpls c="7">
          <tpl fld="0" item="1"/>
          <tpl hier="6" item="4"/>
          <tpl hier="10" item="5"/>
          <tpl fld="1" item="5"/>
          <tpl hier="14" item="6"/>
          <tpl hier="23" item="2"/>
          <tpl hier="25" item="19"/>
        </tpls>
      </n>
      <n v="39">
        <tpls c="7">
          <tpl fld="0" item="1"/>
          <tpl hier="6" item="4"/>
          <tpl hier="10" item="5"/>
          <tpl fld="1" item="0"/>
          <tpl hier="14" item="6"/>
          <tpl hier="23" item="2"/>
          <tpl hier="25" item="19"/>
        </tpls>
      </n>
      <n v="78">
        <tpls c="7">
          <tpl fld="0" item="1"/>
          <tpl hier="6" item="4"/>
          <tpl hier="10" item="5"/>
          <tpl fld="1" item="11"/>
          <tpl hier="14" item="6"/>
          <tpl hier="23" item="2"/>
          <tpl hier="25" item="19"/>
        </tpls>
      </n>
      <n v="67">
        <tpls c="7">
          <tpl fld="0" item="1"/>
          <tpl hier="6" item="4"/>
          <tpl hier="10" item="5"/>
          <tpl fld="1" item="23"/>
          <tpl hier="14" item="6"/>
          <tpl hier="23" item="2"/>
          <tpl hier="25" item="19"/>
        </tpls>
      </n>
      <n v="77">
        <tpls c="7">
          <tpl fld="0" item="1"/>
          <tpl hier="6" item="4"/>
          <tpl hier="10" item="5"/>
          <tpl fld="1" item="33"/>
          <tpl hier="14" item="6"/>
          <tpl hier="23" item="2"/>
          <tpl hier="25" item="19"/>
        </tpls>
      </n>
      <n v="77">
        <tpls c="7">
          <tpl fld="0" item="1"/>
          <tpl hier="6" item="4"/>
          <tpl hier="10" item="5"/>
          <tpl fld="1" item="25"/>
          <tpl hier="14" item="6"/>
          <tpl hier="23" item="2"/>
          <tpl hier="25" item="19"/>
        </tpls>
      </n>
      <n v="86">
        <tpls c="7">
          <tpl fld="0" item="1"/>
          <tpl hier="6" item="4"/>
          <tpl hier="10" item="5"/>
          <tpl fld="1" item="28"/>
          <tpl hier="14" item="6"/>
          <tpl hier="23" item="2"/>
          <tpl hier="25" item="19"/>
        </tpls>
      </n>
      <n v="57">
        <tpls c="7">
          <tpl fld="0" item="1"/>
          <tpl hier="6" item="4"/>
          <tpl hier="10" item="5"/>
          <tpl fld="1" item="21"/>
          <tpl hier="14" item="6"/>
          <tpl hier="23" item="2"/>
          <tpl hier="25" item="19"/>
        </tpls>
      </n>
      <n v="93">
        <tpls c="7">
          <tpl fld="0" item="1"/>
          <tpl hier="6" item="4"/>
          <tpl hier="10" item="5"/>
          <tpl fld="1" item="26"/>
          <tpl hier="14" item="6"/>
          <tpl hier="23" item="2"/>
          <tpl hier="25" item="19"/>
        </tpls>
      </n>
      <n v="75">
        <tpls c="7">
          <tpl fld="0" item="1"/>
          <tpl hier="6" item="4"/>
          <tpl hier="10" item="5"/>
          <tpl fld="1" item="29"/>
          <tpl hier="14" item="6"/>
          <tpl hier="23" item="2"/>
          <tpl hier="25" item="19"/>
        </tpls>
      </n>
      <n v="72">
        <tpls c="7">
          <tpl fld="0" item="1"/>
          <tpl hier="6" item="4"/>
          <tpl hier="10" item="5"/>
          <tpl fld="1" item="14"/>
          <tpl hier="14" item="6"/>
          <tpl hier="23" item="2"/>
          <tpl hier="25" item="19"/>
        </tpls>
      </n>
      <n v="54">
        <tpls c="7">
          <tpl fld="0" item="1"/>
          <tpl hier="6" item="4"/>
          <tpl hier="10" item="5"/>
          <tpl fld="1" item="13"/>
          <tpl hier="14" item="6"/>
          <tpl hier="23" item="2"/>
          <tpl hier="25" item="19"/>
        </tpls>
      </n>
      <n v="98">
        <tpls c="7">
          <tpl fld="0" item="1"/>
          <tpl hier="6" item="4"/>
          <tpl hier="10" item="5"/>
          <tpl fld="1" item="31"/>
          <tpl hier="14" item="6"/>
          <tpl hier="23" item="2"/>
          <tpl hier="25" item="19"/>
        </tpls>
      </n>
      <n v="48">
        <tpls c="7">
          <tpl fld="0" item="1"/>
          <tpl hier="6" item="4"/>
          <tpl hier="10" item="5"/>
          <tpl fld="1" item="32"/>
          <tpl hier="14" item="6"/>
          <tpl hier="23" item="2"/>
          <tpl hier="25" item="19"/>
        </tpls>
      </n>
      <n v="24">
        <tpls c="7">
          <tpl fld="0" item="1"/>
          <tpl hier="6" item="4"/>
          <tpl hier="10" item="5"/>
          <tpl fld="1" item="17"/>
          <tpl hier="14" item="6"/>
          <tpl hier="23" item="2"/>
          <tpl hier="25" item="19"/>
        </tpls>
      </n>
      <n v="51">
        <tpls c="7">
          <tpl fld="0" item="1"/>
          <tpl hier="6" item="4"/>
          <tpl hier="10" item="5"/>
          <tpl fld="1" item="9"/>
          <tpl hier="14" item="6"/>
          <tpl hier="23" item="2"/>
          <tpl hier="25" item="19"/>
        </tpls>
      </n>
      <n v="57">
        <tpls c="7">
          <tpl fld="0" item="1"/>
          <tpl hier="6" item="4"/>
          <tpl hier="10" item="5"/>
          <tpl fld="1" item="1"/>
          <tpl hier="14" item="6"/>
          <tpl hier="23" item="2"/>
          <tpl hier="25" item="19"/>
        </tpls>
      </n>
      <n v="84">
        <tpls c="7">
          <tpl fld="0" item="1"/>
          <tpl hier="6" item="4"/>
          <tpl hier="10" item="5"/>
          <tpl fld="1" item="24"/>
          <tpl hier="14" item="6"/>
          <tpl hier="23" item="2"/>
          <tpl hier="25" item="19"/>
        </tpls>
      </n>
      <n v="60">
        <tpls c="7">
          <tpl fld="0" item="1"/>
          <tpl hier="6" item="4"/>
          <tpl hier="10" item="5"/>
          <tpl fld="1" item="36"/>
          <tpl hier="14" item="6"/>
          <tpl hier="23" item="2"/>
          <tpl hier="25" item="19"/>
        </tpls>
      </n>
      <n v="75">
        <tpls c="7">
          <tpl fld="0" item="1"/>
          <tpl hier="6" item="4"/>
          <tpl hier="10" item="5"/>
          <tpl fld="1" item="15"/>
          <tpl hier="14" item="6"/>
          <tpl hier="23" item="2"/>
          <tpl hier="25" item="19"/>
        </tpls>
      </n>
      <n v="71">
        <tpls c="7">
          <tpl fld="0" item="1"/>
          <tpl hier="6" item="4"/>
          <tpl hier="10" item="5"/>
          <tpl fld="1" item="18"/>
          <tpl hier="14" item="6"/>
          <tpl hier="23" item="2"/>
          <tpl hier="25" item="19"/>
        </tpls>
      </n>
      <n v="84">
        <tpls c="7">
          <tpl fld="0" item="1"/>
          <tpl hier="6" item="4"/>
          <tpl hier="10" item="5"/>
          <tpl fld="1" item="16"/>
          <tpl hier="14" item="6"/>
          <tpl hier="23" item="2"/>
          <tpl hier="25" item="19"/>
        </tpls>
      </n>
      <n v="62">
        <tpls c="7">
          <tpl fld="0" item="1"/>
          <tpl hier="6" item="4"/>
          <tpl hier="10" item="5"/>
          <tpl fld="1" item="12"/>
          <tpl hier="14" item="6"/>
          <tpl hier="23" item="2"/>
          <tpl hier="25" item="19"/>
        </tpls>
      </n>
      <n v="93">
        <tpls c="7">
          <tpl fld="0" item="1"/>
          <tpl hier="6" item="4"/>
          <tpl hier="10" item="5"/>
          <tpl fld="1" item="7"/>
          <tpl hier="14" item="6"/>
          <tpl hier="23" item="2"/>
          <tpl hier="25" item="19"/>
        </tpls>
      </n>
      <n v="53">
        <tpls c="7">
          <tpl fld="0" item="1"/>
          <tpl hier="6" item="4"/>
          <tpl hier="10" item="5"/>
          <tpl fld="1" item="20"/>
          <tpl hier="14" item="6"/>
          <tpl hier="23" item="2"/>
          <tpl hier="25" item="19"/>
        </tpls>
      </n>
      <n v="44">
        <tpls c="7">
          <tpl fld="0" item="1"/>
          <tpl hier="6" item="4"/>
          <tpl hier="10" item="5"/>
          <tpl fld="1" item="6"/>
          <tpl hier="14" item="6"/>
          <tpl hier="23" item="2"/>
          <tpl hier="25" item="19"/>
        </tpls>
      </n>
      <n v="122">
        <tpls c="7">
          <tpl fld="0" item="1"/>
          <tpl hier="6" item="4"/>
          <tpl hier="10" item="5"/>
          <tpl fld="1" item="19"/>
          <tpl hier="14" item="6"/>
          <tpl hier="23" item="2"/>
          <tpl hier="25" item="19"/>
        </tpls>
      </n>
      <n v="70">
        <tpls c="7">
          <tpl fld="0" item="1"/>
          <tpl hier="6" item="4"/>
          <tpl hier="10" item="5"/>
          <tpl fld="1" item="2"/>
          <tpl hier="14" item="6"/>
          <tpl hier="23" item="2"/>
          <tpl hier="25" item="19"/>
        </tpls>
      </n>
      <n v="67">
        <tpls c="7">
          <tpl fld="0" item="1"/>
          <tpl hier="6" item="4"/>
          <tpl hier="10" item="5"/>
          <tpl fld="1" item="30"/>
          <tpl hier="14" item="6"/>
          <tpl hier="23" item="2"/>
          <tpl hier="25" item="20"/>
        </tpls>
      </n>
      <n v="34">
        <tpls c="7">
          <tpl fld="0" item="1"/>
          <tpl hier="6" item="4"/>
          <tpl hier="10" item="5"/>
          <tpl fld="1" item="22"/>
          <tpl hier="14" item="6"/>
          <tpl hier="23" item="2"/>
          <tpl hier="25" item="20"/>
        </tpls>
      </n>
      <n v="47">
        <tpls c="7">
          <tpl fld="0" item="1"/>
          <tpl hier="6" item="4"/>
          <tpl hier="10" item="5"/>
          <tpl fld="1" item="8"/>
          <tpl hier="14" item="6"/>
          <tpl hier="23" item="2"/>
          <tpl hier="25" item="20"/>
        </tpls>
      </n>
      <n v="40">
        <tpls c="7">
          <tpl fld="0" item="1"/>
          <tpl hier="6" item="4"/>
          <tpl hier="10" item="5"/>
          <tpl fld="1" item="35"/>
          <tpl hier="14" item="6"/>
          <tpl hier="23" item="2"/>
          <tpl hier="25" item="20"/>
        </tpls>
      </n>
      <n v="20">
        <tpls c="7">
          <tpl fld="0" item="1"/>
          <tpl hier="6" item="4"/>
          <tpl hier="10" item="5"/>
          <tpl fld="1" item="4"/>
          <tpl hier="14" item="6"/>
          <tpl hier="23" item="2"/>
          <tpl hier="25" item="20"/>
        </tpls>
      </n>
      <n v="40">
        <tpls c="7">
          <tpl fld="0" item="1"/>
          <tpl hier="6" item="4"/>
          <tpl hier="10" item="5"/>
          <tpl fld="1" item="3"/>
          <tpl hier="14" item="6"/>
          <tpl hier="23" item="2"/>
          <tpl hier="25" item="20"/>
        </tpls>
      </n>
      <n v="46">
        <tpls c="7">
          <tpl fld="0" item="1"/>
          <tpl hier="6" item="4"/>
          <tpl hier="10" item="5"/>
          <tpl fld="1" item="27"/>
          <tpl hier="14" item="6"/>
          <tpl hier="23" item="2"/>
          <tpl hier="25" item="20"/>
        </tpls>
      </n>
      <n v="35">
        <tpls c="7">
          <tpl fld="0" item="1"/>
          <tpl hier="6" item="4"/>
          <tpl hier="10" item="5"/>
          <tpl fld="1" item="34"/>
          <tpl hier="14" item="6"/>
          <tpl hier="23" item="2"/>
          <tpl hier="25" item="20"/>
        </tpls>
      </n>
      <n v="44">
        <tpls c="7">
          <tpl fld="0" item="1"/>
          <tpl hier="6" item="4"/>
          <tpl hier="10" item="5"/>
          <tpl fld="1" item="10"/>
          <tpl hier="14" item="6"/>
          <tpl hier="23" item="2"/>
          <tpl hier="25" item="20"/>
        </tpls>
      </n>
      <n v="56">
        <tpls c="7">
          <tpl fld="0" item="1"/>
          <tpl hier="6" item="4"/>
          <tpl hier="10" item="5"/>
          <tpl fld="1" item="5"/>
          <tpl hier="14" item="6"/>
          <tpl hier="23" item="2"/>
          <tpl hier="25" item="20"/>
        </tpls>
      </n>
      <n v="18">
        <tpls c="7">
          <tpl fld="0" item="1"/>
          <tpl hier="6" item="4"/>
          <tpl hier="10" item="5"/>
          <tpl fld="1" item="0"/>
          <tpl hier="14" item="6"/>
          <tpl hier="23" item="2"/>
          <tpl hier="25" item="20"/>
        </tpls>
      </n>
      <n v="43">
        <tpls c="7">
          <tpl fld="0" item="1"/>
          <tpl hier="6" item="4"/>
          <tpl hier="10" item="5"/>
          <tpl fld="1" item="11"/>
          <tpl hier="14" item="6"/>
          <tpl hier="23" item="2"/>
          <tpl hier="25" item="20"/>
        </tpls>
      </n>
      <n v="42">
        <tpls c="7">
          <tpl fld="0" item="1"/>
          <tpl hier="6" item="4"/>
          <tpl hier="10" item="5"/>
          <tpl fld="1" item="23"/>
          <tpl hier="14" item="6"/>
          <tpl hier="23" item="2"/>
          <tpl hier="25" item="20"/>
        </tpls>
      </n>
      <n v="16">
        <tpls c="7">
          <tpl fld="0" item="1"/>
          <tpl hier="6" item="4"/>
          <tpl hier="10" item="5"/>
          <tpl fld="1" item="33"/>
          <tpl hier="14" item="6"/>
          <tpl hier="23" item="2"/>
          <tpl hier="25" item="20"/>
        </tpls>
      </n>
      <n v="49">
        <tpls c="7">
          <tpl fld="0" item="1"/>
          <tpl hier="6" item="4"/>
          <tpl hier="10" item="5"/>
          <tpl fld="1" item="25"/>
          <tpl hier="14" item="6"/>
          <tpl hier="23" item="2"/>
          <tpl hier="25" item="20"/>
        </tpls>
      </n>
      <n v="47">
        <tpls c="7">
          <tpl fld="0" item="1"/>
          <tpl hier="6" item="4"/>
          <tpl hier="10" item="5"/>
          <tpl fld="1" item="28"/>
          <tpl hier="14" item="6"/>
          <tpl hier="23" item="2"/>
          <tpl hier="25" item="20"/>
        </tpls>
      </n>
      <n v="50">
        <tpls c="7">
          <tpl fld="0" item="1"/>
          <tpl hier="6" item="4"/>
          <tpl hier="10" item="5"/>
          <tpl fld="1" item="21"/>
          <tpl hier="14" item="6"/>
          <tpl hier="23" item="2"/>
          <tpl hier="25" item="20"/>
        </tpls>
      </n>
      <n v="47">
        <tpls c="7">
          <tpl fld="0" item="1"/>
          <tpl hier="6" item="4"/>
          <tpl hier="10" item="5"/>
          <tpl fld="1" item="26"/>
          <tpl hier="14" item="6"/>
          <tpl hier="23" item="2"/>
          <tpl hier="25" item="20"/>
        </tpls>
      </n>
      <n v="38">
        <tpls c="7">
          <tpl fld="0" item="1"/>
          <tpl hier="6" item="4"/>
          <tpl hier="10" item="5"/>
          <tpl fld="1" item="29"/>
          <tpl hier="14" item="6"/>
          <tpl hier="23" item="2"/>
          <tpl hier="25" item="20"/>
        </tpls>
      </n>
      <n v="45">
        <tpls c="7">
          <tpl fld="0" item="1"/>
          <tpl hier="6" item="4"/>
          <tpl hier="10" item="5"/>
          <tpl fld="1" item="14"/>
          <tpl hier="14" item="6"/>
          <tpl hier="23" item="2"/>
          <tpl hier="25" item="20"/>
        </tpls>
      </n>
      <n v="38">
        <tpls c="7">
          <tpl fld="0" item="1"/>
          <tpl hier="6" item="4"/>
          <tpl hier="10" item="5"/>
          <tpl fld="1" item="13"/>
          <tpl hier="14" item="6"/>
          <tpl hier="23" item="2"/>
          <tpl hier="25" item="20"/>
        </tpls>
      </n>
      <n v="56">
        <tpls c="7">
          <tpl fld="0" item="1"/>
          <tpl hier="6" item="4"/>
          <tpl hier="10" item="5"/>
          <tpl fld="1" item="31"/>
          <tpl hier="14" item="6"/>
          <tpl hier="23" item="2"/>
          <tpl hier="25" item="20"/>
        </tpls>
      </n>
      <n v="26">
        <tpls c="7">
          <tpl fld="0" item="1"/>
          <tpl hier="6" item="4"/>
          <tpl hier="10" item="5"/>
          <tpl fld="1" item="32"/>
          <tpl hier="14" item="6"/>
          <tpl hier="23" item="2"/>
          <tpl hier="25" item="20"/>
        </tpls>
      </n>
      <n v="17">
        <tpls c="7">
          <tpl fld="0" item="1"/>
          <tpl hier="6" item="4"/>
          <tpl hier="10" item="5"/>
          <tpl fld="1" item="17"/>
          <tpl hier="14" item="6"/>
          <tpl hier="23" item="2"/>
          <tpl hier="25" item="20"/>
        </tpls>
      </n>
      <n v="26">
        <tpls c="7">
          <tpl fld="0" item="1"/>
          <tpl hier="6" item="4"/>
          <tpl hier="10" item="5"/>
          <tpl fld="1" item="9"/>
          <tpl hier="14" item="6"/>
          <tpl hier="23" item="2"/>
          <tpl hier="25" item="20"/>
        </tpls>
      </n>
      <n v="42">
        <tpls c="7">
          <tpl fld="0" item="1"/>
          <tpl hier="6" item="4"/>
          <tpl hier="10" item="5"/>
          <tpl fld="1" item="1"/>
          <tpl hier="14" item="6"/>
          <tpl hier="23" item="2"/>
          <tpl hier="25" item="20"/>
        </tpls>
      </n>
      <n v="43">
        <tpls c="7">
          <tpl fld="0" item="1"/>
          <tpl hier="6" item="4"/>
          <tpl hier="10" item="5"/>
          <tpl fld="1" item="24"/>
          <tpl hier="14" item="6"/>
          <tpl hier="23" item="2"/>
          <tpl hier="25" item="20"/>
        </tpls>
      </n>
      <n v="36">
        <tpls c="7">
          <tpl fld="0" item="1"/>
          <tpl hier="6" item="4"/>
          <tpl hier="10" item="5"/>
          <tpl fld="1" item="36"/>
          <tpl hier="14" item="6"/>
          <tpl hier="23" item="2"/>
          <tpl hier="25" item="20"/>
        </tpls>
      </n>
      <n v="37">
        <tpls c="7">
          <tpl fld="0" item="1"/>
          <tpl hier="6" item="4"/>
          <tpl hier="10" item="5"/>
          <tpl fld="1" item="15"/>
          <tpl hier="14" item="6"/>
          <tpl hier="23" item="2"/>
          <tpl hier="25" item="20"/>
        </tpls>
      </n>
      <n v="44">
        <tpls c="7">
          <tpl fld="0" item="1"/>
          <tpl hier="6" item="4"/>
          <tpl hier="10" item="5"/>
          <tpl fld="1" item="18"/>
          <tpl hier="14" item="6"/>
          <tpl hier="23" item="2"/>
          <tpl hier="25" item="20"/>
        </tpls>
      </n>
      <n v="28">
        <tpls c="7">
          <tpl fld="0" item="1"/>
          <tpl hier="6" item="4"/>
          <tpl hier="10" item="5"/>
          <tpl fld="1" item="16"/>
          <tpl hier="14" item="6"/>
          <tpl hier="23" item="2"/>
          <tpl hier="25" item="20"/>
        </tpls>
      </n>
      <n v="47">
        <tpls c="7">
          <tpl fld="0" item="1"/>
          <tpl hier="6" item="4"/>
          <tpl hier="10" item="5"/>
          <tpl fld="1" item="12"/>
          <tpl hier="14" item="6"/>
          <tpl hier="23" item="2"/>
          <tpl hier="25" item="20"/>
        </tpls>
      </n>
      <n v="64">
        <tpls c="7">
          <tpl fld="0" item="1"/>
          <tpl hier="6" item="4"/>
          <tpl hier="10" item="5"/>
          <tpl fld="1" item="7"/>
          <tpl hier="14" item="6"/>
          <tpl hier="23" item="2"/>
          <tpl hier="25" item="20"/>
        </tpls>
      </n>
      <n v="44">
        <tpls c="7">
          <tpl fld="0" item="1"/>
          <tpl hier="6" item="4"/>
          <tpl hier="10" item="5"/>
          <tpl fld="1" item="20"/>
          <tpl hier="14" item="6"/>
          <tpl hier="23" item="2"/>
          <tpl hier="25" item="20"/>
        </tpls>
      </n>
      <n v="23">
        <tpls c="7">
          <tpl fld="0" item="1"/>
          <tpl hier="6" item="4"/>
          <tpl hier="10" item="5"/>
          <tpl fld="1" item="6"/>
          <tpl hier="14" item="6"/>
          <tpl hier="23" item="2"/>
          <tpl hier="25" item="20"/>
        </tpls>
      </n>
      <n v="62">
        <tpls c="7">
          <tpl fld="0" item="1"/>
          <tpl hier="6" item="4"/>
          <tpl hier="10" item="5"/>
          <tpl fld="1" item="19"/>
          <tpl hier="14" item="6"/>
          <tpl hier="23" item="2"/>
          <tpl hier="25" item="20"/>
        </tpls>
      </n>
      <n v="38">
        <tpls c="7">
          <tpl fld="0" item="1"/>
          <tpl hier="6" item="4"/>
          <tpl hier="10" item="5"/>
          <tpl fld="1" item="2"/>
          <tpl hier="14" item="6"/>
          <tpl hier="23" item="2"/>
          <tpl hier="25" item="20"/>
        </tpls>
      </n>
      <n v="244">
        <tpls c="7">
          <tpl fld="0" item="1"/>
          <tpl hier="6" item="4"/>
          <tpl hier="10" item="5"/>
          <tpl fld="1" item="30"/>
          <tpl hier="14" item="6"/>
          <tpl hier="23" item="0"/>
          <tpl hier="25" item="20"/>
        </tpls>
      </n>
      <n v="232">
        <tpls c="7">
          <tpl fld="0" item="1"/>
          <tpl hier="6" item="4"/>
          <tpl hier="10" item="5"/>
          <tpl fld="1" item="22"/>
          <tpl hier="14" item="6"/>
          <tpl hier="23" item="0"/>
          <tpl hier="25" item="20"/>
        </tpls>
      </n>
      <n v="267">
        <tpls c="7">
          <tpl fld="0" item="1"/>
          <tpl hier="6" item="4"/>
          <tpl hier="10" item="5"/>
          <tpl fld="1" item="8"/>
          <tpl hier="14" item="6"/>
          <tpl hier="23" item="0"/>
          <tpl hier="25" item="20"/>
        </tpls>
      </n>
      <n v="227">
        <tpls c="7">
          <tpl fld="0" item="1"/>
          <tpl hier="6" item="4"/>
          <tpl hier="10" item="5"/>
          <tpl fld="1" item="35"/>
          <tpl hier="14" item="6"/>
          <tpl hier="23" item="0"/>
          <tpl hier="25" item="20"/>
        </tpls>
      </n>
      <n v="188">
        <tpls c="7">
          <tpl fld="0" item="1"/>
          <tpl hier="6" item="4"/>
          <tpl hier="10" item="5"/>
          <tpl fld="1" item="4"/>
          <tpl hier="14" item="6"/>
          <tpl hier="23" item="0"/>
          <tpl hier="25" item="20"/>
        </tpls>
      </n>
      <n v="213">
        <tpls c="7">
          <tpl fld="0" item="1"/>
          <tpl hier="6" item="4"/>
          <tpl hier="10" item="5"/>
          <tpl fld="1" item="3"/>
          <tpl hier="14" item="6"/>
          <tpl hier="23" item="0"/>
          <tpl hier="25" item="20"/>
        </tpls>
      </n>
      <n v="196">
        <tpls c="7">
          <tpl fld="0" item="1"/>
          <tpl hier="6" item="4"/>
          <tpl hier="10" item="5"/>
          <tpl fld="1" item="27"/>
          <tpl hier="14" item="6"/>
          <tpl hier="23" item="0"/>
          <tpl hier="25" item="20"/>
        </tpls>
      </n>
      <n v="173">
        <tpls c="7">
          <tpl fld="0" item="1"/>
          <tpl hier="6" item="4"/>
          <tpl hier="10" item="5"/>
          <tpl fld="1" item="34"/>
          <tpl hier="14" item="6"/>
          <tpl hier="23" item="0"/>
          <tpl hier="25" item="20"/>
        </tpls>
      </n>
      <n v="181">
        <tpls c="7">
          <tpl fld="0" item="1"/>
          <tpl hier="6" item="4"/>
          <tpl hier="10" item="5"/>
          <tpl fld="1" item="10"/>
          <tpl hier="14" item="6"/>
          <tpl hier="23" item="0"/>
          <tpl hier="25" item="20"/>
        </tpls>
      </n>
      <n v="220">
        <tpls c="7">
          <tpl fld="0" item="1"/>
          <tpl hier="6" item="4"/>
          <tpl hier="10" item="5"/>
          <tpl fld="1" item="5"/>
          <tpl hier="14" item="6"/>
          <tpl hier="23" item="0"/>
          <tpl hier="25" item="20"/>
        </tpls>
      </n>
      <n v="128">
        <tpls c="7">
          <tpl fld="0" item="1"/>
          <tpl hier="6" item="4"/>
          <tpl hier="10" item="5"/>
          <tpl fld="1" item="0"/>
          <tpl hier="14" item="6"/>
          <tpl hier="23" item="0"/>
          <tpl hier="25" item="20"/>
        </tpls>
      </n>
      <n v="223">
        <tpls c="7">
          <tpl fld="0" item="1"/>
          <tpl hier="6" item="4"/>
          <tpl hier="10" item="5"/>
          <tpl fld="1" item="11"/>
          <tpl hier="14" item="6"/>
          <tpl hier="23" item="0"/>
          <tpl hier="25" item="20"/>
        </tpls>
      </n>
      <n v="233">
        <tpls c="7">
          <tpl fld="0" item="1"/>
          <tpl hier="6" item="4"/>
          <tpl hier="10" item="5"/>
          <tpl fld="1" item="23"/>
          <tpl hier="14" item="6"/>
          <tpl hier="23" item="0"/>
          <tpl hier="25" item="20"/>
        </tpls>
      </n>
      <n v="201">
        <tpls c="7">
          <tpl fld="0" item="1"/>
          <tpl hier="6" item="4"/>
          <tpl hier="10" item="5"/>
          <tpl fld="1" item="33"/>
          <tpl hier="14" item="6"/>
          <tpl hier="23" item="0"/>
          <tpl hier="25" item="20"/>
        </tpls>
      </n>
      <n v="193">
        <tpls c="7">
          <tpl fld="0" item="1"/>
          <tpl hier="6" item="4"/>
          <tpl hier="10" item="5"/>
          <tpl fld="1" item="25"/>
          <tpl hier="14" item="6"/>
          <tpl hier="23" item="0"/>
          <tpl hier="25" item="20"/>
        </tpls>
      </n>
      <n v="247">
        <tpls c="7">
          <tpl fld="0" item="1"/>
          <tpl hier="6" item="4"/>
          <tpl hier="10" item="5"/>
          <tpl fld="1" item="28"/>
          <tpl hier="14" item="6"/>
          <tpl hier="23" item="0"/>
          <tpl hier="25" item="20"/>
        </tpls>
      </n>
      <n v="181">
        <tpls c="7">
          <tpl fld="0" item="1"/>
          <tpl hier="6" item="4"/>
          <tpl hier="10" item="5"/>
          <tpl fld="1" item="21"/>
          <tpl hier="14" item="6"/>
          <tpl hier="23" item="0"/>
          <tpl hier="25" item="20"/>
        </tpls>
      </n>
      <n v="182">
        <tpls c="7">
          <tpl fld="0" item="1"/>
          <tpl hier="6" item="4"/>
          <tpl hier="10" item="5"/>
          <tpl fld="1" item="26"/>
          <tpl hier="14" item="6"/>
          <tpl hier="23" item="0"/>
          <tpl hier="25" item="20"/>
        </tpls>
      </n>
      <n v="187">
        <tpls c="7">
          <tpl fld="0" item="1"/>
          <tpl hier="6" item="4"/>
          <tpl hier="10" item="5"/>
          <tpl fld="1" item="29"/>
          <tpl hier="14" item="6"/>
          <tpl hier="23" item="0"/>
          <tpl hier="25" item="20"/>
        </tpls>
      </n>
      <n v="206">
        <tpls c="7">
          <tpl fld="0" item="1"/>
          <tpl hier="6" item="4"/>
          <tpl hier="10" item="5"/>
          <tpl fld="1" item="14"/>
          <tpl hier="14" item="6"/>
          <tpl hier="23" item="0"/>
          <tpl hier="25" item="20"/>
        </tpls>
      </n>
      <n v="230">
        <tpls c="7">
          <tpl fld="0" item="1"/>
          <tpl hier="6" item="4"/>
          <tpl hier="10" item="5"/>
          <tpl fld="1" item="13"/>
          <tpl hier="14" item="6"/>
          <tpl hier="23" item="0"/>
          <tpl hier="25" item="20"/>
        </tpls>
      </n>
      <n v="232">
        <tpls c="7">
          <tpl fld="0" item="1"/>
          <tpl hier="6" item="4"/>
          <tpl hier="10" item="5"/>
          <tpl fld="1" item="31"/>
          <tpl hier="14" item="6"/>
          <tpl hier="23" item="0"/>
          <tpl hier="25" item="20"/>
        </tpls>
      </n>
      <n v="155">
        <tpls c="7">
          <tpl fld="0" item="1"/>
          <tpl hier="6" item="4"/>
          <tpl hier="10" item="5"/>
          <tpl fld="1" item="32"/>
          <tpl hier="14" item="6"/>
          <tpl hier="23" item="0"/>
          <tpl hier="25" item="20"/>
        </tpls>
      </n>
      <n v="210">
        <tpls c="7">
          <tpl fld="0" item="1"/>
          <tpl hier="6" item="4"/>
          <tpl hier="10" item="5"/>
          <tpl fld="1" item="17"/>
          <tpl hier="14" item="6"/>
          <tpl hier="23" item="0"/>
          <tpl hier="25" item="20"/>
        </tpls>
      </n>
      <n v="186">
        <tpls c="7">
          <tpl fld="0" item="1"/>
          <tpl hier="6" item="4"/>
          <tpl hier="10" item="5"/>
          <tpl fld="1" item="9"/>
          <tpl hier="14" item="6"/>
          <tpl hier="23" item="0"/>
          <tpl hier="25" item="20"/>
        </tpls>
      </n>
      <n v="227">
        <tpls c="7">
          <tpl fld="0" item="1"/>
          <tpl hier="6" item="4"/>
          <tpl hier="10" item="5"/>
          <tpl fld="1" item="1"/>
          <tpl hier="14" item="6"/>
          <tpl hier="23" item="0"/>
          <tpl hier="25" item="20"/>
        </tpls>
      </n>
      <n v="232">
        <tpls c="7">
          <tpl fld="0" item="1"/>
          <tpl hier="6" item="4"/>
          <tpl hier="10" item="5"/>
          <tpl fld="1" item="24"/>
          <tpl hier="14" item="6"/>
          <tpl hier="23" item="0"/>
          <tpl hier="25" item="20"/>
        </tpls>
      </n>
      <n v="237">
        <tpls c="7">
          <tpl fld="0" item="1"/>
          <tpl hier="6" item="4"/>
          <tpl hier="10" item="5"/>
          <tpl fld="1" item="36"/>
          <tpl hier="14" item="6"/>
          <tpl hier="23" item="0"/>
          <tpl hier="25" item="20"/>
        </tpls>
      </n>
      <n v="267">
        <tpls c="7">
          <tpl fld="0" item="1"/>
          <tpl hier="6" item="4"/>
          <tpl hier="10" item="5"/>
          <tpl fld="1" item="15"/>
          <tpl hier="14" item="6"/>
          <tpl hier="23" item="0"/>
          <tpl hier="25" item="20"/>
        </tpls>
      </n>
      <n v="235">
        <tpls c="7">
          <tpl fld="0" item="1"/>
          <tpl hier="6" item="4"/>
          <tpl hier="10" item="5"/>
          <tpl fld="1" item="18"/>
          <tpl hier="14" item="6"/>
          <tpl hier="23" item="0"/>
          <tpl hier="25" item="20"/>
        </tpls>
      </n>
      <n v="181">
        <tpls c="7">
          <tpl fld="0" item="1"/>
          <tpl hier="6" item="4"/>
          <tpl hier="10" item="5"/>
          <tpl fld="1" item="16"/>
          <tpl hier="14" item="6"/>
          <tpl hier="23" item="0"/>
          <tpl hier="25" item="20"/>
        </tpls>
      </n>
      <n v="220">
        <tpls c="7">
          <tpl fld="0" item="1"/>
          <tpl hier="6" item="4"/>
          <tpl hier="10" item="5"/>
          <tpl fld="1" item="12"/>
          <tpl hier="14" item="6"/>
          <tpl hier="23" item="0"/>
          <tpl hier="25" item="20"/>
        </tpls>
      </n>
      <n v="243">
        <tpls c="7">
          <tpl fld="0" item="1"/>
          <tpl hier="6" item="4"/>
          <tpl hier="10" item="5"/>
          <tpl fld="1" item="7"/>
          <tpl hier="14" item="6"/>
          <tpl hier="23" item="0"/>
          <tpl hier="25" item="20"/>
        </tpls>
      </n>
      <n v="231">
        <tpls c="7">
          <tpl fld="0" item="1"/>
          <tpl hier="6" item="4"/>
          <tpl hier="10" item="5"/>
          <tpl fld="1" item="20"/>
          <tpl hier="14" item="6"/>
          <tpl hier="23" item="0"/>
          <tpl hier="25" item="20"/>
        </tpls>
      </n>
      <n v="211">
        <tpls c="7">
          <tpl fld="0" item="1"/>
          <tpl hier="6" item="4"/>
          <tpl hier="10" item="5"/>
          <tpl fld="1" item="6"/>
          <tpl hier="14" item="6"/>
          <tpl hier="23" item="0"/>
          <tpl hier="25" item="20"/>
        </tpls>
      </n>
      <n v="257">
        <tpls c="7">
          <tpl fld="0" item="1"/>
          <tpl hier="6" item="4"/>
          <tpl hier="10" item="5"/>
          <tpl fld="1" item="19"/>
          <tpl hier="14" item="6"/>
          <tpl hier="23" item="0"/>
          <tpl hier="25" item="20"/>
        </tpls>
      </n>
      <n v="202">
        <tpls c="7">
          <tpl fld="0" item="1"/>
          <tpl hier="6" item="4"/>
          <tpl hier="10" item="5"/>
          <tpl fld="1" item="2"/>
          <tpl hier="14" item="6"/>
          <tpl hier="23" item="0"/>
          <tpl hier="25" item="20"/>
        </tpls>
      </n>
      <n v="241">
        <tpls c="7">
          <tpl fld="0" item="1"/>
          <tpl hier="6" item="21"/>
          <tpl hier="10" item="5"/>
          <tpl fld="1" item="30"/>
          <tpl hier="14" item="6"/>
          <tpl hier="23" item="0"/>
          <tpl hier="25" item="20"/>
        </tpls>
      </n>
      <n v="229">
        <tpls c="7">
          <tpl fld="0" item="1"/>
          <tpl hier="6" item="21"/>
          <tpl hier="10" item="5"/>
          <tpl fld="1" item="22"/>
          <tpl hier="14" item="6"/>
          <tpl hier="23" item="0"/>
          <tpl hier="25" item="20"/>
        </tpls>
      </n>
      <n v="257">
        <tpls c="7">
          <tpl fld="0" item="1"/>
          <tpl hier="6" item="21"/>
          <tpl hier="10" item="5"/>
          <tpl fld="1" item="8"/>
          <tpl hier="14" item="6"/>
          <tpl hier="23" item="0"/>
          <tpl hier="25" item="20"/>
        </tpls>
      </n>
      <n v="205">
        <tpls c="7">
          <tpl fld="0" item="1"/>
          <tpl hier="6" item="21"/>
          <tpl hier="10" item="5"/>
          <tpl fld="1" item="35"/>
          <tpl hier="14" item="6"/>
          <tpl hier="23" item="0"/>
          <tpl hier="25" item="20"/>
        </tpls>
      </n>
      <n v="183">
        <tpls c="7">
          <tpl fld="0" item="1"/>
          <tpl hier="6" item="21"/>
          <tpl hier="10" item="5"/>
          <tpl fld="1" item="4"/>
          <tpl hier="14" item="6"/>
          <tpl hier="23" item="0"/>
          <tpl hier="25" item="20"/>
        </tpls>
      </n>
      <n v="205">
        <tpls c="7">
          <tpl fld="0" item="1"/>
          <tpl hier="6" item="21"/>
          <tpl hier="10" item="5"/>
          <tpl fld="1" item="3"/>
          <tpl hier="14" item="6"/>
          <tpl hier="23" item="0"/>
          <tpl hier="25" item="20"/>
        </tpls>
      </n>
      <n v="192">
        <tpls c="7">
          <tpl fld="0" item="1"/>
          <tpl hier="6" item="21"/>
          <tpl hier="10" item="5"/>
          <tpl fld="1" item="27"/>
          <tpl hier="14" item="6"/>
          <tpl hier="23" item="0"/>
          <tpl hier="25" item="20"/>
        </tpls>
      </n>
      <n v="167">
        <tpls c="7">
          <tpl fld="0" item="1"/>
          <tpl hier="6" item="21"/>
          <tpl hier="10" item="5"/>
          <tpl fld="1" item="34"/>
          <tpl hier="14" item="6"/>
          <tpl hier="23" item="0"/>
          <tpl hier="25" item="20"/>
        </tpls>
      </n>
      <n v="176">
        <tpls c="7">
          <tpl fld="0" item="1"/>
          <tpl hier="6" item="21"/>
          <tpl hier="10" item="5"/>
          <tpl fld="1" item="10"/>
          <tpl hier="14" item="6"/>
          <tpl hier="23" item="0"/>
          <tpl hier="25" item="20"/>
        </tpls>
      </n>
      <n v="215">
        <tpls c="7">
          <tpl fld="0" item="1"/>
          <tpl hier="6" item="21"/>
          <tpl hier="10" item="5"/>
          <tpl fld="1" item="5"/>
          <tpl hier="14" item="6"/>
          <tpl hier="23" item="0"/>
          <tpl hier="25" item="20"/>
        </tpls>
      </n>
      <n v="126">
        <tpls c="7">
          <tpl fld="0" item="1"/>
          <tpl hier="6" item="21"/>
          <tpl hier="10" item="5"/>
          <tpl fld="1" item="0"/>
          <tpl hier="14" item="6"/>
          <tpl hier="23" item="0"/>
          <tpl hier="25" item="20"/>
        </tpls>
      </n>
      <n v="219">
        <tpls c="7">
          <tpl fld="0" item="1"/>
          <tpl hier="6" item="21"/>
          <tpl hier="10" item="5"/>
          <tpl fld="1" item="11"/>
          <tpl hier="14" item="6"/>
          <tpl hier="23" item="0"/>
          <tpl hier="25" item="20"/>
        </tpls>
      </n>
      <n v="212">
        <tpls c="7">
          <tpl fld="0" item="1"/>
          <tpl hier="6" item="21"/>
          <tpl hier="10" item="5"/>
          <tpl fld="1" item="23"/>
          <tpl hier="14" item="6"/>
          <tpl hier="23" item="0"/>
          <tpl hier="25" item="20"/>
        </tpls>
      </n>
      <n v="200">
        <tpls c="7">
          <tpl fld="0" item="1"/>
          <tpl hier="6" item="21"/>
          <tpl hier="10" item="5"/>
          <tpl fld="1" item="33"/>
          <tpl hier="14" item="6"/>
          <tpl hier="23" item="0"/>
          <tpl hier="25" item="20"/>
        </tpls>
      </n>
      <n v="189">
        <tpls c="7">
          <tpl fld="0" item="1"/>
          <tpl hier="6" item="21"/>
          <tpl hier="10" item="5"/>
          <tpl fld="1" item="25"/>
          <tpl hier="14" item="6"/>
          <tpl hier="23" item="0"/>
          <tpl hier="25" item="20"/>
        </tpls>
      </n>
      <n v="236">
        <tpls c="7">
          <tpl fld="0" item="1"/>
          <tpl hier="6" item="21"/>
          <tpl hier="10" item="5"/>
          <tpl fld="1" item="28"/>
          <tpl hier="14" item="6"/>
          <tpl hier="23" item="0"/>
          <tpl hier="25" item="20"/>
        </tpls>
      </n>
      <n v="175">
        <tpls c="7">
          <tpl fld="0" item="1"/>
          <tpl hier="6" item="21"/>
          <tpl hier="10" item="5"/>
          <tpl fld="1" item="21"/>
          <tpl hier="14" item="6"/>
          <tpl hier="23" item="0"/>
          <tpl hier="25" item="20"/>
        </tpls>
      </n>
      <n v="173">
        <tpls c="7">
          <tpl fld="0" item="1"/>
          <tpl hier="6" item="21"/>
          <tpl hier="10" item="5"/>
          <tpl fld="1" item="26"/>
          <tpl hier="14" item="6"/>
          <tpl hier="23" item="0"/>
          <tpl hier="25" item="20"/>
        </tpls>
      </n>
      <n v="187">
        <tpls c="7">
          <tpl fld="0" item="1"/>
          <tpl hier="6" item="21"/>
          <tpl hier="10" item="5"/>
          <tpl fld="1" item="29"/>
          <tpl hier="14" item="6"/>
          <tpl hier="23" item="0"/>
          <tpl hier="25" item="20"/>
        </tpls>
      </n>
      <n v="205">
        <tpls c="7">
          <tpl fld="0" item="1"/>
          <tpl hier="6" item="21"/>
          <tpl hier="10" item="5"/>
          <tpl fld="1" item="14"/>
          <tpl hier="14" item="6"/>
          <tpl hier="23" item="0"/>
          <tpl hier="25" item="20"/>
        </tpls>
      </n>
      <n v="221">
        <tpls c="7">
          <tpl fld="0" item="1"/>
          <tpl hier="6" item="21"/>
          <tpl hier="10" item="5"/>
          <tpl fld="1" item="13"/>
          <tpl hier="14" item="6"/>
          <tpl hier="23" item="0"/>
          <tpl hier="25" item="20"/>
        </tpls>
      </n>
      <n v="231">
        <tpls c="7">
          <tpl fld="0" item="1"/>
          <tpl hier="6" item="21"/>
          <tpl hier="10" item="5"/>
          <tpl fld="1" item="31"/>
          <tpl hier="14" item="6"/>
          <tpl hier="23" item="0"/>
          <tpl hier="25" item="20"/>
        </tpls>
      </n>
      <n v="151">
        <tpls c="7">
          <tpl fld="0" item="1"/>
          <tpl hier="6" item="21"/>
          <tpl hier="10" item="5"/>
          <tpl fld="1" item="32"/>
          <tpl hier="14" item="6"/>
          <tpl hier="23" item="0"/>
          <tpl hier="25" item="20"/>
        </tpls>
      </n>
      <n v="208">
        <tpls c="7">
          <tpl fld="0" item="1"/>
          <tpl hier="6" item="21"/>
          <tpl hier="10" item="5"/>
          <tpl fld="1" item="17"/>
          <tpl hier="14" item="6"/>
          <tpl hier="23" item="0"/>
          <tpl hier="25" item="20"/>
        </tpls>
      </n>
      <n v="179">
        <tpls c="7">
          <tpl fld="0" item="1"/>
          <tpl hier="6" item="21"/>
          <tpl hier="10" item="5"/>
          <tpl fld="1" item="9"/>
          <tpl hier="14" item="6"/>
          <tpl hier="23" item="0"/>
          <tpl hier="25" item="20"/>
        </tpls>
      </n>
      <n v="219">
        <tpls c="7">
          <tpl fld="0" item="1"/>
          <tpl hier="6" item="21"/>
          <tpl hier="10" item="5"/>
          <tpl fld="1" item="1"/>
          <tpl hier="14" item="6"/>
          <tpl hier="23" item="0"/>
          <tpl hier="25" item="20"/>
        </tpls>
      </n>
      <n v="227">
        <tpls c="7">
          <tpl fld="0" item="1"/>
          <tpl hier="6" item="21"/>
          <tpl hier="10" item="5"/>
          <tpl fld="1" item="24"/>
          <tpl hier="14" item="6"/>
          <tpl hier="23" item="0"/>
          <tpl hier="25" item="20"/>
        </tpls>
      </n>
      <n v="234">
        <tpls c="7">
          <tpl fld="0" item="1"/>
          <tpl hier="6" item="21"/>
          <tpl hier="10" item="5"/>
          <tpl fld="1" item="36"/>
          <tpl hier="14" item="6"/>
          <tpl hier="23" item="0"/>
          <tpl hier="25" item="20"/>
        </tpls>
      </n>
      <n v="259">
        <tpls c="7">
          <tpl fld="0" item="1"/>
          <tpl hier="6" item="21"/>
          <tpl hier="10" item="5"/>
          <tpl fld="1" item="15"/>
          <tpl hier="14" item="6"/>
          <tpl hier="23" item="0"/>
          <tpl hier="25" item="20"/>
        </tpls>
      </n>
      <n v="229">
        <tpls c="7">
          <tpl fld="0" item="1"/>
          <tpl hier="6" item="21"/>
          <tpl hier="10" item="5"/>
          <tpl fld="1" item="18"/>
          <tpl hier="14" item="6"/>
          <tpl hier="23" item="0"/>
          <tpl hier="25" item="20"/>
        </tpls>
      </n>
      <n v="180">
        <tpls c="7">
          <tpl fld="0" item="1"/>
          <tpl hier="6" item="21"/>
          <tpl hier="10" item="5"/>
          <tpl fld="1" item="16"/>
          <tpl hier="14" item="6"/>
          <tpl hier="23" item="0"/>
          <tpl hier="25" item="20"/>
        </tpls>
      </n>
      <n v="207">
        <tpls c="7">
          <tpl fld="0" item="1"/>
          <tpl hier="6" item="21"/>
          <tpl hier="10" item="5"/>
          <tpl fld="1" item="12"/>
          <tpl hier="14" item="6"/>
          <tpl hier="23" item="0"/>
          <tpl hier="25" item="20"/>
        </tpls>
      </n>
      <n v="232">
        <tpls c="7">
          <tpl fld="0" item="1"/>
          <tpl hier="6" item="21"/>
          <tpl hier="10" item="5"/>
          <tpl fld="1" item="7"/>
          <tpl hier="14" item="6"/>
          <tpl hier="23" item="0"/>
          <tpl hier="25" item="20"/>
        </tpls>
      </n>
      <n v="226">
        <tpls c="7">
          <tpl fld="0" item="1"/>
          <tpl hier="6" item="21"/>
          <tpl hier="10" item="5"/>
          <tpl fld="1" item="20"/>
          <tpl hier="14" item="6"/>
          <tpl hier="23" item="0"/>
          <tpl hier="25" item="20"/>
        </tpls>
      </n>
      <n v="205">
        <tpls c="7">
          <tpl fld="0" item="1"/>
          <tpl hier="6" item="21"/>
          <tpl hier="10" item="5"/>
          <tpl fld="1" item="6"/>
          <tpl hier="14" item="6"/>
          <tpl hier="23" item="0"/>
          <tpl hier="25" item="20"/>
        </tpls>
      </n>
      <n v="251">
        <tpls c="7">
          <tpl fld="0" item="1"/>
          <tpl hier="6" item="21"/>
          <tpl hier="10" item="5"/>
          <tpl fld="1" item="19"/>
          <tpl hier="14" item="6"/>
          <tpl hier="23" item="0"/>
          <tpl hier="25" item="20"/>
        </tpls>
      </n>
      <n v="200">
        <tpls c="7">
          <tpl fld="0" item="1"/>
          <tpl hier="6" item="21"/>
          <tpl hier="10" item="5"/>
          <tpl fld="1" item="2"/>
          <tpl hier="14" item="6"/>
          <tpl hier="23" item="0"/>
          <tpl hier="25" item="20"/>
        </tpls>
      </n>
      <n v="222">
        <tpls c="7">
          <tpl fld="0" item="1"/>
          <tpl hier="6" item="22"/>
          <tpl hier="10" item="5"/>
          <tpl fld="1" item="30"/>
          <tpl hier="14" item="6"/>
          <tpl hier="23" item="0"/>
          <tpl hier="25" item="20"/>
        </tpls>
      </n>
      <n v="216">
        <tpls c="7">
          <tpl fld="0" item="1"/>
          <tpl hier="6" item="22"/>
          <tpl hier="10" item="5"/>
          <tpl fld="1" item="22"/>
          <tpl hier="14" item="6"/>
          <tpl hier="23" item="0"/>
          <tpl hier="25" item="20"/>
        </tpls>
      </n>
      <n v="242">
        <tpls c="7">
          <tpl fld="0" item="1"/>
          <tpl hier="6" item="22"/>
          <tpl hier="10" item="5"/>
          <tpl fld="1" item="8"/>
          <tpl hier="14" item="6"/>
          <tpl hier="23" item="0"/>
          <tpl hier="25" item="20"/>
        </tpls>
      </n>
      <n v="205">
        <tpls c="7">
          <tpl fld="0" item="1"/>
          <tpl hier="6" item="22"/>
          <tpl hier="10" item="5"/>
          <tpl fld="1" item="35"/>
          <tpl hier="14" item="6"/>
          <tpl hier="23" item="0"/>
          <tpl hier="25" item="20"/>
        </tpls>
      </n>
      <n v="180">
        <tpls c="7">
          <tpl fld="0" item="1"/>
          <tpl hier="6" item="22"/>
          <tpl hier="10" item="5"/>
          <tpl fld="1" item="4"/>
          <tpl hier="14" item="6"/>
          <tpl hier="23" item="0"/>
          <tpl hier="25" item="20"/>
        </tpls>
      </n>
      <n v="191">
        <tpls c="7">
          <tpl fld="0" item="1"/>
          <tpl hier="6" item="22"/>
          <tpl hier="10" item="5"/>
          <tpl fld="1" item="3"/>
          <tpl hier="14" item="6"/>
          <tpl hier="23" item="0"/>
          <tpl hier="25" item="20"/>
        </tpls>
      </n>
      <n v="186">
        <tpls c="7">
          <tpl fld="0" item="1"/>
          <tpl hier="6" item="22"/>
          <tpl hier="10" item="5"/>
          <tpl fld="1" item="27"/>
          <tpl hier="14" item="6"/>
          <tpl hier="23" item="0"/>
          <tpl hier="25" item="20"/>
        </tpls>
      </n>
      <n v="165">
        <tpls c="7">
          <tpl fld="0" item="1"/>
          <tpl hier="6" item="22"/>
          <tpl hier="10" item="5"/>
          <tpl fld="1" item="34"/>
          <tpl hier="14" item="6"/>
          <tpl hier="23" item="0"/>
          <tpl hier="25" item="20"/>
        </tpls>
      </n>
      <n v="174">
        <tpls c="7">
          <tpl fld="0" item="1"/>
          <tpl hier="6" item="22"/>
          <tpl hier="10" item="5"/>
          <tpl fld="1" item="10"/>
          <tpl hier="14" item="6"/>
          <tpl hier="23" item="0"/>
          <tpl hier="25" item="20"/>
        </tpls>
      </n>
      <n v="211">
        <tpls c="7">
          <tpl fld="0" item="1"/>
          <tpl hier="6" item="22"/>
          <tpl hier="10" item="5"/>
          <tpl fld="1" item="5"/>
          <tpl hier="14" item="6"/>
          <tpl hier="23" item="0"/>
          <tpl hier="25" item="20"/>
        </tpls>
      </n>
      <n v="124">
        <tpls c="7">
          <tpl fld="0" item="1"/>
          <tpl hier="6" item="22"/>
          <tpl hier="10" item="5"/>
          <tpl fld="1" item="0"/>
          <tpl hier="14" item="6"/>
          <tpl hier="23" item="0"/>
          <tpl hier="25" item="20"/>
        </tpls>
      </n>
      <n v="219">
        <tpls c="7">
          <tpl fld="0" item="1"/>
          <tpl hier="6" item="22"/>
          <tpl hier="10" item="5"/>
          <tpl fld="1" item="11"/>
          <tpl hier="14" item="6"/>
          <tpl hier="23" item="0"/>
          <tpl hier="25" item="20"/>
        </tpls>
      </n>
      <n v="205">
        <tpls c="7">
          <tpl fld="0" item="1"/>
          <tpl hier="6" item="22"/>
          <tpl hier="10" item="5"/>
          <tpl fld="1" item="23"/>
          <tpl hier="14" item="6"/>
          <tpl hier="23" item="0"/>
          <tpl hier="25" item="20"/>
        </tpls>
      </n>
      <n v="197">
        <tpls c="7">
          <tpl fld="0" item="1"/>
          <tpl hier="6" item="22"/>
          <tpl hier="10" item="5"/>
          <tpl fld="1" item="33"/>
          <tpl hier="14" item="6"/>
          <tpl hier="23" item="0"/>
          <tpl hier="25" item="20"/>
        </tpls>
      </n>
      <n v="179">
        <tpls c="7">
          <tpl fld="0" item="1"/>
          <tpl hier="6" item="22"/>
          <tpl hier="10" item="5"/>
          <tpl fld="1" item="25"/>
          <tpl hier="14" item="6"/>
          <tpl hier="23" item="0"/>
          <tpl hier="25" item="20"/>
        </tpls>
      </n>
      <n v="224">
        <tpls c="7">
          <tpl fld="0" item="1"/>
          <tpl hier="6" item="22"/>
          <tpl hier="10" item="5"/>
          <tpl fld="1" item="28"/>
          <tpl hier="14" item="6"/>
          <tpl hier="23" item="0"/>
          <tpl hier="25" item="20"/>
        </tpls>
      </n>
      <n v="175">
        <tpls c="7">
          <tpl fld="0" item="1"/>
          <tpl hier="6" item="22"/>
          <tpl hier="10" item="5"/>
          <tpl fld="1" item="21"/>
          <tpl hier="14" item="6"/>
          <tpl hier="23" item="0"/>
          <tpl hier="25" item="20"/>
        </tpls>
      </n>
      <n v="166">
        <tpls c="7">
          <tpl fld="0" item="1"/>
          <tpl hier="6" item="22"/>
          <tpl hier="10" item="5"/>
          <tpl fld="1" item="26"/>
          <tpl hier="14" item="6"/>
          <tpl hier="23" item="0"/>
          <tpl hier="25" item="20"/>
        </tpls>
      </n>
      <n v="187">
        <tpls c="7">
          <tpl fld="0" item="1"/>
          <tpl hier="6" item="22"/>
          <tpl hier="10" item="5"/>
          <tpl fld="1" item="29"/>
          <tpl hier="14" item="6"/>
          <tpl hier="23" item="0"/>
          <tpl hier="25" item="20"/>
        </tpls>
      </n>
      <n v="205">
        <tpls c="7">
          <tpl fld="0" item="1"/>
          <tpl hier="6" item="22"/>
          <tpl hier="10" item="5"/>
          <tpl fld="1" item="14"/>
          <tpl hier="14" item="6"/>
          <tpl hier="23" item="0"/>
          <tpl hier="25" item="20"/>
        </tpls>
      </n>
      <n v="214">
        <tpls c="7">
          <tpl fld="0" item="1"/>
          <tpl hier="6" item="22"/>
          <tpl hier="10" item="5"/>
          <tpl fld="1" item="13"/>
          <tpl hier="14" item="6"/>
          <tpl hier="23" item="0"/>
          <tpl hier="25" item="20"/>
        </tpls>
      </n>
      <n v="218">
        <tpls c="7">
          <tpl fld="0" item="1"/>
          <tpl hier="6" item="22"/>
          <tpl hier="10" item="5"/>
          <tpl fld="1" item="31"/>
          <tpl hier="14" item="6"/>
          <tpl hier="23" item="0"/>
          <tpl hier="25" item="20"/>
        </tpls>
      </n>
      <n v="149">
        <tpls c="7">
          <tpl fld="0" item="1"/>
          <tpl hier="6" item="22"/>
          <tpl hier="10" item="5"/>
          <tpl fld="1" item="32"/>
          <tpl hier="14" item="6"/>
          <tpl hier="23" item="0"/>
          <tpl hier="25" item="20"/>
        </tpls>
      </n>
      <n v="208">
        <tpls c="7">
          <tpl fld="0" item="1"/>
          <tpl hier="6" item="22"/>
          <tpl hier="10" item="5"/>
          <tpl fld="1" item="17"/>
          <tpl hier="14" item="6"/>
          <tpl hier="23" item="0"/>
          <tpl hier="25" item="20"/>
        </tpls>
      </n>
      <n v="171">
        <tpls c="7">
          <tpl fld="0" item="1"/>
          <tpl hier="6" item="22"/>
          <tpl hier="10" item="5"/>
          <tpl fld="1" item="9"/>
          <tpl hier="14" item="6"/>
          <tpl hier="23" item="0"/>
          <tpl hier="25" item="20"/>
        </tpls>
      </n>
      <n v="206">
        <tpls c="7">
          <tpl fld="0" item="1"/>
          <tpl hier="6" item="22"/>
          <tpl hier="10" item="5"/>
          <tpl fld="1" item="1"/>
          <tpl hier="14" item="6"/>
          <tpl hier="23" item="0"/>
          <tpl hier="25" item="20"/>
        </tpls>
      </n>
      <n v="225">
        <tpls c="7">
          <tpl fld="0" item="1"/>
          <tpl hier="6" item="22"/>
          <tpl hier="10" item="5"/>
          <tpl fld="1" item="24"/>
          <tpl hier="14" item="6"/>
          <tpl hier="23" item="0"/>
          <tpl hier="25" item="20"/>
        </tpls>
      </n>
      <n v="221">
        <tpls c="7">
          <tpl fld="0" item="1"/>
          <tpl hier="6" item="22"/>
          <tpl hier="10" item="5"/>
          <tpl fld="1" item="36"/>
          <tpl hier="14" item="6"/>
          <tpl hier="23" item="0"/>
          <tpl hier="25" item="20"/>
        </tpls>
      </n>
      <n v="246">
        <tpls c="7">
          <tpl fld="0" item="1"/>
          <tpl hier="6" item="22"/>
          <tpl hier="10" item="5"/>
          <tpl fld="1" item="15"/>
          <tpl hier="14" item="6"/>
          <tpl hier="23" item="0"/>
          <tpl hier="25" item="20"/>
        </tpls>
      </n>
      <n v="225">
        <tpls c="7">
          <tpl fld="0" item="1"/>
          <tpl hier="6" item="22"/>
          <tpl hier="10" item="5"/>
          <tpl fld="1" item="18"/>
          <tpl hier="14" item="6"/>
          <tpl hier="23" item="0"/>
          <tpl hier="25" item="20"/>
        </tpls>
      </n>
      <n v="180">
        <tpls c="7">
          <tpl fld="0" item="1"/>
          <tpl hier="6" item="22"/>
          <tpl hier="10" item="5"/>
          <tpl fld="1" item="16"/>
          <tpl hier="14" item="6"/>
          <tpl hier="23" item="0"/>
          <tpl hier="25" item="20"/>
        </tpls>
      </n>
      <n v="207">
        <tpls c="7">
          <tpl fld="0" item="1"/>
          <tpl hier="6" item="22"/>
          <tpl hier="10" item="5"/>
          <tpl fld="1" item="12"/>
          <tpl hier="14" item="6"/>
          <tpl hier="23" item="0"/>
          <tpl hier="25" item="20"/>
        </tpls>
      </n>
      <n v="220">
        <tpls c="7">
          <tpl fld="0" item="1"/>
          <tpl hier="6" item="22"/>
          <tpl hier="10" item="5"/>
          <tpl fld="1" item="7"/>
          <tpl hier="14" item="6"/>
          <tpl hier="23" item="0"/>
          <tpl hier="25" item="20"/>
        </tpls>
      </n>
      <n v="217">
        <tpls c="7">
          <tpl fld="0" item="1"/>
          <tpl hier="6" item="22"/>
          <tpl hier="10" item="5"/>
          <tpl fld="1" item="20"/>
          <tpl hier="14" item="6"/>
          <tpl hier="23" item="0"/>
          <tpl hier="25" item="20"/>
        </tpls>
      </n>
      <n v="197">
        <tpls c="7">
          <tpl fld="0" item="1"/>
          <tpl hier="6" item="22"/>
          <tpl hier="10" item="5"/>
          <tpl fld="1" item="6"/>
          <tpl hier="14" item="6"/>
          <tpl hier="23" item="0"/>
          <tpl hier="25" item="20"/>
        </tpls>
      </n>
      <n v="246">
        <tpls c="7">
          <tpl fld="0" item="1"/>
          <tpl hier="6" item="22"/>
          <tpl hier="10" item="5"/>
          <tpl fld="1" item="19"/>
          <tpl hier="14" item="6"/>
          <tpl hier="23" item="0"/>
          <tpl hier="25" item="20"/>
        </tpls>
      </n>
      <n v="193">
        <tpls c="7">
          <tpl fld="0" item="1"/>
          <tpl hier="6" item="22"/>
          <tpl hier="10" item="5"/>
          <tpl fld="1" item="2"/>
          <tpl hier="14" item="6"/>
          <tpl hier="23" item="0"/>
          <tpl hier="25" item="20"/>
        </tpls>
      </n>
      <n v="220">
        <tpls c="7">
          <tpl fld="0" item="1"/>
          <tpl hier="6" item="23"/>
          <tpl hier="10" item="5"/>
          <tpl fld="1" item="30"/>
          <tpl hier="14" item="6"/>
          <tpl hier="23" item="0"/>
          <tpl hier="25" item="20"/>
        </tpls>
      </n>
      <n v="209">
        <tpls c="7">
          <tpl fld="0" item="1"/>
          <tpl hier="6" item="23"/>
          <tpl hier="10" item="5"/>
          <tpl fld="1" item="22"/>
          <tpl hier="14" item="6"/>
          <tpl hier="23" item="0"/>
          <tpl hier="25" item="20"/>
        </tpls>
      </n>
      <n v="229">
        <tpls c="7">
          <tpl fld="0" item="1"/>
          <tpl hier="6" item="23"/>
          <tpl hier="10" item="5"/>
          <tpl fld="1" item="8"/>
          <tpl hier="14" item="6"/>
          <tpl hier="23" item="0"/>
          <tpl hier="25" item="20"/>
        </tpls>
      </n>
      <n v="200">
        <tpls c="7">
          <tpl fld="0" item="1"/>
          <tpl hier="6" item="23"/>
          <tpl hier="10" item="5"/>
          <tpl fld="1" item="35"/>
          <tpl hier="14" item="6"/>
          <tpl hier="23" item="0"/>
          <tpl hier="25" item="20"/>
        </tpls>
      </n>
      <n v="177">
        <tpls c="7">
          <tpl fld="0" item="1"/>
          <tpl hier="6" item="23"/>
          <tpl hier="10" item="5"/>
          <tpl fld="1" item="4"/>
          <tpl hier="14" item="6"/>
          <tpl hier="23" item="0"/>
          <tpl hier="25" item="20"/>
        </tpls>
      </n>
      <n v="176">
        <tpls c="7">
          <tpl fld="0" item="1"/>
          <tpl hier="6" item="23"/>
          <tpl hier="10" item="5"/>
          <tpl fld="1" item="3"/>
          <tpl hier="14" item="6"/>
          <tpl hier="23" item="0"/>
          <tpl hier="25" item="20"/>
        </tpls>
      </n>
      <n v="182">
        <tpls c="7">
          <tpl fld="0" item="1"/>
          <tpl hier="6" item="23"/>
          <tpl hier="10" item="5"/>
          <tpl fld="1" item="27"/>
          <tpl hier="14" item="6"/>
          <tpl hier="23" item="0"/>
          <tpl hier="25" item="20"/>
        </tpls>
      </n>
      <n v="157">
        <tpls c="7">
          <tpl fld="0" item="1"/>
          <tpl hier="6" item="23"/>
          <tpl hier="10" item="5"/>
          <tpl fld="1" item="34"/>
          <tpl hier="14" item="6"/>
          <tpl hier="23" item="0"/>
          <tpl hier="25" item="20"/>
        </tpls>
      </n>
      <n v="169">
        <tpls c="7">
          <tpl fld="0" item="1"/>
          <tpl hier="6" item="23"/>
          <tpl hier="10" item="5"/>
          <tpl fld="1" item="10"/>
          <tpl hier="14" item="6"/>
          <tpl hier="23" item="0"/>
          <tpl hier="25" item="20"/>
        </tpls>
      </n>
      <n v="202">
        <tpls c="7">
          <tpl fld="0" item="1"/>
          <tpl hier="6" item="23"/>
          <tpl hier="10" item="5"/>
          <tpl fld="1" item="5"/>
          <tpl hier="14" item="6"/>
          <tpl hier="23" item="0"/>
          <tpl hier="25" item="20"/>
        </tpls>
      </n>
      <n v="121">
        <tpls c="7">
          <tpl fld="0" item="1"/>
          <tpl hier="6" item="23"/>
          <tpl hier="10" item="5"/>
          <tpl fld="1" item="0"/>
          <tpl hier="14" item="6"/>
          <tpl hier="23" item="0"/>
          <tpl hier="25" item="20"/>
        </tpls>
      </n>
      <n v="201">
        <tpls c="7">
          <tpl fld="0" item="1"/>
          <tpl hier="6" item="23"/>
          <tpl hier="10" item="5"/>
          <tpl fld="1" item="11"/>
          <tpl hier="14" item="6"/>
          <tpl hier="23" item="0"/>
          <tpl hier="25" item="20"/>
        </tpls>
      </n>
      <n v="202">
        <tpls c="7">
          <tpl fld="0" item="1"/>
          <tpl hier="6" item="23"/>
          <tpl hier="10" item="5"/>
          <tpl fld="1" item="23"/>
          <tpl hier="14" item="6"/>
          <tpl hier="23" item="0"/>
          <tpl hier="25" item="20"/>
        </tpls>
      </n>
      <n v="189">
        <tpls c="7">
          <tpl fld="0" item="1"/>
          <tpl hier="6" item="23"/>
          <tpl hier="10" item="5"/>
          <tpl fld="1" item="33"/>
          <tpl hier="14" item="6"/>
          <tpl hier="23" item="0"/>
          <tpl hier="25" item="20"/>
        </tpls>
      </n>
      <n v="178">
        <tpls c="7">
          <tpl fld="0" item="1"/>
          <tpl hier="6" item="23"/>
          <tpl hier="10" item="5"/>
          <tpl fld="1" item="25"/>
          <tpl hier="14" item="6"/>
          <tpl hier="23" item="0"/>
          <tpl hier="25" item="20"/>
        </tpls>
      </n>
      <n v="220">
        <tpls c="7">
          <tpl fld="0" item="1"/>
          <tpl hier="6" item="23"/>
          <tpl hier="10" item="5"/>
          <tpl fld="1" item="28"/>
          <tpl hier="14" item="6"/>
          <tpl hier="23" item="0"/>
          <tpl hier="25" item="20"/>
        </tpls>
      </n>
      <n v="161">
        <tpls c="7">
          <tpl fld="0" item="1"/>
          <tpl hier="6" item="23"/>
          <tpl hier="10" item="5"/>
          <tpl fld="1" item="21"/>
          <tpl hier="14" item="6"/>
          <tpl hier="23" item="0"/>
          <tpl hier="25" item="20"/>
        </tpls>
      </n>
      <n v="162">
        <tpls c="7">
          <tpl fld="0" item="1"/>
          <tpl hier="6" item="23"/>
          <tpl hier="10" item="5"/>
          <tpl fld="1" item="26"/>
          <tpl hier="14" item="6"/>
          <tpl hier="23" item="0"/>
          <tpl hier="25" item="20"/>
        </tpls>
      </n>
      <n v="175">
        <tpls c="7">
          <tpl fld="0" item="1"/>
          <tpl hier="6" item="23"/>
          <tpl hier="10" item="5"/>
          <tpl fld="1" item="29"/>
          <tpl hier="14" item="6"/>
          <tpl hier="23" item="0"/>
          <tpl hier="25" item="20"/>
        </tpls>
      </n>
      <n v="205">
        <tpls c="7">
          <tpl fld="0" item="1"/>
          <tpl hier="6" item="23"/>
          <tpl hier="10" item="5"/>
          <tpl fld="1" item="14"/>
          <tpl hier="14" item="6"/>
          <tpl hier="23" item="0"/>
          <tpl hier="25" item="20"/>
        </tpls>
      </n>
      <n v="205">
        <tpls c="7">
          <tpl fld="0" item="1"/>
          <tpl hier="6" item="23"/>
          <tpl hier="10" item="5"/>
          <tpl fld="1" item="13"/>
          <tpl hier="14" item="6"/>
          <tpl hier="23" item="0"/>
          <tpl hier="25" item="20"/>
        </tpls>
      </n>
      <n v="218">
        <tpls c="7">
          <tpl fld="0" item="1"/>
          <tpl hier="6" item="23"/>
          <tpl hier="10" item="5"/>
          <tpl fld="1" item="31"/>
          <tpl hier="14" item="6"/>
          <tpl hier="23" item="0"/>
          <tpl hier="25" item="20"/>
        </tpls>
      </n>
      <n v="132">
        <tpls c="7">
          <tpl fld="0" item="1"/>
          <tpl hier="6" item="23"/>
          <tpl hier="10" item="5"/>
          <tpl fld="1" item="32"/>
          <tpl hier="14" item="6"/>
          <tpl hier="23" item="0"/>
          <tpl hier="25" item="20"/>
        </tpls>
      </n>
      <n v="202">
        <tpls c="7">
          <tpl fld="0" item="1"/>
          <tpl hier="6" item="23"/>
          <tpl hier="10" item="5"/>
          <tpl fld="1" item="17"/>
          <tpl hier="14" item="6"/>
          <tpl hier="23" item="0"/>
          <tpl hier="25" item="20"/>
        </tpls>
      </n>
      <n v="166">
        <tpls c="7">
          <tpl fld="0" item="1"/>
          <tpl hier="6" item="23"/>
          <tpl hier="10" item="5"/>
          <tpl fld="1" item="9"/>
          <tpl hier="14" item="6"/>
          <tpl hier="23" item="0"/>
          <tpl hier="25" item="20"/>
        </tpls>
      </n>
      <n v="195">
        <tpls c="7">
          <tpl fld="0" item="1"/>
          <tpl hier="6" item="23"/>
          <tpl hier="10" item="5"/>
          <tpl fld="1" item="1"/>
          <tpl hier="14" item="6"/>
          <tpl hier="23" item="0"/>
          <tpl hier="25" item="20"/>
        </tpls>
      </n>
      <n v="216">
        <tpls c="7">
          <tpl fld="0" item="1"/>
          <tpl hier="6" item="23"/>
          <tpl hier="10" item="5"/>
          <tpl fld="1" item="24"/>
          <tpl hier="14" item="6"/>
          <tpl hier="23" item="0"/>
          <tpl hier="25" item="20"/>
        </tpls>
      </n>
      <n v="221">
        <tpls c="7">
          <tpl fld="0" item="1"/>
          <tpl hier="6" item="23"/>
          <tpl hier="10" item="5"/>
          <tpl fld="1" item="36"/>
          <tpl hier="14" item="6"/>
          <tpl hier="23" item="0"/>
          <tpl hier="25" item="20"/>
        </tpls>
      </n>
      <n v="237">
        <tpls c="7">
          <tpl fld="0" item="1"/>
          <tpl hier="6" item="23"/>
          <tpl hier="10" item="5"/>
          <tpl fld="1" item="15"/>
          <tpl hier="14" item="6"/>
          <tpl hier="23" item="0"/>
          <tpl hier="25" item="20"/>
        </tpls>
      </n>
      <n v="213">
        <tpls c="7">
          <tpl fld="0" item="1"/>
          <tpl hier="6" item="23"/>
          <tpl hier="10" item="5"/>
          <tpl fld="1" item="18"/>
          <tpl hier="14" item="6"/>
          <tpl hier="23" item="0"/>
          <tpl hier="25" item="20"/>
        </tpls>
      </n>
      <n v="175">
        <tpls c="7">
          <tpl fld="0" item="1"/>
          <tpl hier="6" item="23"/>
          <tpl hier="10" item="5"/>
          <tpl fld="1" item="16"/>
          <tpl hier="14" item="6"/>
          <tpl hier="23" item="0"/>
          <tpl hier="25" item="20"/>
        </tpls>
      </n>
      <n v="204">
        <tpls c="7">
          <tpl fld="0" item="1"/>
          <tpl hier="6" item="23"/>
          <tpl hier="10" item="5"/>
          <tpl fld="1" item="12"/>
          <tpl hier="14" item="6"/>
          <tpl hier="23" item="0"/>
          <tpl hier="25" item="20"/>
        </tpls>
      </n>
      <n v="208">
        <tpls c="7">
          <tpl fld="0" item="1"/>
          <tpl hier="6" item="23"/>
          <tpl hier="10" item="5"/>
          <tpl fld="1" item="7"/>
          <tpl hier="14" item="6"/>
          <tpl hier="23" item="0"/>
          <tpl hier="25" item="20"/>
        </tpls>
      </n>
      <n v="210">
        <tpls c="7">
          <tpl fld="0" item="1"/>
          <tpl hier="6" item="23"/>
          <tpl hier="10" item="5"/>
          <tpl fld="1" item="20"/>
          <tpl hier="14" item="6"/>
          <tpl hier="23" item="0"/>
          <tpl hier="25" item="20"/>
        </tpls>
      </n>
      <n v="186">
        <tpls c="7">
          <tpl fld="0" item="1"/>
          <tpl hier="6" item="23"/>
          <tpl hier="10" item="5"/>
          <tpl fld="1" item="6"/>
          <tpl hier="14" item="6"/>
          <tpl hier="23" item="0"/>
          <tpl hier="25" item="20"/>
        </tpls>
      </n>
      <n v="242">
        <tpls c="7">
          <tpl fld="0" item="1"/>
          <tpl hier="6" item="23"/>
          <tpl hier="10" item="5"/>
          <tpl fld="1" item="19"/>
          <tpl hier="14" item="6"/>
          <tpl hier="23" item="0"/>
          <tpl hier="25" item="20"/>
        </tpls>
      </n>
      <n v="191">
        <tpls c="7">
          <tpl fld="0" item="1"/>
          <tpl hier="6" item="23"/>
          <tpl hier="10" item="5"/>
          <tpl fld="1" item="2"/>
          <tpl hier="14" item="6"/>
          <tpl hier="23" item="0"/>
          <tpl hier="25" item="20"/>
        </tpls>
      </n>
      <m>
        <tpls c="7">
          <tpl fld="0" item="1"/>
          <tpl hier="6" item="24"/>
          <tpl hier="10" item="5"/>
          <tpl fld="1" item="30"/>
          <tpl hier="14" item="6"/>
          <tpl hier="23" item="2"/>
          <tpl hier="25" item="9"/>
        </tpls>
      </m>
      <m>
        <tpls c="7">
          <tpl fld="0" item="1"/>
          <tpl hier="6" item="24"/>
          <tpl hier="10" item="5"/>
          <tpl fld="1" item="22"/>
          <tpl hier="14" item="6"/>
          <tpl hier="23" item="2"/>
          <tpl hier="25" item="9"/>
        </tpls>
      </m>
      <m>
        <tpls c="7">
          <tpl fld="0" item="1"/>
          <tpl hier="6" item="24"/>
          <tpl hier="10" item="5"/>
          <tpl fld="1" item="8"/>
          <tpl hier="14" item="6"/>
          <tpl hier="23" item="2"/>
          <tpl hier="25" item="9"/>
        </tpls>
      </m>
      <m>
        <tpls c="7">
          <tpl fld="0" item="1"/>
          <tpl hier="6" item="24"/>
          <tpl hier="10" item="5"/>
          <tpl fld="1" item="35"/>
          <tpl hier="14" item="6"/>
          <tpl hier="23" item="2"/>
          <tpl hier="25" item="9"/>
        </tpls>
      </m>
      <m>
        <tpls c="7">
          <tpl fld="0" item="1"/>
          <tpl hier="6" item="24"/>
          <tpl hier="10" item="5"/>
          <tpl fld="1" item="4"/>
          <tpl hier="14" item="6"/>
          <tpl hier="23" item="2"/>
          <tpl hier="25" item="9"/>
        </tpls>
      </m>
      <m>
        <tpls c="7">
          <tpl fld="0" item="1"/>
          <tpl hier="6" item="24"/>
          <tpl hier="10" item="5"/>
          <tpl fld="1" item="3"/>
          <tpl hier="14" item="6"/>
          <tpl hier="23" item="2"/>
          <tpl hier="25" item="9"/>
        </tpls>
      </m>
      <m>
        <tpls c="7">
          <tpl fld="0" item="1"/>
          <tpl hier="6" item="24"/>
          <tpl hier="10" item="5"/>
          <tpl fld="1" item="27"/>
          <tpl hier="14" item="6"/>
          <tpl hier="23" item="2"/>
          <tpl hier="25" item="9"/>
        </tpls>
      </m>
      <m>
        <tpls c="7">
          <tpl fld="0" item="1"/>
          <tpl hier="6" item="24"/>
          <tpl hier="10" item="5"/>
          <tpl fld="1" item="34"/>
          <tpl hier="14" item="6"/>
          <tpl hier="23" item="2"/>
          <tpl hier="25" item="9"/>
        </tpls>
      </m>
      <m>
        <tpls c="7">
          <tpl fld="0" item="1"/>
          <tpl hier="6" item="24"/>
          <tpl hier="10" item="5"/>
          <tpl fld="1" item="10"/>
          <tpl hier="14" item="6"/>
          <tpl hier="23" item="2"/>
          <tpl hier="25" item="9"/>
        </tpls>
      </m>
      <m>
        <tpls c="7">
          <tpl fld="0" item="1"/>
          <tpl hier="6" item="24"/>
          <tpl hier="10" item="5"/>
          <tpl fld="1" item="5"/>
          <tpl hier="14" item="6"/>
          <tpl hier="23" item="2"/>
          <tpl hier="25" item="9"/>
        </tpls>
      </m>
      <m>
        <tpls c="7">
          <tpl fld="0" item="1"/>
          <tpl hier="6" item="24"/>
          <tpl hier="10" item="5"/>
          <tpl fld="1" item="0"/>
          <tpl hier="14" item="6"/>
          <tpl hier="23" item="2"/>
          <tpl hier="25" item="9"/>
        </tpls>
      </m>
      <m>
        <tpls c="7">
          <tpl fld="0" item="1"/>
          <tpl hier="6" item="24"/>
          <tpl hier="10" item="5"/>
          <tpl fld="1" item="11"/>
          <tpl hier="14" item="6"/>
          <tpl hier="23" item="2"/>
          <tpl hier="25" item="9"/>
        </tpls>
      </m>
      <m>
        <tpls c="7">
          <tpl fld="0" item="1"/>
          <tpl hier="6" item="24"/>
          <tpl hier="10" item="5"/>
          <tpl fld="1" item="23"/>
          <tpl hier="14" item="6"/>
          <tpl hier="23" item="2"/>
          <tpl hier="25" item="9"/>
        </tpls>
      </m>
      <m>
        <tpls c="7">
          <tpl fld="0" item="1"/>
          <tpl hier="6" item="24"/>
          <tpl hier="10" item="5"/>
          <tpl fld="1" item="33"/>
          <tpl hier="14" item="6"/>
          <tpl hier="23" item="2"/>
          <tpl hier="25" item="9"/>
        </tpls>
      </m>
      <m>
        <tpls c="7">
          <tpl fld="0" item="1"/>
          <tpl hier="6" item="24"/>
          <tpl hier="10" item="5"/>
          <tpl fld="1" item="25"/>
          <tpl hier="14" item="6"/>
          <tpl hier="23" item="2"/>
          <tpl hier="25" item="9"/>
        </tpls>
      </m>
      <m>
        <tpls c="7">
          <tpl fld="0" item="1"/>
          <tpl hier="6" item="24"/>
          <tpl hier="10" item="5"/>
          <tpl fld="1" item="28"/>
          <tpl hier="14" item="6"/>
          <tpl hier="23" item="2"/>
          <tpl hier="25" item="9"/>
        </tpls>
      </m>
      <m>
        <tpls c="7">
          <tpl fld="0" item="1"/>
          <tpl hier="6" item="24"/>
          <tpl hier="10" item="5"/>
          <tpl fld="1" item="21"/>
          <tpl hier="14" item="6"/>
          <tpl hier="23" item="2"/>
          <tpl hier="25" item="9"/>
        </tpls>
      </m>
      <m>
        <tpls c="7">
          <tpl fld="0" item="1"/>
          <tpl hier="6" item="24"/>
          <tpl hier="10" item="5"/>
          <tpl fld="1" item="26"/>
          <tpl hier="14" item="6"/>
          <tpl hier="23" item="2"/>
          <tpl hier="25" item="9"/>
        </tpls>
      </m>
      <m>
        <tpls c="7">
          <tpl fld="0" item="1"/>
          <tpl hier="6" item="24"/>
          <tpl hier="10" item="5"/>
          <tpl fld="1" item="29"/>
          <tpl hier="14" item="6"/>
          <tpl hier="23" item="2"/>
          <tpl hier="25" item="9"/>
        </tpls>
      </m>
      <m>
        <tpls c="7">
          <tpl fld="0" item="1"/>
          <tpl hier="6" item="24"/>
          <tpl hier="10" item="5"/>
          <tpl fld="1" item="14"/>
          <tpl hier="14" item="6"/>
          <tpl hier="23" item="2"/>
          <tpl hier="25" item="9"/>
        </tpls>
      </m>
      <m>
        <tpls c="7">
          <tpl fld="0" item="1"/>
          <tpl hier="6" item="24"/>
          <tpl hier="10" item="5"/>
          <tpl fld="1" item="13"/>
          <tpl hier="14" item="6"/>
          <tpl hier="23" item="2"/>
          <tpl hier="25" item="9"/>
        </tpls>
      </m>
      <m>
        <tpls c="7">
          <tpl fld="0" item="1"/>
          <tpl hier="6" item="24"/>
          <tpl hier="10" item="5"/>
          <tpl fld="1" item="31"/>
          <tpl hier="14" item="6"/>
          <tpl hier="23" item="2"/>
          <tpl hier="25" item="9"/>
        </tpls>
      </m>
      <m>
        <tpls c="7">
          <tpl fld="0" item="1"/>
          <tpl hier="6" item="24"/>
          <tpl hier="10" item="5"/>
          <tpl fld="1" item="32"/>
          <tpl hier="14" item="6"/>
          <tpl hier="23" item="2"/>
          <tpl hier="25" item="9"/>
        </tpls>
      </m>
      <m>
        <tpls c="7">
          <tpl fld="0" item="1"/>
          <tpl hier="6" item="24"/>
          <tpl hier="10" item="5"/>
          <tpl fld="1" item="17"/>
          <tpl hier="14" item="6"/>
          <tpl hier="23" item="2"/>
          <tpl hier="25" item="9"/>
        </tpls>
      </m>
      <m>
        <tpls c="7">
          <tpl fld="0" item="1"/>
          <tpl hier="6" item="24"/>
          <tpl hier="10" item="5"/>
          <tpl fld="1" item="9"/>
          <tpl hier="14" item="6"/>
          <tpl hier="23" item="2"/>
          <tpl hier="25" item="9"/>
        </tpls>
      </m>
      <m>
        <tpls c="7">
          <tpl fld="0" item="1"/>
          <tpl hier="6" item="24"/>
          <tpl hier="10" item="5"/>
          <tpl fld="1" item="1"/>
          <tpl hier="14" item="6"/>
          <tpl hier="23" item="2"/>
          <tpl hier="25" item="9"/>
        </tpls>
      </m>
      <m>
        <tpls c="7">
          <tpl fld="0" item="1"/>
          <tpl hier="6" item="24"/>
          <tpl hier="10" item="5"/>
          <tpl fld="1" item="24"/>
          <tpl hier="14" item="6"/>
          <tpl hier="23" item="2"/>
          <tpl hier="25" item="9"/>
        </tpls>
      </m>
      <m>
        <tpls c="7">
          <tpl fld="0" item="1"/>
          <tpl hier="6" item="24"/>
          <tpl hier="10" item="5"/>
          <tpl fld="1" item="36"/>
          <tpl hier="14" item="6"/>
          <tpl hier="23" item="2"/>
          <tpl hier="25" item="9"/>
        </tpls>
      </m>
      <m>
        <tpls c="7">
          <tpl fld="0" item="1"/>
          <tpl hier="6" item="24"/>
          <tpl hier="10" item="5"/>
          <tpl fld="1" item="15"/>
          <tpl hier="14" item="6"/>
          <tpl hier="23" item="2"/>
          <tpl hier="25" item="9"/>
        </tpls>
      </m>
      <m>
        <tpls c="7">
          <tpl fld="0" item="1"/>
          <tpl hier="6" item="24"/>
          <tpl hier="10" item="5"/>
          <tpl fld="1" item="18"/>
          <tpl hier="14" item="6"/>
          <tpl hier="23" item="2"/>
          <tpl hier="25" item="9"/>
        </tpls>
      </m>
      <m>
        <tpls c="7">
          <tpl fld="0" item="1"/>
          <tpl hier="6" item="24"/>
          <tpl hier="10" item="5"/>
          <tpl fld="1" item="16"/>
          <tpl hier="14" item="6"/>
          <tpl hier="23" item="2"/>
          <tpl hier="25" item="9"/>
        </tpls>
      </m>
      <m>
        <tpls c="7">
          <tpl fld="0" item="1"/>
          <tpl hier="6" item="24"/>
          <tpl hier="10" item="5"/>
          <tpl fld="1" item="12"/>
          <tpl hier="14" item="6"/>
          <tpl hier="23" item="2"/>
          <tpl hier="25" item="9"/>
        </tpls>
      </m>
      <m>
        <tpls c="7">
          <tpl fld="0" item="1"/>
          <tpl hier="6" item="24"/>
          <tpl hier="10" item="5"/>
          <tpl fld="1" item="7"/>
          <tpl hier="14" item="6"/>
          <tpl hier="23" item="2"/>
          <tpl hier="25" item="9"/>
        </tpls>
      </m>
      <m>
        <tpls c="7">
          <tpl fld="0" item="1"/>
          <tpl hier="6" item="24"/>
          <tpl hier="10" item="5"/>
          <tpl fld="1" item="20"/>
          <tpl hier="14" item="6"/>
          <tpl hier="23" item="2"/>
          <tpl hier="25" item="9"/>
        </tpls>
      </m>
      <m>
        <tpls c="7">
          <tpl fld="0" item="1"/>
          <tpl hier="6" item="24"/>
          <tpl hier="10" item="5"/>
          <tpl fld="1" item="6"/>
          <tpl hier="14" item="6"/>
          <tpl hier="23" item="2"/>
          <tpl hier="25" item="9"/>
        </tpls>
      </m>
      <m>
        <tpls c="7">
          <tpl fld="0" item="1"/>
          <tpl hier="6" item="24"/>
          <tpl hier="10" item="5"/>
          <tpl fld="1" item="19"/>
          <tpl hier="14" item="6"/>
          <tpl hier="23" item="2"/>
          <tpl hier="25" item="9"/>
        </tpls>
      </m>
      <m>
        <tpls c="7">
          <tpl fld="0" item="1"/>
          <tpl hier="6" item="24"/>
          <tpl hier="10" item="5"/>
          <tpl fld="1" item="2"/>
          <tpl hier="14" item="6"/>
          <tpl hier="23" item="2"/>
          <tpl hier="25" item="9"/>
        </tpls>
      </m>
      <m>
        <tpls c="7">
          <tpl fld="0" item="1"/>
          <tpl hier="6" item="25"/>
          <tpl hier="10" item="5"/>
          <tpl fld="1" item="30"/>
          <tpl hier="14" item="6"/>
          <tpl hier="23" item="2"/>
          <tpl hier="25" item="9"/>
        </tpls>
      </m>
      <m>
        <tpls c="7">
          <tpl fld="0" item="1"/>
          <tpl hier="6" item="25"/>
          <tpl hier="10" item="5"/>
          <tpl fld="1" item="22"/>
          <tpl hier="14" item="6"/>
          <tpl hier="23" item="2"/>
          <tpl hier="25" item="9"/>
        </tpls>
      </m>
      <m>
        <tpls c="7">
          <tpl fld="0" item="1"/>
          <tpl hier="6" item="25"/>
          <tpl hier="10" item="5"/>
          <tpl fld="1" item="8"/>
          <tpl hier="14" item="6"/>
          <tpl hier="23" item="2"/>
          <tpl hier="25" item="9"/>
        </tpls>
      </m>
      <m>
        <tpls c="7">
          <tpl fld="0" item="1"/>
          <tpl hier="6" item="25"/>
          <tpl hier="10" item="5"/>
          <tpl fld="1" item="35"/>
          <tpl hier="14" item="6"/>
          <tpl hier="23" item="2"/>
          <tpl hier="25" item="9"/>
        </tpls>
      </m>
      <m>
        <tpls c="7">
          <tpl fld="0" item="1"/>
          <tpl hier="6" item="25"/>
          <tpl hier="10" item="5"/>
          <tpl fld="1" item="4"/>
          <tpl hier="14" item="6"/>
          <tpl hier="23" item="2"/>
          <tpl hier="25" item="9"/>
        </tpls>
      </m>
      <m>
        <tpls c="7">
          <tpl fld="0" item="1"/>
          <tpl hier="6" item="25"/>
          <tpl hier="10" item="5"/>
          <tpl fld="1" item="3"/>
          <tpl hier="14" item="6"/>
          <tpl hier="23" item="2"/>
          <tpl hier="25" item="9"/>
        </tpls>
      </m>
      <m>
        <tpls c="7">
          <tpl fld="0" item="1"/>
          <tpl hier="6" item="25"/>
          <tpl hier="10" item="5"/>
          <tpl fld="1" item="27"/>
          <tpl hier="14" item="6"/>
          <tpl hier="23" item="2"/>
          <tpl hier="25" item="9"/>
        </tpls>
      </m>
      <m>
        <tpls c="7">
          <tpl fld="0" item="1"/>
          <tpl hier="6" item="25"/>
          <tpl hier="10" item="5"/>
          <tpl fld="1" item="34"/>
          <tpl hier="14" item="6"/>
          <tpl hier="23" item="2"/>
          <tpl hier="25" item="9"/>
        </tpls>
      </m>
      <m>
        <tpls c="7">
          <tpl fld="0" item="1"/>
          <tpl hier="6" item="25"/>
          <tpl hier="10" item="5"/>
          <tpl fld="1" item="10"/>
          <tpl hier="14" item="6"/>
          <tpl hier="23" item="2"/>
          <tpl hier="25" item="9"/>
        </tpls>
      </m>
      <m>
        <tpls c="7">
          <tpl fld="0" item="1"/>
          <tpl hier="6" item="25"/>
          <tpl hier="10" item="5"/>
          <tpl fld="1" item="5"/>
          <tpl hier="14" item="6"/>
          <tpl hier="23" item="2"/>
          <tpl hier="25" item="9"/>
        </tpls>
      </m>
      <m>
        <tpls c="7">
          <tpl fld="0" item="1"/>
          <tpl hier="6" item="25"/>
          <tpl hier="10" item="5"/>
          <tpl fld="1" item="0"/>
          <tpl hier="14" item="6"/>
          <tpl hier="23" item="2"/>
          <tpl hier="25" item="9"/>
        </tpls>
      </m>
      <m>
        <tpls c="7">
          <tpl fld="0" item="1"/>
          <tpl hier="6" item="25"/>
          <tpl hier="10" item="5"/>
          <tpl fld="1" item="11"/>
          <tpl hier="14" item="6"/>
          <tpl hier="23" item="2"/>
          <tpl hier="25" item="9"/>
        </tpls>
      </m>
      <m>
        <tpls c="7">
          <tpl fld="0" item="1"/>
          <tpl hier="6" item="25"/>
          <tpl hier="10" item="5"/>
          <tpl fld="1" item="23"/>
          <tpl hier="14" item="6"/>
          <tpl hier="23" item="2"/>
          <tpl hier="25" item="9"/>
        </tpls>
      </m>
      <m>
        <tpls c="7">
          <tpl fld="0" item="1"/>
          <tpl hier="6" item="25"/>
          <tpl hier="10" item="5"/>
          <tpl fld="1" item="33"/>
          <tpl hier="14" item="6"/>
          <tpl hier="23" item="2"/>
          <tpl hier="25" item="9"/>
        </tpls>
      </m>
      <m>
        <tpls c="7">
          <tpl fld="0" item="1"/>
          <tpl hier="6" item="25"/>
          <tpl hier="10" item="5"/>
          <tpl fld="1" item="25"/>
          <tpl hier="14" item="6"/>
          <tpl hier="23" item="2"/>
          <tpl hier="25" item="9"/>
        </tpls>
      </m>
      <m>
        <tpls c="7">
          <tpl fld="0" item="1"/>
          <tpl hier="6" item="25"/>
          <tpl hier="10" item="5"/>
          <tpl fld="1" item="28"/>
          <tpl hier="14" item="6"/>
          <tpl hier="23" item="2"/>
          <tpl hier="25" item="9"/>
        </tpls>
      </m>
      <m>
        <tpls c="7">
          <tpl fld="0" item="1"/>
          <tpl hier="6" item="25"/>
          <tpl hier="10" item="5"/>
          <tpl fld="1" item="21"/>
          <tpl hier="14" item="6"/>
          <tpl hier="23" item="2"/>
          <tpl hier="25" item="9"/>
        </tpls>
      </m>
      <m>
        <tpls c="7">
          <tpl fld="0" item="1"/>
          <tpl hier="6" item="25"/>
          <tpl hier="10" item="5"/>
          <tpl fld="1" item="26"/>
          <tpl hier="14" item="6"/>
          <tpl hier="23" item="2"/>
          <tpl hier="25" item="9"/>
        </tpls>
      </m>
      <m>
        <tpls c="7">
          <tpl fld="0" item="1"/>
          <tpl hier="6" item="25"/>
          <tpl hier="10" item="5"/>
          <tpl fld="1" item="29"/>
          <tpl hier="14" item="6"/>
          <tpl hier="23" item="2"/>
          <tpl hier="25" item="9"/>
        </tpls>
      </m>
      <m>
        <tpls c="7">
          <tpl fld="0" item="1"/>
          <tpl hier="6" item="25"/>
          <tpl hier="10" item="5"/>
          <tpl fld="1" item="14"/>
          <tpl hier="14" item="6"/>
          <tpl hier="23" item="2"/>
          <tpl hier="25" item="9"/>
        </tpls>
      </m>
      <m>
        <tpls c="7">
          <tpl fld="0" item="1"/>
          <tpl hier="6" item="25"/>
          <tpl hier="10" item="5"/>
          <tpl fld="1" item="13"/>
          <tpl hier="14" item="6"/>
          <tpl hier="23" item="2"/>
          <tpl hier="25" item="9"/>
        </tpls>
      </m>
      <m>
        <tpls c="7">
          <tpl fld="0" item="1"/>
          <tpl hier="6" item="25"/>
          <tpl hier="10" item="5"/>
          <tpl fld="1" item="31"/>
          <tpl hier="14" item="6"/>
          <tpl hier="23" item="2"/>
          <tpl hier="25" item="9"/>
        </tpls>
      </m>
      <m>
        <tpls c="7">
          <tpl fld="0" item="1"/>
          <tpl hier="6" item="25"/>
          <tpl hier="10" item="5"/>
          <tpl fld="1" item="32"/>
          <tpl hier="14" item="6"/>
          <tpl hier="23" item="2"/>
          <tpl hier="25" item="9"/>
        </tpls>
      </m>
      <m>
        <tpls c="7">
          <tpl fld="0" item="1"/>
          <tpl hier="6" item="25"/>
          <tpl hier="10" item="5"/>
          <tpl fld="1" item="17"/>
          <tpl hier="14" item="6"/>
          <tpl hier="23" item="2"/>
          <tpl hier="25" item="9"/>
        </tpls>
      </m>
      <m>
        <tpls c="7">
          <tpl fld="0" item="1"/>
          <tpl hier="6" item="25"/>
          <tpl hier="10" item="5"/>
          <tpl fld="1" item="9"/>
          <tpl hier="14" item="6"/>
          <tpl hier="23" item="2"/>
          <tpl hier="25" item="9"/>
        </tpls>
      </m>
      <m>
        <tpls c="7">
          <tpl fld="0" item="1"/>
          <tpl hier="6" item="25"/>
          <tpl hier="10" item="5"/>
          <tpl fld="1" item="1"/>
          <tpl hier="14" item="6"/>
          <tpl hier="23" item="2"/>
          <tpl hier="25" item="9"/>
        </tpls>
      </m>
      <m>
        <tpls c="7">
          <tpl fld="0" item="1"/>
          <tpl hier="6" item="25"/>
          <tpl hier="10" item="5"/>
          <tpl fld="1" item="24"/>
          <tpl hier="14" item="6"/>
          <tpl hier="23" item="2"/>
          <tpl hier="25" item="9"/>
        </tpls>
      </m>
      <m>
        <tpls c="7">
          <tpl fld="0" item="1"/>
          <tpl hier="6" item="25"/>
          <tpl hier="10" item="5"/>
          <tpl fld="1" item="36"/>
          <tpl hier="14" item="6"/>
          <tpl hier="23" item="2"/>
          <tpl hier="25" item="9"/>
        </tpls>
      </m>
      <m>
        <tpls c="7">
          <tpl fld="0" item="1"/>
          <tpl hier="6" item="25"/>
          <tpl hier="10" item="5"/>
          <tpl fld="1" item="15"/>
          <tpl hier="14" item="6"/>
          <tpl hier="23" item="2"/>
          <tpl hier="25" item="9"/>
        </tpls>
      </m>
      <m>
        <tpls c="7">
          <tpl fld="0" item="1"/>
          <tpl hier="6" item="25"/>
          <tpl hier="10" item="5"/>
          <tpl fld="1" item="18"/>
          <tpl hier="14" item="6"/>
          <tpl hier="23" item="2"/>
          <tpl hier="25" item="9"/>
        </tpls>
      </m>
      <m>
        <tpls c="7">
          <tpl fld="0" item="1"/>
          <tpl hier="6" item="25"/>
          <tpl hier="10" item="5"/>
          <tpl fld="1" item="16"/>
          <tpl hier="14" item="6"/>
          <tpl hier="23" item="2"/>
          <tpl hier="25" item="9"/>
        </tpls>
      </m>
      <m>
        <tpls c="7">
          <tpl fld="0" item="1"/>
          <tpl hier="6" item="25"/>
          <tpl hier="10" item="5"/>
          <tpl fld="1" item="12"/>
          <tpl hier="14" item="6"/>
          <tpl hier="23" item="2"/>
          <tpl hier="25" item="9"/>
        </tpls>
      </m>
      <m>
        <tpls c="7">
          <tpl fld="0" item="1"/>
          <tpl hier="6" item="25"/>
          <tpl hier="10" item="5"/>
          <tpl fld="1" item="7"/>
          <tpl hier="14" item="6"/>
          <tpl hier="23" item="2"/>
          <tpl hier="25" item="9"/>
        </tpls>
      </m>
      <m>
        <tpls c="7">
          <tpl fld="0" item="1"/>
          <tpl hier="6" item="25"/>
          <tpl hier="10" item="5"/>
          <tpl fld="1" item="20"/>
          <tpl hier="14" item="6"/>
          <tpl hier="23" item="2"/>
          <tpl hier="25" item="9"/>
        </tpls>
      </m>
      <m>
        <tpls c="7">
          <tpl fld="0" item="1"/>
          <tpl hier="6" item="25"/>
          <tpl hier="10" item="5"/>
          <tpl fld="1" item="6"/>
          <tpl hier="14" item="6"/>
          <tpl hier="23" item="2"/>
          <tpl hier="25" item="9"/>
        </tpls>
      </m>
      <m>
        <tpls c="7">
          <tpl fld="0" item="1"/>
          <tpl hier="6" item="25"/>
          <tpl hier="10" item="5"/>
          <tpl fld="1" item="19"/>
          <tpl hier="14" item="6"/>
          <tpl hier="23" item="2"/>
          <tpl hier="25" item="9"/>
        </tpls>
      </m>
      <m>
        <tpls c="7">
          <tpl fld="0" item="1"/>
          <tpl hier="6" item="25"/>
          <tpl hier="10" item="5"/>
          <tpl fld="1" item="2"/>
          <tpl hier="14" item="6"/>
          <tpl hier="23" item="2"/>
          <tpl hier="25" item="9"/>
        </tpls>
      </m>
      <m>
        <tpls c="7">
          <tpl fld="0" item="1"/>
          <tpl hier="6" item="26"/>
          <tpl hier="10" item="5"/>
          <tpl fld="1" item="30"/>
          <tpl hier="14" item="6"/>
          <tpl hier="23" item="2"/>
          <tpl hier="25" item="9"/>
        </tpls>
      </m>
      <m>
        <tpls c="7">
          <tpl fld="0" item="1"/>
          <tpl hier="6" item="26"/>
          <tpl hier="10" item="5"/>
          <tpl fld="1" item="22"/>
          <tpl hier="14" item="6"/>
          <tpl hier="23" item="2"/>
          <tpl hier="25" item="9"/>
        </tpls>
      </m>
      <m>
        <tpls c="7">
          <tpl fld="0" item="1"/>
          <tpl hier="6" item="26"/>
          <tpl hier="10" item="5"/>
          <tpl fld="1" item="8"/>
          <tpl hier="14" item="6"/>
          <tpl hier="23" item="2"/>
          <tpl hier="25" item="9"/>
        </tpls>
      </m>
      <m>
        <tpls c="7">
          <tpl fld="0" item="1"/>
          <tpl hier="6" item="26"/>
          <tpl hier="10" item="5"/>
          <tpl fld="1" item="35"/>
          <tpl hier="14" item="6"/>
          <tpl hier="23" item="2"/>
          <tpl hier="25" item="9"/>
        </tpls>
      </m>
      <m>
        <tpls c="7">
          <tpl fld="0" item="1"/>
          <tpl hier="6" item="26"/>
          <tpl hier="10" item="5"/>
          <tpl fld="1" item="4"/>
          <tpl hier="14" item="6"/>
          <tpl hier="23" item="2"/>
          <tpl hier="25" item="9"/>
        </tpls>
      </m>
      <m>
        <tpls c="7">
          <tpl fld="0" item="1"/>
          <tpl hier="6" item="26"/>
          <tpl hier="10" item="5"/>
          <tpl fld="1" item="3"/>
          <tpl hier="14" item="6"/>
          <tpl hier="23" item="2"/>
          <tpl hier="25" item="9"/>
        </tpls>
      </m>
      <m>
        <tpls c="7">
          <tpl fld="0" item="1"/>
          <tpl hier="6" item="26"/>
          <tpl hier="10" item="5"/>
          <tpl fld="1" item="27"/>
          <tpl hier="14" item="6"/>
          <tpl hier="23" item="2"/>
          <tpl hier="25" item="9"/>
        </tpls>
      </m>
      <m>
        <tpls c="7">
          <tpl fld="0" item="1"/>
          <tpl hier="6" item="26"/>
          <tpl hier="10" item="5"/>
          <tpl fld="1" item="34"/>
          <tpl hier="14" item="6"/>
          <tpl hier="23" item="2"/>
          <tpl hier="25" item="9"/>
        </tpls>
      </m>
      <m>
        <tpls c="7">
          <tpl fld="0" item="1"/>
          <tpl hier="6" item="26"/>
          <tpl hier="10" item="5"/>
          <tpl fld="1" item="10"/>
          <tpl hier="14" item="6"/>
          <tpl hier="23" item="2"/>
          <tpl hier="25" item="9"/>
        </tpls>
      </m>
      <m>
        <tpls c="7">
          <tpl fld="0" item="1"/>
          <tpl hier="6" item="26"/>
          <tpl hier="10" item="5"/>
          <tpl fld="1" item="5"/>
          <tpl hier="14" item="6"/>
          <tpl hier="23" item="2"/>
          <tpl hier="25" item="9"/>
        </tpls>
      </m>
      <m>
        <tpls c="7">
          <tpl fld="0" item="1"/>
          <tpl hier="6" item="26"/>
          <tpl hier="10" item="5"/>
          <tpl fld="1" item="0"/>
          <tpl hier="14" item="6"/>
          <tpl hier="23" item="2"/>
          <tpl hier="25" item="9"/>
        </tpls>
      </m>
      <m>
        <tpls c="7">
          <tpl fld="0" item="1"/>
          <tpl hier="6" item="26"/>
          <tpl hier="10" item="5"/>
          <tpl fld="1" item="11"/>
          <tpl hier="14" item="6"/>
          <tpl hier="23" item="2"/>
          <tpl hier="25" item="9"/>
        </tpls>
      </m>
      <m>
        <tpls c="7">
          <tpl fld="0" item="1"/>
          <tpl hier="6" item="26"/>
          <tpl hier="10" item="5"/>
          <tpl fld="1" item="23"/>
          <tpl hier="14" item="6"/>
          <tpl hier="23" item="2"/>
          <tpl hier="25" item="9"/>
        </tpls>
      </m>
      <m>
        <tpls c="7">
          <tpl fld="0" item="1"/>
          <tpl hier="6" item="26"/>
          <tpl hier="10" item="5"/>
          <tpl fld="1" item="33"/>
          <tpl hier="14" item="6"/>
          <tpl hier="23" item="2"/>
          <tpl hier="25" item="9"/>
        </tpls>
      </m>
      <m>
        <tpls c="7">
          <tpl fld="0" item="1"/>
          <tpl hier="6" item="26"/>
          <tpl hier="10" item="5"/>
          <tpl fld="1" item="25"/>
          <tpl hier="14" item="6"/>
          <tpl hier="23" item="2"/>
          <tpl hier="25" item="9"/>
        </tpls>
      </m>
      <m>
        <tpls c="7">
          <tpl fld="0" item="1"/>
          <tpl hier="6" item="26"/>
          <tpl hier="10" item="5"/>
          <tpl fld="1" item="28"/>
          <tpl hier="14" item="6"/>
          <tpl hier="23" item="2"/>
          <tpl hier="25" item="9"/>
        </tpls>
      </m>
      <m>
        <tpls c="7">
          <tpl fld="0" item="1"/>
          <tpl hier="6" item="26"/>
          <tpl hier="10" item="5"/>
          <tpl fld="1" item="21"/>
          <tpl hier="14" item="6"/>
          <tpl hier="23" item="2"/>
          <tpl hier="25" item="9"/>
        </tpls>
      </m>
      <m>
        <tpls c="7">
          <tpl fld="0" item="1"/>
          <tpl hier="6" item="26"/>
          <tpl hier="10" item="5"/>
          <tpl fld="1" item="26"/>
          <tpl hier="14" item="6"/>
          <tpl hier="23" item="2"/>
          <tpl hier="25" item="9"/>
        </tpls>
      </m>
      <m>
        <tpls c="7">
          <tpl fld="0" item="1"/>
          <tpl hier="6" item="26"/>
          <tpl hier="10" item="5"/>
          <tpl fld="1" item="29"/>
          <tpl hier="14" item="6"/>
          <tpl hier="23" item="2"/>
          <tpl hier="25" item="9"/>
        </tpls>
      </m>
      <m>
        <tpls c="7">
          <tpl fld="0" item="1"/>
          <tpl hier="6" item="26"/>
          <tpl hier="10" item="5"/>
          <tpl fld="1" item="14"/>
          <tpl hier="14" item="6"/>
          <tpl hier="23" item="2"/>
          <tpl hier="25" item="9"/>
        </tpls>
      </m>
      <m>
        <tpls c="7">
          <tpl fld="0" item="1"/>
          <tpl hier="6" item="26"/>
          <tpl hier="10" item="5"/>
          <tpl fld="1" item="13"/>
          <tpl hier="14" item="6"/>
          <tpl hier="23" item="2"/>
          <tpl hier="25" item="9"/>
        </tpls>
      </m>
      <m>
        <tpls c="7">
          <tpl fld="0" item="1"/>
          <tpl hier="6" item="26"/>
          <tpl hier="10" item="5"/>
          <tpl fld="1" item="31"/>
          <tpl hier="14" item="6"/>
          <tpl hier="23" item="2"/>
          <tpl hier="25" item="9"/>
        </tpls>
      </m>
      <m>
        <tpls c="7">
          <tpl fld="0" item="1"/>
          <tpl hier="6" item="26"/>
          <tpl hier="10" item="5"/>
          <tpl fld="1" item="32"/>
          <tpl hier="14" item="6"/>
          <tpl hier="23" item="2"/>
          <tpl hier="25" item="9"/>
        </tpls>
      </m>
      <m>
        <tpls c="7">
          <tpl fld="0" item="1"/>
          <tpl hier="6" item="26"/>
          <tpl hier="10" item="5"/>
          <tpl fld="1" item="17"/>
          <tpl hier="14" item="6"/>
          <tpl hier="23" item="2"/>
          <tpl hier="25" item="9"/>
        </tpls>
      </m>
      <m>
        <tpls c="7">
          <tpl fld="0" item="1"/>
          <tpl hier="6" item="26"/>
          <tpl hier="10" item="5"/>
          <tpl fld="1" item="9"/>
          <tpl hier="14" item="6"/>
          <tpl hier="23" item="2"/>
          <tpl hier="25" item="9"/>
        </tpls>
      </m>
      <m>
        <tpls c="7">
          <tpl fld="0" item="1"/>
          <tpl hier="6" item="26"/>
          <tpl hier="10" item="5"/>
          <tpl fld="1" item="1"/>
          <tpl hier="14" item="6"/>
          <tpl hier="23" item="2"/>
          <tpl hier="25" item="9"/>
        </tpls>
      </m>
      <m>
        <tpls c="7">
          <tpl fld="0" item="1"/>
          <tpl hier="6" item="26"/>
          <tpl hier="10" item="5"/>
          <tpl fld="1" item="24"/>
          <tpl hier="14" item="6"/>
          <tpl hier="23" item="2"/>
          <tpl hier="25" item="9"/>
        </tpls>
      </m>
      <m>
        <tpls c="7">
          <tpl fld="0" item="1"/>
          <tpl hier="6" item="26"/>
          <tpl hier="10" item="5"/>
          <tpl fld="1" item="36"/>
          <tpl hier="14" item="6"/>
          <tpl hier="23" item="2"/>
          <tpl hier="25" item="9"/>
        </tpls>
      </m>
      <m>
        <tpls c="7">
          <tpl fld="0" item="1"/>
          <tpl hier="6" item="26"/>
          <tpl hier="10" item="5"/>
          <tpl fld="1" item="15"/>
          <tpl hier="14" item="6"/>
          <tpl hier="23" item="2"/>
          <tpl hier="25" item="9"/>
        </tpls>
      </m>
      <m>
        <tpls c="7">
          <tpl fld="0" item="1"/>
          <tpl hier="6" item="26"/>
          <tpl hier="10" item="5"/>
          <tpl fld="1" item="18"/>
          <tpl hier="14" item="6"/>
          <tpl hier="23" item="2"/>
          <tpl hier="25" item="9"/>
        </tpls>
      </m>
      <m>
        <tpls c="7">
          <tpl fld="0" item="1"/>
          <tpl hier="6" item="26"/>
          <tpl hier="10" item="5"/>
          <tpl fld="1" item="16"/>
          <tpl hier="14" item="6"/>
          <tpl hier="23" item="2"/>
          <tpl hier="25" item="9"/>
        </tpls>
      </m>
      <m>
        <tpls c="7">
          <tpl fld="0" item="1"/>
          <tpl hier="6" item="26"/>
          <tpl hier="10" item="5"/>
          <tpl fld="1" item="12"/>
          <tpl hier="14" item="6"/>
          <tpl hier="23" item="2"/>
          <tpl hier="25" item="9"/>
        </tpls>
      </m>
      <n v="2">
        <tpls c="7">
          <tpl fld="0" item="1"/>
          <tpl hier="6" item="26"/>
          <tpl hier="10" item="5"/>
          <tpl fld="1" item="7"/>
          <tpl hier="14" item="6"/>
          <tpl hier="23" item="2"/>
          <tpl hier="25" item="9"/>
        </tpls>
      </n>
      <m>
        <tpls c="7">
          <tpl fld="0" item="1"/>
          <tpl hier="6" item="26"/>
          <tpl hier="10" item="5"/>
          <tpl fld="1" item="20"/>
          <tpl hier="14" item="6"/>
          <tpl hier="23" item="2"/>
          <tpl hier="25" item="9"/>
        </tpls>
      </m>
      <m>
        <tpls c="7">
          <tpl fld="0" item="1"/>
          <tpl hier="6" item="26"/>
          <tpl hier="10" item="5"/>
          <tpl fld="1" item="6"/>
          <tpl hier="14" item="6"/>
          <tpl hier="23" item="2"/>
          <tpl hier="25" item="9"/>
        </tpls>
      </m>
      <m>
        <tpls c="7">
          <tpl fld="0" item="1"/>
          <tpl hier="6" item="26"/>
          <tpl hier="10" item="5"/>
          <tpl fld="1" item="19"/>
          <tpl hier="14" item="6"/>
          <tpl hier="23" item="2"/>
          <tpl hier="25" item="9"/>
        </tpls>
      </m>
      <m>
        <tpls c="7">
          <tpl fld="0" item="1"/>
          <tpl hier="6" item="26"/>
          <tpl hier="10" item="5"/>
          <tpl fld="1" item="2"/>
          <tpl hier="14" item="6"/>
          <tpl hier="23" item="2"/>
          <tpl hier="25" item="9"/>
        </tpls>
      </m>
      <n v="50">
        <tpls c="7">
          <tpl fld="0" item="1"/>
          <tpl hier="6" item="4"/>
          <tpl hier="10" item="5"/>
          <tpl fld="1" item="30"/>
          <tpl hier="14" item="6"/>
          <tpl hier="23" item="2"/>
          <tpl hier="25" item="27"/>
        </tpls>
      </n>
      <n v="19">
        <tpls c="7">
          <tpl fld="0" item="1"/>
          <tpl hier="6" item="4"/>
          <tpl hier="10" item="5"/>
          <tpl fld="1" item="22"/>
          <tpl hier="14" item="6"/>
          <tpl hier="23" item="2"/>
          <tpl hier="25" item="27"/>
        </tpls>
      </n>
      <n v="29">
        <tpls c="7">
          <tpl fld="0" item="1"/>
          <tpl hier="6" item="4"/>
          <tpl hier="10" item="5"/>
          <tpl fld="1" item="8"/>
          <tpl hier="14" item="6"/>
          <tpl hier="23" item="2"/>
          <tpl hier="25" item="27"/>
        </tpls>
      </n>
      <n v="19">
        <tpls c="7">
          <tpl fld="0" item="1"/>
          <tpl hier="6" item="4"/>
          <tpl hier="10" item="5"/>
          <tpl fld="1" item="35"/>
          <tpl hier="14" item="6"/>
          <tpl hier="23" item="2"/>
          <tpl hier="25" item="27"/>
        </tpls>
      </n>
      <n v="16">
        <tpls c="7">
          <tpl fld="0" item="1"/>
          <tpl hier="6" item="4"/>
          <tpl hier="10" item="5"/>
          <tpl fld="1" item="4"/>
          <tpl hier="14" item="6"/>
          <tpl hier="23" item="2"/>
          <tpl hier="25" item="27"/>
        </tpls>
      </n>
      <n v="12">
        <tpls c="7">
          <tpl fld="0" item="1"/>
          <tpl hier="6" item="4"/>
          <tpl hier="10" item="5"/>
          <tpl fld="1" item="3"/>
          <tpl hier="14" item="6"/>
          <tpl hier="23" item="2"/>
          <tpl hier="25" item="27"/>
        </tpls>
      </n>
      <n v="22">
        <tpls c="7">
          <tpl fld="0" item="1"/>
          <tpl hier="6" item="4"/>
          <tpl hier="10" item="5"/>
          <tpl fld="1" item="27"/>
          <tpl hier="14" item="6"/>
          <tpl hier="23" item="2"/>
          <tpl hier="25" item="27"/>
        </tpls>
      </n>
      <n v="20">
        <tpls c="7">
          <tpl fld="0" item="1"/>
          <tpl hier="6" item="4"/>
          <tpl hier="10" item="5"/>
          <tpl fld="1" item="34"/>
          <tpl hier="14" item="6"/>
          <tpl hier="23" item="2"/>
          <tpl hier="25" item="27"/>
        </tpls>
      </n>
      <n v="31">
        <tpls c="7">
          <tpl fld="0" item="1"/>
          <tpl hier="6" item="4"/>
          <tpl hier="10" item="5"/>
          <tpl fld="1" item="10"/>
          <tpl hier="14" item="6"/>
          <tpl hier="23" item="2"/>
          <tpl hier="25" item="27"/>
        </tpls>
      </n>
      <n v="20">
        <tpls c="7">
          <tpl fld="0" item="1"/>
          <tpl hier="6" item="4"/>
          <tpl hier="10" item="5"/>
          <tpl fld="1" item="5"/>
          <tpl hier="14" item="6"/>
          <tpl hier="23" item="2"/>
          <tpl hier="25" item="27"/>
        </tpls>
      </n>
      <n v="11">
        <tpls c="7">
          <tpl fld="0" item="1"/>
          <tpl hier="6" item="4"/>
          <tpl hier="10" item="5"/>
          <tpl fld="1" item="0"/>
          <tpl hier="14" item="6"/>
          <tpl hier="23" item="2"/>
          <tpl hier="25" item="27"/>
        </tpls>
      </n>
      <n v="13">
        <tpls c="7">
          <tpl fld="0" item="1"/>
          <tpl hier="6" item="4"/>
          <tpl hier="10" item="5"/>
          <tpl fld="1" item="11"/>
          <tpl hier="14" item="6"/>
          <tpl hier="23" item="2"/>
          <tpl hier="25" item="27"/>
        </tpls>
      </n>
      <n v="16">
        <tpls c="7">
          <tpl fld="0" item="1"/>
          <tpl hier="6" item="4"/>
          <tpl hier="10" item="5"/>
          <tpl fld="1" item="23"/>
          <tpl hier="14" item="6"/>
          <tpl hier="23" item="2"/>
          <tpl hier="25" item="27"/>
        </tpls>
      </n>
      <n v="9">
        <tpls c="7">
          <tpl fld="0" item="1"/>
          <tpl hier="6" item="4"/>
          <tpl hier="10" item="5"/>
          <tpl fld="1" item="33"/>
          <tpl hier="14" item="6"/>
          <tpl hier="23" item="2"/>
          <tpl hier="25" item="27"/>
        </tpls>
      </n>
      <n v="19">
        <tpls c="7">
          <tpl fld="0" item="1"/>
          <tpl hier="6" item="4"/>
          <tpl hier="10" item="5"/>
          <tpl fld="1" item="25"/>
          <tpl hier="14" item="6"/>
          <tpl hier="23" item="2"/>
          <tpl hier="25" item="27"/>
        </tpls>
      </n>
      <n v="26">
        <tpls c="7">
          <tpl fld="0" item="1"/>
          <tpl hier="6" item="4"/>
          <tpl hier="10" item="5"/>
          <tpl fld="1" item="28"/>
          <tpl hier="14" item="6"/>
          <tpl hier="23" item="2"/>
          <tpl hier="25" item="27"/>
        </tpls>
      </n>
      <n v="16">
        <tpls c="7">
          <tpl fld="0" item="1"/>
          <tpl hier="6" item="4"/>
          <tpl hier="10" item="5"/>
          <tpl fld="1" item="21"/>
          <tpl hier="14" item="6"/>
          <tpl hier="23" item="2"/>
          <tpl hier="25" item="27"/>
        </tpls>
      </n>
      <n v="19">
        <tpls c="7">
          <tpl fld="0" item="1"/>
          <tpl hier="6" item="4"/>
          <tpl hier="10" item="5"/>
          <tpl fld="1" item="26"/>
          <tpl hier="14" item="6"/>
          <tpl hier="23" item="2"/>
          <tpl hier="25" item="27"/>
        </tpls>
      </n>
      <n v="10">
        <tpls c="7">
          <tpl fld="0" item="1"/>
          <tpl hier="6" item="4"/>
          <tpl hier="10" item="5"/>
          <tpl fld="1" item="29"/>
          <tpl hier="14" item="6"/>
          <tpl hier="23" item="2"/>
          <tpl hier="25" item="27"/>
        </tpls>
      </n>
      <n v="41">
        <tpls c="7">
          <tpl fld="0" item="1"/>
          <tpl hier="6" item="4"/>
          <tpl hier="10" item="5"/>
          <tpl fld="1" item="14"/>
          <tpl hier="14" item="6"/>
          <tpl hier="23" item="2"/>
          <tpl hier="25" item="27"/>
        </tpls>
      </n>
      <n v="23">
        <tpls c="7">
          <tpl fld="0" item="1"/>
          <tpl hier="6" item="4"/>
          <tpl hier="10" item="5"/>
          <tpl fld="1" item="13"/>
          <tpl hier="14" item="6"/>
          <tpl hier="23" item="2"/>
          <tpl hier="25" item="27"/>
        </tpls>
      </n>
      <n v="24">
        <tpls c="7">
          <tpl fld="0" item="1"/>
          <tpl hier="6" item="4"/>
          <tpl hier="10" item="5"/>
          <tpl fld="1" item="31"/>
          <tpl hier="14" item="6"/>
          <tpl hier="23" item="2"/>
          <tpl hier="25" item="27"/>
        </tpls>
      </n>
      <n v="15">
        <tpls c="7">
          <tpl fld="0" item="1"/>
          <tpl hier="6" item="4"/>
          <tpl hier="10" item="5"/>
          <tpl fld="1" item="32"/>
          <tpl hier="14" item="6"/>
          <tpl hier="23" item="2"/>
          <tpl hier="25" item="27"/>
        </tpls>
      </n>
      <n v="3">
        <tpls c="7">
          <tpl fld="0" item="1"/>
          <tpl hier="6" item="4"/>
          <tpl hier="10" item="5"/>
          <tpl fld="1" item="17"/>
          <tpl hier="14" item="6"/>
          <tpl hier="23" item="2"/>
          <tpl hier="25" item="27"/>
        </tpls>
      </n>
      <n v="17">
        <tpls c="7">
          <tpl fld="0" item="1"/>
          <tpl hier="6" item="4"/>
          <tpl hier="10" item="5"/>
          <tpl fld="1" item="9"/>
          <tpl hier="14" item="6"/>
          <tpl hier="23" item="2"/>
          <tpl hier="25" item="27"/>
        </tpls>
      </n>
      <n v="29">
        <tpls c="7">
          <tpl fld="0" item="1"/>
          <tpl hier="6" item="4"/>
          <tpl hier="10" item="5"/>
          <tpl fld="1" item="1"/>
          <tpl hier="14" item="6"/>
          <tpl hier="23" item="2"/>
          <tpl hier="25" item="27"/>
        </tpls>
      </n>
      <n v="24">
        <tpls c="7">
          <tpl fld="0" item="1"/>
          <tpl hier="6" item="4"/>
          <tpl hier="10" item="5"/>
          <tpl fld="1" item="24"/>
          <tpl hier="14" item="6"/>
          <tpl hier="23" item="2"/>
          <tpl hier="25" item="27"/>
        </tpls>
      </n>
      <n v="15">
        <tpls c="7">
          <tpl fld="0" item="1"/>
          <tpl hier="6" item="4"/>
          <tpl hier="10" item="5"/>
          <tpl fld="1" item="36"/>
          <tpl hier="14" item="6"/>
          <tpl hier="23" item="2"/>
          <tpl hier="25" item="27"/>
        </tpls>
      </n>
      <n v="13">
        <tpls c="7">
          <tpl fld="0" item="1"/>
          <tpl hier="6" item="4"/>
          <tpl hier="10" item="5"/>
          <tpl fld="1" item="15"/>
          <tpl hier="14" item="6"/>
          <tpl hier="23" item="2"/>
          <tpl hier="25" item="27"/>
        </tpls>
      </n>
      <n v="10">
        <tpls c="7">
          <tpl fld="0" item="1"/>
          <tpl hier="6" item="4"/>
          <tpl hier="10" item="5"/>
          <tpl fld="1" item="18"/>
          <tpl hier="14" item="6"/>
          <tpl hier="23" item="2"/>
          <tpl hier="25" item="27"/>
        </tpls>
      </n>
      <n v="4">
        <tpls c="7">
          <tpl fld="0" item="1"/>
          <tpl hier="6" item="4"/>
          <tpl hier="10" item="5"/>
          <tpl fld="1" item="16"/>
          <tpl hier="14" item="6"/>
          <tpl hier="23" item="2"/>
          <tpl hier="25" item="27"/>
        </tpls>
      </n>
      <n v="16">
        <tpls c="7">
          <tpl fld="0" item="1"/>
          <tpl hier="6" item="4"/>
          <tpl hier="10" item="5"/>
          <tpl fld="1" item="12"/>
          <tpl hier="14" item="6"/>
          <tpl hier="23" item="2"/>
          <tpl hier="25" item="27"/>
        </tpls>
      </n>
      <n v="28">
        <tpls c="7">
          <tpl fld="0" item="1"/>
          <tpl hier="6" item="4"/>
          <tpl hier="10" item="5"/>
          <tpl fld="1" item="7"/>
          <tpl hier="14" item="6"/>
          <tpl hier="23" item="2"/>
          <tpl hier="25" item="27"/>
        </tpls>
      </n>
      <n v="13">
        <tpls c="7">
          <tpl fld="0" item="1"/>
          <tpl hier="6" item="4"/>
          <tpl hier="10" item="5"/>
          <tpl fld="1" item="20"/>
          <tpl hier="14" item="6"/>
          <tpl hier="23" item="2"/>
          <tpl hier="25" item="27"/>
        </tpls>
      </n>
      <n v="21">
        <tpls c="7">
          <tpl fld="0" item="1"/>
          <tpl hier="6" item="4"/>
          <tpl hier="10" item="5"/>
          <tpl fld="1" item="6"/>
          <tpl hier="14" item="6"/>
          <tpl hier="23" item="2"/>
          <tpl hier="25" item="27"/>
        </tpls>
      </n>
      <n v="31">
        <tpls c="7">
          <tpl fld="0" item="1"/>
          <tpl hier="6" item="4"/>
          <tpl hier="10" item="5"/>
          <tpl fld="1" item="19"/>
          <tpl hier="14" item="6"/>
          <tpl hier="23" item="2"/>
          <tpl hier="25" item="27"/>
        </tpls>
      </n>
      <n v="13">
        <tpls c="7">
          <tpl fld="0" item="1"/>
          <tpl hier="6" item="4"/>
          <tpl hier="10" item="5"/>
          <tpl fld="1" item="2"/>
          <tpl hier="14" item="6"/>
          <tpl hier="23" item="2"/>
          <tpl hier="25" item="27"/>
        </tpls>
      </n>
      <m>
        <tpls c="7">
          <tpl fld="0" item="1"/>
          <tpl hier="6" item="24"/>
          <tpl hier="10" item="5"/>
          <tpl fld="1" item="30"/>
          <tpl hier="14" item="6"/>
          <tpl hier="23" item="2"/>
          <tpl hier="25" item="27"/>
        </tpls>
      </m>
      <m>
        <tpls c="7">
          <tpl fld="0" item="1"/>
          <tpl hier="6" item="24"/>
          <tpl hier="10" item="5"/>
          <tpl fld="1" item="22"/>
          <tpl hier="14" item="6"/>
          <tpl hier="23" item="2"/>
          <tpl hier="25" item="27"/>
        </tpls>
      </m>
      <n v="6">
        <tpls c="7">
          <tpl fld="0" item="1"/>
          <tpl hier="6" item="24"/>
          <tpl hier="10" item="5"/>
          <tpl fld="1" item="8"/>
          <tpl hier="14" item="6"/>
          <tpl hier="23" item="2"/>
          <tpl hier="25" item="27"/>
        </tpls>
      </n>
      <m>
        <tpls c="7">
          <tpl fld="0" item="1"/>
          <tpl hier="6" item="24"/>
          <tpl hier="10" item="5"/>
          <tpl fld="1" item="35"/>
          <tpl hier="14" item="6"/>
          <tpl hier="23" item="2"/>
          <tpl hier="25" item="27"/>
        </tpls>
      </m>
      <m>
        <tpls c="7">
          <tpl fld="0" item="1"/>
          <tpl hier="6" item="24"/>
          <tpl hier="10" item="5"/>
          <tpl fld="1" item="4"/>
          <tpl hier="14" item="6"/>
          <tpl hier="23" item="2"/>
          <tpl hier="25" item="27"/>
        </tpls>
      </m>
      <n v="5">
        <tpls c="7">
          <tpl fld="0" item="1"/>
          <tpl hier="6" item="24"/>
          <tpl hier="10" item="5"/>
          <tpl fld="1" item="3"/>
          <tpl hier="14" item="6"/>
          <tpl hier="23" item="2"/>
          <tpl hier="25" item="27"/>
        </tpls>
      </n>
      <n v="4">
        <tpls c="7">
          <tpl fld="0" item="1"/>
          <tpl hier="6" item="24"/>
          <tpl hier="10" item="5"/>
          <tpl fld="1" item="27"/>
          <tpl hier="14" item="6"/>
          <tpl hier="23" item="2"/>
          <tpl hier="25" item="27"/>
        </tpls>
      </n>
      <m>
        <tpls c="7">
          <tpl fld="0" item="1"/>
          <tpl hier="6" item="24"/>
          <tpl hier="10" item="5"/>
          <tpl fld="1" item="34"/>
          <tpl hier="14" item="6"/>
          <tpl hier="23" item="2"/>
          <tpl hier="25" item="27"/>
        </tpls>
      </m>
      <m>
        <tpls c="7">
          <tpl fld="0" item="1"/>
          <tpl hier="6" item="24"/>
          <tpl hier="10" item="5"/>
          <tpl fld="1" item="10"/>
          <tpl hier="14" item="6"/>
          <tpl hier="23" item="2"/>
          <tpl hier="25" item="27"/>
        </tpls>
      </m>
      <m>
        <tpls c="7">
          <tpl fld="0" item="1"/>
          <tpl hier="6" item="24"/>
          <tpl hier="10" item="5"/>
          <tpl fld="1" item="5"/>
          <tpl hier="14" item="6"/>
          <tpl hier="23" item="2"/>
          <tpl hier="25" item="27"/>
        </tpls>
      </m>
      <m>
        <tpls c="7">
          <tpl fld="0" item="1"/>
          <tpl hier="6" item="24"/>
          <tpl hier="10" item="5"/>
          <tpl fld="1" item="0"/>
          <tpl hier="14" item="6"/>
          <tpl hier="23" item="2"/>
          <tpl hier="25" item="27"/>
        </tpls>
      </m>
      <m>
        <tpls c="7">
          <tpl fld="0" item="1"/>
          <tpl hier="6" item="24"/>
          <tpl hier="10" item="5"/>
          <tpl fld="1" item="11"/>
          <tpl hier="14" item="6"/>
          <tpl hier="23" item="2"/>
          <tpl hier="25" item="27"/>
        </tpls>
      </m>
      <m>
        <tpls c="7">
          <tpl fld="0" item="1"/>
          <tpl hier="6" item="24"/>
          <tpl hier="10" item="5"/>
          <tpl fld="1" item="23"/>
          <tpl hier="14" item="6"/>
          <tpl hier="23" item="2"/>
          <tpl hier="25" item="27"/>
        </tpls>
      </m>
      <m>
        <tpls c="7">
          <tpl fld="0" item="1"/>
          <tpl hier="6" item="24"/>
          <tpl hier="10" item="5"/>
          <tpl fld="1" item="33"/>
          <tpl hier="14" item="6"/>
          <tpl hier="23" item="2"/>
          <tpl hier="25" item="27"/>
        </tpls>
      </m>
      <n v="6">
        <tpls c="7">
          <tpl fld="0" item="1"/>
          <tpl hier="6" item="24"/>
          <tpl hier="10" item="5"/>
          <tpl fld="1" item="25"/>
          <tpl hier="14" item="6"/>
          <tpl hier="23" item="2"/>
          <tpl hier="25" item="27"/>
        </tpls>
      </n>
      <m>
        <tpls c="7">
          <tpl fld="0" item="1"/>
          <tpl hier="6" item="24"/>
          <tpl hier="10" item="5"/>
          <tpl fld="1" item="28"/>
          <tpl hier="14" item="6"/>
          <tpl hier="23" item="2"/>
          <tpl hier="25" item="27"/>
        </tpls>
      </m>
      <m>
        <tpls c="7">
          <tpl fld="0" item="1"/>
          <tpl hier="6" item="24"/>
          <tpl hier="10" item="5"/>
          <tpl fld="1" item="21"/>
          <tpl hier="14" item="6"/>
          <tpl hier="23" item="2"/>
          <tpl hier="25" item="27"/>
        </tpls>
      </m>
      <m>
        <tpls c="7">
          <tpl fld="0" item="1"/>
          <tpl hier="6" item="24"/>
          <tpl hier="10" item="5"/>
          <tpl fld="1" item="26"/>
          <tpl hier="14" item="6"/>
          <tpl hier="23" item="2"/>
          <tpl hier="25" item="27"/>
        </tpls>
      </m>
      <m>
        <tpls c="7">
          <tpl fld="0" item="1"/>
          <tpl hier="6" item="24"/>
          <tpl hier="10" item="5"/>
          <tpl fld="1" item="29"/>
          <tpl hier="14" item="6"/>
          <tpl hier="23" item="2"/>
          <tpl hier="25" item="27"/>
        </tpls>
      </m>
      <m>
        <tpls c="7">
          <tpl fld="0" item="1"/>
          <tpl hier="6" item="24"/>
          <tpl hier="10" item="5"/>
          <tpl fld="1" item="14"/>
          <tpl hier="14" item="6"/>
          <tpl hier="23" item="2"/>
          <tpl hier="25" item="27"/>
        </tpls>
      </m>
      <m>
        <tpls c="7">
          <tpl fld="0" item="1"/>
          <tpl hier="6" item="24"/>
          <tpl hier="10" item="5"/>
          <tpl fld="1" item="13"/>
          <tpl hier="14" item="6"/>
          <tpl hier="23" item="2"/>
          <tpl hier="25" item="27"/>
        </tpls>
      </m>
      <m>
        <tpls c="7">
          <tpl fld="0" item="1"/>
          <tpl hier="6" item="24"/>
          <tpl hier="10" item="5"/>
          <tpl fld="1" item="31"/>
          <tpl hier="14" item="6"/>
          <tpl hier="23" item="2"/>
          <tpl hier="25" item="27"/>
        </tpls>
      </m>
      <m>
        <tpls c="7">
          <tpl fld="0" item="1"/>
          <tpl hier="6" item="24"/>
          <tpl hier="10" item="5"/>
          <tpl fld="1" item="32"/>
          <tpl hier="14" item="6"/>
          <tpl hier="23" item="2"/>
          <tpl hier="25" item="27"/>
        </tpls>
      </m>
      <m>
        <tpls c="7">
          <tpl fld="0" item="1"/>
          <tpl hier="6" item="24"/>
          <tpl hier="10" item="5"/>
          <tpl fld="1" item="17"/>
          <tpl hier="14" item="6"/>
          <tpl hier="23" item="2"/>
          <tpl hier="25" item="27"/>
        </tpls>
      </m>
      <n v="3">
        <tpls c="7">
          <tpl fld="0" item="1"/>
          <tpl hier="6" item="24"/>
          <tpl hier="10" item="5"/>
          <tpl fld="1" item="9"/>
          <tpl hier="14" item="6"/>
          <tpl hier="23" item="2"/>
          <tpl hier="25" item="27"/>
        </tpls>
      </n>
      <n v="2">
        <tpls c="7">
          <tpl fld="0" item="1"/>
          <tpl hier="6" item="24"/>
          <tpl hier="10" item="5"/>
          <tpl fld="1" item="1"/>
          <tpl hier="14" item="6"/>
          <tpl hier="23" item="2"/>
          <tpl hier="25" item="27"/>
        </tpls>
      </n>
      <m>
        <tpls c="7">
          <tpl fld="0" item="1"/>
          <tpl hier="6" item="24"/>
          <tpl hier="10" item="5"/>
          <tpl fld="1" item="24"/>
          <tpl hier="14" item="6"/>
          <tpl hier="23" item="2"/>
          <tpl hier="25" item="27"/>
        </tpls>
      </m>
      <m>
        <tpls c="7">
          <tpl fld="0" item="1"/>
          <tpl hier="6" item="24"/>
          <tpl hier="10" item="5"/>
          <tpl fld="1" item="36"/>
          <tpl hier="14" item="6"/>
          <tpl hier="23" item="2"/>
          <tpl hier="25" item="27"/>
        </tpls>
      </m>
      <m>
        <tpls c="7">
          <tpl fld="0" item="1"/>
          <tpl hier="6" item="24"/>
          <tpl hier="10" item="5"/>
          <tpl fld="1" item="15"/>
          <tpl hier="14" item="6"/>
          <tpl hier="23" item="2"/>
          <tpl hier="25" item="27"/>
        </tpls>
      </m>
      <m>
        <tpls c="7">
          <tpl fld="0" item="1"/>
          <tpl hier="6" item="24"/>
          <tpl hier="10" item="5"/>
          <tpl fld="1" item="18"/>
          <tpl hier="14" item="6"/>
          <tpl hier="23" item="2"/>
          <tpl hier="25" item="27"/>
        </tpls>
      </m>
      <m>
        <tpls c="7">
          <tpl fld="0" item="1"/>
          <tpl hier="6" item="24"/>
          <tpl hier="10" item="5"/>
          <tpl fld="1" item="16"/>
          <tpl hier="14" item="6"/>
          <tpl hier="23" item="2"/>
          <tpl hier="25" item="27"/>
        </tpls>
      </m>
      <m>
        <tpls c="7">
          <tpl fld="0" item="1"/>
          <tpl hier="6" item="24"/>
          <tpl hier="10" item="5"/>
          <tpl fld="1" item="12"/>
          <tpl hier="14" item="6"/>
          <tpl hier="23" item="2"/>
          <tpl hier="25" item="27"/>
        </tpls>
      </m>
      <m>
        <tpls c="7">
          <tpl fld="0" item="1"/>
          <tpl hier="6" item="24"/>
          <tpl hier="10" item="5"/>
          <tpl fld="1" item="7"/>
          <tpl hier="14" item="6"/>
          <tpl hier="23" item="2"/>
          <tpl hier="25" item="27"/>
        </tpls>
      </m>
      <m>
        <tpls c="7">
          <tpl fld="0" item="1"/>
          <tpl hier="6" item="24"/>
          <tpl hier="10" item="5"/>
          <tpl fld="1" item="20"/>
          <tpl hier="14" item="6"/>
          <tpl hier="23" item="2"/>
          <tpl hier="25" item="27"/>
        </tpls>
      </m>
      <n v="5">
        <tpls c="7">
          <tpl fld="0" item="1"/>
          <tpl hier="6" item="24"/>
          <tpl hier="10" item="5"/>
          <tpl fld="1" item="6"/>
          <tpl hier="14" item="6"/>
          <tpl hier="23" item="2"/>
          <tpl hier="25" item="27"/>
        </tpls>
      </n>
      <m>
        <tpls c="7">
          <tpl fld="0" item="1"/>
          <tpl hier="6" item="24"/>
          <tpl hier="10" item="5"/>
          <tpl fld="1" item="19"/>
          <tpl hier="14" item="6"/>
          <tpl hier="23" item="2"/>
          <tpl hier="25" item="27"/>
        </tpls>
      </m>
      <m>
        <tpls c="7">
          <tpl fld="0" item="1"/>
          <tpl hier="6" item="24"/>
          <tpl hier="10" item="5"/>
          <tpl fld="1" item="2"/>
          <tpl hier="14" item="6"/>
          <tpl hier="23" item="2"/>
          <tpl hier="25" item="27"/>
        </tpls>
      </m>
      <m>
        <tpls c="7">
          <tpl fld="0" item="1"/>
          <tpl hier="6" item="24"/>
          <tpl hier="10" item="5"/>
          <tpl fld="1" item="30"/>
          <tpl hier="14" item="6"/>
          <tpl hier="23" item="2"/>
          <tpl hier="25" item="28"/>
        </tpls>
      </m>
      <m>
        <tpls c="7">
          <tpl fld="0" item="1"/>
          <tpl hier="6" item="24"/>
          <tpl hier="10" item="5"/>
          <tpl fld="1" item="22"/>
          <tpl hier="14" item="6"/>
          <tpl hier="23" item="2"/>
          <tpl hier="25" item="28"/>
        </tpls>
      </m>
      <n v="6">
        <tpls c="7">
          <tpl fld="0" item="1"/>
          <tpl hier="6" item="24"/>
          <tpl hier="10" item="5"/>
          <tpl fld="1" item="8"/>
          <tpl hier="14" item="6"/>
          <tpl hier="23" item="2"/>
          <tpl hier="25" item="28"/>
        </tpls>
      </n>
      <m>
        <tpls c="7">
          <tpl fld="0" item="1"/>
          <tpl hier="6" item="24"/>
          <tpl hier="10" item="5"/>
          <tpl fld="1" item="35"/>
          <tpl hier="14" item="6"/>
          <tpl hier="23" item="2"/>
          <tpl hier="25" item="28"/>
        </tpls>
      </m>
      <m>
        <tpls c="7">
          <tpl fld="0" item="1"/>
          <tpl hier="6" item="24"/>
          <tpl hier="10" item="5"/>
          <tpl fld="1" item="4"/>
          <tpl hier="14" item="6"/>
          <tpl hier="23" item="2"/>
          <tpl hier="25" item="28"/>
        </tpls>
      </m>
      <m>
        <tpls c="7">
          <tpl fld="0" item="1"/>
          <tpl hier="6" item="24"/>
          <tpl hier="10" item="5"/>
          <tpl fld="1" item="3"/>
          <tpl hier="14" item="6"/>
          <tpl hier="23" item="2"/>
          <tpl hier="25" item="28"/>
        </tpls>
      </m>
      <m>
        <tpls c="7">
          <tpl fld="0" item="1"/>
          <tpl hier="6" item="24"/>
          <tpl hier="10" item="5"/>
          <tpl fld="1" item="27"/>
          <tpl hier="14" item="6"/>
          <tpl hier="23" item="2"/>
          <tpl hier="25" item="28"/>
        </tpls>
      </m>
      <m>
        <tpls c="7">
          <tpl fld="0" item="1"/>
          <tpl hier="6" item="24"/>
          <tpl hier="10" item="5"/>
          <tpl fld="1" item="34"/>
          <tpl hier="14" item="6"/>
          <tpl hier="23" item="2"/>
          <tpl hier="25" item="28"/>
        </tpls>
      </m>
      <m>
        <tpls c="7">
          <tpl fld="0" item="1"/>
          <tpl hier="6" item="24"/>
          <tpl hier="10" item="5"/>
          <tpl fld="1" item="10"/>
          <tpl hier="14" item="6"/>
          <tpl hier="23" item="2"/>
          <tpl hier="25" item="28"/>
        </tpls>
      </m>
      <m>
        <tpls c="7">
          <tpl fld="0" item="1"/>
          <tpl hier="6" item="24"/>
          <tpl hier="10" item="5"/>
          <tpl fld="1" item="5"/>
          <tpl hier="14" item="6"/>
          <tpl hier="23" item="2"/>
          <tpl hier="25" item="28"/>
        </tpls>
      </m>
      <m>
        <tpls c="7">
          <tpl fld="0" item="1"/>
          <tpl hier="6" item="24"/>
          <tpl hier="10" item="5"/>
          <tpl fld="1" item="0"/>
          <tpl hier="14" item="6"/>
          <tpl hier="23" item="2"/>
          <tpl hier="25" item="28"/>
        </tpls>
      </m>
      <m>
        <tpls c="7">
          <tpl fld="0" item="1"/>
          <tpl hier="6" item="24"/>
          <tpl hier="10" item="5"/>
          <tpl fld="1" item="11"/>
          <tpl hier="14" item="6"/>
          <tpl hier="23" item="2"/>
          <tpl hier="25" item="28"/>
        </tpls>
      </m>
      <m>
        <tpls c="7">
          <tpl fld="0" item="1"/>
          <tpl hier="6" item="24"/>
          <tpl hier="10" item="5"/>
          <tpl fld="1" item="23"/>
          <tpl hier="14" item="6"/>
          <tpl hier="23" item="2"/>
          <tpl hier="25" item="28"/>
        </tpls>
      </m>
      <m>
        <tpls c="7">
          <tpl fld="0" item="1"/>
          <tpl hier="6" item="24"/>
          <tpl hier="10" item="5"/>
          <tpl fld="1" item="33"/>
          <tpl hier="14" item="6"/>
          <tpl hier="23" item="2"/>
          <tpl hier="25" item="28"/>
        </tpls>
      </m>
      <m>
        <tpls c="7">
          <tpl fld="0" item="1"/>
          <tpl hier="6" item="24"/>
          <tpl hier="10" item="5"/>
          <tpl fld="1" item="25"/>
          <tpl hier="14" item="6"/>
          <tpl hier="23" item="2"/>
          <tpl hier="25" item="28"/>
        </tpls>
      </m>
      <m>
        <tpls c="7">
          <tpl fld="0" item="1"/>
          <tpl hier="6" item="24"/>
          <tpl hier="10" item="5"/>
          <tpl fld="1" item="28"/>
          <tpl hier="14" item="6"/>
          <tpl hier="23" item="2"/>
          <tpl hier="25" item="28"/>
        </tpls>
      </m>
      <m>
        <tpls c="7">
          <tpl fld="0" item="1"/>
          <tpl hier="6" item="24"/>
          <tpl hier="10" item="5"/>
          <tpl fld="1" item="21"/>
          <tpl hier="14" item="6"/>
          <tpl hier="23" item="2"/>
          <tpl hier="25" item="28"/>
        </tpls>
      </m>
      <m>
        <tpls c="7">
          <tpl fld="0" item="1"/>
          <tpl hier="6" item="24"/>
          <tpl hier="10" item="5"/>
          <tpl fld="1" item="26"/>
          <tpl hier="14" item="6"/>
          <tpl hier="23" item="2"/>
          <tpl hier="25" item="28"/>
        </tpls>
      </m>
      <m>
        <tpls c="7">
          <tpl fld="0" item="1"/>
          <tpl hier="6" item="24"/>
          <tpl hier="10" item="5"/>
          <tpl fld="1" item="29"/>
          <tpl hier="14" item="6"/>
          <tpl hier="23" item="2"/>
          <tpl hier="25" item="28"/>
        </tpls>
      </m>
      <m>
        <tpls c="7">
          <tpl fld="0" item="1"/>
          <tpl hier="6" item="24"/>
          <tpl hier="10" item="5"/>
          <tpl fld="1" item="14"/>
          <tpl hier="14" item="6"/>
          <tpl hier="23" item="2"/>
          <tpl hier="25" item="28"/>
        </tpls>
      </m>
      <m>
        <tpls c="7">
          <tpl fld="0" item="1"/>
          <tpl hier="6" item="24"/>
          <tpl hier="10" item="5"/>
          <tpl fld="1" item="13"/>
          <tpl hier="14" item="6"/>
          <tpl hier="23" item="2"/>
          <tpl hier="25" item="28"/>
        </tpls>
      </m>
      <m>
        <tpls c="7">
          <tpl fld="0" item="1"/>
          <tpl hier="6" item="24"/>
          <tpl hier="10" item="5"/>
          <tpl fld="1" item="31"/>
          <tpl hier="14" item="6"/>
          <tpl hier="23" item="2"/>
          <tpl hier="25" item="28"/>
        </tpls>
      </m>
      <m>
        <tpls c="7">
          <tpl fld="0" item="1"/>
          <tpl hier="6" item="24"/>
          <tpl hier="10" item="5"/>
          <tpl fld="1" item="32"/>
          <tpl hier="14" item="6"/>
          <tpl hier="23" item="2"/>
          <tpl hier="25" item="28"/>
        </tpls>
      </m>
      <m>
        <tpls c="7">
          <tpl fld="0" item="1"/>
          <tpl hier="6" item="24"/>
          <tpl hier="10" item="5"/>
          <tpl fld="1" item="17"/>
          <tpl hier="14" item="6"/>
          <tpl hier="23" item="2"/>
          <tpl hier="25" item="28"/>
        </tpls>
      </m>
      <m>
        <tpls c="7">
          <tpl fld="0" item="1"/>
          <tpl hier="6" item="24"/>
          <tpl hier="10" item="5"/>
          <tpl fld="1" item="9"/>
          <tpl hier="14" item="6"/>
          <tpl hier="23" item="2"/>
          <tpl hier="25" item="28"/>
        </tpls>
      </m>
      <m>
        <tpls c="7">
          <tpl fld="0" item="1"/>
          <tpl hier="6" item="24"/>
          <tpl hier="10" item="5"/>
          <tpl fld="1" item="1"/>
          <tpl hier="14" item="6"/>
          <tpl hier="23" item="2"/>
          <tpl hier="25" item="28"/>
        </tpls>
      </m>
      <m>
        <tpls c="7">
          <tpl fld="0" item="1"/>
          <tpl hier="6" item="24"/>
          <tpl hier="10" item="5"/>
          <tpl fld="1" item="24"/>
          <tpl hier="14" item="6"/>
          <tpl hier="23" item="2"/>
          <tpl hier="25" item="28"/>
        </tpls>
      </m>
      <m>
        <tpls c="7">
          <tpl fld="0" item="1"/>
          <tpl hier="6" item="24"/>
          <tpl hier="10" item="5"/>
          <tpl fld="1" item="36"/>
          <tpl hier="14" item="6"/>
          <tpl hier="23" item="2"/>
          <tpl hier="25" item="28"/>
        </tpls>
      </m>
      <m>
        <tpls c="7">
          <tpl fld="0" item="1"/>
          <tpl hier="6" item="24"/>
          <tpl hier="10" item="5"/>
          <tpl fld="1" item="15"/>
          <tpl hier="14" item="6"/>
          <tpl hier="23" item="2"/>
          <tpl hier="25" item="28"/>
        </tpls>
      </m>
      <m>
        <tpls c="7">
          <tpl fld="0" item="1"/>
          <tpl hier="6" item="24"/>
          <tpl hier="10" item="5"/>
          <tpl fld="1" item="18"/>
          <tpl hier="14" item="6"/>
          <tpl hier="23" item="2"/>
          <tpl hier="25" item="28"/>
        </tpls>
      </m>
      <m>
        <tpls c="7">
          <tpl fld="0" item="1"/>
          <tpl hier="6" item="24"/>
          <tpl hier="10" item="5"/>
          <tpl fld="1" item="16"/>
          <tpl hier="14" item="6"/>
          <tpl hier="23" item="2"/>
          <tpl hier="25" item="28"/>
        </tpls>
      </m>
      <m>
        <tpls c="7">
          <tpl fld="0" item="1"/>
          <tpl hier="6" item="24"/>
          <tpl hier="10" item="5"/>
          <tpl fld="1" item="12"/>
          <tpl hier="14" item="6"/>
          <tpl hier="23" item="2"/>
          <tpl hier="25" item="28"/>
        </tpls>
      </m>
      <m>
        <tpls c="7">
          <tpl fld="0" item="1"/>
          <tpl hier="6" item="24"/>
          <tpl hier="10" item="5"/>
          <tpl fld="1" item="7"/>
          <tpl hier="14" item="6"/>
          <tpl hier="23" item="2"/>
          <tpl hier="25" item="28"/>
        </tpls>
      </m>
      <m>
        <tpls c="7">
          <tpl fld="0" item="1"/>
          <tpl hier="6" item="24"/>
          <tpl hier="10" item="5"/>
          <tpl fld="1" item="20"/>
          <tpl hier="14" item="6"/>
          <tpl hier="23" item="2"/>
          <tpl hier="25" item="28"/>
        </tpls>
      </m>
      <m>
        <tpls c="7">
          <tpl fld="0" item="1"/>
          <tpl hier="6" item="24"/>
          <tpl hier="10" item="5"/>
          <tpl fld="1" item="6"/>
          <tpl hier="14" item="6"/>
          <tpl hier="23" item="2"/>
          <tpl hier="25" item="28"/>
        </tpls>
      </m>
      <m>
        <tpls c="7">
          <tpl fld="0" item="1"/>
          <tpl hier="6" item="24"/>
          <tpl hier="10" item="5"/>
          <tpl fld="1" item="19"/>
          <tpl hier="14" item="6"/>
          <tpl hier="23" item="2"/>
          <tpl hier="25" item="28"/>
        </tpls>
      </m>
      <m>
        <tpls c="7">
          <tpl fld="0" item="1"/>
          <tpl hier="6" item="24"/>
          <tpl hier="10" item="5"/>
          <tpl fld="1" item="2"/>
          <tpl hier="14" item="6"/>
          <tpl hier="23" item="2"/>
          <tpl hier="25" item="28"/>
        </tpls>
      </m>
      <m>
        <tpls c="7">
          <tpl fld="0" item="1"/>
          <tpl hier="6" item="24"/>
          <tpl hier="10" item="5"/>
          <tpl fld="1" item="30"/>
          <tpl hier="14" item="6"/>
          <tpl hier="23" item="13"/>
          <tpl hier="25" item="28"/>
        </tpls>
      </m>
      <m>
        <tpls c="7">
          <tpl fld="0" item="1"/>
          <tpl hier="6" item="24"/>
          <tpl hier="10" item="5"/>
          <tpl fld="1" item="22"/>
          <tpl hier="14" item="6"/>
          <tpl hier="23" item="13"/>
          <tpl hier="25" item="28"/>
        </tpls>
      </m>
      <m>
        <tpls c="7">
          <tpl fld="0" item="1"/>
          <tpl hier="6" item="24"/>
          <tpl hier="10" item="5"/>
          <tpl fld="1" item="8"/>
          <tpl hier="14" item="6"/>
          <tpl hier="23" item="13"/>
          <tpl hier="25" item="28"/>
        </tpls>
      </m>
      <m>
        <tpls c="7">
          <tpl fld="0" item="1"/>
          <tpl hier="6" item="24"/>
          <tpl hier="10" item="5"/>
          <tpl fld="1" item="35"/>
          <tpl hier="14" item="6"/>
          <tpl hier="23" item="13"/>
          <tpl hier="25" item="28"/>
        </tpls>
      </m>
      <m>
        <tpls c="7">
          <tpl fld="0" item="1"/>
          <tpl hier="6" item="24"/>
          <tpl hier="10" item="5"/>
          <tpl fld="1" item="4"/>
          <tpl hier="14" item="6"/>
          <tpl hier="23" item="13"/>
          <tpl hier="25" item="28"/>
        </tpls>
      </m>
      <m>
        <tpls c="7">
          <tpl fld="0" item="1"/>
          <tpl hier="6" item="24"/>
          <tpl hier="10" item="5"/>
          <tpl fld="1" item="3"/>
          <tpl hier="14" item="6"/>
          <tpl hier="23" item="13"/>
          <tpl hier="25" item="28"/>
        </tpls>
      </m>
      <m>
        <tpls c="7">
          <tpl fld="0" item="1"/>
          <tpl hier="6" item="24"/>
          <tpl hier="10" item="5"/>
          <tpl fld="1" item="27"/>
          <tpl hier="14" item="6"/>
          <tpl hier="23" item="13"/>
          <tpl hier="25" item="28"/>
        </tpls>
      </m>
      <m>
        <tpls c="7">
          <tpl fld="0" item="1"/>
          <tpl hier="6" item="24"/>
          <tpl hier="10" item="5"/>
          <tpl fld="1" item="34"/>
          <tpl hier="14" item="6"/>
          <tpl hier="23" item="13"/>
          <tpl hier="25" item="28"/>
        </tpls>
      </m>
      <m>
        <tpls c="7">
          <tpl fld="0" item="1"/>
          <tpl hier="6" item="24"/>
          <tpl hier="10" item="5"/>
          <tpl fld="1" item="10"/>
          <tpl hier="14" item="6"/>
          <tpl hier="23" item="13"/>
          <tpl hier="25" item="28"/>
        </tpls>
      </m>
      <m>
        <tpls c="7">
          <tpl fld="0" item="1"/>
          <tpl hier="6" item="24"/>
          <tpl hier="10" item="5"/>
          <tpl fld="1" item="5"/>
          <tpl hier="14" item="6"/>
          <tpl hier="23" item="13"/>
          <tpl hier="25" item="28"/>
        </tpls>
      </m>
      <m>
        <tpls c="7">
          <tpl fld="0" item="1"/>
          <tpl hier="6" item="24"/>
          <tpl hier="10" item="5"/>
          <tpl fld="1" item="0"/>
          <tpl hier="14" item="6"/>
          <tpl hier="23" item="13"/>
          <tpl hier="25" item="28"/>
        </tpls>
      </m>
      <m>
        <tpls c="7">
          <tpl fld="0" item="1"/>
          <tpl hier="6" item="24"/>
          <tpl hier="10" item="5"/>
          <tpl fld="1" item="11"/>
          <tpl hier="14" item="6"/>
          <tpl hier="23" item="13"/>
          <tpl hier="25" item="28"/>
        </tpls>
      </m>
      <m>
        <tpls c="7">
          <tpl fld="0" item="1"/>
          <tpl hier="6" item="24"/>
          <tpl hier="10" item="5"/>
          <tpl fld="1" item="23"/>
          <tpl hier="14" item="6"/>
          <tpl hier="23" item="13"/>
          <tpl hier="25" item="28"/>
        </tpls>
      </m>
      <m>
        <tpls c="7">
          <tpl fld="0" item="1"/>
          <tpl hier="6" item="24"/>
          <tpl hier="10" item="5"/>
          <tpl fld="1" item="33"/>
          <tpl hier="14" item="6"/>
          <tpl hier="23" item="13"/>
          <tpl hier="25" item="28"/>
        </tpls>
      </m>
      <m>
        <tpls c="7">
          <tpl fld="0" item="1"/>
          <tpl hier="6" item="24"/>
          <tpl hier="10" item="5"/>
          <tpl fld="1" item="25"/>
          <tpl hier="14" item="6"/>
          <tpl hier="23" item="13"/>
          <tpl hier="25" item="28"/>
        </tpls>
      </m>
      <m>
        <tpls c="7">
          <tpl fld="0" item="1"/>
          <tpl hier="6" item="24"/>
          <tpl hier="10" item="5"/>
          <tpl fld="1" item="28"/>
          <tpl hier="14" item="6"/>
          <tpl hier="23" item="13"/>
          <tpl hier="25" item="28"/>
        </tpls>
      </m>
      <m>
        <tpls c="7">
          <tpl fld="0" item="1"/>
          <tpl hier="6" item="24"/>
          <tpl hier="10" item="5"/>
          <tpl fld="1" item="21"/>
          <tpl hier="14" item="6"/>
          <tpl hier="23" item="13"/>
          <tpl hier="25" item="28"/>
        </tpls>
      </m>
      <m>
        <tpls c="7">
          <tpl fld="0" item="1"/>
          <tpl hier="6" item="24"/>
          <tpl hier="10" item="5"/>
          <tpl fld="1" item="26"/>
          <tpl hier="14" item="6"/>
          <tpl hier="23" item="13"/>
          <tpl hier="25" item="28"/>
        </tpls>
      </m>
      <m>
        <tpls c="7">
          <tpl fld="0" item="1"/>
          <tpl hier="6" item="24"/>
          <tpl hier="10" item="5"/>
          <tpl fld="1" item="29"/>
          <tpl hier="14" item="6"/>
          <tpl hier="23" item="13"/>
          <tpl hier="25" item="28"/>
        </tpls>
      </m>
      <m>
        <tpls c="7">
          <tpl fld="0" item="1"/>
          <tpl hier="6" item="24"/>
          <tpl hier="10" item="5"/>
          <tpl fld="1" item="14"/>
          <tpl hier="14" item="6"/>
          <tpl hier="23" item="13"/>
          <tpl hier="25" item="28"/>
        </tpls>
      </m>
      <m>
        <tpls c="7">
          <tpl fld="0" item="1"/>
          <tpl hier="6" item="24"/>
          <tpl hier="10" item="5"/>
          <tpl fld="1" item="13"/>
          <tpl hier="14" item="6"/>
          <tpl hier="23" item="13"/>
          <tpl hier="25" item="28"/>
        </tpls>
      </m>
      <m>
        <tpls c="7">
          <tpl fld="0" item="1"/>
          <tpl hier="6" item="24"/>
          <tpl hier="10" item="5"/>
          <tpl fld="1" item="31"/>
          <tpl hier="14" item="6"/>
          <tpl hier="23" item="13"/>
          <tpl hier="25" item="28"/>
        </tpls>
      </m>
      <m>
        <tpls c="7">
          <tpl fld="0" item="1"/>
          <tpl hier="6" item="24"/>
          <tpl hier="10" item="5"/>
          <tpl fld="1" item="32"/>
          <tpl hier="14" item="6"/>
          <tpl hier="23" item="13"/>
          <tpl hier="25" item="28"/>
        </tpls>
      </m>
      <m>
        <tpls c="7">
          <tpl fld="0" item="1"/>
          <tpl hier="6" item="24"/>
          <tpl hier="10" item="5"/>
          <tpl fld="1" item="17"/>
          <tpl hier="14" item="6"/>
          <tpl hier="23" item="13"/>
          <tpl hier="25" item="28"/>
        </tpls>
      </m>
      <n v="5">
        <tpls c="7">
          <tpl fld="0" item="1"/>
          <tpl hier="6" item="24"/>
          <tpl hier="10" item="5"/>
          <tpl fld="1" item="9"/>
          <tpl hier="14" item="6"/>
          <tpl hier="23" item="13"/>
          <tpl hier="25" item="28"/>
        </tpls>
      </n>
      <m>
        <tpls c="7">
          <tpl fld="0" item="1"/>
          <tpl hier="6" item="24"/>
          <tpl hier="10" item="5"/>
          <tpl fld="1" item="1"/>
          <tpl hier="14" item="6"/>
          <tpl hier="23" item="13"/>
          <tpl hier="25" item="28"/>
        </tpls>
      </m>
      <m>
        <tpls c="7">
          <tpl fld="0" item="1"/>
          <tpl hier="6" item="24"/>
          <tpl hier="10" item="5"/>
          <tpl fld="1" item="24"/>
          <tpl hier="14" item="6"/>
          <tpl hier="23" item="13"/>
          <tpl hier="25" item="28"/>
        </tpls>
      </m>
      <m>
        <tpls c="7">
          <tpl fld="0" item="1"/>
          <tpl hier="6" item="24"/>
          <tpl hier="10" item="5"/>
          <tpl fld="1" item="36"/>
          <tpl hier="14" item="6"/>
          <tpl hier="23" item="13"/>
          <tpl hier="25" item="28"/>
        </tpls>
      </m>
      <m>
        <tpls c="7">
          <tpl fld="0" item="1"/>
          <tpl hier="6" item="24"/>
          <tpl hier="10" item="5"/>
          <tpl fld="1" item="15"/>
          <tpl hier="14" item="6"/>
          <tpl hier="23" item="13"/>
          <tpl hier="25" item="28"/>
        </tpls>
      </m>
      <m>
        <tpls c="7">
          <tpl fld="0" item="1"/>
          <tpl hier="6" item="24"/>
          <tpl hier="10" item="5"/>
          <tpl fld="1" item="18"/>
          <tpl hier="14" item="6"/>
          <tpl hier="23" item="13"/>
          <tpl hier="25" item="28"/>
        </tpls>
      </m>
      <m>
        <tpls c="7">
          <tpl fld="0" item="1"/>
          <tpl hier="6" item="24"/>
          <tpl hier="10" item="5"/>
          <tpl fld="1" item="16"/>
          <tpl hier="14" item="6"/>
          <tpl hier="23" item="13"/>
          <tpl hier="25" item="28"/>
        </tpls>
      </m>
      <m>
        <tpls c="7">
          <tpl fld="0" item="1"/>
          <tpl hier="6" item="24"/>
          <tpl hier="10" item="5"/>
          <tpl fld="1" item="12"/>
          <tpl hier="14" item="6"/>
          <tpl hier="23" item="13"/>
          <tpl hier="25" item="28"/>
        </tpls>
      </m>
      <m>
        <tpls c="7">
          <tpl fld="0" item="1"/>
          <tpl hier="6" item="24"/>
          <tpl hier="10" item="5"/>
          <tpl fld="1" item="7"/>
          <tpl hier="14" item="6"/>
          <tpl hier="23" item="13"/>
          <tpl hier="25" item="28"/>
        </tpls>
      </m>
      <n v="4">
        <tpls c="7">
          <tpl fld="0" item="1"/>
          <tpl hier="6" item="24"/>
          <tpl hier="10" item="5"/>
          <tpl fld="1" item="20"/>
          <tpl hier="14" item="6"/>
          <tpl hier="23" item="13"/>
          <tpl hier="25" item="28"/>
        </tpls>
      </n>
      <m>
        <tpls c="7">
          <tpl fld="0" item="1"/>
          <tpl hier="6" item="24"/>
          <tpl hier="10" item="5"/>
          <tpl fld="1" item="6"/>
          <tpl hier="14" item="6"/>
          <tpl hier="23" item="13"/>
          <tpl hier="25" item="28"/>
        </tpls>
      </m>
      <m>
        <tpls c="7">
          <tpl fld="0" item="1"/>
          <tpl hier="6" item="24"/>
          <tpl hier="10" item="5"/>
          <tpl fld="1" item="19"/>
          <tpl hier="14" item="6"/>
          <tpl hier="23" item="13"/>
          <tpl hier="25" item="28"/>
        </tpls>
      </m>
      <m>
        <tpls c="7">
          <tpl fld="0" item="1"/>
          <tpl hier="6" item="24"/>
          <tpl hier="10" item="5"/>
          <tpl fld="1" item="2"/>
          <tpl hier="14" item="6"/>
          <tpl hier="23" item="13"/>
          <tpl hier="25" item="28"/>
        </tpls>
      </m>
      <m>
        <tpls c="7">
          <tpl fld="0" item="1"/>
          <tpl hier="6" item="24"/>
          <tpl hier="10" item="5"/>
          <tpl fld="1" item="30"/>
          <tpl hier="14" item="6"/>
          <tpl hier="23" item="0"/>
          <tpl hier="25" item="28"/>
        </tpls>
      </m>
      <m>
        <tpls c="7">
          <tpl fld="0" item="1"/>
          <tpl hier="6" item="24"/>
          <tpl hier="10" item="5"/>
          <tpl fld="1" item="22"/>
          <tpl hier="14" item="6"/>
          <tpl hier="23" item="0"/>
          <tpl hier="25" item="28"/>
        </tpls>
      </m>
      <n v="6">
        <tpls c="7">
          <tpl fld="0" item="1"/>
          <tpl hier="6" item="24"/>
          <tpl hier="10" item="5"/>
          <tpl fld="1" item="8"/>
          <tpl hier="14" item="6"/>
          <tpl hier="23" item="0"/>
          <tpl hier="25" item="28"/>
        </tpls>
      </n>
      <m>
        <tpls c="7">
          <tpl fld="0" item="1"/>
          <tpl hier="6" item="24"/>
          <tpl hier="10" item="5"/>
          <tpl fld="1" item="35"/>
          <tpl hier="14" item="6"/>
          <tpl hier="23" item="0"/>
          <tpl hier="25" item="28"/>
        </tpls>
      </m>
      <m>
        <tpls c="7">
          <tpl fld="0" item="1"/>
          <tpl hier="6" item="24"/>
          <tpl hier="10" item="5"/>
          <tpl fld="1" item="4"/>
          <tpl hier="14" item="6"/>
          <tpl hier="23" item="0"/>
          <tpl hier="25" item="28"/>
        </tpls>
      </m>
      <m>
        <tpls c="7">
          <tpl fld="0" item="1"/>
          <tpl hier="6" item="24"/>
          <tpl hier="10" item="5"/>
          <tpl fld="1" item="3"/>
          <tpl hier="14" item="6"/>
          <tpl hier="23" item="0"/>
          <tpl hier="25" item="28"/>
        </tpls>
      </m>
      <m>
        <tpls c="7">
          <tpl fld="0" item="1"/>
          <tpl hier="6" item="24"/>
          <tpl hier="10" item="5"/>
          <tpl fld="1" item="27"/>
          <tpl hier="14" item="6"/>
          <tpl hier="23" item="0"/>
          <tpl hier="25" item="28"/>
        </tpls>
      </m>
      <m>
        <tpls c="7">
          <tpl fld="0" item="1"/>
          <tpl hier="6" item="24"/>
          <tpl hier="10" item="5"/>
          <tpl fld="1" item="34"/>
          <tpl hier="14" item="6"/>
          <tpl hier="23" item="0"/>
          <tpl hier="25" item="28"/>
        </tpls>
      </m>
      <m>
        <tpls c="7">
          <tpl fld="0" item="1"/>
          <tpl hier="6" item="24"/>
          <tpl hier="10" item="5"/>
          <tpl fld="1" item="10"/>
          <tpl hier="14" item="6"/>
          <tpl hier="23" item="0"/>
          <tpl hier="25" item="28"/>
        </tpls>
      </m>
      <m>
        <tpls c="7">
          <tpl fld="0" item="1"/>
          <tpl hier="6" item="24"/>
          <tpl hier="10" item="5"/>
          <tpl fld="1" item="5"/>
          <tpl hier="14" item="6"/>
          <tpl hier="23" item="0"/>
          <tpl hier="25" item="28"/>
        </tpls>
      </m>
      <m>
        <tpls c="7">
          <tpl fld="0" item="1"/>
          <tpl hier="6" item="24"/>
          <tpl hier="10" item="5"/>
          <tpl fld="1" item="0"/>
          <tpl hier="14" item="6"/>
          <tpl hier="23" item="0"/>
          <tpl hier="25" item="28"/>
        </tpls>
      </m>
      <m>
        <tpls c="7">
          <tpl fld="0" item="1"/>
          <tpl hier="6" item="24"/>
          <tpl hier="10" item="5"/>
          <tpl fld="1" item="11"/>
          <tpl hier="14" item="6"/>
          <tpl hier="23" item="0"/>
          <tpl hier="25" item="28"/>
        </tpls>
      </m>
      <m>
        <tpls c="7">
          <tpl fld="0" item="1"/>
          <tpl hier="6" item="24"/>
          <tpl hier="10" item="5"/>
          <tpl fld="1" item="23"/>
          <tpl hier="14" item="6"/>
          <tpl hier="23" item="0"/>
          <tpl hier="25" item="28"/>
        </tpls>
      </m>
      <m>
        <tpls c="7">
          <tpl fld="0" item="1"/>
          <tpl hier="6" item="24"/>
          <tpl hier="10" item="5"/>
          <tpl fld="1" item="33"/>
          <tpl hier="14" item="6"/>
          <tpl hier="23" item="0"/>
          <tpl hier="25" item="28"/>
        </tpls>
      </m>
      <m>
        <tpls c="7">
          <tpl fld="0" item="1"/>
          <tpl hier="6" item="24"/>
          <tpl hier="10" item="5"/>
          <tpl fld="1" item="25"/>
          <tpl hier="14" item="6"/>
          <tpl hier="23" item="0"/>
          <tpl hier="25" item="28"/>
        </tpls>
      </m>
      <m>
        <tpls c="7">
          <tpl fld="0" item="1"/>
          <tpl hier="6" item="24"/>
          <tpl hier="10" item="5"/>
          <tpl fld="1" item="28"/>
          <tpl hier="14" item="6"/>
          <tpl hier="23" item="0"/>
          <tpl hier="25" item="28"/>
        </tpls>
      </m>
      <m>
        <tpls c="7">
          <tpl fld="0" item="1"/>
          <tpl hier="6" item="24"/>
          <tpl hier="10" item="5"/>
          <tpl fld="1" item="21"/>
          <tpl hier="14" item="6"/>
          <tpl hier="23" item="0"/>
          <tpl hier="25" item="28"/>
        </tpls>
      </m>
      <m>
        <tpls c="7">
          <tpl fld="0" item="1"/>
          <tpl hier="6" item="24"/>
          <tpl hier="10" item="5"/>
          <tpl fld="1" item="26"/>
          <tpl hier="14" item="6"/>
          <tpl hier="23" item="0"/>
          <tpl hier="25" item="28"/>
        </tpls>
      </m>
      <m>
        <tpls c="7">
          <tpl fld="0" item="1"/>
          <tpl hier="6" item="24"/>
          <tpl hier="10" item="5"/>
          <tpl fld="1" item="29"/>
          <tpl hier="14" item="6"/>
          <tpl hier="23" item="0"/>
          <tpl hier="25" item="28"/>
        </tpls>
      </m>
      <m>
        <tpls c="7">
          <tpl fld="0" item="1"/>
          <tpl hier="6" item="24"/>
          <tpl hier="10" item="5"/>
          <tpl fld="1" item="14"/>
          <tpl hier="14" item="6"/>
          <tpl hier="23" item="0"/>
          <tpl hier="25" item="28"/>
        </tpls>
      </m>
      <m>
        <tpls c="7">
          <tpl fld="0" item="1"/>
          <tpl hier="6" item="24"/>
          <tpl hier="10" item="5"/>
          <tpl fld="1" item="13"/>
          <tpl hier="14" item="6"/>
          <tpl hier="23" item="0"/>
          <tpl hier="25" item="28"/>
        </tpls>
      </m>
      <m>
        <tpls c="7">
          <tpl fld="0" item="1"/>
          <tpl hier="6" item="24"/>
          <tpl hier="10" item="5"/>
          <tpl fld="1" item="31"/>
          <tpl hier="14" item="6"/>
          <tpl hier="23" item="0"/>
          <tpl hier="25" item="28"/>
        </tpls>
      </m>
      <m>
        <tpls c="7">
          <tpl fld="0" item="1"/>
          <tpl hier="6" item="24"/>
          <tpl hier="10" item="5"/>
          <tpl fld="1" item="32"/>
          <tpl hier="14" item="6"/>
          <tpl hier="23" item="0"/>
          <tpl hier="25" item="28"/>
        </tpls>
      </m>
      <m>
        <tpls c="7">
          <tpl fld="0" item="1"/>
          <tpl hier="6" item="24"/>
          <tpl hier="10" item="5"/>
          <tpl fld="1" item="17"/>
          <tpl hier="14" item="6"/>
          <tpl hier="23" item="0"/>
          <tpl hier="25" item="28"/>
        </tpls>
      </m>
      <n v="5">
        <tpls c="7">
          <tpl fld="0" item="1"/>
          <tpl hier="6" item="24"/>
          <tpl hier="10" item="5"/>
          <tpl fld="1" item="9"/>
          <tpl hier="14" item="6"/>
          <tpl hier="23" item="0"/>
          <tpl hier="25" item="28"/>
        </tpls>
      </n>
      <m>
        <tpls c="7">
          <tpl fld="0" item="1"/>
          <tpl hier="6" item="24"/>
          <tpl hier="10" item="5"/>
          <tpl fld="1" item="1"/>
          <tpl hier="14" item="6"/>
          <tpl hier="23" item="0"/>
          <tpl hier="25" item="28"/>
        </tpls>
      </m>
      <m>
        <tpls c="7">
          <tpl fld="0" item="1"/>
          <tpl hier="6" item="24"/>
          <tpl hier="10" item="5"/>
          <tpl fld="1" item="24"/>
          <tpl hier="14" item="6"/>
          <tpl hier="23" item="0"/>
          <tpl hier="25" item="28"/>
        </tpls>
      </m>
      <m>
        <tpls c="7">
          <tpl fld="0" item="1"/>
          <tpl hier="6" item="24"/>
          <tpl hier="10" item="5"/>
          <tpl fld="1" item="36"/>
          <tpl hier="14" item="6"/>
          <tpl hier="23" item="0"/>
          <tpl hier="25" item="28"/>
        </tpls>
      </m>
      <m>
        <tpls c="7">
          <tpl fld="0" item="1"/>
          <tpl hier="6" item="24"/>
          <tpl hier="10" item="5"/>
          <tpl fld="1" item="15"/>
          <tpl hier="14" item="6"/>
          <tpl hier="23" item="0"/>
          <tpl hier="25" item="28"/>
        </tpls>
      </m>
      <m>
        <tpls c="7">
          <tpl fld="0" item="1"/>
          <tpl hier="6" item="24"/>
          <tpl hier="10" item="5"/>
          <tpl fld="1" item="18"/>
          <tpl hier="14" item="6"/>
          <tpl hier="23" item="0"/>
          <tpl hier="25" item="28"/>
        </tpls>
      </m>
      <m>
        <tpls c="7">
          <tpl fld="0" item="1"/>
          <tpl hier="6" item="24"/>
          <tpl hier="10" item="5"/>
          <tpl fld="1" item="16"/>
          <tpl hier="14" item="6"/>
          <tpl hier="23" item="0"/>
          <tpl hier="25" item="28"/>
        </tpls>
      </m>
      <m>
        <tpls c="7">
          <tpl fld="0" item="1"/>
          <tpl hier="6" item="24"/>
          <tpl hier="10" item="5"/>
          <tpl fld="1" item="12"/>
          <tpl hier="14" item="6"/>
          <tpl hier="23" item="0"/>
          <tpl hier="25" item="28"/>
        </tpls>
      </m>
      <m>
        <tpls c="7">
          <tpl fld="0" item="1"/>
          <tpl hier="6" item="24"/>
          <tpl hier="10" item="5"/>
          <tpl fld="1" item="7"/>
          <tpl hier="14" item="6"/>
          <tpl hier="23" item="0"/>
          <tpl hier="25" item="28"/>
        </tpls>
      </m>
      <n v="4">
        <tpls c="7">
          <tpl fld="0" item="1"/>
          <tpl hier="6" item="24"/>
          <tpl hier="10" item="5"/>
          <tpl fld="1" item="20"/>
          <tpl hier="14" item="6"/>
          <tpl hier="23" item="0"/>
          <tpl hier="25" item="28"/>
        </tpls>
      </n>
      <m>
        <tpls c="7">
          <tpl fld="0" item="1"/>
          <tpl hier="6" item="24"/>
          <tpl hier="10" item="5"/>
          <tpl fld="1" item="6"/>
          <tpl hier="14" item="6"/>
          <tpl hier="23" item="0"/>
          <tpl hier="25" item="28"/>
        </tpls>
      </m>
      <m>
        <tpls c="7">
          <tpl fld="0" item="1"/>
          <tpl hier="6" item="24"/>
          <tpl hier="10" item="5"/>
          <tpl fld="1" item="19"/>
          <tpl hier="14" item="6"/>
          <tpl hier="23" item="0"/>
          <tpl hier="25" item="28"/>
        </tpls>
      </m>
      <m>
        <tpls c="7">
          <tpl fld="0" item="1"/>
          <tpl hier="6" item="24"/>
          <tpl hier="10" item="5"/>
          <tpl fld="1" item="2"/>
          <tpl hier="14" item="6"/>
          <tpl hier="23" item="0"/>
          <tpl hier="25" item="28"/>
        </tpls>
      </m>
      <n v="39">
        <tpls c="7">
          <tpl fld="0" item="1"/>
          <tpl hier="6" item="24"/>
          <tpl hier="10" item="5"/>
          <tpl fld="1" item="30"/>
          <tpl hier="14" item="6"/>
          <tpl hier="23" item="0"/>
          <tpl hier="25" item="1"/>
        </tpls>
      </n>
      <n v="16">
        <tpls c="7">
          <tpl fld="0" item="1"/>
          <tpl hier="6" item="24"/>
          <tpl hier="10" item="5"/>
          <tpl fld="1" item="22"/>
          <tpl hier="14" item="6"/>
          <tpl hier="23" item="0"/>
          <tpl hier="25" item="1"/>
        </tpls>
      </n>
      <n v="25">
        <tpls c="7">
          <tpl fld="0" item="1"/>
          <tpl hier="6" item="24"/>
          <tpl hier="10" item="5"/>
          <tpl fld="1" item="8"/>
          <tpl hier="14" item="6"/>
          <tpl hier="23" item="0"/>
          <tpl hier="25" item="1"/>
        </tpls>
      </n>
      <n v="2">
        <tpls c="7">
          <tpl fld="0" item="1"/>
          <tpl hier="6" item="24"/>
          <tpl hier="10" item="5"/>
          <tpl fld="1" item="35"/>
          <tpl hier="14" item="6"/>
          <tpl hier="23" item="0"/>
          <tpl hier="25" item="1"/>
        </tpls>
      </n>
      <n v="22">
        <tpls c="7">
          <tpl fld="0" item="1"/>
          <tpl hier="6" item="24"/>
          <tpl hier="10" item="5"/>
          <tpl fld="1" item="4"/>
          <tpl hier="14" item="6"/>
          <tpl hier="23" item="0"/>
          <tpl hier="25" item="1"/>
        </tpls>
      </n>
      <n v="20">
        <tpls c="7">
          <tpl fld="0" item="1"/>
          <tpl hier="6" item="24"/>
          <tpl hier="10" item="5"/>
          <tpl fld="1" item="3"/>
          <tpl hier="14" item="6"/>
          <tpl hier="23" item="0"/>
          <tpl hier="25" item="1"/>
        </tpls>
      </n>
      <n v="8">
        <tpls c="7">
          <tpl fld="0" item="1"/>
          <tpl hier="6" item="24"/>
          <tpl hier="10" item="5"/>
          <tpl fld="1" item="27"/>
          <tpl hier="14" item="6"/>
          <tpl hier="23" item="0"/>
          <tpl hier="25" item="1"/>
        </tpls>
      </n>
      <n v="5">
        <tpls c="7">
          <tpl fld="0" item="1"/>
          <tpl hier="6" item="24"/>
          <tpl hier="10" item="5"/>
          <tpl fld="1" item="34"/>
          <tpl hier="14" item="6"/>
          <tpl hier="23" item="0"/>
          <tpl hier="25" item="1"/>
        </tpls>
      </n>
      <n v="18">
        <tpls c="7">
          <tpl fld="0" item="1"/>
          <tpl hier="6" item="24"/>
          <tpl hier="10" item="5"/>
          <tpl fld="1" item="10"/>
          <tpl hier="14" item="6"/>
          <tpl hier="23" item="0"/>
          <tpl hier="25" item="1"/>
        </tpls>
      </n>
      <n v="22">
        <tpls c="7">
          <tpl fld="0" item="1"/>
          <tpl hier="6" item="24"/>
          <tpl hier="10" item="5"/>
          <tpl fld="1" item="5"/>
          <tpl hier="14" item="6"/>
          <tpl hier="23" item="0"/>
          <tpl hier="25" item="1"/>
        </tpls>
      </n>
      <n v="7">
        <tpls c="7">
          <tpl fld="0" item="1"/>
          <tpl hier="6" item="24"/>
          <tpl hier="10" item="5"/>
          <tpl fld="1" item="0"/>
          <tpl hier="14" item="6"/>
          <tpl hier="23" item="0"/>
          <tpl hier="25" item="1"/>
        </tpls>
      </n>
      <n v="11">
        <tpls c="7">
          <tpl fld="0" item="1"/>
          <tpl hier="6" item="24"/>
          <tpl hier="10" item="5"/>
          <tpl fld="1" item="11"/>
          <tpl hier="14" item="6"/>
          <tpl hier="23" item="0"/>
          <tpl hier="25" item="1"/>
        </tpls>
      </n>
      <n v="15">
        <tpls c="7">
          <tpl fld="0" item="1"/>
          <tpl hier="6" item="24"/>
          <tpl hier="10" item="5"/>
          <tpl fld="1" item="23"/>
          <tpl hier="14" item="6"/>
          <tpl hier="23" item="0"/>
          <tpl hier="25" item="1"/>
        </tpls>
      </n>
      <n v="11">
        <tpls c="7">
          <tpl fld="0" item="1"/>
          <tpl hier="6" item="24"/>
          <tpl hier="10" item="5"/>
          <tpl fld="1" item="33"/>
          <tpl hier="14" item="6"/>
          <tpl hier="23" item="0"/>
          <tpl hier="25" item="1"/>
        </tpls>
      </n>
      <n v="29">
        <tpls c="7">
          <tpl fld="0" item="1"/>
          <tpl hier="6" item="24"/>
          <tpl hier="10" item="5"/>
          <tpl fld="1" item="25"/>
          <tpl hier="14" item="6"/>
          <tpl hier="23" item="0"/>
          <tpl hier="25" item="1"/>
        </tpls>
      </n>
      <n v="19">
        <tpls c="7">
          <tpl fld="0" item="1"/>
          <tpl hier="6" item="24"/>
          <tpl hier="10" item="5"/>
          <tpl fld="1" item="28"/>
          <tpl hier="14" item="6"/>
          <tpl hier="23" item="0"/>
          <tpl hier="25" item="1"/>
        </tpls>
      </n>
      <n v="6">
        <tpls c="7">
          <tpl fld="0" item="1"/>
          <tpl hier="6" item="24"/>
          <tpl hier="10" item="5"/>
          <tpl fld="1" item="21"/>
          <tpl hier="14" item="6"/>
          <tpl hier="23" item="0"/>
          <tpl hier="25" item="1"/>
        </tpls>
      </n>
      <n v="17">
        <tpls c="7">
          <tpl fld="0" item="1"/>
          <tpl hier="6" item="24"/>
          <tpl hier="10" item="5"/>
          <tpl fld="1" item="26"/>
          <tpl hier="14" item="6"/>
          <tpl hier="23" item="0"/>
          <tpl hier="25" item="1"/>
        </tpls>
      </n>
      <n v="18">
        <tpls c="7">
          <tpl fld="0" item="1"/>
          <tpl hier="6" item="24"/>
          <tpl hier="10" item="5"/>
          <tpl fld="1" item="29"/>
          <tpl hier="14" item="6"/>
          <tpl hier="23" item="0"/>
          <tpl hier="25" item="1"/>
        </tpls>
      </n>
      <n v="6">
        <tpls c="7">
          <tpl fld="0" item="1"/>
          <tpl hier="6" item="24"/>
          <tpl hier="10" item="5"/>
          <tpl fld="1" item="14"/>
          <tpl hier="14" item="6"/>
          <tpl hier="23" item="0"/>
          <tpl hier="25" item="1"/>
        </tpls>
      </n>
      <n v="20">
        <tpls c="7">
          <tpl fld="0" item="1"/>
          <tpl hier="6" item="24"/>
          <tpl hier="10" item="5"/>
          <tpl fld="1" item="13"/>
          <tpl hier="14" item="6"/>
          <tpl hier="23" item="0"/>
          <tpl hier="25" item="1"/>
        </tpls>
      </n>
      <n v="22">
        <tpls c="7">
          <tpl fld="0" item="1"/>
          <tpl hier="6" item="24"/>
          <tpl hier="10" item="5"/>
          <tpl fld="1" item="31"/>
          <tpl hier="14" item="6"/>
          <tpl hier="23" item="0"/>
          <tpl hier="25" item="1"/>
        </tpls>
      </n>
      <n v="11">
        <tpls c="7">
          <tpl fld="0" item="1"/>
          <tpl hier="6" item="24"/>
          <tpl hier="10" item="5"/>
          <tpl fld="1" item="32"/>
          <tpl hier="14" item="6"/>
          <tpl hier="23" item="0"/>
          <tpl hier="25" item="1"/>
        </tpls>
      </n>
      <n v="15">
        <tpls c="7">
          <tpl fld="0" item="1"/>
          <tpl hier="6" item="24"/>
          <tpl hier="10" item="5"/>
          <tpl fld="1" item="17"/>
          <tpl hier="14" item="6"/>
          <tpl hier="23" item="0"/>
          <tpl hier="25" item="1"/>
        </tpls>
      </n>
      <n v="18">
        <tpls c="7">
          <tpl fld="0" item="1"/>
          <tpl hier="6" item="24"/>
          <tpl hier="10" item="5"/>
          <tpl fld="1" item="9"/>
          <tpl hier="14" item="6"/>
          <tpl hier="23" item="0"/>
          <tpl hier="25" item="1"/>
        </tpls>
      </n>
      <n v="21">
        <tpls c="7">
          <tpl fld="0" item="1"/>
          <tpl hier="6" item="24"/>
          <tpl hier="10" item="5"/>
          <tpl fld="1" item="1"/>
          <tpl hier="14" item="6"/>
          <tpl hier="23" item="0"/>
          <tpl hier="25" item="1"/>
        </tpls>
      </n>
      <n v="8">
        <tpls c="7">
          <tpl fld="0" item="1"/>
          <tpl hier="6" item="24"/>
          <tpl hier="10" item="5"/>
          <tpl fld="1" item="24"/>
          <tpl hier="14" item="6"/>
          <tpl hier="23" item="0"/>
          <tpl hier="25" item="1"/>
        </tpls>
      </n>
      <n v="26">
        <tpls c="7">
          <tpl fld="0" item="1"/>
          <tpl hier="6" item="24"/>
          <tpl hier="10" item="5"/>
          <tpl fld="1" item="36"/>
          <tpl hier="14" item="6"/>
          <tpl hier="23" item="0"/>
          <tpl hier="25" item="1"/>
        </tpls>
      </n>
      <n v="29">
        <tpls c="7">
          <tpl fld="0" item="1"/>
          <tpl hier="6" item="24"/>
          <tpl hier="10" item="5"/>
          <tpl fld="1" item="15"/>
          <tpl hier="14" item="6"/>
          <tpl hier="23" item="0"/>
          <tpl hier="25" item="1"/>
        </tpls>
      </n>
      <n v="8">
        <tpls c="7">
          <tpl fld="0" item="1"/>
          <tpl hier="6" item="24"/>
          <tpl hier="10" item="5"/>
          <tpl fld="1" item="18"/>
          <tpl hier="14" item="6"/>
          <tpl hier="23" item="0"/>
          <tpl hier="25" item="1"/>
        </tpls>
      </n>
      <n v="21">
        <tpls c="7">
          <tpl fld="0" item="1"/>
          <tpl hier="6" item="24"/>
          <tpl hier="10" item="5"/>
          <tpl fld="1" item="16"/>
          <tpl hier="14" item="6"/>
          <tpl hier="23" item="0"/>
          <tpl hier="25" item="1"/>
        </tpls>
      </n>
      <n v="4">
        <tpls c="7">
          <tpl fld="0" item="1"/>
          <tpl hier="6" item="24"/>
          <tpl hier="10" item="5"/>
          <tpl fld="1" item="12"/>
          <tpl hier="14" item="6"/>
          <tpl hier="23" item="0"/>
          <tpl hier="25" item="1"/>
        </tpls>
      </n>
      <n v="39">
        <tpls c="7">
          <tpl fld="0" item="1"/>
          <tpl hier="6" item="24"/>
          <tpl hier="10" item="5"/>
          <tpl fld="1" item="7"/>
          <tpl hier="14" item="6"/>
          <tpl hier="23" item="0"/>
          <tpl hier="25" item="1"/>
        </tpls>
      </n>
      <n v="23">
        <tpls c="7">
          <tpl fld="0" item="1"/>
          <tpl hier="6" item="24"/>
          <tpl hier="10" item="5"/>
          <tpl fld="1" item="20"/>
          <tpl hier="14" item="6"/>
          <tpl hier="23" item="0"/>
          <tpl hier="25" item="1"/>
        </tpls>
      </n>
      <n v="17">
        <tpls c="7">
          <tpl fld="0" item="1"/>
          <tpl hier="6" item="24"/>
          <tpl hier="10" item="5"/>
          <tpl fld="1" item="6"/>
          <tpl hier="14" item="6"/>
          <tpl hier="23" item="0"/>
          <tpl hier="25" item="1"/>
        </tpls>
      </n>
      <n v="5">
        <tpls c="7">
          <tpl fld="0" item="1"/>
          <tpl hier="6" item="24"/>
          <tpl hier="10" item="5"/>
          <tpl fld="1" item="19"/>
          <tpl hier="14" item="6"/>
          <tpl hier="23" item="0"/>
          <tpl hier="25" item="1"/>
        </tpls>
      </n>
      <n v="19">
        <tpls c="7">
          <tpl fld="0" item="1"/>
          <tpl hier="6" item="24"/>
          <tpl hier="10" item="5"/>
          <tpl fld="1" item="2"/>
          <tpl hier="14" item="6"/>
          <tpl hier="23" item="0"/>
          <tpl hier="25" item="1"/>
        </tpls>
      </n>
      <n v="163">
        <tpls c="7">
          <tpl fld="0" item="1"/>
          <tpl hier="6" item="29"/>
          <tpl hier="10" item="5"/>
          <tpl fld="1" item="30"/>
          <tpl hier="14" item="6"/>
          <tpl hier="23" item="0"/>
          <tpl hier="25" item="1"/>
        </tpls>
      </n>
      <n v="194">
        <tpls c="7">
          <tpl fld="0" item="1"/>
          <tpl hier="6" item="29"/>
          <tpl hier="10" item="5"/>
          <tpl fld="1" item="22"/>
          <tpl hier="14" item="6"/>
          <tpl hier="23" item="0"/>
          <tpl hier="25" item="1"/>
        </tpls>
      </n>
      <n v="219">
        <tpls c="7">
          <tpl fld="0" item="1"/>
          <tpl hier="6" item="29"/>
          <tpl hier="10" item="5"/>
          <tpl fld="1" item="8"/>
          <tpl hier="14" item="6"/>
          <tpl hier="23" item="0"/>
          <tpl hier="25" item="1"/>
        </tpls>
      </n>
      <n v="151">
        <tpls c="7">
          <tpl fld="0" item="1"/>
          <tpl hier="6" item="29"/>
          <tpl hier="10" item="5"/>
          <tpl fld="1" item="35"/>
          <tpl hier="14" item="6"/>
          <tpl hier="23" item="0"/>
          <tpl hier="25" item="1"/>
        </tpls>
      </n>
      <n v="152">
        <tpls c="7">
          <tpl fld="0" item="1"/>
          <tpl hier="6" item="29"/>
          <tpl hier="10" item="5"/>
          <tpl fld="1" item="4"/>
          <tpl hier="14" item="6"/>
          <tpl hier="23" item="0"/>
          <tpl hier="25" item="1"/>
        </tpls>
      </n>
      <n v="214">
        <tpls c="7">
          <tpl fld="0" item="1"/>
          <tpl hier="6" item="29"/>
          <tpl hier="10" item="5"/>
          <tpl fld="1" item="3"/>
          <tpl hier="14" item="6"/>
          <tpl hier="23" item="0"/>
          <tpl hier="25" item="1"/>
        </tpls>
      </n>
      <n v="207">
        <tpls c="7">
          <tpl fld="0" item="1"/>
          <tpl hier="6" item="29"/>
          <tpl hier="10" item="5"/>
          <tpl fld="1" item="27"/>
          <tpl hier="14" item="6"/>
          <tpl hier="23" item="0"/>
          <tpl hier="25" item="1"/>
        </tpls>
      </n>
      <n v="158">
        <tpls c="7">
          <tpl fld="0" item="1"/>
          <tpl hier="6" item="29"/>
          <tpl hier="10" item="5"/>
          <tpl fld="1" item="34"/>
          <tpl hier="14" item="6"/>
          <tpl hier="23" item="0"/>
          <tpl hier="25" item="1"/>
        </tpls>
      </n>
      <n v="146">
        <tpls c="7">
          <tpl fld="0" item="1"/>
          <tpl hier="6" item="29"/>
          <tpl hier="10" item="5"/>
          <tpl fld="1" item="10"/>
          <tpl hier="14" item="6"/>
          <tpl hier="23" item="0"/>
          <tpl hier="25" item="1"/>
        </tpls>
      </n>
      <n v="184">
        <tpls c="7">
          <tpl fld="0" item="1"/>
          <tpl hier="6" item="29"/>
          <tpl hier="10" item="5"/>
          <tpl fld="1" item="5"/>
          <tpl hier="14" item="6"/>
          <tpl hier="23" item="0"/>
          <tpl hier="25" item="1"/>
        </tpls>
      </n>
      <n v="125">
        <tpls c="7">
          <tpl fld="0" item="1"/>
          <tpl hier="6" item="29"/>
          <tpl hier="10" item="5"/>
          <tpl fld="1" item="0"/>
          <tpl hier="14" item="6"/>
          <tpl hier="23" item="0"/>
          <tpl hier="25" item="1"/>
        </tpls>
      </n>
      <n v="148">
        <tpls c="7">
          <tpl fld="0" item="1"/>
          <tpl hier="6" item="29"/>
          <tpl hier="10" item="5"/>
          <tpl fld="1" item="11"/>
          <tpl hier="14" item="6"/>
          <tpl hier="23" item="0"/>
          <tpl hier="25" item="1"/>
        </tpls>
      </n>
      <n v="172">
        <tpls c="7">
          <tpl fld="0" item="1"/>
          <tpl hier="6" item="29"/>
          <tpl hier="10" item="5"/>
          <tpl fld="1" item="23"/>
          <tpl hier="14" item="6"/>
          <tpl hier="23" item="0"/>
          <tpl hier="25" item="1"/>
        </tpls>
      </n>
      <n v="159">
        <tpls c="7">
          <tpl fld="0" item="1"/>
          <tpl hier="6" item="29"/>
          <tpl hier="10" item="5"/>
          <tpl fld="1" item="33"/>
          <tpl hier="14" item="6"/>
          <tpl hier="23" item="0"/>
          <tpl hier="25" item="1"/>
        </tpls>
      </n>
      <n v="190">
        <tpls c="7">
          <tpl fld="0" item="1"/>
          <tpl hier="6" item="29"/>
          <tpl hier="10" item="5"/>
          <tpl fld="1" item="25"/>
          <tpl hier="14" item="6"/>
          <tpl hier="23" item="0"/>
          <tpl hier="25" item="1"/>
        </tpls>
      </n>
      <n v="178">
        <tpls c="7">
          <tpl fld="0" item="1"/>
          <tpl hier="6" item="29"/>
          <tpl hier="10" item="5"/>
          <tpl fld="1" item="28"/>
          <tpl hier="14" item="6"/>
          <tpl hier="23" item="0"/>
          <tpl hier="25" item="1"/>
        </tpls>
      </n>
      <n v="113">
        <tpls c="7">
          <tpl fld="0" item="1"/>
          <tpl hier="6" item="29"/>
          <tpl hier="10" item="5"/>
          <tpl fld="1" item="21"/>
          <tpl hier="14" item="6"/>
          <tpl hier="23" item="0"/>
          <tpl hier="25" item="1"/>
        </tpls>
      </n>
      <n v="195">
        <tpls c="7">
          <tpl fld="0" item="1"/>
          <tpl hier="6" item="29"/>
          <tpl hier="10" item="5"/>
          <tpl fld="1" item="26"/>
          <tpl hier="14" item="6"/>
          <tpl hier="23" item="0"/>
          <tpl hier="25" item="1"/>
        </tpls>
      </n>
      <n v="190">
        <tpls c="7">
          <tpl fld="0" item="1"/>
          <tpl hier="6" item="29"/>
          <tpl hier="10" item="5"/>
          <tpl fld="1" item="29"/>
          <tpl hier="14" item="6"/>
          <tpl hier="23" item="0"/>
          <tpl hier="25" item="1"/>
        </tpls>
      </n>
      <n v="130">
        <tpls c="7">
          <tpl fld="0" item="1"/>
          <tpl hier="6" item="29"/>
          <tpl hier="10" item="5"/>
          <tpl fld="1" item="14"/>
          <tpl hier="14" item="6"/>
          <tpl hier="23" item="0"/>
          <tpl hier="25" item="1"/>
        </tpls>
      </n>
      <n v="217">
        <tpls c="7">
          <tpl fld="0" item="1"/>
          <tpl hier="6" item="29"/>
          <tpl hier="10" item="5"/>
          <tpl fld="1" item="13"/>
          <tpl hier="14" item="6"/>
          <tpl hier="23" item="0"/>
          <tpl hier="25" item="1"/>
        </tpls>
      </n>
      <n v="161">
        <tpls c="7">
          <tpl fld="0" item="1"/>
          <tpl hier="6" item="29"/>
          <tpl hier="10" item="5"/>
          <tpl fld="1" item="31"/>
          <tpl hier="14" item="6"/>
          <tpl hier="23" item="0"/>
          <tpl hier="25" item="1"/>
        </tpls>
      </n>
      <n v="161">
        <tpls c="7">
          <tpl fld="0" item="1"/>
          <tpl hier="6" item="29"/>
          <tpl hier="10" item="5"/>
          <tpl fld="1" item="32"/>
          <tpl hier="14" item="6"/>
          <tpl hier="23" item="0"/>
          <tpl hier="25" item="1"/>
        </tpls>
      </n>
      <n v="172">
        <tpls c="7">
          <tpl fld="0" item="1"/>
          <tpl hier="6" item="29"/>
          <tpl hier="10" item="5"/>
          <tpl fld="1" item="17"/>
          <tpl hier="14" item="6"/>
          <tpl hier="23" item="0"/>
          <tpl hier="25" item="1"/>
        </tpls>
      </n>
      <n v="147">
        <tpls c="7">
          <tpl fld="0" item="1"/>
          <tpl hier="6" item="29"/>
          <tpl hier="10" item="5"/>
          <tpl fld="1" item="9"/>
          <tpl hier="14" item="6"/>
          <tpl hier="23" item="0"/>
          <tpl hier="25" item="1"/>
        </tpls>
      </n>
      <n v="149">
        <tpls c="7">
          <tpl fld="0" item="1"/>
          <tpl hier="6" item="29"/>
          <tpl hier="10" item="5"/>
          <tpl fld="1" item="1"/>
          <tpl hier="14" item="6"/>
          <tpl hier="23" item="0"/>
          <tpl hier="25" item="1"/>
        </tpls>
      </n>
      <n v="208">
        <tpls c="7">
          <tpl fld="0" item="1"/>
          <tpl hier="6" item="29"/>
          <tpl hier="10" item="5"/>
          <tpl fld="1" item="24"/>
          <tpl hier="14" item="6"/>
          <tpl hier="23" item="0"/>
          <tpl hier="25" item="1"/>
        </tpls>
      </n>
      <n v="229">
        <tpls c="7">
          <tpl fld="0" item="1"/>
          <tpl hier="6" item="29"/>
          <tpl hier="10" item="5"/>
          <tpl fld="1" item="36"/>
          <tpl hier="14" item="6"/>
          <tpl hier="23" item="0"/>
          <tpl hier="25" item="1"/>
        </tpls>
      </n>
      <n v="196">
        <tpls c="7">
          <tpl fld="0" item="1"/>
          <tpl hier="6" item="29"/>
          <tpl hier="10" item="5"/>
          <tpl fld="1" item="15"/>
          <tpl hier="14" item="6"/>
          <tpl hier="23" item="0"/>
          <tpl hier="25" item="1"/>
        </tpls>
      </n>
      <n v="186">
        <tpls c="7">
          <tpl fld="0" item="1"/>
          <tpl hier="6" item="29"/>
          <tpl hier="10" item="5"/>
          <tpl fld="1" item="18"/>
          <tpl hier="14" item="6"/>
          <tpl hier="23" item="0"/>
          <tpl hier="25" item="1"/>
        </tpls>
      </n>
      <n v="172">
        <tpls c="7">
          <tpl fld="0" item="1"/>
          <tpl hier="6" item="29"/>
          <tpl hier="10" item="5"/>
          <tpl fld="1" item="16"/>
          <tpl hier="14" item="6"/>
          <tpl hier="23" item="0"/>
          <tpl hier="25" item="1"/>
        </tpls>
      </n>
      <n v="113">
        <tpls c="7">
          <tpl fld="0" item="1"/>
          <tpl hier="6" item="29"/>
          <tpl hier="10" item="5"/>
          <tpl fld="1" item="12"/>
          <tpl hier="14" item="6"/>
          <tpl hier="23" item="0"/>
          <tpl hier="25" item="1"/>
        </tpls>
      </n>
      <n v="166">
        <tpls c="7">
          <tpl fld="0" item="1"/>
          <tpl hier="6" item="29"/>
          <tpl hier="10" item="5"/>
          <tpl fld="1" item="7"/>
          <tpl hier="14" item="6"/>
          <tpl hier="23" item="0"/>
          <tpl hier="25" item="1"/>
        </tpls>
      </n>
      <n v="157">
        <tpls c="7">
          <tpl fld="0" item="1"/>
          <tpl hier="6" item="29"/>
          <tpl hier="10" item="5"/>
          <tpl fld="1" item="20"/>
          <tpl hier="14" item="6"/>
          <tpl hier="23" item="0"/>
          <tpl hier="25" item="1"/>
        </tpls>
      </n>
      <n v="185">
        <tpls c="7">
          <tpl fld="0" item="1"/>
          <tpl hier="6" item="29"/>
          <tpl hier="10" item="5"/>
          <tpl fld="1" item="6"/>
          <tpl hier="14" item="6"/>
          <tpl hier="23" item="0"/>
          <tpl hier="25" item="1"/>
        </tpls>
      </n>
      <n v="135">
        <tpls c="7">
          <tpl fld="0" item="1"/>
          <tpl hier="6" item="29"/>
          <tpl hier="10" item="5"/>
          <tpl fld="1" item="19"/>
          <tpl hier="14" item="6"/>
          <tpl hier="23" item="0"/>
          <tpl hier="25" item="1"/>
        </tpls>
      </n>
      <n v="152">
        <tpls c="7">
          <tpl fld="0" item="1"/>
          <tpl hier="6" item="29"/>
          <tpl hier="10" item="5"/>
          <tpl fld="1" item="2"/>
          <tpl hier="14" item="6"/>
          <tpl hier="23" item="0"/>
          <tpl hier="25" item="1"/>
        </tpls>
      </n>
      <n v="180">
        <tpls c="7">
          <tpl fld="0" item="1"/>
          <tpl hier="6" item="4"/>
          <tpl hier="10" item="5"/>
          <tpl fld="1" item="30"/>
          <tpl hier="14" item="6"/>
          <tpl hier="23" item="0"/>
          <tpl hier="25" item="30"/>
        </tpls>
      </n>
      <n v="166">
        <tpls c="7">
          <tpl fld="0" item="1"/>
          <tpl hier="6" item="4"/>
          <tpl hier="10" item="5"/>
          <tpl fld="1" item="22"/>
          <tpl hier="14" item="6"/>
          <tpl hier="23" item="0"/>
          <tpl hier="25" item="30"/>
        </tpls>
      </n>
      <n v="168">
        <tpls c="7">
          <tpl fld="0" item="1"/>
          <tpl hier="6" item="4"/>
          <tpl hier="10" item="5"/>
          <tpl fld="1" item="8"/>
          <tpl hier="14" item="6"/>
          <tpl hier="23" item="0"/>
          <tpl hier="25" item="30"/>
        </tpls>
      </n>
      <n v="157">
        <tpls c="7">
          <tpl fld="0" item="1"/>
          <tpl hier="6" item="4"/>
          <tpl hier="10" item="5"/>
          <tpl fld="1" item="35"/>
          <tpl hier="14" item="6"/>
          <tpl hier="23" item="0"/>
          <tpl hier="25" item="30"/>
        </tpls>
      </n>
      <n v="150">
        <tpls c="7">
          <tpl fld="0" item="1"/>
          <tpl hier="6" item="4"/>
          <tpl hier="10" item="5"/>
          <tpl fld="1" item="4"/>
          <tpl hier="14" item="6"/>
          <tpl hier="23" item="0"/>
          <tpl hier="25" item="30"/>
        </tpls>
      </n>
      <n v="163">
        <tpls c="7">
          <tpl fld="0" item="1"/>
          <tpl hier="6" item="4"/>
          <tpl hier="10" item="5"/>
          <tpl fld="1" item="3"/>
          <tpl hier="14" item="6"/>
          <tpl hier="23" item="0"/>
          <tpl hier="25" item="30"/>
        </tpls>
      </n>
      <n v="115">
        <tpls c="7">
          <tpl fld="0" item="1"/>
          <tpl hier="6" item="4"/>
          <tpl hier="10" item="5"/>
          <tpl fld="1" item="27"/>
          <tpl hier="14" item="6"/>
          <tpl hier="23" item="0"/>
          <tpl hier="25" item="30"/>
        </tpls>
      </n>
      <n v="124">
        <tpls c="7">
          <tpl fld="0" item="1"/>
          <tpl hier="6" item="4"/>
          <tpl hier="10" item="5"/>
          <tpl fld="1" item="34"/>
          <tpl hier="14" item="6"/>
          <tpl hier="23" item="0"/>
          <tpl hier="25" item="30"/>
        </tpls>
      </n>
      <n v="127">
        <tpls c="7">
          <tpl fld="0" item="1"/>
          <tpl hier="6" item="4"/>
          <tpl hier="10" item="5"/>
          <tpl fld="1" item="10"/>
          <tpl hier="14" item="6"/>
          <tpl hier="23" item="0"/>
          <tpl hier="25" item="30"/>
        </tpls>
      </n>
      <n v="146">
        <tpls c="7">
          <tpl fld="0" item="1"/>
          <tpl hier="6" item="4"/>
          <tpl hier="10" item="5"/>
          <tpl fld="1" item="5"/>
          <tpl hier="14" item="6"/>
          <tpl hier="23" item="0"/>
          <tpl hier="25" item="30"/>
        </tpls>
      </n>
      <n v="99">
        <tpls c="7">
          <tpl fld="0" item="1"/>
          <tpl hier="6" item="4"/>
          <tpl hier="10" item="5"/>
          <tpl fld="1" item="0"/>
          <tpl hier="14" item="6"/>
          <tpl hier="23" item="0"/>
          <tpl hier="25" item="30"/>
        </tpls>
      </n>
      <n v="93">
        <tpls c="7">
          <tpl fld="0" item="1"/>
          <tpl hier="6" item="4"/>
          <tpl hier="10" item="5"/>
          <tpl fld="1" item="11"/>
          <tpl hier="14" item="6"/>
          <tpl hier="23" item="0"/>
          <tpl hier="25" item="30"/>
        </tpls>
      </n>
      <n v="153">
        <tpls c="7">
          <tpl fld="0" item="1"/>
          <tpl hier="6" item="4"/>
          <tpl hier="10" item="5"/>
          <tpl fld="1" item="23"/>
          <tpl hier="14" item="6"/>
          <tpl hier="23" item="0"/>
          <tpl hier="25" item="30"/>
        </tpls>
      </n>
      <n v="128">
        <tpls c="7">
          <tpl fld="0" item="1"/>
          <tpl hier="6" item="4"/>
          <tpl hier="10" item="5"/>
          <tpl fld="1" item="33"/>
          <tpl hier="14" item="6"/>
          <tpl hier="23" item="0"/>
          <tpl hier="25" item="30"/>
        </tpls>
      </n>
      <n v="101">
        <tpls c="7">
          <tpl fld="0" item="1"/>
          <tpl hier="6" item="4"/>
          <tpl hier="10" item="5"/>
          <tpl fld="1" item="25"/>
          <tpl hier="14" item="6"/>
          <tpl hier="23" item="0"/>
          <tpl hier="25" item="30"/>
        </tpls>
      </n>
      <n v="169">
        <tpls c="7">
          <tpl fld="0" item="1"/>
          <tpl hier="6" item="4"/>
          <tpl hier="10" item="5"/>
          <tpl fld="1" item="28"/>
          <tpl hier="14" item="6"/>
          <tpl hier="23" item="0"/>
          <tpl hier="25" item="30"/>
        </tpls>
      </n>
      <n v="142">
        <tpls c="7">
          <tpl fld="0" item="1"/>
          <tpl hier="6" item="4"/>
          <tpl hier="10" item="5"/>
          <tpl fld="1" item="21"/>
          <tpl hier="14" item="6"/>
          <tpl hier="23" item="0"/>
          <tpl hier="25" item="30"/>
        </tpls>
      </n>
      <n v="104">
        <tpls c="7">
          <tpl fld="0" item="1"/>
          <tpl hier="6" item="4"/>
          <tpl hier="10" item="5"/>
          <tpl fld="1" item="26"/>
          <tpl hier="14" item="6"/>
          <tpl hier="23" item="0"/>
          <tpl hier="25" item="30"/>
        </tpls>
      </n>
      <n v="141">
        <tpls c="7">
          <tpl fld="0" item="1"/>
          <tpl hier="6" item="4"/>
          <tpl hier="10" item="5"/>
          <tpl fld="1" item="29"/>
          <tpl hier="14" item="6"/>
          <tpl hier="23" item="0"/>
          <tpl hier="25" item="30"/>
        </tpls>
      </n>
      <n v="166">
        <tpls c="7">
          <tpl fld="0" item="1"/>
          <tpl hier="6" item="4"/>
          <tpl hier="10" item="5"/>
          <tpl fld="1" item="14"/>
          <tpl hier="14" item="6"/>
          <tpl hier="23" item="0"/>
          <tpl hier="25" item="30"/>
        </tpls>
      </n>
      <n v="160">
        <tpls c="7">
          <tpl fld="0" item="1"/>
          <tpl hier="6" item="4"/>
          <tpl hier="10" item="5"/>
          <tpl fld="1" item="13"/>
          <tpl hier="14" item="6"/>
          <tpl hier="23" item="0"/>
          <tpl hier="25" item="30"/>
        </tpls>
      </n>
      <n v="162">
        <tpls c="7">
          <tpl fld="0" item="1"/>
          <tpl hier="6" item="4"/>
          <tpl hier="10" item="5"/>
          <tpl fld="1" item="31"/>
          <tpl hier="14" item="6"/>
          <tpl hier="23" item="0"/>
          <tpl hier="25" item="30"/>
        </tpls>
      </n>
      <n v="118">
        <tpls c="7">
          <tpl fld="0" item="1"/>
          <tpl hier="6" item="4"/>
          <tpl hier="10" item="5"/>
          <tpl fld="1" item="32"/>
          <tpl hier="14" item="6"/>
          <tpl hier="23" item="0"/>
          <tpl hier="25" item="30"/>
        </tpls>
      </n>
      <n v="149">
        <tpls c="7">
          <tpl fld="0" item="1"/>
          <tpl hier="6" item="4"/>
          <tpl hier="10" item="5"/>
          <tpl fld="1" item="17"/>
          <tpl hier="14" item="6"/>
          <tpl hier="23" item="0"/>
          <tpl hier="25" item="30"/>
        </tpls>
      </n>
      <n v="101">
        <tpls c="7">
          <tpl fld="0" item="1"/>
          <tpl hier="6" item="4"/>
          <tpl hier="10" item="5"/>
          <tpl fld="1" item="9"/>
          <tpl hier="14" item="6"/>
          <tpl hier="23" item="0"/>
          <tpl hier="25" item="30"/>
        </tpls>
      </n>
      <n v="168">
        <tpls c="7">
          <tpl fld="0" item="1"/>
          <tpl hier="6" item="4"/>
          <tpl hier="10" item="5"/>
          <tpl fld="1" item="1"/>
          <tpl hier="14" item="6"/>
          <tpl hier="23" item="0"/>
          <tpl hier="25" item="30"/>
        </tpls>
      </n>
      <n v="157">
        <tpls c="7">
          <tpl fld="0" item="1"/>
          <tpl hier="6" item="4"/>
          <tpl hier="10" item="5"/>
          <tpl fld="1" item="24"/>
          <tpl hier="14" item="6"/>
          <tpl hier="23" item="0"/>
          <tpl hier="25" item="30"/>
        </tpls>
      </n>
      <n v="164">
        <tpls c="7">
          <tpl fld="0" item="1"/>
          <tpl hier="6" item="4"/>
          <tpl hier="10" item="5"/>
          <tpl fld="1" item="36"/>
          <tpl hier="14" item="6"/>
          <tpl hier="23" item="0"/>
          <tpl hier="25" item="30"/>
        </tpls>
      </n>
      <n v="173">
        <tpls c="7">
          <tpl fld="0" item="1"/>
          <tpl hier="6" item="4"/>
          <tpl hier="10" item="5"/>
          <tpl fld="1" item="15"/>
          <tpl hier="14" item="6"/>
          <tpl hier="23" item="0"/>
          <tpl hier="25" item="30"/>
        </tpls>
      </n>
      <n v="150">
        <tpls c="7">
          <tpl fld="0" item="1"/>
          <tpl hier="6" item="4"/>
          <tpl hier="10" item="5"/>
          <tpl fld="1" item="18"/>
          <tpl hier="14" item="6"/>
          <tpl hier="23" item="0"/>
          <tpl hier="25" item="30"/>
        </tpls>
      </n>
      <n v="123">
        <tpls c="7">
          <tpl fld="0" item="1"/>
          <tpl hier="6" item="4"/>
          <tpl hier="10" item="5"/>
          <tpl fld="1" item="16"/>
          <tpl hier="14" item="6"/>
          <tpl hier="23" item="0"/>
          <tpl hier="25" item="30"/>
        </tpls>
      </n>
      <n v="125">
        <tpls c="7">
          <tpl fld="0" item="1"/>
          <tpl hier="6" item="4"/>
          <tpl hier="10" item="5"/>
          <tpl fld="1" item="12"/>
          <tpl hier="14" item="6"/>
          <tpl hier="23" item="0"/>
          <tpl hier="25" item="30"/>
        </tpls>
      </n>
      <n v="146">
        <tpls c="7">
          <tpl fld="0" item="1"/>
          <tpl hier="6" item="4"/>
          <tpl hier="10" item="5"/>
          <tpl fld="1" item="7"/>
          <tpl hier="14" item="6"/>
          <tpl hier="23" item="0"/>
          <tpl hier="25" item="30"/>
        </tpls>
      </n>
      <n v="128">
        <tpls c="7">
          <tpl fld="0" item="1"/>
          <tpl hier="6" item="4"/>
          <tpl hier="10" item="5"/>
          <tpl fld="1" item="20"/>
          <tpl hier="14" item="6"/>
          <tpl hier="23" item="0"/>
          <tpl hier="25" item="30"/>
        </tpls>
      </n>
      <n v="150">
        <tpls c="7">
          <tpl fld="0" item="1"/>
          <tpl hier="6" item="4"/>
          <tpl hier="10" item="5"/>
          <tpl fld="1" item="6"/>
          <tpl hier="14" item="6"/>
          <tpl hier="23" item="0"/>
          <tpl hier="25" item="30"/>
        </tpls>
      </n>
      <n v="172">
        <tpls c="7">
          <tpl fld="0" item="1"/>
          <tpl hier="6" item="4"/>
          <tpl hier="10" item="5"/>
          <tpl fld="1" item="19"/>
          <tpl hier="14" item="6"/>
          <tpl hier="23" item="0"/>
          <tpl hier="25" item="30"/>
        </tpls>
      </n>
      <n v="131">
        <tpls c="7">
          <tpl fld="0" item="1"/>
          <tpl hier="6" item="4"/>
          <tpl hier="10" item="5"/>
          <tpl fld="1" item="2"/>
          <tpl hier="14" item="6"/>
          <tpl hier="23" item="0"/>
          <tpl hier="25" item="30"/>
        </tpls>
      </n>
      <n v="75">
        <tpls c="7">
          <tpl fld="0" item="1"/>
          <tpl hier="6" item="4"/>
          <tpl hier="10" item="5"/>
          <tpl fld="1" item="30"/>
          <tpl hier="14" item="6"/>
          <tpl hier="23" item="0"/>
          <tpl hier="25" item="31"/>
        </tpls>
      </n>
      <n v="101">
        <tpls c="7">
          <tpl fld="0" item="1"/>
          <tpl hier="6" item="4"/>
          <tpl hier="10" item="5"/>
          <tpl fld="1" item="22"/>
          <tpl hier="14" item="6"/>
          <tpl hier="23" item="0"/>
          <tpl hier="25" item="31"/>
        </tpls>
      </n>
      <n v="105">
        <tpls c="7">
          <tpl fld="0" item="1"/>
          <tpl hier="6" item="4"/>
          <tpl hier="10" item="5"/>
          <tpl fld="1" item="8"/>
          <tpl hier="14" item="6"/>
          <tpl hier="23" item="0"/>
          <tpl hier="25" item="31"/>
        </tpls>
      </n>
      <n v="55">
        <tpls c="7">
          <tpl fld="0" item="1"/>
          <tpl hier="6" item="4"/>
          <tpl hier="10" item="5"/>
          <tpl fld="1" item="35"/>
          <tpl hier="14" item="6"/>
          <tpl hier="23" item="0"/>
          <tpl hier="25" item="31"/>
        </tpls>
      </n>
      <n v="75">
        <tpls c="7">
          <tpl fld="0" item="1"/>
          <tpl hier="6" item="4"/>
          <tpl hier="10" item="5"/>
          <tpl fld="1" item="4"/>
          <tpl hier="14" item="6"/>
          <tpl hier="23" item="0"/>
          <tpl hier="25" item="31"/>
        </tpls>
      </n>
      <n v="69">
        <tpls c="7">
          <tpl fld="0" item="1"/>
          <tpl hier="6" item="4"/>
          <tpl hier="10" item="5"/>
          <tpl fld="1" item="3"/>
          <tpl hier="14" item="6"/>
          <tpl hier="23" item="0"/>
          <tpl hier="25" item="31"/>
        </tpls>
      </n>
      <n v="68">
        <tpls c="7">
          <tpl fld="0" item="1"/>
          <tpl hier="6" item="4"/>
          <tpl hier="10" item="5"/>
          <tpl fld="1" item="27"/>
          <tpl hier="14" item="6"/>
          <tpl hier="23" item="0"/>
          <tpl hier="25" item="31"/>
        </tpls>
      </n>
      <n v="93">
        <tpls c="7">
          <tpl fld="0" item="1"/>
          <tpl hier="6" item="4"/>
          <tpl hier="10" item="5"/>
          <tpl fld="1" item="34"/>
          <tpl hier="14" item="6"/>
          <tpl hier="23" item="0"/>
          <tpl hier="25" item="31"/>
        </tpls>
      </n>
      <n v="80">
        <tpls c="7">
          <tpl fld="0" item="1"/>
          <tpl hier="6" item="4"/>
          <tpl hier="10" item="5"/>
          <tpl fld="1" item="10"/>
          <tpl hier="14" item="6"/>
          <tpl hier="23" item="0"/>
          <tpl hier="25" item="31"/>
        </tpls>
      </n>
      <n v="53">
        <tpls c="7">
          <tpl fld="0" item="1"/>
          <tpl hier="6" item="4"/>
          <tpl hier="10" item="5"/>
          <tpl fld="1" item="5"/>
          <tpl hier="14" item="6"/>
          <tpl hier="23" item="0"/>
          <tpl hier="25" item="31"/>
        </tpls>
      </n>
      <n v="57">
        <tpls c="7">
          <tpl fld="0" item="1"/>
          <tpl hier="6" item="4"/>
          <tpl hier="10" item="5"/>
          <tpl fld="1" item="0"/>
          <tpl hier="14" item="6"/>
          <tpl hier="23" item="0"/>
          <tpl hier="25" item="31"/>
        </tpls>
      </n>
      <n v="115">
        <tpls c="7">
          <tpl fld="0" item="1"/>
          <tpl hier="6" item="4"/>
          <tpl hier="10" item="5"/>
          <tpl fld="1" item="11"/>
          <tpl hier="14" item="6"/>
          <tpl hier="23" item="0"/>
          <tpl hier="25" item="31"/>
        </tpls>
      </n>
      <n v="112">
        <tpls c="7">
          <tpl fld="0" item="1"/>
          <tpl hier="6" item="4"/>
          <tpl hier="10" item="5"/>
          <tpl fld="1" item="23"/>
          <tpl hier="14" item="6"/>
          <tpl hier="23" item="0"/>
          <tpl hier="25" item="31"/>
        </tpls>
      </n>
      <n v="61">
        <tpls c="7">
          <tpl fld="0" item="1"/>
          <tpl hier="6" item="4"/>
          <tpl hier="10" item="5"/>
          <tpl fld="1" item="33"/>
          <tpl hier="14" item="6"/>
          <tpl hier="23" item="0"/>
          <tpl hier="25" item="31"/>
        </tpls>
      </n>
      <n v="101">
        <tpls c="7">
          <tpl fld="0" item="1"/>
          <tpl hier="6" item="4"/>
          <tpl hier="10" item="5"/>
          <tpl fld="1" item="25"/>
          <tpl hier="14" item="6"/>
          <tpl hier="23" item="0"/>
          <tpl hier="25" item="31"/>
        </tpls>
      </n>
      <n v="62">
        <tpls c="7">
          <tpl fld="0" item="1"/>
          <tpl hier="6" item="4"/>
          <tpl hier="10" item="5"/>
          <tpl fld="1" item="28"/>
          <tpl hier="14" item="6"/>
          <tpl hier="23" item="0"/>
          <tpl hier="25" item="31"/>
        </tpls>
      </n>
      <n v="50">
        <tpls c="7">
          <tpl fld="0" item="1"/>
          <tpl hier="6" item="4"/>
          <tpl hier="10" item="5"/>
          <tpl fld="1" item="21"/>
          <tpl hier="14" item="6"/>
          <tpl hier="23" item="0"/>
          <tpl hier="25" item="31"/>
        </tpls>
      </n>
      <n v="77">
        <tpls c="7">
          <tpl fld="0" item="1"/>
          <tpl hier="6" item="4"/>
          <tpl hier="10" item="5"/>
          <tpl fld="1" item="26"/>
          <tpl hier="14" item="6"/>
          <tpl hier="23" item="0"/>
          <tpl hier="25" item="31"/>
        </tpls>
      </n>
      <n v="80">
        <tpls c="7">
          <tpl fld="0" item="1"/>
          <tpl hier="6" item="4"/>
          <tpl hier="10" item="5"/>
          <tpl fld="1" item="29"/>
          <tpl hier="14" item="6"/>
          <tpl hier="23" item="0"/>
          <tpl hier="25" item="31"/>
        </tpls>
      </n>
      <n v="104">
        <tpls c="7">
          <tpl fld="0" item="1"/>
          <tpl hier="6" item="4"/>
          <tpl hier="10" item="5"/>
          <tpl fld="1" item="14"/>
          <tpl hier="14" item="6"/>
          <tpl hier="23" item="0"/>
          <tpl hier="25" item="31"/>
        </tpls>
      </n>
      <n v="85">
        <tpls c="7">
          <tpl fld="0" item="1"/>
          <tpl hier="6" item="4"/>
          <tpl hier="10" item="5"/>
          <tpl fld="1" item="13"/>
          <tpl hier="14" item="6"/>
          <tpl hier="23" item="0"/>
          <tpl hier="25" item="31"/>
        </tpls>
      </n>
      <n v="101">
        <tpls c="7">
          <tpl fld="0" item="1"/>
          <tpl hier="6" item="4"/>
          <tpl hier="10" item="5"/>
          <tpl fld="1" item="31"/>
          <tpl hier="14" item="6"/>
          <tpl hier="23" item="0"/>
          <tpl hier="25" item="31"/>
        </tpls>
      </n>
      <n v="73">
        <tpls c="7">
          <tpl fld="0" item="1"/>
          <tpl hier="6" item="4"/>
          <tpl hier="10" item="5"/>
          <tpl fld="1" item="32"/>
          <tpl hier="14" item="6"/>
          <tpl hier="23" item="0"/>
          <tpl hier="25" item="31"/>
        </tpls>
      </n>
      <n v="81">
        <tpls c="7">
          <tpl fld="0" item="1"/>
          <tpl hier="6" item="4"/>
          <tpl hier="10" item="5"/>
          <tpl fld="1" item="17"/>
          <tpl hier="14" item="6"/>
          <tpl hier="23" item="0"/>
          <tpl hier="25" item="31"/>
        </tpls>
      </n>
      <n v="74">
        <tpls c="7">
          <tpl fld="0" item="1"/>
          <tpl hier="6" item="4"/>
          <tpl hier="10" item="5"/>
          <tpl fld="1" item="9"/>
          <tpl hier="14" item="6"/>
          <tpl hier="23" item="0"/>
          <tpl hier="25" item="31"/>
        </tpls>
      </n>
      <n v="75">
        <tpls c="7">
          <tpl fld="0" item="1"/>
          <tpl hier="6" item="4"/>
          <tpl hier="10" item="5"/>
          <tpl fld="1" item="1"/>
          <tpl hier="14" item="6"/>
          <tpl hier="23" item="0"/>
          <tpl hier="25" item="31"/>
        </tpls>
      </n>
      <n v="93">
        <tpls c="7">
          <tpl fld="0" item="1"/>
          <tpl hier="6" item="4"/>
          <tpl hier="10" item="5"/>
          <tpl fld="1" item="24"/>
          <tpl hier="14" item="6"/>
          <tpl hier="23" item="0"/>
          <tpl hier="25" item="31"/>
        </tpls>
      </n>
      <n v="86">
        <tpls c="7">
          <tpl fld="0" item="1"/>
          <tpl hier="6" item="4"/>
          <tpl hier="10" item="5"/>
          <tpl fld="1" item="36"/>
          <tpl hier="14" item="6"/>
          <tpl hier="23" item="0"/>
          <tpl hier="25" item="31"/>
        </tpls>
      </n>
      <n v="73">
        <tpls c="7">
          <tpl fld="0" item="1"/>
          <tpl hier="6" item="4"/>
          <tpl hier="10" item="5"/>
          <tpl fld="1" item="15"/>
          <tpl hier="14" item="6"/>
          <tpl hier="23" item="0"/>
          <tpl hier="25" item="31"/>
        </tpls>
      </n>
      <n v="87">
        <tpls c="7">
          <tpl fld="0" item="1"/>
          <tpl hier="6" item="4"/>
          <tpl hier="10" item="5"/>
          <tpl fld="1" item="18"/>
          <tpl hier="14" item="6"/>
          <tpl hier="23" item="0"/>
          <tpl hier="25" item="31"/>
        </tpls>
      </n>
      <n v="103">
        <tpls c="7">
          <tpl fld="0" item="1"/>
          <tpl hier="6" item="4"/>
          <tpl hier="10" item="5"/>
          <tpl fld="1" item="16"/>
          <tpl hier="14" item="6"/>
          <tpl hier="23" item="0"/>
          <tpl hier="25" item="31"/>
        </tpls>
      </n>
      <n v="64">
        <tpls c="7">
          <tpl fld="0" item="1"/>
          <tpl hier="6" item="4"/>
          <tpl hier="10" item="5"/>
          <tpl fld="1" item="12"/>
          <tpl hier="14" item="6"/>
          <tpl hier="23" item="0"/>
          <tpl hier="25" item="31"/>
        </tpls>
      </n>
      <n v="95">
        <tpls c="7">
          <tpl fld="0" item="1"/>
          <tpl hier="6" item="4"/>
          <tpl hier="10" item="5"/>
          <tpl fld="1" item="7"/>
          <tpl hier="14" item="6"/>
          <tpl hier="23" item="0"/>
          <tpl hier="25" item="31"/>
        </tpls>
      </n>
      <n v="78">
        <tpls c="7">
          <tpl fld="0" item="1"/>
          <tpl hier="6" item="4"/>
          <tpl hier="10" item="5"/>
          <tpl fld="1" item="20"/>
          <tpl hier="14" item="6"/>
          <tpl hier="23" item="0"/>
          <tpl hier="25" item="31"/>
        </tpls>
      </n>
      <n v="63">
        <tpls c="7">
          <tpl fld="0" item="1"/>
          <tpl hier="6" item="4"/>
          <tpl hier="10" item="5"/>
          <tpl fld="1" item="6"/>
          <tpl hier="14" item="6"/>
          <tpl hier="23" item="0"/>
          <tpl hier="25" item="31"/>
        </tpls>
      </n>
      <n v="79">
        <tpls c="7">
          <tpl fld="0" item="1"/>
          <tpl hier="6" item="4"/>
          <tpl hier="10" item="5"/>
          <tpl fld="1" item="19"/>
          <tpl hier="14" item="6"/>
          <tpl hier="23" item="0"/>
          <tpl hier="25" item="31"/>
        </tpls>
      </n>
      <n v="79">
        <tpls c="7">
          <tpl fld="0" item="1"/>
          <tpl hier="6" item="4"/>
          <tpl hier="10" item="5"/>
          <tpl fld="1" item="2"/>
          <tpl hier="14" item="6"/>
          <tpl hier="23" item="0"/>
          <tpl hier="25" item="31"/>
        </tpls>
      </n>
      <n v="166">
        <tpls c="7">
          <tpl fld="0" item="1"/>
          <tpl hier="6" item="4"/>
          <tpl hier="10" item="5"/>
          <tpl fld="1" item="16"/>
          <tpl hier="14" item="6"/>
          <tpl hier="23" item="3"/>
          <tpl hier="25" item="1"/>
        </tpls>
      </n>
      <n v="196">
        <tpls c="7">
          <tpl fld="0" item="1"/>
          <tpl hier="6" item="4"/>
          <tpl hier="10" item="5"/>
          <tpl fld="1" item="1"/>
          <tpl hier="14" item="6"/>
          <tpl hier="23" item="3"/>
          <tpl hier="25" item="1"/>
        </tpls>
      </n>
      <n v="180">
        <tpls c="7">
          <tpl fld="0" item="1"/>
          <tpl hier="6" item="4"/>
          <tpl hier="10" item="5"/>
          <tpl fld="1" item="26"/>
          <tpl hier="14" item="6"/>
          <tpl hier="23" item="3"/>
          <tpl hier="25" item="1"/>
        </tpls>
      </n>
      <n v="127">
        <tpls c="7">
          <tpl fld="0" item="1"/>
          <tpl hier="6" item="4"/>
          <tpl hier="10" item="5"/>
          <tpl fld="1" item="5"/>
          <tpl hier="14" item="6"/>
          <tpl hier="23" item="3"/>
          <tpl hier="25" item="1"/>
        </tpls>
      </n>
      <n v="147">
        <tpls c="7">
          <tpl fld="0" item="1"/>
          <tpl hier="6" item="4"/>
          <tpl hier="10" item="5"/>
          <tpl fld="1" item="32"/>
          <tpl hier="14" item="6"/>
          <tpl hier="23" item="3"/>
          <tpl hier="25" item="1"/>
        </tpls>
      </n>
      <n v="250">
        <tpls c="7">
          <tpl fld="0" item="1"/>
          <tpl hier="6" item="4"/>
          <tpl hier="10" item="5"/>
          <tpl fld="1" item="35"/>
          <tpl hier="14" item="6"/>
          <tpl hier="23" item="3"/>
          <tpl hier="25" item="1"/>
        </tpls>
      </n>
      <n v="165">
        <tpls c="7">
          <tpl fld="0" item="1"/>
          <tpl hier="6" item="4"/>
          <tpl hier="10" item="5"/>
          <tpl fld="1" item="25"/>
          <tpl hier="14" item="6"/>
          <tpl hier="23" item="3"/>
          <tpl hier="25" item="1"/>
        </tpls>
      </n>
      <n v="159">
        <tpls c="7">
          <tpl fld="0" item="1"/>
          <tpl hier="6" item="4"/>
          <tpl hier="10" item="5"/>
          <tpl fld="1" item="31"/>
          <tpl hier="14" item="6"/>
          <tpl hier="23" item="3"/>
          <tpl hier="25" item="1"/>
        </tpls>
      </n>
      <n v="152">
        <tpls c="7">
          <tpl fld="0" item="1"/>
          <tpl hier="6" item="4"/>
          <tpl hier="10" item="5"/>
          <tpl fld="1" item="14"/>
          <tpl hier="14" item="6"/>
          <tpl hier="23" item="3"/>
          <tpl hier="25" item="1"/>
        </tpls>
      </n>
      <n v="182">
        <tpls c="7">
          <tpl fld="0" item="1"/>
          <tpl hier="6" item="4"/>
          <tpl hier="10" item="5"/>
          <tpl fld="1" item="9"/>
          <tpl hier="14" item="6"/>
          <tpl hier="23" item="3"/>
          <tpl hier="25" item="1"/>
        </tpls>
      </n>
      <n v="156">
        <tpls c="7">
          <tpl fld="0" item="1"/>
          <tpl hier="6" item="4"/>
          <tpl hier="10" item="5"/>
          <tpl fld="1" item="34"/>
          <tpl hier="14" item="6"/>
          <tpl hier="23" item="3"/>
          <tpl hier="25" item="1"/>
        </tpls>
      </n>
      <n v="166">
        <tpls c="7">
          <tpl fld="0" item="1"/>
          <tpl hier="6" item="4"/>
          <tpl hier="10" item="5"/>
          <tpl fld="1" item="3"/>
          <tpl hier="14" item="6"/>
          <tpl hier="23" item="3"/>
          <tpl hier="25" item="1"/>
        </tpls>
      </n>
      <n v="128">
        <tpls c="7">
          <tpl fld="0" item="1"/>
          <tpl hier="6" item="4"/>
          <tpl hier="10" item="5"/>
          <tpl fld="1" item="33"/>
          <tpl hier="14" item="6"/>
          <tpl hier="23" item="3"/>
          <tpl hier="25" item="1"/>
        </tpls>
      </n>
      <n v="187">
        <tpls c="7">
          <tpl fld="0" item="1"/>
          <tpl hier="6" item="4"/>
          <tpl hier="10" item="5"/>
          <tpl fld="1" item="19"/>
          <tpl hier="14" item="6"/>
          <tpl hier="23" item="3"/>
          <tpl hier="25" item="1"/>
        </tpls>
      </n>
      <n v="175">
        <tpls c="7">
          <tpl fld="0" item="1"/>
          <tpl hier="6" item="4"/>
          <tpl hier="10" item="5"/>
          <tpl fld="1" item="8"/>
          <tpl hier="14" item="6"/>
          <tpl hier="23" item="3"/>
          <tpl hier="25" item="1"/>
        </tpls>
      </n>
      <n v="224">
        <tpls c="7">
          <tpl fld="0" item="1"/>
          <tpl hier="6" item="4"/>
          <tpl hier="10" item="5"/>
          <tpl fld="1" item="17"/>
          <tpl hier="14" item="6"/>
          <tpl hier="23" item="3"/>
          <tpl hier="25" item="1"/>
        </tpls>
      </n>
      <n v="143">
        <tpls c="7">
          <tpl fld="0" item="1"/>
          <tpl hier="6" item="4"/>
          <tpl hier="10" item="5"/>
          <tpl fld="1" item="4"/>
          <tpl hier="14" item="6"/>
          <tpl hier="23" item="3"/>
          <tpl hier="25" item="1"/>
        </tpls>
      </n>
      <n v="158">
        <tpls c="7">
          <tpl fld="0" item="1"/>
          <tpl hier="6" item="4"/>
          <tpl hier="10" item="5"/>
          <tpl fld="1" item="27"/>
          <tpl hier="14" item="6"/>
          <tpl hier="23" item="3"/>
          <tpl hier="25" item="1"/>
        </tpls>
      </n>
      <n v="158">
        <tpls c="7">
          <tpl fld="0" item="1"/>
          <tpl hier="6" item="4"/>
          <tpl hier="10" item="5"/>
          <tpl fld="1" item="20"/>
          <tpl hier="14" item="6"/>
          <tpl hier="23" item="3"/>
          <tpl hier="25" item="1"/>
        </tpls>
      </n>
      <n v="195">
        <tpls c="7">
          <tpl fld="0" item="1"/>
          <tpl hier="6" item="4"/>
          <tpl hier="10" item="5"/>
          <tpl fld="1" item="13"/>
          <tpl hier="14" item="6"/>
          <tpl hier="23" item="3"/>
          <tpl hier="25" item="1"/>
        </tpls>
      </n>
      <n v="162">
        <tpls c="7">
          <tpl fld="0" item="1"/>
          <tpl hier="6" item="4"/>
          <tpl hier="10" item="5"/>
          <tpl fld="1" item="6"/>
          <tpl hier="14" item="6"/>
          <tpl hier="23" item="3"/>
          <tpl hier="25" item="1"/>
        </tpls>
      </n>
      <n v="217">
        <tpls c="7">
          <tpl fld="0" item="1"/>
          <tpl hier="6" item="4"/>
          <tpl hier="10" item="5"/>
          <tpl fld="1" item="23"/>
          <tpl hier="14" item="6"/>
          <tpl hier="23" item="3"/>
          <tpl hier="25" item="1"/>
        </tpls>
      </n>
      <n v="104">
        <tpls c="7">
          <tpl fld="0" item="1"/>
          <tpl hier="6" item="4"/>
          <tpl hier="10" item="5"/>
          <tpl fld="1" item="21"/>
          <tpl hier="14" item="6"/>
          <tpl hier="23" item="3"/>
          <tpl hier="25" item="1"/>
        </tpls>
      </n>
      <n v="175">
        <tpls c="7">
          <tpl fld="0" item="1"/>
          <tpl hier="6" item="4"/>
          <tpl hier="10" item="5"/>
          <tpl fld="1" item="22"/>
          <tpl hier="14" item="6"/>
          <tpl hier="23" item="3"/>
          <tpl hier="25" item="1"/>
        </tpls>
      </n>
      <n v="230">
        <tpls c="7">
          <tpl fld="0" item="1"/>
          <tpl hier="6" item="4"/>
          <tpl hier="10" item="5"/>
          <tpl fld="1" item="24"/>
          <tpl hier="14" item="6"/>
          <tpl hier="23" item="3"/>
          <tpl hier="25" item="1"/>
        </tpls>
      </n>
      <n v="225">
        <tpls c="7">
          <tpl fld="0" item="1"/>
          <tpl hier="6" item="4"/>
          <tpl hier="10" item="5"/>
          <tpl fld="1" item="7"/>
          <tpl hier="14" item="6"/>
          <tpl hier="23" item="3"/>
          <tpl hier="25" item="1"/>
        </tpls>
      </n>
      <n v="152">
        <tpls c="7">
          <tpl fld="0" item="1"/>
          <tpl hier="6" item="4"/>
          <tpl hier="10" item="5"/>
          <tpl fld="1" item="11"/>
          <tpl hier="14" item="6"/>
          <tpl hier="23" item="3"/>
          <tpl hier="25" item="1"/>
        </tpls>
      </n>
      <n v="139">
        <tpls c="7">
          <tpl fld="0" item="1"/>
          <tpl hier="6" item="4"/>
          <tpl hier="10" item="5"/>
          <tpl fld="1" item="15"/>
          <tpl hier="14" item="6"/>
          <tpl hier="23" item="3"/>
          <tpl hier="25" item="1"/>
        </tpls>
      </n>
      <n v="143">
        <tpls c="7">
          <tpl fld="0" item="1"/>
          <tpl hier="6" item="4"/>
          <tpl hier="10" item="5"/>
          <tpl fld="1" item="0"/>
          <tpl hier="14" item="6"/>
          <tpl hier="23" item="3"/>
          <tpl hier="25" item="1"/>
        </tpls>
      </n>
      <n v="227">
        <tpls c="7">
          <tpl fld="0" item="1"/>
          <tpl hier="6" item="4"/>
          <tpl hier="10" item="5"/>
          <tpl fld="1" item="36"/>
          <tpl hier="14" item="6"/>
          <tpl hier="23" item="3"/>
          <tpl hier="25" item="1"/>
        </tpls>
      </n>
      <n v="204">
        <tpls c="7">
          <tpl fld="0" item="1"/>
          <tpl hier="6" item="4"/>
          <tpl hier="10" item="5"/>
          <tpl fld="1" item="28"/>
          <tpl hier="14" item="6"/>
          <tpl hier="23" item="3"/>
          <tpl hier="25" item="1"/>
        </tpls>
      </n>
      <n v="145">
        <tpls c="7">
          <tpl fld="0" item="1"/>
          <tpl hier="6" item="4"/>
          <tpl hier="10" item="5"/>
          <tpl fld="1" item="12"/>
          <tpl hier="14" item="6"/>
          <tpl hier="23" item="3"/>
          <tpl hier="25" item="1"/>
        </tpls>
      </n>
      <n v="151">
        <tpls c="7">
          <tpl fld="0" item="1"/>
          <tpl hier="6" item="4"/>
          <tpl hier="10" item="5"/>
          <tpl fld="1" item="10"/>
          <tpl hier="14" item="6"/>
          <tpl hier="23" item="3"/>
          <tpl hier="25" item="1"/>
        </tpls>
      </n>
      <n v="179">
        <tpls c="7">
          <tpl fld="0" item="1"/>
          <tpl hier="6" item="4"/>
          <tpl hier="10" item="5"/>
          <tpl fld="1" item="18"/>
          <tpl hier="14" item="6"/>
          <tpl hier="23" item="3"/>
          <tpl hier="25" item="1"/>
        </tpls>
      </n>
      <n v="204">
        <tpls c="7">
          <tpl fld="0" item="1"/>
          <tpl hier="6" item="4"/>
          <tpl hier="10" item="5"/>
          <tpl fld="1" item="30"/>
          <tpl hier="14" item="6"/>
          <tpl hier="23" item="3"/>
          <tpl hier="25" item="1"/>
        </tpls>
      </n>
      <n v="162">
        <tpls c="7">
          <tpl fld="0" item="1"/>
          <tpl hier="6" item="4"/>
          <tpl hier="10" item="5"/>
          <tpl fld="1" item="2"/>
          <tpl hier="14" item="6"/>
          <tpl hier="23" item="3"/>
          <tpl hier="25" item="1"/>
        </tpls>
      </n>
      <n v="192">
        <tpls c="7">
          <tpl fld="0" item="1"/>
          <tpl hier="6" item="4"/>
          <tpl hier="10" item="5"/>
          <tpl fld="1" item="29"/>
          <tpl hier="14" item="6"/>
          <tpl hier="23" item="3"/>
          <tpl hier="25" item="1"/>
        </tpls>
      </n>
      <n v="108">
        <tpls c="7">
          <tpl fld="0" item="1"/>
          <tpl hier="6" item="4"/>
          <tpl hier="10" item="5"/>
          <tpl fld="1" item="16"/>
          <tpl hier="14" item="6"/>
          <tpl hier="23" item="18"/>
          <tpl hier="25" item="20"/>
        </tpls>
      </n>
      <n v="127">
        <tpls c="7">
          <tpl fld="0" item="1"/>
          <tpl hier="6" item="4"/>
          <tpl hier="10" item="5"/>
          <tpl fld="1" item="1"/>
          <tpl hier="14" item="6"/>
          <tpl hier="23" item="18"/>
          <tpl hier="25" item="20"/>
        </tpls>
      </n>
      <n v="123">
        <tpls c="7">
          <tpl fld="0" item="1"/>
          <tpl hier="6" item="4"/>
          <tpl hier="10" item="5"/>
          <tpl fld="1" item="26"/>
          <tpl hier="14" item="6"/>
          <tpl hier="23" item="18"/>
          <tpl hier="25" item="20"/>
        </tpls>
      </n>
      <n v="161">
        <tpls c="7">
          <tpl fld="0" item="1"/>
          <tpl hier="6" item="4"/>
          <tpl hier="10" item="5"/>
          <tpl fld="1" item="5"/>
          <tpl hier="14" item="6"/>
          <tpl hier="23" item="18"/>
          <tpl hier="25" item="20"/>
        </tpls>
      </n>
      <n v="95">
        <tpls c="7">
          <tpl fld="0" item="1"/>
          <tpl hier="6" item="4"/>
          <tpl hier="10" item="5"/>
          <tpl fld="1" item="32"/>
          <tpl hier="14" item="6"/>
          <tpl hier="23" item="18"/>
          <tpl hier="25" item="20"/>
        </tpls>
      </n>
      <n v="115">
        <tpls c="7">
          <tpl fld="0" item="1"/>
          <tpl hier="6" item="4"/>
          <tpl hier="10" item="5"/>
          <tpl fld="1" item="35"/>
          <tpl hier="14" item="6"/>
          <tpl hier="23" item="18"/>
          <tpl hier="25" item="20"/>
        </tpls>
      </n>
      <n v="160">
        <tpls c="7">
          <tpl fld="0" item="1"/>
          <tpl hier="6" item="4"/>
          <tpl hier="10" item="5"/>
          <tpl fld="1" item="25"/>
          <tpl hier="14" item="6"/>
          <tpl hier="23" item="18"/>
          <tpl hier="25" item="20"/>
        </tpls>
      </n>
      <n v="154">
        <tpls c="7">
          <tpl fld="0" item="1"/>
          <tpl hier="6" item="4"/>
          <tpl hier="10" item="5"/>
          <tpl fld="1" item="31"/>
          <tpl hier="14" item="6"/>
          <tpl hier="23" item="18"/>
          <tpl hier="25" item="20"/>
        </tpls>
      </n>
      <n v="159">
        <tpls c="7">
          <tpl fld="0" item="1"/>
          <tpl hier="6" item="4"/>
          <tpl hier="10" item="5"/>
          <tpl fld="1" item="14"/>
          <tpl hier="14" item="6"/>
          <tpl hier="23" item="18"/>
          <tpl hier="25" item="20"/>
        </tpls>
      </n>
      <n v="105">
        <tpls c="7">
          <tpl fld="0" item="1"/>
          <tpl hier="6" item="4"/>
          <tpl hier="10" item="5"/>
          <tpl fld="1" item="9"/>
          <tpl hier="14" item="6"/>
          <tpl hier="23" item="18"/>
          <tpl hier="25" item="20"/>
        </tpls>
      </n>
      <n v="134">
        <tpls c="7">
          <tpl fld="0" item="1"/>
          <tpl hier="6" item="4"/>
          <tpl hier="10" item="5"/>
          <tpl fld="1" item="34"/>
          <tpl hier="14" item="6"/>
          <tpl hier="23" item="18"/>
          <tpl hier="25" item="20"/>
        </tpls>
      </n>
      <n v="133">
        <tpls c="7">
          <tpl fld="0" item="1"/>
          <tpl hier="6" item="4"/>
          <tpl hier="10" item="5"/>
          <tpl fld="1" item="3"/>
          <tpl hier="14" item="6"/>
          <tpl hier="23" item="18"/>
          <tpl hier="25" item="20"/>
        </tpls>
      </n>
      <n v="135">
        <tpls c="7">
          <tpl fld="0" item="1"/>
          <tpl hier="6" item="4"/>
          <tpl hier="10" item="5"/>
          <tpl fld="1" item="33"/>
          <tpl hier="14" item="6"/>
          <tpl hier="23" item="18"/>
          <tpl hier="25" item="20"/>
        </tpls>
      </n>
      <n v="167">
        <tpls c="7">
          <tpl fld="0" item="1"/>
          <tpl hier="6" item="4"/>
          <tpl hier="10" item="5"/>
          <tpl fld="1" item="19"/>
          <tpl hier="14" item="6"/>
          <tpl hier="23" item="18"/>
          <tpl hier="25" item="20"/>
        </tpls>
      </n>
      <n v="206">
        <tpls c="7">
          <tpl fld="0" item="1"/>
          <tpl hier="6" item="4"/>
          <tpl hier="10" item="5"/>
          <tpl fld="1" item="8"/>
          <tpl hier="14" item="6"/>
          <tpl hier="23" item="18"/>
          <tpl hier="25" item="20"/>
        </tpls>
      </n>
      <n v="103">
        <tpls c="7">
          <tpl fld="0" item="1"/>
          <tpl hier="6" item="4"/>
          <tpl hier="10" item="5"/>
          <tpl fld="1" item="17"/>
          <tpl hier="14" item="6"/>
          <tpl hier="23" item="18"/>
          <tpl hier="25" item="20"/>
        </tpls>
      </n>
      <n v="145">
        <tpls c="7">
          <tpl fld="0" item="1"/>
          <tpl hier="6" item="4"/>
          <tpl hier="10" item="5"/>
          <tpl fld="1" item="4"/>
          <tpl hier="14" item="6"/>
          <tpl hier="23" item="18"/>
          <tpl hier="25" item="20"/>
        </tpls>
      </n>
      <n v="144">
        <tpls c="7">
          <tpl fld="0" item="1"/>
          <tpl hier="6" item="4"/>
          <tpl hier="10" item="5"/>
          <tpl fld="1" item="27"/>
          <tpl hier="14" item="6"/>
          <tpl hier="23" item="18"/>
          <tpl hier="25" item="20"/>
        </tpls>
      </n>
      <n v="164">
        <tpls c="7">
          <tpl fld="0" item="1"/>
          <tpl hier="6" item="4"/>
          <tpl hier="10" item="5"/>
          <tpl fld="1" item="20"/>
          <tpl hier="14" item="6"/>
          <tpl hier="23" item="18"/>
          <tpl hier="25" item="20"/>
        </tpls>
      </n>
      <n v="158">
        <tpls c="7">
          <tpl fld="0" item="1"/>
          <tpl hier="6" item="4"/>
          <tpl hier="10" item="5"/>
          <tpl fld="1" item="13"/>
          <tpl hier="14" item="6"/>
          <tpl hier="23" item="18"/>
          <tpl hier="25" item="20"/>
        </tpls>
      </n>
      <n v="127">
        <tpls c="7">
          <tpl fld="0" item="1"/>
          <tpl hier="6" item="4"/>
          <tpl hier="10" item="5"/>
          <tpl fld="1" item="6"/>
          <tpl hier="14" item="6"/>
          <tpl hier="23" item="18"/>
          <tpl hier="25" item="20"/>
        </tpls>
      </n>
      <n v="131">
        <tpls c="7">
          <tpl fld="0" item="1"/>
          <tpl hier="6" item="4"/>
          <tpl hier="10" item="5"/>
          <tpl fld="1" item="23"/>
          <tpl hier="14" item="6"/>
          <tpl hier="23" item="18"/>
          <tpl hier="25" item="20"/>
        </tpls>
      </n>
      <n v="134">
        <tpls c="7">
          <tpl fld="0" item="1"/>
          <tpl hier="6" item="4"/>
          <tpl hier="10" item="5"/>
          <tpl fld="1" item="21"/>
          <tpl hier="14" item="6"/>
          <tpl hier="23" item="18"/>
          <tpl hier="25" item="20"/>
        </tpls>
      </n>
      <n v="146">
        <tpls c="7">
          <tpl fld="0" item="1"/>
          <tpl hier="6" item="4"/>
          <tpl hier="10" item="5"/>
          <tpl fld="1" item="22"/>
          <tpl hier="14" item="6"/>
          <tpl hier="23" item="18"/>
          <tpl hier="25" item="20"/>
        </tpls>
      </n>
      <n v="120">
        <tpls c="7">
          <tpl fld="0" item="1"/>
          <tpl hier="6" item="4"/>
          <tpl hier="10" item="5"/>
          <tpl fld="1" item="24"/>
          <tpl hier="14" item="6"/>
          <tpl hier="23" item="18"/>
          <tpl hier="25" item="20"/>
        </tpls>
      </n>
      <n v="143">
        <tpls c="7">
          <tpl fld="0" item="1"/>
          <tpl hier="6" item="4"/>
          <tpl hier="10" item="5"/>
          <tpl fld="1" item="7"/>
          <tpl hier="14" item="6"/>
          <tpl hier="23" item="18"/>
          <tpl hier="25" item="20"/>
        </tpls>
      </n>
      <n v="140">
        <tpls c="7">
          <tpl fld="0" item="1"/>
          <tpl hier="6" item="4"/>
          <tpl hier="10" item="5"/>
          <tpl fld="1" item="11"/>
          <tpl hier="14" item="6"/>
          <tpl hier="23" item="18"/>
          <tpl hier="25" item="20"/>
        </tpls>
      </n>
      <n v="202">
        <tpls c="7">
          <tpl fld="0" item="1"/>
          <tpl hier="6" item="4"/>
          <tpl hier="10" item="5"/>
          <tpl fld="1" item="15"/>
          <tpl hier="14" item="6"/>
          <tpl hier="23" item="18"/>
          <tpl hier="25" item="20"/>
        </tpls>
      </n>
      <n v="71">
        <tpls c="7">
          <tpl fld="0" item="1"/>
          <tpl hier="6" item="4"/>
          <tpl hier="10" item="5"/>
          <tpl fld="1" item="0"/>
          <tpl hier="14" item="6"/>
          <tpl hier="23" item="18"/>
          <tpl hier="25" item="20"/>
        </tpls>
      </n>
      <n v="126">
        <tpls c="7">
          <tpl fld="0" item="1"/>
          <tpl hier="6" item="4"/>
          <tpl hier="10" item="5"/>
          <tpl fld="1" item="36"/>
          <tpl hier="14" item="6"/>
          <tpl hier="23" item="18"/>
          <tpl hier="25" item="20"/>
        </tpls>
      </n>
      <n v="155">
        <tpls c="7">
          <tpl fld="0" item="1"/>
          <tpl hier="6" item="4"/>
          <tpl hier="10" item="5"/>
          <tpl fld="1" item="28"/>
          <tpl hier="14" item="6"/>
          <tpl hier="23" item="18"/>
          <tpl hier="25" item="20"/>
        </tpls>
      </n>
      <n v="152">
        <tpls c="7">
          <tpl fld="0" item="1"/>
          <tpl hier="6" item="4"/>
          <tpl hier="10" item="5"/>
          <tpl fld="1" item="12"/>
          <tpl hier="14" item="6"/>
          <tpl hier="23" item="18"/>
          <tpl hier="25" item="20"/>
        </tpls>
      </n>
      <n v="124">
        <tpls c="7">
          <tpl fld="0" item="1"/>
          <tpl hier="6" item="4"/>
          <tpl hier="10" item="5"/>
          <tpl fld="1" item="10"/>
          <tpl hier="14" item="6"/>
          <tpl hier="23" item="18"/>
          <tpl hier="25" item="20"/>
        </tpls>
      </n>
      <n v="160">
        <tpls c="7">
          <tpl fld="0" item="1"/>
          <tpl hier="6" item="4"/>
          <tpl hier="10" item="5"/>
          <tpl fld="1" item="18"/>
          <tpl hier="14" item="6"/>
          <tpl hier="23" item="18"/>
          <tpl hier="25" item="20"/>
        </tpls>
      </n>
      <n v="158">
        <tpls c="7">
          <tpl fld="0" item="1"/>
          <tpl hier="6" item="4"/>
          <tpl hier="10" item="5"/>
          <tpl fld="1" item="30"/>
          <tpl hier="14" item="6"/>
          <tpl hier="23" item="18"/>
          <tpl hier="25" item="20"/>
        </tpls>
      </n>
      <n v="146">
        <tpls c="7">
          <tpl fld="0" item="1"/>
          <tpl hier="6" item="4"/>
          <tpl hier="10" item="5"/>
          <tpl fld="1" item="2"/>
          <tpl hier="14" item="6"/>
          <tpl hier="23" item="18"/>
          <tpl hier="25" item="20"/>
        </tpls>
      </n>
      <n v="137">
        <tpls c="7">
          <tpl fld="0" item="1"/>
          <tpl hier="6" item="4"/>
          <tpl hier="10" item="5"/>
          <tpl fld="1" item="29"/>
          <tpl hier="14" item="6"/>
          <tpl hier="23" item="18"/>
          <tpl hier="25" item="20"/>
        </tpls>
      </n>
      <n v="102">
        <tpls c="7">
          <tpl fld="0" item="1"/>
          <tpl hier="6" item="4"/>
          <tpl hier="10" item="5"/>
          <tpl fld="1" item="16"/>
          <tpl hier="14" item="7"/>
          <tpl hier="23" item="18"/>
          <tpl hier="25" item="1"/>
        </tpls>
      </n>
      <n v="60">
        <tpls c="7">
          <tpl fld="0" item="1"/>
          <tpl hier="6" item="4"/>
          <tpl hier="10" item="5"/>
          <tpl fld="1" item="1"/>
          <tpl hier="14" item="7"/>
          <tpl hier="23" item="18"/>
          <tpl hier="25" item="1"/>
        </tpls>
      </n>
      <n v="69">
        <tpls c="7">
          <tpl fld="0" item="1"/>
          <tpl hier="6" item="4"/>
          <tpl hier="10" item="5"/>
          <tpl fld="1" item="26"/>
          <tpl hier="14" item="7"/>
          <tpl hier="23" item="18"/>
          <tpl hier="25" item="1"/>
        </tpls>
      </n>
      <n v="58">
        <tpls c="7">
          <tpl fld="0" item="1"/>
          <tpl hier="6" item="4"/>
          <tpl hier="10" item="5"/>
          <tpl fld="1" item="5"/>
          <tpl hier="14" item="7"/>
          <tpl hier="23" item="18"/>
          <tpl hier="25" item="1"/>
        </tpls>
      </n>
      <n v="75">
        <tpls c="7">
          <tpl fld="0" item="1"/>
          <tpl hier="6" item="4"/>
          <tpl hier="10" item="5"/>
          <tpl fld="1" item="32"/>
          <tpl hier="14" item="7"/>
          <tpl hier="23" item="18"/>
          <tpl hier="25" item="1"/>
        </tpls>
      </n>
      <n v="63">
        <tpls c="7">
          <tpl fld="0" item="1"/>
          <tpl hier="6" item="4"/>
          <tpl hier="10" item="5"/>
          <tpl fld="1" item="35"/>
          <tpl hier="14" item="7"/>
          <tpl hier="23" item="18"/>
          <tpl hier="25" item="1"/>
        </tpls>
      </n>
      <n v="118">
        <tpls c="7">
          <tpl fld="0" item="1"/>
          <tpl hier="6" item="4"/>
          <tpl hier="10" item="5"/>
          <tpl fld="1" item="25"/>
          <tpl hier="14" item="7"/>
          <tpl hier="23" item="18"/>
          <tpl hier="25" item="1"/>
        </tpls>
      </n>
      <n v="93">
        <tpls c="7">
          <tpl fld="0" item="1"/>
          <tpl hier="6" item="4"/>
          <tpl hier="10" item="5"/>
          <tpl fld="1" item="31"/>
          <tpl hier="14" item="7"/>
          <tpl hier="23" item="18"/>
          <tpl hier="25" item="1"/>
        </tpls>
      </n>
      <n v="72">
        <tpls c="7">
          <tpl fld="0" item="1"/>
          <tpl hier="6" item="4"/>
          <tpl hier="10" item="5"/>
          <tpl fld="1" item="14"/>
          <tpl hier="14" item="7"/>
          <tpl hier="23" item="18"/>
          <tpl hier="25" item="1"/>
        </tpls>
      </n>
      <n v="60">
        <tpls c="7">
          <tpl fld="0" item="1"/>
          <tpl hier="6" item="4"/>
          <tpl hier="10" item="5"/>
          <tpl fld="1" item="9"/>
          <tpl hier="14" item="7"/>
          <tpl hier="23" item="18"/>
          <tpl hier="25" item="1"/>
        </tpls>
      </n>
      <n v="69">
        <tpls c="7">
          <tpl fld="0" item="1"/>
          <tpl hier="6" item="4"/>
          <tpl hier="10" item="5"/>
          <tpl fld="1" item="34"/>
          <tpl hier="14" item="7"/>
          <tpl hier="23" item="18"/>
          <tpl hier="25" item="1"/>
        </tpls>
      </n>
      <n v="67">
        <tpls c="7">
          <tpl fld="0" item="1"/>
          <tpl hier="6" item="4"/>
          <tpl hier="10" item="5"/>
          <tpl fld="1" item="3"/>
          <tpl hier="14" item="7"/>
          <tpl hier="23" item="18"/>
          <tpl hier="25" item="1"/>
        </tpls>
      </n>
      <n v="104">
        <tpls c="7">
          <tpl fld="0" item="1"/>
          <tpl hier="6" item="4"/>
          <tpl hier="10" item="5"/>
          <tpl fld="1" item="33"/>
          <tpl hier="14" item="7"/>
          <tpl hier="23" item="18"/>
          <tpl hier="25" item="1"/>
        </tpls>
      </n>
      <n v="114">
        <tpls c="7">
          <tpl fld="0" item="1"/>
          <tpl hier="6" item="4"/>
          <tpl hier="10" item="5"/>
          <tpl fld="1" item="19"/>
          <tpl hier="14" item="7"/>
          <tpl hier="23" item="18"/>
          <tpl hier="25" item="1"/>
        </tpls>
      </n>
      <n v="129">
        <tpls c="7">
          <tpl fld="0" item="1"/>
          <tpl hier="6" item="4"/>
          <tpl hier="10" item="5"/>
          <tpl fld="1" item="8"/>
          <tpl hier="14" item="7"/>
          <tpl hier="23" item="18"/>
          <tpl hier="25" item="1"/>
        </tpls>
      </n>
      <n v="44">
        <tpls c="7">
          <tpl fld="0" item="1"/>
          <tpl hier="6" item="4"/>
          <tpl hier="10" item="5"/>
          <tpl fld="1" item="17"/>
          <tpl hier="14" item="7"/>
          <tpl hier="23" item="18"/>
          <tpl hier="25" item="1"/>
        </tpls>
      </n>
      <n v="78">
        <tpls c="7">
          <tpl fld="0" item="1"/>
          <tpl hier="6" item="4"/>
          <tpl hier="10" item="5"/>
          <tpl fld="1" item="4"/>
          <tpl hier="14" item="7"/>
          <tpl hier="23" item="18"/>
          <tpl hier="25" item="1"/>
        </tpls>
      </n>
      <n v="89">
        <tpls c="7">
          <tpl fld="0" item="1"/>
          <tpl hier="6" item="4"/>
          <tpl hier="10" item="5"/>
          <tpl fld="1" item="27"/>
          <tpl hier="14" item="7"/>
          <tpl hier="23" item="18"/>
          <tpl hier="25" item="1"/>
        </tpls>
      </n>
      <n v="70">
        <tpls c="7">
          <tpl fld="0" item="1"/>
          <tpl hier="6" item="4"/>
          <tpl hier="10" item="5"/>
          <tpl fld="1" item="20"/>
          <tpl hier="14" item="7"/>
          <tpl hier="23" item="18"/>
          <tpl hier="25" item="1"/>
        </tpls>
      </n>
      <n v="81">
        <tpls c="7">
          <tpl fld="0" item="1"/>
          <tpl hier="6" item="4"/>
          <tpl hier="10" item="5"/>
          <tpl fld="1" item="13"/>
          <tpl hier="14" item="7"/>
          <tpl hier="23" item="18"/>
          <tpl hier="25" item="1"/>
        </tpls>
      </n>
      <n v="67">
        <tpls c="7">
          <tpl fld="0" item="1"/>
          <tpl hier="6" item="4"/>
          <tpl hier="10" item="5"/>
          <tpl fld="1" item="6"/>
          <tpl hier="14" item="7"/>
          <tpl hier="23" item="18"/>
          <tpl hier="25" item="1"/>
        </tpls>
      </n>
      <n v="84">
        <tpls c="7">
          <tpl fld="0" item="1"/>
          <tpl hier="6" item="4"/>
          <tpl hier="10" item="5"/>
          <tpl fld="1" item="23"/>
          <tpl hier="14" item="7"/>
          <tpl hier="23" item="18"/>
          <tpl hier="25" item="1"/>
        </tpls>
      </n>
      <n v="65">
        <tpls c="7">
          <tpl fld="0" item="1"/>
          <tpl hier="6" item="4"/>
          <tpl hier="10" item="5"/>
          <tpl fld="1" item="21"/>
          <tpl hier="14" item="7"/>
          <tpl hier="23" item="18"/>
          <tpl hier="25" item="1"/>
        </tpls>
      </n>
      <n v="116">
        <tpls c="7">
          <tpl fld="0" item="1"/>
          <tpl hier="6" item="4"/>
          <tpl hier="10" item="5"/>
          <tpl fld="1" item="22"/>
          <tpl hier="14" item="7"/>
          <tpl hier="23" item="18"/>
          <tpl hier="25" item="1"/>
        </tpls>
      </n>
      <n v="79">
        <tpls c="7">
          <tpl fld="0" item="1"/>
          <tpl hier="6" item="4"/>
          <tpl hier="10" item="5"/>
          <tpl fld="1" item="24"/>
          <tpl hier="14" item="7"/>
          <tpl hier="23" item="18"/>
          <tpl hier="25" item="1"/>
        </tpls>
      </n>
      <n v="88">
        <tpls c="7">
          <tpl fld="0" item="1"/>
          <tpl hier="6" item="4"/>
          <tpl hier="10" item="5"/>
          <tpl fld="1" item="7"/>
          <tpl hier="14" item="7"/>
          <tpl hier="23" item="18"/>
          <tpl hier="25" item="1"/>
        </tpls>
      </n>
      <n v="113">
        <tpls c="7">
          <tpl fld="0" item="1"/>
          <tpl hier="6" item="4"/>
          <tpl hier="10" item="5"/>
          <tpl fld="1" item="11"/>
          <tpl hier="14" item="7"/>
          <tpl hier="23" item="18"/>
          <tpl hier="25" item="1"/>
        </tpls>
      </n>
      <n v="76">
        <tpls c="7">
          <tpl fld="0" item="1"/>
          <tpl hier="6" item="4"/>
          <tpl hier="10" item="5"/>
          <tpl fld="1" item="15"/>
          <tpl hier="14" item="7"/>
          <tpl hier="23" item="18"/>
          <tpl hier="25" item="1"/>
        </tpls>
      </n>
      <n v="74">
        <tpls c="7">
          <tpl fld="0" item="1"/>
          <tpl hier="6" item="4"/>
          <tpl hier="10" item="5"/>
          <tpl fld="1" item="0"/>
          <tpl hier="14" item="7"/>
          <tpl hier="23" item="18"/>
          <tpl hier="25" item="1"/>
        </tpls>
      </n>
      <n v="61">
        <tpls c="7">
          <tpl fld="0" item="1"/>
          <tpl hier="6" item="4"/>
          <tpl hier="10" item="5"/>
          <tpl fld="1" item="36"/>
          <tpl hier="14" item="7"/>
          <tpl hier="23" item="18"/>
          <tpl hier="25" item="1"/>
        </tpls>
      </n>
      <n v="98">
        <tpls c="7">
          <tpl fld="0" item="1"/>
          <tpl hier="6" item="4"/>
          <tpl hier="10" item="5"/>
          <tpl fld="1" item="28"/>
          <tpl hier="14" item="7"/>
          <tpl hier="23" item="18"/>
          <tpl hier="25" item="1"/>
        </tpls>
      </n>
      <n v="50">
        <tpls c="7">
          <tpl fld="0" item="1"/>
          <tpl hier="6" item="4"/>
          <tpl hier="10" item="5"/>
          <tpl fld="1" item="12"/>
          <tpl hier="14" item="7"/>
          <tpl hier="23" item="18"/>
          <tpl hier="25" item="1"/>
        </tpls>
      </n>
      <n v="70">
        <tpls c="7">
          <tpl fld="0" item="1"/>
          <tpl hier="6" item="4"/>
          <tpl hier="10" item="5"/>
          <tpl fld="1" item="10"/>
          <tpl hier="14" item="7"/>
          <tpl hier="23" item="18"/>
          <tpl hier="25" item="1"/>
        </tpls>
      </n>
      <n v="110">
        <tpls c="7">
          <tpl fld="0" item="1"/>
          <tpl hier="6" item="4"/>
          <tpl hier="10" item="5"/>
          <tpl fld="1" item="18"/>
          <tpl hier="14" item="7"/>
          <tpl hier="23" item="18"/>
          <tpl hier="25" item="1"/>
        </tpls>
      </n>
      <n v="90">
        <tpls c="7">
          <tpl fld="0" item="1"/>
          <tpl hier="6" item="4"/>
          <tpl hier="10" item="5"/>
          <tpl fld="1" item="30"/>
          <tpl hier="14" item="7"/>
          <tpl hier="23" item="18"/>
          <tpl hier="25" item="1"/>
        </tpls>
      </n>
      <n v="30">
        <tpls c="7">
          <tpl fld="0" item="1"/>
          <tpl hier="6" item="4"/>
          <tpl hier="10" item="5"/>
          <tpl fld="1" item="2"/>
          <tpl hier="14" item="7"/>
          <tpl hier="23" item="18"/>
          <tpl hier="25" item="1"/>
        </tpls>
      </n>
      <n v="62">
        <tpls c="7">
          <tpl fld="0" item="1"/>
          <tpl hier="6" item="4"/>
          <tpl hier="10" item="5"/>
          <tpl fld="1" item="29"/>
          <tpl hier="14" item="7"/>
          <tpl hier="23" item="18"/>
          <tpl hier="25" item="1"/>
        </tpls>
      </n>
      <n v="190">
        <tpls c="7">
          <tpl fld="0" item="1"/>
          <tpl hier="6" item="4"/>
          <tpl hier="10" item="5"/>
          <tpl fld="1" item="16"/>
          <tpl hier="14" item="32"/>
          <tpl hier="23" item="18"/>
          <tpl hier="25" item="1"/>
        </tpls>
      </n>
      <n v="197">
        <tpls c="7">
          <tpl fld="0" item="1"/>
          <tpl hier="6" item="4"/>
          <tpl hier="10" item="5"/>
          <tpl fld="1" item="1"/>
          <tpl hier="14" item="32"/>
          <tpl hier="23" item="18"/>
          <tpl hier="25" item="1"/>
        </tpls>
      </n>
      <n v="212">
        <tpls c="7">
          <tpl fld="0" item="1"/>
          <tpl hier="6" item="4"/>
          <tpl hier="10" item="5"/>
          <tpl fld="1" item="26"/>
          <tpl hier="14" item="32"/>
          <tpl hier="23" item="18"/>
          <tpl hier="25" item="1"/>
        </tpls>
      </n>
      <n v="252">
        <tpls c="7">
          <tpl fld="0" item="1"/>
          <tpl hier="6" item="4"/>
          <tpl hier="10" item="5"/>
          <tpl fld="1" item="5"/>
          <tpl hier="14" item="32"/>
          <tpl hier="23" item="18"/>
          <tpl hier="25" item="1"/>
        </tpls>
      </n>
      <n v="182">
        <tpls c="7">
          <tpl fld="0" item="1"/>
          <tpl hier="6" item="4"/>
          <tpl hier="10" item="5"/>
          <tpl fld="1" item="32"/>
          <tpl hier="14" item="32"/>
          <tpl hier="23" item="18"/>
          <tpl hier="25" item="1"/>
        </tpls>
      </n>
      <n v="144">
        <tpls c="7">
          <tpl fld="0" item="1"/>
          <tpl hier="6" item="4"/>
          <tpl hier="10" item="5"/>
          <tpl fld="1" item="35"/>
          <tpl hier="14" item="32"/>
          <tpl hier="23" item="18"/>
          <tpl hier="25" item="1"/>
        </tpls>
      </n>
      <n v="219">
        <tpls c="7">
          <tpl fld="0" item="1"/>
          <tpl hier="6" item="4"/>
          <tpl hier="10" item="5"/>
          <tpl fld="1" item="25"/>
          <tpl hier="14" item="32"/>
          <tpl hier="23" item="18"/>
          <tpl hier="25" item="1"/>
        </tpls>
      </n>
      <n v="259">
        <tpls c="7">
          <tpl fld="0" item="1"/>
          <tpl hier="6" item="4"/>
          <tpl hier="10" item="5"/>
          <tpl fld="1" item="31"/>
          <tpl hier="14" item="32"/>
          <tpl hier="23" item="18"/>
          <tpl hier="25" item="1"/>
        </tpls>
      </n>
      <n v="222">
        <tpls c="7">
          <tpl fld="0" item="1"/>
          <tpl hier="6" item="4"/>
          <tpl hier="10" item="5"/>
          <tpl fld="1" item="14"/>
          <tpl hier="14" item="32"/>
          <tpl hier="23" item="18"/>
          <tpl hier="25" item="1"/>
        </tpls>
      </n>
      <n v="171">
        <tpls c="7">
          <tpl fld="0" item="1"/>
          <tpl hier="6" item="4"/>
          <tpl hier="10" item="5"/>
          <tpl fld="1" item="9"/>
          <tpl hier="14" item="32"/>
          <tpl hier="23" item="18"/>
          <tpl hier="25" item="1"/>
        </tpls>
      </n>
      <n v="186">
        <tpls c="7">
          <tpl fld="0" item="1"/>
          <tpl hier="6" item="4"/>
          <tpl hier="10" item="5"/>
          <tpl fld="1" item="34"/>
          <tpl hier="14" item="32"/>
          <tpl hier="23" item="18"/>
          <tpl hier="25" item="1"/>
        </tpls>
      </n>
      <n v="217">
        <tpls c="7">
          <tpl fld="0" item="1"/>
          <tpl hier="6" item="4"/>
          <tpl hier="10" item="5"/>
          <tpl fld="1" item="3"/>
          <tpl hier="14" item="32"/>
          <tpl hier="23" item="18"/>
          <tpl hier="25" item="1"/>
        </tpls>
      </n>
      <n v="218">
        <tpls c="7">
          <tpl fld="0" item="1"/>
          <tpl hier="6" item="4"/>
          <tpl hier="10" item="5"/>
          <tpl fld="1" item="33"/>
          <tpl hier="14" item="32"/>
          <tpl hier="23" item="18"/>
          <tpl hier="25" item="1"/>
        </tpls>
      </n>
      <n v="203">
        <tpls c="7">
          <tpl fld="0" item="1"/>
          <tpl hier="6" item="4"/>
          <tpl hier="10" item="5"/>
          <tpl fld="1" item="19"/>
          <tpl hier="14" item="32"/>
          <tpl hier="23" item="18"/>
          <tpl hier="25" item="1"/>
        </tpls>
      </n>
      <n v="229">
        <tpls c="7">
          <tpl fld="0" item="1"/>
          <tpl hier="6" item="4"/>
          <tpl hier="10" item="5"/>
          <tpl fld="1" item="8"/>
          <tpl hier="14" item="32"/>
          <tpl hier="23" item="18"/>
          <tpl hier="25" item="1"/>
        </tpls>
      </n>
      <n v="183">
        <tpls c="7">
          <tpl fld="0" item="1"/>
          <tpl hier="6" item="4"/>
          <tpl hier="10" item="5"/>
          <tpl fld="1" item="17"/>
          <tpl hier="14" item="32"/>
          <tpl hier="23" item="18"/>
          <tpl hier="25" item="1"/>
        </tpls>
      </n>
      <n v="206">
        <tpls c="7">
          <tpl fld="0" item="1"/>
          <tpl hier="6" item="4"/>
          <tpl hier="10" item="5"/>
          <tpl fld="1" item="4"/>
          <tpl hier="14" item="32"/>
          <tpl hier="23" item="18"/>
          <tpl hier="25" item="1"/>
        </tpls>
      </n>
      <n v="247">
        <tpls c="7">
          <tpl fld="0" item="1"/>
          <tpl hier="6" item="4"/>
          <tpl hier="10" item="5"/>
          <tpl fld="1" item="27"/>
          <tpl hier="14" item="32"/>
          <tpl hier="23" item="18"/>
          <tpl hier="25" item="1"/>
        </tpls>
      </n>
      <n v="201">
        <tpls c="7">
          <tpl fld="0" item="1"/>
          <tpl hier="6" item="4"/>
          <tpl hier="10" item="5"/>
          <tpl fld="1" item="20"/>
          <tpl hier="14" item="32"/>
          <tpl hier="23" item="18"/>
          <tpl hier="25" item="1"/>
        </tpls>
      </n>
      <n v="265">
        <tpls c="7">
          <tpl fld="0" item="1"/>
          <tpl hier="6" item="4"/>
          <tpl hier="10" item="5"/>
          <tpl fld="1" item="13"/>
          <tpl hier="14" item="32"/>
          <tpl hier="23" item="18"/>
          <tpl hier="25" item="1"/>
        </tpls>
      </n>
      <n v="198">
        <tpls c="7">
          <tpl fld="0" item="1"/>
          <tpl hier="6" item="4"/>
          <tpl hier="10" item="5"/>
          <tpl fld="1" item="6"/>
          <tpl hier="14" item="32"/>
          <tpl hier="23" item="18"/>
          <tpl hier="25" item="1"/>
        </tpls>
      </n>
      <n v="153">
        <tpls c="7">
          <tpl fld="0" item="1"/>
          <tpl hier="6" item="4"/>
          <tpl hier="10" item="5"/>
          <tpl fld="1" item="23"/>
          <tpl hier="14" item="32"/>
          <tpl hier="23" item="18"/>
          <tpl hier="25" item="1"/>
        </tpls>
      </n>
      <n v="125">
        <tpls c="7">
          <tpl fld="0" item="1"/>
          <tpl hier="6" item="4"/>
          <tpl hier="10" item="5"/>
          <tpl fld="1" item="21"/>
          <tpl hier="14" item="32"/>
          <tpl hier="23" item="18"/>
          <tpl hier="25" item="1"/>
        </tpls>
      </n>
      <n v="211">
        <tpls c="7">
          <tpl fld="0" item="1"/>
          <tpl hier="6" item="4"/>
          <tpl hier="10" item="5"/>
          <tpl fld="1" item="22"/>
          <tpl hier="14" item="32"/>
          <tpl hier="23" item="18"/>
          <tpl hier="25" item="1"/>
        </tpls>
      </n>
      <n v="235">
        <tpls c="7">
          <tpl fld="0" item="1"/>
          <tpl hier="6" item="4"/>
          <tpl hier="10" item="5"/>
          <tpl fld="1" item="24"/>
          <tpl hier="14" item="32"/>
          <tpl hier="23" item="18"/>
          <tpl hier="25" item="1"/>
        </tpls>
      </n>
      <n v="212">
        <tpls c="7">
          <tpl fld="0" item="1"/>
          <tpl hier="6" item="4"/>
          <tpl hier="10" item="5"/>
          <tpl fld="1" item="7"/>
          <tpl hier="14" item="32"/>
          <tpl hier="23" item="18"/>
          <tpl hier="25" item="1"/>
        </tpls>
      </n>
      <n v="196">
        <tpls c="7">
          <tpl fld="0" item="1"/>
          <tpl hier="6" item="4"/>
          <tpl hier="10" item="5"/>
          <tpl fld="1" item="11"/>
          <tpl hier="14" item="32"/>
          <tpl hier="23" item="18"/>
          <tpl hier="25" item="1"/>
        </tpls>
      </n>
      <n v="279">
        <tpls c="7">
          <tpl fld="0" item="1"/>
          <tpl hier="6" item="4"/>
          <tpl hier="10" item="5"/>
          <tpl fld="1" item="15"/>
          <tpl hier="14" item="32"/>
          <tpl hier="23" item="18"/>
          <tpl hier="25" item="1"/>
        </tpls>
      </n>
      <n v="134">
        <tpls c="7">
          <tpl fld="0" item="1"/>
          <tpl hier="6" item="4"/>
          <tpl hier="10" item="5"/>
          <tpl fld="1" item="0"/>
          <tpl hier="14" item="32"/>
          <tpl hier="23" item="18"/>
          <tpl hier="25" item="1"/>
        </tpls>
      </n>
      <n v="234">
        <tpls c="7">
          <tpl fld="0" item="1"/>
          <tpl hier="6" item="4"/>
          <tpl hier="10" item="5"/>
          <tpl fld="1" item="36"/>
          <tpl hier="14" item="32"/>
          <tpl hier="23" item="18"/>
          <tpl hier="25" item="1"/>
        </tpls>
      </n>
      <n v="161">
        <tpls c="7">
          <tpl fld="0" item="1"/>
          <tpl hier="6" item="4"/>
          <tpl hier="10" item="5"/>
          <tpl fld="1" item="28"/>
          <tpl hier="14" item="32"/>
          <tpl hier="23" item="18"/>
          <tpl hier="25" item="1"/>
        </tpls>
      </n>
      <n v="199">
        <tpls c="7">
          <tpl fld="0" item="1"/>
          <tpl hier="6" item="4"/>
          <tpl hier="10" item="5"/>
          <tpl fld="1" item="12"/>
          <tpl hier="14" item="32"/>
          <tpl hier="23" item="18"/>
          <tpl hier="25" item="1"/>
        </tpls>
      </n>
      <n v="182">
        <tpls c="7">
          <tpl fld="0" item="1"/>
          <tpl hier="6" item="4"/>
          <tpl hier="10" item="5"/>
          <tpl fld="1" item="10"/>
          <tpl hier="14" item="32"/>
          <tpl hier="23" item="18"/>
          <tpl hier="25" item="1"/>
        </tpls>
      </n>
      <n v="224">
        <tpls c="7">
          <tpl fld="0" item="1"/>
          <tpl hier="6" item="4"/>
          <tpl hier="10" item="5"/>
          <tpl fld="1" item="18"/>
          <tpl hier="14" item="32"/>
          <tpl hier="23" item="18"/>
          <tpl hier="25" item="1"/>
        </tpls>
      </n>
      <n v="176">
        <tpls c="7">
          <tpl fld="0" item="1"/>
          <tpl hier="6" item="4"/>
          <tpl hier="10" item="5"/>
          <tpl fld="1" item="30"/>
          <tpl hier="14" item="32"/>
          <tpl hier="23" item="18"/>
          <tpl hier="25" item="1"/>
        </tpls>
      </n>
      <n v="233">
        <tpls c="7">
          <tpl fld="0" item="1"/>
          <tpl hier="6" item="4"/>
          <tpl hier="10" item="5"/>
          <tpl fld="1" item="2"/>
          <tpl hier="14" item="32"/>
          <tpl hier="23" item="18"/>
          <tpl hier="25" item="1"/>
        </tpls>
      </n>
      <n v="194">
        <tpls c="7">
          <tpl fld="0" item="1"/>
          <tpl hier="6" item="4"/>
          <tpl hier="10" item="5"/>
          <tpl fld="1" item="29"/>
          <tpl hier="14" item="32"/>
          <tpl hier="23" item="18"/>
          <tpl hier="25" item="1"/>
        </tpls>
      </n>
      <n v="304">
        <tpls c="7">
          <tpl fld="0" item="1"/>
          <tpl hier="6" item="4"/>
          <tpl hier="10" item="5"/>
          <tpl fld="1" item="16"/>
          <tpl hier="14" item="32"/>
          <tpl hier="23" item="0"/>
          <tpl hier="25" item="1"/>
        </tpls>
      </n>
      <n v="322">
        <tpls c="7">
          <tpl fld="0" item="1"/>
          <tpl hier="6" item="4"/>
          <tpl hier="10" item="5"/>
          <tpl fld="1" item="1"/>
          <tpl hier="14" item="32"/>
          <tpl hier="23" item="0"/>
          <tpl hier="25" item="1"/>
        </tpls>
      </n>
      <n v="326">
        <tpls c="7">
          <tpl fld="0" item="1"/>
          <tpl hier="6" item="4"/>
          <tpl hier="10" item="5"/>
          <tpl fld="1" item="26"/>
          <tpl hier="14" item="32"/>
          <tpl hier="23" item="0"/>
          <tpl hier="25" item="1"/>
        </tpls>
      </n>
      <n v="325">
        <tpls c="7">
          <tpl fld="0" item="1"/>
          <tpl hier="6" item="4"/>
          <tpl hier="10" item="5"/>
          <tpl fld="1" item="5"/>
          <tpl hier="14" item="32"/>
          <tpl hier="23" item="0"/>
          <tpl hier="25" item="1"/>
        </tpls>
      </n>
      <n v="258">
        <tpls c="7">
          <tpl fld="0" item="1"/>
          <tpl hier="6" item="4"/>
          <tpl hier="10" item="5"/>
          <tpl fld="1" item="32"/>
          <tpl hier="14" item="32"/>
          <tpl hier="23" item="0"/>
          <tpl hier="25" item="1"/>
        </tpls>
      </n>
      <n v="299">
        <tpls c="7">
          <tpl fld="0" item="1"/>
          <tpl hier="6" item="4"/>
          <tpl hier="10" item="5"/>
          <tpl fld="1" item="35"/>
          <tpl hier="14" item="32"/>
          <tpl hier="23" item="0"/>
          <tpl hier="25" item="1"/>
        </tpls>
      </n>
      <n v="315">
        <tpls c="7">
          <tpl fld="0" item="1"/>
          <tpl hier="6" item="4"/>
          <tpl hier="10" item="5"/>
          <tpl fld="1" item="25"/>
          <tpl hier="14" item="32"/>
          <tpl hier="23" item="0"/>
          <tpl hier="25" item="1"/>
        </tpls>
      </n>
      <n v="337">
        <tpls c="7">
          <tpl fld="0" item="1"/>
          <tpl hier="6" item="4"/>
          <tpl hier="10" item="5"/>
          <tpl fld="1" item="31"/>
          <tpl hier="14" item="32"/>
          <tpl hier="23" item="0"/>
          <tpl hier="25" item="1"/>
        </tpls>
      </n>
      <n v="319">
        <tpls c="7">
          <tpl fld="0" item="1"/>
          <tpl hier="6" item="4"/>
          <tpl hier="10" item="5"/>
          <tpl fld="1" item="14"/>
          <tpl hier="14" item="32"/>
          <tpl hier="23" item="0"/>
          <tpl hier="25" item="1"/>
        </tpls>
      </n>
      <n v="274">
        <tpls c="7">
          <tpl fld="0" item="1"/>
          <tpl hier="6" item="4"/>
          <tpl hier="10" item="5"/>
          <tpl fld="1" item="9"/>
          <tpl hier="14" item="32"/>
          <tpl hier="23" item="0"/>
          <tpl hier="25" item="1"/>
        </tpls>
      </n>
      <n v="299">
        <tpls c="7">
          <tpl fld="0" item="1"/>
          <tpl hier="6" item="4"/>
          <tpl hier="10" item="5"/>
          <tpl fld="1" item="34"/>
          <tpl hier="14" item="32"/>
          <tpl hier="23" item="0"/>
          <tpl hier="25" item="1"/>
        </tpls>
      </n>
      <n v="325">
        <tpls c="7">
          <tpl fld="0" item="1"/>
          <tpl hier="6" item="4"/>
          <tpl hier="10" item="5"/>
          <tpl fld="1" item="3"/>
          <tpl hier="14" item="32"/>
          <tpl hier="23" item="0"/>
          <tpl hier="25" item="1"/>
        </tpls>
      </n>
      <n v="302">
        <tpls c="7">
          <tpl fld="0" item="1"/>
          <tpl hier="6" item="4"/>
          <tpl hier="10" item="5"/>
          <tpl fld="1" item="33"/>
          <tpl hier="14" item="32"/>
          <tpl hier="23" item="0"/>
          <tpl hier="25" item="1"/>
        </tpls>
      </n>
      <n v="322">
        <tpls c="7">
          <tpl fld="0" item="1"/>
          <tpl hier="6" item="4"/>
          <tpl hier="10" item="5"/>
          <tpl fld="1" item="19"/>
          <tpl hier="14" item="32"/>
          <tpl hier="23" item="0"/>
          <tpl hier="25" item="1"/>
        </tpls>
      </n>
      <n v="345">
        <tpls c="7">
          <tpl fld="0" item="1"/>
          <tpl hier="6" item="4"/>
          <tpl hier="10" item="5"/>
          <tpl fld="1" item="8"/>
          <tpl hier="14" item="32"/>
          <tpl hier="23" item="0"/>
          <tpl hier="25" item="1"/>
        </tpls>
      </n>
      <n v="326">
        <tpls c="7">
          <tpl fld="0" item="1"/>
          <tpl hier="6" item="4"/>
          <tpl hier="10" item="5"/>
          <tpl fld="1" item="17"/>
          <tpl hier="14" item="32"/>
          <tpl hier="23" item="0"/>
          <tpl hier="25" item="1"/>
        </tpls>
      </n>
      <n v="290">
        <tpls c="7">
          <tpl fld="0" item="1"/>
          <tpl hier="6" item="4"/>
          <tpl hier="10" item="5"/>
          <tpl fld="1" item="4"/>
          <tpl hier="14" item="32"/>
          <tpl hier="23" item="0"/>
          <tpl hier="25" item="1"/>
        </tpls>
      </n>
      <n v="356">
        <tpls c="7">
          <tpl fld="0" item="1"/>
          <tpl hier="6" item="4"/>
          <tpl hier="10" item="5"/>
          <tpl fld="1" item="27"/>
          <tpl hier="14" item="32"/>
          <tpl hier="23" item="0"/>
          <tpl hier="25" item="1"/>
        </tpls>
      </n>
      <n v="292">
        <tpls c="7">
          <tpl fld="0" item="1"/>
          <tpl hier="6" item="4"/>
          <tpl hier="10" item="5"/>
          <tpl fld="1" item="20"/>
          <tpl hier="14" item="32"/>
          <tpl hier="23" item="0"/>
          <tpl hier="25" item="1"/>
        </tpls>
      </n>
      <n v="410">
        <tpls c="7">
          <tpl fld="0" item="1"/>
          <tpl hier="6" item="4"/>
          <tpl hier="10" item="5"/>
          <tpl fld="1" item="13"/>
          <tpl hier="14" item="32"/>
          <tpl hier="23" item="0"/>
          <tpl hier="25" item="1"/>
        </tpls>
      </n>
      <n v="297">
        <tpls c="7">
          <tpl fld="0" item="1"/>
          <tpl hier="6" item="4"/>
          <tpl hier="10" item="5"/>
          <tpl fld="1" item="6"/>
          <tpl hier="14" item="32"/>
          <tpl hier="23" item="0"/>
          <tpl hier="25" item="1"/>
        </tpls>
      </n>
      <n v="310">
        <tpls c="7">
          <tpl fld="0" item="1"/>
          <tpl hier="6" item="4"/>
          <tpl hier="10" item="5"/>
          <tpl fld="1" item="23"/>
          <tpl hier="14" item="32"/>
          <tpl hier="23" item="0"/>
          <tpl hier="25" item="1"/>
        </tpls>
      </n>
      <n v="179">
        <tpls c="7">
          <tpl fld="0" item="1"/>
          <tpl hier="6" item="4"/>
          <tpl hier="10" item="5"/>
          <tpl fld="1" item="21"/>
          <tpl hier="14" item="32"/>
          <tpl hier="23" item="0"/>
          <tpl hier="25" item="1"/>
        </tpls>
      </n>
      <n v="321">
        <tpls c="7">
          <tpl fld="0" item="1"/>
          <tpl hier="6" item="4"/>
          <tpl hier="10" item="5"/>
          <tpl fld="1" item="22"/>
          <tpl hier="14" item="32"/>
          <tpl hier="23" item="0"/>
          <tpl hier="25" item="1"/>
        </tpls>
      </n>
      <n v="369">
        <tpls c="7">
          <tpl fld="0" item="1"/>
          <tpl hier="6" item="4"/>
          <tpl hier="10" item="5"/>
          <tpl fld="1" item="24"/>
          <tpl hier="14" item="32"/>
          <tpl hier="23" item="0"/>
          <tpl hier="25" item="1"/>
        </tpls>
      </n>
      <n v="355">
        <tpls c="7">
          <tpl fld="0" item="1"/>
          <tpl hier="6" item="4"/>
          <tpl hier="10" item="5"/>
          <tpl fld="1" item="7"/>
          <tpl hier="14" item="32"/>
          <tpl hier="23" item="0"/>
          <tpl hier="25" item="1"/>
        </tpls>
      </n>
      <n v="281">
        <tpls c="7">
          <tpl fld="0" item="1"/>
          <tpl hier="6" item="4"/>
          <tpl hier="10" item="5"/>
          <tpl fld="1" item="11"/>
          <tpl hier="14" item="32"/>
          <tpl hier="23" item="0"/>
          <tpl hier="25" item="1"/>
        </tpls>
      </n>
      <n v="377">
        <tpls c="7">
          <tpl fld="0" item="1"/>
          <tpl hier="6" item="4"/>
          <tpl hier="10" item="5"/>
          <tpl fld="1" item="15"/>
          <tpl hier="14" item="32"/>
          <tpl hier="23" item="0"/>
          <tpl hier="25" item="1"/>
        </tpls>
      </n>
      <n v="218">
        <tpls c="7">
          <tpl fld="0" item="1"/>
          <tpl hier="6" item="4"/>
          <tpl hier="10" item="5"/>
          <tpl fld="1" item="0"/>
          <tpl hier="14" item="32"/>
          <tpl hier="23" item="0"/>
          <tpl hier="25" item="1"/>
        </tpls>
      </n>
      <n v="366">
        <tpls c="7">
          <tpl fld="0" item="1"/>
          <tpl hier="6" item="4"/>
          <tpl hier="10" item="5"/>
          <tpl fld="1" item="36"/>
          <tpl hier="14" item="32"/>
          <tpl hier="23" item="0"/>
          <tpl hier="25" item="1"/>
        </tpls>
      </n>
      <n v="301">
        <tpls c="7">
          <tpl fld="0" item="1"/>
          <tpl hier="6" item="4"/>
          <tpl hier="10" item="5"/>
          <tpl fld="1" item="28"/>
          <tpl hier="14" item="32"/>
          <tpl hier="23" item="0"/>
          <tpl hier="25" item="1"/>
        </tpls>
      </n>
      <n v="279">
        <tpls c="7">
          <tpl fld="0" item="1"/>
          <tpl hier="6" item="4"/>
          <tpl hier="10" item="5"/>
          <tpl fld="1" item="12"/>
          <tpl hier="14" item="32"/>
          <tpl hier="23" item="0"/>
          <tpl hier="25" item="1"/>
        </tpls>
      </n>
      <n v="264">
        <tpls c="7">
          <tpl fld="0" item="1"/>
          <tpl hier="6" item="4"/>
          <tpl hier="10" item="5"/>
          <tpl fld="1" item="10"/>
          <tpl hier="14" item="32"/>
          <tpl hier="23" item="0"/>
          <tpl hier="25" item="1"/>
        </tpls>
      </n>
      <n v="344">
        <tpls c="7">
          <tpl fld="0" item="1"/>
          <tpl hier="6" item="4"/>
          <tpl hier="10" item="5"/>
          <tpl fld="1" item="18"/>
          <tpl hier="14" item="32"/>
          <tpl hier="23" item="0"/>
          <tpl hier="25" item="1"/>
        </tpls>
      </n>
      <n v="310">
        <tpls c="7">
          <tpl fld="0" item="1"/>
          <tpl hier="6" item="4"/>
          <tpl hier="10" item="5"/>
          <tpl fld="1" item="30"/>
          <tpl hier="14" item="32"/>
          <tpl hier="23" item="0"/>
          <tpl hier="25" item="1"/>
        </tpls>
      </n>
      <n v="348">
        <tpls c="7">
          <tpl fld="0" item="1"/>
          <tpl hier="6" item="4"/>
          <tpl hier="10" item="5"/>
          <tpl fld="1" item="2"/>
          <tpl hier="14" item="32"/>
          <tpl hier="23" item="0"/>
          <tpl hier="25" item="1"/>
        </tpls>
      </n>
      <n v="301">
        <tpls c="7">
          <tpl fld="0" item="1"/>
          <tpl hier="6" item="4"/>
          <tpl hier="10" item="5"/>
          <tpl fld="1" item="29"/>
          <tpl hier="14" item="32"/>
          <tpl hier="23" item="0"/>
          <tpl hier="25" item="1"/>
        </tpls>
      </n>
      <n v="56">
        <tpls c="7">
          <tpl fld="0" item="1"/>
          <tpl hier="6" item="29"/>
          <tpl hier="10" item="5"/>
          <tpl fld="1" item="16"/>
          <tpl hier="14" item="6"/>
          <tpl hier="23" item="2"/>
          <tpl hier="25" item="1"/>
        </tpls>
      </n>
      <n v="16">
        <tpls c="7">
          <tpl fld="0" item="1"/>
          <tpl hier="6" item="29"/>
          <tpl hier="10" item="5"/>
          <tpl fld="1" item="1"/>
          <tpl hier="14" item="6"/>
          <tpl hier="23" item="2"/>
          <tpl hier="25" item="1"/>
        </tpls>
      </n>
      <n v="23">
        <tpls c="7">
          <tpl fld="0" item="1"/>
          <tpl hier="6" item="29"/>
          <tpl hier="10" item="5"/>
          <tpl fld="1" item="26"/>
          <tpl hier="14" item="6"/>
          <tpl hier="23" item="2"/>
          <tpl hier="25" item="1"/>
        </tpls>
      </n>
      <n v="17">
        <tpls c="7">
          <tpl fld="0" item="1"/>
          <tpl hier="6" item="29"/>
          <tpl hier="10" item="5"/>
          <tpl fld="1" item="5"/>
          <tpl hier="14" item="6"/>
          <tpl hier="23" item="2"/>
          <tpl hier="25" item="1"/>
        </tpls>
      </n>
      <n v="18">
        <tpls c="7">
          <tpl fld="0" item="1"/>
          <tpl hier="6" item="29"/>
          <tpl hier="10" item="5"/>
          <tpl fld="1" item="32"/>
          <tpl hier="14" item="6"/>
          <tpl hier="23" item="2"/>
          <tpl hier="25" item="1"/>
        </tpls>
      </n>
      <n v="31">
        <tpls c="7">
          <tpl fld="0" item="1"/>
          <tpl hier="6" item="29"/>
          <tpl hier="10" item="5"/>
          <tpl fld="1" item="35"/>
          <tpl hier="14" item="6"/>
          <tpl hier="23" item="2"/>
          <tpl hier="25" item="1"/>
        </tpls>
      </n>
      <n v="42">
        <tpls c="7">
          <tpl fld="0" item="1"/>
          <tpl hier="6" item="29"/>
          <tpl hier="10" item="5"/>
          <tpl fld="1" item="25"/>
          <tpl hier="14" item="6"/>
          <tpl hier="23" item="2"/>
          <tpl hier="25" item="1"/>
        </tpls>
      </n>
      <n v="23">
        <tpls c="7">
          <tpl fld="0" item="1"/>
          <tpl hier="6" item="29"/>
          <tpl hier="10" item="5"/>
          <tpl fld="1" item="31"/>
          <tpl hier="14" item="6"/>
          <tpl hier="23" item="2"/>
          <tpl hier="25" item="1"/>
        </tpls>
      </n>
      <n v="28">
        <tpls c="7">
          <tpl fld="0" item="1"/>
          <tpl hier="6" item="29"/>
          <tpl hier="10" item="5"/>
          <tpl fld="1" item="14"/>
          <tpl hier="14" item="6"/>
          <tpl hier="23" item="2"/>
          <tpl hier="25" item="1"/>
        </tpls>
      </n>
      <n v="24">
        <tpls c="7">
          <tpl fld="0" item="1"/>
          <tpl hier="6" item="29"/>
          <tpl hier="10" item="5"/>
          <tpl fld="1" item="9"/>
          <tpl hier="14" item="6"/>
          <tpl hier="23" item="2"/>
          <tpl hier="25" item="1"/>
        </tpls>
      </n>
      <n v="31">
        <tpls c="7">
          <tpl fld="0" item="1"/>
          <tpl hier="6" item="29"/>
          <tpl hier="10" item="5"/>
          <tpl fld="1" item="34"/>
          <tpl hier="14" item="6"/>
          <tpl hier="23" item="2"/>
          <tpl hier="25" item="1"/>
        </tpls>
      </n>
      <n v="46">
        <tpls c="7">
          <tpl fld="0" item="1"/>
          <tpl hier="6" item="29"/>
          <tpl hier="10" item="5"/>
          <tpl fld="1" item="3"/>
          <tpl hier="14" item="6"/>
          <tpl hier="23" item="2"/>
          <tpl hier="25" item="1"/>
        </tpls>
      </n>
      <n v="22">
        <tpls c="7">
          <tpl fld="0" item="1"/>
          <tpl hier="6" item="29"/>
          <tpl hier="10" item="5"/>
          <tpl fld="1" item="33"/>
          <tpl hier="14" item="6"/>
          <tpl hier="23" item="2"/>
          <tpl hier="25" item="1"/>
        </tpls>
      </n>
      <n v="41">
        <tpls c="7">
          <tpl fld="0" item="1"/>
          <tpl hier="6" item="29"/>
          <tpl hier="10" item="5"/>
          <tpl fld="1" item="19"/>
          <tpl hier="14" item="6"/>
          <tpl hier="23" item="2"/>
          <tpl hier="25" item="1"/>
        </tpls>
      </n>
      <n v="32">
        <tpls c="7">
          <tpl fld="0" item="1"/>
          <tpl hier="6" item="29"/>
          <tpl hier="10" item="5"/>
          <tpl fld="1" item="8"/>
          <tpl hier="14" item="6"/>
          <tpl hier="23" item="2"/>
          <tpl hier="25" item="1"/>
        </tpls>
      </n>
      <n v="12">
        <tpls c="7">
          <tpl fld="0" item="1"/>
          <tpl hier="6" item="29"/>
          <tpl hier="10" item="5"/>
          <tpl fld="1" item="17"/>
          <tpl hier="14" item="6"/>
          <tpl hier="23" item="2"/>
          <tpl hier="25" item="1"/>
        </tpls>
      </n>
      <n v="21">
        <tpls c="7">
          <tpl fld="0" item="1"/>
          <tpl hier="6" item="29"/>
          <tpl hier="10" item="5"/>
          <tpl fld="1" item="4"/>
          <tpl hier="14" item="6"/>
          <tpl hier="23" item="2"/>
          <tpl hier="25" item="1"/>
        </tpls>
      </n>
      <n v="33">
        <tpls c="7">
          <tpl fld="0" item="1"/>
          <tpl hier="6" item="29"/>
          <tpl hier="10" item="5"/>
          <tpl fld="1" item="27"/>
          <tpl hier="14" item="6"/>
          <tpl hier="23" item="2"/>
          <tpl hier="25" item="1"/>
        </tpls>
      </n>
      <n v="34">
        <tpls c="7">
          <tpl fld="0" item="1"/>
          <tpl hier="6" item="29"/>
          <tpl hier="10" item="5"/>
          <tpl fld="1" item="20"/>
          <tpl hier="14" item="6"/>
          <tpl hier="23" item="2"/>
          <tpl hier="25" item="1"/>
        </tpls>
      </n>
      <n v="43">
        <tpls c="7">
          <tpl fld="0" item="1"/>
          <tpl hier="6" item="29"/>
          <tpl hier="10" item="5"/>
          <tpl fld="1" item="13"/>
          <tpl hier="14" item="6"/>
          <tpl hier="23" item="2"/>
          <tpl hier="25" item="1"/>
        </tpls>
      </n>
      <n v="25">
        <tpls c="7">
          <tpl fld="0" item="1"/>
          <tpl hier="6" item="29"/>
          <tpl hier="10" item="5"/>
          <tpl fld="1" item="6"/>
          <tpl hier="14" item="6"/>
          <tpl hier="23" item="2"/>
          <tpl hier="25" item="1"/>
        </tpls>
      </n>
      <n v="42">
        <tpls c="7">
          <tpl fld="0" item="1"/>
          <tpl hier="6" item="29"/>
          <tpl hier="10" item="5"/>
          <tpl fld="1" item="23"/>
          <tpl hier="14" item="6"/>
          <tpl hier="23" item="2"/>
          <tpl hier="25" item="1"/>
        </tpls>
      </n>
      <n v="25">
        <tpls c="7">
          <tpl fld="0" item="1"/>
          <tpl hier="6" item="29"/>
          <tpl hier="10" item="5"/>
          <tpl fld="1" item="21"/>
          <tpl hier="14" item="6"/>
          <tpl hier="23" item="2"/>
          <tpl hier="25" item="1"/>
        </tpls>
      </n>
      <n v="29">
        <tpls c="7">
          <tpl fld="0" item="1"/>
          <tpl hier="6" item="29"/>
          <tpl hier="10" item="5"/>
          <tpl fld="1" item="22"/>
          <tpl hier="14" item="6"/>
          <tpl hier="23" item="2"/>
          <tpl hier="25" item="1"/>
        </tpls>
      </n>
      <n v="42">
        <tpls c="7">
          <tpl fld="0" item="1"/>
          <tpl hier="6" item="29"/>
          <tpl hier="10" item="5"/>
          <tpl fld="1" item="24"/>
          <tpl hier="14" item="6"/>
          <tpl hier="23" item="2"/>
          <tpl hier="25" item="1"/>
        </tpls>
      </n>
      <n v="13">
        <tpls c="7">
          <tpl fld="0" item="1"/>
          <tpl hier="6" item="29"/>
          <tpl hier="10" item="5"/>
          <tpl fld="1" item="7"/>
          <tpl hier="14" item="6"/>
          <tpl hier="23" item="2"/>
          <tpl hier="25" item="1"/>
        </tpls>
      </n>
      <n v="32">
        <tpls c="7">
          <tpl fld="0" item="1"/>
          <tpl hier="6" item="29"/>
          <tpl hier="10" item="5"/>
          <tpl fld="1" item="11"/>
          <tpl hier="14" item="6"/>
          <tpl hier="23" item="2"/>
          <tpl hier="25" item="1"/>
        </tpls>
      </n>
      <n v="48">
        <tpls c="7">
          <tpl fld="0" item="1"/>
          <tpl hier="6" item="29"/>
          <tpl hier="10" item="5"/>
          <tpl fld="1" item="15"/>
          <tpl hier="14" item="6"/>
          <tpl hier="23" item="2"/>
          <tpl hier="25" item="1"/>
        </tpls>
      </n>
      <n v="28">
        <tpls c="7">
          <tpl fld="0" item="1"/>
          <tpl hier="6" item="29"/>
          <tpl hier="10" item="5"/>
          <tpl fld="1" item="0"/>
          <tpl hier="14" item="6"/>
          <tpl hier="23" item="2"/>
          <tpl hier="25" item="1"/>
        </tpls>
      </n>
      <n v="50">
        <tpls c="7">
          <tpl fld="0" item="1"/>
          <tpl hier="6" item="29"/>
          <tpl hier="10" item="5"/>
          <tpl fld="1" item="36"/>
          <tpl hier="14" item="6"/>
          <tpl hier="23" item="2"/>
          <tpl hier="25" item="1"/>
        </tpls>
      </n>
      <n v="27">
        <tpls c="7">
          <tpl fld="0" item="1"/>
          <tpl hier="6" item="29"/>
          <tpl hier="10" item="5"/>
          <tpl fld="1" item="28"/>
          <tpl hier="14" item="6"/>
          <tpl hier="23" item="2"/>
          <tpl hier="25" item="1"/>
        </tpls>
      </n>
      <n v="12">
        <tpls c="7">
          <tpl fld="0" item="1"/>
          <tpl hier="6" item="29"/>
          <tpl hier="10" item="5"/>
          <tpl fld="1" item="12"/>
          <tpl hier="14" item="6"/>
          <tpl hier="23" item="2"/>
          <tpl hier="25" item="1"/>
        </tpls>
      </n>
      <n v="29">
        <tpls c="7">
          <tpl fld="0" item="1"/>
          <tpl hier="6" item="29"/>
          <tpl hier="10" item="5"/>
          <tpl fld="1" item="10"/>
          <tpl hier="14" item="6"/>
          <tpl hier="23" item="2"/>
          <tpl hier="25" item="1"/>
        </tpls>
      </n>
      <n v="42">
        <tpls c="7">
          <tpl fld="0" item="1"/>
          <tpl hier="6" item="29"/>
          <tpl hier="10" item="5"/>
          <tpl fld="1" item="18"/>
          <tpl hier="14" item="6"/>
          <tpl hier="23" item="2"/>
          <tpl hier="25" item="1"/>
        </tpls>
      </n>
      <n v="50">
        <tpls c="7">
          <tpl fld="0" item="1"/>
          <tpl hier="6" item="29"/>
          <tpl hier="10" item="5"/>
          <tpl fld="1" item="30"/>
          <tpl hier="14" item="6"/>
          <tpl hier="23" item="2"/>
          <tpl hier="25" item="1"/>
        </tpls>
      </n>
      <n v="26">
        <tpls c="7">
          <tpl fld="0" item="1"/>
          <tpl hier="6" item="29"/>
          <tpl hier="10" item="5"/>
          <tpl fld="1" item="2"/>
          <tpl hier="14" item="6"/>
          <tpl hier="23" item="2"/>
          <tpl hier="25" item="1"/>
        </tpls>
      </n>
      <n v="27">
        <tpls c="7">
          <tpl fld="0" item="1"/>
          <tpl hier="6" item="29"/>
          <tpl hier="10" item="5"/>
          <tpl fld="1" item="29"/>
          <tpl hier="14" item="6"/>
          <tpl hier="23" item="2"/>
          <tpl hier="25" item="1"/>
        </tpls>
      </n>
      <n v="5">
        <tpls c="7">
          <tpl fld="0" item="1"/>
          <tpl hier="6" item="29"/>
          <tpl hier="10" item="5"/>
          <tpl fld="1" item="16"/>
          <tpl hier="14" item="6"/>
          <tpl hier="23" item="2"/>
          <tpl hier="25" item="20"/>
        </tpls>
      </n>
      <n v="12">
        <tpls c="7">
          <tpl fld="0" item="1"/>
          <tpl hier="6" item="29"/>
          <tpl hier="10" item="5"/>
          <tpl fld="1" item="1"/>
          <tpl hier="14" item="6"/>
          <tpl hier="23" item="2"/>
          <tpl hier="25" item="20"/>
        </tpls>
      </n>
      <n v="17">
        <tpls c="7">
          <tpl fld="0" item="1"/>
          <tpl hier="6" item="29"/>
          <tpl hier="10" item="5"/>
          <tpl fld="1" item="26"/>
          <tpl hier="14" item="6"/>
          <tpl hier="23" item="2"/>
          <tpl hier="25" item="20"/>
        </tpls>
      </n>
      <n v="8">
        <tpls c="7">
          <tpl fld="0" item="1"/>
          <tpl hier="6" item="29"/>
          <tpl hier="10" item="5"/>
          <tpl fld="1" item="5"/>
          <tpl hier="14" item="6"/>
          <tpl hier="23" item="2"/>
          <tpl hier="25" item="20"/>
        </tpls>
      </n>
      <n v="12">
        <tpls c="7">
          <tpl fld="0" item="1"/>
          <tpl hier="6" item="29"/>
          <tpl hier="10" item="5"/>
          <tpl fld="1" item="32"/>
          <tpl hier="14" item="6"/>
          <tpl hier="23" item="2"/>
          <tpl hier="25" item="20"/>
        </tpls>
      </n>
      <n v="22">
        <tpls c="7">
          <tpl fld="0" item="1"/>
          <tpl hier="6" item="29"/>
          <tpl hier="10" item="5"/>
          <tpl fld="1" item="35"/>
          <tpl hier="14" item="6"/>
          <tpl hier="23" item="2"/>
          <tpl hier="25" item="20"/>
        </tpls>
      </n>
      <n v="17">
        <tpls c="7">
          <tpl fld="0" item="1"/>
          <tpl hier="6" item="29"/>
          <tpl hier="10" item="5"/>
          <tpl fld="1" item="25"/>
          <tpl hier="14" item="6"/>
          <tpl hier="23" item="2"/>
          <tpl hier="25" item="20"/>
        </tpls>
      </n>
      <n v="18">
        <tpls c="7">
          <tpl fld="0" item="1"/>
          <tpl hier="6" item="29"/>
          <tpl hier="10" item="5"/>
          <tpl fld="1" item="31"/>
          <tpl hier="14" item="6"/>
          <tpl hier="23" item="2"/>
          <tpl hier="25" item="20"/>
        </tpls>
      </n>
      <n v="23">
        <tpls c="7">
          <tpl fld="0" item="1"/>
          <tpl hier="6" item="29"/>
          <tpl hier="10" item="5"/>
          <tpl fld="1" item="14"/>
          <tpl hier="14" item="6"/>
          <tpl hier="23" item="2"/>
          <tpl hier="25" item="20"/>
        </tpls>
      </n>
      <n v="5">
        <tpls c="7">
          <tpl fld="0" item="1"/>
          <tpl hier="6" item="29"/>
          <tpl hier="10" item="5"/>
          <tpl fld="1" item="9"/>
          <tpl hier="14" item="6"/>
          <tpl hier="23" item="2"/>
          <tpl hier="25" item="20"/>
        </tpls>
      </n>
      <n v="14">
        <tpls c="7">
          <tpl fld="0" item="1"/>
          <tpl hier="6" item="29"/>
          <tpl hier="10" item="5"/>
          <tpl fld="1" item="34"/>
          <tpl hier="14" item="6"/>
          <tpl hier="23" item="2"/>
          <tpl hier="25" item="20"/>
        </tpls>
      </n>
      <n v="24">
        <tpls c="7">
          <tpl fld="0" item="1"/>
          <tpl hier="6" item="29"/>
          <tpl hier="10" item="5"/>
          <tpl fld="1" item="3"/>
          <tpl hier="14" item="6"/>
          <tpl hier="23" item="2"/>
          <tpl hier="25" item="20"/>
        </tpls>
      </n>
      <m>
        <tpls c="7">
          <tpl fld="0" item="1"/>
          <tpl hier="6" item="29"/>
          <tpl hier="10" item="5"/>
          <tpl fld="1" item="33"/>
          <tpl hier="14" item="6"/>
          <tpl hier="23" item="2"/>
          <tpl hier="25" item="20"/>
        </tpls>
      </m>
      <n v="14">
        <tpls c="7">
          <tpl fld="0" item="1"/>
          <tpl hier="6" item="29"/>
          <tpl hier="10" item="5"/>
          <tpl fld="1" item="19"/>
          <tpl hier="14" item="6"/>
          <tpl hier="23" item="2"/>
          <tpl hier="25" item="20"/>
        </tpls>
      </n>
      <n v="10">
        <tpls c="7">
          <tpl fld="0" item="1"/>
          <tpl hier="6" item="29"/>
          <tpl hier="10" item="5"/>
          <tpl fld="1" item="8"/>
          <tpl hier="14" item="6"/>
          <tpl hier="23" item="2"/>
          <tpl hier="25" item="20"/>
        </tpls>
      </n>
      <n v="4">
        <tpls c="7">
          <tpl fld="0" item="1"/>
          <tpl hier="6" item="29"/>
          <tpl hier="10" item="5"/>
          <tpl fld="1" item="17"/>
          <tpl hier="14" item="6"/>
          <tpl hier="23" item="2"/>
          <tpl hier="25" item="20"/>
        </tpls>
      </n>
      <n v="5">
        <tpls c="7">
          <tpl fld="0" item="1"/>
          <tpl hier="6" item="29"/>
          <tpl hier="10" item="5"/>
          <tpl fld="1" item="4"/>
          <tpl hier="14" item="6"/>
          <tpl hier="23" item="2"/>
          <tpl hier="25" item="20"/>
        </tpls>
      </n>
      <n v="19">
        <tpls c="7">
          <tpl fld="0" item="1"/>
          <tpl hier="6" item="29"/>
          <tpl hier="10" item="5"/>
          <tpl fld="1" item="27"/>
          <tpl hier="14" item="6"/>
          <tpl hier="23" item="2"/>
          <tpl hier="25" item="20"/>
        </tpls>
      </n>
      <n v="13">
        <tpls c="7">
          <tpl fld="0" item="1"/>
          <tpl hier="6" item="29"/>
          <tpl hier="10" item="5"/>
          <tpl fld="1" item="20"/>
          <tpl hier="14" item="6"/>
          <tpl hier="23" item="2"/>
          <tpl hier="25" item="20"/>
        </tpls>
      </n>
      <n v="17">
        <tpls c="7">
          <tpl fld="0" item="1"/>
          <tpl hier="6" item="29"/>
          <tpl hier="10" item="5"/>
          <tpl fld="1" item="13"/>
          <tpl hier="14" item="6"/>
          <tpl hier="23" item="2"/>
          <tpl hier="25" item="20"/>
        </tpls>
      </n>
      <n v="10">
        <tpls c="7">
          <tpl fld="0" item="1"/>
          <tpl hier="6" item="29"/>
          <tpl hier="10" item="5"/>
          <tpl fld="1" item="6"/>
          <tpl hier="14" item="6"/>
          <tpl hier="23" item="2"/>
          <tpl hier="25" item="20"/>
        </tpls>
      </n>
      <n v="17">
        <tpls c="7">
          <tpl fld="0" item="1"/>
          <tpl hier="6" item="29"/>
          <tpl hier="10" item="5"/>
          <tpl fld="1" item="23"/>
          <tpl hier="14" item="6"/>
          <tpl hier="23" item="2"/>
          <tpl hier="25" item="20"/>
        </tpls>
      </n>
      <n v="23">
        <tpls c="7">
          <tpl fld="0" item="1"/>
          <tpl hier="6" item="29"/>
          <tpl hier="10" item="5"/>
          <tpl fld="1" item="21"/>
          <tpl hier="14" item="6"/>
          <tpl hier="23" item="2"/>
          <tpl hier="25" item="20"/>
        </tpls>
      </n>
      <n v="5">
        <tpls c="7">
          <tpl fld="0" item="1"/>
          <tpl hier="6" item="29"/>
          <tpl hier="10" item="5"/>
          <tpl fld="1" item="22"/>
          <tpl hier="14" item="6"/>
          <tpl hier="23" item="2"/>
          <tpl hier="25" item="20"/>
        </tpls>
      </n>
      <n v="3">
        <tpls c="7">
          <tpl fld="0" item="1"/>
          <tpl hier="6" item="29"/>
          <tpl hier="10" item="5"/>
          <tpl fld="1" item="24"/>
          <tpl hier="14" item="6"/>
          <tpl hier="23" item="2"/>
          <tpl hier="25" item="20"/>
        </tpls>
      </n>
      <n v="10">
        <tpls c="7">
          <tpl fld="0" item="1"/>
          <tpl hier="6" item="29"/>
          <tpl hier="10" item="5"/>
          <tpl fld="1" item="7"/>
          <tpl hier="14" item="6"/>
          <tpl hier="23" item="2"/>
          <tpl hier="25" item="20"/>
        </tpls>
      </n>
      <n v="15">
        <tpls c="7">
          <tpl fld="0" item="1"/>
          <tpl hier="6" item="29"/>
          <tpl hier="10" item="5"/>
          <tpl fld="1" item="11"/>
          <tpl hier="14" item="6"/>
          <tpl hier="23" item="2"/>
          <tpl hier="25" item="20"/>
        </tpls>
      </n>
      <n v="24">
        <tpls c="7">
          <tpl fld="0" item="1"/>
          <tpl hier="6" item="29"/>
          <tpl hier="10" item="5"/>
          <tpl fld="1" item="15"/>
          <tpl hier="14" item="6"/>
          <tpl hier="23" item="2"/>
          <tpl hier="25" item="20"/>
        </tpls>
      </n>
      <n v="7">
        <tpls c="7">
          <tpl fld="0" item="1"/>
          <tpl hier="6" item="29"/>
          <tpl hier="10" item="5"/>
          <tpl fld="1" item="0"/>
          <tpl hier="14" item="6"/>
          <tpl hier="23" item="2"/>
          <tpl hier="25" item="20"/>
        </tpls>
      </n>
      <n v="12">
        <tpls c="7">
          <tpl fld="0" item="1"/>
          <tpl hier="6" item="29"/>
          <tpl hier="10" item="5"/>
          <tpl fld="1" item="36"/>
          <tpl hier="14" item="6"/>
          <tpl hier="23" item="2"/>
          <tpl hier="25" item="20"/>
        </tpls>
      </n>
      <n v="10">
        <tpls c="7">
          <tpl fld="0" item="1"/>
          <tpl hier="6" item="29"/>
          <tpl hier="10" item="5"/>
          <tpl fld="1" item="28"/>
          <tpl hier="14" item="6"/>
          <tpl hier="23" item="2"/>
          <tpl hier="25" item="20"/>
        </tpls>
      </n>
      <m>
        <tpls c="7">
          <tpl fld="0" item="1"/>
          <tpl hier="6" item="29"/>
          <tpl hier="10" item="5"/>
          <tpl fld="1" item="12"/>
          <tpl hier="14" item="6"/>
          <tpl hier="23" item="2"/>
          <tpl hier="25" item="20"/>
        </tpls>
      </m>
      <n v="6">
        <tpls c="7">
          <tpl fld="0" item="1"/>
          <tpl hier="6" item="29"/>
          <tpl hier="10" item="5"/>
          <tpl fld="1" item="10"/>
          <tpl hier="14" item="6"/>
          <tpl hier="23" item="2"/>
          <tpl hier="25" item="20"/>
        </tpls>
      </n>
      <n v="16">
        <tpls c="7">
          <tpl fld="0" item="1"/>
          <tpl hier="6" item="29"/>
          <tpl hier="10" item="5"/>
          <tpl fld="1" item="18"/>
          <tpl hier="14" item="6"/>
          <tpl hier="23" item="2"/>
          <tpl hier="25" item="20"/>
        </tpls>
      </n>
      <n v="31">
        <tpls c="7">
          <tpl fld="0" item="1"/>
          <tpl hier="6" item="29"/>
          <tpl hier="10" item="5"/>
          <tpl fld="1" item="30"/>
          <tpl hier="14" item="6"/>
          <tpl hier="23" item="2"/>
          <tpl hier="25" item="20"/>
        </tpls>
      </n>
      <n v="10">
        <tpls c="7">
          <tpl fld="0" item="1"/>
          <tpl hier="6" item="29"/>
          <tpl hier="10" item="5"/>
          <tpl fld="1" item="2"/>
          <tpl hier="14" item="6"/>
          <tpl hier="23" item="2"/>
          <tpl hier="25" item="20"/>
        </tpls>
      </n>
      <n v="11">
        <tpls c="7">
          <tpl fld="0" item="1"/>
          <tpl hier="6" item="29"/>
          <tpl hier="10" item="5"/>
          <tpl fld="1" item="29"/>
          <tpl hier="14" item="6"/>
          <tpl hier="23" item="2"/>
          <tpl hier="25" item="20"/>
        </tpls>
      </n>
      <n v="3">
        <tpls c="7">
          <tpl fld="0" item="1"/>
          <tpl hier="6" item="4"/>
          <tpl hier="10" item="5"/>
          <tpl fld="1" item="16"/>
          <tpl hier="14" item="7"/>
          <tpl hier="23" item="2"/>
          <tpl hier="25" item="20"/>
        </tpls>
      </n>
      <n v="6">
        <tpls c="7">
          <tpl fld="0" item="1"/>
          <tpl hier="6" item="4"/>
          <tpl hier="10" item="5"/>
          <tpl fld="1" item="1"/>
          <tpl hier="14" item="7"/>
          <tpl hier="23" item="2"/>
          <tpl hier="25" item="20"/>
        </tpls>
      </n>
      <n v="11">
        <tpls c="7">
          <tpl fld="0" item="1"/>
          <tpl hier="6" item="4"/>
          <tpl hier="10" item="5"/>
          <tpl fld="1" item="26"/>
          <tpl hier="14" item="7"/>
          <tpl hier="23" item="2"/>
          <tpl hier="25" item="20"/>
        </tpls>
      </n>
      <n v="15">
        <tpls c="7">
          <tpl fld="0" item="1"/>
          <tpl hier="6" item="4"/>
          <tpl hier="10" item="5"/>
          <tpl fld="1" item="5"/>
          <tpl hier="14" item="7"/>
          <tpl hier="23" item="2"/>
          <tpl hier="25" item="20"/>
        </tpls>
      </n>
      <n v="7">
        <tpls c="7">
          <tpl fld="0" item="1"/>
          <tpl hier="6" item="4"/>
          <tpl hier="10" item="5"/>
          <tpl fld="1" item="32"/>
          <tpl hier="14" item="7"/>
          <tpl hier="23" item="2"/>
          <tpl hier="25" item="20"/>
        </tpls>
      </n>
      <n v="13">
        <tpls c="7">
          <tpl fld="0" item="1"/>
          <tpl hier="6" item="4"/>
          <tpl hier="10" item="5"/>
          <tpl fld="1" item="35"/>
          <tpl hier="14" item="7"/>
          <tpl hier="23" item="2"/>
          <tpl hier="25" item="20"/>
        </tpls>
      </n>
      <n v="14">
        <tpls c="7">
          <tpl fld="0" item="1"/>
          <tpl hier="6" item="4"/>
          <tpl hier="10" item="5"/>
          <tpl fld="1" item="25"/>
          <tpl hier="14" item="7"/>
          <tpl hier="23" item="2"/>
          <tpl hier="25" item="20"/>
        </tpls>
      </n>
      <n v="12">
        <tpls c="7">
          <tpl fld="0" item="1"/>
          <tpl hier="6" item="4"/>
          <tpl hier="10" item="5"/>
          <tpl fld="1" item="31"/>
          <tpl hier="14" item="7"/>
          <tpl hier="23" item="2"/>
          <tpl hier="25" item="20"/>
        </tpls>
      </n>
      <n v="2">
        <tpls c="7">
          <tpl fld="0" item="1"/>
          <tpl hier="6" item="4"/>
          <tpl hier="10" item="5"/>
          <tpl fld="1" item="14"/>
          <tpl hier="14" item="7"/>
          <tpl hier="23" item="2"/>
          <tpl hier="25" item="20"/>
        </tpls>
      </n>
      <n v="8">
        <tpls c="7">
          <tpl fld="0" item="1"/>
          <tpl hier="6" item="4"/>
          <tpl hier="10" item="5"/>
          <tpl fld="1" item="9"/>
          <tpl hier="14" item="7"/>
          <tpl hier="23" item="2"/>
          <tpl hier="25" item="20"/>
        </tpls>
      </n>
      <m>
        <tpls c="7">
          <tpl fld="0" item="1"/>
          <tpl hier="6" item="4"/>
          <tpl hier="10" item="5"/>
          <tpl fld="1" item="34"/>
          <tpl hier="14" item="7"/>
          <tpl hier="23" item="2"/>
          <tpl hier="25" item="20"/>
        </tpls>
      </m>
      <n v="7">
        <tpls c="7">
          <tpl fld="0" item="1"/>
          <tpl hier="6" item="4"/>
          <tpl hier="10" item="5"/>
          <tpl fld="1" item="3"/>
          <tpl hier="14" item="7"/>
          <tpl hier="23" item="2"/>
          <tpl hier="25" item="20"/>
        </tpls>
      </n>
      <n v="3">
        <tpls c="7">
          <tpl fld="0" item="1"/>
          <tpl hier="6" item="4"/>
          <tpl hier="10" item="5"/>
          <tpl fld="1" item="33"/>
          <tpl hier="14" item="7"/>
          <tpl hier="23" item="2"/>
          <tpl hier="25" item="20"/>
        </tpls>
      </n>
      <n v="19">
        <tpls c="7">
          <tpl fld="0" item="1"/>
          <tpl hier="6" item="4"/>
          <tpl hier="10" item="5"/>
          <tpl fld="1" item="19"/>
          <tpl hier="14" item="7"/>
          <tpl hier="23" item="2"/>
          <tpl hier="25" item="20"/>
        </tpls>
      </n>
      <n v="15">
        <tpls c="7">
          <tpl fld="0" item="1"/>
          <tpl hier="6" item="4"/>
          <tpl hier="10" item="5"/>
          <tpl fld="1" item="8"/>
          <tpl hier="14" item="7"/>
          <tpl hier="23" item="2"/>
          <tpl hier="25" item="20"/>
        </tpls>
      </n>
      <n v="1">
        <tpls c="7">
          <tpl fld="0" item="1"/>
          <tpl hier="6" item="4"/>
          <tpl hier="10" item="5"/>
          <tpl fld="1" item="17"/>
          <tpl hier="14" item="7"/>
          <tpl hier="23" item="2"/>
          <tpl hier="25" item="20"/>
        </tpls>
      </n>
      <n v="10">
        <tpls c="7">
          <tpl fld="0" item="1"/>
          <tpl hier="6" item="4"/>
          <tpl hier="10" item="5"/>
          <tpl fld="1" item="4"/>
          <tpl hier="14" item="7"/>
          <tpl hier="23" item="2"/>
          <tpl hier="25" item="20"/>
        </tpls>
      </n>
      <n v="13">
        <tpls c="7">
          <tpl fld="0" item="1"/>
          <tpl hier="6" item="4"/>
          <tpl hier="10" item="5"/>
          <tpl fld="1" item="27"/>
          <tpl hier="14" item="7"/>
          <tpl hier="23" item="2"/>
          <tpl hier="25" item="20"/>
        </tpls>
      </n>
      <n v="19">
        <tpls c="7">
          <tpl fld="0" item="1"/>
          <tpl hier="6" item="4"/>
          <tpl hier="10" item="5"/>
          <tpl fld="1" item="20"/>
          <tpl hier="14" item="7"/>
          <tpl hier="23" item="2"/>
          <tpl hier="25" item="20"/>
        </tpls>
      </n>
      <n v="7">
        <tpls c="7">
          <tpl fld="0" item="1"/>
          <tpl hier="6" item="4"/>
          <tpl hier="10" item="5"/>
          <tpl fld="1" item="13"/>
          <tpl hier="14" item="7"/>
          <tpl hier="23" item="2"/>
          <tpl hier="25" item="20"/>
        </tpls>
      </n>
      <n v="4">
        <tpls c="7">
          <tpl fld="0" item="1"/>
          <tpl hier="6" item="4"/>
          <tpl hier="10" item="5"/>
          <tpl fld="1" item="6"/>
          <tpl hier="14" item="7"/>
          <tpl hier="23" item="2"/>
          <tpl hier="25" item="20"/>
        </tpls>
      </n>
      <n v="17">
        <tpls c="7">
          <tpl fld="0" item="1"/>
          <tpl hier="6" item="4"/>
          <tpl hier="10" item="5"/>
          <tpl fld="1" item="23"/>
          <tpl hier="14" item="7"/>
          <tpl hier="23" item="2"/>
          <tpl hier="25" item="20"/>
        </tpls>
      </n>
      <n v="20">
        <tpls c="7">
          <tpl fld="0" item="1"/>
          <tpl hier="6" item="4"/>
          <tpl hier="10" item="5"/>
          <tpl fld="1" item="21"/>
          <tpl hier="14" item="7"/>
          <tpl hier="23" item="2"/>
          <tpl hier="25" item="20"/>
        </tpls>
      </n>
      <n v="9">
        <tpls c="7">
          <tpl fld="0" item="1"/>
          <tpl hier="6" item="4"/>
          <tpl hier="10" item="5"/>
          <tpl fld="1" item="22"/>
          <tpl hier="14" item="7"/>
          <tpl hier="23" item="2"/>
          <tpl hier="25" item="20"/>
        </tpls>
      </n>
      <n v="7">
        <tpls c="7">
          <tpl fld="0" item="1"/>
          <tpl hier="6" item="4"/>
          <tpl hier="10" item="5"/>
          <tpl fld="1" item="24"/>
          <tpl hier="14" item="7"/>
          <tpl hier="23" item="2"/>
          <tpl hier="25" item="20"/>
        </tpls>
      </n>
      <n v="10">
        <tpls c="7">
          <tpl fld="0" item="1"/>
          <tpl hier="6" item="4"/>
          <tpl hier="10" item="5"/>
          <tpl fld="1" item="7"/>
          <tpl hier="14" item="7"/>
          <tpl hier="23" item="2"/>
          <tpl hier="25" item="20"/>
        </tpls>
      </n>
      <n v="9">
        <tpls c="7">
          <tpl fld="0" item="1"/>
          <tpl hier="6" item="4"/>
          <tpl hier="10" item="5"/>
          <tpl fld="1" item="11"/>
          <tpl hier="14" item="7"/>
          <tpl hier="23" item="2"/>
          <tpl hier="25" item="20"/>
        </tpls>
      </n>
      <n v="5">
        <tpls c="7">
          <tpl fld="0" item="1"/>
          <tpl hier="6" item="4"/>
          <tpl hier="10" item="5"/>
          <tpl fld="1" item="15"/>
          <tpl hier="14" item="7"/>
          <tpl hier="23" item="2"/>
          <tpl hier="25" item="20"/>
        </tpls>
      </n>
      <m>
        <tpls c="7">
          <tpl fld="0" item="1"/>
          <tpl hier="6" item="4"/>
          <tpl hier="10" item="5"/>
          <tpl fld="1" item="0"/>
          <tpl hier="14" item="7"/>
          <tpl hier="23" item="2"/>
          <tpl hier="25" item="20"/>
        </tpls>
      </m>
      <n v="3">
        <tpls c="7">
          <tpl fld="0" item="1"/>
          <tpl hier="6" item="4"/>
          <tpl hier="10" item="5"/>
          <tpl fld="1" item="36"/>
          <tpl hier="14" item="7"/>
          <tpl hier="23" item="2"/>
          <tpl hier="25" item="20"/>
        </tpls>
      </n>
      <n v="32">
        <tpls c="7">
          <tpl fld="0" item="1"/>
          <tpl hier="6" item="4"/>
          <tpl hier="10" item="5"/>
          <tpl fld="1" item="28"/>
          <tpl hier="14" item="7"/>
          <tpl hier="23" item="2"/>
          <tpl hier="25" item="20"/>
        </tpls>
      </n>
      <n v="7">
        <tpls c="7">
          <tpl fld="0" item="1"/>
          <tpl hier="6" item="4"/>
          <tpl hier="10" item="5"/>
          <tpl fld="1" item="12"/>
          <tpl hier="14" item="7"/>
          <tpl hier="23" item="2"/>
          <tpl hier="25" item="20"/>
        </tpls>
      </n>
      <n v="9">
        <tpls c="7">
          <tpl fld="0" item="1"/>
          <tpl hier="6" item="4"/>
          <tpl hier="10" item="5"/>
          <tpl fld="1" item="10"/>
          <tpl hier="14" item="7"/>
          <tpl hier="23" item="2"/>
          <tpl hier="25" item="20"/>
        </tpls>
      </n>
      <n v="9">
        <tpls c="7">
          <tpl fld="0" item="1"/>
          <tpl hier="6" item="4"/>
          <tpl hier="10" item="5"/>
          <tpl fld="1" item="18"/>
          <tpl hier="14" item="7"/>
          <tpl hier="23" item="2"/>
          <tpl hier="25" item="20"/>
        </tpls>
      </n>
      <m>
        <tpls c="7">
          <tpl fld="0" item="1"/>
          <tpl hier="6" item="4"/>
          <tpl hier="10" item="5"/>
          <tpl fld="1" item="30"/>
          <tpl hier="14" item="7"/>
          <tpl hier="23" item="2"/>
          <tpl hier="25" item="20"/>
        </tpls>
      </m>
      <n v="7">
        <tpls c="7">
          <tpl fld="0" item="1"/>
          <tpl hier="6" item="4"/>
          <tpl hier="10" item="5"/>
          <tpl fld="1" item="2"/>
          <tpl hier="14" item="7"/>
          <tpl hier="23" item="2"/>
          <tpl hier="25" item="20"/>
        </tpls>
      </n>
      <n v="3">
        <tpls c="7">
          <tpl fld="0" item="1"/>
          <tpl hier="6" item="4"/>
          <tpl hier="10" item="5"/>
          <tpl fld="1" item="29"/>
          <tpl hier="14" item="7"/>
          <tpl hier="23" item="2"/>
          <tpl hier="25" item="20"/>
        </tpls>
      </n>
      <n v="15">
        <tpls c="7">
          <tpl fld="0" item="1"/>
          <tpl hier="6" item="4"/>
          <tpl hier="10" item="5"/>
          <tpl fld="1" item="16"/>
          <tpl hier="14" item="32"/>
          <tpl hier="23" item="2"/>
          <tpl hier="25" item="20"/>
        </tpls>
      </n>
      <n v="36">
        <tpls c="7">
          <tpl fld="0" item="1"/>
          <tpl hier="6" item="4"/>
          <tpl hier="10" item="5"/>
          <tpl fld="1" item="1"/>
          <tpl hier="14" item="32"/>
          <tpl hier="23" item="2"/>
          <tpl hier="25" item="20"/>
        </tpls>
      </n>
      <n v="35">
        <tpls c="7">
          <tpl fld="0" item="1"/>
          <tpl hier="6" item="4"/>
          <tpl hier="10" item="5"/>
          <tpl fld="1" item="26"/>
          <tpl hier="14" item="32"/>
          <tpl hier="23" item="2"/>
          <tpl hier="25" item="20"/>
        </tpls>
      </n>
      <n v="39">
        <tpls c="7">
          <tpl fld="0" item="1"/>
          <tpl hier="6" item="4"/>
          <tpl hier="10" item="5"/>
          <tpl fld="1" item="5"/>
          <tpl hier="14" item="32"/>
          <tpl hier="23" item="2"/>
          <tpl hier="25" item="20"/>
        </tpls>
      </n>
      <n v="16">
        <tpls c="7">
          <tpl fld="0" item="1"/>
          <tpl hier="6" item="4"/>
          <tpl hier="10" item="5"/>
          <tpl fld="1" item="32"/>
          <tpl hier="14" item="32"/>
          <tpl hier="23" item="2"/>
          <tpl hier="25" item="20"/>
        </tpls>
      </n>
      <n v="26">
        <tpls c="7">
          <tpl fld="0" item="1"/>
          <tpl hier="6" item="4"/>
          <tpl hier="10" item="5"/>
          <tpl fld="1" item="35"/>
          <tpl hier="14" item="32"/>
          <tpl hier="23" item="2"/>
          <tpl hier="25" item="20"/>
        </tpls>
      </n>
      <n v="29">
        <tpls c="7">
          <tpl fld="0" item="1"/>
          <tpl hier="6" item="4"/>
          <tpl hier="10" item="5"/>
          <tpl fld="1" item="25"/>
          <tpl hier="14" item="32"/>
          <tpl hier="23" item="2"/>
          <tpl hier="25" item="20"/>
        </tpls>
      </n>
      <n v="23">
        <tpls c="7">
          <tpl fld="0" item="1"/>
          <tpl hier="6" item="4"/>
          <tpl hier="10" item="5"/>
          <tpl fld="1" item="31"/>
          <tpl hier="14" item="32"/>
          <tpl hier="23" item="2"/>
          <tpl hier="25" item="20"/>
        </tpls>
      </n>
      <n v="43">
        <tpls c="7">
          <tpl fld="0" item="1"/>
          <tpl hier="6" item="4"/>
          <tpl hier="10" item="5"/>
          <tpl fld="1" item="14"/>
          <tpl hier="14" item="32"/>
          <tpl hier="23" item="2"/>
          <tpl hier="25" item="20"/>
        </tpls>
      </n>
      <n v="13">
        <tpls c="7">
          <tpl fld="0" item="1"/>
          <tpl hier="6" item="4"/>
          <tpl hier="10" item="5"/>
          <tpl fld="1" item="9"/>
          <tpl hier="14" item="32"/>
          <tpl hier="23" item="2"/>
          <tpl hier="25" item="20"/>
        </tpls>
      </n>
      <n v="19">
        <tpls c="7">
          <tpl fld="0" item="1"/>
          <tpl hier="6" item="4"/>
          <tpl hier="10" item="5"/>
          <tpl fld="1" item="34"/>
          <tpl hier="14" item="32"/>
          <tpl hier="23" item="2"/>
          <tpl hier="25" item="20"/>
        </tpls>
      </n>
      <n v="31">
        <tpls c="7">
          <tpl fld="0" item="1"/>
          <tpl hier="6" item="4"/>
          <tpl hier="10" item="5"/>
          <tpl fld="1" item="3"/>
          <tpl hier="14" item="32"/>
          <tpl hier="23" item="2"/>
          <tpl hier="25" item="20"/>
        </tpls>
      </n>
      <n v="11">
        <tpls c="7">
          <tpl fld="0" item="1"/>
          <tpl hier="6" item="4"/>
          <tpl hier="10" item="5"/>
          <tpl fld="1" item="33"/>
          <tpl hier="14" item="32"/>
          <tpl hier="23" item="2"/>
          <tpl hier="25" item="20"/>
        </tpls>
      </n>
      <n v="22">
        <tpls c="7">
          <tpl fld="0" item="1"/>
          <tpl hier="6" item="4"/>
          <tpl hier="10" item="5"/>
          <tpl fld="1" item="19"/>
          <tpl hier="14" item="32"/>
          <tpl hier="23" item="2"/>
          <tpl hier="25" item="20"/>
        </tpls>
      </n>
      <n v="26">
        <tpls c="7">
          <tpl fld="0" item="1"/>
          <tpl hier="6" item="4"/>
          <tpl hier="10" item="5"/>
          <tpl fld="1" item="8"/>
          <tpl hier="14" item="32"/>
          <tpl hier="23" item="2"/>
          <tpl hier="25" item="20"/>
        </tpls>
      </n>
      <n v="16">
        <tpls c="7">
          <tpl fld="0" item="1"/>
          <tpl hier="6" item="4"/>
          <tpl hier="10" item="5"/>
          <tpl fld="1" item="17"/>
          <tpl hier="14" item="32"/>
          <tpl hier="23" item="2"/>
          <tpl hier="25" item="20"/>
        </tpls>
      </n>
      <n v="7">
        <tpls c="7">
          <tpl fld="0" item="1"/>
          <tpl hier="6" item="4"/>
          <tpl hier="10" item="5"/>
          <tpl fld="1" item="4"/>
          <tpl hier="14" item="32"/>
          <tpl hier="23" item="2"/>
          <tpl hier="25" item="20"/>
        </tpls>
      </n>
      <n v="25">
        <tpls c="7">
          <tpl fld="0" item="1"/>
          <tpl hier="6" item="4"/>
          <tpl hier="10" item="5"/>
          <tpl fld="1" item="27"/>
          <tpl hier="14" item="32"/>
          <tpl hier="23" item="2"/>
          <tpl hier="25" item="20"/>
        </tpls>
      </n>
      <n v="22">
        <tpls c="7">
          <tpl fld="0" item="1"/>
          <tpl hier="6" item="4"/>
          <tpl hier="10" item="5"/>
          <tpl fld="1" item="20"/>
          <tpl hier="14" item="32"/>
          <tpl hier="23" item="2"/>
          <tpl hier="25" item="20"/>
        </tpls>
      </n>
      <n v="29">
        <tpls c="7">
          <tpl fld="0" item="1"/>
          <tpl hier="6" item="4"/>
          <tpl hier="10" item="5"/>
          <tpl fld="1" item="13"/>
          <tpl hier="14" item="32"/>
          <tpl hier="23" item="2"/>
          <tpl hier="25" item="20"/>
        </tpls>
      </n>
      <n v="16">
        <tpls c="7">
          <tpl fld="0" item="1"/>
          <tpl hier="6" item="4"/>
          <tpl hier="10" item="5"/>
          <tpl fld="1" item="6"/>
          <tpl hier="14" item="32"/>
          <tpl hier="23" item="2"/>
          <tpl hier="25" item="20"/>
        </tpls>
      </n>
      <n v="25">
        <tpls c="7">
          <tpl fld="0" item="1"/>
          <tpl hier="6" item="4"/>
          <tpl hier="10" item="5"/>
          <tpl fld="1" item="23"/>
          <tpl hier="14" item="32"/>
          <tpl hier="23" item="2"/>
          <tpl hier="25" item="20"/>
        </tpls>
      </n>
      <n v="27">
        <tpls c="7">
          <tpl fld="0" item="1"/>
          <tpl hier="6" item="4"/>
          <tpl hier="10" item="5"/>
          <tpl fld="1" item="21"/>
          <tpl hier="14" item="32"/>
          <tpl hier="23" item="2"/>
          <tpl hier="25" item="20"/>
        </tpls>
      </n>
      <n v="21">
        <tpls c="7">
          <tpl fld="0" item="1"/>
          <tpl hier="6" item="4"/>
          <tpl hier="10" item="5"/>
          <tpl fld="1" item="22"/>
          <tpl hier="14" item="32"/>
          <tpl hier="23" item="2"/>
          <tpl hier="25" item="20"/>
        </tpls>
      </n>
      <n v="36">
        <tpls c="7">
          <tpl fld="0" item="1"/>
          <tpl hier="6" item="4"/>
          <tpl hier="10" item="5"/>
          <tpl fld="1" item="24"/>
          <tpl hier="14" item="32"/>
          <tpl hier="23" item="2"/>
          <tpl hier="25" item="20"/>
        </tpls>
      </n>
      <n v="42">
        <tpls c="7">
          <tpl fld="0" item="1"/>
          <tpl hier="6" item="4"/>
          <tpl hier="10" item="5"/>
          <tpl fld="1" item="7"/>
          <tpl hier="14" item="32"/>
          <tpl hier="23" item="2"/>
          <tpl hier="25" item="20"/>
        </tpls>
      </n>
      <n v="27">
        <tpls c="7">
          <tpl fld="0" item="1"/>
          <tpl hier="6" item="4"/>
          <tpl hier="10" item="5"/>
          <tpl fld="1" item="11"/>
          <tpl hier="14" item="32"/>
          <tpl hier="23" item="2"/>
          <tpl hier="25" item="20"/>
        </tpls>
      </n>
      <n v="27">
        <tpls c="7">
          <tpl fld="0" item="1"/>
          <tpl hier="6" item="4"/>
          <tpl hier="10" item="5"/>
          <tpl fld="1" item="15"/>
          <tpl hier="14" item="32"/>
          <tpl hier="23" item="2"/>
          <tpl hier="25" item="20"/>
        </tpls>
      </n>
      <n v="13">
        <tpls c="7">
          <tpl fld="0" item="1"/>
          <tpl hier="6" item="4"/>
          <tpl hier="10" item="5"/>
          <tpl fld="1" item="0"/>
          <tpl hier="14" item="32"/>
          <tpl hier="23" item="2"/>
          <tpl hier="25" item="20"/>
        </tpls>
      </n>
      <n v="20">
        <tpls c="7">
          <tpl fld="0" item="1"/>
          <tpl hier="6" item="4"/>
          <tpl hier="10" item="5"/>
          <tpl fld="1" item="36"/>
          <tpl hier="14" item="32"/>
          <tpl hier="23" item="2"/>
          <tpl hier="25" item="20"/>
        </tpls>
      </n>
      <n v="9">
        <tpls c="7">
          <tpl fld="0" item="1"/>
          <tpl hier="6" item="4"/>
          <tpl hier="10" item="5"/>
          <tpl fld="1" item="28"/>
          <tpl hier="14" item="32"/>
          <tpl hier="23" item="2"/>
          <tpl hier="25" item="20"/>
        </tpls>
      </n>
      <n v="31">
        <tpls c="7">
          <tpl fld="0" item="1"/>
          <tpl hier="6" item="4"/>
          <tpl hier="10" item="5"/>
          <tpl fld="1" item="12"/>
          <tpl hier="14" item="32"/>
          <tpl hier="23" item="2"/>
          <tpl hier="25" item="20"/>
        </tpls>
      </n>
      <n v="24">
        <tpls c="7">
          <tpl fld="0" item="1"/>
          <tpl hier="6" item="4"/>
          <tpl hier="10" item="5"/>
          <tpl fld="1" item="10"/>
          <tpl hier="14" item="32"/>
          <tpl hier="23" item="2"/>
          <tpl hier="25" item="20"/>
        </tpls>
      </n>
      <n v="20">
        <tpls c="7">
          <tpl fld="0" item="1"/>
          <tpl hier="6" item="4"/>
          <tpl hier="10" item="5"/>
          <tpl fld="1" item="18"/>
          <tpl hier="14" item="32"/>
          <tpl hier="23" item="2"/>
          <tpl hier="25" item="20"/>
        </tpls>
      </n>
      <n v="45">
        <tpls c="7">
          <tpl fld="0" item="1"/>
          <tpl hier="6" item="4"/>
          <tpl hier="10" item="5"/>
          <tpl fld="1" item="30"/>
          <tpl hier="14" item="32"/>
          <tpl hier="23" item="2"/>
          <tpl hier="25" item="20"/>
        </tpls>
      </n>
      <n v="24">
        <tpls c="7">
          <tpl fld="0" item="1"/>
          <tpl hier="6" item="4"/>
          <tpl hier="10" item="5"/>
          <tpl fld="1" item="2"/>
          <tpl hier="14" item="32"/>
          <tpl hier="23" item="2"/>
          <tpl hier="25" item="20"/>
        </tpls>
      </n>
      <n v="35">
        <tpls c="7">
          <tpl fld="0" item="1"/>
          <tpl hier="6" item="4"/>
          <tpl hier="10" item="5"/>
          <tpl fld="1" item="29"/>
          <tpl hier="14" item="32"/>
          <tpl hier="23" item="2"/>
          <tpl hier="25" item="20"/>
        </tpls>
      </n>
      <n v="10">
        <tpls c="7">
          <tpl fld="0" item="1"/>
          <tpl hier="6" item="4"/>
          <tpl hier="10" item="5"/>
          <tpl fld="1" item="16"/>
          <tpl hier="14" item="10"/>
          <tpl hier="23" item="2"/>
          <tpl hier="25" item="20"/>
        </tpls>
      </n>
      <m>
        <tpls c="7">
          <tpl fld="0" item="1"/>
          <tpl hier="6" item="4"/>
          <tpl hier="10" item="5"/>
          <tpl fld="1" item="1"/>
          <tpl hier="14" item="10"/>
          <tpl hier="23" item="2"/>
          <tpl hier="25" item="20"/>
        </tpls>
      </m>
      <n v="1">
        <tpls c="7">
          <tpl fld="0" item="1"/>
          <tpl hier="6" item="4"/>
          <tpl hier="10" item="5"/>
          <tpl fld="1" item="26"/>
          <tpl hier="14" item="10"/>
          <tpl hier="23" item="2"/>
          <tpl hier="25" item="20"/>
        </tpls>
      </n>
      <n v="2">
        <tpls c="7">
          <tpl fld="0" item="1"/>
          <tpl hier="6" item="4"/>
          <tpl hier="10" item="5"/>
          <tpl fld="1" item="5"/>
          <tpl hier="14" item="10"/>
          <tpl hier="23" item="2"/>
          <tpl hier="25" item="20"/>
        </tpls>
      </n>
      <n v="3">
        <tpls c="7">
          <tpl fld="0" item="1"/>
          <tpl hier="6" item="4"/>
          <tpl hier="10" item="5"/>
          <tpl fld="1" item="32"/>
          <tpl hier="14" item="10"/>
          <tpl hier="23" item="2"/>
          <tpl hier="25" item="20"/>
        </tpls>
      </n>
      <n v="1">
        <tpls c="7">
          <tpl fld="0" item="1"/>
          <tpl hier="6" item="4"/>
          <tpl hier="10" item="5"/>
          <tpl fld="1" item="35"/>
          <tpl hier="14" item="10"/>
          <tpl hier="23" item="2"/>
          <tpl hier="25" item="20"/>
        </tpls>
      </n>
      <n v="6">
        <tpls c="7">
          <tpl fld="0" item="1"/>
          <tpl hier="6" item="4"/>
          <tpl hier="10" item="5"/>
          <tpl fld="1" item="25"/>
          <tpl hier="14" item="10"/>
          <tpl hier="23" item="2"/>
          <tpl hier="25" item="20"/>
        </tpls>
      </n>
      <n v="21">
        <tpls c="7">
          <tpl fld="0" item="1"/>
          <tpl hier="6" item="4"/>
          <tpl hier="10" item="5"/>
          <tpl fld="1" item="31"/>
          <tpl hier="14" item="10"/>
          <tpl hier="23" item="2"/>
          <tpl hier="25" item="20"/>
        </tpls>
      </n>
      <m>
        <tpls c="7">
          <tpl fld="0" item="1"/>
          <tpl hier="6" item="4"/>
          <tpl hier="10" item="5"/>
          <tpl fld="1" item="14"/>
          <tpl hier="14" item="10"/>
          <tpl hier="23" item="2"/>
          <tpl hier="25" item="20"/>
        </tpls>
      </m>
      <n v="5">
        <tpls c="7">
          <tpl fld="0" item="1"/>
          <tpl hier="6" item="4"/>
          <tpl hier="10" item="5"/>
          <tpl fld="1" item="9"/>
          <tpl hier="14" item="10"/>
          <tpl hier="23" item="2"/>
          <tpl hier="25" item="20"/>
        </tpls>
      </n>
      <n v="16">
        <tpls c="7">
          <tpl fld="0" item="1"/>
          <tpl hier="6" item="4"/>
          <tpl hier="10" item="5"/>
          <tpl fld="1" item="34"/>
          <tpl hier="14" item="10"/>
          <tpl hier="23" item="2"/>
          <tpl hier="25" item="20"/>
        </tpls>
      </n>
      <n v="2">
        <tpls c="7">
          <tpl fld="0" item="1"/>
          <tpl hier="6" item="4"/>
          <tpl hier="10" item="5"/>
          <tpl fld="1" item="3"/>
          <tpl hier="14" item="10"/>
          <tpl hier="23" item="2"/>
          <tpl hier="25" item="20"/>
        </tpls>
      </n>
      <n v="2">
        <tpls c="7">
          <tpl fld="0" item="1"/>
          <tpl hier="6" item="4"/>
          <tpl hier="10" item="5"/>
          <tpl fld="1" item="33"/>
          <tpl hier="14" item="10"/>
          <tpl hier="23" item="2"/>
          <tpl hier="25" item="20"/>
        </tpls>
      </n>
      <n v="21">
        <tpls c="7">
          <tpl fld="0" item="1"/>
          <tpl hier="6" item="4"/>
          <tpl hier="10" item="5"/>
          <tpl fld="1" item="19"/>
          <tpl hier="14" item="10"/>
          <tpl hier="23" item="2"/>
          <tpl hier="25" item="20"/>
        </tpls>
      </n>
      <n v="6">
        <tpls c="7">
          <tpl fld="0" item="1"/>
          <tpl hier="6" item="4"/>
          <tpl hier="10" item="5"/>
          <tpl fld="1" item="8"/>
          <tpl hier="14" item="10"/>
          <tpl hier="23" item="2"/>
          <tpl hier="25" item="20"/>
        </tpls>
      </n>
      <m>
        <tpls c="7">
          <tpl fld="0" item="1"/>
          <tpl hier="6" item="4"/>
          <tpl hier="10" item="5"/>
          <tpl fld="1" item="17"/>
          <tpl hier="14" item="10"/>
          <tpl hier="23" item="2"/>
          <tpl hier="25" item="20"/>
        </tpls>
      </m>
      <n v="3">
        <tpls c="7">
          <tpl fld="0" item="1"/>
          <tpl hier="6" item="4"/>
          <tpl hier="10" item="5"/>
          <tpl fld="1" item="4"/>
          <tpl hier="14" item="10"/>
          <tpl hier="23" item="2"/>
          <tpl hier="25" item="20"/>
        </tpls>
      </n>
      <n v="8">
        <tpls c="7">
          <tpl fld="0" item="1"/>
          <tpl hier="6" item="4"/>
          <tpl hier="10" item="5"/>
          <tpl fld="1" item="27"/>
          <tpl hier="14" item="10"/>
          <tpl hier="23" item="2"/>
          <tpl hier="25" item="20"/>
        </tpls>
      </n>
      <n v="3">
        <tpls c="7">
          <tpl fld="0" item="1"/>
          <tpl hier="6" item="4"/>
          <tpl hier="10" item="5"/>
          <tpl fld="1" item="20"/>
          <tpl hier="14" item="10"/>
          <tpl hier="23" item="2"/>
          <tpl hier="25" item="20"/>
        </tpls>
      </n>
      <n v="2">
        <tpls c="7">
          <tpl fld="0" item="1"/>
          <tpl hier="6" item="4"/>
          <tpl hier="10" item="5"/>
          <tpl fld="1" item="13"/>
          <tpl hier="14" item="10"/>
          <tpl hier="23" item="2"/>
          <tpl hier="25" item="20"/>
        </tpls>
      </n>
      <n v="3">
        <tpls c="7">
          <tpl fld="0" item="1"/>
          <tpl hier="6" item="4"/>
          <tpl hier="10" item="5"/>
          <tpl fld="1" item="6"/>
          <tpl hier="14" item="10"/>
          <tpl hier="23" item="2"/>
          <tpl hier="25" item="20"/>
        </tpls>
      </n>
      <m>
        <tpls c="7">
          <tpl fld="0" item="1"/>
          <tpl hier="6" item="4"/>
          <tpl hier="10" item="5"/>
          <tpl fld="1" item="23"/>
          <tpl hier="14" item="10"/>
          <tpl hier="23" item="2"/>
          <tpl hier="25" item="20"/>
        </tpls>
      </m>
      <n v="3">
        <tpls c="7">
          <tpl fld="0" item="1"/>
          <tpl hier="6" item="4"/>
          <tpl hier="10" item="5"/>
          <tpl fld="1" item="21"/>
          <tpl hier="14" item="10"/>
          <tpl hier="23" item="2"/>
          <tpl hier="25" item="20"/>
        </tpls>
      </n>
      <n v="4">
        <tpls c="7">
          <tpl fld="0" item="1"/>
          <tpl hier="6" item="4"/>
          <tpl hier="10" item="5"/>
          <tpl fld="1" item="22"/>
          <tpl hier="14" item="10"/>
          <tpl hier="23" item="2"/>
          <tpl hier="25" item="20"/>
        </tpls>
      </n>
      <m>
        <tpls c="7">
          <tpl fld="0" item="1"/>
          <tpl hier="6" item="4"/>
          <tpl hier="10" item="5"/>
          <tpl fld="1" item="24"/>
          <tpl hier="14" item="10"/>
          <tpl hier="23" item="2"/>
          <tpl hier="25" item="20"/>
        </tpls>
      </m>
      <n v="12">
        <tpls c="7">
          <tpl fld="0" item="1"/>
          <tpl hier="6" item="4"/>
          <tpl hier="10" item="5"/>
          <tpl fld="1" item="7"/>
          <tpl hier="14" item="10"/>
          <tpl hier="23" item="2"/>
          <tpl hier="25" item="20"/>
        </tpls>
      </n>
      <n v="7">
        <tpls c="7">
          <tpl fld="0" item="1"/>
          <tpl hier="6" item="4"/>
          <tpl hier="10" item="5"/>
          <tpl fld="1" item="11"/>
          <tpl hier="14" item="10"/>
          <tpl hier="23" item="2"/>
          <tpl hier="25" item="20"/>
        </tpls>
      </n>
      <n v="5">
        <tpls c="7">
          <tpl fld="0" item="1"/>
          <tpl hier="6" item="4"/>
          <tpl hier="10" item="5"/>
          <tpl fld="1" item="15"/>
          <tpl hier="14" item="10"/>
          <tpl hier="23" item="2"/>
          <tpl hier="25" item="20"/>
        </tpls>
      </n>
      <n v="5">
        <tpls c="7">
          <tpl fld="0" item="1"/>
          <tpl hier="6" item="4"/>
          <tpl hier="10" item="5"/>
          <tpl fld="1" item="0"/>
          <tpl hier="14" item="10"/>
          <tpl hier="23" item="2"/>
          <tpl hier="25" item="20"/>
        </tpls>
      </n>
      <n v="13">
        <tpls c="7">
          <tpl fld="0" item="1"/>
          <tpl hier="6" item="4"/>
          <tpl hier="10" item="5"/>
          <tpl fld="1" item="36"/>
          <tpl hier="14" item="10"/>
          <tpl hier="23" item="2"/>
          <tpl hier="25" item="20"/>
        </tpls>
      </n>
      <n v="6">
        <tpls c="7">
          <tpl fld="0" item="1"/>
          <tpl hier="6" item="4"/>
          <tpl hier="10" item="5"/>
          <tpl fld="1" item="28"/>
          <tpl hier="14" item="10"/>
          <tpl hier="23" item="2"/>
          <tpl hier="25" item="20"/>
        </tpls>
      </n>
      <n v="9">
        <tpls c="7">
          <tpl fld="0" item="1"/>
          <tpl hier="6" item="4"/>
          <tpl hier="10" item="5"/>
          <tpl fld="1" item="12"/>
          <tpl hier="14" item="10"/>
          <tpl hier="23" item="2"/>
          <tpl hier="25" item="20"/>
        </tpls>
      </n>
      <n v="11">
        <tpls c="7">
          <tpl fld="0" item="1"/>
          <tpl hier="6" item="4"/>
          <tpl hier="10" item="5"/>
          <tpl fld="1" item="10"/>
          <tpl hier="14" item="10"/>
          <tpl hier="23" item="2"/>
          <tpl hier="25" item="20"/>
        </tpls>
      </n>
      <n v="15">
        <tpls c="7">
          <tpl fld="0" item="1"/>
          <tpl hier="6" item="4"/>
          <tpl hier="10" item="5"/>
          <tpl fld="1" item="18"/>
          <tpl hier="14" item="10"/>
          <tpl hier="23" item="2"/>
          <tpl hier="25" item="20"/>
        </tpls>
      </n>
      <n v="22">
        <tpls c="7">
          <tpl fld="0" item="1"/>
          <tpl hier="6" item="4"/>
          <tpl hier="10" item="5"/>
          <tpl fld="1" item="30"/>
          <tpl hier="14" item="10"/>
          <tpl hier="23" item="2"/>
          <tpl hier="25" item="20"/>
        </tpls>
      </n>
      <n v="7">
        <tpls c="7">
          <tpl fld="0" item="1"/>
          <tpl hier="6" item="4"/>
          <tpl hier="10" item="5"/>
          <tpl fld="1" item="2"/>
          <tpl hier="14" item="10"/>
          <tpl hier="23" item="2"/>
          <tpl hier="25" item="20"/>
        </tpls>
      </n>
      <m>
        <tpls c="7">
          <tpl fld="0" item="1"/>
          <tpl hier="6" item="4"/>
          <tpl hier="10" item="5"/>
          <tpl fld="1" item="29"/>
          <tpl hier="14" item="10"/>
          <tpl hier="23" item="2"/>
          <tpl hier="25" item="20"/>
        </tpls>
      </m>
      <n v="157">
        <tpls c="7">
          <tpl fld="0" item="1"/>
          <tpl hier="6" item="4"/>
          <tpl hier="10" item="8"/>
          <tpl fld="1" item="16"/>
          <tpl hier="14" item="6"/>
          <tpl hier="23" item="0"/>
          <tpl hier="25" item="1"/>
        </tpls>
      </n>
      <n v="129">
        <tpls c="7">
          <tpl fld="0" item="1"/>
          <tpl hier="6" item="4"/>
          <tpl hier="10" item="8"/>
          <tpl fld="1" item="1"/>
          <tpl hier="14" item="6"/>
          <tpl hier="23" item="0"/>
          <tpl hier="25" item="1"/>
        </tpls>
      </n>
      <n v="167">
        <tpls c="7">
          <tpl fld="0" item="1"/>
          <tpl hier="6" item="4"/>
          <tpl hier="10" item="8"/>
          <tpl fld="1" item="26"/>
          <tpl hier="14" item="6"/>
          <tpl hier="23" item="0"/>
          <tpl hier="25" item="1"/>
        </tpls>
      </n>
      <n v="166">
        <tpls c="7">
          <tpl fld="0" item="1"/>
          <tpl hier="6" item="4"/>
          <tpl hier="10" item="8"/>
          <tpl fld="1" item="5"/>
          <tpl hier="14" item="6"/>
          <tpl hier="23" item="0"/>
          <tpl hier="25" item="1"/>
        </tpls>
      </n>
      <n v="173">
        <tpls c="7">
          <tpl fld="0" item="1"/>
          <tpl hier="6" item="4"/>
          <tpl hier="10" item="8"/>
          <tpl fld="1" item="32"/>
          <tpl hier="14" item="6"/>
          <tpl hier="23" item="0"/>
          <tpl hier="25" item="1"/>
        </tpls>
      </n>
      <n v="129">
        <tpls c="7">
          <tpl fld="0" item="1"/>
          <tpl hier="6" item="4"/>
          <tpl hier="10" item="8"/>
          <tpl fld="1" item="35"/>
          <tpl hier="14" item="6"/>
          <tpl hier="23" item="0"/>
          <tpl hier="25" item="1"/>
        </tpls>
      </n>
      <n v="171">
        <tpls c="7">
          <tpl fld="0" item="1"/>
          <tpl hier="6" item="4"/>
          <tpl hier="10" item="8"/>
          <tpl fld="1" item="25"/>
          <tpl hier="14" item="6"/>
          <tpl hier="23" item="0"/>
          <tpl hier="25" item="1"/>
        </tpls>
      </n>
      <n v="164">
        <tpls c="7">
          <tpl fld="0" item="1"/>
          <tpl hier="6" item="4"/>
          <tpl hier="10" item="8"/>
          <tpl fld="1" item="31"/>
          <tpl hier="14" item="6"/>
          <tpl hier="23" item="0"/>
          <tpl hier="25" item="1"/>
        </tpls>
      </n>
      <n v="166">
        <tpls c="7">
          <tpl fld="0" item="1"/>
          <tpl hier="6" item="4"/>
          <tpl hier="10" item="8"/>
          <tpl fld="1" item="14"/>
          <tpl hier="14" item="6"/>
          <tpl hier="23" item="0"/>
          <tpl hier="25" item="1"/>
        </tpls>
      </n>
      <n v="135">
        <tpls c="7">
          <tpl fld="0" item="1"/>
          <tpl hier="6" item="4"/>
          <tpl hier="10" item="8"/>
          <tpl fld="1" item="9"/>
          <tpl hier="14" item="6"/>
          <tpl hier="23" item="0"/>
          <tpl hier="25" item="1"/>
        </tpls>
      </n>
      <n v="123">
        <tpls c="7">
          <tpl fld="0" item="1"/>
          <tpl hier="6" item="4"/>
          <tpl hier="10" item="8"/>
          <tpl fld="1" item="34"/>
          <tpl hier="14" item="6"/>
          <tpl hier="23" item="0"/>
          <tpl hier="25" item="1"/>
        </tpls>
      </n>
      <n v="111">
        <tpls c="7">
          <tpl fld="0" item="1"/>
          <tpl hier="6" item="4"/>
          <tpl hier="10" item="8"/>
          <tpl fld="1" item="3"/>
          <tpl hier="14" item="6"/>
          <tpl hier="23" item="0"/>
          <tpl hier="25" item="1"/>
        </tpls>
      </n>
      <n v="127">
        <tpls c="7">
          <tpl fld="0" item="1"/>
          <tpl hier="6" item="4"/>
          <tpl hier="10" item="8"/>
          <tpl fld="1" item="33"/>
          <tpl hier="14" item="6"/>
          <tpl hier="23" item="0"/>
          <tpl hier="25" item="1"/>
        </tpls>
      </n>
      <n v="179">
        <tpls c="7">
          <tpl fld="0" item="1"/>
          <tpl hier="6" item="4"/>
          <tpl hier="10" item="8"/>
          <tpl fld="1" item="19"/>
          <tpl hier="14" item="6"/>
          <tpl hier="23" item="0"/>
          <tpl hier="25" item="1"/>
        </tpls>
      </n>
      <n v="205">
        <tpls c="7">
          <tpl fld="0" item="1"/>
          <tpl hier="6" item="4"/>
          <tpl hier="10" item="8"/>
          <tpl fld="1" item="8"/>
          <tpl hier="14" item="6"/>
          <tpl hier="23" item="0"/>
          <tpl hier="25" item="1"/>
        </tpls>
      </n>
      <n v="149">
        <tpls c="7">
          <tpl fld="0" item="1"/>
          <tpl hier="6" item="4"/>
          <tpl hier="10" item="8"/>
          <tpl fld="1" item="17"/>
          <tpl hier="14" item="6"/>
          <tpl hier="23" item="0"/>
          <tpl hier="25" item="1"/>
        </tpls>
      </n>
      <n v="140">
        <tpls c="7">
          <tpl fld="0" item="1"/>
          <tpl hier="6" item="4"/>
          <tpl hier="10" item="8"/>
          <tpl fld="1" item="4"/>
          <tpl hier="14" item="6"/>
          <tpl hier="23" item="0"/>
          <tpl hier="25" item="1"/>
        </tpls>
      </n>
      <n v="163">
        <tpls c="7">
          <tpl fld="0" item="1"/>
          <tpl hier="6" item="4"/>
          <tpl hier="10" item="8"/>
          <tpl fld="1" item="27"/>
          <tpl hier="14" item="6"/>
          <tpl hier="23" item="0"/>
          <tpl hier="25" item="1"/>
        </tpls>
      </n>
      <n v="142">
        <tpls c="7">
          <tpl fld="0" item="1"/>
          <tpl hier="6" item="4"/>
          <tpl hier="10" item="8"/>
          <tpl fld="1" item="20"/>
          <tpl hier="14" item="6"/>
          <tpl hier="23" item="0"/>
          <tpl hier="25" item="1"/>
        </tpls>
      </n>
      <n v="183">
        <tpls c="7">
          <tpl fld="0" item="1"/>
          <tpl hier="6" item="4"/>
          <tpl hier="10" item="8"/>
          <tpl fld="1" item="13"/>
          <tpl hier="14" item="6"/>
          <tpl hier="23" item="0"/>
          <tpl hier="25" item="1"/>
        </tpls>
      </n>
      <n v="131">
        <tpls c="7">
          <tpl fld="0" item="1"/>
          <tpl hier="6" item="4"/>
          <tpl hier="10" item="8"/>
          <tpl fld="1" item="6"/>
          <tpl hier="14" item="6"/>
          <tpl hier="23" item="0"/>
          <tpl hier="25" item="1"/>
        </tpls>
      </n>
      <n v="186">
        <tpls c="7">
          <tpl fld="0" item="1"/>
          <tpl hier="6" item="4"/>
          <tpl hier="10" item="8"/>
          <tpl fld="1" item="23"/>
          <tpl hier="14" item="6"/>
          <tpl hier="23" item="0"/>
          <tpl hier="25" item="1"/>
        </tpls>
      </n>
      <n v="120">
        <tpls c="7">
          <tpl fld="0" item="1"/>
          <tpl hier="6" item="4"/>
          <tpl hier="10" item="8"/>
          <tpl fld="1" item="21"/>
          <tpl hier="14" item="6"/>
          <tpl hier="23" item="0"/>
          <tpl hier="25" item="1"/>
        </tpls>
      </n>
      <n v="168">
        <tpls c="7">
          <tpl fld="0" item="1"/>
          <tpl hier="6" item="4"/>
          <tpl hier="10" item="8"/>
          <tpl fld="1" item="22"/>
          <tpl hier="14" item="6"/>
          <tpl hier="23" item="0"/>
          <tpl hier="25" item="1"/>
        </tpls>
      </n>
      <n v="219">
        <tpls c="7">
          <tpl fld="0" item="1"/>
          <tpl hier="6" item="4"/>
          <tpl hier="10" item="8"/>
          <tpl fld="1" item="24"/>
          <tpl hier="14" item="6"/>
          <tpl hier="23" item="0"/>
          <tpl hier="25" item="1"/>
        </tpls>
      </n>
      <n v="203">
        <tpls c="7">
          <tpl fld="0" item="1"/>
          <tpl hier="6" item="4"/>
          <tpl hier="10" item="8"/>
          <tpl fld="1" item="7"/>
          <tpl hier="14" item="6"/>
          <tpl hier="23" item="0"/>
          <tpl hier="25" item="1"/>
        </tpls>
      </n>
      <n v="173">
        <tpls c="7">
          <tpl fld="0" item="1"/>
          <tpl hier="6" item="4"/>
          <tpl hier="10" item="8"/>
          <tpl fld="1" item="11"/>
          <tpl hier="14" item="6"/>
          <tpl hier="23" item="0"/>
          <tpl hier="25" item="1"/>
        </tpls>
      </n>
      <n v="205">
        <tpls c="7">
          <tpl fld="0" item="1"/>
          <tpl hier="6" item="4"/>
          <tpl hier="10" item="8"/>
          <tpl fld="1" item="15"/>
          <tpl hier="14" item="6"/>
          <tpl hier="23" item="0"/>
          <tpl hier="25" item="1"/>
        </tpls>
      </n>
      <n v="103">
        <tpls c="7">
          <tpl fld="0" item="1"/>
          <tpl hier="6" item="4"/>
          <tpl hier="10" item="8"/>
          <tpl fld="1" item="0"/>
          <tpl hier="14" item="6"/>
          <tpl hier="23" item="0"/>
          <tpl hier="25" item="1"/>
        </tpls>
      </n>
      <n v="174">
        <tpls c="7">
          <tpl fld="0" item="1"/>
          <tpl hier="6" item="4"/>
          <tpl hier="10" item="8"/>
          <tpl fld="1" item="36"/>
          <tpl hier="14" item="6"/>
          <tpl hier="23" item="0"/>
          <tpl hier="25" item="1"/>
        </tpls>
      </n>
      <n v="167">
        <tpls c="7">
          <tpl fld="0" item="1"/>
          <tpl hier="6" item="4"/>
          <tpl hier="10" item="8"/>
          <tpl fld="1" item="28"/>
          <tpl hier="14" item="6"/>
          <tpl hier="23" item="0"/>
          <tpl hier="25" item="1"/>
        </tpls>
      </n>
      <n v="100">
        <tpls c="7">
          <tpl fld="0" item="1"/>
          <tpl hier="6" item="4"/>
          <tpl hier="10" item="8"/>
          <tpl fld="1" item="12"/>
          <tpl hier="14" item="6"/>
          <tpl hier="23" item="0"/>
          <tpl hier="25" item="1"/>
        </tpls>
      </n>
      <n v="132">
        <tpls c="7">
          <tpl fld="0" item="1"/>
          <tpl hier="6" item="4"/>
          <tpl hier="10" item="8"/>
          <tpl fld="1" item="10"/>
          <tpl hier="14" item="6"/>
          <tpl hier="23" item="0"/>
          <tpl hier="25" item="1"/>
        </tpls>
      </n>
      <n v="199">
        <tpls c="7">
          <tpl fld="0" item="1"/>
          <tpl hier="6" item="4"/>
          <tpl hier="10" item="8"/>
          <tpl fld="1" item="18"/>
          <tpl hier="14" item="6"/>
          <tpl hier="23" item="0"/>
          <tpl hier="25" item="1"/>
        </tpls>
      </n>
      <n v="190">
        <tpls c="7">
          <tpl fld="0" item="1"/>
          <tpl hier="6" item="4"/>
          <tpl hier="10" item="8"/>
          <tpl fld="1" item="30"/>
          <tpl hier="14" item="6"/>
          <tpl hier="23" item="0"/>
          <tpl hier="25" item="1"/>
        </tpls>
      </n>
      <n v="141">
        <tpls c="7">
          <tpl fld="0" item="1"/>
          <tpl hier="6" item="4"/>
          <tpl hier="10" item="8"/>
          <tpl fld="1" item="2"/>
          <tpl hier="14" item="6"/>
          <tpl hier="23" item="0"/>
          <tpl hier="25" item="1"/>
        </tpls>
      </n>
      <n v="175">
        <tpls c="7">
          <tpl fld="0" item="1"/>
          <tpl hier="6" item="4"/>
          <tpl hier="10" item="8"/>
          <tpl fld="1" item="29"/>
          <tpl hier="14" item="6"/>
          <tpl hier="23" item="0"/>
          <tpl hier="25" item="1"/>
        </tpls>
      </n>
      <n v="434">
        <tpls c="7">
          <tpl fld="0" item="1"/>
          <tpl hier="6" item="4"/>
          <tpl hier="10" item="33"/>
          <tpl fld="1" item="16"/>
          <tpl hier="14" item="6"/>
          <tpl hier="23" item="0"/>
          <tpl hier="25" item="1"/>
        </tpls>
      </n>
      <n v="413">
        <tpls c="7">
          <tpl fld="0" item="1"/>
          <tpl hier="6" item="4"/>
          <tpl hier="10" item="33"/>
          <tpl fld="1" item="1"/>
          <tpl hier="14" item="6"/>
          <tpl hier="23" item="0"/>
          <tpl hier="25" item="1"/>
        </tpls>
      </n>
      <n v="440">
        <tpls c="7">
          <tpl fld="0" item="1"/>
          <tpl hier="6" item="4"/>
          <tpl hier="10" item="33"/>
          <tpl fld="1" item="26"/>
          <tpl hier="14" item="6"/>
          <tpl hier="23" item="0"/>
          <tpl hier="25" item="1"/>
        </tpls>
      </n>
      <n v="398">
        <tpls c="7">
          <tpl fld="0" item="1"/>
          <tpl hier="6" item="4"/>
          <tpl hier="10" item="33"/>
          <tpl fld="1" item="5"/>
          <tpl hier="14" item="6"/>
          <tpl hier="23" item="0"/>
          <tpl hier="25" item="1"/>
        </tpls>
      </n>
      <n v="366">
        <tpls c="7">
          <tpl fld="0" item="1"/>
          <tpl hier="6" item="4"/>
          <tpl hier="10" item="33"/>
          <tpl fld="1" item="32"/>
          <tpl hier="14" item="6"/>
          <tpl hier="23" item="0"/>
          <tpl hier="25" item="1"/>
        </tpls>
      </n>
      <n v="382">
        <tpls c="7">
          <tpl fld="0" item="1"/>
          <tpl hier="6" item="4"/>
          <tpl hier="10" item="33"/>
          <tpl fld="1" item="35"/>
          <tpl hier="14" item="6"/>
          <tpl hier="23" item="0"/>
          <tpl hier="25" item="1"/>
        </tpls>
      </n>
      <n v="416">
        <tpls c="7">
          <tpl fld="0" item="1"/>
          <tpl hier="6" item="4"/>
          <tpl hier="10" item="33"/>
          <tpl fld="1" item="25"/>
          <tpl hier="14" item="6"/>
          <tpl hier="23" item="0"/>
          <tpl hier="25" item="1"/>
        </tpls>
      </n>
      <n v="418">
        <tpls c="7">
          <tpl fld="0" item="1"/>
          <tpl hier="6" item="4"/>
          <tpl hier="10" item="33"/>
          <tpl fld="1" item="31"/>
          <tpl hier="14" item="6"/>
          <tpl hier="23" item="0"/>
          <tpl hier="25" item="1"/>
        </tpls>
      </n>
      <n v="425">
        <tpls c="7">
          <tpl fld="0" item="1"/>
          <tpl hier="6" item="4"/>
          <tpl hier="10" item="33"/>
          <tpl fld="1" item="14"/>
          <tpl hier="14" item="6"/>
          <tpl hier="23" item="0"/>
          <tpl hier="25" item="1"/>
        </tpls>
      </n>
      <n v="370">
        <tpls c="7">
          <tpl fld="0" item="1"/>
          <tpl hier="6" item="4"/>
          <tpl hier="10" item="33"/>
          <tpl fld="1" item="9"/>
          <tpl hier="14" item="6"/>
          <tpl hier="23" item="0"/>
          <tpl hier="25" item="1"/>
        </tpls>
      </n>
      <n v="413">
        <tpls c="7">
          <tpl fld="0" item="1"/>
          <tpl hier="6" item="4"/>
          <tpl hier="10" item="33"/>
          <tpl fld="1" item="34"/>
          <tpl hier="14" item="6"/>
          <tpl hier="23" item="0"/>
          <tpl hier="25" item="1"/>
        </tpls>
      </n>
      <n v="415">
        <tpls c="7">
          <tpl fld="0" item="1"/>
          <tpl hier="6" item="4"/>
          <tpl hier="10" item="33"/>
          <tpl fld="1" item="3"/>
          <tpl hier="14" item="6"/>
          <tpl hier="23" item="0"/>
          <tpl hier="25" item="1"/>
        </tpls>
      </n>
      <n v="384">
        <tpls c="7">
          <tpl fld="0" item="1"/>
          <tpl hier="6" item="4"/>
          <tpl hier="10" item="33"/>
          <tpl fld="1" item="33"/>
          <tpl hier="14" item="6"/>
          <tpl hier="23" item="0"/>
          <tpl hier="25" item="1"/>
        </tpls>
      </n>
      <n v="491">
        <tpls c="7">
          <tpl fld="0" item="1"/>
          <tpl hier="6" item="4"/>
          <tpl hier="10" item="33"/>
          <tpl fld="1" item="19"/>
          <tpl hier="14" item="6"/>
          <tpl hier="23" item="0"/>
          <tpl hier="25" item="1"/>
        </tpls>
      </n>
      <n v="541">
        <tpls c="7">
          <tpl fld="0" item="1"/>
          <tpl hier="6" item="4"/>
          <tpl hier="10" item="33"/>
          <tpl fld="1" item="8"/>
          <tpl hier="14" item="6"/>
          <tpl hier="23" item="0"/>
          <tpl hier="25" item="1"/>
        </tpls>
      </n>
      <n v="381">
        <tpls c="7">
          <tpl fld="0" item="1"/>
          <tpl hier="6" item="4"/>
          <tpl hier="10" item="33"/>
          <tpl fld="1" item="17"/>
          <tpl hier="14" item="6"/>
          <tpl hier="23" item="0"/>
          <tpl hier="25" item="1"/>
        </tpls>
      </n>
      <n v="389">
        <tpls c="7">
          <tpl fld="0" item="1"/>
          <tpl hier="6" item="4"/>
          <tpl hier="10" item="33"/>
          <tpl fld="1" item="4"/>
          <tpl hier="14" item="6"/>
          <tpl hier="23" item="0"/>
          <tpl hier="25" item="1"/>
        </tpls>
      </n>
      <n v="448">
        <tpls c="7">
          <tpl fld="0" item="1"/>
          <tpl hier="6" item="4"/>
          <tpl hier="10" item="33"/>
          <tpl fld="1" item="27"/>
          <tpl hier="14" item="6"/>
          <tpl hier="23" item="0"/>
          <tpl hier="25" item="1"/>
        </tpls>
      </n>
      <n v="380">
        <tpls c="7">
          <tpl fld="0" item="1"/>
          <tpl hier="6" item="4"/>
          <tpl hier="10" item="33"/>
          <tpl fld="1" item="20"/>
          <tpl hier="14" item="6"/>
          <tpl hier="23" item="0"/>
          <tpl hier="25" item="1"/>
        </tpls>
      </n>
      <n v="450">
        <tpls c="7">
          <tpl fld="0" item="1"/>
          <tpl hier="6" item="4"/>
          <tpl hier="10" item="33"/>
          <tpl fld="1" item="13"/>
          <tpl hier="14" item="6"/>
          <tpl hier="23" item="0"/>
          <tpl hier="25" item="1"/>
        </tpls>
      </n>
      <n v="400">
        <tpls c="7">
          <tpl fld="0" item="1"/>
          <tpl hier="6" item="4"/>
          <tpl hier="10" item="33"/>
          <tpl fld="1" item="6"/>
          <tpl hier="14" item="6"/>
          <tpl hier="23" item="0"/>
          <tpl hier="25" item="1"/>
        </tpls>
      </n>
      <n v="446">
        <tpls c="7">
          <tpl fld="0" item="1"/>
          <tpl hier="6" item="4"/>
          <tpl hier="10" item="33"/>
          <tpl fld="1" item="23"/>
          <tpl hier="14" item="6"/>
          <tpl hier="23" item="0"/>
          <tpl hier="25" item="1"/>
        </tpls>
      </n>
      <n v="265">
        <tpls c="7">
          <tpl fld="0" item="1"/>
          <tpl hier="6" item="4"/>
          <tpl hier="10" item="33"/>
          <tpl fld="1" item="21"/>
          <tpl hier="14" item="6"/>
          <tpl hier="23" item="0"/>
          <tpl hier="25" item="1"/>
        </tpls>
      </n>
      <n v="465">
        <tpls c="7">
          <tpl fld="0" item="1"/>
          <tpl hier="6" item="4"/>
          <tpl hier="10" item="33"/>
          <tpl fld="1" item="22"/>
          <tpl hier="14" item="6"/>
          <tpl hier="23" item="0"/>
          <tpl hier="25" item="1"/>
        </tpls>
      </n>
      <n v="483">
        <tpls c="7">
          <tpl fld="0" item="1"/>
          <tpl hier="6" item="4"/>
          <tpl hier="10" item="33"/>
          <tpl fld="1" item="24"/>
          <tpl hier="14" item="6"/>
          <tpl hier="23" item="0"/>
          <tpl hier="25" item="1"/>
        </tpls>
      </n>
      <n v="521">
        <tpls c="7">
          <tpl fld="0" item="1"/>
          <tpl hier="6" item="4"/>
          <tpl hier="10" item="33"/>
          <tpl fld="1" item="7"/>
          <tpl hier="14" item="6"/>
          <tpl hier="23" item="0"/>
          <tpl hier="25" item="1"/>
        </tpls>
      </n>
      <n v="415">
        <tpls c="7">
          <tpl fld="0" item="1"/>
          <tpl hier="6" item="4"/>
          <tpl hier="10" item="33"/>
          <tpl fld="1" item="11"/>
          <tpl hier="14" item="6"/>
          <tpl hier="23" item="0"/>
          <tpl hier="25" item="1"/>
        </tpls>
      </n>
      <n v="466">
        <tpls c="7">
          <tpl fld="0" item="1"/>
          <tpl hier="6" item="4"/>
          <tpl hier="10" item="33"/>
          <tpl fld="1" item="15"/>
          <tpl hier="14" item="6"/>
          <tpl hier="23" item="0"/>
          <tpl hier="25" item="1"/>
        </tpls>
      </n>
      <n v="316">
        <tpls c="7">
          <tpl fld="0" item="1"/>
          <tpl hier="6" item="4"/>
          <tpl hier="10" item="33"/>
          <tpl fld="1" item="0"/>
          <tpl hier="14" item="6"/>
          <tpl hier="23" item="0"/>
          <tpl hier="25" item="1"/>
        </tpls>
      </n>
      <n v="456">
        <tpls c="7">
          <tpl fld="0" item="1"/>
          <tpl hier="6" item="4"/>
          <tpl hier="10" item="33"/>
          <tpl fld="1" item="36"/>
          <tpl hier="14" item="6"/>
          <tpl hier="23" item="0"/>
          <tpl hier="25" item="1"/>
        </tpls>
      </n>
      <n v="411">
        <tpls c="7">
          <tpl fld="0" item="1"/>
          <tpl hier="6" item="4"/>
          <tpl hier="10" item="33"/>
          <tpl fld="1" item="28"/>
          <tpl hier="14" item="6"/>
          <tpl hier="23" item="0"/>
          <tpl hier="25" item="1"/>
        </tpls>
      </n>
      <n v="373">
        <tpls c="7">
          <tpl fld="0" item="1"/>
          <tpl hier="6" item="4"/>
          <tpl hier="10" item="33"/>
          <tpl fld="1" item="12"/>
          <tpl hier="14" item="6"/>
          <tpl hier="23" item="0"/>
          <tpl hier="25" item="1"/>
        </tpls>
      </n>
      <n v="377">
        <tpls c="7">
          <tpl fld="0" item="1"/>
          <tpl hier="6" item="4"/>
          <tpl hier="10" item="33"/>
          <tpl fld="1" item="10"/>
          <tpl hier="14" item="6"/>
          <tpl hier="23" item="0"/>
          <tpl hier="25" item="1"/>
        </tpls>
      </n>
      <n v="490">
        <tpls c="7">
          <tpl fld="0" item="1"/>
          <tpl hier="6" item="4"/>
          <tpl hier="10" item="33"/>
          <tpl fld="1" item="18"/>
          <tpl hier="14" item="6"/>
          <tpl hier="23" item="0"/>
          <tpl hier="25" item="1"/>
        </tpls>
      </n>
      <n v="464">
        <tpls c="7">
          <tpl fld="0" item="1"/>
          <tpl hier="6" item="4"/>
          <tpl hier="10" item="33"/>
          <tpl fld="1" item="30"/>
          <tpl hier="14" item="6"/>
          <tpl hier="23" item="0"/>
          <tpl hier="25" item="1"/>
        </tpls>
      </n>
      <n v="407">
        <tpls c="7">
          <tpl fld="0" item="1"/>
          <tpl hier="6" item="4"/>
          <tpl hier="10" item="33"/>
          <tpl fld="1" item="2"/>
          <tpl hier="14" item="6"/>
          <tpl hier="23" item="0"/>
          <tpl hier="25" item="1"/>
        </tpls>
      </n>
      <n v="442">
        <tpls c="7">
          <tpl fld="0" item="1"/>
          <tpl hier="6" item="4"/>
          <tpl hier="10" item="33"/>
          <tpl fld="1" item="29"/>
          <tpl hier="14" item="6"/>
          <tpl hier="23" item="0"/>
          <tpl hier="25" item="1"/>
        </tpls>
      </n>
    </entries>
    <sets count="34">
      <set count="1" maxRank="1" setDefinition="{[Table3].[Order Date (Year)].[All]}">
        <tpls c="1">
          <tpl hier="23" item="4294967295"/>
        </tpls>
      </set>
      <set count="1" maxRank="1" setDefinition="{[Table3].[Order Date (Month)].[All]}">
        <tpls c="1">
          <tpl hier="25" item="4294967295"/>
        </tpls>
      </set>
      <set count="1" maxRank="1" setDefinition="{[Table3].[Order Date (Year)].&amp;[2014]}">
        <tpls c="1">
          <tpl fld="2" item="0"/>
        </tpls>
      </set>
      <set count="1" maxRank="1" setDefinition="{[Table3].[Order Date (Year)].&amp;[2017]}">
        <tpls c="1">
          <tpl fld="2" item="1"/>
        </tpls>
      </set>
      <set count="1" maxRank="1" setDefinition="{[Table3].[Day].[All]}">
        <tpls c="1">
          <tpl hier="6" item="4294967295"/>
        </tpls>
      </set>
      <set count="1" maxRank="1" setDefinition="{[Table3].[Segment].[All]}">
        <tpls c="1">
          <tpl hier="10" item="4294967295"/>
        </tpls>
      </set>
      <set count="1" maxRank="1" setDefinition="{[Table3].[Category].[All]}">
        <tpls c="1">
          <tpl hier="14" item="4294967295"/>
        </tpls>
      </set>
      <set count="1" maxRank="1" setDefinition="{[Table3].[Category].&amp;[Furniture]}">
        <tpls c="1">
          <tpl fld="3" item="0"/>
        </tpls>
      </set>
      <set count="1" maxRank="1" setDefinition="{[Table3].[Segment].&amp;[Corporate]}">
        <tpls c="1">
          <tpl fld="4" item="0"/>
        </tpls>
      </set>
      <set count="1" maxRank="1" setDefinition="{[Table3].[Order Date (Month)].&amp;[Jan]}">
        <tpls c="1">
          <tpl fld="5" item="0"/>
        </tpls>
      </set>
      <set count="1" maxRank="1" setDefinition="{[Table3].[Category].&amp;[Technology]}">
        <tpls c="1">
          <tpl fld="3" item="1"/>
        </tpls>
      </set>
      <set count="1" maxRank="1" setDefinition="{[Table3].[Order Date (Year)].&amp;[2015]}">
        <tpls c="1">
          <tpl fld="2" item="2"/>
        </tpls>
      </set>
      <set count="1" maxRank="1" setDefinition="{[Table3].[Segment].&amp;[Consumer]}">
        <tpls c="1">
          <tpl fld="4" item="1"/>
        </tpls>
      </set>
      <set count="1" maxRank="1" setDefinition="{[Table3].[Order Date (Year)].&amp;[2016]}">
        <tpls c="1">
          <tpl fld="2" item="3"/>
        </tpls>
      </set>
      <set count="1" maxRank="1" setDefinition="{[Table3].[Segment].&amp;[Home Office]}">
        <tpls c="1">
          <tpl fld="4" item="2"/>
        </tpls>
      </set>
      <set count="6" maxRank="1" setDefinition="{[Table3].[Order Date (Month)].&amp;[Apr],[Table3].[Order Date (Month)].&amp;[Feb],[Table3].[Order Date (Month)].&amp;[Jan],[Table3].[Order Date (Month)].&amp;[Jun],[Table3].[Order Date (Month)].&amp;[Mar],[Table3].[Order Date (Month)].&amp;[May]}">
        <tpls c="1">
          <tpl fld="5" item="1"/>
        </tpls>
      </set>
      <set count="2" maxRank="1" setDefinition="{[Table3].[Category].&amp;[Office Supplies],[Table3].[Category].&amp;[Technology]}">
        <tpls c="1">
          <tpl fld="3" item="2"/>
        </tpls>
      </set>
      <set count="2" maxRank="1" setDefinition="{[Table3].[Order Date (Year)].&amp;[2014],[Table3].[Order Date (Year)].&amp;[2015]}">
        <tpls c="1">
          <tpl fld="2" item="0"/>
        </tpls>
      </set>
      <set count="3" maxRank="1" setDefinition="{[Table3].[Order Date (Year)].&amp;[2014],[Table3].[Order Date (Year)].&amp;[2015],[Table3].[Order Date (Year)].&amp;[2016]}">
        <tpls c="1">
          <tpl fld="2" item="0"/>
        </tpls>
      </set>
      <set count="10" maxRank="1" setDefinition="{[Table3].[Order Date (Month)].&amp;[Apr],[Table3].[Order Date (Month)].&amp;[Aug],[Table3].[Order Date (Month)].&amp;[Feb],[Table3].[Order Date (Month)].&amp;[Jan],[Table3].[Order Date (Month)].&amp;[Jul],[Table3].[Order Date (Month)].&amp;[Jun],[Table3].[Order Date (Month)].&amp;[Mar],[Table3].[Order Date (Month)].&amp;[May],[Table3].[Order Date (Month)].&amp;[Oct],[Table3].[Order Date (Month)].&amp;[Sep]}">
        <tpls c="1">
          <tpl fld="5" item="1"/>
        </tpls>
      </set>
      <set count="7" maxRank="1" setDefinition="{[Table3].[Order Date (Month)].&amp;[Apr],[Table3].[Order Date (Month)].&amp;[Feb],[Table3].[Order Date (Month)].&amp;[Jan],[Table3].[Order Date (Month)].&amp;[Jul],[Table3].[Order Date (Month)].&amp;[Jun],[Table3].[Order Date (Month)].&amp;[Mar],[Table3].[Order Date (Month)].&amp;[May]}">
        <tpls c="1">
          <tpl fld="5" item="1"/>
        </tpls>
      </set>
      <set count="30" maxRank="1" setDefinition="{[Table3].[Day].&amp;[1],[Table3].[Day].&amp;[10],[Table3].[Day].&amp;[11],[Table3].[Day].&amp;[12],[Table3].[Day].&amp;[13],[Table3].[Day].&amp;[14],[Table3].[Day].&amp;[15],[Table3].[Day].&amp;[16],[Table3].[Day].&amp;[17],[Table3].[Day].&amp;[18],[Table3].[Day].&amp;[19],[Table3].[Day].&amp;[2],[Table3].[Day].&amp;[20],[Table3].[Day].&amp;[21],[Table3].[Day].&amp;[22],[Table3].[Day].&amp;[23],[Table3].[Day].&amp;[24],[Table3].[Day].&amp;[25],[Table3].[Day].&amp;[26],[Table3].[Day].&amp;[27],[Table3].[Day].&amp;[28],[Table3].[Day].&amp;[29],[Table3].[Day].&amp;[3],[Table3].[Day].&amp;[30],[Table3].[Day].&amp;[31],[Table3].[Day].&amp;[5],[Table3].[Day].&amp;[6],[Table3].[Day].&amp;[7],[Table3].[Day].&amp;[8],[Table3].[Day].&amp;[9]}">
        <tpls c="1">
          <tpl fld="6" item="0"/>
        </tpls>
      </set>
      <set count="29" maxRank="1" setDefinition="{[Table3].[Day].&amp;[10],[Table3].[Day].&amp;[11],[Table3].[Day].&amp;[12],[Table3].[Day].&amp;[13],[Table3].[Day].&amp;[14],[Table3].[Day].&amp;[15],[Table3].[Day].&amp;[16],[Table3].[Day].&amp;[17],[Table3].[Day].&amp;[18],[Table3].[Day].&amp;[19],[Table3].[Day].&amp;[2],[Table3].[Day].&amp;[20],[Table3].[Day].&amp;[21],[Table3].[Day].&amp;[22],[Table3].[Day].&amp;[23],[Table3].[Day].&amp;[24],[Table3].[Day].&amp;[25],[Table3].[Day].&amp;[26],[Table3].[Day].&amp;[27],[Table3].[Day].&amp;[28],[Table3].[Day].&amp;[29],[Table3].[Day].&amp;[3],[Table3].[Day].&amp;[30],[Table3].[Day].&amp;[31],[Table3].[Day].&amp;[5],[Table3].[Day].&amp;[6],[Table3].[Day].&amp;[7],[Table3].[Day].&amp;[8],[Table3].[Day].&amp;[9]}">
        <tpls c="1">
          <tpl fld="6" item="1"/>
        </tpls>
      </set>
      <set count="28" maxRank="1" setDefinition="{[Table3].[Day].&amp;[10],[Table3].[Day].&amp;[11],[Table3].[Day].&amp;[12],[Table3].[Day].&amp;[13],[Table3].[Day].&amp;[14],[Table3].[Day].&amp;[15],[Table3].[Day].&amp;[16],[Table3].[Day].&amp;[17],[Table3].[Day].&amp;[18],[Table3].[Day].&amp;[19],[Table3].[Day].&amp;[2],[Table3].[Day].&amp;[20],[Table3].[Day].&amp;[21],[Table3].[Day].&amp;[22],[Table3].[Day].&amp;[23],[Table3].[Day].&amp;[24],[Table3].[Day].&amp;[25],[Table3].[Day].&amp;[26],[Table3].[Day].&amp;[27],[Table3].[Day].&amp;[28],[Table3].[Day].&amp;[29],[Table3].[Day].&amp;[3],[Table3].[Day].&amp;[30],[Table3].[Day].&amp;[31],[Table3].[Day].&amp;[5],[Table3].[Day].&amp;[6],[Table3].[Day].&amp;[7],[Table3].[Day].&amp;[8]}">
        <tpls c="1">
          <tpl fld="6" item="1"/>
        </tpls>
      </set>
      <set count="1" maxRank="1" setDefinition="{[Table3].[Day].&amp;[1]}">
        <tpls c="1">
          <tpl fld="6" item="0"/>
        </tpls>
      </set>
      <set count="1" maxRank="1" setDefinition="{[Table3].[Day].&amp;[2]}">
        <tpls c="1">
          <tpl fld="6" item="2"/>
        </tpls>
      </set>
      <set count="1" maxRank="1" setDefinition="{[Table3].[Day].&amp;[3]}">
        <tpls c="1">
          <tpl fld="6" item="3"/>
        </tpls>
      </set>
      <set count="4" maxRank="1" setDefinition="{[Table3].[Order Date (Month)].&amp;[Apr],[Table3].[Order Date (Month)].&amp;[Feb],[Table3].[Order Date (Month)].&amp;[Jan],[Table3].[Order Date (Month)].&amp;[Mar]}">
        <tpls c="1">
          <tpl fld="5" item="1"/>
        </tpls>
      </set>
      <set count="1" maxRank="1" setDefinition="{[Table3].[Order Date (Month)].&amp;[Feb]}">
        <tpls c="1">
          <tpl fld="5" item="2"/>
        </tpls>
      </set>
      <set count="10" maxRank="1" setDefinition="{[Table3].[Day].&amp;[1],[Table3].[Day].&amp;[10],[Table3].[Day].&amp;[2],[Table3].[Day].&amp;[3],[Table3].[Day].&amp;[4],[Table3].[Day].&amp;[5],[Table3].[Day].&amp;[6],[Table3].[Day].&amp;[7],[Table3].[Day].&amp;[8],[Table3].[Day].&amp;[9]}">
        <tpls c="1">
          <tpl fld="6" item="0"/>
        </tpls>
      </set>
      <set count="5" maxRank="1" setDefinition="{[Table3].[Order Date (Month)].&amp;[Apr],[Table3].[Order Date (Month)].&amp;[Feb],[Table3].[Order Date (Month)].&amp;[Jan],[Table3].[Order Date (Month)].&amp;[Mar],[Table3].[Order Date (Month)].&amp;[May]}">
        <tpls c="1">
          <tpl fld="5" item="1"/>
        </tpls>
      </set>
      <set count="1" maxRank="1" setDefinition="{[Table3].[Order Date (Month)].&amp;[Nov]}">
        <tpls c="1">
          <tpl fld="5" item="3"/>
        </tpls>
      </set>
      <set count="1" maxRank="1" setDefinition="{[Table3].[Category].&amp;[Office Supplies]}">
        <tpls c="1">
          <tpl fld="3" item="2"/>
        </tpls>
      </set>
      <set count="2" maxRank="1" setDefinition="{[Table3].[Segment].&amp;[Consumer],[Table3].[Segment].&amp;[Corporate]}">
        <tpls c="1">
          <tpl fld="4" item="1"/>
        </tpls>
      </set>
    </sets>
    <queryCache count="40">
      <query mdx="[Measures].[Sum of Profit]">
        <tpls c="1">
          <tpl fld="0" item="0"/>
        </tpls>
      </query>
      <query mdx="[Table3].[City].&amp;[Bali]">
        <tpls c="1">
          <tpl fld="1" item="0"/>
        </tpls>
      </query>
      <query mdx="[Table3].[City].&amp;[Bangka Belitung]">
        <tpls c="1">
          <tpl fld="1" item="1"/>
        </tpls>
      </query>
      <query mdx="[Table3].[City].&amp;[Banten]">
        <tpls c="1">
          <tpl fld="1" item="2"/>
        </tpls>
      </query>
      <query mdx="[Table3].[City].&amp;[Bengkulu]">
        <tpls c="1">
          <tpl fld="1" item="3"/>
        </tpls>
      </query>
      <query mdx="[Table3].[City].&amp;[DI Yogyakarta]">
        <tpls c="1">
          <tpl fld="1" item="4"/>
        </tpls>
      </query>
      <query mdx="[Table3].[City].&amp;[DKI Jakarta]">
        <tpls c="1">
          <tpl fld="1" item="5"/>
        </tpls>
      </query>
      <query mdx="[Table3].[City].&amp;[Gorontalo]">
        <tpls c="1">
          <tpl fld="1" item="6"/>
        </tpls>
      </query>
      <query mdx="[Table3].[City].&amp;[Jambi]">
        <tpls c="1">
          <tpl fld="1" item="7"/>
        </tpls>
      </query>
      <query mdx="[Table3].[City].&amp;[Jawa Barat]">
        <tpls c="1">
          <tpl fld="1" item="8"/>
        </tpls>
      </query>
      <query mdx="[Table3].[City].&amp;[Jawa Tengah]">
        <tpls c="1">
          <tpl fld="1" item="9"/>
        </tpls>
      </query>
      <query mdx="[Table3].[City].&amp;[Jawa Timur]">
        <tpls c="1">
          <tpl fld="1" item="10"/>
        </tpls>
      </query>
      <query mdx="[Table3].[City].&amp;[Kalimantan Barat]">
        <tpls c="1">
          <tpl fld="1" item="11"/>
        </tpls>
      </query>
      <query mdx="[Table3].[City].&amp;[Kalimantan Selatan]">
        <tpls c="1">
          <tpl fld="1" item="12"/>
        </tpls>
      </query>
      <query mdx="[Table3].[City].&amp;[Kalimantan Tengah]">
        <tpls c="1">
          <tpl fld="1" item="13"/>
        </tpls>
      </query>
      <query mdx="[Table3].[City].&amp;[Kalimantan Timur]">
        <tpls c="1">
          <tpl fld="1" item="14"/>
        </tpls>
      </query>
      <query mdx="[Table3].[City].&amp;[Kalimantan Utara]">
        <tpls c="1">
          <tpl fld="1" item="15"/>
        </tpls>
      </query>
      <query mdx="[Table3].[City].&amp;[Kepulauan Riau]">
        <tpls c="1">
          <tpl fld="1" item="16"/>
        </tpls>
      </query>
      <query mdx="[Table3].[City].&amp;[Lampung]">
        <tpls c="1">
          <tpl fld="1" item="17"/>
        </tpls>
      </query>
      <query mdx="[Table3].[City].&amp;[Maluku]">
        <tpls c="1">
          <tpl fld="1" item="18"/>
        </tpls>
      </query>
      <query mdx="[Table3].[City].&amp;[Maluku Utara]">
        <tpls c="1">
          <tpl fld="1" item="19"/>
        </tpls>
      </query>
      <query mdx="[Table3].[City].&amp;[Nanggroe Aceh Darussalam]">
        <tpls c="1">
          <tpl fld="1" item="20"/>
        </tpls>
      </query>
      <query mdx="[Table3].[City].&amp;[Nusa Tenggara Barat]">
        <tpls c="1">
          <tpl fld="1" item="21"/>
        </tpls>
      </query>
      <query mdx="[Table3].[City].&amp;[Nusa Tenggara Timur]">
        <tpls c="1">
          <tpl fld="1" item="22"/>
        </tpls>
      </query>
      <query mdx="[Table3].[City].&amp;[Papua]">
        <tpls c="1">
          <tpl fld="1" item="23"/>
        </tpls>
      </query>
      <query mdx="[Table3].[City].&amp;[Papua Barat]">
        <tpls c="1">
          <tpl fld="1" item="24"/>
        </tpls>
      </query>
      <query mdx="[Table3].[City].&amp;[Papua Pegunungan]">
        <tpls c="1">
          <tpl fld="1" item="25"/>
        </tpls>
      </query>
      <query mdx="[Table3].[City].&amp;[Papua Selatan]">
        <tpls c="1">
          <tpl fld="1" item="26"/>
        </tpls>
      </query>
      <query mdx="[Table3].[City].&amp;[Papua Tengah]">
        <tpls c="1">
          <tpl fld="1" item="27"/>
        </tpls>
      </query>
      <query mdx="[Table3].[City].&amp;[Riau]">
        <tpls c="1">
          <tpl fld="1" item="28"/>
        </tpls>
      </query>
      <query mdx="[Table3].[City].&amp;[Sulawesi Barat]">
        <tpls c="1">
          <tpl fld="1" item="29"/>
        </tpls>
      </query>
      <query mdx="[Table3].[City].&amp;[Sulawesi Selatan]">
        <tpls c="1">
          <tpl fld="1" item="30"/>
        </tpls>
      </query>
      <query mdx="[Table3].[City].&amp;[Sulawesi Tengah]">
        <tpls c="1">
          <tpl fld="1" item="31"/>
        </tpls>
      </query>
      <query mdx="[Table3].[City].&amp;[Sulawesi Tenggara]">
        <tpls c="1">
          <tpl fld="1" item="32"/>
        </tpls>
      </query>
      <query mdx="[Table3].[City].&amp;[Sulawesi Utara]">
        <tpls c="1">
          <tpl fld="1" item="33"/>
        </tpls>
      </query>
      <query mdx="[Table3].[City].&amp;[Sumatra Barat]">
        <tpls c="1">
          <tpl fld="1" item="34"/>
        </tpls>
      </query>
      <query mdx="[Table3].[City].&amp;[Sumatra Selatan]">
        <tpls c="1">
          <tpl fld="1" item="35"/>
        </tpls>
      </query>
      <query mdx="[Table3].[City].&amp;[Sumatra Utara]">
        <tpls c="1">
          <tpl fld="1" item="36"/>
        </tpls>
      </query>
      <query mdx="[Table3].[City].[All]">
        <tpls c="1">
          <tpl hier="11" item="4294967295"/>
        </tpls>
      </query>
      <query mdx="[Measures].[Sum of Quantity]">
        <tpls c="1">
          <tpl fld="0" item="1"/>
        </tpls>
      </query>
    </queryCache>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2.02582638889" backgroundQuery="1" createdVersion="6" refreshedVersion="8" minRefreshableVersion="3" recordCount="0" supportSubquery="1" supportAdvancedDrill="1" xr:uid="{B8A26A48-2C52-4E43-A250-620E0ED46C41}">
  <cacheSource type="external" connectionId="1"/>
  <cacheFields count="6">
    <cacheField name="[Table3].[Order Date].[Order Date]" caption="Order Date" numFmtId="0" hierarchy="2" level="1">
      <sharedItems containsSemiMixedTypes="0" containsNonDate="0" containsDate="1" containsString="0" minDate="2014-01-03T00:00:00" maxDate="2017-12-31T00:00:00" count="1237">
        <d v="2014-01-03T00:00:00"/>
        <d v="2014-01-04T00:00:00"/>
        <d v="2014-01-05T00:00:00"/>
        <d v="2014-01-06T00:00:00"/>
        <d v="2014-01-07T00:00:00"/>
        <d v="2014-01-09T00:00:00"/>
        <d v="2014-01-10T00:00:00"/>
        <d v="2014-01-11T00:00:00"/>
        <d v="2014-01-13T00:00:00"/>
        <d v="2014-01-14T00:00:00"/>
        <d v="2014-01-15T00:00:00"/>
        <d v="2014-01-16T00:00:00"/>
        <d v="2014-01-18T00:00:00"/>
        <d v="2014-01-19T00:00:00"/>
        <d v="2014-01-20T00:00:00"/>
        <d v="2014-01-21T00:00:00"/>
        <d v="2014-01-23T00:00:00"/>
        <d v="2014-01-26T00:00:00"/>
        <d v="2014-01-27T00:00:00"/>
        <d v="2014-01-28T00:00:00"/>
        <d v="2014-01-30T00:00:00"/>
        <d v="2014-01-31T00:00:00"/>
        <d v="2014-02-01T00:00:00"/>
        <d v="2014-02-02T00:00:00"/>
        <d v="2014-02-03T00:00:00"/>
        <d v="2014-02-04T00:00:00"/>
        <d v="2014-02-06T00:00:00"/>
        <d v="2014-02-07T00:00:00"/>
        <d v="2014-02-08T00:00:00"/>
        <d v="2014-02-11T00:00:00"/>
        <d v="2014-02-12T00:00:00"/>
        <d v="2014-02-14T00:00:00"/>
        <d v="2014-02-15T00:00:00"/>
        <d v="2014-02-16T00:00:00"/>
        <d v="2014-02-17T00:00:00"/>
        <d v="2014-02-18T00:00:00"/>
        <d v="2014-02-20T00:00:00"/>
        <d v="2014-02-21T00:00:00"/>
        <d v="2014-02-22T00:00:00"/>
        <d v="2014-02-23T00:00:00"/>
        <d v="2014-02-24T00:00:00"/>
        <d v="2014-02-27T00:00:00"/>
        <d v="2014-03-01T00:00:00"/>
        <d v="2014-03-02T00:00:00"/>
        <d v="2014-03-03T00:00:00"/>
        <d v="2014-03-04T00:00:00"/>
        <d v="2014-03-05T00:00:00"/>
        <d v="2014-03-07T00:00:00"/>
        <d v="2014-03-10T00:00:00"/>
        <d v="2014-03-11T00:00:00"/>
        <d v="2014-03-14T00:00:00"/>
        <d v="2014-03-15T00:00:00"/>
        <d v="2014-03-16T00:00:00"/>
        <d v="2014-03-17T00:00:00"/>
        <d v="2014-03-18T00:00:00"/>
        <d v="2014-03-19T00:00:00"/>
        <d v="2014-03-21T00:00:00"/>
        <d v="2014-03-22T00:00:00"/>
        <d v="2014-03-23T00:00:00"/>
        <d v="2014-03-24T00:00:00"/>
        <d v="2014-03-25T00:00:00"/>
        <d v="2014-03-26T00:00:00"/>
        <d v="2014-03-28T00:00:00"/>
        <d v="2014-03-29T00:00:00"/>
        <d v="2014-03-30T00:00:00"/>
        <d v="2014-03-31T00:00:00"/>
        <d v="2014-04-01T00:00:00"/>
        <d v="2014-04-02T00:00:00"/>
        <d v="2014-04-03T00:00:00"/>
        <d v="2014-04-04T00:00:00"/>
        <d v="2014-04-05T00:00:00"/>
        <d v="2014-04-06T00:00:00"/>
        <d v="2014-04-07T00:00:00"/>
        <d v="2014-04-08T00:00:00"/>
        <d v="2014-04-11T00:00:00"/>
        <d v="2014-04-12T00:00:00"/>
        <d v="2014-04-13T00:00:00"/>
        <d v="2014-04-15T00:00:00"/>
        <d v="2014-04-16T00:00:00"/>
        <d v="2014-04-18T00:00:00"/>
        <d v="2014-04-19T00:00:00"/>
        <d v="2014-04-20T00:00:00"/>
        <d v="2014-04-21T00:00:00"/>
        <d v="2014-04-22T00:00:00"/>
        <d v="2014-04-23T00:00:00"/>
        <d v="2014-04-25T00:00:00"/>
        <d v="2014-04-26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6T00:00:00"/>
        <d v="2014-05-17T00:00:00"/>
        <d v="2014-05-18T00:00:00"/>
        <d v="2014-05-19T00:00:00"/>
        <d v="2014-05-20T00:00:00"/>
        <d v="2014-05-21T00:00:00"/>
        <d v="2014-05-22T00:00:00"/>
        <d v="2014-05-23T00:00:00"/>
        <d v="2014-05-24T00:00:00"/>
        <d v="2014-05-25T00:00:00"/>
        <d v="2014-05-26T00:00:00"/>
        <d v="2014-05-27T00:00:00"/>
        <d v="2014-05-28T00:00:00"/>
        <d v="2014-05-30T00:00:00"/>
        <d v="2014-05-31T00:00:00"/>
        <d v="2014-06-01T00:00:00"/>
        <d v="2014-06-02T00:00:00"/>
        <d v="2014-06-03T00:00:00"/>
        <d v="2014-06-04T00:00:00"/>
        <d v="2014-06-06T00:00:00"/>
        <d v="2014-06-07T00:00:00"/>
        <d v="2014-06-08T00:00:00"/>
        <d v="2014-06-09T00:00:00"/>
        <d v="2014-06-10T00:00:00"/>
        <d v="2014-06-13T00:00:00"/>
        <d v="2014-06-14T00:00:00"/>
        <d v="2014-06-15T00:00:00"/>
        <d v="2014-06-16T00:00:00"/>
        <d v="2014-06-17T00:00:00"/>
        <d v="2014-06-18T00:00:00"/>
        <d v="2014-06-20T00:00:00"/>
        <d v="2014-06-21T00:00:00"/>
        <d v="2014-06-22T00:00:00"/>
        <d v="2014-06-23T00:00:00"/>
        <d v="2014-06-24T00:00:00"/>
        <d v="2014-06-25T00:00:00"/>
        <d v="2014-06-27T00:00:00"/>
        <d v="2014-06-28T00:00:00"/>
        <d v="2014-06-29T00:00:00"/>
        <d v="2014-06-30T00:00:00"/>
        <d v="2014-07-01T00:00:00"/>
        <d v="2014-07-02T00:00:00"/>
        <d v="2014-07-04T00:00:00"/>
        <d v="2014-07-05T00:00:00"/>
        <d v="2014-07-06T00:00:00"/>
        <d v="2014-07-07T00:00:00"/>
        <d v="2014-07-08T00:00:00"/>
        <d v="2014-07-09T00:00:00"/>
        <d v="2014-07-11T00:00:00"/>
        <d v="2014-07-12T00:00:00"/>
        <d v="2014-07-13T00:00:00"/>
        <d v="2014-07-14T00:00:00"/>
        <d v="2014-07-15T00:00:00"/>
        <d v="2014-07-18T00:00:00"/>
        <d v="2014-07-19T00:00:00"/>
        <d v="2014-07-20T00:00:00"/>
        <d v="2014-07-21T00:00:00"/>
        <d v="2014-07-22T00:00:00"/>
        <d v="2014-07-23T00:00:00"/>
        <d v="2014-07-25T00:00:00"/>
        <d v="2014-07-26T00:00:00"/>
        <d v="2014-07-27T00:00:00"/>
        <d v="2014-07-28T00:00:00"/>
        <d v="2014-07-30T00:00:00"/>
        <d v="2014-08-01T00:00:00"/>
        <d v="2014-08-02T00:00:00"/>
        <d v="2014-08-03T00:00:00"/>
        <d v="2014-08-04T00:00:00"/>
        <d v="2014-08-05T00:00:00"/>
        <d v="2014-08-06T00:00:00"/>
        <d v="2014-08-08T00:00:00"/>
        <d v="2014-08-09T00:00:00"/>
        <d v="2014-08-11T00:00:00"/>
        <d v="2014-08-12T00:00:00"/>
        <d v="2014-08-15T00:00:00"/>
        <d v="2014-08-16T00:00:00"/>
        <d v="2014-08-17T00:00:00"/>
        <d v="2014-08-19T00:00:00"/>
        <d v="2014-08-20T00:00:00"/>
        <d v="2014-08-22T00:00:00"/>
        <d v="2014-08-23T00:00:00"/>
        <d v="2014-08-24T00:00:00"/>
        <d v="2014-08-25T00:00:00"/>
        <d v="2014-08-26T00:00:00"/>
        <d v="2014-08-27T00:00:00"/>
        <d v="2014-08-29T00:00:00"/>
        <d v="2014-08-30T00:00:00"/>
        <d v="2014-08-31T00:00:00"/>
        <d v="2014-09-01T00:00:00"/>
        <d v="2014-09-02T00:00:00"/>
        <d v="2014-09-03T00:00:00"/>
        <d v="2014-09-05T00:00:00"/>
        <d v="2014-09-06T00:00:00"/>
        <d v="2014-09-07T00:00:00"/>
        <d v="2014-09-08T00:00:00"/>
        <d v="2014-09-09T00:00:00"/>
        <d v="2014-09-10T00:00:00"/>
        <d v="2014-09-11T00:00:00"/>
        <d v="2014-09-12T00:00:00"/>
        <d v="2014-09-13T00:00:00"/>
        <d v="2014-09-14T00:00:00"/>
        <d v="2014-09-15T00:00:00"/>
        <d v="2014-09-16T00:00:00"/>
        <d v="2014-09-17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4T00:00:00"/>
        <d v="2014-10-25T00:00:00"/>
        <d v="2014-10-26T00:00:00"/>
        <d v="2014-10-27T00:00:00"/>
        <d v="2014-10-28T00:00:00"/>
        <d v="2014-10-29T00:00:00"/>
        <d v="2014-10-31T00:00:00"/>
        <d v="2014-11-01T00:00:00"/>
        <d v="2014-11-02T00:00:00"/>
        <d v="2014-11-03T00:00:00"/>
        <d v="2014-11-04T00:00:00"/>
        <d v="2014-11-05T00:00:00"/>
        <d v="2014-11-06T00:00:00"/>
        <d v="2014-11-07T00:00:00"/>
        <d v="2014-11-08T00:00:00"/>
        <d v="2014-11-09T00:00:00"/>
        <d v="2014-11-10T00:00:00"/>
        <d v="2014-11-11T00:00:00"/>
        <d v="2014-11-12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2T00:00:00"/>
        <d v="2014-12-13T00:00:00"/>
        <d v="2014-12-14T00:00:00"/>
        <d v="2014-12-15T00:00:00"/>
        <d v="2014-12-16T00:00:00"/>
        <d v="2014-12-17T00:00:00"/>
        <d v="2014-12-19T00:00:00"/>
        <d v="2014-12-20T00:00:00"/>
        <d v="2014-12-21T00:00:00"/>
        <d v="2014-12-22T00:00:00"/>
        <d v="2014-12-23T00:00:00"/>
        <d v="2014-12-24T00:00:00"/>
        <d v="2014-12-26T00:00:00"/>
        <d v="2014-12-27T00:00:00"/>
        <d v="2014-12-28T00:00:00"/>
        <d v="2014-12-29T00:00:00"/>
        <d v="2014-12-30T00:00:00"/>
        <d v="2014-12-31T00:00:00"/>
        <d v="2015-01-02T00:00:00"/>
        <d v="2015-01-03T00:00:00"/>
        <d v="2015-01-04T00:00:00"/>
        <d v="2015-01-05T00:00:00"/>
        <d v="2015-01-06T00:00:00"/>
        <d v="2015-01-09T00:00:00"/>
        <d v="2015-01-10T00:00:00"/>
        <d v="2015-01-12T00:00:00"/>
        <d v="2015-01-13T00:00:00"/>
        <d v="2015-01-17T00:00:00"/>
        <d v="2015-01-19T00:00:00"/>
        <d v="2015-01-23T00:00:00"/>
        <d v="2015-01-24T00:00:00"/>
        <d v="2015-01-26T00:00:00"/>
        <d v="2015-01-27T00:00:00"/>
        <d v="2015-01-28T00:00:00"/>
        <d v="2015-01-30T00:00:00"/>
        <d v="2015-01-31T00:00:00"/>
        <d v="2015-02-03T00:00:00"/>
        <d v="2015-02-06T00:00:00"/>
        <d v="2015-02-07T00:00:00"/>
        <d v="2015-02-08T00:00:00"/>
        <d v="2015-02-09T00:00:00"/>
        <d v="2015-02-10T00:00:00"/>
        <d v="2015-02-14T00:00:00"/>
        <d v="2015-02-15T00:00:00"/>
        <d v="2015-02-16T00:00:00"/>
        <d v="2015-02-18T00:00:00"/>
        <d v="2015-02-20T00:00:00"/>
        <d v="2015-02-21T00:00:00"/>
        <d v="2015-02-22T00:00:00"/>
        <d v="2015-02-23T00:00:00"/>
        <d v="2015-02-25T00:00:00"/>
        <d v="2015-02-27T00:00:00"/>
        <d v="2015-02-28T00:00:00"/>
        <d v="2015-03-01T00:00:00"/>
        <d v="2015-03-02T00:00:00"/>
        <d v="2015-03-05T00:00:00"/>
        <d v="2015-03-06T00:00:00"/>
        <d v="2015-03-07T00:00:00"/>
        <d v="2015-03-08T00:00:00"/>
        <d v="2015-03-09T00:00:00"/>
        <d v="2015-03-10T00:00:00"/>
        <d v="2015-03-12T00:00:00"/>
        <d v="2015-03-13T00:00:00"/>
        <d v="2015-03-14T00:00:00"/>
        <d v="2015-03-15T00:00:00"/>
        <d v="2015-03-16T00:00:00"/>
        <d v="2015-03-17T00:00:00"/>
        <d v="2015-03-19T00:00:00"/>
        <d v="2015-03-20T00:00:00"/>
        <d v="2015-03-21T00:00:00"/>
        <d v="2015-03-22T00:00:00"/>
        <d v="2015-03-23T00:00:00"/>
        <d v="2015-03-24T00:00:00"/>
        <d v="2015-03-26T00:00:00"/>
        <d v="2015-03-27T00:00:00"/>
        <d v="2015-03-28T00:00:00"/>
        <d v="2015-03-29T00:00:00"/>
        <d v="2015-03-30T00:00:00"/>
        <d v="2015-03-31T00:00:00"/>
        <d v="2015-04-02T00:00:00"/>
        <d v="2015-04-04T00:00:00"/>
        <d v="2015-04-05T00:00:00"/>
        <d v="2015-04-06T00:00:00"/>
        <d v="2015-04-07T00:00:00"/>
        <d v="2015-04-09T00:00:00"/>
        <d v="2015-04-10T00:00:00"/>
        <d v="2015-04-11T00:00:00"/>
        <d v="2015-04-12T00:00:00"/>
        <d v="2015-04-13T00:00:00"/>
        <d v="2015-04-14T00:00:00"/>
        <d v="2015-04-16T00:00:00"/>
        <d v="2015-04-17T00:00:00"/>
        <d v="2015-04-18T00:00:00"/>
        <d v="2015-04-19T00:00:00"/>
        <d v="2015-04-20T00:00:00"/>
        <d v="2015-04-21T00:00:00"/>
        <d v="2015-04-22T00:00:00"/>
        <d v="2015-04-24T00:00:00"/>
        <d v="2015-04-25T00:00:00"/>
        <d v="2015-04-26T00:00:00"/>
        <d v="2015-04-27T00:00:00"/>
        <d v="2015-04-28T00:00:00"/>
        <d v="2015-04-29T00:00:00"/>
        <d v="2015-04-30T00:00:00"/>
        <d v="2015-05-01T00:00:00"/>
        <d v="2015-05-02T00:00:00"/>
        <d v="2015-05-03T00:00:00"/>
        <d v="2015-05-04T00:00:00"/>
        <d v="2015-05-07T00:00:00"/>
        <d v="2015-05-08T00:00:00"/>
        <d v="2015-05-09T00:00:00"/>
        <d v="2015-05-10T00:00:00"/>
        <d v="2015-05-11T00:00:00"/>
        <d v="2015-05-12T00:00:00"/>
        <d v="2015-05-13T00:00:00"/>
        <d v="2015-05-14T00:00:00"/>
        <d v="2015-05-15T00:00:00"/>
        <d v="2015-05-16T00:00:00"/>
        <d v="2015-05-17T00:00:00"/>
        <d v="2015-05-18T00:00:00"/>
        <d v="2015-05-20T00:00:00"/>
        <d v="2015-05-21T00:00:00"/>
        <d v="2015-05-22T00:00:00"/>
        <d v="2015-05-23T00:00:00"/>
        <d v="2015-05-24T00:00:00"/>
        <d v="2015-05-25T00:00:00"/>
        <d v="2015-05-26T00:00:00"/>
        <d v="2015-05-28T00:00:00"/>
        <d v="2015-05-29T00:00:00"/>
        <d v="2015-05-30T00:00:00"/>
        <d v="2015-05-31T00:00:00"/>
        <d v="2015-06-01T00:00:00"/>
        <d v="2015-06-04T00:00:00"/>
        <d v="2015-06-05T00:00:00"/>
        <d v="2015-06-07T00:00:00"/>
        <d v="2015-06-08T00:00:00"/>
        <d v="2015-06-09T00:00:00"/>
        <d v="2015-06-11T00:00:00"/>
        <d v="2015-06-12T00:00:00"/>
        <d v="2015-06-13T00:00:00"/>
        <d v="2015-06-14T00:00:00"/>
        <d v="2015-06-15T00:00:00"/>
        <d v="2015-06-16T00:00:00"/>
        <d v="2015-06-18T00:00:00"/>
        <d v="2015-06-19T00:00:00"/>
        <d v="2015-06-20T00:00:00"/>
        <d v="2015-06-21T00:00:00"/>
        <d v="2015-06-22T00:00:00"/>
        <d v="2015-06-23T00:00:00"/>
        <d v="2015-06-25T00:00:00"/>
        <d v="2015-06-26T00:00:00"/>
        <d v="2015-06-28T00:00:00"/>
        <d v="2015-06-29T00:00:00"/>
        <d v="2015-07-02T00:00:00"/>
        <d v="2015-07-03T00:00:00"/>
        <d v="2015-07-04T00:00:00"/>
        <d v="2015-07-05T00:00:00"/>
        <d v="2015-07-06T00:00:00"/>
        <d v="2015-07-08T00:00:00"/>
        <d v="2015-07-09T00:00:00"/>
        <d v="2015-07-10T00:00:00"/>
        <d v="2015-07-11T00:00:00"/>
        <d v="2015-07-12T00:00:00"/>
        <d v="2015-07-13T00:00:00"/>
        <d v="2015-07-14T00:00:00"/>
        <d v="2015-07-16T00:00:00"/>
        <d v="2015-07-17T00:00:00"/>
        <d v="2015-07-18T00:00:00"/>
        <d v="2015-07-19T00:00:00"/>
        <d v="2015-07-20T00:00:00"/>
        <d v="2015-07-23T00:00:00"/>
        <d v="2015-07-24T00:00:00"/>
        <d v="2015-07-25T00:00:00"/>
        <d v="2015-07-26T00:00:00"/>
        <d v="2015-07-27T00:00:00"/>
        <d v="2015-07-30T00:00:00"/>
        <d v="2015-07-31T00:00:00"/>
        <d v="2015-08-01T00:00:00"/>
        <d v="2015-08-02T00:00:00"/>
        <d v="2015-08-05T00:00:00"/>
        <d v="2015-08-06T00:00:00"/>
        <d v="2015-08-07T00:00:00"/>
        <d v="2015-08-08T00:00:00"/>
        <d v="2015-08-09T00:00:00"/>
        <d v="2015-08-10T00:00:00"/>
        <d v="2015-08-11T00:00:00"/>
        <d v="2015-08-13T00:00:00"/>
        <d v="2015-08-15T00:00:00"/>
        <d v="2015-08-16T00:00:00"/>
        <d v="2015-08-17T00:00:00"/>
        <d v="2015-08-21T00:00:00"/>
        <d v="2015-08-22T00:00:00"/>
        <d v="2015-08-23T00:00:00"/>
        <d v="2015-08-24T00:00:00"/>
        <d v="2015-08-25T00:00:00"/>
        <d v="2015-08-27T00:00:00"/>
        <d v="2015-08-28T00:00:00"/>
        <d v="2015-08-29T00:00:00"/>
        <d v="2015-08-31T00:00:00"/>
        <d v="2015-09-01T00:00:00"/>
        <d v="2015-09-03T00:00:00"/>
        <d v="2015-09-04T00:00:00"/>
        <d v="2015-09-05T00:00:00"/>
        <d v="2015-09-06T00:00:00"/>
        <d v="2015-09-07T00:00:00"/>
        <d v="2015-09-08T00:00:00"/>
        <d v="2015-09-10T00:00:00"/>
        <d v="2015-09-11T00:00:00"/>
        <d v="2015-09-12T00:00:00"/>
        <d v="2015-09-13T00:00:00"/>
        <d v="2015-09-14T00:00:00"/>
        <d v="2015-09-15T00:00:00"/>
        <d v="2015-09-16T00:00:00"/>
        <d v="2015-09-17T00:00:00"/>
        <d v="2015-09-18T00:00:00"/>
        <d v="2015-09-19T00:00:00"/>
        <d v="2015-09-20T00:00:00"/>
        <d v="2015-09-21T00:00:00"/>
        <d v="2015-09-22T00:00:00"/>
        <d v="2015-09-24T00:00:00"/>
        <d v="2015-09-25T00:00:00"/>
        <d v="2015-09-26T00:00:00"/>
        <d v="2015-09-27T00:00:00"/>
        <d v="2015-09-28T00:00:00"/>
        <d v="2015-10-01T00:00:00"/>
        <d v="2015-10-02T00:00:00"/>
        <d v="2015-10-03T00:00:00"/>
        <d v="2015-10-04T00:00:00"/>
        <d v="2015-10-05T00:00:00"/>
        <d v="2015-10-08T00:00:00"/>
        <d v="2015-10-09T00:00:00"/>
        <d v="2015-10-10T00:00:00"/>
        <d v="2015-10-11T00:00:00"/>
        <d v="2015-10-12T00:00:00"/>
        <d v="2015-10-13T00:00:00"/>
        <d v="2015-10-15T00:00:00"/>
        <d v="2015-10-16T00:00:00"/>
        <d v="2015-10-17T00:00:00"/>
        <d v="2015-10-18T00:00:00"/>
        <d v="2015-10-19T00:00:00"/>
        <d v="2015-10-20T00:00:00"/>
        <d v="2015-10-22T00:00:00"/>
        <d v="2015-10-23T00:00:00"/>
        <d v="2015-10-24T00:00:00"/>
        <d v="2015-10-25T00:00:00"/>
        <d v="2015-10-26T00:00:00"/>
        <d v="2015-10-28T00:00:00"/>
        <d v="2015-10-29T00:00:00"/>
        <d v="2015-10-30T00:00:00"/>
        <d v="2015-10-31T00:00:00"/>
        <d v="2015-11-01T00:00:00"/>
        <d v="2015-11-02T00:00:00"/>
        <d v="2015-11-03T00:00:00"/>
        <d v="2015-11-05T00:00:00"/>
        <d v="2015-11-06T00:00:00"/>
        <d v="2015-11-07T00:00:00"/>
        <d v="2015-11-08T00:00:00"/>
        <d v="2015-11-09T00:00:00"/>
        <d v="2015-11-10T00:00:00"/>
        <d v="2015-11-11T00:00:00"/>
        <d v="2015-11-12T00:00:00"/>
        <d v="2015-11-13T00:00:00"/>
        <d v="2015-11-14T00:00:00"/>
        <d v="2015-11-15T00:00:00"/>
        <d v="2015-11-16T00:00:00"/>
        <d v="2015-11-17T00:00:00"/>
        <d v="2015-11-19T00:00:00"/>
        <d v="2015-11-20T00:00:00"/>
        <d v="2015-11-21T00:00:00"/>
        <d v="2015-11-22T00:00:00"/>
        <d v="2015-11-23T00:00:00"/>
        <d v="2015-11-24T00:00:00"/>
        <d v="2015-11-25T00:00:00"/>
        <d v="2015-11-26T00:00:00"/>
        <d v="2015-11-27T00:00:00"/>
        <d v="2015-11-28T00:00:00"/>
        <d v="2015-11-29T00:00:00"/>
        <d v="2015-11-30T00:00:00"/>
        <d v="2015-12-01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2T00:00:00"/>
        <d v="2016-01-03T00:00:00"/>
        <d v="2016-01-04T00:00:00"/>
        <d v="2016-01-05T00:00:00"/>
        <d v="2016-01-07T00:00:00"/>
        <d v="2016-01-08T00:00:00"/>
        <d v="2016-01-09T00:00:00"/>
        <d v="2016-01-10T00:00:00"/>
        <d v="2016-01-11T00:00:00"/>
        <d v="2016-01-14T00:00:00"/>
        <d v="2016-01-15T00:00:00"/>
        <d v="2016-01-16T00:00:00"/>
        <d v="2016-01-17T00:00:00"/>
        <d v="2016-01-21T00:00:00"/>
        <d v="2016-01-22T00:00:00"/>
        <d v="2016-01-23T00:00:00"/>
        <d v="2016-01-24T00:00:00"/>
        <d v="2016-01-25T00:00:00"/>
        <d v="2016-01-28T00:00:00"/>
        <d v="2016-01-30T00:00:00"/>
        <d v="2016-01-31T00:00:00"/>
        <d v="2016-02-01T00:00:00"/>
        <d v="2016-02-02T00:00:00"/>
        <d v="2016-02-03T00:00:00"/>
        <d v="2016-02-04T00:00:00"/>
        <d v="2016-02-05T00:00:00"/>
        <d v="2016-02-06T00:00:00"/>
        <d v="2016-02-07T00:00:00"/>
        <d v="2016-02-08T00:00:00"/>
        <d v="2016-02-09T00:00:00"/>
        <d v="2016-02-11T00:00:00"/>
        <d v="2016-02-12T00:00:00"/>
        <d v="2016-02-13T00:00:00"/>
        <d v="2016-02-14T00:00:00"/>
        <d v="2016-02-15T00:00:00"/>
        <d v="2016-02-16T00:00:00"/>
        <d v="2016-02-19T00:00:00"/>
        <d v="2016-02-20T00:00:00"/>
        <d v="2016-02-21T00:00:00"/>
        <d v="2016-02-22T00:00:00"/>
        <d v="2016-02-23T00:00:00"/>
        <d v="2016-02-25T00:00:00"/>
        <d v="2016-02-27T00:00:00"/>
        <d v="2016-02-28T00:00:00"/>
        <d v="2016-02-29T00:00:00"/>
        <d v="2016-03-01T00:00:00"/>
        <d v="2016-03-03T00:00:00"/>
        <d v="2016-03-04T00:00:00"/>
        <d v="2016-03-05T00:00:00"/>
        <d v="2016-03-06T00:00:00"/>
        <d v="2016-03-07T00:00:00"/>
        <d v="2016-03-08T00:00:00"/>
        <d v="2016-03-09T00:00:00"/>
        <d v="2016-03-10T00:00:00"/>
        <d v="2016-03-11T00:00:00"/>
        <d v="2016-03-12T00:00:00"/>
        <d v="2016-03-13T00:00:00"/>
        <d v="2016-03-14T00:00:00"/>
        <d v="2016-03-15T00:00:00"/>
        <d v="2016-03-17T00:00:00"/>
        <d v="2016-03-18T00:00:00"/>
        <d v="2016-03-19T00:00:00"/>
        <d v="2016-03-20T00:00:00"/>
        <d v="2016-03-21T00:00:00"/>
        <d v="2016-03-22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2T00:00:00"/>
        <d v="2016-04-13T00:00:00"/>
        <d v="2016-04-14T00:00:00"/>
        <d v="2016-04-15T00:00:00"/>
        <d v="2016-04-16T00:00:00"/>
        <d v="2016-04-17T00:00:00"/>
        <d v="2016-04-18T00:00:00"/>
        <d v="2016-04-19T00:00:00"/>
        <d v="2016-04-21T00:00:00"/>
        <d v="2016-04-22T00:00:00"/>
        <d v="2016-04-23T00:00:00"/>
        <d v="2016-04-24T00:00:00"/>
        <d v="2016-04-25T00:00:00"/>
        <d v="2016-04-26T00:00:00"/>
        <d v="2016-04-28T00:00:00"/>
        <d v="2016-04-30T00:00:00"/>
        <d v="2016-05-01T00:00:00"/>
        <d v="2016-05-02T00:00:00"/>
        <d v="2016-05-03T00:00:00"/>
        <d v="2016-05-05T00:00:00"/>
        <d v="2016-05-06T00:00:00"/>
        <d v="2016-05-07T00:00:00"/>
        <d v="2016-05-08T00:00:00"/>
        <d v="2016-05-09T00:00:00"/>
        <d v="2016-05-10T00:00:00"/>
        <d v="2016-05-11T00:00:00"/>
        <d v="2016-05-12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2T00:00:00"/>
        <d v="2016-06-03T00:00:00"/>
        <d v="2016-06-04T00:00:00"/>
        <d v="2016-06-05T00:00:00"/>
        <d v="2016-06-06T00:00:00"/>
        <d v="2016-06-07T00:00:00"/>
        <d v="2016-06-09T00:00:00"/>
        <d v="2016-06-10T00:00:00"/>
        <d v="2016-06-11T00:00:00"/>
        <d v="2016-06-12T00:00:00"/>
        <d v="2016-06-13T00:00:00"/>
        <d v="2016-06-14T00:00:00"/>
        <d v="2016-06-15T00:00:00"/>
        <d v="2016-06-16T00:00:00"/>
        <d v="2016-06-17T00:00:00"/>
        <d v="2016-06-18T00:00:00"/>
        <d v="2016-06-19T00:00:00"/>
        <d v="2016-06-20T00:00:00"/>
        <d v="2016-06-21T00:00:00"/>
        <d v="2016-06-23T00:00:00"/>
        <d v="2016-06-24T00:00:00"/>
        <d v="2016-06-25T00:00:00"/>
        <d v="2016-06-26T00:00:00"/>
        <d v="2016-06-27T00:00:00"/>
        <d v="2016-06-28T00:00:00"/>
        <d v="2016-06-29T00:00:00"/>
        <d v="2016-06-30T00:00:00"/>
        <d v="2016-07-01T00:00:00"/>
        <d v="2016-07-02T00:00:00"/>
        <d v="2016-07-03T00:00:00"/>
        <d v="2016-07-04T00:00:00"/>
        <d v="2016-07-07T00:00:00"/>
        <d v="2016-07-08T00:00:00"/>
        <d v="2016-07-09T00:00:00"/>
        <d v="2016-07-10T00:00:00"/>
        <d v="2016-07-12T00:00:00"/>
        <d v="2016-07-14T00:00:00"/>
        <d v="2016-07-15T00:00:00"/>
        <d v="2016-07-16T00:00:00"/>
        <d v="2016-07-17T00:00:00"/>
        <d v="2016-07-18T00:00:00"/>
        <d v="2016-07-19T00:00:00"/>
        <d v="2016-07-20T00:00:00"/>
        <d v="2016-07-21T00:00:00"/>
        <d v="2016-07-22T00:00:00"/>
        <d v="2016-07-23T00:00:00"/>
        <d v="2016-07-24T00:00:00"/>
        <d v="2016-07-25T00:00:00"/>
        <d v="2016-07-28T00:00:00"/>
        <d v="2016-07-29T00:00:00"/>
        <d v="2016-07-30T00:00:00"/>
        <d v="2016-07-31T00:00:00"/>
        <d v="2016-08-01T00:00:00"/>
        <d v="2016-08-02T00:00:00"/>
        <d v="2016-08-03T00:00:00"/>
        <d v="2016-08-04T00:00:00"/>
        <d v="2016-08-05T00:00:00"/>
        <d v="2016-08-06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2T00:00:00"/>
        <d v="2016-09-23T00:00:00"/>
        <d v="2016-09-24T00:00:00"/>
        <d v="2016-09-25T00:00:00"/>
        <d v="2016-09-26T00:00:00"/>
        <d v="2016-09-27T00:00:00"/>
        <d v="2016-09-28T00:00:00"/>
        <d v="2016-09-29T00:00:00"/>
        <d v="2016-09-30T00:00:00"/>
        <d v="2016-10-01T00:00:00"/>
        <d v="2016-10-02T00:00:00"/>
        <d v="2016-10-03T00:00:00"/>
        <d v="2016-10-04T00:00:00"/>
        <d v="2016-10-06T00:00:00"/>
        <d v="2016-10-07T00:00:00"/>
        <d v="2016-10-08T00:00:00"/>
        <d v="2016-10-09T00:00:00"/>
        <d v="2016-10-10T00:00:00"/>
        <d v="2016-10-11T00:00:00"/>
        <d v="2016-10-13T00:00:00"/>
        <d v="2016-10-14T00:00:00"/>
        <d v="2016-10-15T00:00:00"/>
        <d v="2016-10-16T00:00:00"/>
        <d v="2016-10-17T00:00:00"/>
        <d v="2016-10-18T00:00:00"/>
        <d v="2016-10-20T00:00:00"/>
        <d v="2016-10-21T00:00:00"/>
        <d v="2016-10-22T00:00:00"/>
        <d v="2016-10-23T00:00:00"/>
        <d v="2016-10-24T00:00:00"/>
        <d v="2016-10-25T00:00:00"/>
        <d v="2016-10-27T00:00:00"/>
        <d v="2016-10-28T00:00:00"/>
        <d v="2016-10-29T00:00:00"/>
        <d v="2016-10-30T00:00:00"/>
        <d v="2016-10-31T00:00:00"/>
        <d v="2016-11-01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8T00:00:00"/>
        <d v="2016-12-09T00:00:00"/>
        <d v="2016-12-10T00:00:00"/>
        <d v="2016-12-11T00:00:00"/>
        <d v="2016-12-12T00:00:00"/>
        <d v="2016-12-13T00:00:00"/>
        <d v="2016-12-14T00:00:00"/>
        <d v="2016-12-15T00:00:00"/>
        <d v="2016-12-16T00:00:00"/>
        <d v="2016-12-17T00:00:00"/>
        <d v="2016-12-18T00:00:00"/>
        <d v="2016-12-19T00:00:00"/>
        <d v="2016-12-20T00:00:00"/>
        <d v="2016-12-22T00:00:00"/>
        <d v="2016-12-23T00:00:00"/>
        <d v="2016-12-24T00:00:00"/>
        <d v="2016-12-25T00:00:00"/>
        <d v="2016-12-26T00:00:00"/>
        <d v="2016-12-27T00:00:00"/>
        <d v="2016-12-29T00:00:00"/>
        <d v="2016-12-30T00:00:00"/>
        <d v="2016-12-31T00:00:00"/>
        <d v="2017-01-01T00:00:00"/>
        <d v="2017-01-02T00:00:00"/>
        <d v="2017-01-03T00:00:00"/>
        <d v="2017-01-06T00:00:00"/>
        <d v="2017-01-07T00:00:00"/>
        <d v="2017-01-08T00:00:00"/>
        <d v="2017-01-09T00:00:00"/>
        <d v="2017-01-12T00:00:00"/>
        <d v="2017-01-13T00:00:00"/>
        <d v="2017-01-14T00:00:00"/>
        <d v="2017-01-15T00:00:00"/>
        <d v="2017-01-16T00:00:00"/>
        <d v="2017-01-19T00:00:00"/>
        <d v="2017-01-20T00:00:00"/>
        <d v="2017-01-21T00:00:00"/>
        <d v="2017-01-22T00:00:00"/>
        <d v="2017-01-23T00:00:00"/>
        <d v="2017-01-24T00:00:00"/>
        <d v="2017-01-26T00:00:00"/>
        <d v="2017-01-27T00:00:00"/>
        <d v="2017-01-28T00:00:00"/>
        <d v="2017-01-29T00:00:00"/>
        <d v="2017-01-30T00:00:00"/>
        <d v="2017-02-02T00:00:00"/>
        <d v="2017-02-03T00:00:00"/>
        <d v="2017-02-04T00:00:00"/>
        <d v="2017-02-05T00:00:00"/>
        <d v="2017-02-06T00:00:00"/>
        <d v="2017-02-09T00:00:00"/>
        <d v="2017-02-10T00:00:00"/>
        <d v="2017-02-11T00:00:00"/>
        <d v="2017-02-13T00:00:00"/>
        <d v="2017-02-16T00:00:00"/>
        <d v="2017-02-17T00:00:00"/>
        <d v="2017-02-18T00:00:00"/>
        <d v="2017-02-19T00:00:00"/>
        <d v="2017-02-20T00:00:00"/>
        <d v="2017-02-21T00:00:00"/>
        <d v="2017-02-23T00:00:00"/>
        <d v="2017-02-24T00:00:00"/>
        <d v="2017-02-25T00:00:00"/>
        <d v="2017-02-26T00:00:00"/>
        <d v="2017-02-28T00:00:00"/>
        <d v="2017-03-02T00:00:00"/>
        <d v="2017-03-03T00:00:00"/>
        <d v="2017-03-04T00:00:00"/>
        <d v="2017-03-05T00:00:00"/>
        <d v="2017-03-06T00:00:00"/>
        <d v="2017-03-07T00:00:00"/>
        <d v="2017-03-08T00:00:00"/>
        <d v="2017-03-09T00:00:00"/>
        <d v="2017-03-10T00:00:00"/>
        <d v="2017-03-11T00:00:00"/>
        <d v="2017-03-12T00:00:00"/>
        <d v="2017-03-13T00:00:00"/>
        <d v="2017-03-14T00:00:00"/>
        <d v="2017-03-16T00:00:00"/>
        <d v="2017-03-17T00:00:00"/>
        <d v="2017-03-18T00:00:00"/>
        <d v="2017-03-19T00:00:00"/>
        <d v="2017-03-20T00:00:00"/>
        <d v="2017-03-21T00:00:00"/>
        <d v="2017-03-23T00:00:00"/>
        <d v="2017-03-24T00:00:00"/>
        <d v="2017-03-25T00:00:00"/>
        <d v="2017-03-26T00:00:00"/>
        <d v="2017-03-27T00:00:00"/>
        <d v="2017-03-28T00:00:00"/>
        <d v="2017-03-29T00:00:00"/>
        <d v="2017-03-30T00:00:00"/>
        <d v="2017-03-31T00:00:00"/>
        <d v="2017-04-01T00:00:00"/>
        <d v="2017-04-02T00:00:00"/>
        <d v="2017-04-03T00:00:00"/>
        <d v="2017-04-04T00:00:00"/>
        <d v="2017-04-06T00:00:00"/>
        <d v="2017-04-07T00:00:00"/>
        <d v="2017-04-08T00:00:00"/>
        <d v="2017-04-09T00:00:00"/>
        <d v="2017-04-10T00:00:00"/>
        <d v="2017-04-11T00:00:00"/>
        <d v="2017-04-12T00:00:00"/>
        <d v="2017-04-13T00:00:00"/>
        <d v="2017-04-14T00:00:00"/>
        <d v="2017-04-15T00:00:00"/>
        <d v="2017-04-16T00:00:00"/>
        <d v="2017-04-17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1T00:00:00"/>
        <d v="2017-05-12T00:00:00"/>
        <d v="2017-05-13T00:00:00"/>
        <d v="2017-05-14T00:00:00"/>
        <d v="2017-05-15T00:00:00"/>
        <d v="2017-05-16T00:00:00"/>
        <d v="2017-05-18T00:00:00"/>
        <d v="2017-05-19T00:00:00"/>
        <d v="2017-05-20T00:00:00"/>
        <d v="2017-05-21T00:00:00"/>
        <d v="2017-05-22T00:00:00"/>
        <d v="2017-05-23T00:00:00"/>
        <d v="2017-05-25T00:00:00"/>
        <d v="2017-05-26T00:00:00"/>
        <d v="2017-05-27T00:00:00"/>
        <d v="2017-05-28T00:00:00"/>
        <d v="2017-05-29T00:00:00"/>
        <d v="2017-05-30T00:00:00"/>
        <d v="2017-06-01T00:00:00"/>
        <d v="2017-06-02T00:00:00"/>
        <d v="2017-06-03T00:00:00"/>
        <d v="2017-06-04T00:00:00"/>
        <d v="2017-06-05T00:00:00"/>
        <d v="2017-06-06T00:00:00"/>
        <d v="2017-06-08T00:00:00"/>
        <d v="2017-06-09T00:00:00"/>
        <d v="2017-06-10T00:00:00"/>
        <d v="2017-06-11T00:00:00"/>
        <d v="2017-06-12T00:00:00"/>
        <d v="2017-06-13T00:00:00"/>
        <d v="2017-06-15T00:00:00"/>
        <d v="2017-06-16T00:00:00"/>
        <d v="2017-06-17T00:00:00"/>
        <d v="2017-06-18T00:00:00"/>
        <d v="2017-06-19T00:00:00"/>
        <d v="2017-06-20T00:00:00"/>
        <d v="2017-06-21T00:00:00"/>
        <d v="2017-06-22T00:00:00"/>
        <d v="2017-06-24T00:00:00"/>
        <d v="2017-06-25T00:00:00"/>
        <d v="2017-06-26T00:00:00"/>
        <d v="2017-06-27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20T00:00:00"/>
        <d v="2017-07-21T00:00:00"/>
        <d v="2017-07-22T00:00:00"/>
        <d v="2017-07-23T00:00:00"/>
        <d v="2017-07-24T00:00:00"/>
        <d v="2017-07-25T00:00:00"/>
        <d v="2017-07-26T00:00:00"/>
        <d v="2017-07-27T00:00:00"/>
        <d v="2017-07-28T00:00:00"/>
        <d v="2017-07-29T00:00:00"/>
        <d v="2017-07-30T00:00:00"/>
        <d v="2017-07-31T00:00:00"/>
        <d v="2017-08-01T00:00:00"/>
        <d v="2017-08-03T00:00:00"/>
        <d v="2017-08-04T00:00:00"/>
        <d v="2017-08-05T00:00:00"/>
        <d v="2017-08-06T00:00:00"/>
        <d v="2017-08-07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8T00:00:00"/>
        <d v="2017-09-29T00:00:00"/>
        <d v="2017-09-30T00:00:00"/>
        <d v="2017-10-01T00:00:00"/>
        <d v="2017-10-02T00:00:00"/>
        <d v="2017-10-03T00:00:00"/>
        <d v="2017-10-04T00:00:00"/>
        <d v="2017-10-05T00:00:00"/>
        <d v="2017-10-06T00:00:00"/>
        <d v="2017-10-07T00:00:00"/>
        <d v="2017-10-08T00:00:00"/>
        <d v="2017-10-09T00:00:00"/>
        <d v="2017-10-10T00:00:00"/>
        <d v="2017-10-12T00:00:00"/>
        <d v="2017-10-13T00:00:00"/>
        <d v="2017-10-14T00:00:00"/>
        <d v="2017-10-15T00:00:00"/>
        <d v="2017-10-16T00:00:00"/>
        <d v="2017-10-17T00:00:00"/>
        <d v="2017-10-19T00:00:00"/>
        <d v="2017-10-20T00:00:00"/>
        <d v="2017-10-21T00:00:00"/>
        <d v="2017-10-22T00:00:00"/>
        <d v="2017-10-23T00:00:00"/>
        <d v="2017-10-24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Table3].[Order Date (Month)].[Order Date (Month)]" caption="Order Date (Month)" numFmtId="0" hierarchy="24" level="1">
      <sharedItems containsNonDate="0" count="12">
        <s v="Jan"/>
        <s v="Feb"/>
        <s v="Mar"/>
        <s v="Apr"/>
        <s v="May"/>
        <s v="Jun"/>
        <s v="Jul"/>
        <s v="Aug"/>
        <s v="Sep"/>
        <s v="Oct"/>
        <s v="Nov"/>
        <s v="Dec"/>
      </sharedItems>
    </cacheField>
    <cacheField name="[Table3].[Order Date (Quarter)].[Order Date (Quarter)]" caption="Order Date (Quarter)" numFmtId="0" hierarchy="23" level="1">
      <sharedItems containsNonDate="0" count="4">
        <s v="Qtr1"/>
        <s v="Qtr2"/>
        <s v="Qtr3"/>
        <s v="Qtr4"/>
      </sharedItems>
    </cacheField>
    <cacheField name="[Table3].[Order Date (Year)].[Order Date (Year)]" caption="Order Date (Year)" numFmtId="0" hierarchy="22" level="1">
      <sharedItems count="4">
        <s v="2014"/>
        <s v="2015"/>
        <s v="2016"/>
        <s v="2017"/>
      </sharedItems>
    </cacheField>
    <cacheField name="[Measures].[Distinct Count of Customer Name]" caption="Distinct Count of Customer Name" numFmtId="0" hierarchy="31" level="32767"/>
    <cacheField name="[Table3].[Segment].[Segment]" caption="Segment" numFmtId="0" hierarchy="9" level="1">
      <sharedItems containsSemiMixedTypes="0" containsNonDate="0" containsString="0"/>
    </cacheField>
  </cacheFields>
  <cacheHierarchies count="34">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2" memberValueDatatype="7" unbalanced="0">
      <fieldsUsage count="2">
        <fieldUsage x="-1"/>
        <fieldUsage x="0"/>
      </fieldsUsage>
    </cacheHierarchy>
    <cacheHierarchy uniqueName="[Table3].[Year]" caption="Year" attribute="1" defaultMemberUniqueName="[Table3].[Year].[All]" allUniqueName="[Table3].[Year].[All]" dimensionUniqueName="[Table3]" displayFolder="" count="0" memberValueDatatype="20" unbalanced="0"/>
    <cacheHierarchy uniqueName="[Table3].[Month]" caption="Month" attribute="1" defaultMemberUniqueName="[Table3].[Month].[All]" allUniqueName="[Table3].[Month].[All]" dimensionUniqueName="[Table3]" displayFolder="" count="0" memberValueDatatype="130" unbalanced="0"/>
    <cacheHierarchy uniqueName="[Table3].[Day]" caption="Day" attribute="1" defaultMemberUniqueName="[Table3].[Day].[All]" allUniqueName="[Table3].[Day].[All]" dimensionUniqueName="[Table3]" displayFolder="" count="2" memberValueDatatype="20" unbalanced="0"/>
    <cacheHierarchy uniqueName="[Table3].[Jasa Pengiriman]" caption="Jasa Pengiriman" attribute="1" defaultMemberUniqueName="[Table3].[Jasa Pengiriman].[All]" allUniqueName="[Table3].[Jasa Pengiriman].[All]" dimensionUniqueName="[Table3]" displayFolder="" count="0" memberValueDatatype="130" unbalanced="0"/>
    <cacheHierarchy uniqueName="[Table3].[Status Barang]" caption="Status Barang" attribute="1" defaultMemberUniqueName="[Table3].[Status Barang].[All]" allUniqueName="[Table3].[Status Barang].[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fieldsUsage count="2">
        <fieldUsage x="-1"/>
        <fieldUsage x="5"/>
      </fieldsUsage>
    </cacheHierarchy>
    <cacheHierarchy uniqueName="[Table3].[City]" caption="City" attribute="1" defaultMemberUniqueName="[Table3].[City].[All]" allUniqueName="[Table3].[City].[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Harga]" caption="Harga" attribute="1" defaultMemberUniqueName="[Table3].[Harga].[All]" allUniqueName="[Table3].[Harga].[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Total Discount]" caption="Total Discount" attribute="1" defaultMemberUniqueName="[Table3].[Total Discount].[All]" allUniqueName="[Table3].[Total 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fieldsUsage count="2">
        <fieldUsage x="-1"/>
        <fieldUsage x="3"/>
      </fieldsUsage>
    </cacheHierarchy>
    <cacheHierarchy uniqueName="[Table3].[Order Date (Quarter)]" caption="Order Date (Quarter)" attribute="1" defaultMemberUniqueName="[Table3].[Order Date (Quarter)].[All]" allUniqueName="[Table3].[Order Date (Quarter)].[All]" dimensionUniqueName="[Table3]" displayFolder="" count="2" memberValueDatatype="130" unbalanced="0">
      <fieldsUsage count="2">
        <fieldUsage x="-1"/>
        <fieldUsage x="2"/>
      </fieldsUsage>
    </cacheHierarchy>
    <cacheHierarchy uniqueName="[Table3].[Order Date (Month)]" caption="Order Date (Month)" attribute="1" defaultMemberUniqueName="[Table3].[Order Date (Month)].[All]" allUniqueName="[Table3].[Order Date (Month)].[All]" dimensionUniqueName="[Table3]" displayFolder="" count="2" memberValueDatatype="130" unbalanced="0">
      <fieldsUsage count="2">
        <fieldUsage x="-1"/>
        <fieldUsage x="1"/>
      </fieldsUsage>
    </cacheHierarchy>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1"/>
        </ext>
      </extLst>
    </cacheHierarchy>
    <cacheHierarchy uniqueName="[Measures].[Count of Order ID]" caption="Count of Order ID" measure="1" displayFolder="" measureGroup="Table3" count="0" hidden="1">
      <extLst>
        <ext xmlns:x15="http://schemas.microsoft.com/office/spreadsheetml/2010/11/main" uri="{B97F6D7D-B522-45F9-BDA1-12C45D357490}">
          <x15:cacheHierarchy aggregatedColumn="1"/>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Table3" count="0" oneField="1" hidden="1">
      <fieldsUsage count="1">
        <fieldUsage x="4"/>
      </fieldsUsage>
      <extLst>
        <ext xmlns:x15="http://schemas.microsoft.com/office/spreadsheetml/2010/11/main" uri="{B97F6D7D-B522-45F9-BDA1-12C45D357490}">
          <x15:cacheHierarchy aggregatedColumn="8"/>
        </ext>
      </extLst>
    </cacheHierarchy>
    <cacheHierarchy uniqueName="[Measures].[Count of Status Barang]" caption="Count of Status Barang" measure="1" displayFolder="" measureGroup="Table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2.025827199075" backgroundQuery="1" createdVersion="6" refreshedVersion="8" minRefreshableVersion="3" recordCount="0" supportSubquery="1" supportAdvancedDrill="1" xr:uid="{EA756E7E-8E7D-4897-98BE-662CFE883384}">
  <cacheSource type="external" connectionId="1"/>
  <cacheFields count="6">
    <cacheField name="[Table3].[Order Date].[Order Date]" caption="Order Date" numFmtId="0" hierarchy="2" level="1">
      <sharedItems containsSemiMixedTypes="0" containsNonDate="0" containsDate="1" containsString="0" minDate="2014-01-03T00:00:00" maxDate="2017-12-31T00:00:00" count="1237">
        <d v="2014-01-03T00:00:00"/>
        <d v="2014-01-04T00:00:00"/>
        <d v="2014-01-05T00:00:00"/>
        <d v="2014-01-06T00:00:00"/>
        <d v="2014-01-07T00:00:00"/>
        <d v="2014-01-09T00:00:00"/>
        <d v="2014-01-10T00:00:00"/>
        <d v="2014-01-11T00:00:00"/>
        <d v="2014-01-13T00:00:00"/>
        <d v="2014-01-14T00:00:00"/>
        <d v="2014-01-15T00:00:00"/>
        <d v="2014-01-16T00:00:00"/>
        <d v="2014-01-18T00:00:00"/>
        <d v="2014-01-19T00:00:00"/>
        <d v="2014-01-20T00:00:00"/>
        <d v="2014-01-21T00:00:00"/>
        <d v="2014-01-23T00:00:00"/>
        <d v="2014-01-26T00:00:00"/>
        <d v="2014-01-27T00:00:00"/>
        <d v="2014-01-28T00:00:00"/>
        <d v="2014-01-30T00:00:00"/>
        <d v="2014-01-31T00:00:00"/>
        <d v="2014-02-01T00:00:00"/>
        <d v="2014-02-02T00:00:00"/>
        <d v="2014-02-03T00:00:00"/>
        <d v="2014-02-04T00:00:00"/>
        <d v="2014-02-06T00:00:00"/>
        <d v="2014-02-07T00:00:00"/>
        <d v="2014-02-08T00:00:00"/>
        <d v="2014-02-11T00:00:00"/>
        <d v="2014-02-12T00:00:00"/>
        <d v="2014-02-14T00:00:00"/>
        <d v="2014-02-15T00:00:00"/>
        <d v="2014-02-16T00:00:00"/>
        <d v="2014-02-17T00:00:00"/>
        <d v="2014-02-18T00:00:00"/>
        <d v="2014-02-20T00:00:00"/>
        <d v="2014-02-21T00:00:00"/>
        <d v="2014-02-22T00:00:00"/>
        <d v="2014-02-23T00:00:00"/>
        <d v="2014-02-24T00:00:00"/>
        <d v="2014-02-27T00:00:00"/>
        <d v="2014-03-01T00:00:00"/>
        <d v="2014-03-02T00:00:00"/>
        <d v="2014-03-03T00:00:00"/>
        <d v="2014-03-04T00:00:00"/>
        <d v="2014-03-05T00:00:00"/>
        <d v="2014-03-07T00:00:00"/>
        <d v="2014-03-10T00:00:00"/>
        <d v="2014-03-11T00:00:00"/>
        <d v="2014-03-14T00:00:00"/>
        <d v="2014-03-15T00:00:00"/>
        <d v="2014-03-16T00:00:00"/>
        <d v="2014-03-17T00:00:00"/>
        <d v="2014-03-18T00:00:00"/>
        <d v="2014-03-19T00:00:00"/>
        <d v="2014-03-21T00:00:00"/>
        <d v="2014-03-22T00:00:00"/>
        <d v="2014-03-23T00:00:00"/>
        <d v="2014-03-24T00:00:00"/>
        <d v="2014-03-25T00:00:00"/>
        <d v="2014-03-26T00:00:00"/>
        <d v="2014-03-28T00:00:00"/>
        <d v="2014-03-29T00:00:00"/>
        <d v="2014-03-30T00:00:00"/>
        <d v="2014-03-31T00:00:00"/>
        <d v="2014-04-01T00:00:00"/>
        <d v="2014-04-02T00:00:00"/>
        <d v="2014-04-03T00:00:00"/>
        <d v="2014-04-04T00:00:00"/>
        <d v="2014-04-05T00:00:00"/>
        <d v="2014-04-06T00:00:00"/>
        <d v="2014-04-07T00:00:00"/>
        <d v="2014-04-08T00:00:00"/>
        <d v="2014-04-11T00:00:00"/>
        <d v="2014-04-12T00:00:00"/>
        <d v="2014-04-13T00:00:00"/>
        <d v="2014-04-15T00:00:00"/>
        <d v="2014-04-16T00:00:00"/>
        <d v="2014-04-18T00:00:00"/>
        <d v="2014-04-19T00:00:00"/>
        <d v="2014-04-20T00:00:00"/>
        <d v="2014-04-21T00:00:00"/>
        <d v="2014-04-22T00:00:00"/>
        <d v="2014-04-23T00:00:00"/>
        <d v="2014-04-25T00:00:00"/>
        <d v="2014-04-26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6T00:00:00"/>
        <d v="2014-05-17T00:00:00"/>
        <d v="2014-05-18T00:00:00"/>
        <d v="2014-05-19T00:00:00"/>
        <d v="2014-05-20T00:00:00"/>
        <d v="2014-05-21T00:00:00"/>
        <d v="2014-05-22T00:00:00"/>
        <d v="2014-05-23T00:00:00"/>
        <d v="2014-05-24T00:00:00"/>
        <d v="2014-05-25T00:00:00"/>
        <d v="2014-05-26T00:00:00"/>
        <d v="2014-05-27T00:00:00"/>
        <d v="2014-05-28T00:00:00"/>
        <d v="2014-05-30T00:00:00"/>
        <d v="2014-05-31T00:00:00"/>
        <d v="2014-06-01T00:00:00"/>
        <d v="2014-06-02T00:00:00"/>
        <d v="2014-06-03T00:00:00"/>
        <d v="2014-06-04T00:00:00"/>
        <d v="2014-06-06T00:00:00"/>
        <d v="2014-06-07T00:00:00"/>
        <d v="2014-06-08T00:00:00"/>
        <d v="2014-06-09T00:00:00"/>
        <d v="2014-06-10T00:00:00"/>
        <d v="2014-06-13T00:00:00"/>
        <d v="2014-06-14T00:00:00"/>
        <d v="2014-06-15T00:00:00"/>
        <d v="2014-06-16T00:00:00"/>
        <d v="2014-06-17T00:00:00"/>
        <d v="2014-06-18T00:00:00"/>
        <d v="2014-06-20T00:00:00"/>
        <d v="2014-06-21T00:00:00"/>
        <d v="2014-06-22T00:00:00"/>
        <d v="2014-06-23T00:00:00"/>
        <d v="2014-06-24T00:00:00"/>
        <d v="2014-06-25T00:00:00"/>
        <d v="2014-06-27T00:00:00"/>
        <d v="2014-06-28T00:00:00"/>
        <d v="2014-06-29T00:00:00"/>
        <d v="2014-06-30T00:00:00"/>
        <d v="2014-07-01T00:00:00"/>
        <d v="2014-07-02T00:00:00"/>
        <d v="2014-07-04T00:00:00"/>
        <d v="2014-07-05T00:00:00"/>
        <d v="2014-07-06T00:00:00"/>
        <d v="2014-07-07T00:00:00"/>
        <d v="2014-07-08T00:00:00"/>
        <d v="2014-07-09T00:00:00"/>
        <d v="2014-07-11T00:00:00"/>
        <d v="2014-07-12T00:00:00"/>
        <d v="2014-07-13T00:00:00"/>
        <d v="2014-07-14T00:00:00"/>
        <d v="2014-07-15T00:00:00"/>
        <d v="2014-07-18T00:00:00"/>
        <d v="2014-07-19T00:00:00"/>
        <d v="2014-07-20T00:00:00"/>
        <d v="2014-07-21T00:00:00"/>
        <d v="2014-07-22T00:00:00"/>
        <d v="2014-07-23T00:00:00"/>
        <d v="2014-07-25T00:00:00"/>
        <d v="2014-07-26T00:00:00"/>
        <d v="2014-07-27T00:00:00"/>
        <d v="2014-07-28T00:00:00"/>
        <d v="2014-07-30T00:00:00"/>
        <d v="2014-08-01T00:00:00"/>
        <d v="2014-08-02T00:00:00"/>
        <d v="2014-08-03T00:00:00"/>
        <d v="2014-08-04T00:00:00"/>
        <d v="2014-08-05T00:00:00"/>
        <d v="2014-08-06T00:00:00"/>
        <d v="2014-08-08T00:00:00"/>
        <d v="2014-08-09T00:00:00"/>
        <d v="2014-08-11T00:00:00"/>
        <d v="2014-08-12T00:00:00"/>
        <d v="2014-08-15T00:00:00"/>
        <d v="2014-08-16T00:00:00"/>
        <d v="2014-08-17T00:00:00"/>
        <d v="2014-08-19T00:00:00"/>
        <d v="2014-08-20T00:00:00"/>
        <d v="2014-08-22T00:00:00"/>
        <d v="2014-08-23T00:00:00"/>
        <d v="2014-08-24T00:00:00"/>
        <d v="2014-08-25T00:00:00"/>
        <d v="2014-08-26T00:00:00"/>
        <d v="2014-08-27T00:00:00"/>
        <d v="2014-08-29T00:00:00"/>
        <d v="2014-08-30T00:00:00"/>
        <d v="2014-08-31T00:00:00"/>
        <d v="2014-09-01T00:00:00"/>
        <d v="2014-09-02T00:00:00"/>
        <d v="2014-09-03T00:00:00"/>
        <d v="2014-09-05T00:00:00"/>
        <d v="2014-09-06T00:00:00"/>
        <d v="2014-09-07T00:00:00"/>
        <d v="2014-09-08T00:00:00"/>
        <d v="2014-09-09T00:00:00"/>
        <d v="2014-09-10T00:00:00"/>
        <d v="2014-09-11T00:00:00"/>
        <d v="2014-09-12T00:00:00"/>
        <d v="2014-09-13T00:00:00"/>
        <d v="2014-09-14T00:00:00"/>
        <d v="2014-09-15T00:00:00"/>
        <d v="2014-09-16T00:00:00"/>
        <d v="2014-09-17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4T00:00:00"/>
        <d v="2014-10-25T00:00:00"/>
        <d v="2014-10-26T00:00:00"/>
        <d v="2014-10-27T00:00:00"/>
        <d v="2014-10-28T00:00:00"/>
        <d v="2014-10-29T00:00:00"/>
        <d v="2014-10-31T00:00:00"/>
        <d v="2014-11-01T00:00:00"/>
        <d v="2014-11-02T00:00:00"/>
        <d v="2014-11-03T00:00:00"/>
        <d v="2014-11-04T00:00:00"/>
        <d v="2014-11-05T00:00:00"/>
        <d v="2014-11-06T00:00:00"/>
        <d v="2014-11-07T00:00:00"/>
        <d v="2014-11-08T00:00:00"/>
        <d v="2014-11-09T00:00:00"/>
        <d v="2014-11-10T00:00:00"/>
        <d v="2014-11-11T00:00:00"/>
        <d v="2014-11-12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2T00:00:00"/>
        <d v="2014-12-13T00:00:00"/>
        <d v="2014-12-14T00:00:00"/>
        <d v="2014-12-15T00:00:00"/>
        <d v="2014-12-16T00:00:00"/>
        <d v="2014-12-17T00:00:00"/>
        <d v="2014-12-19T00:00:00"/>
        <d v="2014-12-20T00:00:00"/>
        <d v="2014-12-21T00:00:00"/>
        <d v="2014-12-22T00:00:00"/>
        <d v="2014-12-23T00:00:00"/>
        <d v="2014-12-24T00:00:00"/>
        <d v="2014-12-26T00:00:00"/>
        <d v="2014-12-27T00:00:00"/>
        <d v="2014-12-28T00:00:00"/>
        <d v="2014-12-29T00:00:00"/>
        <d v="2014-12-30T00:00:00"/>
        <d v="2014-12-31T00:00:00"/>
        <d v="2015-01-02T00:00:00"/>
        <d v="2015-01-03T00:00:00"/>
        <d v="2015-01-04T00:00:00"/>
        <d v="2015-01-05T00:00:00"/>
        <d v="2015-01-06T00:00:00"/>
        <d v="2015-01-09T00:00:00"/>
        <d v="2015-01-10T00:00:00"/>
        <d v="2015-01-12T00:00:00"/>
        <d v="2015-01-13T00:00:00"/>
        <d v="2015-01-17T00:00:00"/>
        <d v="2015-01-19T00:00:00"/>
        <d v="2015-01-23T00:00:00"/>
        <d v="2015-01-24T00:00:00"/>
        <d v="2015-01-26T00:00:00"/>
        <d v="2015-01-27T00:00:00"/>
        <d v="2015-01-28T00:00:00"/>
        <d v="2015-01-30T00:00:00"/>
        <d v="2015-01-31T00:00:00"/>
        <d v="2015-02-03T00:00:00"/>
        <d v="2015-02-06T00:00:00"/>
        <d v="2015-02-07T00:00:00"/>
        <d v="2015-02-08T00:00:00"/>
        <d v="2015-02-09T00:00:00"/>
        <d v="2015-02-10T00:00:00"/>
        <d v="2015-02-14T00:00:00"/>
        <d v="2015-02-15T00:00:00"/>
        <d v="2015-02-16T00:00:00"/>
        <d v="2015-02-18T00:00:00"/>
        <d v="2015-02-20T00:00:00"/>
        <d v="2015-02-21T00:00:00"/>
        <d v="2015-02-22T00:00:00"/>
        <d v="2015-02-23T00:00:00"/>
        <d v="2015-02-25T00:00:00"/>
        <d v="2015-02-27T00:00:00"/>
        <d v="2015-02-28T00:00:00"/>
        <d v="2015-03-01T00:00:00"/>
        <d v="2015-03-02T00:00:00"/>
        <d v="2015-03-05T00:00:00"/>
        <d v="2015-03-06T00:00:00"/>
        <d v="2015-03-07T00:00:00"/>
        <d v="2015-03-08T00:00:00"/>
        <d v="2015-03-09T00:00:00"/>
        <d v="2015-03-10T00:00:00"/>
        <d v="2015-03-12T00:00:00"/>
        <d v="2015-03-13T00:00:00"/>
        <d v="2015-03-14T00:00:00"/>
        <d v="2015-03-15T00:00:00"/>
        <d v="2015-03-16T00:00:00"/>
        <d v="2015-03-17T00:00:00"/>
        <d v="2015-03-19T00:00:00"/>
        <d v="2015-03-20T00:00:00"/>
        <d v="2015-03-21T00:00:00"/>
        <d v="2015-03-22T00:00:00"/>
        <d v="2015-03-23T00:00:00"/>
        <d v="2015-03-24T00:00:00"/>
        <d v="2015-03-26T00:00:00"/>
        <d v="2015-03-27T00:00:00"/>
        <d v="2015-03-28T00:00:00"/>
        <d v="2015-03-29T00:00:00"/>
        <d v="2015-03-30T00:00:00"/>
        <d v="2015-03-31T00:00:00"/>
        <d v="2015-04-02T00:00:00"/>
        <d v="2015-04-04T00:00:00"/>
        <d v="2015-04-05T00:00:00"/>
        <d v="2015-04-06T00:00:00"/>
        <d v="2015-04-07T00:00:00"/>
        <d v="2015-04-09T00:00:00"/>
        <d v="2015-04-10T00:00:00"/>
        <d v="2015-04-11T00:00:00"/>
        <d v="2015-04-12T00:00:00"/>
        <d v="2015-04-13T00:00:00"/>
        <d v="2015-04-14T00:00:00"/>
        <d v="2015-04-16T00:00:00"/>
        <d v="2015-04-17T00:00:00"/>
        <d v="2015-04-18T00:00:00"/>
        <d v="2015-04-19T00:00:00"/>
        <d v="2015-04-20T00:00:00"/>
        <d v="2015-04-21T00:00:00"/>
        <d v="2015-04-22T00:00:00"/>
        <d v="2015-04-24T00:00:00"/>
        <d v="2015-04-25T00:00:00"/>
        <d v="2015-04-26T00:00:00"/>
        <d v="2015-04-27T00:00:00"/>
        <d v="2015-04-28T00:00:00"/>
        <d v="2015-04-29T00:00:00"/>
        <d v="2015-04-30T00:00:00"/>
        <d v="2015-05-01T00:00:00"/>
        <d v="2015-05-02T00:00:00"/>
        <d v="2015-05-03T00:00:00"/>
        <d v="2015-05-04T00:00:00"/>
        <d v="2015-05-07T00:00:00"/>
        <d v="2015-05-08T00:00:00"/>
        <d v="2015-05-09T00:00:00"/>
        <d v="2015-05-10T00:00:00"/>
        <d v="2015-05-11T00:00:00"/>
        <d v="2015-05-12T00:00:00"/>
        <d v="2015-05-13T00:00:00"/>
        <d v="2015-05-14T00:00:00"/>
        <d v="2015-05-15T00:00:00"/>
        <d v="2015-05-16T00:00:00"/>
        <d v="2015-05-17T00:00:00"/>
        <d v="2015-05-18T00:00:00"/>
        <d v="2015-05-20T00:00:00"/>
        <d v="2015-05-21T00:00:00"/>
        <d v="2015-05-22T00:00:00"/>
        <d v="2015-05-23T00:00:00"/>
        <d v="2015-05-24T00:00:00"/>
        <d v="2015-05-25T00:00:00"/>
        <d v="2015-05-26T00:00:00"/>
        <d v="2015-05-28T00:00:00"/>
        <d v="2015-05-29T00:00:00"/>
        <d v="2015-05-30T00:00:00"/>
        <d v="2015-05-31T00:00:00"/>
        <d v="2015-06-01T00:00:00"/>
        <d v="2015-06-04T00:00:00"/>
        <d v="2015-06-05T00:00:00"/>
        <d v="2015-06-07T00:00:00"/>
        <d v="2015-06-08T00:00:00"/>
        <d v="2015-06-09T00:00:00"/>
        <d v="2015-06-11T00:00:00"/>
        <d v="2015-06-12T00:00:00"/>
        <d v="2015-06-13T00:00:00"/>
        <d v="2015-06-14T00:00:00"/>
        <d v="2015-06-15T00:00:00"/>
        <d v="2015-06-16T00:00:00"/>
        <d v="2015-06-18T00:00:00"/>
        <d v="2015-06-19T00:00:00"/>
        <d v="2015-06-20T00:00:00"/>
        <d v="2015-06-21T00:00:00"/>
        <d v="2015-06-22T00:00:00"/>
        <d v="2015-06-23T00:00:00"/>
        <d v="2015-06-25T00:00:00"/>
        <d v="2015-06-26T00:00:00"/>
        <d v="2015-06-28T00:00:00"/>
        <d v="2015-06-29T00:00:00"/>
        <d v="2015-07-02T00:00:00"/>
        <d v="2015-07-03T00:00:00"/>
        <d v="2015-07-04T00:00:00"/>
        <d v="2015-07-05T00:00:00"/>
        <d v="2015-07-06T00:00:00"/>
        <d v="2015-07-08T00:00:00"/>
        <d v="2015-07-09T00:00:00"/>
        <d v="2015-07-10T00:00:00"/>
        <d v="2015-07-11T00:00:00"/>
        <d v="2015-07-12T00:00:00"/>
        <d v="2015-07-13T00:00:00"/>
        <d v="2015-07-14T00:00:00"/>
        <d v="2015-07-16T00:00:00"/>
        <d v="2015-07-17T00:00:00"/>
        <d v="2015-07-18T00:00:00"/>
        <d v="2015-07-19T00:00:00"/>
        <d v="2015-07-20T00:00:00"/>
        <d v="2015-07-23T00:00:00"/>
        <d v="2015-07-24T00:00:00"/>
        <d v="2015-07-25T00:00:00"/>
        <d v="2015-07-26T00:00:00"/>
        <d v="2015-07-27T00:00:00"/>
        <d v="2015-07-30T00:00:00"/>
        <d v="2015-07-31T00:00:00"/>
        <d v="2015-08-01T00:00:00"/>
        <d v="2015-08-02T00:00:00"/>
        <d v="2015-08-05T00:00:00"/>
        <d v="2015-08-06T00:00:00"/>
        <d v="2015-08-07T00:00:00"/>
        <d v="2015-08-08T00:00:00"/>
        <d v="2015-08-09T00:00:00"/>
        <d v="2015-08-10T00:00:00"/>
        <d v="2015-08-11T00:00:00"/>
        <d v="2015-08-13T00:00:00"/>
        <d v="2015-08-15T00:00:00"/>
        <d v="2015-08-16T00:00:00"/>
        <d v="2015-08-17T00:00:00"/>
        <d v="2015-08-21T00:00:00"/>
        <d v="2015-08-22T00:00:00"/>
        <d v="2015-08-23T00:00:00"/>
        <d v="2015-08-24T00:00:00"/>
        <d v="2015-08-25T00:00:00"/>
        <d v="2015-08-27T00:00:00"/>
        <d v="2015-08-28T00:00:00"/>
        <d v="2015-08-29T00:00:00"/>
        <d v="2015-08-31T00:00:00"/>
        <d v="2015-09-01T00:00:00"/>
        <d v="2015-09-03T00:00:00"/>
        <d v="2015-09-04T00:00:00"/>
        <d v="2015-09-05T00:00:00"/>
        <d v="2015-09-06T00:00:00"/>
        <d v="2015-09-07T00:00:00"/>
        <d v="2015-09-08T00:00:00"/>
        <d v="2015-09-10T00:00:00"/>
        <d v="2015-09-11T00:00:00"/>
        <d v="2015-09-12T00:00:00"/>
        <d v="2015-09-13T00:00:00"/>
        <d v="2015-09-14T00:00:00"/>
        <d v="2015-09-15T00:00:00"/>
        <d v="2015-09-16T00:00:00"/>
        <d v="2015-09-17T00:00:00"/>
        <d v="2015-09-18T00:00:00"/>
        <d v="2015-09-19T00:00:00"/>
        <d v="2015-09-20T00:00:00"/>
        <d v="2015-09-21T00:00:00"/>
        <d v="2015-09-22T00:00:00"/>
        <d v="2015-09-24T00:00:00"/>
        <d v="2015-09-25T00:00:00"/>
        <d v="2015-09-26T00:00:00"/>
        <d v="2015-09-27T00:00:00"/>
        <d v="2015-09-28T00:00:00"/>
        <d v="2015-10-01T00:00:00"/>
        <d v="2015-10-02T00:00:00"/>
        <d v="2015-10-03T00:00:00"/>
        <d v="2015-10-04T00:00:00"/>
        <d v="2015-10-05T00:00:00"/>
        <d v="2015-10-08T00:00:00"/>
        <d v="2015-10-09T00:00:00"/>
        <d v="2015-10-10T00:00:00"/>
        <d v="2015-10-11T00:00:00"/>
        <d v="2015-10-12T00:00:00"/>
        <d v="2015-10-13T00:00:00"/>
        <d v="2015-10-15T00:00:00"/>
        <d v="2015-10-16T00:00:00"/>
        <d v="2015-10-17T00:00:00"/>
        <d v="2015-10-18T00:00:00"/>
        <d v="2015-10-19T00:00:00"/>
        <d v="2015-10-20T00:00:00"/>
        <d v="2015-10-22T00:00:00"/>
        <d v="2015-10-23T00:00:00"/>
        <d v="2015-10-24T00:00:00"/>
        <d v="2015-10-25T00:00:00"/>
        <d v="2015-10-26T00:00:00"/>
        <d v="2015-10-28T00:00:00"/>
        <d v="2015-10-29T00:00:00"/>
        <d v="2015-10-30T00:00:00"/>
        <d v="2015-10-31T00:00:00"/>
        <d v="2015-11-01T00:00:00"/>
        <d v="2015-11-02T00:00:00"/>
        <d v="2015-11-03T00:00:00"/>
        <d v="2015-11-05T00:00:00"/>
        <d v="2015-11-06T00:00:00"/>
        <d v="2015-11-07T00:00:00"/>
        <d v="2015-11-08T00:00:00"/>
        <d v="2015-11-09T00:00:00"/>
        <d v="2015-11-10T00:00:00"/>
        <d v="2015-11-11T00:00:00"/>
        <d v="2015-11-12T00:00:00"/>
        <d v="2015-11-13T00:00:00"/>
        <d v="2015-11-14T00:00:00"/>
        <d v="2015-11-15T00:00:00"/>
        <d v="2015-11-16T00:00:00"/>
        <d v="2015-11-17T00:00:00"/>
        <d v="2015-11-19T00:00:00"/>
        <d v="2015-11-20T00:00:00"/>
        <d v="2015-11-21T00:00:00"/>
        <d v="2015-11-22T00:00:00"/>
        <d v="2015-11-23T00:00:00"/>
        <d v="2015-11-24T00:00:00"/>
        <d v="2015-11-25T00:00:00"/>
        <d v="2015-11-26T00:00:00"/>
        <d v="2015-11-27T00:00:00"/>
        <d v="2015-11-28T00:00:00"/>
        <d v="2015-11-29T00:00:00"/>
        <d v="2015-11-30T00:00:00"/>
        <d v="2015-12-01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2T00:00:00"/>
        <d v="2016-01-03T00:00:00"/>
        <d v="2016-01-04T00:00:00"/>
        <d v="2016-01-05T00:00:00"/>
        <d v="2016-01-07T00:00:00"/>
        <d v="2016-01-08T00:00:00"/>
        <d v="2016-01-09T00:00:00"/>
        <d v="2016-01-10T00:00:00"/>
        <d v="2016-01-11T00:00:00"/>
        <d v="2016-01-14T00:00:00"/>
        <d v="2016-01-15T00:00:00"/>
        <d v="2016-01-16T00:00:00"/>
        <d v="2016-01-17T00:00:00"/>
        <d v="2016-01-21T00:00:00"/>
        <d v="2016-01-22T00:00:00"/>
        <d v="2016-01-23T00:00:00"/>
        <d v="2016-01-24T00:00:00"/>
        <d v="2016-01-25T00:00:00"/>
        <d v="2016-01-28T00:00:00"/>
        <d v="2016-01-30T00:00:00"/>
        <d v="2016-01-31T00:00:00"/>
        <d v="2016-02-01T00:00:00"/>
        <d v="2016-02-02T00:00:00"/>
        <d v="2016-02-03T00:00:00"/>
        <d v="2016-02-04T00:00:00"/>
        <d v="2016-02-05T00:00:00"/>
        <d v="2016-02-06T00:00:00"/>
        <d v="2016-02-07T00:00:00"/>
        <d v="2016-02-08T00:00:00"/>
        <d v="2016-02-09T00:00:00"/>
        <d v="2016-02-11T00:00:00"/>
        <d v="2016-02-12T00:00:00"/>
        <d v="2016-02-13T00:00:00"/>
        <d v="2016-02-14T00:00:00"/>
        <d v="2016-02-15T00:00:00"/>
        <d v="2016-02-16T00:00:00"/>
        <d v="2016-02-19T00:00:00"/>
        <d v="2016-02-20T00:00:00"/>
        <d v="2016-02-21T00:00:00"/>
        <d v="2016-02-22T00:00:00"/>
        <d v="2016-02-23T00:00:00"/>
        <d v="2016-02-25T00:00:00"/>
        <d v="2016-02-27T00:00:00"/>
        <d v="2016-02-28T00:00:00"/>
        <d v="2016-02-29T00:00:00"/>
        <d v="2016-03-01T00:00:00"/>
        <d v="2016-03-03T00:00:00"/>
        <d v="2016-03-04T00:00:00"/>
        <d v="2016-03-05T00:00:00"/>
        <d v="2016-03-06T00:00:00"/>
        <d v="2016-03-07T00:00:00"/>
        <d v="2016-03-08T00:00:00"/>
        <d v="2016-03-09T00:00:00"/>
        <d v="2016-03-10T00:00:00"/>
        <d v="2016-03-11T00:00:00"/>
        <d v="2016-03-12T00:00:00"/>
        <d v="2016-03-13T00:00:00"/>
        <d v="2016-03-14T00:00:00"/>
        <d v="2016-03-15T00:00:00"/>
        <d v="2016-03-17T00:00:00"/>
        <d v="2016-03-18T00:00:00"/>
        <d v="2016-03-19T00:00:00"/>
        <d v="2016-03-20T00:00:00"/>
        <d v="2016-03-21T00:00:00"/>
        <d v="2016-03-22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2T00:00:00"/>
        <d v="2016-04-13T00:00:00"/>
        <d v="2016-04-14T00:00:00"/>
        <d v="2016-04-15T00:00:00"/>
        <d v="2016-04-16T00:00:00"/>
        <d v="2016-04-17T00:00:00"/>
        <d v="2016-04-18T00:00:00"/>
        <d v="2016-04-19T00:00:00"/>
        <d v="2016-04-21T00:00:00"/>
        <d v="2016-04-22T00:00:00"/>
        <d v="2016-04-23T00:00:00"/>
        <d v="2016-04-24T00:00:00"/>
        <d v="2016-04-25T00:00:00"/>
        <d v="2016-04-26T00:00:00"/>
        <d v="2016-04-28T00:00:00"/>
        <d v="2016-04-30T00:00:00"/>
        <d v="2016-05-01T00:00:00"/>
        <d v="2016-05-02T00:00:00"/>
        <d v="2016-05-03T00:00:00"/>
        <d v="2016-05-05T00:00:00"/>
        <d v="2016-05-06T00:00:00"/>
        <d v="2016-05-07T00:00:00"/>
        <d v="2016-05-08T00:00:00"/>
        <d v="2016-05-09T00:00:00"/>
        <d v="2016-05-10T00:00:00"/>
        <d v="2016-05-11T00:00:00"/>
        <d v="2016-05-12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2T00:00:00"/>
        <d v="2016-06-03T00:00:00"/>
        <d v="2016-06-04T00:00:00"/>
        <d v="2016-06-05T00:00:00"/>
        <d v="2016-06-06T00:00:00"/>
        <d v="2016-06-07T00:00:00"/>
        <d v="2016-06-09T00:00:00"/>
        <d v="2016-06-10T00:00:00"/>
        <d v="2016-06-11T00:00:00"/>
        <d v="2016-06-12T00:00:00"/>
        <d v="2016-06-13T00:00:00"/>
        <d v="2016-06-14T00:00:00"/>
        <d v="2016-06-15T00:00:00"/>
        <d v="2016-06-16T00:00:00"/>
        <d v="2016-06-17T00:00:00"/>
        <d v="2016-06-18T00:00:00"/>
        <d v="2016-06-19T00:00:00"/>
        <d v="2016-06-20T00:00:00"/>
        <d v="2016-06-21T00:00:00"/>
        <d v="2016-06-23T00:00:00"/>
        <d v="2016-06-24T00:00:00"/>
        <d v="2016-06-25T00:00:00"/>
        <d v="2016-06-26T00:00:00"/>
        <d v="2016-06-27T00:00:00"/>
        <d v="2016-06-28T00:00:00"/>
        <d v="2016-06-29T00:00:00"/>
        <d v="2016-06-30T00:00:00"/>
        <d v="2016-07-01T00:00:00"/>
        <d v="2016-07-02T00:00:00"/>
        <d v="2016-07-03T00:00:00"/>
        <d v="2016-07-04T00:00:00"/>
        <d v="2016-07-07T00:00:00"/>
        <d v="2016-07-08T00:00:00"/>
        <d v="2016-07-09T00:00:00"/>
        <d v="2016-07-10T00:00:00"/>
        <d v="2016-07-12T00:00:00"/>
        <d v="2016-07-14T00:00:00"/>
        <d v="2016-07-15T00:00:00"/>
        <d v="2016-07-16T00:00:00"/>
        <d v="2016-07-17T00:00:00"/>
        <d v="2016-07-18T00:00:00"/>
        <d v="2016-07-19T00:00:00"/>
        <d v="2016-07-20T00:00:00"/>
        <d v="2016-07-21T00:00:00"/>
        <d v="2016-07-22T00:00:00"/>
        <d v="2016-07-23T00:00:00"/>
        <d v="2016-07-24T00:00:00"/>
        <d v="2016-07-25T00:00:00"/>
        <d v="2016-07-28T00:00:00"/>
        <d v="2016-07-29T00:00:00"/>
        <d v="2016-07-30T00:00:00"/>
        <d v="2016-07-31T00:00:00"/>
        <d v="2016-08-01T00:00:00"/>
        <d v="2016-08-02T00:00:00"/>
        <d v="2016-08-03T00:00:00"/>
        <d v="2016-08-04T00:00:00"/>
        <d v="2016-08-05T00:00:00"/>
        <d v="2016-08-06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2T00:00:00"/>
        <d v="2016-09-23T00:00:00"/>
        <d v="2016-09-24T00:00:00"/>
        <d v="2016-09-25T00:00:00"/>
        <d v="2016-09-26T00:00:00"/>
        <d v="2016-09-27T00:00:00"/>
        <d v="2016-09-28T00:00:00"/>
        <d v="2016-09-29T00:00:00"/>
        <d v="2016-09-30T00:00:00"/>
        <d v="2016-10-01T00:00:00"/>
        <d v="2016-10-02T00:00:00"/>
        <d v="2016-10-03T00:00:00"/>
        <d v="2016-10-04T00:00:00"/>
        <d v="2016-10-06T00:00:00"/>
        <d v="2016-10-07T00:00:00"/>
        <d v="2016-10-08T00:00:00"/>
        <d v="2016-10-09T00:00:00"/>
        <d v="2016-10-10T00:00:00"/>
        <d v="2016-10-11T00:00:00"/>
        <d v="2016-10-13T00:00:00"/>
        <d v="2016-10-14T00:00:00"/>
        <d v="2016-10-15T00:00:00"/>
        <d v="2016-10-16T00:00:00"/>
        <d v="2016-10-17T00:00:00"/>
        <d v="2016-10-18T00:00:00"/>
        <d v="2016-10-20T00:00:00"/>
        <d v="2016-10-21T00:00:00"/>
        <d v="2016-10-22T00:00:00"/>
        <d v="2016-10-23T00:00:00"/>
        <d v="2016-10-24T00:00:00"/>
        <d v="2016-10-25T00:00:00"/>
        <d v="2016-10-27T00:00:00"/>
        <d v="2016-10-28T00:00:00"/>
        <d v="2016-10-29T00:00:00"/>
        <d v="2016-10-30T00:00:00"/>
        <d v="2016-10-31T00:00:00"/>
        <d v="2016-11-01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8T00:00:00"/>
        <d v="2016-12-09T00:00:00"/>
        <d v="2016-12-10T00:00:00"/>
        <d v="2016-12-11T00:00:00"/>
        <d v="2016-12-12T00:00:00"/>
        <d v="2016-12-13T00:00:00"/>
        <d v="2016-12-14T00:00:00"/>
        <d v="2016-12-15T00:00:00"/>
        <d v="2016-12-16T00:00:00"/>
        <d v="2016-12-17T00:00:00"/>
        <d v="2016-12-18T00:00:00"/>
        <d v="2016-12-19T00:00:00"/>
        <d v="2016-12-20T00:00:00"/>
        <d v="2016-12-22T00:00:00"/>
        <d v="2016-12-23T00:00:00"/>
        <d v="2016-12-24T00:00:00"/>
        <d v="2016-12-25T00:00:00"/>
        <d v="2016-12-26T00:00:00"/>
        <d v="2016-12-27T00:00:00"/>
        <d v="2016-12-29T00:00:00"/>
        <d v="2016-12-30T00:00:00"/>
        <d v="2016-12-31T00:00:00"/>
        <d v="2017-01-01T00:00:00"/>
        <d v="2017-01-02T00:00:00"/>
        <d v="2017-01-03T00:00:00"/>
        <d v="2017-01-06T00:00:00"/>
        <d v="2017-01-07T00:00:00"/>
        <d v="2017-01-08T00:00:00"/>
        <d v="2017-01-09T00:00:00"/>
        <d v="2017-01-12T00:00:00"/>
        <d v="2017-01-13T00:00:00"/>
        <d v="2017-01-14T00:00:00"/>
        <d v="2017-01-15T00:00:00"/>
        <d v="2017-01-16T00:00:00"/>
        <d v="2017-01-19T00:00:00"/>
        <d v="2017-01-20T00:00:00"/>
        <d v="2017-01-21T00:00:00"/>
        <d v="2017-01-22T00:00:00"/>
        <d v="2017-01-23T00:00:00"/>
        <d v="2017-01-24T00:00:00"/>
        <d v="2017-01-26T00:00:00"/>
        <d v="2017-01-27T00:00:00"/>
        <d v="2017-01-28T00:00:00"/>
        <d v="2017-01-29T00:00:00"/>
        <d v="2017-01-30T00:00:00"/>
        <d v="2017-02-02T00:00:00"/>
        <d v="2017-02-03T00:00:00"/>
        <d v="2017-02-04T00:00:00"/>
        <d v="2017-02-05T00:00:00"/>
        <d v="2017-02-06T00:00:00"/>
        <d v="2017-02-09T00:00:00"/>
        <d v="2017-02-10T00:00:00"/>
        <d v="2017-02-11T00:00:00"/>
        <d v="2017-02-13T00:00:00"/>
        <d v="2017-02-16T00:00:00"/>
        <d v="2017-02-17T00:00:00"/>
        <d v="2017-02-18T00:00:00"/>
        <d v="2017-02-19T00:00:00"/>
        <d v="2017-02-20T00:00:00"/>
        <d v="2017-02-21T00:00:00"/>
        <d v="2017-02-23T00:00:00"/>
        <d v="2017-02-24T00:00:00"/>
        <d v="2017-02-25T00:00:00"/>
        <d v="2017-02-26T00:00:00"/>
        <d v="2017-02-28T00:00:00"/>
        <d v="2017-03-02T00:00:00"/>
        <d v="2017-03-03T00:00:00"/>
        <d v="2017-03-04T00:00:00"/>
        <d v="2017-03-05T00:00:00"/>
        <d v="2017-03-06T00:00:00"/>
        <d v="2017-03-07T00:00:00"/>
        <d v="2017-03-08T00:00:00"/>
        <d v="2017-03-09T00:00:00"/>
        <d v="2017-03-10T00:00:00"/>
        <d v="2017-03-11T00:00:00"/>
        <d v="2017-03-12T00:00:00"/>
        <d v="2017-03-13T00:00:00"/>
        <d v="2017-03-14T00:00:00"/>
        <d v="2017-03-16T00:00:00"/>
        <d v="2017-03-17T00:00:00"/>
        <d v="2017-03-18T00:00:00"/>
        <d v="2017-03-19T00:00:00"/>
        <d v="2017-03-20T00:00:00"/>
        <d v="2017-03-21T00:00:00"/>
        <d v="2017-03-23T00:00:00"/>
        <d v="2017-03-24T00:00:00"/>
        <d v="2017-03-25T00:00:00"/>
        <d v="2017-03-26T00:00:00"/>
        <d v="2017-03-27T00:00:00"/>
        <d v="2017-03-28T00:00:00"/>
        <d v="2017-03-29T00:00:00"/>
        <d v="2017-03-30T00:00:00"/>
        <d v="2017-03-31T00:00:00"/>
        <d v="2017-04-01T00:00:00"/>
        <d v="2017-04-02T00:00:00"/>
        <d v="2017-04-03T00:00:00"/>
        <d v="2017-04-04T00:00:00"/>
        <d v="2017-04-06T00:00:00"/>
        <d v="2017-04-07T00:00:00"/>
        <d v="2017-04-08T00:00:00"/>
        <d v="2017-04-09T00:00:00"/>
        <d v="2017-04-10T00:00:00"/>
        <d v="2017-04-11T00:00:00"/>
        <d v="2017-04-12T00:00:00"/>
        <d v="2017-04-13T00:00:00"/>
        <d v="2017-04-14T00:00:00"/>
        <d v="2017-04-15T00:00:00"/>
        <d v="2017-04-16T00:00:00"/>
        <d v="2017-04-17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1T00:00:00"/>
        <d v="2017-05-12T00:00:00"/>
        <d v="2017-05-13T00:00:00"/>
        <d v="2017-05-14T00:00:00"/>
        <d v="2017-05-15T00:00:00"/>
        <d v="2017-05-16T00:00:00"/>
        <d v="2017-05-18T00:00:00"/>
        <d v="2017-05-19T00:00:00"/>
        <d v="2017-05-20T00:00:00"/>
        <d v="2017-05-21T00:00:00"/>
        <d v="2017-05-22T00:00:00"/>
        <d v="2017-05-23T00:00:00"/>
        <d v="2017-05-25T00:00:00"/>
        <d v="2017-05-26T00:00:00"/>
        <d v="2017-05-27T00:00:00"/>
        <d v="2017-05-28T00:00:00"/>
        <d v="2017-05-29T00:00:00"/>
        <d v="2017-05-30T00:00:00"/>
        <d v="2017-06-01T00:00:00"/>
        <d v="2017-06-02T00:00:00"/>
        <d v="2017-06-03T00:00:00"/>
        <d v="2017-06-04T00:00:00"/>
        <d v="2017-06-05T00:00:00"/>
        <d v="2017-06-06T00:00:00"/>
        <d v="2017-06-08T00:00:00"/>
        <d v="2017-06-09T00:00:00"/>
        <d v="2017-06-10T00:00:00"/>
        <d v="2017-06-11T00:00:00"/>
        <d v="2017-06-12T00:00:00"/>
        <d v="2017-06-13T00:00:00"/>
        <d v="2017-06-15T00:00:00"/>
        <d v="2017-06-16T00:00:00"/>
        <d v="2017-06-17T00:00:00"/>
        <d v="2017-06-18T00:00:00"/>
        <d v="2017-06-19T00:00:00"/>
        <d v="2017-06-20T00:00:00"/>
        <d v="2017-06-21T00:00:00"/>
        <d v="2017-06-22T00:00:00"/>
        <d v="2017-06-24T00:00:00"/>
        <d v="2017-06-25T00:00:00"/>
        <d v="2017-06-26T00:00:00"/>
        <d v="2017-06-27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20T00:00:00"/>
        <d v="2017-07-21T00:00:00"/>
        <d v="2017-07-22T00:00:00"/>
        <d v="2017-07-23T00:00:00"/>
        <d v="2017-07-24T00:00:00"/>
        <d v="2017-07-25T00:00:00"/>
        <d v="2017-07-26T00:00:00"/>
        <d v="2017-07-27T00:00:00"/>
        <d v="2017-07-28T00:00:00"/>
        <d v="2017-07-29T00:00:00"/>
        <d v="2017-07-30T00:00:00"/>
        <d v="2017-07-31T00:00:00"/>
        <d v="2017-08-01T00:00:00"/>
        <d v="2017-08-03T00:00:00"/>
        <d v="2017-08-04T00:00:00"/>
        <d v="2017-08-05T00:00:00"/>
        <d v="2017-08-06T00:00:00"/>
        <d v="2017-08-07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8T00:00:00"/>
        <d v="2017-09-29T00:00:00"/>
        <d v="2017-09-30T00:00:00"/>
        <d v="2017-10-01T00:00:00"/>
        <d v="2017-10-02T00:00:00"/>
        <d v="2017-10-03T00:00:00"/>
        <d v="2017-10-04T00:00:00"/>
        <d v="2017-10-05T00:00:00"/>
        <d v="2017-10-06T00:00:00"/>
        <d v="2017-10-07T00:00:00"/>
        <d v="2017-10-08T00:00:00"/>
        <d v="2017-10-09T00:00:00"/>
        <d v="2017-10-10T00:00:00"/>
        <d v="2017-10-12T00:00:00"/>
        <d v="2017-10-13T00:00:00"/>
        <d v="2017-10-14T00:00:00"/>
        <d v="2017-10-15T00:00:00"/>
        <d v="2017-10-16T00:00:00"/>
        <d v="2017-10-17T00:00:00"/>
        <d v="2017-10-19T00:00:00"/>
        <d v="2017-10-20T00:00:00"/>
        <d v="2017-10-21T00:00:00"/>
        <d v="2017-10-22T00:00:00"/>
        <d v="2017-10-23T00:00:00"/>
        <d v="2017-10-24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Table3].[Order Date (Month)].[Order Date (Month)]" caption="Order Date (Month)" numFmtId="0" hierarchy="24" level="1">
      <sharedItems containsNonDate="0" count="12">
        <s v="Jan"/>
        <s v="Feb"/>
        <s v="Mar"/>
        <s v="Apr"/>
        <s v="May"/>
        <s v="Jun"/>
        <s v="Jul"/>
        <s v="Aug"/>
        <s v="Sep"/>
        <s v="Oct"/>
        <s v="Nov"/>
        <s v="Dec"/>
      </sharedItems>
    </cacheField>
    <cacheField name="[Table3].[Order Date (Quarter)].[Order Date (Quarter)]" caption="Order Date (Quarter)" numFmtId="0" hierarchy="23" level="1">
      <sharedItems containsNonDate="0" count="4">
        <s v="Qtr1"/>
        <s v="Qtr2"/>
        <s v="Qtr3"/>
        <s v="Qtr4"/>
      </sharedItems>
    </cacheField>
    <cacheField name="[Table3].[Order Date (Year)].[Order Date (Year)]" caption="Order Date (Year)" numFmtId="0" hierarchy="22" level="1">
      <sharedItems count="4">
        <s v="2014"/>
        <s v="2015"/>
        <s v="2016"/>
        <s v="2017"/>
      </sharedItems>
    </cacheField>
    <cacheField name="[Measures].[Count of Order ID]" caption="Count of Order ID" numFmtId="0" hierarchy="29" level="32767"/>
    <cacheField name="[Table3].[Segment].[Segment]" caption="Segment" numFmtId="0" hierarchy="9" level="1">
      <sharedItems containsSemiMixedTypes="0" containsNonDate="0" containsString="0"/>
    </cacheField>
  </cacheFields>
  <cacheHierarchies count="34">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2" memberValueDatatype="7" unbalanced="0">
      <fieldsUsage count="2">
        <fieldUsage x="-1"/>
        <fieldUsage x="0"/>
      </fieldsUsage>
    </cacheHierarchy>
    <cacheHierarchy uniqueName="[Table3].[Year]" caption="Year" attribute="1" defaultMemberUniqueName="[Table3].[Year].[All]" allUniqueName="[Table3].[Year].[All]" dimensionUniqueName="[Table3]" displayFolder="" count="0" memberValueDatatype="20" unbalanced="0"/>
    <cacheHierarchy uniqueName="[Table3].[Month]" caption="Month" attribute="1" defaultMemberUniqueName="[Table3].[Month].[All]" allUniqueName="[Table3].[Month].[All]" dimensionUniqueName="[Table3]" displayFolder="" count="0" memberValueDatatype="130" unbalanced="0"/>
    <cacheHierarchy uniqueName="[Table3].[Day]" caption="Day" attribute="1" defaultMemberUniqueName="[Table3].[Day].[All]" allUniqueName="[Table3].[Day].[All]" dimensionUniqueName="[Table3]" displayFolder="" count="2" memberValueDatatype="20" unbalanced="0"/>
    <cacheHierarchy uniqueName="[Table3].[Jasa Pengiriman]" caption="Jasa Pengiriman" attribute="1" defaultMemberUniqueName="[Table3].[Jasa Pengiriman].[All]" allUniqueName="[Table3].[Jasa Pengiriman].[All]" dimensionUniqueName="[Table3]" displayFolder="" count="0" memberValueDatatype="130" unbalanced="0"/>
    <cacheHierarchy uniqueName="[Table3].[Status Barang]" caption="Status Barang" attribute="1" defaultMemberUniqueName="[Table3].[Status Barang].[All]" allUniqueName="[Table3].[Status Barang].[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fieldsUsage count="2">
        <fieldUsage x="-1"/>
        <fieldUsage x="5"/>
      </fieldsUsage>
    </cacheHierarchy>
    <cacheHierarchy uniqueName="[Table3].[City]" caption="City" attribute="1" defaultMemberUniqueName="[Table3].[City].[All]" allUniqueName="[Table3].[City].[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Harga]" caption="Harga" attribute="1" defaultMemberUniqueName="[Table3].[Harga].[All]" allUniqueName="[Table3].[Harga].[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Total Discount]" caption="Total Discount" attribute="1" defaultMemberUniqueName="[Table3].[Total Discount].[All]" allUniqueName="[Table3].[Total 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fieldsUsage count="2">
        <fieldUsage x="-1"/>
        <fieldUsage x="3"/>
      </fieldsUsage>
    </cacheHierarchy>
    <cacheHierarchy uniqueName="[Table3].[Order Date (Quarter)]" caption="Order Date (Quarter)" attribute="1" defaultMemberUniqueName="[Table3].[Order Date (Quarter)].[All]" allUniqueName="[Table3].[Order Date (Quarter)].[All]" dimensionUniqueName="[Table3]" displayFolder="" count="2" memberValueDatatype="130" unbalanced="0">
      <fieldsUsage count="2">
        <fieldUsage x="-1"/>
        <fieldUsage x="2"/>
      </fieldsUsage>
    </cacheHierarchy>
    <cacheHierarchy uniqueName="[Table3].[Order Date (Month)]" caption="Order Date (Month)" attribute="1" defaultMemberUniqueName="[Table3].[Order Date (Month)].[All]" allUniqueName="[Table3].[Order Date (Month)].[All]" dimensionUniqueName="[Table3]" displayFolder="" count="2" memberValueDatatype="130" unbalanced="0">
      <fieldsUsage count="2">
        <fieldUsage x="-1"/>
        <fieldUsage x="1"/>
      </fieldsUsage>
    </cacheHierarchy>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1"/>
        </ext>
      </extLst>
    </cacheHierarchy>
    <cacheHierarchy uniqueName="[Measures].[Count of Order ID]" caption="Count of Order ID" measure="1" displayFolder="" measureGroup="Table3" count="0" oneField="1" hidden="1">
      <fieldsUsage count="1">
        <fieldUsage x="4"/>
      </fieldsUsage>
      <extLst>
        <ext xmlns:x15="http://schemas.microsoft.com/office/spreadsheetml/2010/11/main" uri="{B97F6D7D-B522-45F9-BDA1-12C45D357490}">
          <x15:cacheHierarchy aggregatedColumn="1"/>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Count of Status Barang]" caption="Count of Status Barang" measure="1" displayFolder="" measureGroup="Table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2.025828124999" backgroundQuery="1" createdVersion="6" refreshedVersion="8" minRefreshableVersion="3" recordCount="0" supportSubquery="1" supportAdvancedDrill="1" xr:uid="{328BB497-ED39-4E03-A869-F672EDE46F7C}">
  <cacheSource type="external" connectionId="1"/>
  <cacheFields count="6">
    <cacheField name="[Measures].[Sum of Profit]" caption="Sum of Profit" numFmtId="0" hierarchy="28" level="32767"/>
    <cacheField name="[Table3].[Order Date].[Order Date]" caption="Order Date" numFmtId="0" hierarchy="2" level="1">
      <sharedItems containsSemiMixedTypes="0" containsNonDate="0" containsDate="1" containsString="0" minDate="2014-01-03T00:00:00" maxDate="2017-12-31T00:00:00" count="1237">
        <d v="2014-01-03T00:00:00"/>
        <d v="2014-01-04T00:00:00"/>
        <d v="2014-01-05T00:00:00"/>
        <d v="2014-01-06T00:00:00"/>
        <d v="2014-01-07T00:00:00"/>
        <d v="2014-01-09T00:00:00"/>
        <d v="2014-01-10T00:00:00"/>
        <d v="2014-01-11T00:00:00"/>
        <d v="2014-01-13T00:00:00"/>
        <d v="2014-01-14T00:00:00"/>
        <d v="2014-01-15T00:00:00"/>
        <d v="2014-01-16T00:00:00"/>
        <d v="2014-01-18T00:00:00"/>
        <d v="2014-01-19T00:00:00"/>
        <d v="2014-01-20T00:00:00"/>
        <d v="2014-01-21T00:00:00"/>
        <d v="2014-01-23T00:00:00"/>
        <d v="2014-01-26T00:00:00"/>
        <d v="2014-01-27T00:00:00"/>
        <d v="2014-01-28T00:00:00"/>
        <d v="2014-01-30T00:00:00"/>
        <d v="2014-01-31T00:00:00"/>
        <d v="2014-02-01T00:00:00"/>
        <d v="2014-02-02T00:00:00"/>
        <d v="2014-02-03T00:00:00"/>
        <d v="2014-02-04T00:00:00"/>
        <d v="2014-02-06T00:00:00"/>
        <d v="2014-02-07T00:00:00"/>
        <d v="2014-02-08T00:00:00"/>
        <d v="2014-02-11T00:00:00"/>
        <d v="2014-02-12T00:00:00"/>
        <d v="2014-02-14T00:00:00"/>
        <d v="2014-02-15T00:00:00"/>
        <d v="2014-02-16T00:00:00"/>
        <d v="2014-02-17T00:00:00"/>
        <d v="2014-02-18T00:00:00"/>
        <d v="2014-02-20T00:00:00"/>
        <d v="2014-02-21T00:00:00"/>
        <d v="2014-02-22T00:00:00"/>
        <d v="2014-02-23T00:00:00"/>
        <d v="2014-02-24T00:00:00"/>
        <d v="2014-02-27T00:00:00"/>
        <d v="2014-03-01T00:00:00"/>
        <d v="2014-03-02T00:00:00"/>
        <d v="2014-03-03T00:00:00"/>
        <d v="2014-03-04T00:00:00"/>
        <d v="2014-03-05T00:00:00"/>
        <d v="2014-03-07T00:00:00"/>
        <d v="2014-03-10T00:00:00"/>
        <d v="2014-03-11T00:00:00"/>
        <d v="2014-03-14T00:00:00"/>
        <d v="2014-03-15T00:00:00"/>
        <d v="2014-03-16T00:00:00"/>
        <d v="2014-03-17T00:00:00"/>
        <d v="2014-03-18T00:00:00"/>
        <d v="2014-03-19T00:00:00"/>
        <d v="2014-03-21T00:00:00"/>
        <d v="2014-03-22T00:00:00"/>
        <d v="2014-03-23T00:00:00"/>
        <d v="2014-03-24T00:00:00"/>
        <d v="2014-03-25T00:00:00"/>
        <d v="2014-03-26T00:00:00"/>
        <d v="2014-03-28T00:00:00"/>
        <d v="2014-03-29T00:00:00"/>
        <d v="2014-03-30T00:00:00"/>
        <d v="2014-03-31T00:00:00"/>
        <d v="2014-04-01T00:00:00"/>
        <d v="2014-04-02T00:00:00"/>
        <d v="2014-04-03T00:00:00"/>
        <d v="2014-04-04T00:00:00"/>
        <d v="2014-04-05T00:00:00"/>
        <d v="2014-04-06T00:00:00"/>
        <d v="2014-04-07T00:00:00"/>
        <d v="2014-04-08T00:00:00"/>
        <d v="2014-04-11T00:00:00"/>
        <d v="2014-04-12T00:00:00"/>
        <d v="2014-04-13T00:00:00"/>
        <d v="2014-04-15T00:00:00"/>
        <d v="2014-04-16T00:00:00"/>
        <d v="2014-04-18T00:00:00"/>
        <d v="2014-04-19T00:00:00"/>
        <d v="2014-04-20T00:00:00"/>
        <d v="2014-04-21T00:00:00"/>
        <d v="2014-04-22T00:00:00"/>
        <d v="2014-04-23T00:00:00"/>
        <d v="2014-04-25T00:00:00"/>
        <d v="2014-04-26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6T00:00:00"/>
        <d v="2014-05-17T00:00:00"/>
        <d v="2014-05-18T00:00:00"/>
        <d v="2014-05-19T00:00:00"/>
        <d v="2014-05-20T00:00:00"/>
        <d v="2014-05-21T00:00:00"/>
        <d v="2014-05-22T00:00:00"/>
        <d v="2014-05-23T00:00:00"/>
        <d v="2014-05-24T00:00:00"/>
        <d v="2014-05-25T00:00:00"/>
        <d v="2014-05-26T00:00:00"/>
        <d v="2014-05-27T00:00:00"/>
        <d v="2014-05-28T00:00:00"/>
        <d v="2014-05-30T00:00:00"/>
        <d v="2014-05-31T00:00:00"/>
        <d v="2014-06-01T00:00:00"/>
        <d v="2014-06-02T00:00:00"/>
        <d v="2014-06-03T00:00:00"/>
        <d v="2014-06-04T00:00:00"/>
        <d v="2014-06-06T00:00:00"/>
        <d v="2014-06-07T00:00:00"/>
        <d v="2014-06-08T00:00:00"/>
        <d v="2014-06-09T00:00:00"/>
        <d v="2014-06-10T00:00:00"/>
        <d v="2014-06-13T00:00:00"/>
        <d v="2014-06-14T00:00:00"/>
        <d v="2014-06-15T00:00:00"/>
        <d v="2014-06-16T00:00:00"/>
        <d v="2014-06-17T00:00:00"/>
        <d v="2014-06-18T00:00:00"/>
        <d v="2014-06-20T00:00:00"/>
        <d v="2014-06-21T00:00:00"/>
        <d v="2014-06-22T00:00:00"/>
        <d v="2014-06-23T00:00:00"/>
        <d v="2014-06-24T00:00:00"/>
        <d v="2014-06-25T00:00:00"/>
        <d v="2014-06-27T00:00:00"/>
        <d v="2014-06-28T00:00:00"/>
        <d v="2014-06-29T00:00:00"/>
        <d v="2014-06-30T00:00:00"/>
        <d v="2014-07-01T00:00:00"/>
        <d v="2014-07-02T00:00:00"/>
        <d v="2014-07-04T00:00:00"/>
        <d v="2014-07-05T00:00:00"/>
        <d v="2014-07-06T00:00:00"/>
        <d v="2014-07-07T00:00:00"/>
        <d v="2014-07-08T00:00:00"/>
        <d v="2014-07-09T00:00:00"/>
        <d v="2014-07-11T00:00:00"/>
        <d v="2014-07-12T00:00:00"/>
        <d v="2014-07-13T00:00:00"/>
        <d v="2014-07-14T00:00:00"/>
        <d v="2014-07-15T00:00:00"/>
        <d v="2014-07-18T00:00:00"/>
        <d v="2014-07-19T00:00:00"/>
        <d v="2014-07-20T00:00:00"/>
        <d v="2014-07-21T00:00:00"/>
        <d v="2014-07-22T00:00:00"/>
        <d v="2014-07-23T00:00:00"/>
        <d v="2014-07-25T00:00:00"/>
        <d v="2014-07-26T00:00:00"/>
        <d v="2014-07-27T00:00:00"/>
        <d v="2014-07-28T00:00:00"/>
        <d v="2014-07-30T00:00:00"/>
        <d v="2014-08-01T00:00:00"/>
        <d v="2014-08-02T00:00:00"/>
        <d v="2014-08-03T00:00:00"/>
        <d v="2014-08-04T00:00:00"/>
        <d v="2014-08-05T00:00:00"/>
        <d v="2014-08-06T00:00:00"/>
        <d v="2014-08-08T00:00:00"/>
        <d v="2014-08-09T00:00:00"/>
        <d v="2014-08-11T00:00:00"/>
        <d v="2014-08-12T00:00:00"/>
        <d v="2014-08-15T00:00:00"/>
        <d v="2014-08-16T00:00:00"/>
        <d v="2014-08-17T00:00:00"/>
        <d v="2014-08-19T00:00:00"/>
        <d v="2014-08-20T00:00:00"/>
        <d v="2014-08-22T00:00:00"/>
        <d v="2014-08-23T00:00:00"/>
        <d v="2014-08-24T00:00:00"/>
        <d v="2014-08-25T00:00:00"/>
        <d v="2014-08-26T00:00:00"/>
        <d v="2014-08-27T00:00:00"/>
        <d v="2014-08-29T00:00:00"/>
        <d v="2014-08-30T00:00:00"/>
        <d v="2014-08-31T00:00:00"/>
        <d v="2014-09-01T00:00:00"/>
        <d v="2014-09-02T00:00:00"/>
        <d v="2014-09-03T00:00:00"/>
        <d v="2014-09-05T00:00:00"/>
        <d v="2014-09-06T00:00:00"/>
        <d v="2014-09-07T00:00:00"/>
        <d v="2014-09-08T00:00:00"/>
        <d v="2014-09-09T00:00:00"/>
        <d v="2014-09-10T00:00:00"/>
        <d v="2014-09-11T00:00:00"/>
        <d v="2014-09-12T00:00:00"/>
        <d v="2014-09-13T00:00:00"/>
        <d v="2014-09-14T00:00:00"/>
        <d v="2014-09-15T00:00:00"/>
        <d v="2014-09-16T00:00:00"/>
        <d v="2014-09-17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4T00:00:00"/>
        <d v="2014-10-25T00:00:00"/>
        <d v="2014-10-26T00:00:00"/>
        <d v="2014-10-27T00:00:00"/>
        <d v="2014-10-28T00:00:00"/>
        <d v="2014-10-29T00:00:00"/>
        <d v="2014-10-31T00:00:00"/>
        <d v="2014-11-01T00:00:00"/>
        <d v="2014-11-02T00:00:00"/>
        <d v="2014-11-03T00:00:00"/>
        <d v="2014-11-04T00:00:00"/>
        <d v="2014-11-05T00:00:00"/>
        <d v="2014-11-06T00:00:00"/>
        <d v="2014-11-07T00:00:00"/>
        <d v="2014-11-08T00:00:00"/>
        <d v="2014-11-09T00:00:00"/>
        <d v="2014-11-10T00:00:00"/>
        <d v="2014-11-11T00:00:00"/>
        <d v="2014-11-12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2T00:00:00"/>
        <d v="2014-12-13T00:00:00"/>
        <d v="2014-12-14T00:00:00"/>
        <d v="2014-12-15T00:00:00"/>
        <d v="2014-12-16T00:00:00"/>
        <d v="2014-12-17T00:00:00"/>
        <d v="2014-12-19T00:00:00"/>
        <d v="2014-12-20T00:00:00"/>
        <d v="2014-12-21T00:00:00"/>
        <d v="2014-12-22T00:00:00"/>
        <d v="2014-12-23T00:00:00"/>
        <d v="2014-12-24T00:00:00"/>
        <d v="2014-12-26T00:00:00"/>
        <d v="2014-12-27T00:00:00"/>
        <d v="2014-12-28T00:00:00"/>
        <d v="2014-12-29T00:00:00"/>
        <d v="2014-12-30T00:00:00"/>
        <d v="2014-12-31T00:00:00"/>
        <d v="2015-01-02T00:00:00"/>
        <d v="2015-01-03T00:00:00"/>
        <d v="2015-01-04T00:00:00"/>
        <d v="2015-01-05T00:00:00"/>
        <d v="2015-01-06T00:00:00"/>
        <d v="2015-01-09T00:00:00"/>
        <d v="2015-01-10T00:00:00"/>
        <d v="2015-01-12T00:00:00"/>
        <d v="2015-01-13T00:00:00"/>
        <d v="2015-01-17T00:00:00"/>
        <d v="2015-01-19T00:00:00"/>
        <d v="2015-01-23T00:00:00"/>
        <d v="2015-01-24T00:00:00"/>
        <d v="2015-01-26T00:00:00"/>
        <d v="2015-01-27T00:00:00"/>
        <d v="2015-01-28T00:00:00"/>
        <d v="2015-01-30T00:00:00"/>
        <d v="2015-01-31T00:00:00"/>
        <d v="2015-02-03T00:00:00"/>
        <d v="2015-02-06T00:00:00"/>
        <d v="2015-02-07T00:00:00"/>
        <d v="2015-02-08T00:00:00"/>
        <d v="2015-02-09T00:00:00"/>
        <d v="2015-02-10T00:00:00"/>
        <d v="2015-02-14T00:00:00"/>
        <d v="2015-02-15T00:00:00"/>
        <d v="2015-02-16T00:00:00"/>
        <d v="2015-02-18T00:00:00"/>
        <d v="2015-02-20T00:00:00"/>
        <d v="2015-02-21T00:00:00"/>
        <d v="2015-02-22T00:00:00"/>
        <d v="2015-02-23T00:00:00"/>
        <d v="2015-02-25T00:00:00"/>
        <d v="2015-02-27T00:00:00"/>
        <d v="2015-02-28T00:00:00"/>
        <d v="2015-03-01T00:00:00"/>
        <d v="2015-03-02T00:00:00"/>
        <d v="2015-03-05T00:00:00"/>
        <d v="2015-03-06T00:00:00"/>
        <d v="2015-03-07T00:00:00"/>
        <d v="2015-03-08T00:00:00"/>
        <d v="2015-03-09T00:00:00"/>
        <d v="2015-03-10T00:00:00"/>
        <d v="2015-03-12T00:00:00"/>
        <d v="2015-03-13T00:00:00"/>
        <d v="2015-03-14T00:00:00"/>
        <d v="2015-03-15T00:00:00"/>
        <d v="2015-03-16T00:00:00"/>
        <d v="2015-03-17T00:00:00"/>
        <d v="2015-03-19T00:00:00"/>
        <d v="2015-03-20T00:00:00"/>
        <d v="2015-03-21T00:00:00"/>
        <d v="2015-03-22T00:00:00"/>
        <d v="2015-03-23T00:00:00"/>
        <d v="2015-03-24T00:00:00"/>
        <d v="2015-03-26T00:00:00"/>
        <d v="2015-03-27T00:00:00"/>
        <d v="2015-03-28T00:00:00"/>
        <d v="2015-03-29T00:00:00"/>
        <d v="2015-03-30T00:00:00"/>
        <d v="2015-03-31T00:00:00"/>
        <d v="2015-04-02T00:00:00"/>
        <d v="2015-04-04T00:00:00"/>
        <d v="2015-04-05T00:00:00"/>
        <d v="2015-04-06T00:00:00"/>
        <d v="2015-04-07T00:00:00"/>
        <d v="2015-04-09T00:00:00"/>
        <d v="2015-04-10T00:00:00"/>
        <d v="2015-04-11T00:00:00"/>
        <d v="2015-04-12T00:00:00"/>
        <d v="2015-04-13T00:00:00"/>
        <d v="2015-04-14T00:00:00"/>
        <d v="2015-04-16T00:00:00"/>
        <d v="2015-04-17T00:00:00"/>
        <d v="2015-04-18T00:00:00"/>
        <d v="2015-04-19T00:00:00"/>
        <d v="2015-04-20T00:00:00"/>
        <d v="2015-04-21T00:00:00"/>
        <d v="2015-04-22T00:00:00"/>
        <d v="2015-04-24T00:00:00"/>
        <d v="2015-04-25T00:00:00"/>
        <d v="2015-04-26T00:00:00"/>
        <d v="2015-04-27T00:00:00"/>
        <d v="2015-04-28T00:00:00"/>
        <d v="2015-04-29T00:00:00"/>
        <d v="2015-04-30T00:00:00"/>
        <d v="2015-05-01T00:00:00"/>
        <d v="2015-05-02T00:00:00"/>
        <d v="2015-05-03T00:00:00"/>
        <d v="2015-05-04T00:00:00"/>
        <d v="2015-05-07T00:00:00"/>
        <d v="2015-05-08T00:00:00"/>
        <d v="2015-05-09T00:00:00"/>
        <d v="2015-05-10T00:00:00"/>
        <d v="2015-05-11T00:00:00"/>
        <d v="2015-05-12T00:00:00"/>
        <d v="2015-05-13T00:00:00"/>
        <d v="2015-05-14T00:00:00"/>
        <d v="2015-05-15T00:00:00"/>
        <d v="2015-05-16T00:00:00"/>
        <d v="2015-05-17T00:00:00"/>
        <d v="2015-05-18T00:00:00"/>
        <d v="2015-05-20T00:00:00"/>
        <d v="2015-05-21T00:00:00"/>
        <d v="2015-05-22T00:00:00"/>
        <d v="2015-05-23T00:00:00"/>
        <d v="2015-05-24T00:00:00"/>
        <d v="2015-05-25T00:00:00"/>
        <d v="2015-05-26T00:00:00"/>
        <d v="2015-05-28T00:00:00"/>
        <d v="2015-05-29T00:00:00"/>
        <d v="2015-05-30T00:00:00"/>
        <d v="2015-05-31T00:00:00"/>
        <d v="2015-06-01T00:00:00"/>
        <d v="2015-06-04T00:00:00"/>
        <d v="2015-06-05T00:00:00"/>
        <d v="2015-06-07T00:00:00"/>
        <d v="2015-06-08T00:00:00"/>
        <d v="2015-06-09T00:00:00"/>
        <d v="2015-06-11T00:00:00"/>
        <d v="2015-06-12T00:00:00"/>
        <d v="2015-06-13T00:00:00"/>
        <d v="2015-06-14T00:00:00"/>
        <d v="2015-06-15T00:00:00"/>
        <d v="2015-06-16T00:00:00"/>
        <d v="2015-06-18T00:00:00"/>
        <d v="2015-06-19T00:00:00"/>
        <d v="2015-06-20T00:00:00"/>
        <d v="2015-06-21T00:00:00"/>
        <d v="2015-06-22T00:00:00"/>
        <d v="2015-06-23T00:00:00"/>
        <d v="2015-06-25T00:00:00"/>
        <d v="2015-06-26T00:00:00"/>
        <d v="2015-06-28T00:00:00"/>
        <d v="2015-06-29T00:00:00"/>
        <d v="2015-07-02T00:00:00"/>
        <d v="2015-07-03T00:00:00"/>
        <d v="2015-07-04T00:00:00"/>
        <d v="2015-07-05T00:00:00"/>
        <d v="2015-07-06T00:00:00"/>
        <d v="2015-07-08T00:00:00"/>
        <d v="2015-07-09T00:00:00"/>
        <d v="2015-07-10T00:00:00"/>
        <d v="2015-07-11T00:00:00"/>
        <d v="2015-07-12T00:00:00"/>
        <d v="2015-07-13T00:00:00"/>
        <d v="2015-07-14T00:00:00"/>
        <d v="2015-07-16T00:00:00"/>
        <d v="2015-07-17T00:00:00"/>
        <d v="2015-07-18T00:00:00"/>
        <d v="2015-07-19T00:00:00"/>
        <d v="2015-07-20T00:00:00"/>
        <d v="2015-07-23T00:00:00"/>
        <d v="2015-07-24T00:00:00"/>
        <d v="2015-07-25T00:00:00"/>
        <d v="2015-07-26T00:00:00"/>
        <d v="2015-07-27T00:00:00"/>
        <d v="2015-07-30T00:00:00"/>
        <d v="2015-07-31T00:00:00"/>
        <d v="2015-08-01T00:00:00"/>
        <d v="2015-08-02T00:00:00"/>
        <d v="2015-08-05T00:00:00"/>
        <d v="2015-08-06T00:00:00"/>
        <d v="2015-08-07T00:00:00"/>
        <d v="2015-08-08T00:00:00"/>
        <d v="2015-08-09T00:00:00"/>
        <d v="2015-08-10T00:00:00"/>
        <d v="2015-08-11T00:00:00"/>
        <d v="2015-08-13T00:00:00"/>
        <d v="2015-08-15T00:00:00"/>
        <d v="2015-08-16T00:00:00"/>
        <d v="2015-08-17T00:00:00"/>
        <d v="2015-08-21T00:00:00"/>
        <d v="2015-08-22T00:00:00"/>
        <d v="2015-08-23T00:00:00"/>
        <d v="2015-08-24T00:00:00"/>
        <d v="2015-08-25T00:00:00"/>
        <d v="2015-08-27T00:00:00"/>
        <d v="2015-08-28T00:00:00"/>
        <d v="2015-08-29T00:00:00"/>
        <d v="2015-08-31T00:00:00"/>
        <d v="2015-09-01T00:00:00"/>
        <d v="2015-09-03T00:00:00"/>
        <d v="2015-09-04T00:00:00"/>
        <d v="2015-09-05T00:00:00"/>
        <d v="2015-09-06T00:00:00"/>
        <d v="2015-09-07T00:00:00"/>
        <d v="2015-09-08T00:00:00"/>
        <d v="2015-09-10T00:00:00"/>
        <d v="2015-09-11T00:00:00"/>
        <d v="2015-09-12T00:00:00"/>
        <d v="2015-09-13T00:00:00"/>
        <d v="2015-09-14T00:00:00"/>
        <d v="2015-09-15T00:00:00"/>
        <d v="2015-09-16T00:00:00"/>
        <d v="2015-09-17T00:00:00"/>
        <d v="2015-09-18T00:00:00"/>
        <d v="2015-09-19T00:00:00"/>
        <d v="2015-09-20T00:00:00"/>
        <d v="2015-09-21T00:00:00"/>
        <d v="2015-09-22T00:00:00"/>
        <d v="2015-09-24T00:00:00"/>
        <d v="2015-09-25T00:00:00"/>
        <d v="2015-09-26T00:00:00"/>
        <d v="2015-09-27T00:00:00"/>
        <d v="2015-09-28T00:00:00"/>
        <d v="2015-10-01T00:00:00"/>
        <d v="2015-10-02T00:00:00"/>
        <d v="2015-10-03T00:00:00"/>
        <d v="2015-10-04T00:00:00"/>
        <d v="2015-10-05T00:00:00"/>
        <d v="2015-10-08T00:00:00"/>
        <d v="2015-10-09T00:00:00"/>
        <d v="2015-10-10T00:00:00"/>
        <d v="2015-10-11T00:00:00"/>
        <d v="2015-10-12T00:00:00"/>
        <d v="2015-10-13T00:00:00"/>
        <d v="2015-10-15T00:00:00"/>
        <d v="2015-10-16T00:00:00"/>
        <d v="2015-10-17T00:00:00"/>
        <d v="2015-10-18T00:00:00"/>
        <d v="2015-10-19T00:00:00"/>
        <d v="2015-10-20T00:00:00"/>
        <d v="2015-10-22T00:00:00"/>
        <d v="2015-10-23T00:00:00"/>
        <d v="2015-10-24T00:00:00"/>
        <d v="2015-10-25T00:00:00"/>
        <d v="2015-10-26T00:00:00"/>
        <d v="2015-10-28T00:00:00"/>
        <d v="2015-10-29T00:00:00"/>
        <d v="2015-10-30T00:00:00"/>
        <d v="2015-10-31T00:00:00"/>
        <d v="2015-11-01T00:00:00"/>
        <d v="2015-11-02T00:00:00"/>
        <d v="2015-11-03T00:00:00"/>
        <d v="2015-11-05T00:00:00"/>
        <d v="2015-11-06T00:00:00"/>
        <d v="2015-11-07T00:00:00"/>
        <d v="2015-11-08T00:00:00"/>
        <d v="2015-11-09T00:00:00"/>
        <d v="2015-11-10T00:00:00"/>
        <d v="2015-11-11T00:00:00"/>
        <d v="2015-11-12T00:00:00"/>
        <d v="2015-11-13T00:00:00"/>
        <d v="2015-11-14T00:00:00"/>
        <d v="2015-11-15T00:00:00"/>
        <d v="2015-11-16T00:00:00"/>
        <d v="2015-11-17T00:00:00"/>
        <d v="2015-11-19T00:00:00"/>
        <d v="2015-11-20T00:00:00"/>
        <d v="2015-11-21T00:00:00"/>
        <d v="2015-11-22T00:00:00"/>
        <d v="2015-11-23T00:00:00"/>
        <d v="2015-11-24T00:00:00"/>
        <d v="2015-11-25T00:00:00"/>
        <d v="2015-11-26T00:00:00"/>
        <d v="2015-11-27T00:00:00"/>
        <d v="2015-11-28T00:00:00"/>
        <d v="2015-11-29T00:00:00"/>
        <d v="2015-11-30T00:00:00"/>
        <d v="2015-12-01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2T00:00:00"/>
        <d v="2016-01-03T00:00:00"/>
        <d v="2016-01-04T00:00:00"/>
        <d v="2016-01-05T00:00:00"/>
        <d v="2016-01-07T00:00:00"/>
        <d v="2016-01-08T00:00:00"/>
        <d v="2016-01-09T00:00:00"/>
        <d v="2016-01-10T00:00:00"/>
        <d v="2016-01-11T00:00:00"/>
        <d v="2016-01-14T00:00:00"/>
        <d v="2016-01-15T00:00:00"/>
        <d v="2016-01-16T00:00:00"/>
        <d v="2016-01-17T00:00:00"/>
        <d v="2016-01-21T00:00:00"/>
        <d v="2016-01-22T00:00:00"/>
        <d v="2016-01-23T00:00:00"/>
        <d v="2016-01-24T00:00:00"/>
        <d v="2016-01-25T00:00:00"/>
        <d v="2016-01-28T00:00:00"/>
        <d v="2016-01-30T00:00:00"/>
        <d v="2016-01-31T00:00:00"/>
        <d v="2016-02-01T00:00:00"/>
        <d v="2016-02-02T00:00:00"/>
        <d v="2016-02-03T00:00:00"/>
        <d v="2016-02-04T00:00:00"/>
        <d v="2016-02-05T00:00:00"/>
        <d v="2016-02-06T00:00:00"/>
        <d v="2016-02-07T00:00:00"/>
        <d v="2016-02-08T00:00:00"/>
        <d v="2016-02-09T00:00:00"/>
        <d v="2016-02-11T00:00:00"/>
        <d v="2016-02-12T00:00:00"/>
        <d v="2016-02-13T00:00:00"/>
        <d v="2016-02-14T00:00:00"/>
        <d v="2016-02-15T00:00:00"/>
        <d v="2016-02-16T00:00:00"/>
        <d v="2016-02-19T00:00:00"/>
        <d v="2016-02-20T00:00:00"/>
        <d v="2016-02-21T00:00:00"/>
        <d v="2016-02-22T00:00:00"/>
        <d v="2016-02-23T00:00:00"/>
        <d v="2016-02-25T00:00:00"/>
        <d v="2016-02-27T00:00:00"/>
        <d v="2016-02-28T00:00:00"/>
        <d v="2016-02-29T00:00:00"/>
        <d v="2016-03-01T00:00:00"/>
        <d v="2016-03-03T00:00:00"/>
        <d v="2016-03-04T00:00:00"/>
        <d v="2016-03-05T00:00:00"/>
        <d v="2016-03-06T00:00:00"/>
        <d v="2016-03-07T00:00:00"/>
        <d v="2016-03-08T00:00:00"/>
        <d v="2016-03-09T00:00:00"/>
        <d v="2016-03-10T00:00:00"/>
        <d v="2016-03-11T00:00:00"/>
        <d v="2016-03-12T00:00:00"/>
        <d v="2016-03-13T00:00:00"/>
        <d v="2016-03-14T00:00:00"/>
        <d v="2016-03-15T00:00:00"/>
        <d v="2016-03-17T00:00:00"/>
        <d v="2016-03-18T00:00:00"/>
        <d v="2016-03-19T00:00:00"/>
        <d v="2016-03-20T00:00:00"/>
        <d v="2016-03-21T00:00:00"/>
        <d v="2016-03-22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2T00:00:00"/>
        <d v="2016-04-13T00:00:00"/>
        <d v="2016-04-14T00:00:00"/>
        <d v="2016-04-15T00:00:00"/>
        <d v="2016-04-16T00:00:00"/>
        <d v="2016-04-17T00:00:00"/>
        <d v="2016-04-18T00:00:00"/>
        <d v="2016-04-19T00:00:00"/>
        <d v="2016-04-21T00:00:00"/>
        <d v="2016-04-22T00:00:00"/>
        <d v="2016-04-23T00:00:00"/>
        <d v="2016-04-24T00:00:00"/>
        <d v="2016-04-25T00:00:00"/>
        <d v="2016-04-26T00:00:00"/>
        <d v="2016-04-28T00:00:00"/>
        <d v="2016-04-30T00:00:00"/>
        <d v="2016-05-01T00:00:00"/>
        <d v="2016-05-02T00:00:00"/>
        <d v="2016-05-03T00:00:00"/>
        <d v="2016-05-05T00:00:00"/>
        <d v="2016-05-06T00:00:00"/>
        <d v="2016-05-07T00:00:00"/>
        <d v="2016-05-08T00:00:00"/>
        <d v="2016-05-09T00:00:00"/>
        <d v="2016-05-10T00:00:00"/>
        <d v="2016-05-11T00:00:00"/>
        <d v="2016-05-12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2T00:00:00"/>
        <d v="2016-06-03T00:00:00"/>
        <d v="2016-06-04T00:00:00"/>
        <d v="2016-06-05T00:00:00"/>
        <d v="2016-06-06T00:00:00"/>
        <d v="2016-06-07T00:00:00"/>
        <d v="2016-06-09T00:00:00"/>
        <d v="2016-06-10T00:00:00"/>
        <d v="2016-06-11T00:00:00"/>
        <d v="2016-06-12T00:00:00"/>
        <d v="2016-06-13T00:00:00"/>
        <d v="2016-06-14T00:00:00"/>
        <d v="2016-06-15T00:00:00"/>
        <d v="2016-06-16T00:00:00"/>
        <d v="2016-06-17T00:00:00"/>
        <d v="2016-06-18T00:00:00"/>
        <d v="2016-06-19T00:00:00"/>
        <d v="2016-06-20T00:00:00"/>
        <d v="2016-06-21T00:00:00"/>
        <d v="2016-06-23T00:00:00"/>
        <d v="2016-06-24T00:00:00"/>
        <d v="2016-06-25T00:00:00"/>
        <d v="2016-06-26T00:00:00"/>
        <d v="2016-06-27T00:00:00"/>
        <d v="2016-06-28T00:00:00"/>
        <d v="2016-06-29T00:00:00"/>
        <d v="2016-06-30T00:00:00"/>
        <d v="2016-07-01T00:00:00"/>
        <d v="2016-07-02T00:00:00"/>
        <d v="2016-07-03T00:00:00"/>
        <d v="2016-07-04T00:00:00"/>
        <d v="2016-07-07T00:00:00"/>
        <d v="2016-07-08T00:00:00"/>
        <d v="2016-07-09T00:00:00"/>
        <d v="2016-07-10T00:00:00"/>
        <d v="2016-07-12T00:00:00"/>
        <d v="2016-07-14T00:00:00"/>
        <d v="2016-07-15T00:00:00"/>
        <d v="2016-07-16T00:00:00"/>
        <d v="2016-07-17T00:00:00"/>
        <d v="2016-07-18T00:00:00"/>
        <d v="2016-07-19T00:00:00"/>
        <d v="2016-07-20T00:00:00"/>
        <d v="2016-07-21T00:00:00"/>
        <d v="2016-07-22T00:00:00"/>
        <d v="2016-07-23T00:00:00"/>
        <d v="2016-07-24T00:00:00"/>
        <d v="2016-07-25T00:00:00"/>
        <d v="2016-07-28T00:00:00"/>
        <d v="2016-07-29T00:00:00"/>
        <d v="2016-07-30T00:00:00"/>
        <d v="2016-07-31T00:00:00"/>
        <d v="2016-08-01T00:00:00"/>
        <d v="2016-08-02T00:00:00"/>
        <d v="2016-08-03T00:00:00"/>
        <d v="2016-08-04T00:00:00"/>
        <d v="2016-08-05T00:00:00"/>
        <d v="2016-08-06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2T00:00:00"/>
        <d v="2016-09-23T00:00:00"/>
        <d v="2016-09-24T00:00:00"/>
        <d v="2016-09-25T00:00:00"/>
        <d v="2016-09-26T00:00:00"/>
        <d v="2016-09-27T00:00:00"/>
        <d v="2016-09-28T00:00:00"/>
        <d v="2016-09-29T00:00:00"/>
        <d v="2016-09-30T00:00:00"/>
        <d v="2016-10-01T00:00:00"/>
        <d v="2016-10-02T00:00:00"/>
        <d v="2016-10-03T00:00:00"/>
        <d v="2016-10-04T00:00:00"/>
        <d v="2016-10-06T00:00:00"/>
        <d v="2016-10-07T00:00:00"/>
        <d v="2016-10-08T00:00:00"/>
        <d v="2016-10-09T00:00:00"/>
        <d v="2016-10-10T00:00:00"/>
        <d v="2016-10-11T00:00:00"/>
        <d v="2016-10-13T00:00:00"/>
        <d v="2016-10-14T00:00:00"/>
        <d v="2016-10-15T00:00:00"/>
        <d v="2016-10-16T00:00:00"/>
        <d v="2016-10-17T00:00:00"/>
        <d v="2016-10-18T00:00:00"/>
        <d v="2016-10-20T00:00:00"/>
        <d v="2016-10-21T00:00:00"/>
        <d v="2016-10-22T00:00:00"/>
        <d v="2016-10-23T00:00:00"/>
        <d v="2016-10-24T00:00:00"/>
        <d v="2016-10-25T00:00:00"/>
        <d v="2016-10-27T00:00:00"/>
        <d v="2016-10-28T00:00:00"/>
        <d v="2016-10-29T00:00:00"/>
        <d v="2016-10-30T00:00:00"/>
        <d v="2016-10-31T00:00:00"/>
        <d v="2016-11-01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8T00:00:00"/>
        <d v="2016-12-09T00:00:00"/>
        <d v="2016-12-10T00:00:00"/>
        <d v="2016-12-11T00:00:00"/>
        <d v="2016-12-12T00:00:00"/>
        <d v="2016-12-13T00:00:00"/>
        <d v="2016-12-14T00:00:00"/>
        <d v="2016-12-15T00:00:00"/>
        <d v="2016-12-16T00:00:00"/>
        <d v="2016-12-17T00:00:00"/>
        <d v="2016-12-18T00:00:00"/>
        <d v="2016-12-19T00:00:00"/>
        <d v="2016-12-20T00:00:00"/>
        <d v="2016-12-22T00:00:00"/>
        <d v="2016-12-23T00:00:00"/>
        <d v="2016-12-24T00:00:00"/>
        <d v="2016-12-25T00:00:00"/>
        <d v="2016-12-26T00:00:00"/>
        <d v="2016-12-27T00:00:00"/>
        <d v="2016-12-29T00:00:00"/>
        <d v="2016-12-30T00:00:00"/>
        <d v="2016-12-31T00:00:00"/>
        <d v="2017-01-01T00:00:00"/>
        <d v="2017-01-02T00:00:00"/>
        <d v="2017-01-03T00:00:00"/>
        <d v="2017-01-06T00:00:00"/>
        <d v="2017-01-07T00:00:00"/>
        <d v="2017-01-08T00:00:00"/>
        <d v="2017-01-09T00:00:00"/>
        <d v="2017-01-12T00:00:00"/>
        <d v="2017-01-13T00:00:00"/>
        <d v="2017-01-14T00:00:00"/>
        <d v="2017-01-15T00:00:00"/>
        <d v="2017-01-16T00:00:00"/>
        <d v="2017-01-19T00:00:00"/>
        <d v="2017-01-20T00:00:00"/>
        <d v="2017-01-21T00:00:00"/>
        <d v="2017-01-22T00:00:00"/>
        <d v="2017-01-23T00:00:00"/>
        <d v="2017-01-24T00:00:00"/>
        <d v="2017-01-26T00:00:00"/>
        <d v="2017-01-27T00:00:00"/>
        <d v="2017-01-28T00:00:00"/>
        <d v="2017-01-29T00:00:00"/>
        <d v="2017-01-30T00:00:00"/>
        <d v="2017-02-02T00:00:00"/>
        <d v="2017-02-03T00:00:00"/>
        <d v="2017-02-04T00:00:00"/>
        <d v="2017-02-05T00:00:00"/>
        <d v="2017-02-06T00:00:00"/>
        <d v="2017-02-09T00:00:00"/>
        <d v="2017-02-10T00:00:00"/>
        <d v="2017-02-11T00:00:00"/>
        <d v="2017-02-13T00:00:00"/>
        <d v="2017-02-16T00:00:00"/>
        <d v="2017-02-17T00:00:00"/>
        <d v="2017-02-18T00:00:00"/>
        <d v="2017-02-19T00:00:00"/>
        <d v="2017-02-20T00:00:00"/>
        <d v="2017-02-21T00:00:00"/>
        <d v="2017-02-23T00:00:00"/>
        <d v="2017-02-24T00:00:00"/>
        <d v="2017-02-25T00:00:00"/>
        <d v="2017-02-26T00:00:00"/>
        <d v="2017-02-28T00:00:00"/>
        <d v="2017-03-02T00:00:00"/>
        <d v="2017-03-03T00:00:00"/>
        <d v="2017-03-04T00:00:00"/>
        <d v="2017-03-05T00:00:00"/>
        <d v="2017-03-06T00:00:00"/>
        <d v="2017-03-07T00:00:00"/>
        <d v="2017-03-08T00:00:00"/>
        <d v="2017-03-09T00:00:00"/>
        <d v="2017-03-10T00:00:00"/>
        <d v="2017-03-11T00:00:00"/>
        <d v="2017-03-12T00:00:00"/>
        <d v="2017-03-13T00:00:00"/>
        <d v="2017-03-14T00:00:00"/>
        <d v="2017-03-16T00:00:00"/>
        <d v="2017-03-17T00:00:00"/>
        <d v="2017-03-18T00:00:00"/>
        <d v="2017-03-19T00:00:00"/>
        <d v="2017-03-20T00:00:00"/>
        <d v="2017-03-21T00:00:00"/>
        <d v="2017-03-23T00:00:00"/>
        <d v="2017-03-24T00:00:00"/>
        <d v="2017-03-25T00:00:00"/>
        <d v="2017-03-26T00:00:00"/>
        <d v="2017-03-27T00:00:00"/>
        <d v="2017-03-28T00:00:00"/>
        <d v="2017-03-29T00:00:00"/>
        <d v="2017-03-30T00:00:00"/>
        <d v="2017-03-31T00:00:00"/>
        <d v="2017-04-01T00:00:00"/>
        <d v="2017-04-02T00:00:00"/>
        <d v="2017-04-03T00:00:00"/>
        <d v="2017-04-04T00:00:00"/>
        <d v="2017-04-06T00:00:00"/>
        <d v="2017-04-07T00:00:00"/>
        <d v="2017-04-08T00:00:00"/>
        <d v="2017-04-09T00:00:00"/>
        <d v="2017-04-10T00:00:00"/>
        <d v="2017-04-11T00:00:00"/>
        <d v="2017-04-12T00:00:00"/>
        <d v="2017-04-13T00:00:00"/>
        <d v="2017-04-14T00:00:00"/>
        <d v="2017-04-15T00:00:00"/>
        <d v="2017-04-16T00:00:00"/>
        <d v="2017-04-17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1T00:00:00"/>
        <d v="2017-05-12T00:00:00"/>
        <d v="2017-05-13T00:00:00"/>
        <d v="2017-05-14T00:00:00"/>
        <d v="2017-05-15T00:00:00"/>
        <d v="2017-05-16T00:00:00"/>
        <d v="2017-05-18T00:00:00"/>
        <d v="2017-05-19T00:00:00"/>
        <d v="2017-05-20T00:00:00"/>
        <d v="2017-05-21T00:00:00"/>
        <d v="2017-05-22T00:00:00"/>
        <d v="2017-05-23T00:00:00"/>
        <d v="2017-05-25T00:00:00"/>
        <d v="2017-05-26T00:00:00"/>
        <d v="2017-05-27T00:00:00"/>
        <d v="2017-05-28T00:00:00"/>
        <d v="2017-05-29T00:00:00"/>
        <d v="2017-05-30T00:00:00"/>
        <d v="2017-06-01T00:00:00"/>
        <d v="2017-06-02T00:00:00"/>
        <d v="2017-06-03T00:00:00"/>
        <d v="2017-06-04T00:00:00"/>
        <d v="2017-06-05T00:00:00"/>
        <d v="2017-06-06T00:00:00"/>
        <d v="2017-06-08T00:00:00"/>
        <d v="2017-06-09T00:00:00"/>
        <d v="2017-06-10T00:00:00"/>
        <d v="2017-06-11T00:00:00"/>
        <d v="2017-06-12T00:00:00"/>
        <d v="2017-06-13T00:00:00"/>
        <d v="2017-06-15T00:00:00"/>
        <d v="2017-06-16T00:00:00"/>
        <d v="2017-06-17T00:00:00"/>
        <d v="2017-06-18T00:00:00"/>
        <d v="2017-06-19T00:00:00"/>
        <d v="2017-06-20T00:00:00"/>
        <d v="2017-06-21T00:00:00"/>
        <d v="2017-06-22T00:00:00"/>
        <d v="2017-06-24T00:00:00"/>
        <d v="2017-06-25T00:00:00"/>
        <d v="2017-06-26T00:00:00"/>
        <d v="2017-06-27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20T00:00:00"/>
        <d v="2017-07-21T00:00:00"/>
        <d v="2017-07-22T00:00:00"/>
        <d v="2017-07-23T00:00:00"/>
        <d v="2017-07-24T00:00:00"/>
        <d v="2017-07-25T00:00:00"/>
        <d v="2017-07-26T00:00:00"/>
        <d v="2017-07-27T00:00:00"/>
        <d v="2017-07-28T00:00:00"/>
        <d v="2017-07-29T00:00:00"/>
        <d v="2017-07-30T00:00:00"/>
        <d v="2017-07-31T00:00:00"/>
        <d v="2017-08-01T00:00:00"/>
        <d v="2017-08-03T00:00:00"/>
        <d v="2017-08-04T00:00:00"/>
        <d v="2017-08-05T00:00:00"/>
        <d v="2017-08-06T00:00:00"/>
        <d v="2017-08-07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8T00:00:00"/>
        <d v="2017-09-29T00:00:00"/>
        <d v="2017-09-30T00:00:00"/>
        <d v="2017-10-01T00:00:00"/>
        <d v="2017-10-02T00:00:00"/>
        <d v="2017-10-03T00:00:00"/>
        <d v="2017-10-04T00:00:00"/>
        <d v="2017-10-05T00:00:00"/>
        <d v="2017-10-06T00:00:00"/>
        <d v="2017-10-07T00:00:00"/>
        <d v="2017-10-08T00:00:00"/>
        <d v="2017-10-09T00:00:00"/>
        <d v="2017-10-10T00:00:00"/>
        <d v="2017-10-12T00:00:00"/>
        <d v="2017-10-13T00:00:00"/>
        <d v="2017-10-14T00:00:00"/>
        <d v="2017-10-15T00:00:00"/>
        <d v="2017-10-16T00:00:00"/>
        <d v="2017-10-17T00:00:00"/>
        <d v="2017-10-19T00:00:00"/>
        <d v="2017-10-20T00:00:00"/>
        <d v="2017-10-21T00:00:00"/>
        <d v="2017-10-22T00:00:00"/>
        <d v="2017-10-23T00:00:00"/>
        <d v="2017-10-24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Table3].[Order Date (Month)].[Order Date (Month)]" caption="Order Date (Month)" numFmtId="0" hierarchy="24" level="1">
      <sharedItems containsNonDate="0" count="12">
        <s v="Jan"/>
        <s v="Feb"/>
        <s v="Mar"/>
        <s v="Apr"/>
        <s v="May"/>
        <s v="Jun"/>
        <s v="Jul"/>
        <s v="Aug"/>
        <s v="Sep"/>
        <s v="Oct"/>
        <s v="Nov"/>
        <s v="Dec"/>
      </sharedItems>
    </cacheField>
    <cacheField name="[Table3].[Order Date (Quarter)].[Order Date (Quarter)]" caption="Order Date (Quarter)" numFmtId="0" hierarchy="23" level="1">
      <sharedItems containsNonDate="0" count="4">
        <s v="Qtr1"/>
        <s v="Qtr2"/>
        <s v="Qtr3"/>
        <s v="Qtr4"/>
      </sharedItems>
    </cacheField>
    <cacheField name="[Table3].[Order Date (Year)].[Order Date (Year)]" caption="Order Date (Year)" numFmtId="0" hierarchy="22" level="1">
      <sharedItems count="4">
        <s v="2014"/>
        <s v="2015"/>
        <s v="2016"/>
        <s v="2017"/>
      </sharedItems>
    </cacheField>
    <cacheField name="[Table3].[Segment].[Segment]" caption="Segment" numFmtId="0" hierarchy="9" level="1">
      <sharedItems containsSemiMixedTypes="0" containsNonDate="0" containsString="0"/>
    </cacheField>
  </cacheFields>
  <cacheHierarchies count="34">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2" memberValueDatatype="7" unbalanced="0">
      <fieldsUsage count="2">
        <fieldUsage x="-1"/>
        <fieldUsage x="1"/>
      </fieldsUsage>
    </cacheHierarchy>
    <cacheHierarchy uniqueName="[Table3].[Year]" caption="Year" attribute="1" defaultMemberUniqueName="[Table3].[Year].[All]" allUniqueName="[Table3].[Year].[All]" dimensionUniqueName="[Table3]" displayFolder="" count="0" memberValueDatatype="20" unbalanced="0"/>
    <cacheHierarchy uniqueName="[Table3].[Month]" caption="Month" attribute="1" defaultMemberUniqueName="[Table3].[Month].[All]" allUniqueName="[Table3].[Month].[All]" dimensionUniqueName="[Table3]" displayFolder="" count="0" memberValueDatatype="130" unbalanced="0"/>
    <cacheHierarchy uniqueName="[Table3].[Day]" caption="Day" attribute="1" defaultMemberUniqueName="[Table3].[Day].[All]" allUniqueName="[Table3].[Day].[All]" dimensionUniqueName="[Table3]" displayFolder="" count="2" memberValueDatatype="20" unbalanced="0"/>
    <cacheHierarchy uniqueName="[Table3].[Jasa Pengiriman]" caption="Jasa Pengiriman" attribute="1" defaultMemberUniqueName="[Table3].[Jasa Pengiriman].[All]" allUniqueName="[Table3].[Jasa Pengiriman].[All]" dimensionUniqueName="[Table3]" displayFolder="" count="0" memberValueDatatype="130" unbalanced="0"/>
    <cacheHierarchy uniqueName="[Table3].[Status Barang]" caption="Status Barang" attribute="1" defaultMemberUniqueName="[Table3].[Status Barang].[All]" allUniqueName="[Table3].[Status Barang].[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fieldsUsage count="2">
        <fieldUsage x="-1"/>
        <fieldUsage x="5"/>
      </fieldsUsage>
    </cacheHierarchy>
    <cacheHierarchy uniqueName="[Table3].[City]" caption="City" attribute="1" defaultMemberUniqueName="[Table3].[City].[All]" allUniqueName="[Table3].[City].[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Harga]" caption="Harga" attribute="1" defaultMemberUniqueName="[Table3].[Harga].[All]" allUniqueName="[Table3].[Harga].[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Total Discount]" caption="Total Discount" attribute="1" defaultMemberUniqueName="[Table3].[Total Discount].[All]" allUniqueName="[Table3].[Total 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fieldsUsage count="2">
        <fieldUsage x="-1"/>
        <fieldUsage x="4"/>
      </fieldsUsage>
    </cacheHierarchy>
    <cacheHierarchy uniqueName="[Table3].[Order Date (Quarter)]" caption="Order Date (Quarter)" attribute="1" defaultMemberUniqueName="[Table3].[Order Date (Quarter)].[All]" allUniqueName="[Table3].[Order Date (Quarter)].[All]" dimensionUniqueName="[Table3]" displayFolder="" count="2" memberValueDatatype="130" unbalanced="0">
      <fieldsUsage count="2">
        <fieldUsage x="-1"/>
        <fieldUsage x="3"/>
      </fieldsUsage>
    </cacheHierarchy>
    <cacheHierarchy uniqueName="[Table3].[Order Date (Month)]" caption="Order Date (Month)" attribute="1" defaultMemberUniqueName="[Table3].[Order Date (Month)].[All]" allUniqueName="[Table3].[Order Date (Month)].[All]" dimensionUniqueName="[Table3]" displayFolder="" count="2" memberValueDatatype="130" unbalanced="0">
      <fieldsUsage count="2">
        <fieldUsage x="-1"/>
        <fieldUsage x="2"/>
      </fieldsUsage>
    </cacheHierarchy>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Order ID]" caption="Count of Order ID" measure="1" displayFolder="" measureGroup="Table3" count="0" hidden="1">
      <extLst>
        <ext xmlns:x15="http://schemas.microsoft.com/office/spreadsheetml/2010/11/main" uri="{B97F6D7D-B522-45F9-BDA1-12C45D357490}">
          <x15:cacheHierarchy aggregatedColumn="1"/>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Count of Status Barang]" caption="Count of Status Barang" measure="1" displayFolder="" measureGroup="Table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2.025829050923" backgroundQuery="1" createdVersion="6" refreshedVersion="8" minRefreshableVersion="3" recordCount="0" supportSubquery="1" supportAdvancedDrill="1" xr:uid="{F0474731-98D3-4A88-A527-93C32FF24058}">
  <cacheSource type="external" connectionId="1"/>
  <cacheFields count="3">
    <cacheField name="[Measures].[Sum of Profit]" caption="Sum of Profit" numFmtId="0" hierarchy="28" level="32767"/>
    <cacheField name="[Table3].[Order Date (Month)].[Order Date (Month)]" caption="Order Date (Month)" numFmtId="0" hierarchy="24" level="1">
      <sharedItems count="12">
        <s v="Jan"/>
        <s v="Feb"/>
        <s v="Mar"/>
        <s v="Apr"/>
        <s v="May"/>
        <s v="Jun"/>
        <s v="Jul"/>
        <s v="Aug"/>
        <s v="Sep"/>
        <s v="Oct"/>
        <s v="Nov"/>
        <s v="Dec"/>
      </sharedItems>
    </cacheField>
    <cacheField name="[Table3].[Segment].[Segment]" caption="Segment" numFmtId="0" hierarchy="9" level="1">
      <sharedItems containsSemiMixedTypes="0" containsNonDate="0" containsString="0"/>
    </cacheField>
  </cacheFields>
  <cacheHierarchies count="34">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Year]" caption="Year" attribute="1" defaultMemberUniqueName="[Table3].[Year].[All]" allUniqueName="[Table3].[Year].[All]" dimensionUniqueName="[Table3]" displayFolder="" count="0" memberValueDatatype="20" unbalanced="0"/>
    <cacheHierarchy uniqueName="[Table3].[Month]" caption="Month" attribute="1" defaultMemberUniqueName="[Table3].[Month].[All]" allUniqueName="[Table3].[Month].[All]" dimensionUniqueName="[Table3]" displayFolder="" count="0" memberValueDatatype="130" unbalanced="0"/>
    <cacheHierarchy uniqueName="[Table3].[Day]" caption="Day" attribute="1" defaultMemberUniqueName="[Table3].[Day].[All]" allUniqueName="[Table3].[Day].[All]" dimensionUniqueName="[Table3]" displayFolder="" count="2" memberValueDatatype="20" unbalanced="0"/>
    <cacheHierarchy uniqueName="[Table3].[Jasa Pengiriman]" caption="Jasa Pengiriman" attribute="1" defaultMemberUniqueName="[Table3].[Jasa Pengiriman].[All]" allUniqueName="[Table3].[Jasa Pengiriman].[All]" dimensionUniqueName="[Table3]" displayFolder="" count="0" memberValueDatatype="130" unbalanced="0"/>
    <cacheHierarchy uniqueName="[Table3].[Status Barang]" caption="Status Barang" attribute="1" defaultMemberUniqueName="[Table3].[Status Barang].[All]" allUniqueName="[Table3].[Status Barang].[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fieldsUsage count="2">
        <fieldUsage x="-1"/>
        <fieldUsage x="2"/>
      </fieldsUsage>
    </cacheHierarchy>
    <cacheHierarchy uniqueName="[Table3].[City]" caption="City" attribute="1" defaultMemberUniqueName="[Table3].[City].[All]" allUniqueName="[Table3].[City].[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Harga]" caption="Harga" attribute="1" defaultMemberUniqueName="[Table3].[Harga].[All]" allUniqueName="[Table3].[Harga].[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Total Discount]" caption="Total Discount" attribute="1" defaultMemberUniqueName="[Table3].[Total Discount].[All]" allUniqueName="[Table3].[Total 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cacheHierarchy uniqueName="[Table3].[Order Date (Quarter)]" caption="Order Date (Quarter)" attribute="1" defaultMemberUniqueName="[Table3].[Order Date (Quarter)].[All]" allUniqueName="[Table3].[Order Date (Quarter)].[All]" dimensionUniqueName="[Table3]" displayFolder="" count="2" memberValueDatatype="130" unbalanced="0"/>
    <cacheHierarchy uniqueName="[Table3].[Order Date (Month)]" caption="Order Date (Month)" attribute="1" defaultMemberUniqueName="[Table3].[Order Date (Month)].[All]" allUniqueName="[Table3].[Order Date (Month)].[All]" dimensionUniqueName="[Table3]" displayFolder="" count="2" memberValueDatatype="130" unbalanced="0">
      <fieldsUsage count="2">
        <fieldUsage x="-1"/>
        <fieldUsage x="1"/>
      </fieldsUsage>
    </cacheHierarchy>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Order ID]" caption="Count of Order ID" measure="1" displayFolder="" measureGroup="Table3" count="0" hidden="1">
      <extLst>
        <ext xmlns:x15="http://schemas.microsoft.com/office/spreadsheetml/2010/11/main" uri="{B97F6D7D-B522-45F9-BDA1-12C45D357490}">
          <x15:cacheHierarchy aggregatedColumn="1"/>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Count of Status Barang]" caption="Count of Status Barang" measure="1" displayFolder="" measureGroup="Table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2.025829513892" backgroundQuery="1" createdVersion="6" refreshedVersion="8" minRefreshableVersion="3" recordCount="0" supportSubquery="1" supportAdvancedDrill="1" xr:uid="{AC40F2A2-F118-4079-B22C-7FDE3BE99A89}">
  <cacheSource type="external" connectionId="1"/>
  <cacheFields count="3">
    <cacheField name="[Table3].[Sub-Category].[Sub-Category]" caption="Sub-Category" numFmtId="0" hierarchy="14" level="1">
      <sharedItems count="17">
        <s v="Accessories"/>
        <s v="Appliances"/>
        <s v="Art"/>
        <s v="Binders"/>
        <s v="Bookcases"/>
        <s v="Chairs"/>
        <s v="Copiers"/>
        <s v="Envelopes"/>
        <s v="Fasteners"/>
        <s v="Furnishings"/>
        <s v="Labels"/>
        <s v="Machines"/>
        <s v="Paper"/>
        <s v="Phones"/>
        <s v="Storage"/>
        <s v="Supplies"/>
        <s v="Tables"/>
      </sharedItems>
    </cacheField>
    <cacheField name="[Measures].[Sum of Quantity]" caption="Sum of Quantity" numFmtId="0" hierarchy="33" level="32767"/>
    <cacheField name="[Table3].[Segment].[Segment]" caption="Segment" numFmtId="0" hierarchy="9" level="1">
      <sharedItems count="3">
        <s v="Consumer"/>
        <s v="Corporate"/>
        <s v="Home Office"/>
      </sharedItems>
    </cacheField>
  </cacheFields>
  <cacheHierarchies count="34">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2" memberValueDatatype="7" unbalanced="0"/>
    <cacheHierarchy uniqueName="[Table3].[Year]" caption="Year" attribute="1" defaultMemberUniqueName="[Table3].[Year].[All]" allUniqueName="[Table3].[Year].[All]" dimensionUniqueName="[Table3]" displayFolder="" count="0" memberValueDatatype="20" unbalanced="0"/>
    <cacheHierarchy uniqueName="[Table3].[Month]" caption="Month" attribute="1" defaultMemberUniqueName="[Table3].[Month].[All]" allUniqueName="[Table3].[Month].[All]" dimensionUniqueName="[Table3]" displayFolder="" count="0" memberValueDatatype="130" unbalanced="0"/>
    <cacheHierarchy uniqueName="[Table3].[Day]" caption="Day" attribute="1" defaultMemberUniqueName="[Table3].[Day].[All]" allUniqueName="[Table3].[Day].[All]" dimensionUniqueName="[Table3]" displayFolder="" count="2" memberValueDatatype="20" unbalanced="0"/>
    <cacheHierarchy uniqueName="[Table3].[Jasa Pengiriman]" caption="Jasa Pengiriman" attribute="1" defaultMemberUniqueName="[Table3].[Jasa Pengiriman].[All]" allUniqueName="[Table3].[Jasa Pengiriman].[All]" dimensionUniqueName="[Table3]" displayFolder="" count="0" memberValueDatatype="130" unbalanced="0"/>
    <cacheHierarchy uniqueName="[Table3].[Status Barang]" caption="Status Barang" attribute="1" defaultMemberUniqueName="[Table3].[Status Barang].[All]" allUniqueName="[Table3].[Status Barang].[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fieldsUsage count="2">
        <fieldUsage x="-1"/>
        <fieldUsage x="2"/>
      </fieldsUsage>
    </cacheHierarchy>
    <cacheHierarchy uniqueName="[Table3].[City]" caption="City" attribute="1" defaultMemberUniqueName="[Table3].[City].[All]" allUniqueName="[Table3].[City].[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2" memberValueDatatype="130" unbalanced="0">
      <fieldsUsage count="2">
        <fieldUsage x="-1"/>
        <fieldUsage x="0"/>
      </fieldsUsage>
    </cacheHierarchy>
    <cacheHierarchy uniqueName="[Table3].[Product Name]" caption="Product Name" attribute="1" defaultMemberUniqueName="[Table3].[Product Name].[All]" allUniqueName="[Table3].[Product Name].[All]" dimensionUniqueName="[Table3]" displayFolder="" count="0" memberValueDatatype="130" unbalanced="0"/>
    <cacheHierarchy uniqueName="[Table3].[Harga]" caption="Harga" attribute="1" defaultMemberUniqueName="[Table3].[Harga].[All]" allUniqueName="[Table3].[Harga].[All]" dimensionUniqueName="[Table3]" displayFolder="" count="0" memberValueDatatype="20" unbalanced="0"/>
    <cacheHierarchy uniqueName="[Table3].[Quantity]" caption="Quantity" attribute="1" defaultMemberUniqueName="[Table3].[Quantity].[All]" allUniqueName="[Table3].[Quantity].[All]" dimensionUniqueName="[Table3]" displayFolder="" count="2"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Total Discount]" caption="Total Discount" attribute="1" defaultMemberUniqueName="[Table3].[Total Discount].[All]" allUniqueName="[Table3].[Total 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cacheHierarchy uniqueName="[Table3].[Order Date (Quarter)]" caption="Order Date (Quarter)" attribute="1" defaultMemberUniqueName="[Table3].[Order Date (Quarter)].[All]" allUniqueName="[Table3].[Order Date (Quarter)].[All]" dimensionUniqueName="[Table3]" displayFolder="" count="2" memberValueDatatype="130" unbalanced="0"/>
    <cacheHierarchy uniqueName="[Table3].[Order Date (Month)]" caption="Order Date (Month)" attribute="1" defaultMemberUniqueName="[Table3].[Order Date (Month)].[All]" allUniqueName="[Table3].[Order Date (Month)].[All]" dimensionUniqueName="[Table3]" displayFolder="" count="2"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1"/>
        </ext>
      </extLst>
    </cacheHierarchy>
    <cacheHierarchy uniqueName="[Measures].[Count of Order ID]" caption="Count of Order ID" measure="1" displayFolder="" measureGroup="Table3" count="0" hidden="1">
      <extLst>
        <ext xmlns:x15="http://schemas.microsoft.com/office/spreadsheetml/2010/11/main" uri="{B97F6D7D-B522-45F9-BDA1-12C45D357490}">
          <x15:cacheHierarchy aggregatedColumn="1"/>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Count of Status Barang]" caption="Count of Status Barang" measure="1" displayFolder="" measureGroup="Table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3"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16.908641898146" backgroundQuery="1" createdVersion="3" refreshedVersion="8" minRefreshableVersion="3" recordCount="0" supportSubquery="1" supportAdvancedDrill="1" xr:uid="{15D33DA9-10A3-47DE-9DD4-2C9C4BE2BBC2}">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Year]" caption="Year" attribute="1" defaultMemberUniqueName="[Table3].[Year].[All]" allUniqueName="[Table3].[Year].[All]" dimensionUniqueName="[Table3]" displayFolder="" count="0" memberValueDatatype="20" unbalanced="0"/>
    <cacheHierarchy uniqueName="[Table3].[Month]" caption="Month" attribute="1" defaultMemberUniqueName="[Table3].[Month].[All]" allUniqueName="[Table3].[Month].[All]" dimensionUniqueName="[Table3]" displayFolder="" count="0" memberValueDatatype="130" unbalanced="0"/>
    <cacheHierarchy uniqueName="[Table3].[Day]" caption="Day" attribute="1" defaultMemberUniqueName="[Table3].[Day].[All]" allUniqueName="[Table3].[Day].[All]" dimensionUniqueName="[Table3]" displayFolder="" count="2" memberValueDatatype="20" unbalanced="0"/>
    <cacheHierarchy uniqueName="[Table3].[Jasa Pengiriman]" caption="Jasa Pengiriman" attribute="1" defaultMemberUniqueName="[Table3].[Jasa Pengiriman].[All]" allUniqueName="[Table3].[Jasa Pengiriman].[All]" dimensionUniqueName="[Table3]" displayFolder="" count="0" memberValueDatatype="130" unbalanced="0"/>
    <cacheHierarchy uniqueName="[Table3].[Status Barang]" caption="Status Barang" attribute="1" defaultMemberUniqueName="[Table3].[Status Barang].[All]" allUniqueName="[Table3].[Status Barang].[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cacheHierarchy uniqueName="[Table3].[City]" caption="City" attribute="1" defaultMemberUniqueName="[Table3].[City].[All]" allUniqueName="[Table3].[City].[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Harga]" caption="Harga" attribute="1" defaultMemberUniqueName="[Table3].[Harga].[All]" allUniqueName="[Table3].[Harga].[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Total Discount]" caption="Total Discount" attribute="1" defaultMemberUniqueName="[Table3].[Total Discount].[All]" allUniqueName="[Table3].[Total 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2"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1"/>
        </ext>
      </extLst>
    </cacheHierarchy>
    <cacheHierarchy uniqueName="[Measures].[Count of Order ID]" caption="Count of Order ID" measure="1" displayFolder="" measureGroup="Table3" count="0" hidden="1">
      <extLst>
        <ext xmlns:x15="http://schemas.microsoft.com/office/spreadsheetml/2010/11/main" uri="{B97F6D7D-B522-45F9-BDA1-12C45D357490}">
          <x15:cacheHierarchy aggregatedColumn="1"/>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Count of Status Barang]" caption="Count of Status Barang" measure="1" displayFolder="" measureGroup="Table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3647905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2.025818402777" backgroundQuery="1" createdVersion="6" refreshedVersion="8" minRefreshableVersion="3" recordCount="0" supportSubquery="1" supportAdvancedDrill="1" xr:uid="{E16822AE-29C8-4604-AEB5-FC273A08ED41}">
  <cacheSource type="external" connectionId="1"/>
  <cacheFields count="3">
    <cacheField name="[Table3].[Jasa Pengiriman].[Jasa Pengiriman]" caption="Jasa Pengiriman" numFmtId="0" hierarchy="6" level="1">
      <sharedItems count="5">
        <s v="J&amp;T Express"/>
        <s v="JNE"/>
        <s v="POS Indonesia"/>
        <s v="Si Cepat"/>
        <s v="TIKI"/>
      </sharedItems>
    </cacheField>
    <cacheField name="[Measures].[Count of Order ID]" caption="Count of Order ID" numFmtId="0" hierarchy="29" level="32767"/>
    <cacheField name="[Table3].[Segment].[Segment]" caption="Segment" numFmtId="0" hierarchy="9" level="1">
      <sharedItems containsSemiMixedTypes="0" containsNonDate="0" containsString="0"/>
    </cacheField>
  </cacheFields>
  <cacheHierarchies count="34">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Year]" caption="Year" attribute="1" defaultMemberUniqueName="[Table3].[Year].[All]" allUniqueName="[Table3].[Year].[All]" dimensionUniqueName="[Table3]" displayFolder="" count="0" memberValueDatatype="20" unbalanced="0"/>
    <cacheHierarchy uniqueName="[Table3].[Month]" caption="Month" attribute="1" defaultMemberUniqueName="[Table3].[Month].[All]" allUniqueName="[Table3].[Month].[All]" dimensionUniqueName="[Table3]" displayFolder="" count="0" memberValueDatatype="130" unbalanced="0"/>
    <cacheHierarchy uniqueName="[Table3].[Day]" caption="Day" attribute="1" defaultMemberUniqueName="[Table3].[Day].[All]" allUniqueName="[Table3].[Day].[All]" dimensionUniqueName="[Table3]" displayFolder="" count="2" memberValueDatatype="20" unbalanced="0"/>
    <cacheHierarchy uniqueName="[Table3].[Jasa Pengiriman]" caption="Jasa Pengiriman" attribute="1" defaultMemberUniqueName="[Table3].[Jasa Pengiriman].[All]" allUniqueName="[Table3].[Jasa Pengiriman].[All]" dimensionUniqueName="[Table3]" displayFolder="" count="2" memberValueDatatype="130" unbalanced="0">
      <fieldsUsage count="2">
        <fieldUsage x="-1"/>
        <fieldUsage x="0"/>
      </fieldsUsage>
    </cacheHierarchy>
    <cacheHierarchy uniqueName="[Table3].[Status Barang]" caption="Status Barang" attribute="1" defaultMemberUniqueName="[Table3].[Status Barang].[All]" allUniqueName="[Table3].[Status Barang].[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fieldsUsage count="2">
        <fieldUsage x="-1"/>
        <fieldUsage x="2"/>
      </fieldsUsage>
    </cacheHierarchy>
    <cacheHierarchy uniqueName="[Table3].[City]" caption="City" attribute="1" defaultMemberUniqueName="[Table3].[City].[All]" allUniqueName="[Table3].[City].[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Harga]" caption="Harga" attribute="1" defaultMemberUniqueName="[Table3].[Harga].[All]" allUniqueName="[Table3].[Harga].[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Total Discount]" caption="Total Discount" attribute="1" defaultMemberUniqueName="[Table3].[Total Discount].[All]" allUniqueName="[Table3].[Total 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2"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1"/>
        </ext>
      </extLst>
    </cacheHierarchy>
    <cacheHierarchy uniqueName="[Measures].[Count of Order ID]" caption="Count of Order ID" measure="1" displayFolder="" measureGroup="Table3"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Count of Status Barang]" caption="Count of Status Barang" measure="1" displayFolder="" measureGroup="Table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2.025819328701" backgroundQuery="1" createdVersion="6" refreshedVersion="8" minRefreshableVersion="3" recordCount="0" supportSubquery="1" supportAdvancedDrill="1" xr:uid="{F70685E9-EFAF-4E52-AB5A-FDFDB57C5C3E}">
  <cacheSource type="external" connectionId="1"/>
  <cacheFields count="3">
    <cacheField name="[Measures].[Sum of Profit]" caption="Sum of Profit" numFmtId="0" hierarchy="28" level="32767"/>
    <cacheField name="[Table3].[Category].[Category]" caption="Category" numFmtId="0" hierarchy="13" level="1">
      <sharedItems count="3">
        <s v="Furniture"/>
        <s v="Office Supplies"/>
        <s v="Technology"/>
      </sharedItems>
    </cacheField>
    <cacheField name="[Table3].[Segment].[Segment]" caption="Segment" numFmtId="0" hierarchy="9" level="1">
      <sharedItems containsSemiMixedTypes="0" containsNonDate="0" containsString="0"/>
    </cacheField>
  </cacheFields>
  <cacheHierarchies count="34">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Year]" caption="Year" attribute="1" defaultMemberUniqueName="[Table3].[Year].[All]" allUniqueName="[Table3].[Year].[All]" dimensionUniqueName="[Table3]" displayFolder="" count="0" memberValueDatatype="20" unbalanced="0"/>
    <cacheHierarchy uniqueName="[Table3].[Month]" caption="Month" attribute="1" defaultMemberUniqueName="[Table3].[Month].[All]" allUniqueName="[Table3].[Month].[All]" dimensionUniqueName="[Table3]" displayFolder="" count="0" memberValueDatatype="130" unbalanced="0"/>
    <cacheHierarchy uniqueName="[Table3].[Day]" caption="Day" attribute="1" defaultMemberUniqueName="[Table3].[Day].[All]" allUniqueName="[Table3].[Day].[All]" dimensionUniqueName="[Table3]" displayFolder="" count="2" memberValueDatatype="20" unbalanced="0"/>
    <cacheHierarchy uniqueName="[Table3].[Jasa Pengiriman]" caption="Jasa Pengiriman" attribute="1" defaultMemberUniqueName="[Table3].[Jasa Pengiriman].[All]" allUniqueName="[Table3].[Jasa Pengiriman].[All]" dimensionUniqueName="[Table3]" displayFolder="" count="0" memberValueDatatype="130" unbalanced="0"/>
    <cacheHierarchy uniqueName="[Table3].[Status Barang]" caption="Status Barang" attribute="1" defaultMemberUniqueName="[Table3].[Status Barang].[All]" allUniqueName="[Table3].[Status Barang].[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fieldsUsage count="2">
        <fieldUsage x="-1"/>
        <fieldUsage x="2"/>
      </fieldsUsage>
    </cacheHierarchy>
    <cacheHierarchy uniqueName="[Table3].[City]" caption="City" attribute="1" defaultMemberUniqueName="[Table3].[City].[All]" allUniqueName="[Table3].[City].[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fieldsUsage count="2">
        <fieldUsage x="-1"/>
        <fieldUsage x="1"/>
      </fieldsUsage>
    </cacheHierarchy>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Harga]" caption="Harga" attribute="1" defaultMemberUniqueName="[Table3].[Harga].[All]" allUniqueName="[Table3].[Harga].[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Total Discount]" caption="Total Discount" attribute="1" defaultMemberUniqueName="[Table3].[Total Discount].[All]" allUniqueName="[Table3].[Total 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2"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Order ID]" caption="Count of Order ID" measure="1" displayFolder="" measureGroup="Table3" count="0" hidden="1">
      <extLst>
        <ext xmlns:x15="http://schemas.microsoft.com/office/spreadsheetml/2010/11/main" uri="{B97F6D7D-B522-45F9-BDA1-12C45D357490}">
          <x15:cacheHierarchy aggregatedColumn="1"/>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Count of Status Barang]" caption="Count of Status Barang" measure="1" displayFolder="" measureGroup="Table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2.025820138886" backgroundQuery="1" createdVersion="6" refreshedVersion="8" minRefreshableVersion="3" recordCount="0" supportSubquery="1" supportAdvancedDrill="1" xr:uid="{828EE53B-1D4C-4AD8-B92C-7B0FF390AD33}">
  <cacheSource type="external" connectionId="1"/>
  <cacheFields count="3">
    <cacheField name="[Table3].[Category].[Category]" caption="Category" numFmtId="0" hierarchy="13" level="1">
      <sharedItems count="3">
        <s v="Furniture"/>
        <s v="Office Supplies"/>
        <s v="Technology"/>
      </sharedItems>
    </cacheField>
    <cacheField name="[Measures].[Sum of Quantity]" caption="Sum of Quantity" numFmtId="0" hierarchy="33" level="32767"/>
    <cacheField name="[Table3].[Segment].[Segment]" caption="Segment" numFmtId="0" hierarchy="9" level="1">
      <sharedItems containsSemiMixedTypes="0" containsNonDate="0" containsString="0"/>
    </cacheField>
  </cacheFields>
  <cacheHierarchies count="34">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Year]" caption="Year" attribute="1" defaultMemberUniqueName="[Table3].[Year].[All]" allUniqueName="[Table3].[Year].[All]" dimensionUniqueName="[Table3]" displayFolder="" count="0" memberValueDatatype="20" unbalanced="0"/>
    <cacheHierarchy uniqueName="[Table3].[Month]" caption="Month" attribute="1" defaultMemberUniqueName="[Table3].[Month].[All]" allUniqueName="[Table3].[Month].[All]" dimensionUniqueName="[Table3]" displayFolder="" count="0" memberValueDatatype="130" unbalanced="0"/>
    <cacheHierarchy uniqueName="[Table3].[Day]" caption="Day" attribute="1" defaultMemberUniqueName="[Table3].[Day].[All]" allUniqueName="[Table3].[Day].[All]" dimensionUniqueName="[Table3]" displayFolder="" count="2" memberValueDatatype="20" unbalanced="0"/>
    <cacheHierarchy uniqueName="[Table3].[Jasa Pengiriman]" caption="Jasa Pengiriman" attribute="1" defaultMemberUniqueName="[Table3].[Jasa Pengiriman].[All]" allUniqueName="[Table3].[Jasa Pengiriman].[All]" dimensionUniqueName="[Table3]" displayFolder="" count="0" memberValueDatatype="130" unbalanced="0"/>
    <cacheHierarchy uniqueName="[Table3].[Status Barang]" caption="Status Barang" attribute="1" defaultMemberUniqueName="[Table3].[Status Barang].[All]" allUniqueName="[Table3].[Status Barang].[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fieldsUsage count="2">
        <fieldUsage x="-1"/>
        <fieldUsage x="2"/>
      </fieldsUsage>
    </cacheHierarchy>
    <cacheHierarchy uniqueName="[Table3].[City]" caption="City" attribute="1" defaultMemberUniqueName="[Table3].[City].[All]" allUniqueName="[Table3].[City].[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fieldsUsage count="2">
        <fieldUsage x="-1"/>
        <fieldUsage x="0"/>
      </fieldsUsage>
    </cacheHierarchy>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Harga]" caption="Harga" attribute="1" defaultMemberUniqueName="[Table3].[Harga].[All]" allUniqueName="[Table3].[Harga].[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Total Discount]" caption="Total Discount" attribute="1" defaultMemberUniqueName="[Table3].[Total Discount].[All]" allUniqueName="[Table3].[Total 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2"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1"/>
        </ext>
      </extLst>
    </cacheHierarchy>
    <cacheHierarchy uniqueName="[Measures].[Count of Order ID]" caption="Count of Order ID" measure="1" displayFolder="" measureGroup="Table3" count="0" hidden="1">
      <extLst>
        <ext xmlns:x15="http://schemas.microsoft.com/office/spreadsheetml/2010/11/main" uri="{B97F6D7D-B522-45F9-BDA1-12C45D357490}">
          <x15:cacheHierarchy aggregatedColumn="1"/>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Count of Status Barang]" caption="Count of Status Barang" measure="1" displayFolder="" measureGroup="Table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3"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2.025820949071" backgroundQuery="1" createdVersion="6" refreshedVersion="8" minRefreshableVersion="3" recordCount="0" supportSubquery="1" supportAdvancedDrill="1" xr:uid="{E3D83AE2-29C6-4D8B-84EE-2F66139E2D4F}">
  <cacheSource type="external" connectionId="1"/>
  <cacheFields count="3">
    <cacheField name="[Measures].[Sum of Quantity]" caption="Sum of Quantity" numFmtId="0" hierarchy="33" level="32767"/>
    <cacheField name="[Table3].[City].[City]" caption="City" numFmtId="0" hierarchy="10" level="1">
      <sharedItems count="37">
        <s v="Bali"/>
        <s v="Bangka Belitung"/>
        <s v="Banten"/>
        <s v="Bengkulu"/>
        <s v="DI Yogyakarta"/>
        <s v="DKI Jakarta"/>
        <s v="Gorontalo"/>
        <s v="Jambi"/>
        <s v="Jawa Barat"/>
        <s v="Jawa Tengah"/>
        <s v="Jawa Timur"/>
        <s v="Kalimantan Barat"/>
        <s v="Kalimantan Selatan"/>
        <s v="Kalimantan Tengah"/>
        <s v="Kalimantan Timur"/>
        <s v="Kalimantan Utara"/>
        <s v="Kepulauan Riau"/>
        <s v="Lampung"/>
        <s v="Maluku"/>
        <s v="Maluku Utara"/>
        <s v="Nanggroe Aceh Darussalam"/>
        <s v="Nusa Tenggara Barat"/>
        <s v="Nusa Tenggara Timur"/>
        <s v="Papua"/>
        <s v="Papua Barat"/>
        <s v="Papua Pegunungan"/>
        <s v="Papua Selatan"/>
        <s v="Papua Tengah"/>
        <s v="Riau"/>
        <s v="Sulawesi Barat"/>
        <s v="Sulawesi Selatan"/>
        <s v="Sulawesi Tengah"/>
        <s v="Sulawesi Tenggara"/>
        <s v="Sulawesi Utara"/>
        <s v="Sumatra Barat"/>
        <s v="Sumatra Selatan"/>
        <s v="Sumatra Utara"/>
      </sharedItems>
    </cacheField>
    <cacheField name="[Table3].[Segment].[Segment]" caption="Segment" numFmtId="0" hierarchy="9" level="1">
      <sharedItems containsSemiMixedTypes="0" containsNonDate="0" containsString="0"/>
    </cacheField>
  </cacheFields>
  <cacheHierarchies count="34">
    <cacheHierarchy uniqueName="[Table3].[Row ID]" caption="Row ID" attribute="1" defaultMemberUniqueName="[Table3].[Row ID].[All]" allUniqueName="[Table3].[Row ID].[All]" dimensionUniqueName="[Table3]" displayFolder="" count="2" memberValueDatatype="20" unbalanced="0"/>
    <cacheHierarchy uniqueName="[Table3].[Order ID]" caption="Order ID" attribute="1" defaultMemberUniqueName="[Table3].[Order ID].[All]" allUniqueName="[Table3].[Order ID].[All]" dimensionUniqueName="[Table3]" displayFolder="" count="2" memberValueDatatype="130" unbalanced="0"/>
    <cacheHierarchy uniqueName="[Table3].[Order Date]" caption="Order Date" attribute="1" time="1" defaultMemberUniqueName="[Table3].[Order Date].[All]" allUniqueName="[Table3].[Order Date].[All]" dimensionUniqueName="[Table3]" displayFolder="" count="2" memberValueDatatype="7" unbalanced="0"/>
    <cacheHierarchy uniqueName="[Table3].[Year]" caption="Year" attribute="1" defaultMemberUniqueName="[Table3].[Year].[All]" allUniqueName="[Table3].[Year].[All]" dimensionUniqueName="[Table3]" displayFolder="" count="2" memberValueDatatype="20" unbalanced="0"/>
    <cacheHierarchy uniqueName="[Table3].[Month]" caption="Month" attribute="1" defaultMemberUniqueName="[Table3].[Month].[All]" allUniqueName="[Table3].[Month].[All]" dimensionUniqueName="[Table3]" displayFolder="" count="2" memberValueDatatype="130" unbalanced="0"/>
    <cacheHierarchy uniqueName="[Table3].[Day]" caption="Day" attribute="1" defaultMemberUniqueName="[Table3].[Day].[All]" allUniqueName="[Table3].[Day].[All]" dimensionUniqueName="[Table3]" displayFolder="" count="2" memberValueDatatype="20" unbalanced="0"/>
    <cacheHierarchy uniqueName="[Table3].[Jasa Pengiriman]" caption="Jasa Pengiriman" attribute="1" defaultMemberUniqueName="[Table3].[Jasa Pengiriman].[All]" allUniqueName="[Table3].[Jasa Pengiriman].[All]" dimensionUniqueName="[Table3]" displayFolder="" count="2" memberValueDatatype="130" unbalanced="0"/>
    <cacheHierarchy uniqueName="[Table3].[Status Barang]" caption="Status Barang" attribute="1" defaultMemberUniqueName="[Table3].[Status Barang].[All]" allUniqueName="[Table3].[Status Barang].[All]" dimensionUniqueName="[Table3]" displayFolder="" count="2" memberValueDatatype="130" unbalanced="0"/>
    <cacheHierarchy uniqueName="[Table3].[Customer Name]" caption="Customer Name" attribute="1" defaultMemberUniqueName="[Table3].[Customer Name].[All]" allUniqueName="[Table3].[Customer Name].[All]" dimensionUniqueName="[Table3]" displayFolder="" count="2" memberValueDatatype="130" unbalanced="0"/>
    <cacheHierarchy uniqueName="[Table3].[Segment]" caption="Segment" attribute="1" defaultMemberUniqueName="[Table3].[Segment].[All]" allUniqueName="[Table3].[Segment].[All]" dimensionUniqueName="[Table3]" displayFolder="" count="2" memberValueDatatype="130" unbalanced="0">
      <fieldsUsage count="2">
        <fieldUsage x="-1"/>
        <fieldUsage x="2"/>
      </fieldsUsage>
    </cacheHierarchy>
    <cacheHierarchy uniqueName="[Table3].[City]" caption="City" attribute="1" defaultMemberUniqueName="[Table3].[City].[All]" allUniqueName="[Table3].[City].[All]" dimensionUniqueName="[Table3]" displayFolder="" count="2" memberValueDatatype="130" unbalanced="0">
      <fieldsUsage count="2">
        <fieldUsage x="-1"/>
        <fieldUsage x="1"/>
      </fieldsUsage>
    </cacheHierarchy>
    <cacheHierarchy uniqueName="[Table3].[Postal Code]" caption="Postal Code" attribute="1" defaultMemberUniqueName="[Table3].[Postal Code].[All]" allUniqueName="[Table3].[Postal Code].[All]" dimensionUniqueName="[Table3]" displayFolder="" count="2" memberValueDatatype="130" unbalanced="0"/>
    <cacheHierarchy uniqueName="[Table3].[Product ID]" caption="Product ID" attribute="1" defaultMemberUniqueName="[Table3].[Product ID].[All]" allUniqueName="[Table3].[Product ID].[All]" dimensionUniqueName="[Table3]" displayFolder="" count="2"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2" memberValueDatatype="130" unbalanced="0"/>
    <cacheHierarchy uniqueName="[Table3].[Product Name]" caption="Product Name" attribute="1" defaultMemberUniqueName="[Table3].[Product Name].[All]" allUniqueName="[Table3].[Product Name].[All]" dimensionUniqueName="[Table3]" displayFolder="" count="2" memberValueDatatype="130" unbalanced="0"/>
    <cacheHierarchy uniqueName="[Table3].[Harga]" caption="Harga" attribute="1" defaultMemberUniqueName="[Table3].[Harga].[All]" allUniqueName="[Table3].[Harga].[All]" dimensionUniqueName="[Table3]" displayFolder="" count="2" memberValueDatatype="20" unbalanced="0"/>
    <cacheHierarchy uniqueName="[Table3].[Quantity]" caption="Quantity" attribute="1" defaultMemberUniqueName="[Table3].[Quantity].[All]" allUniqueName="[Table3].[Quantity].[All]" dimensionUniqueName="[Table3]" displayFolder="" count="2" memberValueDatatype="20" unbalanced="0"/>
    <cacheHierarchy uniqueName="[Table3].[Revenue]" caption="Revenue" attribute="1" defaultMemberUniqueName="[Table3].[Revenue].[All]" allUniqueName="[Table3].[Revenue].[All]" dimensionUniqueName="[Table3]" displayFolder="" count="2" memberValueDatatype="20" unbalanced="0"/>
    <cacheHierarchy uniqueName="[Table3].[Discount]" caption="Discount" attribute="1" defaultMemberUniqueName="[Table3].[Discount].[All]" allUniqueName="[Table3].[Discount].[All]" dimensionUniqueName="[Table3]" displayFolder="" count="2" memberValueDatatype="5" unbalanced="0"/>
    <cacheHierarchy uniqueName="[Table3].[Total Discount]" caption="Total Discount" attribute="1" defaultMemberUniqueName="[Table3].[Total Discount].[All]" allUniqueName="[Table3].[Total Discount].[All]" dimensionUniqueName="[Table3]" displayFolder="" count="2" memberValueDatatype="5" unbalanced="0"/>
    <cacheHierarchy uniqueName="[Table3].[Profit]" caption="Profit" attribute="1" defaultMemberUniqueName="[Table3].[Profit].[All]" allUniqueName="[Table3].[Profit].[All]" dimensionUniqueName="[Table3]" displayFolder="" count="2"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cacheHierarchy uniqueName="[Table3].[Order Date (Quarter)]" caption="Order Date (Quarter)" attribute="1" defaultMemberUniqueName="[Table3].[Order Date (Quarter)].[All]" allUniqueName="[Table3].[Order Date (Quarter)].[All]" dimensionUniqueName="[Table3]" displayFolder="" count="2" memberValueDatatype="130" unbalanced="0"/>
    <cacheHierarchy uniqueName="[Table3].[Order Date (Month)]" caption="Order Date (Month)" attribute="1" defaultMemberUniqueName="[Table3].[Order Date (Month)].[All]" allUniqueName="[Table3].[Order Date (Month)].[All]" dimensionUniqueName="[Table3]" displayFolder="" count="2" memberValueDatatype="130" unbalanced="0"/>
    <cacheHierarchy uniqueName="[Table3].[Order Date (Month Index)]" caption="Order Date (Month Index)" attribute="1" defaultMemberUniqueName="[Table3].[Order Date (Month Index)].[All]" allUniqueName="[Table3].[Order Date (Month Index)].[All]" dimensionUniqueName="[Table3]" displayFolder="" count="2"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1"/>
        </ext>
      </extLst>
    </cacheHierarchy>
    <cacheHierarchy uniqueName="[Measures].[Count of Order ID]" caption="Count of Order ID" measure="1" displayFolder="" measureGroup="Table3" count="0" hidden="1">
      <extLst>
        <ext xmlns:x15="http://schemas.microsoft.com/office/spreadsheetml/2010/11/main" uri="{B97F6D7D-B522-45F9-BDA1-12C45D357490}">
          <x15:cacheHierarchy aggregatedColumn="1"/>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Count of Status Barang]" caption="Count of Status Barang" measure="1" displayFolder="" measureGroup="Table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3" count="0" oneField="1" hidden="1">
      <fieldsUsage count="1">
        <fieldUsage x="0"/>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2.02582210648" backgroundQuery="1" createdVersion="6" refreshedVersion="8" minRefreshableVersion="3" recordCount="0" supportSubquery="1" supportAdvancedDrill="1" xr:uid="{673EF571-347E-4B4F-82F3-648C071A31C4}">
  <cacheSource type="external" connectionId="1"/>
  <cacheFields count="3">
    <cacheField name="[Table3].[Sub-Category].[Sub-Category]" caption="Sub-Category" numFmtId="0" hierarchy="14" level="1">
      <sharedItems count="17">
        <s v="Accessories"/>
        <s v="Appliances"/>
        <s v="Art"/>
        <s v="Binders"/>
        <s v="Bookcases"/>
        <s v="Chairs"/>
        <s v="Copiers"/>
        <s v="Envelopes"/>
        <s v="Fasteners"/>
        <s v="Furnishings"/>
        <s v="Labels"/>
        <s v="Machines"/>
        <s v="Paper"/>
        <s v="Phones"/>
        <s v="Storage"/>
        <s v="Supplies"/>
        <s v="Tables"/>
      </sharedItems>
    </cacheField>
    <cacheField name="[Measures].[Sum of Quantity]" caption="Sum of Quantity" numFmtId="0" hierarchy="33" level="32767"/>
    <cacheField name="[Table3].[Segment].[Segment]" caption="Segment" numFmtId="0" hierarchy="9" level="1">
      <sharedItems containsSemiMixedTypes="0" containsNonDate="0" containsString="0"/>
    </cacheField>
  </cacheFields>
  <cacheHierarchies count="34">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2" memberValueDatatype="7" unbalanced="0"/>
    <cacheHierarchy uniqueName="[Table3].[Year]" caption="Year" attribute="1" defaultMemberUniqueName="[Table3].[Year].[All]" allUniqueName="[Table3].[Year].[All]" dimensionUniqueName="[Table3]" displayFolder="" count="0" memberValueDatatype="20" unbalanced="0"/>
    <cacheHierarchy uniqueName="[Table3].[Month]" caption="Month" attribute="1" defaultMemberUniqueName="[Table3].[Month].[All]" allUniqueName="[Table3].[Month].[All]" dimensionUniqueName="[Table3]" displayFolder="" count="0" memberValueDatatype="130" unbalanced="0"/>
    <cacheHierarchy uniqueName="[Table3].[Day]" caption="Day" attribute="1" defaultMemberUniqueName="[Table3].[Day].[All]" allUniqueName="[Table3].[Day].[All]" dimensionUniqueName="[Table3]" displayFolder="" count="2" memberValueDatatype="20" unbalanced="0"/>
    <cacheHierarchy uniqueName="[Table3].[Jasa Pengiriman]" caption="Jasa Pengiriman" attribute="1" defaultMemberUniqueName="[Table3].[Jasa Pengiriman].[All]" allUniqueName="[Table3].[Jasa Pengiriman].[All]" dimensionUniqueName="[Table3]" displayFolder="" count="0" memberValueDatatype="130" unbalanced="0"/>
    <cacheHierarchy uniqueName="[Table3].[Status Barang]" caption="Status Barang" attribute="1" defaultMemberUniqueName="[Table3].[Status Barang].[All]" allUniqueName="[Table3].[Status Barang].[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fieldsUsage count="2">
        <fieldUsage x="-1"/>
        <fieldUsage x="2"/>
      </fieldsUsage>
    </cacheHierarchy>
    <cacheHierarchy uniqueName="[Table3].[City]" caption="City" attribute="1" defaultMemberUniqueName="[Table3].[City].[All]" allUniqueName="[Table3].[City].[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2" memberValueDatatype="130" unbalanced="0">
      <fieldsUsage count="2">
        <fieldUsage x="-1"/>
        <fieldUsage x="0"/>
      </fieldsUsage>
    </cacheHierarchy>
    <cacheHierarchy uniqueName="[Table3].[Product Name]" caption="Product Name" attribute="1" defaultMemberUniqueName="[Table3].[Product Name].[All]" allUniqueName="[Table3].[Product Name].[All]" dimensionUniqueName="[Table3]" displayFolder="" count="0" memberValueDatatype="130" unbalanced="0"/>
    <cacheHierarchy uniqueName="[Table3].[Harga]" caption="Harga" attribute="1" defaultMemberUniqueName="[Table3].[Harga].[All]" allUniqueName="[Table3].[Harga].[All]" dimensionUniqueName="[Table3]" displayFolder="" count="0" memberValueDatatype="20" unbalanced="0"/>
    <cacheHierarchy uniqueName="[Table3].[Quantity]" caption="Quantity" attribute="1" defaultMemberUniqueName="[Table3].[Quantity].[All]" allUniqueName="[Table3].[Quantity].[All]" dimensionUniqueName="[Table3]" displayFolder="" count="2"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Total Discount]" caption="Total Discount" attribute="1" defaultMemberUniqueName="[Table3].[Total Discount].[All]" allUniqueName="[Table3].[Total 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cacheHierarchy uniqueName="[Table3].[Order Date (Quarter)]" caption="Order Date (Quarter)" attribute="1" defaultMemberUniqueName="[Table3].[Order Date (Quarter)].[All]" allUniqueName="[Table3].[Order Date (Quarter)].[All]" dimensionUniqueName="[Table3]" displayFolder="" count="2" memberValueDatatype="130" unbalanced="0"/>
    <cacheHierarchy uniqueName="[Table3].[Order Date (Month)]" caption="Order Date (Month)" attribute="1" defaultMemberUniqueName="[Table3].[Order Date (Month)].[All]" allUniqueName="[Table3].[Order Date (Month)].[All]" dimensionUniqueName="[Table3]" displayFolder="" count="2"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1"/>
        </ext>
      </extLst>
    </cacheHierarchy>
    <cacheHierarchy uniqueName="[Measures].[Count of Order ID]" caption="Count of Order ID" measure="1" displayFolder="" measureGroup="Table3" count="0" hidden="1">
      <extLst>
        <ext xmlns:x15="http://schemas.microsoft.com/office/spreadsheetml/2010/11/main" uri="{B97F6D7D-B522-45F9-BDA1-12C45D357490}">
          <x15:cacheHierarchy aggregatedColumn="1"/>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Count of Status Barang]" caption="Count of Status Barang" measure="1" displayFolder="" measureGroup="Table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3"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2.025823148149" backgroundQuery="1" createdVersion="6" refreshedVersion="8" minRefreshableVersion="3" recordCount="0" supportSubquery="1" supportAdvancedDrill="1" xr:uid="{BEE34216-E3F1-4B23-9FBE-4CB4BC52CC7C}">
  <cacheSource type="external" connectionId="1"/>
  <cacheFields count="7">
    <cacheField name="[Measures].[Sum of Quantity]" caption="Sum of Quantity" numFmtId="0" hierarchy="33" level="32767"/>
    <cacheField name="[Table3].[Order Date].[Order Date]" caption="Order Date" numFmtId="0" hierarchy="2" level="1">
      <sharedItems containsSemiMixedTypes="0" containsNonDate="0" containsDate="1" containsString="0" minDate="2014-01-03T00:00:00" maxDate="2017-12-31T00:00:00" count="1237">
        <d v="2014-01-03T00:00:00"/>
        <d v="2014-01-04T00:00:00"/>
        <d v="2014-01-05T00:00:00"/>
        <d v="2014-01-06T00:00:00"/>
        <d v="2014-01-07T00:00:00"/>
        <d v="2014-01-09T00:00:00"/>
        <d v="2014-01-10T00:00:00"/>
        <d v="2014-01-11T00:00:00"/>
        <d v="2014-01-13T00:00:00"/>
        <d v="2014-01-14T00:00:00"/>
        <d v="2014-01-15T00:00:00"/>
        <d v="2014-01-16T00:00:00"/>
        <d v="2014-01-18T00:00:00"/>
        <d v="2014-01-19T00:00:00"/>
        <d v="2014-01-20T00:00:00"/>
        <d v="2014-01-21T00:00:00"/>
        <d v="2014-01-23T00:00:00"/>
        <d v="2014-01-26T00:00:00"/>
        <d v="2014-01-27T00:00:00"/>
        <d v="2014-01-28T00:00:00"/>
        <d v="2014-01-30T00:00:00"/>
        <d v="2014-01-31T00:00:00"/>
        <d v="2014-02-01T00:00:00"/>
        <d v="2014-02-02T00:00:00"/>
        <d v="2014-02-03T00:00:00"/>
        <d v="2014-02-04T00:00:00"/>
        <d v="2014-02-06T00:00:00"/>
        <d v="2014-02-07T00:00:00"/>
        <d v="2014-02-08T00:00:00"/>
        <d v="2014-02-11T00:00:00"/>
        <d v="2014-02-12T00:00:00"/>
        <d v="2014-02-14T00:00:00"/>
        <d v="2014-02-15T00:00:00"/>
        <d v="2014-02-16T00:00:00"/>
        <d v="2014-02-17T00:00:00"/>
        <d v="2014-02-18T00:00:00"/>
        <d v="2014-02-20T00:00:00"/>
        <d v="2014-02-21T00:00:00"/>
        <d v="2014-02-22T00:00:00"/>
        <d v="2014-02-23T00:00:00"/>
        <d v="2014-02-24T00:00:00"/>
        <d v="2014-02-27T00:00:00"/>
        <d v="2014-03-01T00:00:00"/>
        <d v="2014-03-02T00:00:00"/>
        <d v="2014-03-03T00:00:00"/>
        <d v="2014-03-04T00:00:00"/>
        <d v="2014-03-05T00:00:00"/>
        <d v="2014-03-07T00:00:00"/>
        <d v="2014-03-10T00:00:00"/>
        <d v="2014-03-11T00:00:00"/>
        <d v="2014-03-14T00:00:00"/>
        <d v="2014-03-15T00:00:00"/>
        <d v="2014-03-16T00:00:00"/>
        <d v="2014-03-17T00:00:00"/>
        <d v="2014-03-18T00:00:00"/>
        <d v="2014-03-19T00:00:00"/>
        <d v="2014-03-21T00:00:00"/>
        <d v="2014-03-22T00:00:00"/>
        <d v="2014-03-23T00:00:00"/>
        <d v="2014-03-24T00:00:00"/>
        <d v="2014-03-25T00:00:00"/>
        <d v="2014-03-26T00:00:00"/>
        <d v="2014-03-28T00:00:00"/>
        <d v="2014-03-29T00:00:00"/>
        <d v="2014-03-30T00:00:00"/>
        <d v="2014-03-31T00:00:00"/>
        <d v="2014-04-01T00:00:00"/>
        <d v="2014-04-02T00:00:00"/>
        <d v="2014-04-03T00:00:00"/>
        <d v="2014-04-04T00:00:00"/>
        <d v="2014-04-05T00:00:00"/>
        <d v="2014-04-06T00:00:00"/>
        <d v="2014-04-07T00:00:00"/>
        <d v="2014-04-08T00:00:00"/>
        <d v="2014-04-11T00:00:00"/>
        <d v="2014-04-12T00:00:00"/>
        <d v="2014-04-13T00:00:00"/>
        <d v="2014-04-15T00:00:00"/>
        <d v="2014-04-16T00:00:00"/>
        <d v="2014-04-18T00:00:00"/>
        <d v="2014-04-19T00:00:00"/>
        <d v="2014-04-20T00:00:00"/>
        <d v="2014-04-21T00:00:00"/>
        <d v="2014-04-22T00:00:00"/>
        <d v="2014-04-23T00:00:00"/>
        <d v="2014-04-25T00:00:00"/>
        <d v="2014-04-26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6T00:00:00"/>
        <d v="2014-05-17T00:00:00"/>
        <d v="2014-05-18T00:00:00"/>
        <d v="2014-05-19T00:00:00"/>
        <d v="2014-05-20T00:00:00"/>
        <d v="2014-05-21T00:00:00"/>
        <d v="2014-05-22T00:00:00"/>
        <d v="2014-05-23T00:00:00"/>
        <d v="2014-05-24T00:00:00"/>
        <d v="2014-05-25T00:00:00"/>
        <d v="2014-05-26T00:00:00"/>
        <d v="2014-05-27T00:00:00"/>
        <d v="2014-05-28T00:00:00"/>
        <d v="2014-05-30T00:00:00"/>
        <d v="2014-05-31T00:00:00"/>
        <d v="2014-06-01T00:00:00"/>
        <d v="2014-06-02T00:00:00"/>
        <d v="2014-06-03T00:00:00"/>
        <d v="2014-06-04T00:00:00"/>
        <d v="2014-06-06T00:00:00"/>
        <d v="2014-06-07T00:00:00"/>
        <d v="2014-06-08T00:00:00"/>
        <d v="2014-06-09T00:00:00"/>
        <d v="2014-06-10T00:00:00"/>
        <d v="2014-06-13T00:00:00"/>
        <d v="2014-06-14T00:00:00"/>
        <d v="2014-06-15T00:00:00"/>
        <d v="2014-06-16T00:00:00"/>
        <d v="2014-06-17T00:00:00"/>
        <d v="2014-06-18T00:00:00"/>
        <d v="2014-06-20T00:00:00"/>
        <d v="2014-06-21T00:00:00"/>
        <d v="2014-06-22T00:00:00"/>
        <d v="2014-06-23T00:00:00"/>
        <d v="2014-06-24T00:00:00"/>
        <d v="2014-06-25T00:00:00"/>
        <d v="2014-06-27T00:00:00"/>
        <d v="2014-06-28T00:00:00"/>
        <d v="2014-06-29T00:00:00"/>
        <d v="2014-06-30T00:00:00"/>
        <d v="2014-07-01T00:00:00"/>
        <d v="2014-07-02T00:00:00"/>
        <d v="2014-07-04T00:00:00"/>
        <d v="2014-07-05T00:00:00"/>
        <d v="2014-07-06T00:00:00"/>
        <d v="2014-07-07T00:00:00"/>
        <d v="2014-07-08T00:00:00"/>
        <d v="2014-07-09T00:00:00"/>
        <d v="2014-07-11T00:00:00"/>
        <d v="2014-07-12T00:00:00"/>
        <d v="2014-07-13T00:00:00"/>
        <d v="2014-07-14T00:00:00"/>
        <d v="2014-07-15T00:00:00"/>
        <d v="2014-07-18T00:00:00"/>
        <d v="2014-07-19T00:00:00"/>
        <d v="2014-07-20T00:00:00"/>
        <d v="2014-07-21T00:00:00"/>
        <d v="2014-07-22T00:00:00"/>
        <d v="2014-07-23T00:00:00"/>
        <d v="2014-07-25T00:00:00"/>
        <d v="2014-07-26T00:00:00"/>
        <d v="2014-07-27T00:00:00"/>
        <d v="2014-07-28T00:00:00"/>
        <d v="2014-07-30T00:00:00"/>
        <d v="2014-08-01T00:00:00"/>
        <d v="2014-08-02T00:00:00"/>
        <d v="2014-08-03T00:00:00"/>
        <d v="2014-08-04T00:00:00"/>
        <d v="2014-08-05T00:00:00"/>
        <d v="2014-08-06T00:00:00"/>
        <d v="2014-08-08T00:00:00"/>
        <d v="2014-08-09T00:00:00"/>
        <d v="2014-08-11T00:00:00"/>
        <d v="2014-08-12T00:00:00"/>
        <d v="2014-08-15T00:00:00"/>
        <d v="2014-08-16T00:00:00"/>
        <d v="2014-08-17T00:00:00"/>
        <d v="2014-08-19T00:00:00"/>
        <d v="2014-08-20T00:00:00"/>
        <d v="2014-08-22T00:00:00"/>
        <d v="2014-08-23T00:00:00"/>
        <d v="2014-08-24T00:00:00"/>
        <d v="2014-08-25T00:00:00"/>
        <d v="2014-08-26T00:00:00"/>
        <d v="2014-08-27T00:00:00"/>
        <d v="2014-08-29T00:00:00"/>
        <d v="2014-08-30T00:00:00"/>
        <d v="2014-08-31T00:00:00"/>
        <d v="2014-09-01T00:00:00"/>
        <d v="2014-09-02T00:00:00"/>
        <d v="2014-09-03T00:00:00"/>
        <d v="2014-09-05T00:00:00"/>
        <d v="2014-09-06T00:00:00"/>
        <d v="2014-09-07T00:00:00"/>
        <d v="2014-09-08T00:00:00"/>
        <d v="2014-09-09T00:00:00"/>
        <d v="2014-09-10T00:00:00"/>
        <d v="2014-09-11T00:00:00"/>
        <d v="2014-09-12T00:00:00"/>
        <d v="2014-09-13T00:00:00"/>
        <d v="2014-09-14T00:00:00"/>
        <d v="2014-09-15T00:00:00"/>
        <d v="2014-09-16T00:00:00"/>
        <d v="2014-09-17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4T00:00:00"/>
        <d v="2014-10-25T00:00:00"/>
        <d v="2014-10-26T00:00:00"/>
        <d v="2014-10-27T00:00:00"/>
        <d v="2014-10-28T00:00:00"/>
        <d v="2014-10-29T00:00:00"/>
        <d v="2014-10-31T00:00:00"/>
        <d v="2014-11-01T00:00:00"/>
        <d v="2014-11-02T00:00:00"/>
        <d v="2014-11-03T00:00:00"/>
        <d v="2014-11-04T00:00:00"/>
        <d v="2014-11-05T00:00:00"/>
        <d v="2014-11-06T00:00:00"/>
        <d v="2014-11-07T00:00:00"/>
        <d v="2014-11-08T00:00:00"/>
        <d v="2014-11-09T00:00:00"/>
        <d v="2014-11-10T00:00:00"/>
        <d v="2014-11-11T00:00:00"/>
        <d v="2014-11-12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2T00:00:00"/>
        <d v="2014-12-13T00:00:00"/>
        <d v="2014-12-14T00:00:00"/>
        <d v="2014-12-15T00:00:00"/>
        <d v="2014-12-16T00:00:00"/>
        <d v="2014-12-17T00:00:00"/>
        <d v="2014-12-19T00:00:00"/>
        <d v="2014-12-20T00:00:00"/>
        <d v="2014-12-21T00:00:00"/>
        <d v="2014-12-22T00:00:00"/>
        <d v="2014-12-23T00:00:00"/>
        <d v="2014-12-24T00:00:00"/>
        <d v="2014-12-26T00:00:00"/>
        <d v="2014-12-27T00:00:00"/>
        <d v="2014-12-28T00:00:00"/>
        <d v="2014-12-29T00:00:00"/>
        <d v="2014-12-30T00:00:00"/>
        <d v="2014-12-31T00:00:00"/>
        <d v="2015-01-02T00:00:00"/>
        <d v="2015-01-03T00:00:00"/>
        <d v="2015-01-04T00:00:00"/>
        <d v="2015-01-05T00:00:00"/>
        <d v="2015-01-06T00:00:00"/>
        <d v="2015-01-09T00:00:00"/>
        <d v="2015-01-10T00:00:00"/>
        <d v="2015-01-12T00:00:00"/>
        <d v="2015-01-13T00:00:00"/>
        <d v="2015-01-17T00:00:00"/>
        <d v="2015-01-19T00:00:00"/>
        <d v="2015-01-23T00:00:00"/>
        <d v="2015-01-24T00:00:00"/>
        <d v="2015-01-26T00:00:00"/>
        <d v="2015-01-27T00:00:00"/>
        <d v="2015-01-28T00:00:00"/>
        <d v="2015-01-30T00:00:00"/>
        <d v="2015-01-31T00:00:00"/>
        <d v="2015-02-03T00:00:00"/>
        <d v="2015-02-06T00:00:00"/>
        <d v="2015-02-07T00:00:00"/>
        <d v="2015-02-08T00:00:00"/>
        <d v="2015-02-09T00:00:00"/>
        <d v="2015-02-10T00:00:00"/>
        <d v="2015-02-14T00:00:00"/>
        <d v="2015-02-15T00:00:00"/>
        <d v="2015-02-16T00:00:00"/>
        <d v="2015-02-18T00:00:00"/>
        <d v="2015-02-20T00:00:00"/>
        <d v="2015-02-21T00:00:00"/>
        <d v="2015-02-22T00:00:00"/>
        <d v="2015-02-23T00:00:00"/>
        <d v="2015-02-25T00:00:00"/>
        <d v="2015-02-27T00:00:00"/>
        <d v="2015-02-28T00:00:00"/>
        <d v="2015-03-01T00:00:00"/>
        <d v="2015-03-02T00:00:00"/>
        <d v="2015-03-05T00:00:00"/>
        <d v="2015-03-06T00:00:00"/>
        <d v="2015-03-07T00:00:00"/>
        <d v="2015-03-08T00:00:00"/>
        <d v="2015-03-09T00:00:00"/>
        <d v="2015-03-10T00:00:00"/>
        <d v="2015-03-12T00:00:00"/>
        <d v="2015-03-13T00:00:00"/>
        <d v="2015-03-14T00:00:00"/>
        <d v="2015-03-15T00:00:00"/>
        <d v="2015-03-16T00:00:00"/>
        <d v="2015-03-17T00:00:00"/>
        <d v="2015-03-19T00:00:00"/>
        <d v="2015-03-20T00:00:00"/>
        <d v="2015-03-21T00:00:00"/>
        <d v="2015-03-22T00:00:00"/>
        <d v="2015-03-23T00:00:00"/>
        <d v="2015-03-24T00:00:00"/>
        <d v="2015-03-26T00:00:00"/>
        <d v="2015-03-27T00:00:00"/>
        <d v="2015-03-28T00:00:00"/>
        <d v="2015-03-29T00:00:00"/>
        <d v="2015-03-30T00:00:00"/>
        <d v="2015-03-31T00:00:00"/>
        <d v="2015-04-02T00:00:00"/>
        <d v="2015-04-04T00:00:00"/>
        <d v="2015-04-05T00:00:00"/>
        <d v="2015-04-06T00:00:00"/>
        <d v="2015-04-07T00:00:00"/>
        <d v="2015-04-09T00:00:00"/>
        <d v="2015-04-10T00:00:00"/>
        <d v="2015-04-11T00:00:00"/>
        <d v="2015-04-12T00:00:00"/>
        <d v="2015-04-13T00:00:00"/>
        <d v="2015-04-14T00:00:00"/>
        <d v="2015-04-16T00:00:00"/>
        <d v="2015-04-17T00:00:00"/>
        <d v="2015-04-18T00:00:00"/>
        <d v="2015-04-19T00:00:00"/>
        <d v="2015-04-20T00:00:00"/>
        <d v="2015-04-21T00:00:00"/>
        <d v="2015-04-22T00:00:00"/>
        <d v="2015-04-24T00:00:00"/>
        <d v="2015-04-25T00:00:00"/>
        <d v="2015-04-26T00:00:00"/>
        <d v="2015-04-27T00:00:00"/>
        <d v="2015-04-28T00:00:00"/>
        <d v="2015-04-29T00:00:00"/>
        <d v="2015-04-30T00:00:00"/>
        <d v="2015-05-01T00:00:00"/>
        <d v="2015-05-02T00:00:00"/>
        <d v="2015-05-03T00:00:00"/>
        <d v="2015-05-04T00:00:00"/>
        <d v="2015-05-07T00:00:00"/>
        <d v="2015-05-08T00:00:00"/>
        <d v="2015-05-09T00:00:00"/>
        <d v="2015-05-10T00:00:00"/>
        <d v="2015-05-11T00:00:00"/>
        <d v="2015-05-12T00:00:00"/>
        <d v="2015-05-13T00:00:00"/>
        <d v="2015-05-14T00:00:00"/>
        <d v="2015-05-15T00:00:00"/>
        <d v="2015-05-16T00:00:00"/>
        <d v="2015-05-17T00:00:00"/>
        <d v="2015-05-18T00:00:00"/>
        <d v="2015-05-20T00:00:00"/>
        <d v="2015-05-21T00:00:00"/>
        <d v="2015-05-22T00:00:00"/>
        <d v="2015-05-23T00:00:00"/>
        <d v="2015-05-24T00:00:00"/>
        <d v="2015-05-25T00:00:00"/>
        <d v="2015-05-26T00:00:00"/>
        <d v="2015-05-28T00:00:00"/>
        <d v="2015-05-29T00:00:00"/>
        <d v="2015-05-30T00:00:00"/>
        <d v="2015-05-31T00:00:00"/>
        <d v="2015-06-01T00:00:00"/>
        <d v="2015-06-04T00:00:00"/>
        <d v="2015-06-05T00:00:00"/>
        <d v="2015-06-07T00:00:00"/>
        <d v="2015-06-08T00:00:00"/>
        <d v="2015-06-09T00:00:00"/>
        <d v="2015-06-11T00:00:00"/>
        <d v="2015-06-12T00:00:00"/>
        <d v="2015-06-13T00:00:00"/>
        <d v="2015-06-14T00:00:00"/>
        <d v="2015-06-15T00:00:00"/>
        <d v="2015-06-16T00:00:00"/>
        <d v="2015-06-18T00:00:00"/>
        <d v="2015-06-19T00:00:00"/>
        <d v="2015-06-20T00:00:00"/>
        <d v="2015-06-21T00:00:00"/>
        <d v="2015-06-22T00:00:00"/>
        <d v="2015-06-23T00:00:00"/>
        <d v="2015-06-25T00:00:00"/>
        <d v="2015-06-26T00:00:00"/>
        <d v="2015-06-28T00:00:00"/>
        <d v="2015-06-29T00:00:00"/>
        <d v="2015-07-02T00:00:00"/>
        <d v="2015-07-03T00:00:00"/>
        <d v="2015-07-04T00:00:00"/>
        <d v="2015-07-05T00:00:00"/>
        <d v="2015-07-06T00:00:00"/>
        <d v="2015-07-08T00:00:00"/>
        <d v="2015-07-09T00:00:00"/>
        <d v="2015-07-10T00:00:00"/>
        <d v="2015-07-11T00:00:00"/>
        <d v="2015-07-12T00:00:00"/>
        <d v="2015-07-13T00:00:00"/>
        <d v="2015-07-14T00:00:00"/>
        <d v="2015-07-16T00:00:00"/>
        <d v="2015-07-17T00:00:00"/>
        <d v="2015-07-18T00:00:00"/>
        <d v="2015-07-19T00:00:00"/>
        <d v="2015-07-20T00:00:00"/>
        <d v="2015-07-23T00:00:00"/>
        <d v="2015-07-24T00:00:00"/>
        <d v="2015-07-25T00:00:00"/>
        <d v="2015-07-26T00:00:00"/>
        <d v="2015-07-27T00:00:00"/>
        <d v="2015-07-30T00:00:00"/>
        <d v="2015-07-31T00:00:00"/>
        <d v="2015-08-01T00:00:00"/>
        <d v="2015-08-02T00:00:00"/>
        <d v="2015-08-05T00:00:00"/>
        <d v="2015-08-06T00:00:00"/>
        <d v="2015-08-07T00:00:00"/>
        <d v="2015-08-08T00:00:00"/>
        <d v="2015-08-09T00:00:00"/>
        <d v="2015-08-10T00:00:00"/>
        <d v="2015-08-11T00:00:00"/>
        <d v="2015-08-13T00:00:00"/>
        <d v="2015-08-15T00:00:00"/>
        <d v="2015-08-16T00:00:00"/>
        <d v="2015-08-17T00:00:00"/>
        <d v="2015-08-21T00:00:00"/>
        <d v="2015-08-22T00:00:00"/>
        <d v="2015-08-23T00:00:00"/>
        <d v="2015-08-24T00:00:00"/>
        <d v="2015-08-25T00:00:00"/>
        <d v="2015-08-27T00:00:00"/>
        <d v="2015-08-28T00:00:00"/>
        <d v="2015-08-29T00:00:00"/>
        <d v="2015-08-31T00:00:00"/>
        <d v="2015-09-01T00:00:00"/>
        <d v="2015-09-03T00:00:00"/>
        <d v="2015-09-04T00:00:00"/>
        <d v="2015-09-05T00:00:00"/>
        <d v="2015-09-06T00:00:00"/>
        <d v="2015-09-07T00:00:00"/>
        <d v="2015-09-08T00:00:00"/>
        <d v="2015-09-10T00:00:00"/>
        <d v="2015-09-11T00:00:00"/>
        <d v="2015-09-12T00:00:00"/>
        <d v="2015-09-13T00:00:00"/>
        <d v="2015-09-14T00:00:00"/>
        <d v="2015-09-15T00:00:00"/>
        <d v="2015-09-16T00:00:00"/>
        <d v="2015-09-17T00:00:00"/>
        <d v="2015-09-18T00:00:00"/>
        <d v="2015-09-19T00:00:00"/>
        <d v="2015-09-20T00:00:00"/>
        <d v="2015-09-21T00:00:00"/>
        <d v="2015-09-22T00:00:00"/>
        <d v="2015-09-24T00:00:00"/>
        <d v="2015-09-25T00:00:00"/>
        <d v="2015-09-26T00:00:00"/>
        <d v="2015-09-27T00:00:00"/>
        <d v="2015-09-28T00:00:00"/>
        <d v="2015-10-01T00:00:00"/>
        <d v="2015-10-02T00:00:00"/>
        <d v="2015-10-03T00:00:00"/>
        <d v="2015-10-04T00:00:00"/>
        <d v="2015-10-05T00:00:00"/>
        <d v="2015-10-08T00:00:00"/>
        <d v="2015-10-09T00:00:00"/>
        <d v="2015-10-10T00:00:00"/>
        <d v="2015-10-11T00:00:00"/>
        <d v="2015-10-12T00:00:00"/>
        <d v="2015-10-13T00:00:00"/>
        <d v="2015-10-15T00:00:00"/>
        <d v="2015-10-16T00:00:00"/>
        <d v="2015-10-17T00:00:00"/>
        <d v="2015-10-18T00:00:00"/>
        <d v="2015-10-19T00:00:00"/>
        <d v="2015-10-20T00:00:00"/>
        <d v="2015-10-22T00:00:00"/>
        <d v="2015-10-23T00:00:00"/>
        <d v="2015-10-24T00:00:00"/>
        <d v="2015-10-25T00:00:00"/>
        <d v="2015-10-26T00:00:00"/>
        <d v="2015-10-28T00:00:00"/>
        <d v="2015-10-29T00:00:00"/>
        <d v="2015-10-30T00:00:00"/>
        <d v="2015-10-31T00:00:00"/>
        <d v="2015-11-01T00:00:00"/>
        <d v="2015-11-02T00:00:00"/>
        <d v="2015-11-03T00:00:00"/>
        <d v="2015-11-05T00:00:00"/>
        <d v="2015-11-06T00:00:00"/>
        <d v="2015-11-07T00:00:00"/>
        <d v="2015-11-08T00:00:00"/>
        <d v="2015-11-09T00:00:00"/>
        <d v="2015-11-10T00:00:00"/>
        <d v="2015-11-11T00:00:00"/>
        <d v="2015-11-12T00:00:00"/>
        <d v="2015-11-13T00:00:00"/>
        <d v="2015-11-14T00:00:00"/>
        <d v="2015-11-15T00:00:00"/>
        <d v="2015-11-16T00:00:00"/>
        <d v="2015-11-17T00:00:00"/>
        <d v="2015-11-19T00:00:00"/>
        <d v="2015-11-20T00:00:00"/>
        <d v="2015-11-21T00:00:00"/>
        <d v="2015-11-22T00:00:00"/>
        <d v="2015-11-23T00:00:00"/>
        <d v="2015-11-24T00:00:00"/>
        <d v="2015-11-25T00:00:00"/>
        <d v="2015-11-26T00:00:00"/>
        <d v="2015-11-27T00:00:00"/>
        <d v="2015-11-28T00:00:00"/>
        <d v="2015-11-29T00:00:00"/>
        <d v="2015-11-30T00:00:00"/>
        <d v="2015-12-01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2T00:00:00"/>
        <d v="2016-01-03T00:00:00"/>
        <d v="2016-01-04T00:00:00"/>
        <d v="2016-01-05T00:00:00"/>
        <d v="2016-01-07T00:00:00"/>
        <d v="2016-01-08T00:00:00"/>
        <d v="2016-01-09T00:00:00"/>
        <d v="2016-01-10T00:00:00"/>
        <d v="2016-01-11T00:00:00"/>
        <d v="2016-01-14T00:00:00"/>
        <d v="2016-01-15T00:00:00"/>
        <d v="2016-01-16T00:00:00"/>
        <d v="2016-01-17T00:00:00"/>
        <d v="2016-01-21T00:00:00"/>
        <d v="2016-01-22T00:00:00"/>
        <d v="2016-01-23T00:00:00"/>
        <d v="2016-01-24T00:00:00"/>
        <d v="2016-01-25T00:00:00"/>
        <d v="2016-01-28T00:00:00"/>
        <d v="2016-01-30T00:00:00"/>
        <d v="2016-01-31T00:00:00"/>
        <d v="2016-02-01T00:00:00"/>
        <d v="2016-02-02T00:00:00"/>
        <d v="2016-02-03T00:00:00"/>
        <d v="2016-02-04T00:00:00"/>
        <d v="2016-02-05T00:00:00"/>
        <d v="2016-02-06T00:00:00"/>
        <d v="2016-02-07T00:00:00"/>
        <d v="2016-02-08T00:00:00"/>
        <d v="2016-02-09T00:00:00"/>
        <d v="2016-02-11T00:00:00"/>
        <d v="2016-02-12T00:00:00"/>
        <d v="2016-02-13T00:00:00"/>
        <d v="2016-02-14T00:00:00"/>
        <d v="2016-02-15T00:00:00"/>
        <d v="2016-02-16T00:00:00"/>
        <d v="2016-02-19T00:00:00"/>
        <d v="2016-02-20T00:00:00"/>
        <d v="2016-02-21T00:00:00"/>
        <d v="2016-02-22T00:00:00"/>
        <d v="2016-02-23T00:00:00"/>
        <d v="2016-02-25T00:00:00"/>
        <d v="2016-02-27T00:00:00"/>
        <d v="2016-02-28T00:00:00"/>
        <d v="2016-02-29T00:00:00"/>
        <d v="2016-03-01T00:00:00"/>
        <d v="2016-03-03T00:00:00"/>
        <d v="2016-03-04T00:00:00"/>
        <d v="2016-03-05T00:00:00"/>
        <d v="2016-03-06T00:00:00"/>
        <d v="2016-03-07T00:00:00"/>
        <d v="2016-03-08T00:00:00"/>
        <d v="2016-03-09T00:00:00"/>
        <d v="2016-03-10T00:00:00"/>
        <d v="2016-03-11T00:00:00"/>
        <d v="2016-03-12T00:00:00"/>
        <d v="2016-03-13T00:00:00"/>
        <d v="2016-03-14T00:00:00"/>
        <d v="2016-03-15T00:00:00"/>
        <d v="2016-03-17T00:00:00"/>
        <d v="2016-03-18T00:00:00"/>
        <d v="2016-03-19T00:00:00"/>
        <d v="2016-03-20T00:00:00"/>
        <d v="2016-03-21T00:00:00"/>
        <d v="2016-03-22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2T00:00:00"/>
        <d v="2016-04-13T00:00:00"/>
        <d v="2016-04-14T00:00:00"/>
        <d v="2016-04-15T00:00:00"/>
        <d v="2016-04-16T00:00:00"/>
        <d v="2016-04-17T00:00:00"/>
        <d v="2016-04-18T00:00:00"/>
        <d v="2016-04-19T00:00:00"/>
        <d v="2016-04-21T00:00:00"/>
        <d v="2016-04-22T00:00:00"/>
        <d v="2016-04-23T00:00:00"/>
        <d v="2016-04-24T00:00:00"/>
        <d v="2016-04-25T00:00:00"/>
        <d v="2016-04-26T00:00:00"/>
        <d v="2016-04-28T00:00:00"/>
        <d v="2016-04-30T00:00:00"/>
        <d v="2016-05-01T00:00:00"/>
        <d v="2016-05-02T00:00:00"/>
        <d v="2016-05-03T00:00:00"/>
        <d v="2016-05-05T00:00:00"/>
        <d v="2016-05-06T00:00:00"/>
        <d v="2016-05-07T00:00:00"/>
        <d v="2016-05-08T00:00:00"/>
        <d v="2016-05-09T00:00:00"/>
        <d v="2016-05-10T00:00:00"/>
        <d v="2016-05-11T00:00:00"/>
        <d v="2016-05-12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2T00:00:00"/>
        <d v="2016-06-03T00:00:00"/>
        <d v="2016-06-04T00:00:00"/>
        <d v="2016-06-05T00:00:00"/>
        <d v="2016-06-06T00:00:00"/>
        <d v="2016-06-07T00:00:00"/>
        <d v="2016-06-09T00:00:00"/>
        <d v="2016-06-10T00:00:00"/>
        <d v="2016-06-11T00:00:00"/>
        <d v="2016-06-12T00:00:00"/>
        <d v="2016-06-13T00:00:00"/>
        <d v="2016-06-14T00:00:00"/>
        <d v="2016-06-15T00:00:00"/>
        <d v="2016-06-16T00:00:00"/>
        <d v="2016-06-17T00:00:00"/>
        <d v="2016-06-18T00:00:00"/>
        <d v="2016-06-19T00:00:00"/>
        <d v="2016-06-20T00:00:00"/>
        <d v="2016-06-21T00:00:00"/>
        <d v="2016-06-23T00:00:00"/>
        <d v="2016-06-24T00:00:00"/>
        <d v="2016-06-25T00:00:00"/>
        <d v="2016-06-26T00:00:00"/>
        <d v="2016-06-27T00:00:00"/>
        <d v="2016-06-28T00:00:00"/>
        <d v="2016-06-29T00:00:00"/>
        <d v="2016-06-30T00:00:00"/>
        <d v="2016-07-01T00:00:00"/>
        <d v="2016-07-02T00:00:00"/>
        <d v="2016-07-03T00:00:00"/>
        <d v="2016-07-04T00:00:00"/>
        <d v="2016-07-07T00:00:00"/>
        <d v="2016-07-08T00:00:00"/>
        <d v="2016-07-09T00:00:00"/>
        <d v="2016-07-10T00:00:00"/>
        <d v="2016-07-12T00:00:00"/>
        <d v="2016-07-14T00:00:00"/>
        <d v="2016-07-15T00:00:00"/>
        <d v="2016-07-16T00:00:00"/>
        <d v="2016-07-17T00:00:00"/>
        <d v="2016-07-18T00:00:00"/>
        <d v="2016-07-19T00:00:00"/>
        <d v="2016-07-20T00:00:00"/>
        <d v="2016-07-21T00:00:00"/>
        <d v="2016-07-22T00:00:00"/>
        <d v="2016-07-23T00:00:00"/>
        <d v="2016-07-24T00:00:00"/>
        <d v="2016-07-25T00:00:00"/>
        <d v="2016-07-28T00:00:00"/>
        <d v="2016-07-29T00:00:00"/>
        <d v="2016-07-30T00:00:00"/>
        <d v="2016-07-31T00:00:00"/>
        <d v="2016-08-01T00:00:00"/>
        <d v="2016-08-02T00:00:00"/>
        <d v="2016-08-03T00:00:00"/>
        <d v="2016-08-04T00:00:00"/>
        <d v="2016-08-05T00:00:00"/>
        <d v="2016-08-06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2T00:00:00"/>
        <d v="2016-09-23T00:00:00"/>
        <d v="2016-09-24T00:00:00"/>
        <d v="2016-09-25T00:00:00"/>
        <d v="2016-09-26T00:00:00"/>
        <d v="2016-09-27T00:00:00"/>
        <d v="2016-09-28T00:00:00"/>
        <d v="2016-09-29T00:00:00"/>
        <d v="2016-09-30T00:00:00"/>
        <d v="2016-10-01T00:00:00"/>
        <d v="2016-10-02T00:00:00"/>
        <d v="2016-10-03T00:00:00"/>
        <d v="2016-10-04T00:00:00"/>
        <d v="2016-10-06T00:00:00"/>
        <d v="2016-10-07T00:00:00"/>
        <d v="2016-10-08T00:00:00"/>
        <d v="2016-10-09T00:00:00"/>
        <d v="2016-10-10T00:00:00"/>
        <d v="2016-10-11T00:00:00"/>
        <d v="2016-10-13T00:00:00"/>
        <d v="2016-10-14T00:00:00"/>
        <d v="2016-10-15T00:00:00"/>
        <d v="2016-10-16T00:00:00"/>
        <d v="2016-10-17T00:00:00"/>
        <d v="2016-10-18T00:00:00"/>
        <d v="2016-10-20T00:00:00"/>
        <d v="2016-10-21T00:00:00"/>
        <d v="2016-10-22T00:00:00"/>
        <d v="2016-10-23T00:00:00"/>
        <d v="2016-10-24T00:00:00"/>
        <d v="2016-10-25T00:00:00"/>
        <d v="2016-10-27T00:00:00"/>
        <d v="2016-10-28T00:00:00"/>
        <d v="2016-10-29T00:00:00"/>
        <d v="2016-10-30T00:00:00"/>
        <d v="2016-10-31T00:00:00"/>
        <d v="2016-11-01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8T00:00:00"/>
        <d v="2016-12-09T00:00:00"/>
        <d v="2016-12-10T00:00:00"/>
        <d v="2016-12-11T00:00:00"/>
        <d v="2016-12-12T00:00:00"/>
        <d v="2016-12-13T00:00:00"/>
        <d v="2016-12-14T00:00:00"/>
        <d v="2016-12-15T00:00:00"/>
        <d v="2016-12-16T00:00:00"/>
        <d v="2016-12-17T00:00:00"/>
        <d v="2016-12-18T00:00:00"/>
        <d v="2016-12-19T00:00:00"/>
        <d v="2016-12-20T00:00:00"/>
        <d v="2016-12-22T00:00:00"/>
        <d v="2016-12-23T00:00:00"/>
        <d v="2016-12-24T00:00:00"/>
        <d v="2016-12-25T00:00:00"/>
        <d v="2016-12-26T00:00:00"/>
        <d v="2016-12-27T00:00:00"/>
        <d v="2016-12-29T00:00:00"/>
        <d v="2016-12-30T00:00:00"/>
        <d v="2016-12-31T00:00:00"/>
        <d v="2017-01-01T00:00:00"/>
        <d v="2017-01-02T00:00:00"/>
        <d v="2017-01-03T00:00:00"/>
        <d v="2017-01-06T00:00:00"/>
        <d v="2017-01-07T00:00:00"/>
        <d v="2017-01-08T00:00:00"/>
        <d v="2017-01-09T00:00:00"/>
        <d v="2017-01-12T00:00:00"/>
        <d v="2017-01-13T00:00:00"/>
        <d v="2017-01-14T00:00:00"/>
        <d v="2017-01-15T00:00:00"/>
        <d v="2017-01-16T00:00:00"/>
        <d v="2017-01-19T00:00:00"/>
        <d v="2017-01-20T00:00:00"/>
        <d v="2017-01-21T00:00:00"/>
        <d v="2017-01-22T00:00:00"/>
        <d v="2017-01-23T00:00:00"/>
        <d v="2017-01-24T00:00:00"/>
        <d v="2017-01-26T00:00:00"/>
        <d v="2017-01-27T00:00:00"/>
        <d v="2017-01-28T00:00:00"/>
        <d v="2017-01-29T00:00:00"/>
        <d v="2017-01-30T00:00:00"/>
        <d v="2017-02-02T00:00:00"/>
        <d v="2017-02-03T00:00:00"/>
        <d v="2017-02-04T00:00:00"/>
        <d v="2017-02-05T00:00:00"/>
        <d v="2017-02-06T00:00:00"/>
        <d v="2017-02-09T00:00:00"/>
        <d v="2017-02-10T00:00:00"/>
        <d v="2017-02-11T00:00:00"/>
        <d v="2017-02-13T00:00:00"/>
        <d v="2017-02-16T00:00:00"/>
        <d v="2017-02-17T00:00:00"/>
        <d v="2017-02-18T00:00:00"/>
        <d v="2017-02-19T00:00:00"/>
        <d v="2017-02-20T00:00:00"/>
        <d v="2017-02-21T00:00:00"/>
        <d v="2017-02-23T00:00:00"/>
        <d v="2017-02-24T00:00:00"/>
        <d v="2017-02-25T00:00:00"/>
        <d v="2017-02-26T00:00:00"/>
        <d v="2017-02-28T00:00:00"/>
        <d v="2017-03-02T00:00:00"/>
        <d v="2017-03-03T00:00:00"/>
        <d v="2017-03-04T00:00:00"/>
        <d v="2017-03-05T00:00:00"/>
        <d v="2017-03-06T00:00:00"/>
        <d v="2017-03-07T00:00:00"/>
        <d v="2017-03-08T00:00:00"/>
        <d v="2017-03-09T00:00:00"/>
        <d v="2017-03-10T00:00:00"/>
        <d v="2017-03-11T00:00:00"/>
        <d v="2017-03-12T00:00:00"/>
        <d v="2017-03-13T00:00:00"/>
        <d v="2017-03-14T00:00:00"/>
        <d v="2017-03-16T00:00:00"/>
        <d v="2017-03-17T00:00:00"/>
        <d v="2017-03-18T00:00:00"/>
        <d v="2017-03-19T00:00:00"/>
        <d v="2017-03-20T00:00:00"/>
        <d v="2017-03-21T00:00:00"/>
        <d v="2017-03-23T00:00:00"/>
        <d v="2017-03-24T00:00:00"/>
        <d v="2017-03-25T00:00:00"/>
        <d v="2017-03-26T00:00:00"/>
        <d v="2017-03-27T00:00:00"/>
        <d v="2017-03-28T00:00:00"/>
        <d v="2017-03-29T00:00:00"/>
        <d v="2017-03-30T00:00:00"/>
        <d v="2017-03-31T00:00:00"/>
        <d v="2017-04-01T00:00:00"/>
        <d v="2017-04-02T00:00:00"/>
        <d v="2017-04-03T00:00:00"/>
        <d v="2017-04-04T00:00:00"/>
        <d v="2017-04-06T00:00:00"/>
        <d v="2017-04-07T00:00:00"/>
        <d v="2017-04-08T00:00:00"/>
        <d v="2017-04-09T00:00:00"/>
        <d v="2017-04-10T00:00:00"/>
        <d v="2017-04-11T00:00:00"/>
        <d v="2017-04-12T00:00:00"/>
        <d v="2017-04-13T00:00:00"/>
        <d v="2017-04-14T00:00:00"/>
        <d v="2017-04-15T00:00:00"/>
        <d v="2017-04-16T00:00:00"/>
        <d v="2017-04-17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1T00:00:00"/>
        <d v="2017-05-12T00:00:00"/>
        <d v="2017-05-13T00:00:00"/>
        <d v="2017-05-14T00:00:00"/>
        <d v="2017-05-15T00:00:00"/>
        <d v="2017-05-16T00:00:00"/>
        <d v="2017-05-18T00:00:00"/>
        <d v="2017-05-19T00:00:00"/>
        <d v="2017-05-20T00:00:00"/>
        <d v="2017-05-21T00:00:00"/>
        <d v="2017-05-22T00:00:00"/>
        <d v="2017-05-23T00:00:00"/>
        <d v="2017-05-25T00:00:00"/>
        <d v="2017-05-26T00:00:00"/>
        <d v="2017-05-27T00:00:00"/>
        <d v="2017-05-28T00:00:00"/>
        <d v="2017-05-29T00:00:00"/>
        <d v="2017-05-30T00:00:00"/>
        <d v="2017-06-01T00:00:00"/>
        <d v="2017-06-02T00:00:00"/>
        <d v="2017-06-03T00:00:00"/>
        <d v="2017-06-04T00:00:00"/>
        <d v="2017-06-05T00:00:00"/>
        <d v="2017-06-06T00:00:00"/>
        <d v="2017-06-08T00:00:00"/>
        <d v="2017-06-09T00:00:00"/>
        <d v="2017-06-10T00:00:00"/>
        <d v="2017-06-11T00:00:00"/>
        <d v="2017-06-12T00:00:00"/>
        <d v="2017-06-13T00:00:00"/>
        <d v="2017-06-15T00:00:00"/>
        <d v="2017-06-16T00:00:00"/>
        <d v="2017-06-17T00:00:00"/>
        <d v="2017-06-18T00:00:00"/>
        <d v="2017-06-19T00:00:00"/>
        <d v="2017-06-20T00:00:00"/>
        <d v="2017-06-21T00:00:00"/>
        <d v="2017-06-22T00:00:00"/>
        <d v="2017-06-24T00:00:00"/>
        <d v="2017-06-25T00:00:00"/>
        <d v="2017-06-26T00:00:00"/>
        <d v="2017-06-27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20T00:00:00"/>
        <d v="2017-07-21T00:00:00"/>
        <d v="2017-07-22T00:00:00"/>
        <d v="2017-07-23T00:00:00"/>
        <d v="2017-07-24T00:00:00"/>
        <d v="2017-07-25T00:00:00"/>
        <d v="2017-07-26T00:00:00"/>
        <d v="2017-07-27T00:00:00"/>
        <d v="2017-07-28T00:00:00"/>
        <d v="2017-07-29T00:00:00"/>
        <d v="2017-07-30T00:00:00"/>
        <d v="2017-07-31T00:00:00"/>
        <d v="2017-08-01T00:00:00"/>
        <d v="2017-08-03T00:00:00"/>
        <d v="2017-08-04T00:00:00"/>
        <d v="2017-08-05T00:00:00"/>
        <d v="2017-08-06T00:00:00"/>
        <d v="2017-08-07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8T00:00:00"/>
        <d v="2017-09-29T00:00:00"/>
        <d v="2017-09-30T00:00:00"/>
        <d v="2017-10-01T00:00:00"/>
        <d v="2017-10-02T00:00:00"/>
        <d v="2017-10-03T00:00:00"/>
        <d v="2017-10-04T00:00:00"/>
        <d v="2017-10-05T00:00:00"/>
        <d v="2017-10-06T00:00:00"/>
        <d v="2017-10-07T00:00:00"/>
        <d v="2017-10-08T00:00:00"/>
        <d v="2017-10-09T00:00:00"/>
        <d v="2017-10-10T00:00:00"/>
        <d v="2017-10-12T00:00:00"/>
        <d v="2017-10-13T00:00:00"/>
        <d v="2017-10-14T00:00:00"/>
        <d v="2017-10-15T00:00:00"/>
        <d v="2017-10-16T00:00:00"/>
        <d v="2017-10-17T00:00:00"/>
        <d v="2017-10-19T00:00:00"/>
        <d v="2017-10-20T00:00:00"/>
        <d v="2017-10-21T00:00:00"/>
        <d v="2017-10-22T00:00:00"/>
        <d v="2017-10-23T00:00:00"/>
        <d v="2017-10-24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Table3].[Order Date (Month)].[Order Date (Month)]" caption="Order Date (Month)" numFmtId="0" hierarchy="24" level="1">
      <sharedItems containsNonDate="0" count="12">
        <s v="Jan"/>
        <s v="Feb"/>
        <s v="Mar"/>
        <s v="Apr"/>
        <s v="May"/>
        <s v="Jun"/>
        <s v="Jul"/>
        <s v="Aug"/>
        <s v="Sep"/>
        <s v="Oct"/>
        <s v="Nov"/>
        <s v="Dec"/>
      </sharedItems>
    </cacheField>
    <cacheField name="[Table3].[Order Date (Quarter)].[Order Date (Quarter)]" caption="Order Date (Quarter)" numFmtId="0" hierarchy="23" level="1">
      <sharedItems containsNonDate="0" count="4">
        <s v="Qtr1"/>
        <s v="Qtr2"/>
        <s v="Qtr3"/>
        <s v="Qtr4"/>
      </sharedItems>
    </cacheField>
    <cacheField name="[Table3].[Order Date (Year)].[Order Date (Year)]" caption="Order Date (Year)" numFmtId="0" hierarchy="22" level="1">
      <sharedItems count="4">
        <s v="2014"/>
        <s v="2015"/>
        <s v="2016"/>
        <s v="2017"/>
      </sharedItems>
    </cacheField>
    <cacheField name="[Table3].[Category].[Category]" caption="Category" numFmtId="0" hierarchy="13" level="1">
      <sharedItems count="3">
        <s v="Furniture"/>
        <s v="Office Supplies"/>
        <s v="Technology"/>
      </sharedItems>
    </cacheField>
    <cacheField name="[Table3].[Segment].[Segment]" caption="Segment" numFmtId="0" hierarchy="9" level="1">
      <sharedItems containsSemiMixedTypes="0" containsNonDate="0" containsString="0"/>
    </cacheField>
  </cacheFields>
  <cacheHierarchies count="34">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2" memberValueDatatype="7" unbalanced="0">
      <fieldsUsage count="2">
        <fieldUsage x="-1"/>
        <fieldUsage x="1"/>
      </fieldsUsage>
    </cacheHierarchy>
    <cacheHierarchy uniqueName="[Table3].[Year]" caption="Year" attribute="1" defaultMemberUniqueName="[Table3].[Year].[All]" allUniqueName="[Table3].[Year].[All]" dimensionUniqueName="[Table3]" displayFolder="" count="0" memberValueDatatype="20" unbalanced="0"/>
    <cacheHierarchy uniqueName="[Table3].[Month]" caption="Month" attribute="1" defaultMemberUniqueName="[Table3].[Month].[All]" allUniqueName="[Table3].[Month].[All]" dimensionUniqueName="[Table3]" displayFolder="" count="0" memberValueDatatype="130" unbalanced="0"/>
    <cacheHierarchy uniqueName="[Table3].[Day]" caption="Day" attribute="1" defaultMemberUniqueName="[Table3].[Day].[All]" allUniqueName="[Table3].[Day].[All]" dimensionUniqueName="[Table3]" displayFolder="" count="2" memberValueDatatype="20" unbalanced="0"/>
    <cacheHierarchy uniqueName="[Table3].[Jasa Pengiriman]" caption="Jasa Pengiriman" attribute="1" defaultMemberUniqueName="[Table3].[Jasa Pengiriman].[All]" allUniqueName="[Table3].[Jasa Pengiriman].[All]" dimensionUniqueName="[Table3]" displayFolder="" count="0" memberValueDatatype="130" unbalanced="0"/>
    <cacheHierarchy uniqueName="[Table3].[Status Barang]" caption="Status Barang" attribute="1" defaultMemberUniqueName="[Table3].[Status Barang].[All]" allUniqueName="[Table3].[Status Barang].[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fieldsUsage count="2">
        <fieldUsage x="-1"/>
        <fieldUsage x="6"/>
      </fieldsUsage>
    </cacheHierarchy>
    <cacheHierarchy uniqueName="[Table3].[City]" caption="City" attribute="1" defaultMemberUniqueName="[Table3].[City].[All]" allUniqueName="[Table3].[City].[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fieldsUsage count="2">
        <fieldUsage x="-1"/>
        <fieldUsage x="5"/>
      </fieldsUsage>
    </cacheHierarchy>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Harga]" caption="Harga" attribute="1" defaultMemberUniqueName="[Table3].[Harga].[All]" allUniqueName="[Table3].[Harga].[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Total Discount]" caption="Total Discount" attribute="1" defaultMemberUniqueName="[Table3].[Total Discount].[All]" allUniqueName="[Table3].[Total 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fieldsUsage count="2">
        <fieldUsage x="-1"/>
        <fieldUsage x="4"/>
      </fieldsUsage>
    </cacheHierarchy>
    <cacheHierarchy uniqueName="[Table3].[Order Date (Quarter)]" caption="Order Date (Quarter)" attribute="1" defaultMemberUniqueName="[Table3].[Order Date (Quarter)].[All]" allUniqueName="[Table3].[Order Date (Quarter)].[All]" dimensionUniqueName="[Table3]" displayFolder="" count="2" memberValueDatatype="130" unbalanced="0">
      <fieldsUsage count="2">
        <fieldUsage x="-1"/>
        <fieldUsage x="3"/>
      </fieldsUsage>
    </cacheHierarchy>
    <cacheHierarchy uniqueName="[Table3].[Order Date (Month)]" caption="Order Date (Month)" attribute="1" defaultMemberUniqueName="[Table3].[Order Date (Month)].[All]" allUniqueName="[Table3].[Order Date (Month)].[All]" dimensionUniqueName="[Table3]" displayFolder="" count="2" memberValueDatatype="130" unbalanced="0">
      <fieldsUsage count="2">
        <fieldUsage x="-1"/>
        <fieldUsage x="2"/>
      </fieldsUsage>
    </cacheHierarchy>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1"/>
        </ext>
      </extLst>
    </cacheHierarchy>
    <cacheHierarchy uniqueName="[Measures].[Count of Order ID]" caption="Count of Order ID" measure="1" displayFolder="" measureGroup="Table3" count="0" hidden="1">
      <extLst>
        <ext xmlns:x15="http://schemas.microsoft.com/office/spreadsheetml/2010/11/main" uri="{B97F6D7D-B522-45F9-BDA1-12C45D357490}">
          <x15:cacheHierarchy aggregatedColumn="1"/>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Count of Status Barang]" caption="Count of Status Barang" measure="1" displayFolder="" measureGroup="Table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3" count="0" oneField="1" hidden="1">
      <fieldsUsage count="1">
        <fieldUsage x="0"/>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2.025824305558" backgroundQuery="1" createdVersion="6" refreshedVersion="8" minRefreshableVersion="3" recordCount="0" supportSubquery="1" supportAdvancedDrill="1" xr:uid="{7FDA5F0D-9BB2-4AE4-8FE8-35540E107940}">
  <cacheSource type="external" connectionId="1"/>
  <cacheFields count="4">
    <cacheField name="[Table3].[Sub-Category].[Sub-Category]" caption="Sub-Category" numFmtId="0" hierarchy="14" level="1">
      <sharedItems count="17">
        <s v="Accessories"/>
        <s v="Appliances"/>
        <s v="Art"/>
        <s v="Binders"/>
        <s v="Bookcases"/>
        <s v="Chairs"/>
        <s v="Copiers"/>
        <s v="Envelopes"/>
        <s v="Fasteners"/>
        <s v="Furnishings"/>
        <s v="Labels"/>
        <s v="Machines"/>
        <s v="Paper"/>
        <s v="Phones"/>
        <s v="Storage"/>
        <s v="Supplies"/>
        <s v="Tables"/>
      </sharedItems>
    </cacheField>
    <cacheField name="[Measures].[Sum of Quantity]" caption="Sum of Quantity" numFmtId="0" hierarchy="33" level="32767"/>
    <cacheField name="[Table3].[Order Date (Month)].[Order Date (Month)]" caption="Order Date (Month)" numFmtId="0" hierarchy="24" level="1">
      <sharedItems count="12">
        <s v="Jan"/>
        <s v="Feb"/>
        <s v="Mar"/>
        <s v="Apr"/>
        <s v="May"/>
        <s v="Jun"/>
        <s v="Jul"/>
        <s v="Aug"/>
        <s v="Sep"/>
        <s v="Oct"/>
        <s v="Nov"/>
        <s v="Dec"/>
      </sharedItems>
    </cacheField>
    <cacheField name="[Table3].[Segment].[Segment]" caption="Segment" numFmtId="0" hierarchy="9" level="1">
      <sharedItems containsSemiMixedTypes="0" containsNonDate="0" containsString="0"/>
    </cacheField>
  </cacheFields>
  <cacheHierarchies count="34">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2" memberValueDatatype="7" unbalanced="0"/>
    <cacheHierarchy uniqueName="[Table3].[Year]" caption="Year" attribute="1" defaultMemberUniqueName="[Table3].[Year].[All]" allUniqueName="[Table3].[Year].[All]" dimensionUniqueName="[Table3]" displayFolder="" count="0" memberValueDatatype="20" unbalanced="0"/>
    <cacheHierarchy uniqueName="[Table3].[Month]" caption="Month" attribute="1" defaultMemberUniqueName="[Table3].[Month].[All]" allUniqueName="[Table3].[Month].[All]" dimensionUniqueName="[Table3]" displayFolder="" count="0" memberValueDatatype="130" unbalanced="0"/>
    <cacheHierarchy uniqueName="[Table3].[Day]" caption="Day" attribute="1" defaultMemberUniqueName="[Table3].[Day].[All]" allUniqueName="[Table3].[Day].[All]" dimensionUniqueName="[Table3]" displayFolder="" count="2" memberValueDatatype="20" unbalanced="0"/>
    <cacheHierarchy uniqueName="[Table3].[Jasa Pengiriman]" caption="Jasa Pengiriman" attribute="1" defaultMemberUniqueName="[Table3].[Jasa Pengiriman].[All]" allUniqueName="[Table3].[Jasa Pengiriman].[All]" dimensionUniqueName="[Table3]" displayFolder="" count="0" memberValueDatatype="130" unbalanced="0"/>
    <cacheHierarchy uniqueName="[Table3].[Status Barang]" caption="Status Barang" attribute="1" defaultMemberUniqueName="[Table3].[Status Barang].[All]" allUniqueName="[Table3].[Status Barang].[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fieldsUsage count="2">
        <fieldUsage x="-1"/>
        <fieldUsage x="3"/>
      </fieldsUsage>
    </cacheHierarchy>
    <cacheHierarchy uniqueName="[Table3].[City]" caption="City" attribute="1" defaultMemberUniqueName="[Table3].[City].[All]" allUniqueName="[Table3].[City].[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2" memberValueDatatype="130" unbalanced="0">
      <fieldsUsage count="2">
        <fieldUsage x="-1"/>
        <fieldUsage x="0"/>
      </fieldsUsage>
    </cacheHierarchy>
    <cacheHierarchy uniqueName="[Table3].[Product Name]" caption="Product Name" attribute="1" defaultMemberUniqueName="[Table3].[Product Name].[All]" allUniqueName="[Table3].[Product Name].[All]" dimensionUniqueName="[Table3]" displayFolder="" count="0" memberValueDatatype="130" unbalanced="0"/>
    <cacheHierarchy uniqueName="[Table3].[Harga]" caption="Harga" attribute="1" defaultMemberUniqueName="[Table3].[Harga].[All]" allUniqueName="[Table3].[Harga].[All]" dimensionUniqueName="[Table3]" displayFolder="" count="0" memberValueDatatype="20" unbalanced="0"/>
    <cacheHierarchy uniqueName="[Table3].[Quantity]" caption="Quantity" attribute="1" defaultMemberUniqueName="[Table3].[Quantity].[All]" allUniqueName="[Table3].[Quantity].[All]" dimensionUniqueName="[Table3]" displayFolder="" count="2"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Total Discount]" caption="Total Discount" attribute="1" defaultMemberUniqueName="[Table3].[Total Discount].[All]" allUniqueName="[Table3].[Total 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cacheHierarchy uniqueName="[Table3].[Order Date (Quarter)]" caption="Order Date (Quarter)" attribute="1" defaultMemberUniqueName="[Table3].[Order Date (Quarter)].[All]" allUniqueName="[Table3].[Order Date (Quarter)].[All]" dimensionUniqueName="[Table3]" displayFolder="" count="2" memberValueDatatype="130" unbalanced="0"/>
    <cacheHierarchy uniqueName="[Table3].[Order Date (Month)]" caption="Order Date (Month)" attribute="1" defaultMemberUniqueName="[Table3].[Order Date (Month)].[All]" allUniqueName="[Table3].[Order Date (Month)].[All]" dimensionUniqueName="[Table3]" displayFolder="" count="2" memberValueDatatype="130" unbalanced="0">
      <fieldsUsage count="2">
        <fieldUsage x="-1"/>
        <fieldUsage x="2"/>
      </fieldsUsage>
    </cacheHierarchy>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1"/>
        </ext>
      </extLst>
    </cacheHierarchy>
    <cacheHierarchy uniqueName="[Measures].[Count of Order ID]" caption="Count of Order ID" measure="1" displayFolder="" measureGroup="Table3" count="0" hidden="1">
      <extLst>
        <ext xmlns:x15="http://schemas.microsoft.com/office/spreadsheetml/2010/11/main" uri="{B97F6D7D-B522-45F9-BDA1-12C45D357490}">
          <x15:cacheHierarchy aggregatedColumn="1"/>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Count of Status Barang]" caption="Count of Status Barang" measure="1" displayFolder="" measureGroup="Table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3"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2.025825115743" backgroundQuery="1" createdVersion="6" refreshedVersion="8" minRefreshableVersion="3" recordCount="0" supportSubquery="1" supportAdvancedDrill="1" xr:uid="{489D50AC-E9DF-4203-904D-6ABE507EEC52}">
  <cacheSource type="external" connectionId="1"/>
  <cacheFields count="3">
    <cacheField name="[Measures].[Count of Order ID]" caption="Count of Order ID" numFmtId="0" hierarchy="29" level="32767"/>
    <cacheField name="[Table3].[Status Barang].[Status Barang]" caption="Status Barang" numFmtId="0" hierarchy="7" level="1">
      <sharedItems count="5">
        <s v="Dalam Perjalanan"/>
        <s v="Dikembalikan"/>
        <s v="Diterima"/>
        <s v="Hilang"/>
        <s v="Rusak"/>
      </sharedItems>
    </cacheField>
    <cacheField name="[Table3].[Segment].[Segment]" caption="Segment" numFmtId="0" hierarchy="9" level="1">
      <sharedItems containsSemiMixedTypes="0" containsNonDate="0" containsString="0"/>
    </cacheField>
  </cacheFields>
  <cacheHierarchies count="34">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Year]" caption="Year" attribute="1" defaultMemberUniqueName="[Table3].[Year].[All]" allUniqueName="[Table3].[Year].[All]" dimensionUniqueName="[Table3]" displayFolder="" count="0" memberValueDatatype="20" unbalanced="0"/>
    <cacheHierarchy uniqueName="[Table3].[Month]" caption="Month" attribute="1" defaultMemberUniqueName="[Table3].[Month].[All]" allUniqueName="[Table3].[Month].[All]" dimensionUniqueName="[Table3]" displayFolder="" count="0" memberValueDatatype="130" unbalanced="0"/>
    <cacheHierarchy uniqueName="[Table3].[Day]" caption="Day" attribute="1" defaultMemberUniqueName="[Table3].[Day].[All]" allUniqueName="[Table3].[Day].[All]" dimensionUniqueName="[Table3]" displayFolder="" count="2" memberValueDatatype="20" unbalanced="0"/>
    <cacheHierarchy uniqueName="[Table3].[Jasa Pengiriman]" caption="Jasa Pengiriman" attribute="1" defaultMemberUniqueName="[Table3].[Jasa Pengiriman].[All]" allUniqueName="[Table3].[Jasa Pengiriman].[All]" dimensionUniqueName="[Table3]" displayFolder="" count="0" memberValueDatatype="130" unbalanced="0"/>
    <cacheHierarchy uniqueName="[Table3].[Status Barang]" caption="Status Barang" attribute="1" defaultMemberUniqueName="[Table3].[Status Barang].[All]" allUniqueName="[Table3].[Status Barang].[All]" dimensionUniqueName="[Table3]" displayFolder="" count="2" memberValueDatatype="130" unbalanced="0">
      <fieldsUsage count="2">
        <fieldUsage x="-1"/>
        <fieldUsage x="1"/>
      </fieldsUsage>
    </cacheHierarchy>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fieldsUsage count="2">
        <fieldUsage x="-1"/>
        <fieldUsage x="2"/>
      </fieldsUsage>
    </cacheHierarchy>
    <cacheHierarchy uniqueName="[Table3].[City]" caption="City" attribute="1" defaultMemberUniqueName="[Table3].[City].[All]" allUniqueName="[Table3].[City].[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Harga]" caption="Harga" attribute="1" defaultMemberUniqueName="[Table3].[Harga].[All]" allUniqueName="[Table3].[Harga].[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Total Discount]" caption="Total Discount" attribute="1" defaultMemberUniqueName="[Table3].[Total Discount].[All]" allUniqueName="[Table3].[Total 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2"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1"/>
        </ext>
      </extLst>
    </cacheHierarchy>
    <cacheHierarchy uniqueName="[Measures].[Count of Order ID]" caption="Count of Order ID" measure="1" displayFolder="" measureGroup="Table3"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Table3" count="0" hidden="1">
      <extLst>
        <ext xmlns:x15="http://schemas.microsoft.com/office/spreadsheetml/2010/11/main" uri="{B97F6D7D-B522-45F9-BDA1-12C45D357490}">
          <x15:cacheHierarchy aggregatedColumn="8"/>
        </ext>
      </extLst>
    </cacheHierarchy>
    <cacheHierarchy uniqueName="[Measures].[Count of Status Barang]" caption="Count of Status Barang" measure="1" displayFolder="" measureGroup="Table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8A1E65-71EE-4123-A765-AFF176C45673}" name="Total_Profit" cacheId="1451"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location ref="A3:B8" firstHeaderRow="1" firstDataRow="1" firstDataCol="1"/>
  <pivotFields count="6">
    <pivotField dataField="1" subtotalTop="0" showAll="0" defaultSubtotal="0"/>
    <pivotField axis="axisRow" allDrilled="1" subtotalTop="0" showAll="0" dataSourceSort="1" defaultSubtotal="0" defaultAttributeDrillState="1">
      <items count="1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allDrilled="1" subtotalTop="0" showAll="0" dataSourceSort="1" defaultSubtotal="0" defaultAttributeDrillState="1"/>
  </pivotFields>
  <rowFields count="4">
    <field x="4"/>
    <field x="3"/>
    <field x="2"/>
    <field x="1"/>
  </rowFields>
  <rowItems count="5">
    <i>
      <x/>
    </i>
    <i>
      <x v="1"/>
    </i>
    <i>
      <x v="2"/>
    </i>
    <i>
      <x v="3"/>
    </i>
    <i t="grand">
      <x/>
    </i>
  </rowItems>
  <colItems count="1">
    <i/>
  </colItems>
  <dataFields count="1">
    <dataField name="Sum of Profit" fld="0" baseField="0" baseItem="0" numFmtId="41"/>
  </dataFields>
  <formats count="2">
    <format dxfId="522">
      <pivotArea outline="0" collapsedLevelsAreSubtotals="1" fieldPosition="0"/>
    </format>
    <format dxfId="351">
      <pivotArea grandRow="1"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22"/>
    <rowHierarchyUsage hierarchyUsage="23"/>
    <rowHierarchyUsage hierarchyUsage="24"/>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2.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98AA7A-D4EA-4E03-9D90-AE1B939B7CF6}" name="Penjualan_by_subkategori" cacheId="1433"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8">
  <location ref="A168:B186" firstHeaderRow="1" firstDataRow="1" firstDataCol="1"/>
  <pivotFields count="3">
    <pivotField axis="axisRow" allDrilled="1" subtotalTop="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8">
    <i>
      <x v="6"/>
    </i>
    <i>
      <x v="11"/>
    </i>
    <i>
      <x v="15"/>
    </i>
    <i>
      <x v="4"/>
    </i>
    <i>
      <x v="8"/>
    </i>
    <i>
      <x v="7"/>
    </i>
    <i>
      <x v="16"/>
    </i>
    <i>
      <x v="10"/>
    </i>
    <i>
      <x v="1"/>
    </i>
    <i>
      <x v="5"/>
    </i>
    <i>
      <x/>
    </i>
    <i>
      <x v="14"/>
    </i>
    <i>
      <x v="13"/>
    </i>
    <i>
      <x v="2"/>
    </i>
    <i>
      <x v="9"/>
    </i>
    <i>
      <x v="12"/>
    </i>
    <i>
      <x v="3"/>
    </i>
    <i t="grand">
      <x/>
    </i>
  </rowItems>
  <colItems count="1">
    <i/>
  </colItems>
  <dataFields count="1">
    <dataField name="Sum of Quantity" fld="1" baseField="0" baseItem="0"/>
  </dataFields>
  <formats count="1">
    <format dxfId="531">
      <pivotArea outline="0" collapsedLevelsAreSubtotals="1" fieldPosition="0"/>
    </format>
  </formats>
  <chartFormats count="4">
    <chartFormat chart="2"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Customer Name"/>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2.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3F5DC1-1837-45D8-92D6-CBA37668BEEC}" name="Status_Barang" cacheId="1442"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8">
  <location ref="A99:B105" firstHeaderRow="1" firstDataRow="1" firstDataCol="1"/>
  <pivotFields count="3">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v="3"/>
    </i>
    <i>
      <x v="4"/>
    </i>
    <i>
      <x/>
    </i>
    <i>
      <x v="2"/>
    </i>
    <i t="grand">
      <x/>
    </i>
  </rowItems>
  <colItems count="1">
    <i/>
  </colItems>
  <dataFields count="1">
    <dataField name="Count of Order ID" fld="0" subtotal="count" baseField="0" baseItem="0"/>
  </dataFields>
  <formats count="1">
    <format dxfId="532">
      <pivotArea outline="0" collapsedLevelsAreSubtotals="1" fieldPosition="0"/>
    </format>
  </formats>
  <chartFormats count="1">
    <chartFormat chart="7" format="4"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Customer Name"/>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2.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1FD77AB-E404-46F2-8573-7FDF7603830B}" name="Total_Order" cacheId="1448"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location ref="A11:B16" firstHeaderRow="1" firstDataRow="1" firstDataCol="1"/>
  <pivotFields count="6">
    <pivotField axis="axisRow" allDrilled="1" subtotalTop="0" showAll="0" dataSourceSort="1" defaultSubtotal="0" defaultAttributeDrillState="1">
      <items count="1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 allDrilled="1" subtotalTop="0" showAll="0" dataSourceSort="1" defaultSubtotal="0" defaultAttributeDrillState="1"/>
  </pivotFields>
  <rowFields count="4">
    <field x="3"/>
    <field x="2"/>
    <field x="1"/>
    <field x="0"/>
  </rowFields>
  <rowItems count="5">
    <i>
      <x/>
    </i>
    <i>
      <x v="1"/>
    </i>
    <i>
      <x v="2"/>
    </i>
    <i>
      <x v="3"/>
    </i>
    <i t="grand">
      <x/>
    </i>
  </rowItems>
  <colItems count="1">
    <i/>
  </colItems>
  <dataFields count="1">
    <dataField name="Count of Order ID" fld="4" subtotal="count" baseField="0" baseItem="0"/>
  </dataFields>
  <formats count="1">
    <format dxfId="533">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22"/>
    <rowHierarchyUsage hierarchyUsage="23"/>
    <rowHierarchyUsage hierarchyUsage="24"/>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2.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4EBBFDA-2C22-43DE-A0E2-3C940323572F}" name="Penjualan_by_Kota" cacheId="143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6" indent="0" outline="1" outlineData="1" multipleFieldFilters="0" chartFormat="4">
  <location ref="A126:B163" firstHeaderRow="1" firstDataRow="1" firstDataCol="1"/>
  <pivotFields count="3">
    <pivotField dataField="1" subtotalTop="0" showAll="0" defaultSubtotal="0"/>
    <pivotField axis="axisRow" allDrilled="1" subtotalTop="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 allDrilled="1" subtotalTop="0" showAll="0" dataSourceSort="1" defaultSubtotal="0" defaultAttributeDrillState="1"/>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rowItems>
  <colItems count="1">
    <i/>
  </colItems>
  <dataFields count="1">
    <dataField name="Sum of Quantity" fld="0" baseField="0" baseItem="0"/>
  </dataFields>
  <formats count="1">
    <format dxfId="534">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Customer Name"/>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2.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85CD24-5CCB-46B1-B4A6-7DDC95C974A2}" name="Jasa_Pengiriman" cacheId="1421"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2">
  <location ref="A89:B95"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v="1"/>
    </i>
    <i>
      <x v="4"/>
    </i>
    <i>
      <x/>
    </i>
    <i t="grand">
      <x/>
    </i>
  </rowItems>
  <colItems count="1">
    <i/>
  </colItems>
  <dataFields count="1">
    <dataField name="Count of Order ID" fld="1" subtotal="count" baseField="0" baseItem="0"/>
  </dataFields>
  <formats count="1">
    <format dxfId="523">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Customer Name"/>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2.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E74B6C-9815-44EC-A733-51BFA9F42D6E}" name="Penjualan_by_Kategori" cacheId="1427"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5">
  <location ref="A109:B113"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fld="1" baseField="0" baseItem="0"/>
  </dataFields>
  <formats count="1">
    <format dxfId="524">
      <pivotArea outline="0" collapsedLevelsAreSubtotals="1" fieldPosition="0"/>
    </format>
  </format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Customer Name"/>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2.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50C6AC-85F5-4E62-B192-2C25EB21F505}" name="Penjualan_by_Tahun" cacheId="1436"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8">
  <location ref="A117:E123" firstHeaderRow="1" firstDataRow="2" firstDataCol="1"/>
  <pivotFields count="7">
    <pivotField dataField="1" subtotalTop="0" showAll="0" defaultSubtotal="0"/>
    <pivotField axis="axisRow" allDrilled="1" subtotalTop="0" showAll="0" dataSourceSort="1" defaultSubtotal="0" defaultAttributeDrillState="1">
      <items count="1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4">
    <field x="4"/>
    <field x="3"/>
    <field x="2"/>
    <field x="1"/>
  </rowFields>
  <rowItems count="5">
    <i>
      <x/>
    </i>
    <i>
      <x v="1"/>
    </i>
    <i>
      <x v="2"/>
    </i>
    <i>
      <x v="3"/>
    </i>
    <i t="grand">
      <x/>
    </i>
  </rowItems>
  <colFields count="1">
    <field x="5"/>
  </colFields>
  <colItems count="4">
    <i>
      <x/>
    </i>
    <i>
      <x v="1"/>
    </i>
    <i>
      <x v="2"/>
    </i>
    <i t="grand">
      <x/>
    </i>
  </colItems>
  <dataFields count="1">
    <dataField name="Sum of Quantity" fld="0" baseField="0" baseItem="0"/>
  </dataFields>
  <formats count="1">
    <format dxfId="525">
      <pivotArea outline="0" collapsedLevelsAreSubtotals="1" fieldPosition="0"/>
    </format>
  </formats>
  <chartFormats count="9">
    <chartFormat chart="5" format="9" series="1">
      <pivotArea type="data" outline="0" fieldPosition="0">
        <references count="2">
          <reference field="4294967294" count="1" selected="0">
            <x v="0"/>
          </reference>
          <reference field="5" count="1" selected="0">
            <x v="0"/>
          </reference>
        </references>
      </pivotArea>
    </chartFormat>
    <chartFormat chart="5" format="10" series="1">
      <pivotArea type="data" outline="0" fieldPosition="0">
        <references count="2">
          <reference field="4294967294" count="1" selected="0">
            <x v="0"/>
          </reference>
          <reference field="5" count="1" selected="0">
            <x v="1"/>
          </reference>
        </references>
      </pivotArea>
    </chartFormat>
    <chartFormat chart="5" format="11" series="1">
      <pivotArea type="data" outline="0" fieldPosition="0">
        <references count="2">
          <reference field="4294967294" count="1" selected="0">
            <x v="0"/>
          </reference>
          <reference field="5" count="1" selected="0">
            <x v="2"/>
          </reference>
        </references>
      </pivotArea>
    </chartFormat>
    <chartFormat chart="6" format="12" series="1">
      <pivotArea type="data" outline="0" fieldPosition="0">
        <references count="2">
          <reference field="4294967294" count="1" selected="0">
            <x v="0"/>
          </reference>
          <reference field="5" count="1" selected="0">
            <x v="0"/>
          </reference>
        </references>
      </pivotArea>
    </chartFormat>
    <chartFormat chart="6" format="13" series="1">
      <pivotArea type="data" outline="0" fieldPosition="0">
        <references count="2">
          <reference field="4294967294" count="1" selected="0">
            <x v="0"/>
          </reference>
          <reference field="5" count="1" selected="0">
            <x v="1"/>
          </reference>
        </references>
      </pivotArea>
    </chartFormat>
    <chartFormat chart="6" format="14" series="1">
      <pivotArea type="data" outline="0" fieldPosition="0">
        <references count="2">
          <reference field="4294967294" count="1" selected="0">
            <x v="0"/>
          </reference>
          <reference field="5" count="1" selected="0">
            <x v="2"/>
          </reference>
        </references>
      </pivotArea>
    </chartFormat>
    <chartFormat chart="7" format="12" series="1">
      <pivotArea type="data" outline="0" fieldPosition="0">
        <references count="2">
          <reference field="4294967294" count="1" selected="0">
            <x v="0"/>
          </reference>
          <reference field="5" count="1" selected="0">
            <x v="0"/>
          </reference>
        </references>
      </pivotArea>
    </chartFormat>
    <chartFormat chart="7" format="13" series="1">
      <pivotArea type="data" outline="0" fieldPosition="0">
        <references count="2">
          <reference field="4294967294" count="1" selected="0">
            <x v="0"/>
          </reference>
          <reference field="5" count="1" selected="0">
            <x v="1"/>
          </reference>
        </references>
      </pivotArea>
    </chartFormat>
    <chartFormat chart="7" format="14" series="1">
      <pivotArea type="data" outline="0" fieldPosition="0">
        <references count="2">
          <reference field="4294967294" count="1" selected="0">
            <x v="0"/>
          </reference>
          <reference field="5" count="1" selected="0">
            <x v="2"/>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Customer Name"/>
    <pivotHierarchy dragToData="1"/>
    <pivotHierarchy dragToData="1"/>
  </pivotHierarchies>
  <pivotTableStyleInfo name="PivotStyleLight16" showRowHeaders="1" showColHeaders="1" showRowStripes="0" showColStripes="0" showLastColumn="1"/>
  <rowHierarchiesUsage count="4">
    <rowHierarchyUsage hierarchyUsage="22"/>
    <rowHierarchyUsage hierarchyUsage="23"/>
    <rowHierarchyUsage hierarchyUsage="24"/>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2.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54FFC0-8E61-41F0-9BDB-12832EFD0FE5}" name="Segment" cacheId="1457"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14">
  <location ref="A207:B211" firstHeaderRow="1" firstDataRow="1" firstDataCol="1"/>
  <pivotFields count="3">
    <pivotField allDrilled="1" subtotalTop="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Sum of Quantity" fld="1" baseField="0" baseItem="0"/>
  </dataFields>
  <formats count="1">
    <format dxfId="526">
      <pivotArea outline="0" collapsedLevelsAreSubtotals="1" fieldPosition="0"/>
    </format>
  </formats>
  <chartFormats count="9">
    <chartFormat chart="2"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2" count="1" selected="0">
            <x v="0"/>
          </reference>
        </references>
      </pivotArea>
    </chartFormat>
    <chartFormat chart="13" format="4">
      <pivotArea type="data" outline="0" fieldPosition="0">
        <references count="2">
          <reference field="4294967294" count="1" selected="0">
            <x v="0"/>
          </reference>
          <reference field="2" count="1" selected="0">
            <x v="1"/>
          </reference>
        </references>
      </pivotArea>
    </chartFormat>
    <chartFormat chart="13" format="5">
      <pivotArea type="data" outline="0" fieldPosition="0">
        <references count="2">
          <reference field="4294967294" count="1" selected="0">
            <x v="0"/>
          </reference>
          <reference field="2" count="1" selected="0">
            <x v="2"/>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Customer Name"/>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2.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1F3501-7ABA-4739-97C4-558DEF8F34FB}" name="Trend_Profit" cacheId="1454"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7">
  <location ref="E4:F17"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Profit" fld="0" baseField="0" baseItem="0"/>
  </dataFields>
  <formats count="1">
    <format dxfId="527">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Customer Name"/>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2.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731D4E-6FE8-4A5D-A3F0-A9C8CDEFC4C8}" name="Total_Customer" cacheId="1445"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location ref="A20:B25" firstHeaderRow="1" firstDataRow="1" firstDataCol="1"/>
  <pivotFields count="6">
    <pivotField axis="axisRow" allDrilled="1" subtotalTop="0" showAll="0" dataSourceSort="1" defaultSubtotal="0" defaultAttributeDrillState="1">
      <items count="1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 allDrilled="1" subtotalTop="0" showAll="0" dataSourceSort="1" defaultSubtotal="0" defaultAttributeDrillState="1"/>
  </pivotFields>
  <rowFields count="4">
    <field x="3"/>
    <field x="2"/>
    <field x="1"/>
    <field x="0"/>
  </rowFields>
  <rowItems count="5">
    <i>
      <x/>
    </i>
    <i>
      <x v="1"/>
    </i>
    <i>
      <x v="2"/>
    </i>
    <i>
      <x v="3"/>
    </i>
    <i t="grand">
      <x/>
    </i>
  </rowItems>
  <colItems count="1">
    <i/>
  </colItems>
  <dataFields count="1">
    <dataField name="Distinct Count of Customer Name" fld="4" subtotal="count" baseField="3" baseItem="0">
      <extLst>
        <ext xmlns:x15="http://schemas.microsoft.com/office/spreadsheetml/2010/11/main" uri="{FABC7310-3BB5-11E1-824E-6D434824019B}">
          <x15:dataField isCountDistinct="1"/>
        </ext>
      </extLst>
    </dataField>
  </dataFields>
  <formats count="1">
    <format dxfId="528">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Customer Name"/>
    <pivotHierarchy dragToData="1"/>
    <pivotHierarchy dragToData="1"/>
  </pivotHierarchies>
  <pivotTableStyleInfo name="PivotStyleLight16" showRowHeaders="1" showColHeaders="1" showRowStripes="0" showColStripes="0" showLastColumn="1"/>
  <rowHierarchiesUsage count="4">
    <rowHierarchyUsage hierarchyUsage="22"/>
    <rowHierarchyUsage hierarchyUsage="23"/>
    <rowHierarchyUsage hierarchyUsage="24"/>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2.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6BA5AC-B3F7-4BC0-A969-5BC3BC9B2873}" name="PivotTable4" cacheId="1439"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10">
  <location ref="A190:B203" firstHeaderRow="1" firstDataRow="1" firstDataCol="1"/>
  <pivotFields count="4">
    <pivotField allDrilled="1" subtotalTop="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Quantity" fld="1" baseField="0" baseItem="0"/>
  </dataFields>
  <formats count="1">
    <format dxfId="529">
      <pivotArea outline="0" collapsedLevelsAreSubtotals="1" fieldPosition="0"/>
    </format>
  </formats>
  <chartFormats count="5">
    <chartFormat chart="2"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Customer Name"/>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2.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762800-F805-4014-A387-5A9A39B19E76}" name="Pendapatan_by_Kategori" cacheId="1424"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5">
  <location ref="A39:B43"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Profit" fld="0" baseField="0" baseItem="0"/>
  </dataFields>
  <formats count="1">
    <format dxfId="530">
      <pivotArea outline="0" collapsedLevelsAreSubtotals="1" fieldPosition="0"/>
    </format>
  </format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Customer Name"/>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2.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1BB7DA73-8E5E-402B-ACAC-6175A9DE6E08}" sourceName="[Table3].[Order Date (Month)]">
  <pivotTables>
    <pivotTable tabId="2" name="Jasa_Pengiriman"/>
    <pivotTable tabId="2" name="Pendapatan_by_Kategori"/>
    <pivotTable tabId="2" name="Penjualan_by_Kategori"/>
    <pivotTable tabId="2" name="Penjualan_by_Kota"/>
    <pivotTable tabId="2" name="Penjualan_by_subkategori"/>
    <pivotTable tabId="2" name="Penjualan_by_Tahun"/>
    <pivotTable tabId="2" name="PivotTable4"/>
    <pivotTable tabId="2" name="Status_Barang"/>
    <pivotTable tabId="2" name="Total_Customer"/>
    <pivotTable tabId="2" name="Total_Order"/>
    <pivotTable tabId="2" name="Total_Profit"/>
    <pivotTable tabId="2" name="Trend_Profit"/>
    <pivotTable tabId="2" name="Segment"/>
  </pivotTables>
  <data>
    <olap pivotCacheId="364790518">
      <levels count="2">
        <level uniqueName="[Table3].[Order Date (Month)].[(All)]" sourceCaption="(All)" count="0"/>
        <level uniqueName="[Table3].[Order Date (Month)].[Order Date (Month)]" sourceCaption="Order Date (Month)" count="12">
          <ranges>
            <range startItem="0">
              <i n="[Table3].[Order Date (Month)].&amp;[Jan]" c="Jan"/>
              <i n="[Table3].[Order Date (Month)].&amp;[Feb]" c="Feb"/>
              <i n="[Table3].[Order Date (Month)].&amp;[Mar]" c="Mar"/>
              <i n="[Table3].[Order Date (Month)].&amp;[Apr]" c="Apr"/>
              <i n="[Table3].[Order Date (Month)].&amp;[May]" c="May"/>
              <i n="[Table3].[Order Date (Month)].&amp;[Jun]" c="Jun"/>
              <i n="[Table3].[Order Date (Month)].&amp;[Jul]" c="Jul"/>
              <i n="[Table3].[Order Date (Month)].&amp;[Aug]" c="Aug"/>
              <i n="[Table3].[Order Date (Month)].&amp;[Sep]" c="Sep"/>
              <i n="[Table3].[Order Date (Month)].&amp;[Oct]" c="Oct"/>
              <i n="[Table3].[Order Date (Month)].&amp;[Nov]" c="Nov"/>
              <i n="[Table3].[Order Date (Month)].&amp;[Dec]" c="Dec"/>
            </range>
          </ranges>
        </level>
      </levels>
      <selections count="1">
        <selection n="[Table3].[Order 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147D685A-551B-456D-A724-DAB2B01E0CA7}" sourceName="[Table3].[Order Date (Year)]">
  <pivotTables>
    <pivotTable tabId="2" name="Jasa_Pengiriman"/>
    <pivotTable tabId="2" name="Pendapatan_by_Kategori"/>
    <pivotTable tabId="2" name="Penjualan_by_Kategori"/>
    <pivotTable tabId="2" name="Penjualan_by_Kota"/>
    <pivotTable tabId="2" name="Penjualan_by_subkategori"/>
    <pivotTable tabId="2" name="Penjualan_by_Tahun"/>
    <pivotTable tabId="2" name="PivotTable4"/>
    <pivotTable tabId="2" name="Status_Barang"/>
    <pivotTable tabId="2" name="Total_Customer"/>
    <pivotTable tabId="2" name="Total_Order"/>
    <pivotTable tabId="2" name="Total_Profit"/>
    <pivotTable tabId="2" name="Trend_Profit"/>
    <pivotTable tabId="2" name="Segment"/>
  </pivotTables>
  <data>
    <olap pivotCacheId="364790518">
      <levels count="2">
        <level uniqueName="[Table3].[Order Date (Year)].[(All)]" sourceCaption="(All)" count="0"/>
        <level uniqueName="[Table3].[Order Date (Year)].[Order Date (Year)]" sourceCaption="Order Date (Year)" count="4">
          <ranges>
            <range startItem="0">
              <i n="[Table3].[Order Date (Year)].&amp;[2014]" c="2014"/>
              <i n="[Table3].[Order Date (Year)].&amp;[2015]" c="2015"/>
              <i n="[Table3].[Order Date (Year)].&amp;[2016]" c="2016"/>
              <i n="[Table3].[Order Date (Year)].&amp;[2017]" c="2017"/>
            </range>
          </ranges>
        </level>
      </levels>
      <selections count="1">
        <selection n="[Table3].[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3FDF727-1206-4FB6-9A1B-1225F02B5C30}" sourceName="[Table3].[Day]">
  <pivotTables>
    <pivotTable tabId="2" name="Jasa_Pengiriman"/>
    <pivotTable tabId="2" name="Pendapatan_by_Kategori"/>
    <pivotTable tabId="2" name="Penjualan_by_Kategori"/>
    <pivotTable tabId="2" name="Penjualan_by_Kota"/>
    <pivotTable tabId="2" name="Penjualan_by_subkategori"/>
    <pivotTable tabId="2" name="Penjualan_by_Tahun"/>
    <pivotTable tabId="2" name="PivotTable4"/>
    <pivotTable tabId="2" name="Segment"/>
    <pivotTable tabId="2" name="Status_Barang"/>
    <pivotTable tabId="2" name="Total_Customer"/>
    <pivotTable tabId="2" name="Total_Order"/>
    <pivotTable tabId="2" name="Total_Profit"/>
    <pivotTable tabId="2" name="Trend_Profit"/>
  </pivotTables>
  <data>
    <olap pivotCacheId="364790518">
      <levels count="2">
        <level uniqueName="[Table3].[Day].[(All)]" sourceCaption="(All)" count="0"/>
        <level uniqueName="[Table3].[Day].[Day]" sourceCaption="Day" count="31">
          <ranges>
            <range startItem="0">
              <i n="[Table3].[Day].&amp;[1]" c="1"/>
              <i n="[Table3].[Day].&amp;[2]" c="2"/>
              <i n="[Table3].[Day].&amp;[3]" c="3"/>
              <i n="[Table3].[Day].&amp;[4]" c="4"/>
              <i n="[Table3].[Day].&amp;[5]" c="5"/>
              <i n="[Table3].[Day].&amp;[6]" c="6"/>
              <i n="[Table3].[Day].&amp;[7]" c="7"/>
              <i n="[Table3].[Day].&amp;[8]" c="8"/>
              <i n="[Table3].[Day].&amp;[9]" c="9"/>
              <i n="[Table3].[Day].&amp;[10]" c="10"/>
              <i n="[Table3].[Day].&amp;[11]" c="11"/>
              <i n="[Table3].[Day].&amp;[12]" c="12"/>
              <i n="[Table3].[Day].&amp;[13]" c="13"/>
              <i n="[Table3].[Day].&amp;[14]" c="14"/>
              <i n="[Table3].[Day].&amp;[15]" c="15"/>
              <i n="[Table3].[Day].&amp;[16]" c="16"/>
              <i n="[Table3].[Day].&amp;[17]" c="17"/>
              <i n="[Table3].[Day].&amp;[18]" c="18"/>
              <i n="[Table3].[Day].&amp;[19]" c="19"/>
              <i n="[Table3].[Day].&amp;[20]" c="20"/>
              <i n="[Table3].[Day].&amp;[21]" c="21"/>
              <i n="[Table3].[Day].&amp;[22]" c="22"/>
              <i n="[Table3].[Day].&amp;[23]" c="23"/>
              <i n="[Table3].[Day].&amp;[24]" c="24"/>
              <i n="[Table3].[Day].&amp;[25]" c="25"/>
              <i n="[Table3].[Day].&amp;[26]" c="26"/>
              <i n="[Table3].[Day].&amp;[27]" c="27"/>
              <i n="[Table3].[Day].&amp;[28]" c="28"/>
              <i n="[Table3].[Day].&amp;[29]" c="29"/>
              <i n="[Table3].[Day].&amp;[30]" c="30"/>
              <i n="[Table3].[Day].&amp;[31]" c="31"/>
            </range>
          </ranges>
        </level>
      </levels>
      <selections count="1">
        <selection n="[Table3].[Da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DA0F244A-1007-4C07-9CE5-8761F3417FEB}" sourceName="[Table3].[Segment]">
  <pivotTables>
    <pivotTable tabId="2" name="Jasa_Pengiriman"/>
    <pivotTable tabId="2" name="Pendapatan_by_Kategori"/>
    <pivotTable tabId="2" name="Penjualan_by_Kategori"/>
    <pivotTable tabId="2" name="Penjualan_by_Kota"/>
    <pivotTable tabId="2" name="Penjualan_by_subkategori"/>
    <pivotTable tabId="2" name="Penjualan_by_Tahun"/>
    <pivotTable tabId="2" name="PivotTable4"/>
    <pivotTable tabId="2" name="Status_Barang"/>
    <pivotTable tabId="2" name="Total_Customer"/>
    <pivotTable tabId="2" name="Total_Order"/>
    <pivotTable tabId="2" name="Total_Profit"/>
    <pivotTable tabId="2" name="Trend_Profit"/>
    <pivotTable tabId="2" name="Segment"/>
  </pivotTables>
  <data>
    <olap pivotCacheId="364790518">
      <levels count="2">
        <level uniqueName="[Table3].[Segment].[(All)]" sourceCaption="(All)" count="0"/>
        <level uniqueName="[Table3].[Segment].[Segment]" sourceCaption="Segment" count="3">
          <ranges>
            <range startItem="0">
              <i n="[Table3].[Segment].&amp;[Consumer]" c="Consumer"/>
              <i n="[Table3].[Segment].&amp;[Corporate]" c="Corporate"/>
              <i n="[Table3].[Segment].&amp;[Home Office]" c="Home Office"/>
            </range>
          </ranges>
        </level>
      </levels>
      <selections count="1">
        <selection n="[Table3].[Segmen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A40D808-0A4C-4AA2-B4F2-0BCBA4470C1E}" sourceName="[Table3].[Category]">
  <pivotTables>
    <pivotTable tabId="2" name="Jasa_Pengiriman"/>
    <pivotTable tabId="2" name="Pendapatan_by_Kategori"/>
    <pivotTable tabId="2" name="Penjualan_by_Kategori"/>
    <pivotTable tabId="2" name="Penjualan_by_Kota"/>
    <pivotTable tabId="2" name="Penjualan_by_subkategori"/>
    <pivotTable tabId="2" name="Penjualan_by_Tahun"/>
    <pivotTable tabId="2" name="PivotTable4"/>
    <pivotTable tabId="2" name="Status_Barang"/>
    <pivotTable tabId="2" name="Total_Customer"/>
    <pivotTable tabId="2" name="Total_Order"/>
    <pivotTable tabId="2" name="Total_Profit"/>
    <pivotTable tabId="2" name="Trend_Profit"/>
    <pivotTable tabId="2" name="Segment"/>
  </pivotTables>
  <data>
    <olap pivotCacheId="364790518">
      <levels count="2">
        <level uniqueName="[Table3].[Category].[(All)]" sourceCaption="(All)" count="0"/>
        <level uniqueName="[Table3].[Category].[Category]" sourceCaption="Category" count="3">
          <ranges>
            <range startItem="0">
              <i n="[Table3].[Category].&amp;[Furniture]" c="Furniture"/>
              <i n="[Table3].[Category].&amp;[Office Supplies]" c="Office Supplies"/>
              <i n="[Table3].[Category].&amp;[Technology]" c="Technology"/>
            </range>
          </ranges>
        </level>
      </levels>
      <selections count="1">
        <selection n="[Table3].[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xr10:uid="{12E7AAB5-EF32-41B0-8558-593F0760494E}" cache="Slicer_Order_Date__Month" caption="Bulan" columnCount="2" level="1" style="SlicerStyleLight1 2" rowHeight="241300"/>
  <slicer name="Order Date (Year)" xr10:uid="{A923BBB3-704A-47E3-A309-4087E4607E5E}" cache="Slicer_Order_Date__Year" caption="Tahun" level="1" style="SlicerStyleLight1 2" rowHeight="241300"/>
  <slicer name="Day" xr10:uid="{FE199DF0-6649-4E76-876A-0F23E149D27B}" cache="Slicer_Day" caption="Hari" columnCount="7" level="1" style="SlicerStyleLight1 2" rowHeight="241300"/>
  <slicer name="Segment" xr10:uid="{C817EFE6-85B8-4D71-A2B5-50E38408AF37}" cache="Slicer_Segment" caption="Segmen" level="1" style="SlicerStyleLight1 2" rowHeight="241300"/>
  <slicer name="Category" xr10:uid="{F777A0E2-AB35-4322-B491-FBA7248B5C9D}" cache="Slicer_Category" caption="Kategori" level="1"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84253B-3B14-483B-97EB-6BF4C7877CB2}" name="Table3" displayName="Table3" ref="A4:V5013" totalsRowShown="0" headerRowDxfId="521" headerRowBorderDxfId="520" tableBorderDxfId="519">
  <autoFilter ref="A4:V5013" xr:uid="{DADCABC8-9AA6-4835-BA2C-67EB4DBB90D1}"/>
  <tableColumns count="22">
    <tableColumn id="1" xr3:uid="{0BC6FA91-3A0F-4EE3-A1DD-6763FB33F9C0}" name="Row ID"/>
    <tableColumn id="2" xr3:uid="{1A24DD87-EA1B-4BB6-8168-C6A4979FBF87}" name="Order ID"/>
    <tableColumn id="3" xr3:uid="{8F263EF5-35A2-44C7-95A1-681AC3BA32D3}" name="Order Date" dataDxfId="518"/>
    <tableColumn id="4" xr3:uid="{B64CAF62-AFC7-45CC-929F-556BBD3ECDB6}" name="Year" dataDxfId="517"/>
    <tableColumn id="5" xr3:uid="{8BE4ABAC-88AE-4DA6-BFB0-0E56A61BFE97}" name="Month" dataDxfId="516"/>
    <tableColumn id="6" xr3:uid="{88EB1D40-C1DE-4620-86BC-E44BBE71B372}" name="Day" dataDxfId="515"/>
    <tableColumn id="7" xr3:uid="{C8A5BBF6-4FC3-468A-B23E-CED4BDDDF7A6}" name="Jasa Pengiriman" dataDxfId="514"/>
    <tableColumn id="8" xr3:uid="{277B956C-2F47-4DCD-B487-86AC9928E071}" name="Status Barang" dataDxfId="513"/>
    <tableColumn id="9" xr3:uid="{0B2898FD-BFF1-4C44-9BB2-C1510D4DAFCA}" name="Customer Name"/>
    <tableColumn id="10" xr3:uid="{6ACA8B30-D4D6-4603-92EF-D5645F313C0B}" name="Segment"/>
    <tableColumn id="11" xr3:uid="{2C3987B0-0CD3-44E2-9492-94997C99E20B}" name="City"/>
    <tableColumn id="12" xr3:uid="{58AC06B6-89B2-4FCF-9619-9DD1D97D6854}" name="Postal Code"/>
    <tableColumn id="13" xr3:uid="{EE5207B4-9C4D-488C-AA12-29D53A62D6A0}" name="Product ID"/>
    <tableColumn id="14" xr3:uid="{3048FB96-9DE8-4EE5-AE7E-989CEAA6AF7A}" name="Category"/>
    <tableColumn id="15" xr3:uid="{4D19D434-BA49-4B98-AAB7-7C467EFC778D}" name="Sub-Category"/>
    <tableColumn id="16" xr3:uid="{F7014470-C1E4-4D83-9D2E-C25EDDDB9201}" name="Product Name"/>
    <tableColumn id="17" xr3:uid="{EB238D62-269F-4477-96A7-95AACD000DC6}" name="Harga" dataDxfId="512"/>
    <tableColumn id="18" xr3:uid="{3C92CC97-E883-405D-9BC4-384A126BF01E}" name="Quantity"/>
    <tableColumn id="19" xr3:uid="{3FE87C03-C13D-40FE-B7EF-83A28597474C}" name="Revenue" dataDxfId="511">
      <calculatedColumnFormula>Table3[[#This Row],[Harga]]*Table3[[#This Row],[Quantity]]</calculatedColumnFormula>
    </tableColumn>
    <tableColumn id="20" xr3:uid="{5FC7ACBF-3272-4591-83CD-0FB72C0494A7}" name="Discount"/>
    <tableColumn id="21" xr3:uid="{97BB43CB-6EC8-45AA-B718-0D9184C5F783}" name="Total Discount" dataDxfId="510">
      <calculatedColumnFormula>Table3[[#This Row],[Discount]]*Table3[[#This Row],[Revenue]]</calculatedColumnFormula>
    </tableColumn>
    <tableColumn id="22" xr3:uid="{F1FD63DB-960B-4402-81A6-FBD3855F271F}" name="Profit" dataDxfId="509">
      <calculatedColumnFormula>Table3[[#This Row],[Revenue]]-Table3[[#This Row],[Total Discount]]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BE0E0-5724-43D8-A690-BFA90EF68C29}">
  <dimension ref="A1:AG51"/>
  <sheetViews>
    <sheetView showGridLines="0" tabSelected="1" zoomScale="60" zoomScaleNormal="60" workbookViewId="0">
      <selection activeCell="AC45" sqref="AC45"/>
    </sheetView>
  </sheetViews>
  <sheetFormatPr defaultColWidth="0" defaultRowHeight="14.5" zeroHeight="1" x14ac:dyDescent="0.35"/>
  <cols>
    <col min="1" max="32" width="8.7265625" style="12" customWidth="1"/>
    <col min="33" max="33" width="0" style="12" hidden="1" customWidth="1"/>
    <col min="34" max="16384" width="8.7265625" style="12" hidden="1"/>
  </cols>
  <sheetData>
    <row r="1" s="12" customFormat="1" x14ac:dyDescent="0.35"/>
    <row r="2" s="12" customFormat="1" x14ac:dyDescent="0.35"/>
    <row r="3" s="12" customFormat="1" x14ac:dyDescent="0.35"/>
    <row r="4" s="12" customFormat="1" x14ac:dyDescent="0.35"/>
    <row r="5" s="12" customFormat="1" x14ac:dyDescent="0.35"/>
    <row r="6" s="12" customFormat="1" x14ac:dyDescent="0.35"/>
    <row r="7" s="12" customFormat="1" x14ac:dyDescent="0.35"/>
    <row r="8" s="12" customFormat="1" x14ac:dyDescent="0.35"/>
    <row r="9" s="12" customFormat="1" x14ac:dyDescent="0.35"/>
    <row r="10" s="12" customFormat="1" x14ac:dyDescent="0.35"/>
    <row r="11" s="12" customFormat="1" x14ac:dyDescent="0.35"/>
    <row r="12" s="12" customFormat="1" x14ac:dyDescent="0.35"/>
    <row r="13" s="12" customFormat="1" x14ac:dyDescent="0.35"/>
    <row r="14" s="12" customFormat="1" x14ac:dyDescent="0.35"/>
    <row r="15" s="12" customFormat="1" x14ac:dyDescent="0.35"/>
    <row r="16" s="12" customFormat="1" x14ac:dyDescent="0.35"/>
    <row r="17" s="12" customFormat="1" x14ac:dyDescent="0.35"/>
    <row r="18" s="12" customFormat="1" x14ac:dyDescent="0.35"/>
    <row r="19" s="12" customFormat="1" x14ac:dyDescent="0.35"/>
    <row r="20" s="12" customFormat="1" x14ac:dyDescent="0.35"/>
    <row r="21" s="12" customFormat="1" x14ac:dyDescent="0.35"/>
    <row r="22" s="12" customFormat="1" x14ac:dyDescent="0.35"/>
    <row r="23" s="12" customFormat="1" x14ac:dyDescent="0.35"/>
    <row r="24" s="12" customFormat="1" x14ac:dyDescent="0.35"/>
    <row r="25" s="12" customFormat="1" x14ac:dyDescent="0.35"/>
    <row r="26" s="12" customFormat="1" x14ac:dyDescent="0.35"/>
    <row r="27" s="12" customFormat="1" x14ac:dyDescent="0.35"/>
    <row r="28" s="12" customFormat="1" x14ac:dyDescent="0.35"/>
    <row r="29" s="12" customFormat="1" x14ac:dyDescent="0.35"/>
    <row r="30" s="12" customFormat="1" x14ac:dyDescent="0.35"/>
    <row r="31" s="12" customFormat="1" x14ac:dyDescent="0.35"/>
    <row r="32" s="12" customFormat="1" x14ac:dyDescent="0.35"/>
    <row r="33" s="12" customFormat="1" x14ac:dyDescent="0.35"/>
    <row r="34" s="12" customFormat="1" x14ac:dyDescent="0.35"/>
    <row r="35" s="12" customFormat="1" x14ac:dyDescent="0.35"/>
    <row r="36" s="12" customFormat="1" x14ac:dyDescent="0.35"/>
    <row r="37" s="12" customFormat="1" x14ac:dyDescent="0.35"/>
    <row r="38" s="12" customFormat="1" x14ac:dyDescent="0.35"/>
    <row r="39" s="12" customFormat="1" x14ac:dyDescent="0.35"/>
    <row r="40" s="12" customFormat="1" x14ac:dyDescent="0.35"/>
    <row r="41" s="12" customFormat="1" x14ac:dyDescent="0.35"/>
    <row r="42" s="12" customFormat="1" x14ac:dyDescent="0.35"/>
    <row r="43" s="12" customFormat="1" x14ac:dyDescent="0.35"/>
    <row r="44" s="12" customFormat="1" x14ac:dyDescent="0.35"/>
    <row r="45" s="12" customFormat="1" x14ac:dyDescent="0.35"/>
    <row r="46" s="12" customFormat="1" x14ac:dyDescent="0.35"/>
    <row r="47" s="12" customFormat="1" hidden="1" x14ac:dyDescent="0.35"/>
    <row r="48" s="12" customFormat="1" hidden="1" x14ac:dyDescent="0.35"/>
    <row r="49" s="12" customFormat="1" hidden="1" x14ac:dyDescent="0.35"/>
    <row r="50" s="12" customFormat="1" hidden="1" x14ac:dyDescent="0.35"/>
    <row r="51" s="12" customFormat="1" hidden="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03478-676E-4FDE-BC61-69A97AEA25C7}">
  <dimension ref="A2:F211"/>
  <sheetViews>
    <sheetView workbookViewId="0">
      <selection activeCell="B13" sqref="B13"/>
    </sheetView>
  </sheetViews>
  <sheetFormatPr defaultRowHeight="14.5" x14ac:dyDescent="0.35"/>
  <cols>
    <col min="1" max="1" width="12.36328125" bestFit="1" customWidth="1"/>
    <col min="2" max="2" width="14.54296875" bestFit="1" customWidth="1"/>
    <col min="3" max="3" width="13.1796875" bestFit="1" customWidth="1"/>
    <col min="4" max="4" width="10.26953125" bestFit="1" customWidth="1"/>
    <col min="5" max="5" width="12.36328125" bestFit="1" customWidth="1"/>
    <col min="6" max="6" width="13.81640625" bestFit="1" customWidth="1"/>
    <col min="7" max="13" width="6.6328125" bestFit="1" customWidth="1"/>
    <col min="14" max="14" width="10.7265625" bestFit="1" customWidth="1"/>
    <col min="15" max="15" width="5.6328125" bestFit="1" customWidth="1"/>
    <col min="16" max="16" width="6.08984375" bestFit="1" customWidth="1"/>
    <col min="17" max="17" width="6.453125" bestFit="1" customWidth="1"/>
    <col min="18" max="18" width="6.26953125" bestFit="1" customWidth="1"/>
    <col min="19" max="19" width="5.453125" bestFit="1" customWidth="1"/>
    <col min="20" max="20" width="6.453125" bestFit="1" customWidth="1"/>
    <col min="21" max="21" width="5.81640625" bestFit="1" customWidth="1"/>
    <col min="22" max="22" width="5.6328125" bestFit="1" customWidth="1"/>
    <col min="23" max="23" width="6.453125" bestFit="1" customWidth="1"/>
    <col min="24" max="24" width="5.90625" bestFit="1" customWidth="1"/>
    <col min="25" max="25" width="5.7265625" bestFit="1" customWidth="1"/>
    <col min="26" max="26" width="6.6328125" bestFit="1" customWidth="1"/>
    <col min="27" max="27" width="5.6328125" bestFit="1" customWidth="1"/>
    <col min="28" max="28" width="6.08984375" bestFit="1" customWidth="1"/>
    <col min="29" max="29" width="6.453125" bestFit="1" customWidth="1"/>
    <col min="30" max="30" width="6.26953125" bestFit="1" customWidth="1"/>
    <col min="31" max="31" width="5.453125" bestFit="1" customWidth="1"/>
    <col min="32" max="32" width="6.453125" bestFit="1" customWidth="1"/>
    <col min="33" max="33" width="5.81640625" bestFit="1" customWidth="1"/>
    <col min="34" max="34" width="5.6328125" bestFit="1" customWidth="1"/>
    <col min="35" max="35" width="6.453125" bestFit="1" customWidth="1"/>
    <col min="36" max="36" width="5.90625" bestFit="1" customWidth="1"/>
    <col min="37" max="37" width="5.7265625" bestFit="1" customWidth="1"/>
    <col min="38" max="38" width="6.6328125" bestFit="1" customWidth="1"/>
    <col min="39" max="39" width="5.6328125" bestFit="1" customWidth="1"/>
    <col min="40" max="40" width="6.08984375" bestFit="1" customWidth="1"/>
    <col min="41" max="41" width="6.453125" bestFit="1" customWidth="1"/>
    <col min="42" max="42" width="6.26953125" bestFit="1" customWidth="1"/>
    <col min="43" max="43" width="5.453125" bestFit="1" customWidth="1"/>
    <col min="44" max="44" width="6.453125" bestFit="1" customWidth="1"/>
    <col min="45" max="45" width="5.81640625" bestFit="1" customWidth="1"/>
    <col min="46" max="46" width="5.6328125" bestFit="1" customWidth="1"/>
    <col min="47" max="47" width="6.453125" bestFit="1" customWidth="1"/>
    <col min="48" max="48" width="6.6328125" bestFit="1" customWidth="1"/>
    <col min="49" max="49" width="5.7265625" bestFit="1" customWidth="1"/>
    <col min="50" max="50" width="10.7265625" bestFit="1" customWidth="1"/>
    <col min="51" max="1238" width="10.453125" bestFit="1" customWidth="1"/>
    <col min="1239" max="1239" width="10.7265625" bestFit="1" customWidth="1"/>
  </cols>
  <sheetData>
    <row r="2" spans="1:6" x14ac:dyDescent="0.35">
      <c r="A2" t="s">
        <v>9363</v>
      </c>
    </row>
    <row r="3" spans="1:6" x14ac:dyDescent="0.35">
      <c r="A3" s="10" t="s">
        <v>9357</v>
      </c>
      <c r="B3" t="s">
        <v>9356</v>
      </c>
      <c r="E3" t="s">
        <v>9388</v>
      </c>
    </row>
    <row r="4" spans="1:6" x14ac:dyDescent="0.35">
      <c r="A4" s="11" t="s">
        <v>9359</v>
      </c>
      <c r="B4" s="9">
        <v>729221300</v>
      </c>
      <c r="E4" s="10" t="s">
        <v>9357</v>
      </c>
      <c r="F4" t="s">
        <v>9356</v>
      </c>
    </row>
    <row r="5" spans="1:6" x14ac:dyDescent="0.35">
      <c r="A5" s="11" t="s">
        <v>9360</v>
      </c>
      <c r="B5" s="9">
        <v>789267770</v>
      </c>
      <c r="E5" s="11" t="s">
        <v>9376</v>
      </c>
      <c r="F5" s="9">
        <v>141181700</v>
      </c>
    </row>
    <row r="6" spans="1:6" x14ac:dyDescent="0.35">
      <c r="A6" s="11" t="s">
        <v>9361</v>
      </c>
      <c r="B6" s="9">
        <v>1075369570</v>
      </c>
      <c r="E6" s="11" t="s">
        <v>9377</v>
      </c>
      <c r="F6" s="9">
        <v>138755800</v>
      </c>
    </row>
    <row r="7" spans="1:6" x14ac:dyDescent="0.35">
      <c r="A7" s="11" t="s">
        <v>9362</v>
      </c>
      <c r="B7" s="9">
        <v>1188840570</v>
      </c>
      <c r="E7" s="11" t="s">
        <v>9378</v>
      </c>
      <c r="F7" s="9">
        <v>245864060</v>
      </c>
    </row>
    <row r="8" spans="1:6" x14ac:dyDescent="0.35">
      <c r="A8" s="11" t="s">
        <v>9358</v>
      </c>
      <c r="B8" s="9">
        <v>3782699210</v>
      </c>
      <c r="C8" s="13">
        <f>GETPIVOTDATA("[Measures].[Sum of Profit]",$A$3)</f>
        <v>3782699210</v>
      </c>
      <c r="E8" s="11" t="s">
        <v>9379</v>
      </c>
      <c r="F8" s="9">
        <v>275937900</v>
      </c>
    </row>
    <row r="9" spans="1:6" x14ac:dyDescent="0.35">
      <c r="E9" s="11" t="s">
        <v>9380</v>
      </c>
      <c r="F9" s="9">
        <v>332983680</v>
      </c>
    </row>
    <row r="10" spans="1:6" x14ac:dyDescent="0.35">
      <c r="A10" s="11" t="s">
        <v>9365</v>
      </c>
      <c r="E10" s="11" t="s">
        <v>9381</v>
      </c>
      <c r="F10" s="9">
        <v>295312650</v>
      </c>
    </row>
    <row r="11" spans="1:6" x14ac:dyDescent="0.35">
      <c r="A11" s="10" t="s">
        <v>9357</v>
      </c>
      <c r="B11" t="s">
        <v>9364</v>
      </c>
      <c r="E11" s="11" t="s">
        <v>9382</v>
      </c>
      <c r="F11" s="9">
        <v>205618000</v>
      </c>
    </row>
    <row r="12" spans="1:6" x14ac:dyDescent="0.35">
      <c r="A12" s="11" t="s">
        <v>9359</v>
      </c>
      <c r="B12" s="9">
        <v>969</v>
      </c>
      <c r="E12" s="11" t="s">
        <v>9383</v>
      </c>
      <c r="F12" s="9">
        <v>319657650</v>
      </c>
    </row>
    <row r="13" spans="1:6" x14ac:dyDescent="0.35">
      <c r="A13" s="11" t="s">
        <v>9360</v>
      </c>
      <c r="B13" s="9">
        <v>1038</v>
      </c>
      <c r="E13" s="11" t="s">
        <v>9384</v>
      </c>
      <c r="F13" s="9">
        <v>351524270</v>
      </c>
    </row>
    <row r="14" spans="1:6" x14ac:dyDescent="0.35">
      <c r="A14" s="11" t="s">
        <v>9361</v>
      </c>
      <c r="B14" s="9">
        <v>1315</v>
      </c>
      <c r="E14" s="11" t="s">
        <v>9385</v>
      </c>
      <c r="F14" s="9">
        <v>334349300</v>
      </c>
    </row>
    <row r="15" spans="1:6" x14ac:dyDescent="0.35">
      <c r="A15" s="11" t="s">
        <v>9362</v>
      </c>
      <c r="B15" s="9">
        <v>1687</v>
      </c>
      <c r="E15" s="11" t="s">
        <v>9386</v>
      </c>
      <c r="F15" s="9">
        <v>566886300</v>
      </c>
    </row>
    <row r="16" spans="1:6" x14ac:dyDescent="0.35">
      <c r="A16" s="11" t="s">
        <v>9358</v>
      </c>
      <c r="B16" s="9">
        <v>5009</v>
      </c>
      <c r="C16">
        <f>GETPIVOTDATA("[Measures].[Count of Order ID]",$A$11)</f>
        <v>5009</v>
      </c>
      <c r="E16" s="11" t="s">
        <v>9387</v>
      </c>
      <c r="F16" s="9">
        <v>574627900</v>
      </c>
    </row>
    <row r="17" spans="1:6" x14ac:dyDescent="0.35">
      <c r="E17" s="11" t="s">
        <v>9358</v>
      </c>
      <c r="F17" s="9">
        <v>3782699210</v>
      </c>
    </row>
    <row r="19" spans="1:6" x14ac:dyDescent="0.35">
      <c r="A19" s="11" t="s">
        <v>9366</v>
      </c>
    </row>
    <row r="20" spans="1:6" x14ac:dyDescent="0.35">
      <c r="A20" s="10" t="s">
        <v>9357</v>
      </c>
      <c r="B20" t="s">
        <v>9367</v>
      </c>
    </row>
    <row r="21" spans="1:6" x14ac:dyDescent="0.35">
      <c r="A21" s="11" t="s">
        <v>9359</v>
      </c>
      <c r="B21" s="9">
        <v>595</v>
      </c>
    </row>
    <row r="22" spans="1:6" x14ac:dyDescent="0.35">
      <c r="A22" s="11" t="s">
        <v>9360</v>
      </c>
      <c r="B22" s="9">
        <v>573</v>
      </c>
    </row>
    <row r="23" spans="1:6" x14ac:dyDescent="0.35">
      <c r="A23" s="11" t="s">
        <v>9361</v>
      </c>
      <c r="B23" s="9">
        <v>638</v>
      </c>
    </row>
    <row r="24" spans="1:6" x14ac:dyDescent="0.35">
      <c r="A24" s="11" t="s">
        <v>9362</v>
      </c>
      <c r="B24" s="9">
        <v>693</v>
      </c>
    </row>
    <row r="25" spans="1:6" x14ac:dyDescent="0.35">
      <c r="A25" s="11" t="s">
        <v>9358</v>
      </c>
      <c r="B25" s="9">
        <v>793</v>
      </c>
      <c r="C25">
        <f>GETPIVOTDATA("[Measures].[Distinct Count of Customer Name]",$A$20)</f>
        <v>793</v>
      </c>
    </row>
    <row r="38" spans="1:2" x14ac:dyDescent="0.35">
      <c r="A38" s="11" t="s">
        <v>9369</v>
      </c>
    </row>
    <row r="39" spans="1:2" x14ac:dyDescent="0.35">
      <c r="A39" s="10" t="s">
        <v>9357</v>
      </c>
      <c r="B39" t="s">
        <v>9356</v>
      </c>
    </row>
    <row r="40" spans="1:2" x14ac:dyDescent="0.35">
      <c r="A40" s="11" t="s">
        <v>30</v>
      </c>
      <c r="B40" s="9">
        <v>1203196210</v>
      </c>
    </row>
    <row r="41" spans="1:2" x14ac:dyDescent="0.35">
      <c r="A41" s="11" t="s">
        <v>40</v>
      </c>
      <c r="B41" s="9">
        <v>1096868200</v>
      </c>
    </row>
    <row r="42" spans="1:2" x14ac:dyDescent="0.35">
      <c r="A42" s="11" t="s">
        <v>135</v>
      </c>
      <c r="B42" s="9">
        <v>1482634800</v>
      </c>
    </row>
    <row r="43" spans="1:2" x14ac:dyDescent="0.35">
      <c r="A43" s="11" t="s">
        <v>9358</v>
      </c>
      <c r="B43" s="9">
        <v>3782699210</v>
      </c>
    </row>
    <row r="46" spans="1:2" x14ac:dyDescent="0.35">
      <c r="A46" s="11" t="s">
        <v>9370</v>
      </c>
    </row>
    <row r="47" spans="1:2" x14ac:dyDescent="0.35">
      <c r="A47" t="s">
        <v>9357</v>
      </c>
      <c r="B47" t="str" vm="35">
        <f>CUBEMEMBER("ThisWorkbookDataModel","[Measures].[Sum of Profit]")</f>
        <v>Sum of Profit</v>
      </c>
    </row>
    <row r="48" spans="1:2" x14ac:dyDescent="0.35">
      <c r="A48" s="11" t="str" vm="30">
        <f>CUBEMEMBER("ThisWorkbookDataModel","[Table3].[City].&amp;[Bali]")</f>
        <v>Bali</v>
      </c>
      <c r="B48" s="9" vm="44">
        <f t="shared" ref="B48:B85" si="0">CUBEVALUE("ThisWorkbookDataModel",$A48,B$47)</f>
        <v>100624900</v>
      </c>
    </row>
    <row r="49" spans="1:2" x14ac:dyDescent="0.35">
      <c r="A49" s="11" t="str" vm="25">
        <f>CUBEMEMBER("ThisWorkbookDataModel","[Table3].[City].&amp;[Bangka Belitung]")</f>
        <v>Bangka Belitung</v>
      </c>
      <c r="B49" s="9" vm="53">
        <f t="shared" si="0"/>
        <v>88986500</v>
      </c>
    </row>
    <row r="50" spans="1:2" x14ac:dyDescent="0.35">
      <c r="A50" s="11" t="str" vm="11">
        <f>CUBEMEMBER("ThisWorkbookDataModel","[Table3].[City].&amp;[Banten]")</f>
        <v>Banten</v>
      </c>
      <c r="B50" s="9" vm="58">
        <f t="shared" si="0"/>
        <v>63402900</v>
      </c>
    </row>
    <row r="51" spans="1:2" x14ac:dyDescent="0.35">
      <c r="A51" s="11" t="str" vm="5">
        <f>CUBEMEMBER("ThisWorkbookDataModel","[Table3].[City].&amp;[Bengkulu]")</f>
        <v>Bengkulu</v>
      </c>
      <c r="B51" s="9" vm="63">
        <f t="shared" si="0"/>
        <v>88198100</v>
      </c>
    </row>
    <row r="52" spans="1:2" x14ac:dyDescent="0.35">
      <c r="A52" s="11" t="str" vm="20">
        <f>CUBEMEMBER("ThisWorkbookDataModel","[Table3].[City].&amp;[DI Yogyakarta]")</f>
        <v>DI Yogyakarta</v>
      </c>
      <c r="B52" s="9" vm="68">
        <f t="shared" si="0"/>
        <v>66860300</v>
      </c>
    </row>
    <row r="53" spans="1:2" x14ac:dyDescent="0.35">
      <c r="A53" s="11" t="str" vm="15">
        <f>CUBEMEMBER("ThisWorkbookDataModel","[Table3].[City].&amp;[DKI Jakarta]")</f>
        <v>DKI Jakarta</v>
      </c>
      <c r="B53" s="9" vm="73">
        <f t="shared" si="0"/>
        <v>68595600</v>
      </c>
    </row>
    <row r="54" spans="1:2" x14ac:dyDescent="0.35">
      <c r="A54" s="11" t="str" vm="39">
        <f>CUBEMEMBER("ThisWorkbookDataModel","[Table3].[City].&amp;[Gorontalo]")</f>
        <v>Gorontalo</v>
      </c>
      <c r="B54" s="9" vm="47">
        <f t="shared" si="0"/>
        <v>96834000</v>
      </c>
    </row>
    <row r="55" spans="1:2" x14ac:dyDescent="0.35">
      <c r="A55" s="11" t="str" vm="34">
        <f>CUBEMEMBER("ThisWorkbookDataModel","[Table3].[City].&amp;[Jambi]")</f>
        <v>Jambi</v>
      </c>
      <c r="B55" s="9" vm="50">
        <f t="shared" si="0"/>
        <v>105224400</v>
      </c>
    </row>
    <row r="56" spans="1:2" x14ac:dyDescent="0.35">
      <c r="A56" s="11" t="str" vm="29">
        <f>CUBEMEMBER("ThisWorkbookDataModel","[Table3].[City].&amp;[Jawa Barat]")</f>
        <v>Jawa Barat</v>
      </c>
      <c r="B56" s="9" vm="43">
        <f t="shared" si="0"/>
        <v>125692200</v>
      </c>
    </row>
    <row r="57" spans="1:2" x14ac:dyDescent="0.35">
      <c r="A57" s="11" t="str" vm="24">
        <f>CUBEMEMBER("ThisWorkbookDataModel","[Table3].[City].&amp;[Jawa Tengah]")</f>
        <v>Jawa Tengah</v>
      </c>
      <c r="B57" s="9" vm="54">
        <f t="shared" si="0"/>
        <v>84500300</v>
      </c>
    </row>
    <row r="58" spans="1:2" x14ac:dyDescent="0.35">
      <c r="A58" s="11" t="str" vm="10">
        <f>CUBEMEMBER("ThisWorkbookDataModel","[Table3].[City].&amp;[Jawa Timur]")</f>
        <v>Jawa Timur</v>
      </c>
      <c r="B58" s="9" vm="59">
        <f t="shared" si="0"/>
        <v>124805300</v>
      </c>
    </row>
    <row r="59" spans="1:2" x14ac:dyDescent="0.35">
      <c r="A59" s="11" t="str" vm="4">
        <f>CUBEMEMBER("ThisWorkbookDataModel","[Table3].[City].&amp;[Kalimantan Barat]")</f>
        <v>Kalimantan Barat</v>
      </c>
      <c r="B59" s="9" vm="64">
        <f t="shared" si="0"/>
        <v>66476400</v>
      </c>
    </row>
    <row r="60" spans="1:2" x14ac:dyDescent="0.35">
      <c r="A60" s="11" t="str" vm="19">
        <f>CUBEMEMBER("ThisWorkbookDataModel","[Table3].[City].&amp;[Kalimantan Selatan]")</f>
        <v>Kalimantan Selatan</v>
      </c>
      <c r="B60" s="9" vm="69">
        <f t="shared" si="0"/>
        <v>91509500</v>
      </c>
    </row>
    <row r="61" spans="1:2" x14ac:dyDescent="0.35">
      <c r="A61" s="11" t="str" vm="14">
        <f>CUBEMEMBER("ThisWorkbookDataModel","[Table3].[City].&amp;[Kalimantan Tengah]")</f>
        <v>Kalimantan Tengah</v>
      </c>
      <c r="B61" s="9" vm="74">
        <f t="shared" si="0"/>
        <v>112844380</v>
      </c>
    </row>
    <row r="62" spans="1:2" x14ac:dyDescent="0.35">
      <c r="A62" s="11" t="str" vm="38">
        <f>CUBEMEMBER("ThisWorkbookDataModel","[Table3].[City].&amp;[Kalimantan Timur]")</f>
        <v>Kalimantan Timur</v>
      </c>
      <c r="B62" s="9" vm="49">
        <f t="shared" si="0"/>
        <v>142396850</v>
      </c>
    </row>
    <row r="63" spans="1:2" x14ac:dyDescent="0.35">
      <c r="A63" s="11" t="str" vm="33">
        <f>CUBEMEMBER("ThisWorkbookDataModel","[Table3].[City].&amp;[Kalimantan Utara]")</f>
        <v>Kalimantan Utara</v>
      </c>
      <c r="B63" s="9" vm="48">
        <f t="shared" si="0"/>
        <v>84779300</v>
      </c>
    </row>
    <row r="64" spans="1:2" x14ac:dyDescent="0.35">
      <c r="A64" s="11" t="str" vm="28">
        <f>CUBEMEMBER("ThisWorkbookDataModel","[Table3].[City].&amp;[Kepulauan Riau]")</f>
        <v>Kepulauan Riau</v>
      </c>
      <c r="B64" s="9" vm="42">
        <f t="shared" si="0"/>
        <v>87720450</v>
      </c>
    </row>
    <row r="65" spans="1:2" x14ac:dyDescent="0.35">
      <c r="A65" s="11" t="str" vm="23">
        <f>CUBEMEMBER("ThisWorkbookDataModel","[Table3].[City].&amp;[Lampung]")</f>
        <v>Lampung</v>
      </c>
      <c r="B65" s="9" vm="55">
        <f t="shared" si="0"/>
        <v>99929600</v>
      </c>
    </row>
    <row r="66" spans="1:2" x14ac:dyDescent="0.35">
      <c r="A66" s="11" t="str" vm="9">
        <f>CUBEMEMBER("ThisWorkbookDataModel","[Table3].[City].&amp;[Maluku]")</f>
        <v>Maluku</v>
      </c>
      <c r="B66" s="9" vm="60">
        <f t="shared" si="0"/>
        <v>120617200</v>
      </c>
    </row>
    <row r="67" spans="1:2" x14ac:dyDescent="0.35">
      <c r="A67" s="11" t="str" vm="3">
        <f>CUBEMEMBER("ThisWorkbookDataModel","[Table3].[City].&amp;[Maluku Utara]")</f>
        <v>Maluku Utara</v>
      </c>
      <c r="B67" s="9" vm="65">
        <f t="shared" si="0"/>
        <v>105406960</v>
      </c>
    </row>
    <row r="68" spans="1:2" x14ac:dyDescent="0.35">
      <c r="A68" s="11" t="str" vm="18">
        <f>CUBEMEMBER("ThisWorkbookDataModel","[Table3].[City].&amp;[Nanggroe Aceh Darussalam]")</f>
        <v>Nanggroe Aceh Darussalam</v>
      </c>
      <c r="B68" s="9" vm="70">
        <f t="shared" si="0"/>
        <v>85207300</v>
      </c>
    </row>
    <row r="69" spans="1:2" x14ac:dyDescent="0.35">
      <c r="A69" s="11" t="str" vm="13">
        <f>CUBEMEMBER("ThisWorkbookDataModel","[Table3].[City].&amp;[Nusa Tenggara Barat]")</f>
        <v>Nusa Tenggara Barat</v>
      </c>
      <c r="B69" s="9" vm="75">
        <f t="shared" si="0"/>
        <v>58853600</v>
      </c>
    </row>
    <row r="70" spans="1:2" x14ac:dyDescent="0.35">
      <c r="A70" s="11" t="str" vm="37">
        <f>CUBEMEMBER("ThisWorkbookDataModel","[Table3].[City].&amp;[Nusa Tenggara Timur]")</f>
        <v>Nusa Tenggara Timur</v>
      </c>
      <c r="B70" s="9" vm="46">
        <f t="shared" si="0"/>
        <v>127268480</v>
      </c>
    </row>
    <row r="71" spans="1:2" x14ac:dyDescent="0.35">
      <c r="A71" s="11" t="str" vm="32">
        <f>CUBEMEMBER("ThisWorkbookDataModel","[Table3].[City].&amp;[Papua]")</f>
        <v>Papua</v>
      </c>
      <c r="B71" s="9" vm="51">
        <f t="shared" si="0"/>
        <v>66989500</v>
      </c>
    </row>
    <row r="72" spans="1:2" x14ac:dyDescent="0.35">
      <c r="A72" s="11" t="str" vm="27">
        <f>CUBEMEMBER("ThisWorkbookDataModel","[Table3].[City].&amp;[Papua Barat]")</f>
        <v>Papua Barat</v>
      </c>
      <c r="B72" s="9" vm="41">
        <f t="shared" si="0"/>
        <v>142945800</v>
      </c>
    </row>
    <row r="73" spans="1:2" x14ac:dyDescent="0.35">
      <c r="A73" s="11" t="str" vm="22">
        <f>CUBEMEMBER("ThisWorkbookDataModel","[Table3].[City].&amp;[Papua Pegunungan]")</f>
        <v>Papua Pegunungan</v>
      </c>
      <c r="B73" s="9" vm="56">
        <f t="shared" si="0"/>
        <v>128280980</v>
      </c>
    </row>
    <row r="74" spans="1:2" x14ac:dyDescent="0.35">
      <c r="A74" s="11" t="str" vm="8">
        <f>CUBEMEMBER("ThisWorkbookDataModel","[Table3].[City].&amp;[Papua Selatan]")</f>
        <v>Papua Selatan</v>
      </c>
      <c r="B74" s="9" vm="61">
        <f t="shared" si="0"/>
        <v>80018840</v>
      </c>
    </row>
    <row r="75" spans="1:2" x14ac:dyDescent="0.35">
      <c r="A75" s="11" t="str" vm="2">
        <f>CUBEMEMBER("ThisWorkbookDataModel","[Table3].[City].&amp;[Papua Tengah]")</f>
        <v>Papua Tengah</v>
      </c>
      <c r="B75" s="9" vm="66">
        <f t="shared" si="0"/>
        <v>104939950</v>
      </c>
    </row>
    <row r="76" spans="1:2" x14ac:dyDescent="0.35">
      <c r="A76" s="11" t="str" vm="17">
        <f>CUBEMEMBER("ThisWorkbookDataModel","[Table3].[City].&amp;[Riau]")</f>
        <v>Riau</v>
      </c>
      <c r="B76" s="9" vm="71">
        <f t="shared" si="0"/>
        <v>135236200</v>
      </c>
    </row>
    <row r="77" spans="1:2" x14ac:dyDescent="0.35">
      <c r="A77" s="11" t="str" vm="12">
        <f>CUBEMEMBER("ThisWorkbookDataModel","[Table3].[City].&amp;[Sulawesi Barat]")</f>
        <v>Sulawesi Barat</v>
      </c>
      <c r="B77" s="9" vm="76">
        <f t="shared" si="0"/>
        <v>190535200</v>
      </c>
    </row>
    <row r="78" spans="1:2" x14ac:dyDescent="0.35">
      <c r="A78" s="11" t="str" vm="36">
        <f>CUBEMEMBER("ThisWorkbookDataModel","[Table3].[City].&amp;[Sulawesi Selatan]")</f>
        <v>Sulawesi Selatan</v>
      </c>
      <c r="B78" s="9" vm="45">
        <f t="shared" si="0"/>
        <v>134073320</v>
      </c>
    </row>
    <row r="79" spans="1:2" x14ac:dyDescent="0.35">
      <c r="A79" s="11" t="str" vm="31">
        <f>CUBEMEMBER("ThisWorkbookDataModel","[Table3].[City].&amp;[Sulawesi Tengah]")</f>
        <v>Sulawesi Tengah</v>
      </c>
      <c r="B79" s="9" vm="52">
        <f t="shared" si="0"/>
        <v>124328200</v>
      </c>
    </row>
    <row r="80" spans="1:2" x14ac:dyDescent="0.35">
      <c r="A80" s="11" t="str" vm="26">
        <f>CUBEMEMBER("ThisWorkbookDataModel","[Table3].[City].&amp;[Sulawesi Tenggara]")</f>
        <v>Sulawesi Tenggara</v>
      </c>
      <c r="B80" s="9" vm="40">
        <f t="shared" si="0"/>
        <v>89444300</v>
      </c>
    </row>
    <row r="81" spans="1:2" x14ac:dyDescent="0.35">
      <c r="A81" s="11" t="str" vm="21">
        <f>CUBEMEMBER("ThisWorkbookDataModel","[Table3].[City].&amp;[Sulawesi Utara]")</f>
        <v>Sulawesi Utara</v>
      </c>
      <c r="B81" s="9" vm="57">
        <f t="shared" si="0"/>
        <v>105389600</v>
      </c>
    </row>
    <row r="82" spans="1:2" x14ac:dyDescent="0.35">
      <c r="A82" s="11" t="str" vm="7">
        <f>CUBEMEMBER("ThisWorkbookDataModel","[Table3].[City].&amp;[Sumatra Barat]")</f>
        <v>Sumatra Barat</v>
      </c>
      <c r="B82" s="9" vm="62">
        <f t="shared" si="0"/>
        <v>120403000</v>
      </c>
    </row>
    <row r="83" spans="1:2" x14ac:dyDescent="0.35">
      <c r="A83" s="11" t="str" vm="1">
        <f>CUBEMEMBER("ThisWorkbookDataModel","[Table3].[City].&amp;[Sumatra Selatan]")</f>
        <v>Sumatra Selatan</v>
      </c>
      <c r="B83" s="9" vm="67">
        <f t="shared" si="0"/>
        <v>61593100</v>
      </c>
    </row>
    <row r="84" spans="1:2" x14ac:dyDescent="0.35">
      <c r="A84" s="11" t="str" vm="16">
        <f>CUBEMEMBER("ThisWorkbookDataModel","[Table3].[City].&amp;[Sumatra Utara]")</f>
        <v>Sumatra Utara</v>
      </c>
      <c r="B84" s="9" vm="72">
        <f t="shared" si="0"/>
        <v>101786700</v>
      </c>
    </row>
    <row r="85" spans="1:2" x14ac:dyDescent="0.35">
      <c r="A85" s="11" t="str" vm="6">
        <f>CUBEMEMBER("ThisWorkbookDataModel","[Table3].[City].[All]","Grand Total")</f>
        <v>Grand Total</v>
      </c>
      <c r="B85" s="9" vm="77">
        <f t="shared" si="0"/>
        <v>3782699210</v>
      </c>
    </row>
    <row r="88" spans="1:2" x14ac:dyDescent="0.35">
      <c r="A88" s="11" t="s">
        <v>6</v>
      </c>
    </row>
    <row r="89" spans="1:2" x14ac:dyDescent="0.35">
      <c r="A89" s="10" t="s">
        <v>9357</v>
      </c>
      <c r="B89" t="s">
        <v>9364</v>
      </c>
    </row>
    <row r="90" spans="1:2" x14ac:dyDescent="0.35">
      <c r="A90" s="11" t="s">
        <v>116</v>
      </c>
      <c r="B90" s="9">
        <v>212</v>
      </c>
    </row>
    <row r="91" spans="1:2" x14ac:dyDescent="0.35">
      <c r="A91" s="11" t="s">
        <v>24</v>
      </c>
      <c r="B91" s="9">
        <v>933</v>
      </c>
    </row>
    <row r="92" spans="1:2" x14ac:dyDescent="0.35">
      <c r="A92" s="11" t="s">
        <v>35</v>
      </c>
      <c r="B92" s="9">
        <v>1164</v>
      </c>
    </row>
    <row r="93" spans="1:2" x14ac:dyDescent="0.35">
      <c r="A93" s="11" t="s">
        <v>67</v>
      </c>
      <c r="B93" s="9">
        <v>1168</v>
      </c>
    </row>
    <row r="94" spans="1:2" x14ac:dyDescent="0.35">
      <c r="A94" s="11" t="s">
        <v>51</v>
      </c>
      <c r="B94" s="9">
        <v>1532</v>
      </c>
    </row>
    <row r="95" spans="1:2" x14ac:dyDescent="0.35">
      <c r="A95" s="11" t="s">
        <v>9358</v>
      </c>
      <c r="B95" s="9">
        <v>5009</v>
      </c>
    </row>
    <row r="98" spans="1:2" x14ac:dyDescent="0.35">
      <c r="A98" s="11" t="s">
        <v>7</v>
      </c>
    </row>
    <row r="99" spans="1:2" x14ac:dyDescent="0.35">
      <c r="A99" s="10" t="s">
        <v>9357</v>
      </c>
      <c r="B99" t="s">
        <v>9364</v>
      </c>
    </row>
    <row r="100" spans="1:2" x14ac:dyDescent="0.35">
      <c r="A100" s="11" t="s">
        <v>59</v>
      </c>
      <c r="B100" s="9">
        <v>188</v>
      </c>
    </row>
    <row r="101" spans="1:2" x14ac:dyDescent="0.35">
      <c r="A101" s="11" t="s">
        <v>105</v>
      </c>
      <c r="B101" s="9">
        <v>216</v>
      </c>
    </row>
    <row r="102" spans="1:2" x14ac:dyDescent="0.35">
      <c r="A102" s="11" t="s">
        <v>131</v>
      </c>
      <c r="B102" s="9">
        <v>220</v>
      </c>
    </row>
    <row r="103" spans="1:2" x14ac:dyDescent="0.35">
      <c r="A103" s="11" t="s">
        <v>139</v>
      </c>
      <c r="B103" s="9">
        <v>1387</v>
      </c>
    </row>
    <row r="104" spans="1:2" x14ac:dyDescent="0.35">
      <c r="A104" s="11" t="s">
        <v>25</v>
      </c>
      <c r="B104" s="9">
        <v>2998</v>
      </c>
    </row>
    <row r="105" spans="1:2" x14ac:dyDescent="0.35">
      <c r="A105" s="11" t="s">
        <v>9358</v>
      </c>
      <c r="B105" s="9">
        <v>5009</v>
      </c>
    </row>
    <row r="108" spans="1:2" x14ac:dyDescent="0.35">
      <c r="A108" s="11" t="s">
        <v>9372</v>
      </c>
    </row>
    <row r="109" spans="1:2" x14ac:dyDescent="0.35">
      <c r="A109" s="10" t="s">
        <v>9357</v>
      </c>
      <c r="B109" t="s">
        <v>9371</v>
      </c>
    </row>
    <row r="110" spans="1:2" x14ac:dyDescent="0.35">
      <c r="A110" s="11" t="s">
        <v>30</v>
      </c>
      <c r="B110" s="9">
        <v>4213</v>
      </c>
    </row>
    <row r="111" spans="1:2" x14ac:dyDescent="0.35">
      <c r="A111" s="11" t="s">
        <v>40</v>
      </c>
      <c r="B111" s="9">
        <v>11566</v>
      </c>
    </row>
    <row r="112" spans="1:2" x14ac:dyDescent="0.35">
      <c r="A112" s="11" t="s">
        <v>135</v>
      </c>
      <c r="B112" s="9">
        <v>3265</v>
      </c>
    </row>
    <row r="113" spans="1:5" x14ac:dyDescent="0.35">
      <c r="A113" s="11" t="s">
        <v>9358</v>
      </c>
      <c r="B113" s="9">
        <v>19044</v>
      </c>
      <c r="C113">
        <f>GETPIVOTDATA("[Measures].[Sum of Quantity]",$A$109)</f>
        <v>19044</v>
      </c>
    </row>
    <row r="116" spans="1:5" x14ac:dyDescent="0.35">
      <c r="A116" s="11" t="s">
        <v>9373</v>
      </c>
    </row>
    <row r="117" spans="1:5" x14ac:dyDescent="0.35">
      <c r="A117" s="10" t="s">
        <v>9371</v>
      </c>
      <c r="B117" s="10" t="s">
        <v>9368</v>
      </c>
    </row>
    <row r="118" spans="1:5" x14ac:dyDescent="0.35">
      <c r="A118" s="10" t="s">
        <v>9357</v>
      </c>
      <c r="B118" t="s">
        <v>30</v>
      </c>
      <c r="C118" t="s">
        <v>40</v>
      </c>
      <c r="D118" t="s">
        <v>135</v>
      </c>
      <c r="E118" t="s">
        <v>9358</v>
      </c>
    </row>
    <row r="119" spans="1:5" x14ac:dyDescent="0.35">
      <c r="A119" s="11" t="s">
        <v>9359</v>
      </c>
      <c r="B119" s="9">
        <v>835</v>
      </c>
      <c r="C119" s="9">
        <v>2267</v>
      </c>
      <c r="D119" s="9">
        <v>581</v>
      </c>
      <c r="E119" s="9">
        <v>3683</v>
      </c>
    </row>
    <row r="120" spans="1:5" x14ac:dyDescent="0.35">
      <c r="A120" s="11" t="s">
        <v>9360</v>
      </c>
      <c r="B120" s="9">
        <v>869</v>
      </c>
      <c r="C120" s="9">
        <v>2387</v>
      </c>
      <c r="D120" s="9">
        <v>673</v>
      </c>
      <c r="E120" s="9">
        <v>3929</v>
      </c>
    </row>
    <row r="121" spans="1:5" x14ac:dyDescent="0.35">
      <c r="A121" s="11" t="s">
        <v>9361</v>
      </c>
      <c r="B121" s="9">
        <v>1244</v>
      </c>
      <c r="C121" s="9">
        <v>2895</v>
      </c>
      <c r="D121" s="9">
        <v>868</v>
      </c>
      <c r="E121" s="9">
        <v>5007</v>
      </c>
    </row>
    <row r="122" spans="1:5" x14ac:dyDescent="0.35">
      <c r="A122" s="11" t="s">
        <v>9362</v>
      </c>
      <c r="B122" s="9">
        <v>1265</v>
      </c>
      <c r="C122" s="9">
        <v>4017</v>
      </c>
      <c r="D122" s="9">
        <v>1143</v>
      </c>
      <c r="E122" s="9">
        <v>6425</v>
      </c>
    </row>
    <row r="123" spans="1:5" x14ac:dyDescent="0.35">
      <c r="A123" s="11" t="s">
        <v>9358</v>
      </c>
      <c r="B123" s="9">
        <v>4213</v>
      </c>
      <c r="C123" s="9">
        <v>11566</v>
      </c>
      <c r="D123" s="9">
        <v>3265</v>
      </c>
      <c r="E123" s="9">
        <v>19044</v>
      </c>
    </row>
    <row r="125" spans="1:5" x14ac:dyDescent="0.35">
      <c r="A125" s="11" t="s">
        <v>9374</v>
      </c>
    </row>
    <row r="126" spans="1:5" x14ac:dyDescent="0.35">
      <c r="A126" s="10" t="s">
        <v>9357</v>
      </c>
      <c r="B126" t="s">
        <v>9371</v>
      </c>
      <c r="D126" t="s">
        <v>9357</v>
      </c>
      <c r="E126" t="str" vm="78">
        <f>CUBEMEMBER("ThisWorkbookDataModel","[Measures].[Sum of Quantity]")</f>
        <v>Sum of Quantity</v>
      </c>
    </row>
    <row r="127" spans="1:5" x14ac:dyDescent="0.35">
      <c r="A127" s="11" t="s">
        <v>46</v>
      </c>
      <c r="B127" s="9">
        <v>377</v>
      </c>
      <c r="D127" s="11" t="str" vm="30">
        <f>CUBEMEMBER("ThisWorkbookDataModel","[Table3].[City].&amp;[Bali]")</f>
        <v>Bali</v>
      </c>
      <c r="E127" s="9" vm="110">
        <f>CUBEVALUE("ThisWorkbookDataModel",$D127,E$126,Slicer_Order_Date__Month,Slicer_Order_Date__Year,Slicer_Day,Slicer_Segment,Slicer_Category)</f>
        <v>377</v>
      </c>
    </row>
    <row r="128" spans="1:5" x14ac:dyDescent="0.35">
      <c r="A128" s="11" t="s">
        <v>248</v>
      </c>
      <c r="B128" s="9">
        <v>511</v>
      </c>
      <c r="D128" s="11" t="str" vm="25">
        <f>CUBEMEMBER("ThisWorkbookDataModel","[Table3].[City].&amp;[Bangka Belitung]")</f>
        <v>Bangka Belitung</v>
      </c>
      <c r="E128" s="9" vm="103">
        <f>CUBEVALUE("ThisWorkbookDataModel",$D128,E$126,Slicer_Order_Date__Month,Slicer_Order_Date__Year,Slicer_Day,Slicer_Segment,Slicer_Category)</f>
        <v>511</v>
      </c>
    </row>
    <row r="129" spans="1:5" x14ac:dyDescent="0.35">
      <c r="A129" s="11" t="s">
        <v>69</v>
      </c>
      <c r="B129" s="9">
        <v>486</v>
      </c>
      <c r="D129" s="11" t="str" vm="11">
        <f>CUBEMEMBER("ThisWorkbookDataModel","[Table3].[City].&amp;[Banten]")</f>
        <v>Banten</v>
      </c>
      <c r="E129" s="9" vm="96">
        <f>CUBEVALUE("ThisWorkbookDataModel",$D129,E$126,Slicer_Order_Date__Month,Slicer_Order_Date__Year,Slicer_Day,Slicer_Segment,Slicer_Category)</f>
        <v>486</v>
      </c>
    </row>
    <row r="130" spans="1:5" x14ac:dyDescent="0.35">
      <c r="A130" s="11" t="s">
        <v>53</v>
      </c>
      <c r="B130" s="9">
        <v>513</v>
      </c>
      <c r="D130" s="11" t="str" vm="5">
        <f>CUBEMEMBER("ThisWorkbookDataModel","[Table3].[City].&amp;[Bengkulu]")</f>
        <v>Bengkulu</v>
      </c>
      <c r="E130" s="9" vm="89">
        <f>CUBEVALUE("ThisWorkbookDataModel",$D130,E$126,Slicer_Order_Date__Month,Slicer_Order_Date__Year,Slicer_Day,Slicer_Segment,Slicer_Category)</f>
        <v>513</v>
      </c>
    </row>
    <row r="131" spans="1:5" x14ac:dyDescent="0.35">
      <c r="A131" s="11" t="s">
        <v>519</v>
      </c>
      <c r="B131" s="9">
        <v>490</v>
      </c>
      <c r="D131" s="11" t="str" vm="20">
        <f>CUBEMEMBER("ThisWorkbookDataModel","[Table3].[City].&amp;[DI Yogyakarta]")</f>
        <v>DI Yogyakarta</v>
      </c>
      <c r="E131" s="9" vm="83">
        <f>CUBEVALUE("ThisWorkbookDataModel",$D131,E$126,Slicer_Order_Date__Month,Slicer_Order_Date__Year,Slicer_Day,Slicer_Segment,Slicer_Category)</f>
        <v>490</v>
      </c>
    </row>
    <row r="132" spans="1:5" x14ac:dyDescent="0.35">
      <c r="A132" s="11" t="s">
        <v>38</v>
      </c>
      <c r="B132" s="9">
        <v>476</v>
      </c>
      <c r="D132" s="11" t="str" vm="15">
        <f>CUBEMEMBER("ThisWorkbookDataModel","[Table3].[City].&amp;[DKI Jakarta]")</f>
        <v>DKI Jakarta</v>
      </c>
      <c r="E132" s="9" vm="105">
        <f>CUBEVALUE("ThisWorkbookDataModel",$D132,E$126,Slicer_Order_Date__Month,Slicer_Order_Date__Year,Slicer_Day,Slicer_Segment,Slicer_Category)</f>
        <v>476</v>
      </c>
    </row>
    <row r="133" spans="1:5" x14ac:dyDescent="0.35">
      <c r="A133" s="11" t="s">
        <v>329</v>
      </c>
      <c r="B133" s="9">
        <v>491</v>
      </c>
      <c r="D133" s="11" t="str" vm="39">
        <f>CUBEMEMBER("ThisWorkbookDataModel","[Table3].[City].&amp;[Gorontalo]")</f>
        <v>Gorontalo</v>
      </c>
      <c r="E133" s="9" vm="90">
        <f>CUBEVALUE("ThisWorkbookDataModel",$D133,E$126,Slicer_Order_Date__Month,Slicer_Order_Date__Year,Slicer_Day,Slicer_Segment,Slicer_Category)</f>
        <v>491</v>
      </c>
    </row>
    <row r="134" spans="1:5" x14ac:dyDescent="0.35">
      <c r="A134" s="11" t="s">
        <v>61</v>
      </c>
      <c r="B134" s="9">
        <v>587</v>
      </c>
      <c r="D134" s="11" t="str" vm="34">
        <f>CUBEMEMBER("ThisWorkbookDataModel","[Table3].[City].&amp;[Jambi]")</f>
        <v>Jambi</v>
      </c>
      <c r="E134" s="9" vm="114">
        <f>CUBEVALUE("ThisWorkbookDataModel",$D134,E$126,Slicer_Order_Date__Month,Slicer_Order_Date__Year,Slicer_Day,Slicer_Segment,Slicer_Category)</f>
        <v>587</v>
      </c>
    </row>
    <row r="135" spans="1:5" x14ac:dyDescent="0.35">
      <c r="A135" s="11" t="s">
        <v>193</v>
      </c>
      <c r="B135" s="9">
        <v>632</v>
      </c>
      <c r="D135" s="11" t="str" vm="29">
        <f>CUBEMEMBER("ThisWorkbookDataModel","[Table3].[City].&amp;[Jawa Barat]")</f>
        <v>Jawa Barat</v>
      </c>
      <c r="E135" s="9" vm="109">
        <f>CUBEVALUE("ThisWorkbookDataModel",$D135,E$126,Slicer_Order_Date__Month,Slicer_Order_Date__Year,Slicer_Day,Slicer_Segment,Slicer_Category)</f>
        <v>632</v>
      </c>
    </row>
    <row r="136" spans="1:5" x14ac:dyDescent="0.35">
      <c r="A136" s="11" t="s">
        <v>188</v>
      </c>
      <c r="B136" s="9">
        <v>469</v>
      </c>
      <c r="D136" s="11" t="str" vm="24">
        <f>CUBEMEMBER("ThisWorkbookDataModel","[Table3].[City].&amp;[Jawa Tengah]")</f>
        <v>Jawa Tengah</v>
      </c>
      <c r="E136" s="9" vm="102">
        <f>CUBEVALUE("ThisWorkbookDataModel",$D136,E$126,Slicer_Order_Date__Month,Slicer_Order_Date__Year,Slicer_Day,Slicer_Segment,Slicer_Category)</f>
        <v>469</v>
      </c>
    </row>
    <row r="137" spans="1:5" x14ac:dyDescent="0.35">
      <c r="A137" s="11" t="s">
        <v>113</v>
      </c>
      <c r="B137" s="9">
        <v>458</v>
      </c>
      <c r="D137" s="11" t="str" vm="10">
        <f>CUBEMEMBER("ThisWorkbookDataModel","[Table3].[City].&amp;[Jawa Timur]")</f>
        <v>Jawa Timur</v>
      </c>
      <c r="E137" s="9" vm="95">
        <f>CUBEVALUE("ThisWorkbookDataModel",$D137,E$126,Slicer_Order_Date__Month,Slicer_Order_Date__Year,Slicer_Day,Slicer_Segment,Slicer_Category)</f>
        <v>458</v>
      </c>
    </row>
    <row r="138" spans="1:5" x14ac:dyDescent="0.35">
      <c r="A138" s="11" t="s">
        <v>118</v>
      </c>
      <c r="B138" s="9">
        <v>501</v>
      </c>
      <c r="D138" s="11" t="str" vm="4">
        <f>CUBEMEMBER("ThisWorkbookDataModel","[Table3].[City].&amp;[Kalimantan Barat]")</f>
        <v>Kalimantan Barat</v>
      </c>
      <c r="E138" s="9" vm="88">
        <f>CUBEVALUE("ThisWorkbookDataModel",$D138,E$126,Slicer_Order_Date__Month,Slicer_Order_Date__Year,Slicer_Day,Slicer_Segment,Slicer_Category)</f>
        <v>501</v>
      </c>
    </row>
    <row r="139" spans="1:5" x14ac:dyDescent="0.35">
      <c r="A139" s="11" t="s">
        <v>151</v>
      </c>
      <c r="B139" s="9">
        <v>450</v>
      </c>
      <c r="D139" s="11" t="str" vm="19">
        <f>CUBEMEMBER("ThisWorkbookDataModel","[Table3].[City].&amp;[Kalimantan Selatan]")</f>
        <v>Kalimantan Selatan</v>
      </c>
      <c r="E139" s="9" vm="82">
        <f>CUBEVALUE("ThisWorkbookDataModel",$D139,E$126,Slicer_Order_Date__Month,Slicer_Order_Date__Year,Slicer_Day,Slicer_Segment,Slicer_Category)</f>
        <v>450</v>
      </c>
    </row>
    <row r="140" spans="1:5" x14ac:dyDescent="0.35">
      <c r="A140" s="11" t="s">
        <v>141</v>
      </c>
      <c r="B140" s="9">
        <v>568</v>
      </c>
      <c r="D140" s="11" t="str" vm="14">
        <f>CUBEMEMBER("ThisWorkbookDataModel","[Table3].[City].&amp;[Kalimantan Tengah]")</f>
        <v>Kalimantan Tengah</v>
      </c>
      <c r="E140" s="9" vm="98">
        <f>CUBEVALUE("ThisWorkbookDataModel",$D140,E$126,Slicer_Order_Date__Month,Slicer_Order_Date__Year,Slicer_Day,Slicer_Segment,Slicer_Category)</f>
        <v>568</v>
      </c>
    </row>
    <row r="141" spans="1:5" x14ac:dyDescent="0.35">
      <c r="A141" s="11" t="s">
        <v>28</v>
      </c>
      <c r="B141" s="9">
        <v>505</v>
      </c>
      <c r="D141" s="11" t="str" vm="38">
        <f>CUBEMEMBER("ThisWorkbookDataModel","[Table3].[City].&amp;[Kalimantan Timur]")</f>
        <v>Kalimantan Timur</v>
      </c>
      <c r="E141" s="9" vm="104">
        <f>CUBEVALUE("ThisWorkbookDataModel",$D141,E$126,Slicer_Order_Date__Month,Slicer_Order_Date__Year,Slicer_Day,Slicer_Segment,Slicer_Category)</f>
        <v>505</v>
      </c>
    </row>
    <row r="142" spans="1:5" x14ac:dyDescent="0.35">
      <c r="A142" s="11" t="s">
        <v>166</v>
      </c>
      <c r="B142" s="9">
        <v>574</v>
      </c>
      <c r="D142" s="11" t="str" vm="33">
        <f>CUBEMEMBER("ThisWorkbookDataModel","[Table3].[City].&amp;[Kalimantan Utara]")</f>
        <v>Kalimantan Utara</v>
      </c>
      <c r="E142" s="9" vm="113">
        <f>CUBEVALUE("ThisWorkbookDataModel",$D142,E$126,Slicer_Order_Date__Month,Slicer_Order_Date__Year,Slicer_Day,Slicer_Segment,Slicer_Category)</f>
        <v>574</v>
      </c>
    </row>
    <row r="143" spans="1:5" x14ac:dyDescent="0.35">
      <c r="A143" s="11" t="s">
        <v>76</v>
      </c>
      <c r="B143" s="9">
        <v>525</v>
      </c>
      <c r="D143" s="11" t="str" vm="28">
        <f>CUBEMEMBER("ThisWorkbookDataModel","[Table3].[City].&amp;[Kepulauan Riau]")</f>
        <v>Kepulauan Riau</v>
      </c>
      <c r="E143" s="9" vm="108">
        <f>CUBEVALUE("ThisWorkbookDataModel",$D143,E$126,Slicer_Order_Date__Month,Slicer_Order_Date__Year,Slicer_Day,Slicer_Segment,Slicer_Category)</f>
        <v>525</v>
      </c>
    </row>
    <row r="144" spans="1:5" x14ac:dyDescent="0.35">
      <c r="A144" s="11" t="s">
        <v>253</v>
      </c>
      <c r="B144" s="9">
        <v>477</v>
      </c>
      <c r="D144" s="11" t="str" vm="23">
        <f>CUBEMEMBER("ThisWorkbookDataModel","[Table3].[City].&amp;[Lampung]")</f>
        <v>Lampung</v>
      </c>
      <c r="E144" s="9" vm="101">
        <f>CUBEVALUE("ThisWorkbookDataModel",$D144,E$126,Slicer_Order_Date__Month,Slicer_Order_Date__Year,Slicer_Day,Slicer_Segment,Slicer_Category)</f>
        <v>477</v>
      </c>
    </row>
    <row r="145" spans="1:5" x14ac:dyDescent="0.35">
      <c r="A145" s="11" t="s">
        <v>236</v>
      </c>
      <c r="B145" s="9">
        <v>594</v>
      </c>
      <c r="D145" s="11" t="str" vm="9">
        <f>CUBEMEMBER("ThisWorkbookDataModel","[Table3].[City].&amp;[Maluku]")</f>
        <v>Maluku</v>
      </c>
      <c r="E145" s="9" vm="94">
        <f>CUBEVALUE("ThisWorkbookDataModel",$D145,E$126,Slicer_Order_Date__Month,Slicer_Order_Date__Year,Slicer_Day,Slicer_Segment,Slicer_Category)</f>
        <v>594</v>
      </c>
    </row>
    <row r="146" spans="1:5" x14ac:dyDescent="0.35">
      <c r="A146" s="11" t="s">
        <v>274</v>
      </c>
      <c r="B146" s="9">
        <v>567</v>
      </c>
      <c r="D146" s="11" t="str" vm="3">
        <f>CUBEMEMBER("ThisWorkbookDataModel","[Table3].[City].&amp;[Maluku Utara]")</f>
        <v>Maluku Utara</v>
      </c>
      <c r="E146" s="9" vm="87">
        <f>CUBEVALUE("ThisWorkbookDataModel",$D146,E$126,Slicer_Order_Date__Month,Slicer_Order_Date__Year,Slicer_Day,Slicer_Segment,Slicer_Category)</f>
        <v>567</v>
      </c>
    </row>
    <row r="147" spans="1:5" x14ac:dyDescent="0.35">
      <c r="A147" s="11" t="s">
        <v>651</v>
      </c>
      <c r="B147" s="9">
        <v>465</v>
      </c>
      <c r="D147" s="11" t="str" vm="18">
        <f>CUBEMEMBER("ThisWorkbookDataModel","[Table3].[City].&amp;[Nanggroe Aceh Darussalam]")</f>
        <v>Nanggroe Aceh Darussalam</v>
      </c>
      <c r="E147" s="9" vm="81">
        <f>CUBEVALUE("ThisWorkbookDataModel",$D147,E$126,Slicer_Order_Date__Month,Slicer_Order_Date__Year,Slicer_Day,Slicer_Segment,Slicer_Category)</f>
        <v>465</v>
      </c>
    </row>
    <row r="148" spans="1:5" x14ac:dyDescent="0.35">
      <c r="A148" s="11" t="s">
        <v>127</v>
      </c>
      <c r="B148" s="9">
        <v>331</v>
      </c>
      <c r="D148" s="11" t="str" vm="13">
        <f>CUBEMEMBER("ThisWorkbookDataModel","[Table3].[City].&amp;[Nusa Tenggara Barat]")</f>
        <v>Nusa Tenggara Barat</v>
      </c>
      <c r="E148" s="9" vm="91">
        <f>CUBEVALUE("ThisWorkbookDataModel",$D148,E$126,Slicer_Order_Date__Month,Slicer_Order_Date__Year,Slicer_Day,Slicer_Segment,Slicer_Category)</f>
        <v>331</v>
      </c>
    </row>
    <row r="149" spans="1:5" x14ac:dyDescent="0.35">
      <c r="A149" s="11" t="s">
        <v>500</v>
      </c>
      <c r="B149" s="9">
        <v>578</v>
      </c>
      <c r="D149" s="11" t="str" vm="37">
        <f>CUBEMEMBER("ThisWorkbookDataModel","[Table3].[City].&amp;[Nusa Tenggara Timur]")</f>
        <v>Nusa Tenggara Timur</v>
      </c>
      <c r="E149" s="9" vm="84">
        <f>CUBEVALUE("ThisWorkbookDataModel",$D149,E$126,Slicer_Order_Date__Month,Slicer_Order_Date__Year,Slicer_Day,Slicer_Segment,Slicer_Category)</f>
        <v>578</v>
      </c>
    </row>
    <row r="150" spans="1:5" x14ac:dyDescent="0.35">
      <c r="A150" s="11" t="s">
        <v>354</v>
      </c>
      <c r="B150" s="9">
        <v>513</v>
      </c>
      <c r="D150" s="11" t="str" vm="32">
        <f>CUBEMEMBER("ThisWorkbookDataModel","[Table3].[City].&amp;[Papua]")</f>
        <v>Papua</v>
      </c>
      <c r="E150" s="9" vm="112">
        <f>CUBEVALUE("ThisWorkbookDataModel",$D150,E$126,Slicer_Order_Date__Month,Slicer_Order_Date__Year,Slicer_Day,Slicer_Segment,Slicer_Category)</f>
        <v>513</v>
      </c>
    </row>
    <row r="151" spans="1:5" x14ac:dyDescent="0.35">
      <c r="A151" s="11" t="s">
        <v>100</v>
      </c>
      <c r="B151" s="9">
        <v>593</v>
      </c>
      <c r="D151" s="11" t="str" vm="27">
        <f>CUBEMEMBER("ThisWorkbookDataModel","[Table3].[City].&amp;[Papua Barat]")</f>
        <v>Papua Barat</v>
      </c>
      <c r="E151" s="9" vm="107">
        <f>CUBEVALUE("ThisWorkbookDataModel",$D151,E$126,Slicer_Order_Date__Month,Slicer_Order_Date__Year,Slicer_Day,Slicer_Segment,Slicer_Category)</f>
        <v>593</v>
      </c>
    </row>
    <row r="152" spans="1:5" x14ac:dyDescent="0.35">
      <c r="A152" s="11" t="s">
        <v>213</v>
      </c>
      <c r="B152" s="9">
        <v>549</v>
      </c>
      <c r="D152" s="11" t="str" vm="22">
        <f>CUBEMEMBER("ThisWorkbookDataModel","[Table3].[City].&amp;[Papua Pegunungan]")</f>
        <v>Papua Pegunungan</v>
      </c>
      <c r="E152" s="9" vm="100">
        <f>CUBEVALUE("ThisWorkbookDataModel",$D152,E$126,Slicer_Order_Date__Month,Slicer_Order_Date__Year,Slicer_Day,Slicer_Segment,Slicer_Category)</f>
        <v>549</v>
      </c>
    </row>
    <row r="153" spans="1:5" x14ac:dyDescent="0.35">
      <c r="A153" s="11" t="s">
        <v>89</v>
      </c>
      <c r="B153" s="9">
        <v>514</v>
      </c>
      <c r="D153" s="11" t="str" vm="8">
        <f>CUBEMEMBER("ThisWorkbookDataModel","[Table3].[City].&amp;[Papua Selatan]")</f>
        <v>Papua Selatan</v>
      </c>
      <c r="E153" s="9" vm="93">
        <f>CUBEVALUE("ThisWorkbookDataModel",$D153,E$126,Slicer_Order_Date__Month,Slicer_Order_Date__Year,Slicer_Day,Slicer_Segment,Slicer_Category)</f>
        <v>514</v>
      </c>
    </row>
    <row r="154" spans="1:5" x14ac:dyDescent="0.35">
      <c r="A154" s="11" t="s">
        <v>133</v>
      </c>
      <c r="B154" s="9">
        <v>557</v>
      </c>
      <c r="D154" s="11" t="str" vm="2">
        <f>CUBEMEMBER("ThisWorkbookDataModel","[Table3].[City].&amp;[Papua Tengah]")</f>
        <v>Papua Tengah</v>
      </c>
      <c r="E154" s="9" vm="86">
        <f>CUBEVALUE("ThisWorkbookDataModel",$D154,E$126,Slicer_Order_Date__Month,Slicer_Order_Date__Year,Slicer_Day,Slicer_Segment,Slicer_Category)</f>
        <v>557</v>
      </c>
    </row>
    <row r="155" spans="1:5" x14ac:dyDescent="0.35">
      <c r="A155" s="11" t="s">
        <v>324</v>
      </c>
      <c r="B155" s="9">
        <v>542</v>
      </c>
      <c r="D155" s="11" t="str" vm="17">
        <f>CUBEMEMBER("ThisWorkbookDataModel","[Table3].[City].&amp;[Riau]")</f>
        <v>Riau</v>
      </c>
      <c r="E155" s="9" vm="80">
        <f>CUBEVALUE("ThisWorkbookDataModel",$D155,E$126,Slicer_Order_Date__Month,Slicer_Order_Date__Year,Slicer_Day,Slicer_Segment,Slicer_Category)</f>
        <v>542</v>
      </c>
    </row>
    <row r="156" spans="1:5" x14ac:dyDescent="0.35">
      <c r="A156" s="11" t="s">
        <v>545</v>
      </c>
      <c r="B156" s="9">
        <v>510</v>
      </c>
      <c r="D156" s="11" t="str" vm="12">
        <f>CUBEMEMBER("ThisWorkbookDataModel","[Table3].[City].&amp;[Sulawesi Barat]")</f>
        <v>Sulawesi Barat</v>
      </c>
      <c r="E156" s="9" vm="115">
        <f>CUBEVALUE("ThisWorkbookDataModel",$D156,E$126,Slicer_Order_Date__Month,Slicer_Order_Date__Year,Slicer_Day,Slicer_Segment,Slicer_Category)</f>
        <v>510</v>
      </c>
    </row>
    <row r="157" spans="1:5" x14ac:dyDescent="0.35">
      <c r="A157" s="11" t="s">
        <v>227</v>
      </c>
      <c r="B157" s="9">
        <v>562</v>
      </c>
      <c r="D157" s="11" t="str" vm="36">
        <f>CUBEMEMBER("ThisWorkbookDataModel","[Table3].[City].&amp;[Sulawesi Selatan]")</f>
        <v>Sulawesi Selatan</v>
      </c>
      <c r="E157" s="9" vm="97">
        <f>CUBEVALUE("ThisWorkbookDataModel",$D157,E$126,Slicer_Order_Date__Month,Slicer_Order_Date__Year,Slicer_Day,Slicer_Segment,Slicer_Category)</f>
        <v>562</v>
      </c>
    </row>
    <row r="158" spans="1:5" x14ac:dyDescent="0.35">
      <c r="A158" s="11" t="s">
        <v>420</v>
      </c>
      <c r="B158" s="9">
        <v>568</v>
      </c>
      <c r="D158" s="11" t="str" vm="31">
        <f>CUBEMEMBER("ThisWorkbookDataModel","[Table3].[City].&amp;[Sulawesi Tengah]")</f>
        <v>Sulawesi Tengah</v>
      </c>
      <c r="E158" s="9" vm="111">
        <f>CUBEVALUE("ThisWorkbookDataModel",$D158,E$126,Slicer_Order_Date__Month,Slicer_Order_Date__Year,Slicer_Day,Slicer_Segment,Slicer_Category)</f>
        <v>568</v>
      </c>
    </row>
    <row r="159" spans="1:5" x14ac:dyDescent="0.35">
      <c r="A159" s="11" t="s">
        <v>218</v>
      </c>
      <c r="B159" s="9">
        <v>456</v>
      </c>
      <c r="D159" s="11" t="str" vm="26">
        <f>CUBEMEMBER("ThisWorkbookDataModel","[Table3].[City].&amp;[Sulawesi Tenggara]")</f>
        <v>Sulawesi Tenggara</v>
      </c>
      <c r="E159" s="9" vm="106">
        <f>CUBEVALUE("ThisWorkbookDataModel",$D159,E$126,Slicer_Order_Date__Month,Slicer_Order_Date__Year,Slicer_Day,Slicer_Segment,Slicer_Category)</f>
        <v>456</v>
      </c>
    </row>
    <row r="160" spans="1:5" x14ac:dyDescent="0.35">
      <c r="A160" s="11" t="s">
        <v>369</v>
      </c>
      <c r="B160" s="9">
        <v>508</v>
      </c>
      <c r="D160" s="11" t="str" vm="21">
        <f>CUBEMEMBER("ThisWorkbookDataModel","[Table3].[City].&amp;[Sulawesi Utara]")</f>
        <v>Sulawesi Utara</v>
      </c>
      <c r="E160" s="9" vm="99">
        <f>CUBEVALUE("ThisWorkbookDataModel",$D160,E$126,Slicer_Order_Date__Month,Slicer_Order_Date__Year,Slicer_Day,Slicer_Segment,Slicer_Category)</f>
        <v>508</v>
      </c>
    </row>
    <row r="161" spans="1:5" x14ac:dyDescent="0.35">
      <c r="A161" s="11" t="s">
        <v>222</v>
      </c>
      <c r="B161" s="9">
        <v>484</v>
      </c>
      <c r="D161" s="11" t="str" vm="7">
        <f>CUBEMEMBER("ThisWorkbookDataModel","[Table3].[City].&amp;[Sumatra Barat]")</f>
        <v>Sumatra Barat</v>
      </c>
      <c r="E161" s="9" vm="92">
        <f>CUBEVALUE("ThisWorkbookDataModel",$D161,E$126,Slicer_Order_Date__Month,Slicer_Order_Date__Year,Slicer_Day,Slicer_Segment,Slicer_Category)</f>
        <v>484</v>
      </c>
    </row>
    <row r="162" spans="1:5" x14ac:dyDescent="0.35">
      <c r="A162" s="11" t="s">
        <v>82</v>
      </c>
      <c r="B162" s="9">
        <v>492</v>
      </c>
      <c r="D162" s="11" t="str" vm="1">
        <f>CUBEMEMBER("ThisWorkbookDataModel","[Table3].[City].&amp;[Sumatra Selatan]")</f>
        <v>Sumatra Selatan</v>
      </c>
      <c r="E162" s="9" vm="85">
        <f>CUBEVALUE("ThisWorkbookDataModel",$D162,E$126,Slicer_Order_Date__Month,Slicer_Order_Date__Year,Slicer_Day,Slicer_Segment,Slicer_Category)</f>
        <v>492</v>
      </c>
    </row>
    <row r="163" spans="1:5" x14ac:dyDescent="0.35">
      <c r="A163" s="11" t="s">
        <v>283</v>
      </c>
      <c r="B163" s="9">
        <v>571</v>
      </c>
      <c r="D163" s="11" t="str" vm="16">
        <f>CUBEMEMBER("ThisWorkbookDataModel","[Table3].[City].&amp;[Sumatra Utara]")</f>
        <v>Sumatra Utara</v>
      </c>
      <c r="E163" s="9" vm="79">
        <f>CUBEVALUE("ThisWorkbookDataModel",$D163,E$126,Slicer_Order_Date__Month,Slicer_Order_Date__Year,Slicer_Day,Slicer_Segment,Slicer_Category)</f>
        <v>571</v>
      </c>
    </row>
    <row r="167" spans="1:5" x14ac:dyDescent="0.35">
      <c r="A167" s="11" t="s">
        <v>9375</v>
      </c>
    </row>
    <row r="168" spans="1:5" x14ac:dyDescent="0.35">
      <c r="A168" s="10" t="s">
        <v>9357</v>
      </c>
      <c r="B168" t="s">
        <v>9371</v>
      </c>
    </row>
    <row r="169" spans="1:5" x14ac:dyDescent="0.35">
      <c r="A169" s="11" t="s">
        <v>989</v>
      </c>
      <c r="B169" s="9">
        <v>119</v>
      </c>
    </row>
    <row r="170" spans="1:5" x14ac:dyDescent="0.35">
      <c r="A170" s="11" t="s">
        <v>567</v>
      </c>
      <c r="B170" s="9">
        <v>170</v>
      </c>
    </row>
    <row r="171" spans="1:5" x14ac:dyDescent="0.35">
      <c r="A171" s="11" t="s">
        <v>790</v>
      </c>
      <c r="B171" s="9">
        <v>283</v>
      </c>
    </row>
    <row r="172" spans="1:5" x14ac:dyDescent="0.35">
      <c r="A172" s="11" t="s">
        <v>31</v>
      </c>
      <c r="B172" s="9">
        <v>436</v>
      </c>
    </row>
    <row r="173" spans="1:5" x14ac:dyDescent="0.35">
      <c r="A173" s="11" t="s">
        <v>180</v>
      </c>
      <c r="B173" s="9">
        <v>471</v>
      </c>
    </row>
    <row r="174" spans="1:5" x14ac:dyDescent="0.35">
      <c r="A174" s="11" t="s">
        <v>143</v>
      </c>
      <c r="B174" s="9">
        <v>497</v>
      </c>
    </row>
    <row r="175" spans="1:5" x14ac:dyDescent="0.35">
      <c r="A175" s="11" t="s">
        <v>48</v>
      </c>
      <c r="B175" s="9">
        <v>647</v>
      </c>
    </row>
    <row r="176" spans="1:5" x14ac:dyDescent="0.35">
      <c r="A176" s="11" t="s">
        <v>41</v>
      </c>
      <c r="B176" s="9">
        <v>660</v>
      </c>
    </row>
    <row r="177" spans="1:2" x14ac:dyDescent="0.35">
      <c r="A177" s="11" t="s">
        <v>78</v>
      </c>
      <c r="B177" s="9">
        <v>922</v>
      </c>
    </row>
    <row r="178" spans="1:2" x14ac:dyDescent="0.35">
      <c r="A178" s="11" t="s">
        <v>108</v>
      </c>
      <c r="B178" s="9">
        <v>1216</v>
      </c>
    </row>
    <row r="179" spans="1:2" x14ac:dyDescent="0.35">
      <c r="A179" s="11" t="s">
        <v>162</v>
      </c>
      <c r="B179" s="9">
        <v>1396</v>
      </c>
    </row>
    <row r="180" spans="1:2" x14ac:dyDescent="0.35">
      <c r="A180" s="11" t="s">
        <v>84</v>
      </c>
      <c r="B180" s="9">
        <v>1558</v>
      </c>
    </row>
    <row r="181" spans="1:2" x14ac:dyDescent="0.35">
      <c r="A181" s="11" t="s">
        <v>136</v>
      </c>
      <c r="B181" s="9">
        <v>1580</v>
      </c>
    </row>
    <row r="182" spans="1:2" x14ac:dyDescent="0.35">
      <c r="A182" s="11" t="s">
        <v>96</v>
      </c>
      <c r="B182" s="9">
        <v>1644</v>
      </c>
    </row>
    <row r="183" spans="1:2" x14ac:dyDescent="0.35">
      <c r="A183" s="11" t="s">
        <v>55</v>
      </c>
      <c r="B183" s="9">
        <v>1914</v>
      </c>
    </row>
    <row r="184" spans="1:2" x14ac:dyDescent="0.35">
      <c r="A184" s="11" t="s">
        <v>63</v>
      </c>
      <c r="B184" s="9">
        <v>2554</v>
      </c>
    </row>
    <row r="185" spans="1:2" x14ac:dyDescent="0.35">
      <c r="A185" s="11" t="s">
        <v>71</v>
      </c>
      <c r="B185" s="9">
        <v>2977</v>
      </c>
    </row>
    <row r="186" spans="1:2" x14ac:dyDescent="0.35">
      <c r="A186" s="11" t="s">
        <v>9358</v>
      </c>
      <c r="B186" s="9">
        <v>19044</v>
      </c>
    </row>
    <row r="190" spans="1:2" x14ac:dyDescent="0.35">
      <c r="A190" s="10" t="s">
        <v>9357</v>
      </c>
      <c r="B190" t="s">
        <v>9371</v>
      </c>
    </row>
    <row r="191" spans="1:2" x14ac:dyDescent="0.35">
      <c r="A191" s="11" t="s">
        <v>9376</v>
      </c>
      <c r="B191" s="9">
        <v>699</v>
      </c>
    </row>
    <row r="192" spans="1:2" x14ac:dyDescent="0.35">
      <c r="A192" s="11" t="s">
        <v>9377</v>
      </c>
      <c r="B192" s="9">
        <v>591</v>
      </c>
    </row>
    <row r="193" spans="1:2" x14ac:dyDescent="0.35">
      <c r="A193" s="11" t="s">
        <v>9378</v>
      </c>
      <c r="B193" s="9">
        <v>1277</v>
      </c>
    </row>
    <row r="194" spans="1:2" x14ac:dyDescent="0.35">
      <c r="A194" s="11" t="s">
        <v>9379</v>
      </c>
      <c r="B194" s="9">
        <v>1261</v>
      </c>
    </row>
    <row r="195" spans="1:2" x14ac:dyDescent="0.35">
      <c r="A195" s="11" t="s">
        <v>9380</v>
      </c>
      <c r="B195" s="9">
        <v>1441</v>
      </c>
    </row>
    <row r="196" spans="1:2" x14ac:dyDescent="0.35">
      <c r="A196" s="11" t="s">
        <v>9381</v>
      </c>
      <c r="B196" s="9">
        <v>1402</v>
      </c>
    </row>
    <row r="197" spans="1:2" x14ac:dyDescent="0.35">
      <c r="A197" s="11" t="s">
        <v>9382</v>
      </c>
      <c r="B197" s="9">
        <v>1207</v>
      </c>
    </row>
    <row r="198" spans="1:2" x14ac:dyDescent="0.35">
      <c r="A198" s="11" t="s">
        <v>9383</v>
      </c>
      <c r="B198" s="9">
        <v>1320</v>
      </c>
    </row>
    <row r="199" spans="1:2" x14ac:dyDescent="0.35">
      <c r="A199" s="11" t="s">
        <v>9384</v>
      </c>
      <c r="B199" s="9">
        <v>2550</v>
      </c>
    </row>
    <row r="200" spans="1:2" x14ac:dyDescent="0.35">
      <c r="A200" s="11" t="s">
        <v>9385</v>
      </c>
      <c r="B200" s="9">
        <v>1597</v>
      </c>
    </row>
    <row r="201" spans="1:2" x14ac:dyDescent="0.35">
      <c r="A201" s="11" t="s">
        <v>9386</v>
      </c>
      <c r="B201" s="9">
        <v>2982</v>
      </c>
    </row>
    <row r="202" spans="1:2" x14ac:dyDescent="0.35">
      <c r="A202" s="11" t="s">
        <v>9387</v>
      </c>
      <c r="B202" s="9">
        <v>2717</v>
      </c>
    </row>
    <row r="203" spans="1:2" x14ac:dyDescent="0.35">
      <c r="A203" s="11" t="s">
        <v>9358</v>
      </c>
      <c r="B203" s="9">
        <v>19044</v>
      </c>
    </row>
    <row r="207" spans="1:2" x14ac:dyDescent="0.35">
      <c r="A207" s="10" t="s">
        <v>9357</v>
      </c>
      <c r="B207" t="s">
        <v>9371</v>
      </c>
    </row>
    <row r="208" spans="1:2" x14ac:dyDescent="0.35">
      <c r="A208" s="11" t="s">
        <v>27</v>
      </c>
      <c r="B208" s="9">
        <v>9686</v>
      </c>
    </row>
    <row r="209" spans="1:2" x14ac:dyDescent="0.35">
      <c r="A209" s="11" t="s">
        <v>37</v>
      </c>
      <c r="B209" s="9">
        <v>5865</v>
      </c>
    </row>
    <row r="210" spans="1:2" x14ac:dyDescent="0.35">
      <c r="A210" s="11" t="s">
        <v>75</v>
      </c>
      <c r="B210" s="9">
        <v>3493</v>
      </c>
    </row>
    <row r="211" spans="1:2" x14ac:dyDescent="0.35">
      <c r="A211" s="11" t="s">
        <v>9358</v>
      </c>
      <c r="B211" s="9">
        <v>19044</v>
      </c>
    </row>
  </sheetData>
  <pageMargins left="0.7" right="0.7" top="0.75" bottom="0.75" header="0.3" footer="0.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C7C24-1346-4A2F-B7A2-F137C4D01D42}">
  <dimension ref="A4:V5013"/>
  <sheetViews>
    <sheetView workbookViewId="0">
      <selection activeCell="L7" sqref="L7"/>
    </sheetView>
  </sheetViews>
  <sheetFormatPr defaultRowHeight="14.5" x14ac:dyDescent="0.35"/>
  <cols>
    <col min="1" max="1" width="9.54296875" bestFit="1" customWidth="1"/>
    <col min="2" max="2" width="14.453125" bestFit="1" customWidth="1"/>
    <col min="3" max="3" width="13.1796875" bestFit="1" customWidth="1"/>
    <col min="4" max="4" width="7.1796875" bestFit="1" customWidth="1"/>
    <col min="5" max="5" width="9.90625" bestFit="1" customWidth="1"/>
    <col min="6" max="6" width="8.81640625" bestFit="1" customWidth="1"/>
    <col min="7" max="7" width="17.90625" bestFit="1" customWidth="1"/>
    <col min="8" max="8" width="15.6328125" bestFit="1" customWidth="1"/>
    <col min="9" max="9" width="21.08984375" bestFit="1" customWidth="1"/>
    <col min="10" max="10" width="11.1796875" bestFit="1" customWidth="1"/>
    <col min="11" max="11" width="23.90625" bestFit="1" customWidth="1"/>
    <col min="12" max="12" width="13.81640625" bestFit="1" customWidth="1"/>
    <col min="13" max="13" width="16.1796875" bestFit="1" customWidth="1"/>
    <col min="14" max="14" width="13.1796875" bestFit="1" customWidth="1"/>
    <col min="15" max="15" width="15.26953125" bestFit="1" customWidth="1"/>
    <col min="16" max="16" width="110.7265625" bestFit="1" customWidth="1"/>
    <col min="17" max="17" width="13.26953125" bestFit="1" customWidth="1"/>
    <col min="18" max="18" width="11" bestFit="1" customWidth="1"/>
    <col min="19" max="19" width="13.26953125" bestFit="1" customWidth="1"/>
    <col min="20" max="20" width="11.08984375" bestFit="1" customWidth="1"/>
    <col min="21" max="21" width="16.26953125" bestFit="1" customWidth="1"/>
    <col min="22" max="22" width="13.26953125" bestFit="1" customWidth="1"/>
  </cols>
  <sheetData>
    <row r="4" spans="1:22" ht="15.5" x14ac:dyDescent="0.35">
      <c r="A4" s="1" t="s">
        <v>0</v>
      </c>
      <c r="B4" s="2" t="s">
        <v>1</v>
      </c>
      <c r="C4" s="2" t="s">
        <v>2</v>
      </c>
      <c r="D4" s="2" t="s">
        <v>3</v>
      </c>
      <c r="E4" s="2" t="s">
        <v>4</v>
      </c>
      <c r="F4" s="3" t="s">
        <v>5</v>
      </c>
      <c r="G4" s="2" t="s">
        <v>6</v>
      </c>
      <c r="H4" s="2" t="s">
        <v>7</v>
      </c>
      <c r="I4" s="2" t="s">
        <v>8</v>
      </c>
      <c r="J4" s="2" t="s">
        <v>9</v>
      </c>
      <c r="K4" s="2" t="s">
        <v>10</v>
      </c>
      <c r="L4" s="2" t="s">
        <v>11</v>
      </c>
      <c r="M4" s="2" t="s">
        <v>12</v>
      </c>
      <c r="N4" s="2" t="s">
        <v>13</v>
      </c>
      <c r="O4" s="2" t="s">
        <v>14</v>
      </c>
      <c r="P4" s="2" t="s">
        <v>15</v>
      </c>
      <c r="Q4" s="2" t="s">
        <v>16</v>
      </c>
      <c r="R4" s="2" t="s">
        <v>17</v>
      </c>
      <c r="S4" s="2" t="s">
        <v>18</v>
      </c>
      <c r="T4" s="2" t="s">
        <v>19</v>
      </c>
      <c r="U4" s="2" t="s">
        <v>20</v>
      </c>
      <c r="V4" s="4" t="s">
        <v>21</v>
      </c>
    </row>
    <row r="5" spans="1:22" x14ac:dyDescent="0.35">
      <c r="A5">
        <v>1</v>
      </c>
      <c r="B5" t="s">
        <v>22</v>
      </c>
      <c r="C5" s="5">
        <v>42682</v>
      </c>
      <c r="D5" s="6">
        <v>2016</v>
      </c>
      <c r="E5" s="5" t="s">
        <v>23</v>
      </c>
      <c r="F5" s="7">
        <v>8</v>
      </c>
      <c r="G5" t="s">
        <v>24</v>
      </c>
      <c r="H5" t="s">
        <v>25</v>
      </c>
      <c r="I5" t="s">
        <v>26</v>
      </c>
      <c r="J5" t="s">
        <v>27</v>
      </c>
      <c r="K5" t="s">
        <v>28</v>
      </c>
      <c r="L5">
        <v>42420</v>
      </c>
      <c r="M5" t="s">
        <v>29</v>
      </c>
      <c r="N5" t="s">
        <v>30</v>
      </c>
      <c r="O5" t="s">
        <v>31</v>
      </c>
      <c r="P5" t="s">
        <v>32</v>
      </c>
      <c r="Q5" s="8">
        <v>262000</v>
      </c>
      <c r="R5">
        <v>2</v>
      </c>
      <c r="S5" s="8">
        <f>Table3[[#This Row],[Harga]]*Table3[[#This Row],[Quantity]]</f>
        <v>524000</v>
      </c>
      <c r="T5">
        <v>0</v>
      </c>
      <c r="U5" s="8">
        <f>Table3[[#This Row],[Discount]]*Table3[[#This Row],[Revenue]]</f>
        <v>0</v>
      </c>
      <c r="V5" s="8">
        <f>Table3[[#This Row],[Revenue]]-Table3[[#This Row],[Total Discount]]</f>
        <v>524000</v>
      </c>
    </row>
    <row r="6" spans="1:22" x14ac:dyDescent="0.35">
      <c r="A6">
        <v>2</v>
      </c>
      <c r="B6" t="s">
        <v>33</v>
      </c>
      <c r="C6" s="5">
        <v>42533</v>
      </c>
      <c r="D6" s="6">
        <v>2016</v>
      </c>
      <c r="E6" s="5" t="s">
        <v>34</v>
      </c>
      <c r="F6" s="7">
        <v>12</v>
      </c>
      <c r="G6" t="s">
        <v>35</v>
      </c>
      <c r="H6" t="s">
        <v>25</v>
      </c>
      <c r="I6" t="s">
        <v>36</v>
      </c>
      <c r="J6" t="s">
        <v>37</v>
      </c>
      <c r="K6" t="s">
        <v>38</v>
      </c>
      <c r="L6">
        <v>90036</v>
      </c>
      <c r="M6" t="s">
        <v>39</v>
      </c>
      <c r="N6" t="s">
        <v>40</v>
      </c>
      <c r="O6" t="s">
        <v>41</v>
      </c>
      <c r="P6" t="s">
        <v>42</v>
      </c>
      <c r="Q6" s="8">
        <v>15000</v>
      </c>
      <c r="R6">
        <v>2</v>
      </c>
      <c r="S6" s="8">
        <f>Table3[[#This Row],[Harga]]*Table3[[#This Row],[Quantity]]</f>
        <v>30000</v>
      </c>
      <c r="T6">
        <v>0</v>
      </c>
      <c r="U6" s="8">
        <f>Table3[[#This Row],[Discount]]*Table3[[#This Row],[Revenue]]</f>
        <v>0</v>
      </c>
      <c r="V6" s="8">
        <f>Table3[[#This Row],[Revenue]]-Table3[[#This Row],[Total Discount]]</f>
        <v>30000</v>
      </c>
    </row>
    <row r="7" spans="1:22" x14ac:dyDescent="0.35">
      <c r="A7">
        <v>3</v>
      </c>
      <c r="B7" t="s">
        <v>43</v>
      </c>
      <c r="C7" s="5">
        <v>42288</v>
      </c>
      <c r="D7" s="6">
        <v>2015</v>
      </c>
      <c r="E7" s="5" t="s">
        <v>44</v>
      </c>
      <c r="F7" s="7">
        <v>11</v>
      </c>
      <c r="G7" t="s">
        <v>24</v>
      </c>
      <c r="H7" t="s">
        <v>25</v>
      </c>
      <c r="I7" t="s">
        <v>45</v>
      </c>
      <c r="J7" t="s">
        <v>27</v>
      </c>
      <c r="K7" t="s">
        <v>46</v>
      </c>
      <c r="L7">
        <v>33311</v>
      </c>
      <c r="M7" t="s">
        <v>47</v>
      </c>
      <c r="N7" t="s">
        <v>30</v>
      </c>
      <c r="O7" t="s">
        <v>48</v>
      </c>
      <c r="P7" t="s">
        <v>49</v>
      </c>
      <c r="Q7" s="8">
        <v>958000</v>
      </c>
      <c r="R7">
        <v>5</v>
      </c>
      <c r="S7" s="8">
        <f>Table3[[#This Row],[Harga]]*Table3[[#This Row],[Quantity]]</f>
        <v>4790000</v>
      </c>
      <c r="T7">
        <v>0.45</v>
      </c>
      <c r="U7" s="8">
        <f>Table3[[#This Row],[Discount]]*Table3[[#This Row],[Revenue]]</f>
        <v>2155500</v>
      </c>
      <c r="V7" s="8">
        <f>Table3[[#This Row],[Revenue]]-Table3[[#This Row],[Total Discount]]</f>
        <v>2634500</v>
      </c>
    </row>
    <row r="8" spans="1:22" x14ac:dyDescent="0.35">
      <c r="A8">
        <v>4</v>
      </c>
      <c r="B8" t="s">
        <v>50</v>
      </c>
      <c r="C8" s="5">
        <v>41799</v>
      </c>
      <c r="D8" s="6">
        <v>2014</v>
      </c>
      <c r="E8" s="5" t="s">
        <v>34</v>
      </c>
      <c r="F8" s="7">
        <v>9</v>
      </c>
      <c r="G8" t="s">
        <v>51</v>
      </c>
      <c r="H8" t="s">
        <v>25</v>
      </c>
      <c r="I8" t="s">
        <v>52</v>
      </c>
      <c r="J8" t="s">
        <v>27</v>
      </c>
      <c r="K8" t="s">
        <v>53</v>
      </c>
      <c r="L8">
        <v>90032</v>
      </c>
      <c r="M8" t="s">
        <v>54</v>
      </c>
      <c r="N8" t="s">
        <v>30</v>
      </c>
      <c r="O8" t="s">
        <v>55</v>
      </c>
      <c r="P8" t="s">
        <v>56</v>
      </c>
      <c r="Q8" s="8">
        <v>49000</v>
      </c>
      <c r="R8">
        <v>7</v>
      </c>
      <c r="S8" s="8">
        <f>Table3[[#This Row],[Harga]]*Table3[[#This Row],[Quantity]]</f>
        <v>343000</v>
      </c>
      <c r="T8">
        <v>0</v>
      </c>
      <c r="U8" s="8">
        <f>Table3[[#This Row],[Discount]]*Table3[[#This Row],[Revenue]]</f>
        <v>0</v>
      </c>
      <c r="V8" s="8">
        <f>Table3[[#This Row],[Revenue]]-Table3[[#This Row],[Total Discount]]</f>
        <v>343000</v>
      </c>
    </row>
    <row r="9" spans="1:22" x14ac:dyDescent="0.35">
      <c r="A9">
        <v>5</v>
      </c>
      <c r="B9" t="s">
        <v>57</v>
      </c>
      <c r="C9" s="5">
        <v>42840</v>
      </c>
      <c r="D9" s="6">
        <v>2017</v>
      </c>
      <c r="E9" s="5" t="s">
        <v>58</v>
      </c>
      <c r="F9" s="7">
        <v>15</v>
      </c>
      <c r="G9" t="s">
        <v>24</v>
      </c>
      <c r="H9" t="s">
        <v>59</v>
      </c>
      <c r="I9" t="s">
        <v>60</v>
      </c>
      <c r="J9" t="s">
        <v>27</v>
      </c>
      <c r="K9" t="s">
        <v>61</v>
      </c>
      <c r="L9">
        <v>28027</v>
      </c>
      <c r="M9" t="s">
        <v>62</v>
      </c>
      <c r="N9" t="s">
        <v>40</v>
      </c>
      <c r="O9" t="s">
        <v>63</v>
      </c>
      <c r="P9" t="s">
        <v>64</v>
      </c>
      <c r="Q9" s="8">
        <v>16000</v>
      </c>
      <c r="R9">
        <v>3</v>
      </c>
      <c r="S9" s="8">
        <f>Table3[[#This Row],[Harga]]*Table3[[#This Row],[Quantity]]</f>
        <v>48000</v>
      </c>
      <c r="T9">
        <v>0.2</v>
      </c>
      <c r="U9" s="8">
        <f>Table3[[#This Row],[Discount]]*Table3[[#This Row],[Revenue]]</f>
        <v>9600</v>
      </c>
      <c r="V9" s="8">
        <f>Table3[[#This Row],[Revenue]]-Table3[[#This Row],[Total Discount]]</f>
        <v>38400</v>
      </c>
    </row>
    <row r="10" spans="1:22" x14ac:dyDescent="0.35">
      <c r="A10">
        <v>6</v>
      </c>
      <c r="B10" t="s">
        <v>65</v>
      </c>
      <c r="C10" s="5">
        <v>42709</v>
      </c>
      <c r="D10" s="6">
        <v>2016</v>
      </c>
      <c r="E10" s="5" t="s">
        <v>66</v>
      </c>
      <c r="F10" s="7">
        <v>5</v>
      </c>
      <c r="G10" t="s">
        <v>67</v>
      </c>
      <c r="H10" t="s">
        <v>25</v>
      </c>
      <c r="I10" t="s">
        <v>68</v>
      </c>
      <c r="J10" t="s">
        <v>27</v>
      </c>
      <c r="K10" t="s">
        <v>69</v>
      </c>
      <c r="L10">
        <v>98103</v>
      </c>
      <c r="M10" t="s">
        <v>70</v>
      </c>
      <c r="N10" t="s">
        <v>40</v>
      </c>
      <c r="O10" t="s">
        <v>71</v>
      </c>
      <c r="P10" t="s">
        <v>72</v>
      </c>
      <c r="Q10" s="8">
        <v>408000</v>
      </c>
      <c r="R10">
        <v>3</v>
      </c>
      <c r="S10" s="8">
        <f>Table3[[#This Row],[Harga]]*Table3[[#This Row],[Quantity]]</f>
        <v>1224000</v>
      </c>
      <c r="T10">
        <v>0.2</v>
      </c>
      <c r="U10" s="8">
        <f>Table3[[#This Row],[Discount]]*Table3[[#This Row],[Revenue]]</f>
        <v>244800</v>
      </c>
      <c r="V10" s="8">
        <f>Table3[[#This Row],[Revenue]]-Table3[[#This Row],[Total Discount]]</f>
        <v>979200</v>
      </c>
    </row>
    <row r="11" spans="1:22" x14ac:dyDescent="0.35">
      <c r="A11">
        <v>7</v>
      </c>
      <c r="B11" t="s">
        <v>73</v>
      </c>
      <c r="C11" s="5">
        <v>42330</v>
      </c>
      <c r="D11" s="6">
        <v>2015</v>
      </c>
      <c r="E11" s="5" t="s">
        <v>23</v>
      </c>
      <c r="F11" s="7">
        <v>22</v>
      </c>
      <c r="G11" t="s">
        <v>51</v>
      </c>
      <c r="H11" t="s">
        <v>59</v>
      </c>
      <c r="I11" t="s">
        <v>74</v>
      </c>
      <c r="J11" t="s">
        <v>75</v>
      </c>
      <c r="K11" t="s">
        <v>76</v>
      </c>
      <c r="L11">
        <v>76106</v>
      </c>
      <c r="M11" t="s">
        <v>77</v>
      </c>
      <c r="N11" t="s">
        <v>40</v>
      </c>
      <c r="O11" t="s">
        <v>78</v>
      </c>
      <c r="P11" t="s">
        <v>79</v>
      </c>
      <c r="Q11" s="8">
        <v>69000</v>
      </c>
      <c r="R11">
        <v>5</v>
      </c>
      <c r="S11" s="8">
        <f>Table3[[#This Row],[Harga]]*Table3[[#This Row],[Quantity]]</f>
        <v>345000</v>
      </c>
      <c r="T11">
        <v>0.8</v>
      </c>
      <c r="U11" s="8">
        <f>Table3[[#This Row],[Discount]]*Table3[[#This Row],[Revenue]]</f>
        <v>276000</v>
      </c>
      <c r="V11" s="8">
        <f>Table3[[#This Row],[Revenue]]-Table3[[#This Row],[Total Discount]]</f>
        <v>69000</v>
      </c>
    </row>
    <row r="12" spans="1:22" x14ac:dyDescent="0.35">
      <c r="A12">
        <v>8</v>
      </c>
      <c r="B12" t="s">
        <v>80</v>
      </c>
      <c r="C12" s="5">
        <v>41954</v>
      </c>
      <c r="D12" s="6">
        <v>2014</v>
      </c>
      <c r="E12" s="5" t="s">
        <v>23</v>
      </c>
      <c r="F12" s="7">
        <v>11</v>
      </c>
      <c r="G12" t="s">
        <v>51</v>
      </c>
      <c r="H12" t="s">
        <v>25</v>
      </c>
      <c r="I12" t="s">
        <v>81</v>
      </c>
      <c r="J12" t="s">
        <v>27</v>
      </c>
      <c r="K12" t="s">
        <v>82</v>
      </c>
      <c r="L12">
        <v>53711</v>
      </c>
      <c r="M12" t="s">
        <v>83</v>
      </c>
      <c r="N12" t="s">
        <v>40</v>
      </c>
      <c r="O12" t="s">
        <v>84</v>
      </c>
      <c r="P12" t="s">
        <v>85</v>
      </c>
      <c r="Q12" s="8">
        <v>666000</v>
      </c>
      <c r="R12">
        <v>6</v>
      </c>
      <c r="S12" s="8">
        <f>Table3[[#This Row],[Harga]]*Table3[[#This Row],[Quantity]]</f>
        <v>3996000</v>
      </c>
      <c r="T12">
        <v>0</v>
      </c>
      <c r="U12" s="8">
        <f>Table3[[#This Row],[Discount]]*Table3[[#This Row],[Revenue]]</f>
        <v>0</v>
      </c>
      <c r="V12" s="8">
        <f>Table3[[#This Row],[Revenue]]-Table3[[#This Row],[Total Discount]]</f>
        <v>3996000</v>
      </c>
    </row>
    <row r="13" spans="1:22" x14ac:dyDescent="0.35">
      <c r="A13">
        <v>9</v>
      </c>
      <c r="B13" t="s">
        <v>86</v>
      </c>
      <c r="C13" s="5">
        <v>41772</v>
      </c>
      <c r="D13" s="6">
        <v>2014</v>
      </c>
      <c r="E13" s="5" t="s">
        <v>87</v>
      </c>
      <c r="F13" s="7">
        <v>13</v>
      </c>
      <c r="G13" t="s">
        <v>67</v>
      </c>
      <c r="H13" t="s">
        <v>25</v>
      </c>
      <c r="I13" t="s">
        <v>88</v>
      </c>
      <c r="J13" t="s">
        <v>27</v>
      </c>
      <c r="K13" t="s">
        <v>89</v>
      </c>
      <c r="L13">
        <v>84084</v>
      </c>
      <c r="M13" t="s">
        <v>90</v>
      </c>
      <c r="N13" t="s">
        <v>40</v>
      </c>
      <c r="O13" t="s">
        <v>84</v>
      </c>
      <c r="P13" t="s">
        <v>91</v>
      </c>
      <c r="Q13" s="8">
        <v>56000</v>
      </c>
      <c r="R13">
        <v>2</v>
      </c>
      <c r="S13" s="8">
        <f>Table3[[#This Row],[Harga]]*Table3[[#This Row],[Quantity]]</f>
        <v>112000</v>
      </c>
      <c r="T13">
        <v>0</v>
      </c>
      <c r="U13" s="8">
        <f>Table3[[#This Row],[Discount]]*Table3[[#This Row],[Revenue]]</f>
        <v>0</v>
      </c>
      <c r="V13" s="8">
        <f>Table3[[#This Row],[Revenue]]-Table3[[#This Row],[Total Discount]]</f>
        <v>112000</v>
      </c>
    </row>
    <row r="14" spans="1:22" x14ac:dyDescent="0.35">
      <c r="A14">
        <v>10</v>
      </c>
      <c r="B14" t="s">
        <v>92</v>
      </c>
      <c r="C14" s="5">
        <v>41878</v>
      </c>
      <c r="D14" s="6">
        <v>2014</v>
      </c>
      <c r="E14" s="5" t="s">
        <v>93</v>
      </c>
      <c r="F14" s="7">
        <v>27</v>
      </c>
      <c r="G14" t="s">
        <v>51</v>
      </c>
      <c r="H14" t="s">
        <v>25</v>
      </c>
      <c r="I14" t="s">
        <v>94</v>
      </c>
      <c r="J14" t="s">
        <v>27</v>
      </c>
      <c r="K14" t="s">
        <v>38</v>
      </c>
      <c r="L14">
        <v>94109</v>
      </c>
      <c r="M14" t="s">
        <v>95</v>
      </c>
      <c r="N14" t="s">
        <v>40</v>
      </c>
      <c r="O14" t="s">
        <v>96</v>
      </c>
      <c r="P14" t="s">
        <v>97</v>
      </c>
      <c r="Q14" s="8">
        <v>9000</v>
      </c>
      <c r="R14">
        <v>2</v>
      </c>
      <c r="S14" s="8">
        <f>Table3[[#This Row],[Harga]]*Table3[[#This Row],[Quantity]]</f>
        <v>18000</v>
      </c>
      <c r="T14">
        <v>0</v>
      </c>
      <c r="U14" s="8">
        <f>Table3[[#This Row],[Discount]]*Table3[[#This Row],[Revenue]]</f>
        <v>0</v>
      </c>
      <c r="V14" s="8">
        <f>Table3[[#This Row],[Revenue]]-Table3[[#This Row],[Total Discount]]</f>
        <v>18000</v>
      </c>
    </row>
    <row r="15" spans="1:22" x14ac:dyDescent="0.35">
      <c r="A15">
        <v>11</v>
      </c>
      <c r="B15" t="s">
        <v>98</v>
      </c>
      <c r="C15" s="5">
        <v>42713</v>
      </c>
      <c r="D15" s="6">
        <v>2016</v>
      </c>
      <c r="E15" s="5" t="s">
        <v>66</v>
      </c>
      <c r="F15" s="7">
        <v>9</v>
      </c>
      <c r="G15" t="s">
        <v>67</v>
      </c>
      <c r="H15" t="s">
        <v>25</v>
      </c>
      <c r="I15" t="s">
        <v>99</v>
      </c>
      <c r="J15" t="s">
        <v>37</v>
      </c>
      <c r="K15" t="s">
        <v>100</v>
      </c>
      <c r="L15">
        <v>68025</v>
      </c>
      <c r="M15" t="s">
        <v>101</v>
      </c>
      <c r="N15" t="s">
        <v>40</v>
      </c>
      <c r="O15" t="s">
        <v>96</v>
      </c>
      <c r="P15" t="s">
        <v>102</v>
      </c>
      <c r="Q15" s="8">
        <v>20000</v>
      </c>
      <c r="R15">
        <v>7</v>
      </c>
      <c r="S15" s="8">
        <f>Table3[[#This Row],[Harga]]*Table3[[#This Row],[Quantity]]</f>
        <v>140000</v>
      </c>
      <c r="T15">
        <v>0</v>
      </c>
      <c r="U15" s="8">
        <f>Table3[[#This Row],[Discount]]*Table3[[#This Row],[Revenue]]</f>
        <v>0</v>
      </c>
      <c r="V15" s="8">
        <f>Table3[[#This Row],[Revenue]]-Table3[[#This Row],[Total Discount]]</f>
        <v>140000</v>
      </c>
    </row>
    <row r="16" spans="1:22" x14ac:dyDescent="0.35">
      <c r="A16">
        <v>12</v>
      </c>
      <c r="B16" t="s">
        <v>103</v>
      </c>
      <c r="C16" s="5">
        <v>42932</v>
      </c>
      <c r="D16" s="6">
        <v>2017</v>
      </c>
      <c r="E16" s="5" t="s">
        <v>104</v>
      </c>
      <c r="F16" s="7">
        <v>16</v>
      </c>
      <c r="G16" t="s">
        <v>51</v>
      </c>
      <c r="H16" t="s">
        <v>105</v>
      </c>
      <c r="I16" t="s">
        <v>106</v>
      </c>
      <c r="J16" t="s">
        <v>27</v>
      </c>
      <c r="K16" t="s">
        <v>100</v>
      </c>
      <c r="L16">
        <v>19140</v>
      </c>
      <c r="M16" t="s">
        <v>107</v>
      </c>
      <c r="N16" t="s">
        <v>30</v>
      </c>
      <c r="O16" t="s">
        <v>108</v>
      </c>
      <c r="P16" t="s">
        <v>109</v>
      </c>
      <c r="Q16" s="8">
        <v>72000</v>
      </c>
      <c r="R16">
        <v>2</v>
      </c>
      <c r="S16" s="8">
        <f>Table3[[#This Row],[Harga]]*Table3[[#This Row],[Quantity]]</f>
        <v>144000</v>
      </c>
      <c r="T16">
        <v>0.3</v>
      </c>
      <c r="U16" s="8">
        <f>Table3[[#This Row],[Discount]]*Table3[[#This Row],[Revenue]]</f>
        <v>43200</v>
      </c>
      <c r="V16" s="8">
        <f>Table3[[#This Row],[Revenue]]-Table3[[#This Row],[Total Discount]]</f>
        <v>100800</v>
      </c>
    </row>
    <row r="17" spans="1:22" x14ac:dyDescent="0.35">
      <c r="A17">
        <v>13</v>
      </c>
      <c r="B17" t="s">
        <v>110</v>
      </c>
      <c r="C17" s="5">
        <v>42272</v>
      </c>
      <c r="D17" s="6">
        <v>2015</v>
      </c>
      <c r="E17" s="5" t="s">
        <v>111</v>
      </c>
      <c r="F17" s="7">
        <v>25</v>
      </c>
      <c r="G17" t="s">
        <v>67</v>
      </c>
      <c r="H17" t="s">
        <v>25</v>
      </c>
      <c r="I17" t="s">
        <v>112</v>
      </c>
      <c r="J17" t="s">
        <v>27</v>
      </c>
      <c r="K17" t="s">
        <v>113</v>
      </c>
      <c r="L17">
        <v>84057</v>
      </c>
      <c r="M17" t="s">
        <v>47</v>
      </c>
      <c r="N17" t="s">
        <v>30</v>
      </c>
      <c r="O17" t="s">
        <v>48</v>
      </c>
      <c r="P17" t="s">
        <v>49</v>
      </c>
      <c r="Q17" s="8">
        <v>958000</v>
      </c>
      <c r="R17">
        <v>3</v>
      </c>
      <c r="S17" s="8">
        <f>Table3[[#This Row],[Harga]]*Table3[[#This Row],[Quantity]]</f>
        <v>2874000</v>
      </c>
      <c r="T17">
        <v>0</v>
      </c>
      <c r="U17" s="8">
        <f>Table3[[#This Row],[Discount]]*Table3[[#This Row],[Revenue]]</f>
        <v>0</v>
      </c>
      <c r="V17" s="8">
        <f>Table3[[#This Row],[Revenue]]-Table3[[#This Row],[Total Discount]]</f>
        <v>2874000</v>
      </c>
    </row>
    <row r="18" spans="1:22" x14ac:dyDescent="0.35">
      <c r="A18">
        <v>14</v>
      </c>
      <c r="B18" t="s">
        <v>114</v>
      </c>
      <c r="C18" s="5">
        <v>42385</v>
      </c>
      <c r="D18" s="6">
        <v>2016</v>
      </c>
      <c r="E18" s="5" t="s">
        <v>115</v>
      </c>
      <c r="F18" s="7">
        <v>16</v>
      </c>
      <c r="G18" t="s">
        <v>116</v>
      </c>
      <c r="H18" t="s">
        <v>25</v>
      </c>
      <c r="I18" t="s">
        <v>117</v>
      </c>
      <c r="J18" t="s">
        <v>27</v>
      </c>
      <c r="K18" t="s">
        <v>118</v>
      </c>
      <c r="L18">
        <v>90049</v>
      </c>
      <c r="M18" t="s">
        <v>119</v>
      </c>
      <c r="N18" t="s">
        <v>40</v>
      </c>
      <c r="O18" t="s">
        <v>71</v>
      </c>
      <c r="P18" t="s">
        <v>120</v>
      </c>
      <c r="Q18" s="8">
        <v>12000</v>
      </c>
      <c r="R18">
        <v>2</v>
      </c>
      <c r="S18" s="8">
        <f>Table3[[#This Row],[Harga]]*Table3[[#This Row],[Quantity]]</f>
        <v>24000</v>
      </c>
      <c r="T18">
        <v>0.2</v>
      </c>
      <c r="U18" s="8">
        <f>Table3[[#This Row],[Discount]]*Table3[[#This Row],[Revenue]]</f>
        <v>4800</v>
      </c>
      <c r="V18" s="8">
        <f>Table3[[#This Row],[Revenue]]-Table3[[#This Row],[Total Discount]]</f>
        <v>19200</v>
      </c>
    </row>
    <row r="19" spans="1:22" x14ac:dyDescent="0.35">
      <c r="A19">
        <v>15</v>
      </c>
      <c r="B19" t="s">
        <v>121</v>
      </c>
      <c r="C19" s="5">
        <v>42264</v>
      </c>
      <c r="D19" s="6">
        <v>2015</v>
      </c>
      <c r="E19" s="5" t="s">
        <v>111</v>
      </c>
      <c r="F19" s="7">
        <v>17</v>
      </c>
      <c r="G19" t="s">
        <v>67</v>
      </c>
      <c r="H19" t="s">
        <v>25</v>
      </c>
      <c r="I19" t="s">
        <v>122</v>
      </c>
      <c r="J19" t="s">
        <v>27</v>
      </c>
      <c r="K19" t="s">
        <v>38</v>
      </c>
      <c r="L19">
        <v>19140</v>
      </c>
      <c r="M19" t="s">
        <v>123</v>
      </c>
      <c r="N19" t="s">
        <v>30</v>
      </c>
      <c r="O19" t="s">
        <v>31</v>
      </c>
      <c r="P19" t="s">
        <v>124</v>
      </c>
      <c r="Q19" s="8">
        <v>3084000</v>
      </c>
      <c r="R19">
        <v>7</v>
      </c>
      <c r="S19" s="8">
        <f>Table3[[#This Row],[Harga]]*Table3[[#This Row],[Quantity]]</f>
        <v>21588000</v>
      </c>
      <c r="T19">
        <v>0.5</v>
      </c>
      <c r="U19" s="8">
        <f>Table3[[#This Row],[Discount]]*Table3[[#This Row],[Revenue]]</f>
        <v>10794000</v>
      </c>
      <c r="V19" s="8">
        <f>Table3[[#This Row],[Revenue]]-Table3[[#This Row],[Total Discount]]</f>
        <v>10794000</v>
      </c>
    </row>
    <row r="20" spans="1:22" x14ac:dyDescent="0.35">
      <c r="A20">
        <v>16</v>
      </c>
      <c r="B20" t="s">
        <v>125</v>
      </c>
      <c r="C20" s="5">
        <v>43027</v>
      </c>
      <c r="D20" s="6">
        <v>2017</v>
      </c>
      <c r="E20" s="5" t="s">
        <v>44</v>
      </c>
      <c r="F20" s="7">
        <v>19</v>
      </c>
      <c r="G20" t="s">
        <v>67</v>
      </c>
      <c r="H20" t="s">
        <v>25</v>
      </c>
      <c r="I20" t="s">
        <v>126</v>
      </c>
      <c r="J20" t="s">
        <v>75</v>
      </c>
      <c r="K20" t="s">
        <v>127</v>
      </c>
      <c r="L20">
        <v>77095</v>
      </c>
      <c r="M20" t="s">
        <v>128</v>
      </c>
      <c r="N20" t="s">
        <v>40</v>
      </c>
      <c r="O20" t="s">
        <v>63</v>
      </c>
      <c r="P20" t="s">
        <v>129</v>
      </c>
      <c r="Q20" s="8">
        <v>30000</v>
      </c>
      <c r="R20">
        <v>3</v>
      </c>
      <c r="S20" s="8">
        <f>Table3[[#This Row],[Harga]]*Table3[[#This Row],[Quantity]]</f>
        <v>90000</v>
      </c>
      <c r="T20">
        <v>0.2</v>
      </c>
      <c r="U20" s="8">
        <f>Table3[[#This Row],[Discount]]*Table3[[#This Row],[Revenue]]</f>
        <v>18000</v>
      </c>
      <c r="V20" s="8">
        <f>Table3[[#This Row],[Revenue]]-Table3[[#This Row],[Total Discount]]</f>
        <v>72000</v>
      </c>
    </row>
    <row r="21" spans="1:22" x14ac:dyDescent="0.35">
      <c r="A21">
        <v>17</v>
      </c>
      <c r="B21" t="s">
        <v>130</v>
      </c>
      <c r="C21" s="5">
        <v>42712</v>
      </c>
      <c r="D21" s="6">
        <v>2016</v>
      </c>
      <c r="E21" s="5" t="s">
        <v>66</v>
      </c>
      <c r="F21" s="7">
        <v>8</v>
      </c>
      <c r="G21" t="s">
        <v>24</v>
      </c>
      <c r="H21" t="s">
        <v>131</v>
      </c>
      <c r="I21" t="s">
        <v>132</v>
      </c>
      <c r="J21" t="s">
        <v>37</v>
      </c>
      <c r="K21" t="s">
        <v>133</v>
      </c>
      <c r="L21">
        <v>75080</v>
      </c>
      <c r="M21" t="s">
        <v>134</v>
      </c>
      <c r="N21" t="s">
        <v>135</v>
      </c>
      <c r="O21" t="s">
        <v>136</v>
      </c>
      <c r="P21" t="s">
        <v>137</v>
      </c>
      <c r="Q21" s="8">
        <v>1098000</v>
      </c>
      <c r="R21">
        <v>7</v>
      </c>
      <c r="S21" s="8">
        <f>Table3[[#This Row],[Harga]]*Table3[[#This Row],[Quantity]]</f>
        <v>7686000</v>
      </c>
      <c r="T21">
        <v>0.2</v>
      </c>
      <c r="U21" s="8">
        <f>Table3[[#This Row],[Discount]]*Table3[[#This Row],[Revenue]]</f>
        <v>1537200</v>
      </c>
      <c r="V21" s="8">
        <f>Table3[[#This Row],[Revenue]]-Table3[[#This Row],[Total Discount]]</f>
        <v>6148800</v>
      </c>
    </row>
    <row r="22" spans="1:22" x14ac:dyDescent="0.35">
      <c r="A22">
        <v>18</v>
      </c>
      <c r="B22" t="s">
        <v>138</v>
      </c>
      <c r="C22" s="5">
        <v>42365</v>
      </c>
      <c r="D22" s="6">
        <v>2015</v>
      </c>
      <c r="E22" s="5" t="s">
        <v>66</v>
      </c>
      <c r="F22" s="7">
        <v>27</v>
      </c>
      <c r="G22" t="s">
        <v>24</v>
      </c>
      <c r="H22" t="s">
        <v>139</v>
      </c>
      <c r="I22" t="s">
        <v>140</v>
      </c>
      <c r="J22" t="s">
        <v>75</v>
      </c>
      <c r="K22" t="s">
        <v>141</v>
      </c>
      <c r="L22">
        <v>77041</v>
      </c>
      <c r="M22" t="s">
        <v>142</v>
      </c>
      <c r="N22" t="s">
        <v>40</v>
      </c>
      <c r="O22" t="s">
        <v>143</v>
      </c>
      <c r="P22" t="s">
        <v>144</v>
      </c>
      <c r="Q22" s="8">
        <v>114000</v>
      </c>
      <c r="R22">
        <v>9</v>
      </c>
      <c r="S22" s="8">
        <f>Table3[[#This Row],[Harga]]*Table3[[#This Row],[Quantity]]</f>
        <v>1026000</v>
      </c>
      <c r="T22">
        <v>0.2</v>
      </c>
      <c r="U22" s="8">
        <f>Table3[[#This Row],[Discount]]*Table3[[#This Row],[Revenue]]</f>
        <v>205200</v>
      </c>
      <c r="V22" s="8">
        <f>Table3[[#This Row],[Revenue]]-Table3[[#This Row],[Total Discount]]</f>
        <v>820800</v>
      </c>
    </row>
    <row r="23" spans="1:22" x14ac:dyDescent="0.35">
      <c r="A23">
        <v>19</v>
      </c>
      <c r="B23" t="s">
        <v>145</v>
      </c>
      <c r="C23" s="5">
        <v>42988</v>
      </c>
      <c r="D23" s="6">
        <v>2017</v>
      </c>
      <c r="E23" s="5" t="s">
        <v>111</v>
      </c>
      <c r="F23" s="7">
        <v>10</v>
      </c>
      <c r="G23" t="s">
        <v>67</v>
      </c>
      <c r="H23" t="s">
        <v>139</v>
      </c>
      <c r="I23" t="s">
        <v>146</v>
      </c>
      <c r="J23" t="s">
        <v>37</v>
      </c>
      <c r="K23" t="s">
        <v>141</v>
      </c>
      <c r="L23">
        <v>60540</v>
      </c>
      <c r="M23" t="s">
        <v>147</v>
      </c>
      <c r="N23" t="s">
        <v>135</v>
      </c>
      <c r="O23" t="s">
        <v>136</v>
      </c>
      <c r="P23" t="s">
        <v>148</v>
      </c>
      <c r="Q23" s="8">
        <v>148000</v>
      </c>
      <c r="R23">
        <v>4</v>
      </c>
      <c r="S23" s="8">
        <f>Table3[[#This Row],[Harga]]*Table3[[#This Row],[Quantity]]</f>
        <v>592000</v>
      </c>
      <c r="T23">
        <v>0.2</v>
      </c>
      <c r="U23" s="8">
        <f>Table3[[#This Row],[Discount]]*Table3[[#This Row],[Revenue]]</f>
        <v>118400</v>
      </c>
      <c r="V23" s="8">
        <f>Table3[[#This Row],[Revenue]]-Table3[[#This Row],[Total Discount]]</f>
        <v>473600</v>
      </c>
    </row>
    <row r="24" spans="1:22" x14ac:dyDescent="0.35">
      <c r="A24">
        <v>20</v>
      </c>
      <c r="B24" t="s">
        <v>149</v>
      </c>
      <c r="C24" s="5">
        <v>42568</v>
      </c>
      <c r="D24" s="6">
        <v>2016</v>
      </c>
      <c r="E24" s="5" t="s">
        <v>104</v>
      </c>
      <c r="F24" s="7">
        <v>17</v>
      </c>
      <c r="G24" t="s">
        <v>51</v>
      </c>
      <c r="H24" t="s">
        <v>25</v>
      </c>
      <c r="I24" t="s">
        <v>150</v>
      </c>
      <c r="J24" t="s">
        <v>37</v>
      </c>
      <c r="K24" t="s">
        <v>151</v>
      </c>
      <c r="L24">
        <v>90049</v>
      </c>
      <c r="M24" t="s">
        <v>152</v>
      </c>
      <c r="N24" t="s">
        <v>40</v>
      </c>
      <c r="O24" t="s">
        <v>84</v>
      </c>
      <c r="P24" t="s">
        <v>153</v>
      </c>
      <c r="Q24" s="8">
        <v>78000</v>
      </c>
      <c r="R24">
        <v>2</v>
      </c>
      <c r="S24" s="8">
        <f>Table3[[#This Row],[Harga]]*Table3[[#This Row],[Quantity]]</f>
        <v>156000</v>
      </c>
      <c r="T24">
        <v>0</v>
      </c>
      <c r="U24" s="8">
        <f>Table3[[#This Row],[Discount]]*Table3[[#This Row],[Revenue]]</f>
        <v>0</v>
      </c>
      <c r="V24" s="8">
        <f>Table3[[#This Row],[Revenue]]-Table3[[#This Row],[Total Discount]]</f>
        <v>156000</v>
      </c>
    </row>
    <row r="25" spans="1:22" x14ac:dyDescent="0.35">
      <c r="A25">
        <v>21</v>
      </c>
      <c r="B25" t="s">
        <v>154</v>
      </c>
      <c r="C25" s="5">
        <v>42997</v>
      </c>
      <c r="D25" s="6">
        <v>2017</v>
      </c>
      <c r="E25" s="5" t="s">
        <v>111</v>
      </c>
      <c r="F25" s="7">
        <v>19</v>
      </c>
      <c r="G25" t="s">
        <v>24</v>
      </c>
      <c r="H25" t="s">
        <v>25</v>
      </c>
      <c r="I25" t="s">
        <v>155</v>
      </c>
      <c r="J25" t="s">
        <v>37</v>
      </c>
      <c r="K25" t="s">
        <v>76</v>
      </c>
      <c r="L25">
        <v>32935</v>
      </c>
      <c r="M25" t="s">
        <v>156</v>
      </c>
      <c r="N25" t="s">
        <v>40</v>
      </c>
      <c r="O25" t="s">
        <v>84</v>
      </c>
      <c r="P25" t="s">
        <v>157</v>
      </c>
      <c r="Q25" s="8">
        <v>96000</v>
      </c>
      <c r="R25">
        <v>2</v>
      </c>
      <c r="S25" s="8">
        <f>Table3[[#This Row],[Harga]]*Table3[[#This Row],[Quantity]]</f>
        <v>192000</v>
      </c>
      <c r="T25">
        <v>0.2</v>
      </c>
      <c r="U25" s="8">
        <f>Table3[[#This Row],[Discount]]*Table3[[#This Row],[Revenue]]</f>
        <v>38400</v>
      </c>
      <c r="V25" s="8">
        <f>Table3[[#This Row],[Revenue]]-Table3[[#This Row],[Total Discount]]</f>
        <v>153600</v>
      </c>
    </row>
    <row r="26" spans="1:22" x14ac:dyDescent="0.35">
      <c r="A26">
        <v>22</v>
      </c>
      <c r="B26" t="s">
        <v>158</v>
      </c>
      <c r="C26" s="5">
        <v>42440</v>
      </c>
      <c r="D26" s="6">
        <v>2016</v>
      </c>
      <c r="E26" s="5" t="s">
        <v>159</v>
      </c>
      <c r="F26" s="7">
        <v>11</v>
      </c>
      <c r="G26" t="s">
        <v>24</v>
      </c>
      <c r="H26" t="s">
        <v>139</v>
      </c>
      <c r="I26" t="s">
        <v>160</v>
      </c>
      <c r="J26" t="s">
        <v>37</v>
      </c>
      <c r="K26" t="s">
        <v>127</v>
      </c>
      <c r="L26">
        <v>55122</v>
      </c>
      <c r="M26" t="s">
        <v>161</v>
      </c>
      <c r="N26" t="s">
        <v>135</v>
      </c>
      <c r="O26" t="s">
        <v>162</v>
      </c>
      <c r="P26" t="s">
        <v>163</v>
      </c>
      <c r="Q26" s="8">
        <v>46000</v>
      </c>
      <c r="R26">
        <v>2</v>
      </c>
      <c r="S26" s="8">
        <f>Table3[[#This Row],[Harga]]*Table3[[#This Row],[Quantity]]</f>
        <v>92000</v>
      </c>
      <c r="T26">
        <v>0</v>
      </c>
      <c r="U26" s="8">
        <f>Table3[[#This Row],[Discount]]*Table3[[#This Row],[Revenue]]</f>
        <v>0</v>
      </c>
      <c r="V26" s="8">
        <f>Table3[[#This Row],[Revenue]]-Table3[[#This Row],[Total Discount]]</f>
        <v>92000</v>
      </c>
    </row>
    <row r="27" spans="1:22" x14ac:dyDescent="0.35">
      <c r="A27">
        <v>23</v>
      </c>
      <c r="B27" t="s">
        <v>164</v>
      </c>
      <c r="C27" s="5">
        <v>41932</v>
      </c>
      <c r="D27" s="6">
        <v>2014</v>
      </c>
      <c r="E27" s="5" t="s">
        <v>44</v>
      </c>
      <c r="F27" s="7">
        <v>20</v>
      </c>
      <c r="G27" t="s">
        <v>51</v>
      </c>
      <c r="H27" t="s">
        <v>59</v>
      </c>
      <c r="I27" t="s">
        <v>165</v>
      </c>
      <c r="J27" t="s">
        <v>27</v>
      </c>
      <c r="K27" t="s">
        <v>166</v>
      </c>
      <c r="L27">
        <v>48185</v>
      </c>
      <c r="M27" t="s">
        <v>167</v>
      </c>
      <c r="N27" t="s">
        <v>40</v>
      </c>
      <c r="O27" t="s">
        <v>84</v>
      </c>
      <c r="P27" t="s">
        <v>168</v>
      </c>
      <c r="Q27" s="8">
        <v>212000</v>
      </c>
      <c r="R27">
        <v>4</v>
      </c>
      <c r="S27" s="8">
        <f>Table3[[#This Row],[Harga]]*Table3[[#This Row],[Quantity]]</f>
        <v>848000</v>
      </c>
      <c r="T27">
        <v>0</v>
      </c>
      <c r="U27" s="8">
        <f>Table3[[#This Row],[Discount]]*Table3[[#This Row],[Revenue]]</f>
        <v>0</v>
      </c>
      <c r="V27" s="8">
        <f>Table3[[#This Row],[Revenue]]-Table3[[#This Row],[Total Discount]]</f>
        <v>848000</v>
      </c>
    </row>
    <row r="28" spans="1:22" x14ac:dyDescent="0.35">
      <c r="A28">
        <v>24</v>
      </c>
      <c r="B28" t="s">
        <v>169</v>
      </c>
      <c r="C28" s="5">
        <v>42541</v>
      </c>
      <c r="D28" s="6">
        <v>2016</v>
      </c>
      <c r="E28" s="5" t="s">
        <v>34</v>
      </c>
      <c r="F28" s="7">
        <v>20</v>
      </c>
      <c r="G28" t="s">
        <v>35</v>
      </c>
      <c r="H28" t="s">
        <v>25</v>
      </c>
      <c r="I28" t="s">
        <v>170</v>
      </c>
      <c r="J28" t="s">
        <v>27</v>
      </c>
      <c r="K28" t="s">
        <v>61</v>
      </c>
      <c r="L28">
        <v>19901</v>
      </c>
      <c r="M28" t="s">
        <v>171</v>
      </c>
      <c r="N28" t="s">
        <v>135</v>
      </c>
      <c r="O28" t="s">
        <v>162</v>
      </c>
      <c r="P28" t="s">
        <v>172</v>
      </c>
      <c r="Q28" s="8">
        <v>45000</v>
      </c>
      <c r="R28">
        <v>3</v>
      </c>
      <c r="S28" s="8">
        <f>Table3[[#This Row],[Harga]]*Table3[[#This Row],[Quantity]]</f>
        <v>135000</v>
      </c>
      <c r="T28">
        <v>0</v>
      </c>
      <c r="U28" s="8">
        <f>Table3[[#This Row],[Discount]]*Table3[[#This Row],[Revenue]]</f>
        <v>0</v>
      </c>
      <c r="V28" s="8">
        <f>Table3[[#This Row],[Revenue]]-Table3[[#This Row],[Total Discount]]</f>
        <v>135000</v>
      </c>
    </row>
    <row r="29" spans="1:22" x14ac:dyDescent="0.35">
      <c r="A29">
        <v>25</v>
      </c>
      <c r="B29" t="s">
        <v>173</v>
      </c>
      <c r="C29" s="5">
        <v>42112</v>
      </c>
      <c r="D29" s="6">
        <v>2015</v>
      </c>
      <c r="E29" s="5" t="s">
        <v>58</v>
      </c>
      <c r="F29" s="7">
        <v>18</v>
      </c>
      <c r="G29" t="s">
        <v>67</v>
      </c>
      <c r="H29" t="s">
        <v>25</v>
      </c>
      <c r="I29" t="s">
        <v>174</v>
      </c>
      <c r="J29" t="s">
        <v>27</v>
      </c>
      <c r="K29" t="s">
        <v>69</v>
      </c>
      <c r="L29">
        <v>47150</v>
      </c>
      <c r="M29" t="s">
        <v>175</v>
      </c>
      <c r="N29" t="s">
        <v>40</v>
      </c>
      <c r="O29" t="s">
        <v>71</v>
      </c>
      <c r="P29" t="s">
        <v>176</v>
      </c>
      <c r="Q29" s="8">
        <v>39000</v>
      </c>
      <c r="R29">
        <v>6</v>
      </c>
      <c r="S29" s="8">
        <f>Table3[[#This Row],[Harga]]*Table3[[#This Row],[Quantity]]</f>
        <v>234000</v>
      </c>
      <c r="T29">
        <v>0</v>
      </c>
      <c r="U29" s="8">
        <f>Table3[[#This Row],[Discount]]*Table3[[#This Row],[Revenue]]</f>
        <v>0</v>
      </c>
      <c r="V29" s="8">
        <f>Table3[[#This Row],[Revenue]]-Table3[[#This Row],[Total Discount]]</f>
        <v>234000</v>
      </c>
    </row>
    <row r="30" spans="1:22" x14ac:dyDescent="0.35">
      <c r="A30">
        <v>26</v>
      </c>
      <c r="B30" t="s">
        <v>177</v>
      </c>
      <c r="C30" s="5">
        <v>42715</v>
      </c>
      <c r="D30" s="6">
        <v>2016</v>
      </c>
      <c r="E30" s="5" t="s">
        <v>66</v>
      </c>
      <c r="F30" s="7">
        <v>11</v>
      </c>
      <c r="G30" t="s">
        <v>51</v>
      </c>
      <c r="H30" t="s">
        <v>25</v>
      </c>
      <c r="I30" t="s">
        <v>178</v>
      </c>
      <c r="J30" t="s">
        <v>37</v>
      </c>
      <c r="K30" t="s">
        <v>61</v>
      </c>
      <c r="L30">
        <v>10024</v>
      </c>
      <c r="M30" t="s">
        <v>179</v>
      </c>
      <c r="N30" t="s">
        <v>40</v>
      </c>
      <c r="O30" t="s">
        <v>180</v>
      </c>
      <c r="P30" t="s">
        <v>181</v>
      </c>
      <c r="Q30" s="8">
        <v>16000</v>
      </c>
      <c r="R30">
        <v>7</v>
      </c>
      <c r="S30" s="8">
        <f>Table3[[#This Row],[Harga]]*Table3[[#This Row],[Quantity]]</f>
        <v>112000</v>
      </c>
      <c r="T30">
        <v>0</v>
      </c>
      <c r="U30" s="8">
        <f>Table3[[#This Row],[Discount]]*Table3[[#This Row],[Revenue]]</f>
        <v>0</v>
      </c>
      <c r="V30" s="8">
        <f>Table3[[#This Row],[Revenue]]-Table3[[#This Row],[Total Discount]]</f>
        <v>112000</v>
      </c>
    </row>
    <row r="31" spans="1:22" x14ac:dyDescent="0.35">
      <c r="A31">
        <v>27</v>
      </c>
      <c r="B31" t="s">
        <v>182</v>
      </c>
      <c r="C31" s="5">
        <v>42538</v>
      </c>
      <c r="D31" s="6">
        <v>2016</v>
      </c>
      <c r="E31" s="5" t="s">
        <v>34</v>
      </c>
      <c r="F31" s="7">
        <v>17</v>
      </c>
      <c r="G31" t="s">
        <v>67</v>
      </c>
      <c r="H31" t="s">
        <v>25</v>
      </c>
      <c r="I31" t="s">
        <v>183</v>
      </c>
      <c r="J31" t="s">
        <v>27</v>
      </c>
      <c r="K31" t="s">
        <v>151</v>
      </c>
      <c r="L31">
        <v>12180</v>
      </c>
      <c r="M31" t="s">
        <v>184</v>
      </c>
      <c r="N31" t="s">
        <v>40</v>
      </c>
      <c r="O31" t="s">
        <v>84</v>
      </c>
      <c r="P31" t="s">
        <v>185</v>
      </c>
      <c r="Q31" s="8">
        <v>209000</v>
      </c>
      <c r="R31">
        <v>6</v>
      </c>
      <c r="S31" s="8">
        <f>Table3[[#This Row],[Harga]]*Table3[[#This Row],[Quantity]]</f>
        <v>1254000</v>
      </c>
      <c r="T31">
        <v>0</v>
      </c>
      <c r="U31" s="8">
        <f>Table3[[#This Row],[Discount]]*Table3[[#This Row],[Revenue]]</f>
        <v>0</v>
      </c>
      <c r="V31" s="8">
        <f>Table3[[#This Row],[Revenue]]-Table3[[#This Row],[Total Discount]]</f>
        <v>1254000</v>
      </c>
    </row>
    <row r="32" spans="1:22" x14ac:dyDescent="0.35">
      <c r="A32">
        <v>28</v>
      </c>
      <c r="B32" t="s">
        <v>186</v>
      </c>
      <c r="C32" s="5">
        <v>42332</v>
      </c>
      <c r="D32" s="6">
        <v>2015</v>
      </c>
      <c r="E32" s="5" t="s">
        <v>23</v>
      </c>
      <c r="F32" s="7">
        <v>24</v>
      </c>
      <c r="G32" t="s">
        <v>24</v>
      </c>
      <c r="H32" t="s">
        <v>25</v>
      </c>
      <c r="I32" t="s">
        <v>187</v>
      </c>
      <c r="J32" t="s">
        <v>27</v>
      </c>
      <c r="K32" t="s">
        <v>188</v>
      </c>
      <c r="L32">
        <v>90004</v>
      </c>
      <c r="M32" t="s">
        <v>189</v>
      </c>
      <c r="N32" t="s">
        <v>135</v>
      </c>
      <c r="O32" t="s">
        <v>162</v>
      </c>
      <c r="P32" t="s">
        <v>190</v>
      </c>
      <c r="Q32" s="8">
        <v>14000</v>
      </c>
      <c r="R32">
        <v>2</v>
      </c>
      <c r="S32" s="8">
        <f>Table3[[#This Row],[Harga]]*Table3[[#This Row],[Quantity]]</f>
        <v>28000</v>
      </c>
      <c r="T32">
        <v>0</v>
      </c>
      <c r="U32" s="8">
        <f>Table3[[#This Row],[Discount]]*Table3[[#This Row],[Revenue]]</f>
        <v>0</v>
      </c>
      <c r="V32" s="8">
        <f>Table3[[#This Row],[Revenue]]-Table3[[#This Row],[Total Discount]]</f>
        <v>28000</v>
      </c>
    </row>
    <row r="33" spans="1:22" x14ac:dyDescent="0.35">
      <c r="A33">
        <v>29</v>
      </c>
      <c r="B33" t="s">
        <v>191</v>
      </c>
      <c r="C33" s="5">
        <v>42124</v>
      </c>
      <c r="D33" s="6">
        <v>2015</v>
      </c>
      <c r="E33" s="5" t="s">
        <v>58</v>
      </c>
      <c r="F33" s="7">
        <v>30</v>
      </c>
      <c r="G33" t="s">
        <v>67</v>
      </c>
      <c r="H33" t="s">
        <v>25</v>
      </c>
      <c r="I33" t="s">
        <v>192</v>
      </c>
      <c r="J33" t="s">
        <v>75</v>
      </c>
      <c r="K33" t="s">
        <v>193</v>
      </c>
      <c r="L33">
        <v>60610</v>
      </c>
      <c r="M33" t="s">
        <v>194</v>
      </c>
      <c r="N33" t="s">
        <v>30</v>
      </c>
      <c r="O33" t="s">
        <v>108</v>
      </c>
      <c r="P33" t="s">
        <v>195</v>
      </c>
      <c r="Q33" s="8">
        <v>214000</v>
      </c>
      <c r="R33">
        <v>5</v>
      </c>
      <c r="S33" s="8">
        <f>Table3[[#This Row],[Harga]]*Table3[[#This Row],[Quantity]]</f>
        <v>1070000</v>
      </c>
      <c r="T33">
        <v>0.3</v>
      </c>
      <c r="U33" s="8">
        <f>Table3[[#This Row],[Discount]]*Table3[[#This Row],[Revenue]]</f>
        <v>321000</v>
      </c>
      <c r="V33" s="8">
        <f>Table3[[#This Row],[Revenue]]-Table3[[#This Row],[Total Discount]]</f>
        <v>749000</v>
      </c>
    </row>
    <row r="34" spans="1:22" x14ac:dyDescent="0.35">
      <c r="A34">
        <v>30</v>
      </c>
      <c r="B34" t="s">
        <v>196</v>
      </c>
      <c r="C34" s="5">
        <v>41978</v>
      </c>
      <c r="D34" s="6">
        <v>2014</v>
      </c>
      <c r="E34" s="5" t="s">
        <v>66</v>
      </c>
      <c r="F34" s="7">
        <v>5</v>
      </c>
      <c r="G34" t="s">
        <v>67</v>
      </c>
      <c r="H34" t="s">
        <v>25</v>
      </c>
      <c r="I34" t="s">
        <v>197</v>
      </c>
      <c r="J34" t="s">
        <v>37</v>
      </c>
      <c r="K34" t="s">
        <v>193</v>
      </c>
      <c r="L34">
        <v>85234</v>
      </c>
      <c r="M34" t="s">
        <v>198</v>
      </c>
      <c r="N34" t="s">
        <v>40</v>
      </c>
      <c r="O34" t="s">
        <v>96</v>
      </c>
      <c r="P34" t="s">
        <v>199</v>
      </c>
      <c r="Q34" s="8">
        <v>1114000</v>
      </c>
      <c r="R34">
        <v>8</v>
      </c>
      <c r="S34" s="8">
        <f>Table3[[#This Row],[Harga]]*Table3[[#This Row],[Quantity]]</f>
        <v>8912000</v>
      </c>
      <c r="T34">
        <v>0.2</v>
      </c>
      <c r="U34" s="8">
        <f>Table3[[#This Row],[Discount]]*Table3[[#This Row],[Revenue]]</f>
        <v>1782400</v>
      </c>
      <c r="V34" s="8">
        <f>Table3[[#This Row],[Revenue]]-Table3[[#This Row],[Total Discount]]</f>
        <v>7129600</v>
      </c>
    </row>
    <row r="35" spans="1:22" x14ac:dyDescent="0.35">
      <c r="A35">
        <v>31</v>
      </c>
      <c r="B35" t="s">
        <v>200</v>
      </c>
      <c r="C35" s="5">
        <v>42525</v>
      </c>
      <c r="D35" s="6">
        <v>2016</v>
      </c>
      <c r="E35" s="5" t="s">
        <v>34</v>
      </c>
      <c r="F35" s="7">
        <v>4</v>
      </c>
      <c r="G35" t="s">
        <v>24</v>
      </c>
      <c r="H35" t="s">
        <v>25</v>
      </c>
      <c r="I35" t="s">
        <v>201</v>
      </c>
      <c r="J35" t="s">
        <v>27</v>
      </c>
      <c r="K35" t="s">
        <v>151</v>
      </c>
      <c r="L35">
        <v>22153</v>
      </c>
      <c r="M35" t="s">
        <v>202</v>
      </c>
      <c r="N35" t="s">
        <v>40</v>
      </c>
      <c r="O35" t="s">
        <v>63</v>
      </c>
      <c r="P35" t="s">
        <v>203</v>
      </c>
      <c r="Q35" s="8">
        <v>76000</v>
      </c>
      <c r="R35">
        <v>2</v>
      </c>
      <c r="S35" s="8">
        <f>Table3[[#This Row],[Harga]]*Table3[[#This Row],[Quantity]]</f>
        <v>152000</v>
      </c>
      <c r="T35">
        <v>0</v>
      </c>
      <c r="U35" s="8">
        <f>Table3[[#This Row],[Discount]]*Table3[[#This Row],[Revenue]]</f>
        <v>0</v>
      </c>
      <c r="V35" s="8">
        <f>Table3[[#This Row],[Revenue]]-Table3[[#This Row],[Total Discount]]</f>
        <v>152000</v>
      </c>
    </row>
    <row r="36" spans="1:22" x14ac:dyDescent="0.35">
      <c r="A36">
        <v>32</v>
      </c>
      <c r="B36" t="s">
        <v>204</v>
      </c>
      <c r="C36" s="5">
        <v>42631</v>
      </c>
      <c r="D36" s="6">
        <v>2016</v>
      </c>
      <c r="E36" s="5" t="s">
        <v>111</v>
      </c>
      <c r="F36" s="7">
        <v>18</v>
      </c>
      <c r="G36" t="s">
        <v>51</v>
      </c>
      <c r="H36" t="s">
        <v>25</v>
      </c>
      <c r="I36" t="s">
        <v>205</v>
      </c>
      <c r="J36" t="s">
        <v>27</v>
      </c>
      <c r="K36" t="s">
        <v>89</v>
      </c>
      <c r="L36">
        <v>10009</v>
      </c>
      <c r="M36" t="s">
        <v>206</v>
      </c>
      <c r="N36" t="s">
        <v>40</v>
      </c>
      <c r="O36" t="s">
        <v>71</v>
      </c>
      <c r="P36" t="s">
        <v>207</v>
      </c>
      <c r="Q36" s="8">
        <v>5000</v>
      </c>
      <c r="R36">
        <v>1</v>
      </c>
      <c r="S36" s="8">
        <f>Table3[[#This Row],[Harga]]*Table3[[#This Row],[Quantity]]</f>
        <v>5000</v>
      </c>
      <c r="T36">
        <v>0.2</v>
      </c>
      <c r="U36" s="8">
        <f>Table3[[#This Row],[Discount]]*Table3[[#This Row],[Revenue]]</f>
        <v>1000</v>
      </c>
      <c r="V36" s="8">
        <f>Table3[[#This Row],[Revenue]]-Table3[[#This Row],[Total Discount]]</f>
        <v>4000</v>
      </c>
    </row>
    <row r="37" spans="1:22" x14ac:dyDescent="0.35">
      <c r="A37">
        <v>33</v>
      </c>
      <c r="B37" t="s">
        <v>208</v>
      </c>
      <c r="C37" s="5">
        <v>42992</v>
      </c>
      <c r="D37" s="6">
        <v>2017</v>
      </c>
      <c r="E37" s="5" t="s">
        <v>111</v>
      </c>
      <c r="F37" s="7">
        <v>14</v>
      </c>
      <c r="G37" t="s">
        <v>35</v>
      </c>
      <c r="H37" t="s">
        <v>25</v>
      </c>
      <c r="I37" t="s">
        <v>122</v>
      </c>
      <c r="J37" t="s">
        <v>27</v>
      </c>
      <c r="K37" t="s">
        <v>46</v>
      </c>
      <c r="L37">
        <v>49201</v>
      </c>
      <c r="M37" t="s">
        <v>209</v>
      </c>
      <c r="N37" t="s">
        <v>40</v>
      </c>
      <c r="O37" t="s">
        <v>63</v>
      </c>
      <c r="P37" t="s">
        <v>210</v>
      </c>
      <c r="Q37" s="8">
        <v>20000</v>
      </c>
      <c r="R37">
        <v>3</v>
      </c>
      <c r="S37" s="8">
        <f>Table3[[#This Row],[Harga]]*Table3[[#This Row],[Quantity]]</f>
        <v>60000</v>
      </c>
      <c r="T37">
        <v>0</v>
      </c>
      <c r="U37" s="8">
        <f>Table3[[#This Row],[Discount]]*Table3[[#This Row],[Revenue]]</f>
        <v>0</v>
      </c>
      <c r="V37" s="8">
        <f>Table3[[#This Row],[Revenue]]-Table3[[#This Row],[Total Discount]]</f>
        <v>60000</v>
      </c>
    </row>
    <row r="38" spans="1:22" x14ac:dyDescent="0.35">
      <c r="A38">
        <v>34</v>
      </c>
      <c r="B38" t="s">
        <v>211</v>
      </c>
      <c r="C38" s="5">
        <v>42120</v>
      </c>
      <c r="D38" s="6">
        <v>2015</v>
      </c>
      <c r="E38" s="5" t="s">
        <v>58</v>
      </c>
      <c r="F38" s="7">
        <v>26</v>
      </c>
      <c r="G38" t="s">
        <v>35</v>
      </c>
      <c r="H38" t="s">
        <v>139</v>
      </c>
      <c r="I38" t="s">
        <v>212</v>
      </c>
      <c r="J38" t="s">
        <v>27</v>
      </c>
      <c r="K38" t="s">
        <v>213</v>
      </c>
      <c r="L38">
        <v>38109</v>
      </c>
      <c r="M38" t="s">
        <v>214</v>
      </c>
      <c r="N38" t="s">
        <v>30</v>
      </c>
      <c r="O38" t="s">
        <v>108</v>
      </c>
      <c r="P38" t="s">
        <v>215</v>
      </c>
      <c r="Q38" s="8">
        <v>832000</v>
      </c>
      <c r="R38">
        <v>8</v>
      </c>
      <c r="S38" s="8">
        <f>Table3[[#This Row],[Harga]]*Table3[[#This Row],[Quantity]]</f>
        <v>6656000</v>
      </c>
      <c r="T38">
        <v>0.2</v>
      </c>
      <c r="U38" s="8">
        <f>Table3[[#This Row],[Discount]]*Table3[[#This Row],[Revenue]]</f>
        <v>1331200</v>
      </c>
      <c r="V38" s="8">
        <f>Table3[[#This Row],[Revenue]]-Table3[[#This Row],[Total Discount]]</f>
        <v>5324800</v>
      </c>
    </row>
    <row r="39" spans="1:22" x14ac:dyDescent="0.35">
      <c r="A39">
        <v>35</v>
      </c>
      <c r="B39" t="s">
        <v>216</v>
      </c>
      <c r="C39" s="5">
        <v>43078</v>
      </c>
      <c r="D39" s="6">
        <v>2017</v>
      </c>
      <c r="E39" s="5" t="s">
        <v>66</v>
      </c>
      <c r="F39" s="7">
        <v>9</v>
      </c>
      <c r="G39" t="s">
        <v>24</v>
      </c>
      <c r="H39" t="s">
        <v>139</v>
      </c>
      <c r="I39" t="s">
        <v>217</v>
      </c>
      <c r="J39" t="s">
        <v>37</v>
      </c>
      <c r="K39" t="s">
        <v>218</v>
      </c>
      <c r="L39">
        <v>77041</v>
      </c>
      <c r="M39" t="s">
        <v>219</v>
      </c>
      <c r="N39" t="s">
        <v>40</v>
      </c>
      <c r="O39" t="s">
        <v>71</v>
      </c>
      <c r="P39" t="s">
        <v>220</v>
      </c>
      <c r="Q39" s="8">
        <v>2000</v>
      </c>
      <c r="R39">
        <v>3</v>
      </c>
      <c r="S39" s="8">
        <f>Table3[[#This Row],[Harga]]*Table3[[#This Row],[Quantity]]</f>
        <v>6000</v>
      </c>
      <c r="T39">
        <v>0.8</v>
      </c>
      <c r="U39" s="8">
        <f>Table3[[#This Row],[Discount]]*Table3[[#This Row],[Revenue]]</f>
        <v>4800</v>
      </c>
      <c r="V39" s="8">
        <f>Table3[[#This Row],[Revenue]]-Table3[[#This Row],[Total Discount]]</f>
        <v>1200</v>
      </c>
    </row>
    <row r="40" spans="1:22" x14ac:dyDescent="0.35">
      <c r="A40">
        <v>36</v>
      </c>
      <c r="B40" t="s">
        <v>221</v>
      </c>
      <c r="C40" s="5">
        <v>41969</v>
      </c>
      <c r="D40" s="6">
        <v>2014</v>
      </c>
      <c r="E40" s="5" t="s">
        <v>23</v>
      </c>
      <c r="F40" s="7">
        <v>26</v>
      </c>
      <c r="G40" t="s">
        <v>24</v>
      </c>
      <c r="H40" t="s">
        <v>25</v>
      </c>
      <c r="I40" t="s">
        <v>212</v>
      </c>
      <c r="J40" t="s">
        <v>27</v>
      </c>
      <c r="K40" t="s">
        <v>222</v>
      </c>
      <c r="L40">
        <v>77070</v>
      </c>
      <c r="M40" t="s">
        <v>223</v>
      </c>
      <c r="N40" t="s">
        <v>30</v>
      </c>
      <c r="O40" t="s">
        <v>55</v>
      </c>
      <c r="P40" t="s">
        <v>224</v>
      </c>
      <c r="Q40" s="8">
        <v>20000</v>
      </c>
      <c r="R40">
        <v>5</v>
      </c>
      <c r="S40" s="8">
        <f>Table3[[#This Row],[Harga]]*Table3[[#This Row],[Quantity]]</f>
        <v>100000</v>
      </c>
      <c r="T40">
        <v>0.6</v>
      </c>
      <c r="U40" s="8">
        <f>Table3[[#This Row],[Discount]]*Table3[[#This Row],[Revenue]]</f>
        <v>60000</v>
      </c>
      <c r="V40" s="8">
        <f>Table3[[#This Row],[Revenue]]-Table3[[#This Row],[Total Discount]]</f>
        <v>40000</v>
      </c>
    </row>
    <row r="41" spans="1:22" x14ac:dyDescent="0.35">
      <c r="A41">
        <v>37</v>
      </c>
      <c r="B41" t="s">
        <v>225</v>
      </c>
      <c r="C41" s="5">
        <v>42533</v>
      </c>
      <c r="D41" s="6">
        <v>2016</v>
      </c>
      <c r="E41" s="5" t="s">
        <v>34</v>
      </c>
      <c r="F41" s="7">
        <v>12</v>
      </c>
      <c r="G41" t="s">
        <v>51</v>
      </c>
      <c r="H41" t="s">
        <v>25</v>
      </c>
      <c r="I41" t="s">
        <v>226</v>
      </c>
      <c r="J41" t="s">
        <v>37</v>
      </c>
      <c r="K41" t="s">
        <v>227</v>
      </c>
      <c r="L41">
        <v>35601</v>
      </c>
      <c r="M41" t="s">
        <v>228</v>
      </c>
      <c r="N41" t="s">
        <v>40</v>
      </c>
      <c r="O41" t="s">
        <v>78</v>
      </c>
      <c r="P41" t="s">
        <v>229</v>
      </c>
      <c r="Q41" s="8">
        <v>209000</v>
      </c>
      <c r="R41">
        <v>1</v>
      </c>
      <c r="S41" s="8">
        <f>Table3[[#This Row],[Harga]]*Table3[[#This Row],[Quantity]]</f>
        <v>209000</v>
      </c>
      <c r="T41">
        <v>0</v>
      </c>
      <c r="U41" s="8">
        <f>Table3[[#This Row],[Discount]]*Table3[[#This Row],[Revenue]]</f>
        <v>0</v>
      </c>
      <c r="V41" s="8">
        <f>Table3[[#This Row],[Revenue]]-Table3[[#This Row],[Total Discount]]</f>
        <v>209000</v>
      </c>
    </row>
    <row r="42" spans="1:22" x14ac:dyDescent="0.35">
      <c r="A42">
        <v>38</v>
      </c>
      <c r="B42" t="s">
        <v>230</v>
      </c>
      <c r="C42" s="5">
        <v>41924</v>
      </c>
      <c r="D42" s="6">
        <v>2014</v>
      </c>
      <c r="E42" s="5" t="s">
        <v>44</v>
      </c>
      <c r="F42" s="7">
        <v>12</v>
      </c>
      <c r="G42" t="s">
        <v>51</v>
      </c>
      <c r="H42" t="s">
        <v>139</v>
      </c>
      <c r="I42" t="s">
        <v>231</v>
      </c>
      <c r="J42" t="s">
        <v>27</v>
      </c>
      <c r="K42" t="s">
        <v>118</v>
      </c>
      <c r="L42">
        <v>94122</v>
      </c>
      <c r="M42" t="s">
        <v>232</v>
      </c>
      <c r="N42" t="s">
        <v>40</v>
      </c>
      <c r="O42" t="s">
        <v>96</v>
      </c>
      <c r="P42" t="s">
        <v>233</v>
      </c>
      <c r="Q42" s="8">
        <v>15000</v>
      </c>
      <c r="R42">
        <v>5</v>
      </c>
      <c r="S42" s="8">
        <f>Table3[[#This Row],[Harga]]*Table3[[#This Row],[Quantity]]</f>
        <v>75000</v>
      </c>
      <c r="T42">
        <v>0</v>
      </c>
      <c r="U42" s="8">
        <f>Table3[[#This Row],[Discount]]*Table3[[#This Row],[Revenue]]</f>
        <v>0</v>
      </c>
      <c r="V42" s="8">
        <f>Table3[[#This Row],[Revenue]]-Table3[[#This Row],[Total Discount]]</f>
        <v>75000</v>
      </c>
    </row>
    <row r="43" spans="1:22" x14ac:dyDescent="0.35">
      <c r="A43">
        <v>39</v>
      </c>
      <c r="B43" t="s">
        <v>234</v>
      </c>
      <c r="C43" s="5">
        <v>42250</v>
      </c>
      <c r="D43" s="6">
        <v>2015</v>
      </c>
      <c r="E43" s="5" t="s">
        <v>111</v>
      </c>
      <c r="F43" s="7">
        <v>3</v>
      </c>
      <c r="G43" t="s">
        <v>51</v>
      </c>
      <c r="H43" t="s">
        <v>25</v>
      </c>
      <c r="I43" t="s">
        <v>235</v>
      </c>
      <c r="J43" t="s">
        <v>37</v>
      </c>
      <c r="K43" t="s">
        <v>236</v>
      </c>
      <c r="L43">
        <v>27707</v>
      </c>
      <c r="M43" t="s">
        <v>237</v>
      </c>
      <c r="N43" t="s">
        <v>40</v>
      </c>
      <c r="O43" t="s">
        <v>143</v>
      </c>
      <c r="P43" t="s">
        <v>238</v>
      </c>
      <c r="Q43" s="8">
        <v>201000</v>
      </c>
      <c r="R43">
        <v>7</v>
      </c>
      <c r="S43" s="8">
        <f>Table3[[#This Row],[Harga]]*Table3[[#This Row],[Quantity]]</f>
        <v>1407000</v>
      </c>
      <c r="T43">
        <v>0.2</v>
      </c>
      <c r="U43" s="8">
        <f>Table3[[#This Row],[Discount]]*Table3[[#This Row],[Revenue]]</f>
        <v>281400</v>
      </c>
      <c r="V43" s="8">
        <f>Table3[[#This Row],[Revenue]]-Table3[[#This Row],[Total Discount]]</f>
        <v>1125600</v>
      </c>
    </row>
    <row r="44" spans="1:22" x14ac:dyDescent="0.35">
      <c r="A44">
        <v>40</v>
      </c>
      <c r="B44" t="s">
        <v>239</v>
      </c>
      <c r="C44" s="5">
        <v>43052</v>
      </c>
      <c r="D44" s="6">
        <v>2017</v>
      </c>
      <c r="E44" s="5" t="s">
        <v>23</v>
      </c>
      <c r="F44" s="7">
        <v>13</v>
      </c>
      <c r="G44" t="s">
        <v>67</v>
      </c>
      <c r="H44" t="s">
        <v>139</v>
      </c>
      <c r="I44" t="s">
        <v>240</v>
      </c>
      <c r="J44" t="s">
        <v>75</v>
      </c>
      <c r="K44" t="s">
        <v>127</v>
      </c>
      <c r="L44">
        <v>60623</v>
      </c>
      <c r="M44" t="s">
        <v>241</v>
      </c>
      <c r="N44" t="s">
        <v>40</v>
      </c>
      <c r="O44" t="s">
        <v>84</v>
      </c>
      <c r="P44" t="s">
        <v>242</v>
      </c>
      <c r="Q44" s="8">
        <v>231000</v>
      </c>
      <c r="R44">
        <v>3</v>
      </c>
      <c r="S44" s="8">
        <f>Table3[[#This Row],[Harga]]*Table3[[#This Row],[Quantity]]</f>
        <v>693000</v>
      </c>
      <c r="T44">
        <v>0.2</v>
      </c>
      <c r="U44" s="8">
        <f>Table3[[#This Row],[Discount]]*Table3[[#This Row],[Revenue]]</f>
        <v>138600</v>
      </c>
      <c r="V44" s="8">
        <f>Table3[[#This Row],[Revenue]]-Table3[[#This Row],[Total Discount]]</f>
        <v>554400</v>
      </c>
    </row>
    <row r="45" spans="1:22" x14ac:dyDescent="0.35">
      <c r="A45">
        <v>41</v>
      </c>
      <c r="B45" t="s">
        <v>243</v>
      </c>
      <c r="C45" s="5">
        <v>42883</v>
      </c>
      <c r="D45" s="6">
        <v>2017</v>
      </c>
      <c r="E45" s="5" t="s">
        <v>87</v>
      </c>
      <c r="F45" s="7">
        <v>28</v>
      </c>
      <c r="G45" t="s">
        <v>24</v>
      </c>
      <c r="H45" t="s">
        <v>139</v>
      </c>
      <c r="I45" t="s">
        <v>165</v>
      </c>
      <c r="J45" t="s">
        <v>27</v>
      </c>
      <c r="K45" t="s">
        <v>53</v>
      </c>
      <c r="L45">
        <v>29203</v>
      </c>
      <c r="M45" t="s">
        <v>244</v>
      </c>
      <c r="N45" t="s">
        <v>30</v>
      </c>
      <c r="O45" t="s">
        <v>108</v>
      </c>
      <c r="P45" t="s">
        <v>245</v>
      </c>
      <c r="Q45" s="8">
        <v>302000</v>
      </c>
      <c r="R45">
        <v>2</v>
      </c>
      <c r="S45" s="8">
        <f>Table3[[#This Row],[Harga]]*Table3[[#This Row],[Quantity]]</f>
        <v>604000</v>
      </c>
      <c r="T45">
        <v>0</v>
      </c>
      <c r="U45" s="8">
        <f>Table3[[#This Row],[Discount]]*Table3[[#This Row],[Revenue]]</f>
        <v>0</v>
      </c>
      <c r="V45" s="8">
        <f>Table3[[#This Row],[Revenue]]-Table3[[#This Row],[Total Discount]]</f>
        <v>604000</v>
      </c>
    </row>
    <row r="46" spans="1:22" x14ac:dyDescent="0.35">
      <c r="A46">
        <v>42</v>
      </c>
      <c r="B46" t="s">
        <v>246</v>
      </c>
      <c r="C46" s="5">
        <v>43034</v>
      </c>
      <c r="D46" s="6">
        <v>2017</v>
      </c>
      <c r="E46" s="5" t="s">
        <v>44</v>
      </c>
      <c r="F46" s="7">
        <v>26</v>
      </c>
      <c r="G46" t="s">
        <v>51</v>
      </c>
      <c r="H46" t="s">
        <v>25</v>
      </c>
      <c r="I46" t="s">
        <v>247</v>
      </c>
      <c r="J46" t="s">
        <v>27</v>
      </c>
      <c r="K46" t="s">
        <v>248</v>
      </c>
      <c r="L46">
        <v>55901</v>
      </c>
      <c r="M46" t="s">
        <v>249</v>
      </c>
      <c r="N46" t="s">
        <v>135</v>
      </c>
      <c r="O46" t="s">
        <v>162</v>
      </c>
      <c r="P46" t="s">
        <v>250</v>
      </c>
      <c r="Q46" s="8">
        <v>20000</v>
      </c>
      <c r="R46">
        <v>1</v>
      </c>
      <c r="S46" s="8">
        <f>Table3[[#This Row],[Harga]]*Table3[[#This Row],[Quantity]]</f>
        <v>20000</v>
      </c>
      <c r="T46">
        <v>0</v>
      </c>
      <c r="U46" s="8">
        <f>Table3[[#This Row],[Discount]]*Table3[[#This Row],[Revenue]]</f>
        <v>0</v>
      </c>
      <c r="V46" s="8">
        <f>Table3[[#This Row],[Revenue]]-Table3[[#This Row],[Total Discount]]</f>
        <v>20000</v>
      </c>
    </row>
    <row r="47" spans="1:22" x14ac:dyDescent="0.35">
      <c r="A47">
        <v>43</v>
      </c>
      <c r="B47" t="s">
        <v>251</v>
      </c>
      <c r="C47" s="5">
        <v>42465</v>
      </c>
      <c r="D47" s="6">
        <v>2016</v>
      </c>
      <c r="E47" s="5" t="s">
        <v>58</v>
      </c>
      <c r="F47" s="7">
        <v>5</v>
      </c>
      <c r="G47" t="s">
        <v>35</v>
      </c>
      <c r="H47" t="s">
        <v>139</v>
      </c>
      <c r="I47" t="s">
        <v>252</v>
      </c>
      <c r="J47" t="s">
        <v>75</v>
      </c>
      <c r="K47" t="s">
        <v>253</v>
      </c>
      <c r="L47">
        <v>77095</v>
      </c>
      <c r="M47" t="s">
        <v>254</v>
      </c>
      <c r="N47" t="s">
        <v>40</v>
      </c>
      <c r="O47" t="s">
        <v>84</v>
      </c>
      <c r="P47" t="s">
        <v>255</v>
      </c>
      <c r="Q47" s="8">
        <v>159000</v>
      </c>
      <c r="R47">
        <v>7</v>
      </c>
      <c r="S47" s="8">
        <f>Table3[[#This Row],[Harga]]*Table3[[#This Row],[Quantity]]</f>
        <v>1113000</v>
      </c>
      <c r="T47">
        <v>0.2</v>
      </c>
      <c r="U47" s="8">
        <f>Table3[[#This Row],[Discount]]*Table3[[#This Row],[Revenue]]</f>
        <v>222600</v>
      </c>
      <c r="V47" s="8">
        <f>Table3[[#This Row],[Revenue]]-Table3[[#This Row],[Total Discount]]</f>
        <v>890400</v>
      </c>
    </row>
    <row r="48" spans="1:22" x14ac:dyDescent="0.35">
      <c r="A48">
        <v>44</v>
      </c>
      <c r="B48" t="s">
        <v>256</v>
      </c>
      <c r="C48" s="5">
        <v>42630</v>
      </c>
      <c r="D48" s="6">
        <v>2016</v>
      </c>
      <c r="E48" s="5" t="s">
        <v>111</v>
      </c>
      <c r="F48" s="7">
        <v>17</v>
      </c>
      <c r="G48" t="s">
        <v>35</v>
      </c>
      <c r="H48" t="s">
        <v>25</v>
      </c>
      <c r="I48" t="s">
        <v>257</v>
      </c>
      <c r="J48" t="s">
        <v>37</v>
      </c>
      <c r="K48" t="s">
        <v>253</v>
      </c>
      <c r="L48">
        <v>90036</v>
      </c>
      <c r="M48" t="s">
        <v>258</v>
      </c>
      <c r="N48" t="s">
        <v>40</v>
      </c>
      <c r="O48" t="s">
        <v>96</v>
      </c>
      <c r="P48" t="s">
        <v>259</v>
      </c>
      <c r="Q48" s="8">
        <v>21000</v>
      </c>
      <c r="R48">
        <v>3</v>
      </c>
      <c r="S48" s="8">
        <f>Table3[[#This Row],[Harga]]*Table3[[#This Row],[Quantity]]</f>
        <v>63000</v>
      </c>
      <c r="T48">
        <v>0</v>
      </c>
      <c r="U48" s="8">
        <f>Table3[[#This Row],[Discount]]*Table3[[#This Row],[Revenue]]</f>
        <v>0</v>
      </c>
      <c r="V48" s="8">
        <f>Table3[[#This Row],[Revenue]]-Table3[[#This Row],[Total Discount]]</f>
        <v>63000</v>
      </c>
    </row>
    <row r="49" spans="1:22" x14ac:dyDescent="0.35">
      <c r="A49">
        <v>45</v>
      </c>
      <c r="B49" t="s">
        <v>260</v>
      </c>
      <c r="C49" s="5">
        <v>42035</v>
      </c>
      <c r="D49" s="6">
        <v>2015</v>
      </c>
      <c r="E49" s="5" t="s">
        <v>115</v>
      </c>
      <c r="F49" s="7">
        <v>31</v>
      </c>
      <c r="G49" t="s">
        <v>51</v>
      </c>
      <c r="H49" t="s">
        <v>25</v>
      </c>
      <c r="I49" t="s">
        <v>261</v>
      </c>
      <c r="J49" t="s">
        <v>27</v>
      </c>
      <c r="K49" t="s">
        <v>253</v>
      </c>
      <c r="L49">
        <v>55407</v>
      </c>
      <c r="M49" t="s">
        <v>262</v>
      </c>
      <c r="N49" t="s">
        <v>40</v>
      </c>
      <c r="O49" t="s">
        <v>63</v>
      </c>
      <c r="P49" t="s">
        <v>263</v>
      </c>
      <c r="Q49" s="8">
        <v>13000</v>
      </c>
      <c r="R49">
        <v>2</v>
      </c>
      <c r="S49" s="8">
        <f>Table3[[#This Row],[Harga]]*Table3[[#This Row],[Quantity]]</f>
        <v>26000</v>
      </c>
      <c r="T49">
        <v>0</v>
      </c>
      <c r="U49" s="8">
        <f>Table3[[#This Row],[Discount]]*Table3[[#This Row],[Revenue]]</f>
        <v>0</v>
      </c>
      <c r="V49" s="8">
        <f>Table3[[#This Row],[Revenue]]-Table3[[#This Row],[Total Discount]]</f>
        <v>26000</v>
      </c>
    </row>
    <row r="50" spans="1:22" x14ac:dyDescent="0.35">
      <c r="A50">
        <v>46</v>
      </c>
      <c r="B50" t="s">
        <v>264</v>
      </c>
      <c r="C50" s="5">
        <v>43045</v>
      </c>
      <c r="D50" s="6">
        <v>2017</v>
      </c>
      <c r="E50" s="5" t="s">
        <v>23</v>
      </c>
      <c r="F50" s="7">
        <v>6</v>
      </c>
      <c r="G50" t="s">
        <v>24</v>
      </c>
      <c r="H50" t="s">
        <v>139</v>
      </c>
      <c r="I50" t="s">
        <v>265</v>
      </c>
      <c r="J50" t="s">
        <v>75</v>
      </c>
      <c r="K50" t="s">
        <v>100</v>
      </c>
      <c r="L50">
        <v>97206</v>
      </c>
      <c r="M50" t="s">
        <v>266</v>
      </c>
      <c r="N50" t="s">
        <v>40</v>
      </c>
      <c r="O50" t="s">
        <v>71</v>
      </c>
      <c r="P50" t="s">
        <v>267</v>
      </c>
      <c r="Q50" s="8">
        <v>6000</v>
      </c>
      <c r="R50">
        <v>1</v>
      </c>
      <c r="S50" s="8">
        <f>Table3[[#This Row],[Harga]]*Table3[[#This Row],[Quantity]]</f>
        <v>6000</v>
      </c>
      <c r="T50">
        <v>0.7</v>
      </c>
      <c r="U50" s="8">
        <f>Table3[[#This Row],[Discount]]*Table3[[#This Row],[Revenue]]</f>
        <v>4200</v>
      </c>
      <c r="V50" s="8">
        <f>Table3[[#This Row],[Revenue]]-Table3[[#This Row],[Total Discount]]</f>
        <v>1800</v>
      </c>
    </row>
    <row r="51" spans="1:22" x14ac:dyDescent="0.35">
      <c r="A51">
        <v>47</v>
      </c>
      <c r="B51" t="s">
        <v>268</v>
      </c>
      <c r="C51" s="5">
        <v>43048</v>
      </c>
      <c r="D51" s="6">
        <v>2017</v>
      </c>
      <c r="E51" s="5" t="s">
        <v>23</v>
      </c>
      <c r="F51" s="7">
        <v>9</v>
      </c>
      <c r="G51" t="s">
        <v>67</v>
      </c>
      <c r="H51" t="s">
        <v>25</v>
      </c>
      <c r="I51" t="s">
        <v>269</v>
      </c>
      <c r="J51" t="s">
        <v>75</v>
      </c>
      <c r="K51" t="s">
        <v>118</v>
      </c>
      <c r="L51">
        <v>10009</v>
      </c>
      <c r="M51" t="s">
        <v>270</v>
      </c>
      <c r="N51" t="s">
        <v>30</v>
      </c>
      <c r="O51" t="s">
        <v>55</v>
      </c>
      <c r="P51" t="s">
        <v>271</v>
      </c>
      <c r="Q51" s="8">
        <v>97000</v>
      </c>
      <c r="R51">
        <v>7</v>
      </c>
      <c r="S51" s="8">
        <f>Table3[[#This Row],[Harga]]*Table3[[#This Row],[Quantity]]</f>
        <v>679000</v>
      </c>
      <c r="T51">
        <v>0</v>
      </c>
      <c r="U51" s="8">
        <f>Table3[[#This Row],[Discount]]*Table3[[#This Row],[Revenue]]</f>
        <v>0</v>
      </c>
      <c r="V51" s="8">
        <f>Table3[[#This Row],[Revenue]]-Table3[[#This Row],[Total Discount]]</f>
        <v>679000</v>
      </c>
    </row>
    <row r="52" spans="1:22" x14ac:dyDescent="0.35">
      <c r="A52">
        <v>48</v>
      </c>
      <c r="B52" t="s">
        <v>272</v>
      </c>
      <c r="C52" s="5">
        <v>42903</v>
      </c>
      <c r="D52" s="6">
        <v>2017</v>
      </c>
      <c r="E52" s="5" t="s">
        <v>34</v>
      </c>
      <c r="F52" s="7">
        <v>17</v>
      </c>
      <c r="G52" t="s">
        <v>51</v>
      </c>
      <c r="H52" t="s">
        <v>139</v>
      </c>
      <c r="I52" t="s">
        <v>273</v>
      </c>
      <c r="J52" t="s">
        <v>27</v>
      </c>
      <c r="K52" t="s">
        <v>274</v>
      </c>
      <c r="L52">
        <v>94122</v>
      </c>
      <c r="M52" t="s">
        <v>275</v>
      </c>
      <c r="N52" t="s">
        <v>40</v>
      </c>
      <c r="O52" t="s">
        <v>71</v>
      </c>
      <c r="P52" t="s">
        <v>276</v>
      </c>
      <c r="Q52" s="8">
        <v>52000</v>
      </c>
      <c r="R52">
        <v>3</v>
      </c>
      <c r="S52" s="8">
        <f>Table3[[#This Row],[Harga]]*Table3[[#This Row],[Quantity]]</f>
        <v>156000</v>
      </c>
      <c r="T52">
        <v>0.2</v>
      </c>
      <c r="U52" s="8">
        <f>Table3[[#This Row],[Discount]]*Table3[[#This Row],[Revenue]]</f>
        <v>31200</v>
      </c>
      <c r="V52" s="8">
        <f>Table3[[#This Row],[Revenue]]-Table3[[#This Row],[Total Discount]]</f>
        <v>124800</v>
      </c>
    </row>
    <row r="53" spans="1:22" x14ac:dyDescent="0.35">
      <c r="A53">
        <v>49</v>
      </c>
      <c r="B53" t="s">
        <v>277</v>
      </c>
      <c r="C53" s="5">
        <v>42619</v>
      </c>
      <c r="D53" s="6">
        <v>2016</v>
      </c>
      <c r="E53" s="5" t="s">
        <v>111</v>
      </c>
      <c r="F53" s="7">
        <v>6</v>
      </c>
      <c r="G53" t="s">
        <v>67</v>
      </c>
      <c r="H53" t="s">
        <v>25</v>
      </c>
      <c r="I53" t="s">
        <v>278</v>
      </c>
      <c r="J53" t="s">
        <v>37</v>
      </c>
      <c r="K53" t="s">
        <v>89</v>
      </c>
      <c r="L53">
        <v>55106</v>
      </c>
      <c r="M53" t="s">
        <v>279</v>
      </c>
      <c r="N53" t="s">
        <v>40</v>
      </c>
      <c r="O53" t="s">
        <v>78</v>
      </c>
      <c r="P53" t="s">
        <v>280</v>
      </c>
      <c r="Q53" s="8">
        <v>78000</v>
      </c>
      <c r="R53">
        <v>6</v>
      </c>
      <c r="S53" s="8">
        <f>Table3[[#This Row],[Harga]]*Table3[[#This Row],[Quantity]]</f>
        <v>468000</v>
      </c>
      <c r="T53">
        <v>0</v>
      </c>
      <c r="U53" s="8">
        <f>Table3[[#This Row],[Discount]]*Table3[[#This Row],[Revenue]]</f>
        <v>0</v>
      </c>
      <c r="V53" s="8">
        <f>Table3[[#This Row],[Revenue]]-Table3[[#This Row],[Total Discount]]</f>
        <v>468000</v>
      </c>
    </row>
    <row r="54" spans="1:22" x14ac:dyDescent="0.35">
      <c r="A54">
        <v>50</v>
      </c>
      <c r="B54" t="s">
        <v>281</v>
      </c>
      <c r="C54" s="5">
        <v>42611</v>
      </c>
      <c r="D54" s="6">
        <v>2016</v>
      </c>
      <c r="E54" s="5" t="s">
        <v>93</v>
      </c>
      <c r="F54" s="7">
        <v>29</v>
      </c>
      <c r="G54" t="s">
        <v>51</v>
      </c>
      <c r="H54" t="s">
        <v>105</v>
      </c>
      <c r="I54" t="s">
        <v>282</v>
      </c>
      <c r="J54" t="s">
        <v>75</v>
      </c>
      <c r="K54" t="s">
        <v>283</v>
      </c>
      <c r="L54">
        <v>60610</v>
      </c>
      <c r="M54" t="s">
        <v>284</v>
      </c>
      <c r="N54" t="s">
        <v>40</v>
      </c>
      <c r="O54" t="s">
        <v>63</v>
      </c>
      <c r="P54" t="s">
        <v>285</v>
      </c>
      <c r="Q54" s="8">
        <v>65000</v>
      </c>
      <c r="R54">
        <v>7</v>
      </c>
      <c r="S54" s="8">
        <f>Table3[[#This Row],[Harga]]*Table3[[#This Row],[Quantity]]</f>
        <v>455000</v>
      </c>
      <c r="T54">
        <v>0.2</v>
      </c>
      <c r="U54" s="8">
        <f>Table3[[#This Row],[Discount]]*Table3[[#This Row],[Revenue]]</f>
        <v>91000</v>
      </c>
      <c r="V54" s="8">
        <f>Table3[[#This Row],[Revenue]]-Table3[[#This Row],[Total Discount]]</f>
        <v>364000</v>
      </c>
    </row>
    <row r="55" spans="1:22" x14ac:dyDescent="0.35">
      <c r="A55">
        <v>51</v>
      </c>
      <c r="B55" t="s">
        <v>286</v>
      </c>
      <c r="C55" s="5">
        <v>42705</v>
      </c>
      <c r="D55" s="6">
        <v>2016</v>
      </c>
      <c r="E55" s="5" t="s">
        <v>66</v>
      </c>
      <c r="F55" s="7">
        <v>1</v>
      </c>
      <c r="G55" t="s">
        <v>35</v>
      </c>
      <c r="H55" t="s">
        <v>25</v>
      </c>
      <c r="I55" t="s">
        <v>287</v>
      </c>
      <c r="J55" t="s">
        <v>27</v>
      </c>
      <c r="K55" t="s">
        <v>28</v>
      </c>
      <c r="L55">
        <v>55901</v>
      </c>
      <c r="M55" t="s">
        <v>288</v>
      </c>
      <c r="N55" t="s">
        <v>40</v>
      </c>
      <c r="O55" t="s">
        <v>63</v>
      </c>
      <c r="P55" t="s">
        <v>289</v>
      </c>
      <c r="Q55" s="8">
        <v>24000</v>
      </c>
      <c r="R55">
        <v>4</v>
      </c>
      <c r="S55" s="8">
        <f>Table3[[#This Row],[Harga]]*Table3[[#This Row],[Quantity]]</f>
        <v>96000</v>
      </c>
      <c r="T55">
        <v>0</v>
      </c>
      <c r="U55" s="8">
        <f>Table3[[#This Row],[Discount]]*Table3[[#This Row],[Revenue]]</f>
        <v>0</v>
      </c>
      <c r="V55" s="8">
        <f>Table3[[#This Row],[Revenue]]-Table3[[#This Row],[Total Discount]]</f>
        <v>96000</v>
      </c>
    </row>
    <row r="56" spans="1:22" x14ac:dyDescent="0.35">
      <c r="A56">
        <v>52</v>
      </c>
      <c r="B56" t="s">
        <v>290</v>
      </c>
      <c r="C56" s="5">
        <v>42321</v>
      </c>
      <c r="D56" s="6">
        <v>2015</v>
      </c>
      <c r="E56" s="5" t="s">
        <v>23</v>
      </c>
      <c r="F56" s="7">
        <v>13</v>
      </c>
      <c r="G56" t="s">
        <v>67</v>
      </c>
      <c r="H56" t="s">
        <v>139</v>
      </c>
      <c r="I56" t="s">
        <v>291</v>
      </c>
      <c r="J56" t="s">
        <v>27</v>
      </c>
      <c r="K56" t="s">
        <v>193</v>
      </c>
      <c r="L56">
        <v>80013</v>
      </c>
      <c r="M56" t="s">
        <v>292</v>
      </c>
      <c r="N56" t="s">
        <v>135</v>
      </c>
      <c r="O56" t="s">
        <v>162</v>
      </c>
      <c r="P56" t="s">
        <v>293</v>
      </c>
      <c r="Q56" s="8">
        <v>239000</v>
      </c>
      <c r="R56">
        <v>6</v>
      </c>
      <c r="S56" s="8">
        <f>Table3[[#This Row],[Harga]]*Table3[[#This Row],[Quantity]]</f>
        <v>1434000</v>
      </c>
      <c r="T56">
        <v>0.2</v>
      </c>
      <c r="U56" s="8">
        <f>Table3[[#This Row],[Discount]]*Table3[[#This Row],[Revenue]]</f>
        <v>286800</v>
      </c>
      <c r="V56" s="8">
        <f>Table3[[#This Row],[Revenue]]-Table3[[#This Row],[Total Discount]]</f>
        <v>1147200</v>
      </c>
    </row>
    <row r="57" spans="1:22" x14ac:dyDescent="0.35">
      <c r="A57">
        <v>53</v>
      </c>
      <c r="B57" t="s">
        <v>294</v>
      </c>
      <c r="C57" s="5">
        <v>43062</v>
      </c>
      <c r="D57" s="6">
        <v>2017</v>
      </c>
      <c r="E57" s="5" t="s">
        <v>23</v>
      </c>
      <c r="F57" s="7">
        <v>23</v>
      </c>
      <c r="G57" t="s">
        <v>24</v>
      </c>
      <c r="H57" t="s">
        <v>25</v>
      </c>
      <c r="I57" t="s">
        <v>295</v>
      </c>
      <c r="J57" t="s">
        <v>27</v>
      </c>
      <c r="K57" t="s">
        <v>61</v>
      </c>
      <c r="L57">
        <v>28205</v>
      </c>
      <c r="M57" t="s">
        <v>296</v>
      </c>
      <c r="N57" t="s">
        <v>135</v>
      </c>
      <c r="O57" t="s">
        <v>162</v>
      </c>
      <c r="P57" t="s">
        <v>297</v>
      </c>
      <c r="Q57" s="8">
        <v>75000</v>
      </c>
      <c r="R57">
        <v>8</v>
      </c>
      <c r="S57" s="8">
        <f>Table3[[#This Row],[Harga]]*Table3[[#This Row],[Quantity]]</f>
        <v>600000</v>
      </c>
      <c r="T57">
        <v>0.2</v>
      </c>
      <c r="U57" s="8">
        <f>Table3[[#This Row],[Discount]]*Table3[[#This Row],[Revenue]]</f>
        <v>120000</v>
      </c>
      <c r="V57" s="8">
        <f>Table3[[#This Row],[Revenue]]-Table3[[#This Row],[Total Discount]]</f>
        <v>480000</v>
      </c>
    </row>
    <row r="58" spans="1:22" x14ac:dyDescent="0.35">
      <c r="A58">
        <v>54</v>
      </c>
      <c r="B58" t="s">
        <v>298</v>
      </c>
      <c r="C58" s="5">
        <v>42292</v>
      </c>
      <c r="D58" s="6">
        <v>2015</v>
      </c>
      <c r="E58" s="5" t="s">
        <v>44</v>
      </c>
      <c r="F58" s="7">
        <v>15</v>
      </c>
      <c r="G58" t="s">
        <v>24</v>
      </c>
      <c r="H58" t="s">
        <v>139</v>
      </c>
      <c r="I58" t="s">
        <v>299</v>
      </c>
      <c r="J58" t="s">
        <v>75</v>
      </c>
      <c r="K58" t="s">
        <v>248</v>
      </c>
      <c r="L58">
        <v>60462</v>
      </c>
      <c r="M58" t="s">
        <v>300</v>
      </c>
      <c r="N58" t="s">
        <v>135</v>
      </c>
      <c r="O58" t="s">
        <v>162</v>
      </c>
      <c r="P58" t="s">
        <v>301</v>
      </c>
      <c r="Q58" s="8">
        <v>340000</v>
      </c>
      <c r="R58">
        <v>5</v>
      </c>
      <c r="S58" s="8">
        <f>Table3[[#This Row],[Harga]]*Table3[[#This Row],[Quantity]]</f>
        <v>1700000</v>
      </c>
      <c r="T58">
        <v>0.2</v>
      </c>
      <c r="U58" s="8">
        <f>Table3[[#This Row],[Discount]]*Table3[[#This Row],[Revenue]]</f>
        <v>340000</v>
      </c>
      <c r="V58" s="8">
        <f>Table3[[#This Row],[Revenue]]-Table3[[#This Row],[Total Discount]]</f>
        <v>1360000</v>
      </c>
    </row>
    <row r="59" spans="1:22" x14ac:dyDescent="0.35">
      <c r="A59">
        <v>55</v>
      </c>
      <c r="B59" t="s">
        <v>302</v>
      </c>
      <c r="C59" s="5">
        <v>43094</v>
      </c>
      <c r="D59" s="6">
        <v>2017</v>
      </c>
      <c r="E59" s="5" t="s">
        <v>66</v>
      </c>
      <c r="F59" s="7">
        <v>25</v>
      </c>
      <c r="G59" t="s">
        <v>35</v>
      </c>
      <c r="H59" t="s">
        <v>139</v>
      </c>
      <c r="I59" t="s">
        <v>303</v>
      </c>
      <c r="J59" t="s">
        <v>37</v>
      </c>
      <c r="K59" t="s">
        <v>46</v>
      </c>
      <c r="L59">
        <v>10035</v>
      </c>
      <c r="M59" t="s">
        <v>304</v>
      </c>
      <c r="N59" t="s">
        <v>30</v>
      </c>
      <c r="O59" t="s">
        <v>55</v>
      </c>
      <c r="P59" t="s">
        <v>305</v>
      </c>
      <c r="Q59" s="8">
        <v>42000</v>
      </c>
      <c r="R59">
        <v>2</v>
      </c>
      <c r="S59" s="8">
        <f>Table3[[#This Row],[Harga]]*Table3[[#This Row],[Quantity]]</f>
        <v>84000</v>
      </c>
      <c r="T59">
        <v>0</v>
      </c>
      <c r="U59" s="8">
        <f>Table3[[#This Row],[Discount]]*Table3[[#This Row],[Revenue]]</f>
        <v>0</v>
      </c>
      <c r="V59" s="8">
        <f>Table3[[#This Row],[Revenue]]-Table3[[#This Row],[Total Discount]]</f>
        <v>84000</v>
      </c>
    </row>
    <row r="60" spans="1:22" x14ac:dyDescent="0.35">
      <c r="A60">
        <v>56</v>
      </c>
      <c r="B60" t="s">
        <v>306</v>
      </c>
      <c r="C60" s="5">
        <v>42677</v>
      </c>
      <c r="D60" s="6">
        <v>2016</v>
      </c>
      <c r="E60" s="5" t="s">
        <v>23</v>
      </c>
      <c r="F60" s="7">
        <v>3</v>
      </c>
      <c r="G60" t="s">
        <v>51</v>
      </c>
      <c r="H60" t="s">
        <v>25</v>
      </c>
      <c r="I60" t="s">
        <v>307</v>
      </c>
      <c r="J60" t="s">
        <v>27</v>
      </c>
      <c r="K60" t="s">
        <v>89</v>
      </c>
      <c r="L60">
        <v>50322</v>
      </c>
      <c r="M60" t="s">
        <v>308</v>
      </c>
      <c r="N60" t="s">
        <v>40</v>
      </c>
      <c r="O60" t="s">
        <v>96</v>
      </c>
      <c r="P60" t="s">
        <v>309</v>
      </c>
      <c r="Q60" s="8">
        <v>76000</v>
      </c>
      <c r="R60">
        <v>2</v>
      </c>
      <c r="S60" s="8">
        <f>Table3[[#This Row],[Harga]]*Table3[[#This Row],[Quantity]]</f>
        <v>152000</v>
      </c>
      <c r="T60">
        <v>0</v>
      </c>
      <c r="U60" s="8">
        <f>Table3[[#This Row],[Discount]]*Table3[[#This Row],[Revenue]]</f>
        <v>0</v>
      </c>
      <c r="V60" s="8">
        <f>Table3[[#This Row],[Revenue]]-Table3[[#This Row],[Total Discount]]</f>
        <v>152000</v>
      </c>
    </row>
    <row r="61" spans="1:22" x14ac:dyDescent="0.35">
      <c r="A61">
        <v>57</v>
      </c>
      <c r="B61" t="s">
        <v>310</v>
      </c>
      <c r="C61" s="5">
        <v>41876</v>
      </c>
      <c r="D61" s="6">
        <v>2014</v>
      </c>
      <c r="E61" s="5" t="s">
        <v>93</v>
      </c>
      <c r="F61" s="7">
        <v>25</v>
      </c>
      <c r="G61" t="s">
        <v>67</v>
      </c>
      <c r="H61" t="s">
        <v>131</v>
      </c>
      <c r="I61" t="s">
        <v>311</v>
      </c>
      <c r="J61" t="s">
        <v>27</v>
      </c>
      <c r="K61" t="s">
        <v>89</v>
      </c>
      <c r="L61">
        <v>43229</v>
      </c>
      <c r="M61" t="s">
        <v>312</v>
      </c>
      <c r="N61" t="s">
        <v>40</v>
      </c>
      <c r="O61" t="s">
        <v>180</v>
      </c>
      <c r="P61" t="s">
        <v>313</v>
      </c>
      <c r="Q61" s="8">
        <v>41000</v>
      </c>
      <c r="R61">
        <v>14</v>
      </c>
      <c r="S61" s="8">
        <f>Table3[[#This Row],[Harga]]*Table3[[#This Row],[Quantity]]</f>
        <v>574000</v>
      </c>
      <c r="T61">
        <v>0.2</v>
      </c>
      <c r="U61" s="8">
        <f>Table3[[#This Row],[Discount]]*Table3[[#This Row],[Revenue]]</f>
        <v>114800</v>
      </c>
      <c r="V61" s="8">
        <f>Table3[[#This Row],[Revenue]]-Table3[[#This Row],[Total Discount]]</f>
        <v>459200</v>
      </c>
    </row>
    <row r="62" spans="1:22" x14ac:dyDescent="0.35">
      <c r="A62">
        <v>58</v>
      </c>
      <c r="B62" t="s">
        <v>314</v>
      </c>
      <c r="C62" s="5">
        <v>42065</v>
      </c>
      <c r="D62" s="6">
        <v>2015</v>
      </c>
      <c r="E62" s="5" t="s">
        <v>159</v>
      </c>
      <c r="F62" s="7">
        <v>2</v>
      </c>
      <c r="G62" t="s">
        <v>24</v>
      </c>
      <c r="H62" t="s">
        <v>25</v>
      </c>
      <c r="I62" t="s">
        <v>315</v>
      </c>
      <c r="J62" t="s">
        <v>27</v>
      </c>
      <c r="K62" t="s">
        <v>133</v>
      </c>
      <c r="L62">
        <v>98103</v>
      </c>
      <c r="M62" t="s">
        <v>316</v>
      </c>
      <c r="N62" t="s">
        <v>30</v>
      </c>
      <c r="O62" t="s">
        <v>48</v>
      </c>
      <c r="P62" t="s">
        <v>317</v>
      </c>
      <c r="Q62" s="8">
        <v>788000</v>
      </c>
      <c r="R62">
        <v>3</v>
      </c>
      <c r="S62" s="8">
        <f>Table3[[#This Row],[Harga]]*Table3[[#This Row],[Quantity]]</f>
        <v>2364000</v>
      </c>
      <c r="T62">
        <v>0</v>
      </c>
      <c r="U62" s="8">
        <f>Table3[[#This Row],[Discount]]*Table3[[#This Row],[Revenue]]</f>
        <v>0</v>
      </c>
      <c r="V62" s="8">
        <f>Table3[[#This Row],[Revenue]]-Table3[[#This Row],[Total Discount]]</f>
        <v>2364000</v>
      </c>
    </row>
    <row r="63" spans="1:22" x14ac:dyDescent="0.35">
      <c r="A63">
        <v>59</v>
      </c>
      <c r="B63" t="s">
        <v>318</v>
      </c>
      <c r="C63" s="5">
        <v>42099</v>
      </c>
      <c r="D63" s="6">
        <v>2015</v>
      </c>
      <c r="E63" s="5" t="s">
        <v>58</v>
      </c>
      <c r="F63" s="7">
        <v>5</v>
      </c>
      <c r="G63" t="s">
        <v>24</v>
      </c>
      <c r="H63" t="s">
        <v>25</v>
      </c>
      <c r="I63" t="s">
        <v>319</v>
      </c>
      <c r="J63" t="s">
        <v>37</v>
      </c>
      <c r="K63" t="s">
        <v>61</v>
      </c>
      <c r="L63">
        <v>37620</v>
      </c>
      <c r="M63" t="s">
        <v>320</v>
      </c>
      <c r="N63" t="s">
        <v>40</v>
      </c>
      <c r="O63" t="s">
        <v>71</v>
      </c>
      <c r="P63" t="s">
        <v>321</v>
      </c>
      <c r="Q63" s="8">
        <v>158000</v>
      </c>
      <c r="R63">
        <v>1</v>
      </c>
      <c r="S63" s="8">
        <f>Table3[[#This Row],[Harga]]*Table3[[#This Row],[Quantity]]</f>
        <v>158000</v>
      </c>
      <c r="T63">
        <v>0.7</v>
      </c>
      <c r="U63" s="8">
        <f>Table3[[#This Row],[Discount]]*Table3[[#This Row],[Revenue]]</f>
        <v>110600</v>
      </c>
      <c r="V63" s="8">
        <f>Table3[[#This Row],[Revenue]]-Table3[[#This Row],[Total Discount]]</f>
        <v>47400</v>
      </c>
    </row>
    <row r="64" spans="1:22" x14ac:dyDescent="0.35">
      <c r="A64">
        <v>60</v>
      </c>
      <c r="B64" t="s">
        <v>322</v>
      </c>
      <c r="C64" s="5">
        <v>42533</v>
      </c>
      <c r="D64" s="6">
        <v>2016</v>
      </c>
      <c r="E64" s="5" t="s">
        <v>34</v>
      </c>
      <c r="F64" s="7">
        <v>12</v>
      </c>
      <c r="G64" t="s">
        <v>35</v>
      </c>
      <c r="H64" t="s">
        <v>139</v>
      </c>
      <c r="I64" t="s">
        <v>323</v>
      </c>
      <c r="J64" t="s">
        <v>27</v>
      </c>
      <c r="K64" t="s">
        <v>324</v>
      </c>
      <c r="L64">
        <v>19805</v>
      </c>
      <c r="M64" t="s">
        <v>325</v>
      </c>
      <c r="N64" t="s">
        <v>30</v>
      </c>
      <c r="O64" t="s">
        <v>55</v>
      </c>
      <c r="P64" t="s">
        <v>326</v>
      </c>
      <c r="Q64" s="8">
        <v>48000</v>
      </c>
      <c r="R64">
        <v>3</v>
      </c>
      <c r="S64" s="8">
        <f>Table3[[#This Row],[Harga]]*Table3[[#This Row],[Quantity]]</f>
        <v>144000</v>
      </c>
      <c r="T64">
        <v>0</v>
      </c>
      <c r="U64" s="8">
        <f>Table3[[#This Row],[Discount]]*Table3[[#This Row],[Revenue]]</f>
        <v>0</v>
      </c>
      <c r="V64" s="8">
        <f>Table3[[#This Row],[Revenue]]-Table3[[#This Row],[Total Discount]]</f>
        <v>144000</v>
      </c>
    </row>
    <row r="65" spans="1:22" x14ac:dyDescent="0.35">
      <c r="A65">
        <v>61</v>
      </c>
      <c r="B65" t="s">
        <v>327</v>
      </c>
      <c r="C65" s="5">
        <v>41999</v>
      </c>
      <c r="D65" s="6">
        <v>2014</v>
      </c>
      <c r="E65" s="5" t="s">
        <v>66</v>
      </c>
      <c r="F65" s="7">
        <v>26</v>
      </c>
      <c r="G65" t="s">
        <v>35</v>
      </c>
      <c r="H65" t="s">
        <v>139</v>
      </c>
      <c r="I65" t="s">
        <v>328</v>
      </c>
      <c r="J65" t="s">
        <v>75</v>
      </c>
      <c r="K65" t="s">
        <v>329</v>
      </c>
      <c r="L65">
        <v>77041</v>
      </c>
      <c r="M65" t="s">
        <v>330</v>
      </c>
      <c r="N65" t="s">
        <v>30</v>
      </c>
      <c r="O65" t="s">
        <v>108</v>
      </c>
      <c r="P65" t="s">
        <v>331</v>
      </c>
      <c r="Q65" s="8">
        <v>601000</v>
      </c>
      <c r="R65">
        <v>3</v>
      </c>
      <c r="S65" s="8">
        <f>Table3[[#This Row],[Harga]]*Table3[[#This Row],[Quantity]]</f>
        <v>1803000</v>
      </c>
      <c r="T65">
        <v>0.3</v>
      </c>
      <c r="U65" s="8">
        <f>Table3[[#This Row],[Discount]]*Table3[[#This Row],[Revenue]]</f>
        <v>540900</v>
      </c>
      <c r="V65" s="8">
        <f>Table3[[#This Row],[Revenue]]-Table3[[#This Row],[Total Discount]]</f>
        <v>1262100</v>
      </c>
    </row>
    <row r="66" spans="1:22" x14ac:dyDescent="0.35">
      <c r="A66">
        <v>62</v>
      </c>
      <c r="B66" t="s">
        <v>332</v>
      </c>
      <c r="C66" s="5">
        <v>41902</v>
      </c>
      <c r="D66" s="6">
        <v>2014</v>
      </c>
      <c r="E66" s="5" t="s">
        <v>111</v>
      </c>
      <c r="F66" s="7">
        <v>20</v>
      </c>
      <c r="G66" t="s">
        <v>51</v>
      </c>
      <c r="H66" t="s">
        <v>139</v>
      </c>
      <c r="I66" t="s">
        <v>333</v>
      </c>
      <c r="J66" t="s">
        <v>27</v>
      </c>
      <c r="K66" t="s">
        <v>213</v>
      </c>
      <c r="L66">
        <v>61701</v>
      </c>
      <c r="M66" t="s">
        <v>334</v>
      </c>
      <c r="N66" t="s">
        <v>30</v>
      </c>
      <c r="O66" t="s">
        <v>48</v>
      </c>
      <c r="P66" t="s">
        <v>335</v>
      </c>
      <c r="Q66" s="8">
        <v>618000</v>
      </c>
      <c r="R66">
        <v>6</v>
      </c>
      <c r="S66" s="8">
        <f>Table3[[#This Row],[Harga]]*Table3[[#This Row],[Quantity]]</f>
        <v>3708000</v>
      </c>
      <c r="T66">
        <v>0.5</v>
      </c>
      <c r="U66" s="8">
        <f>Table3[[#This Row],[Discount]]*Table3[[#This Row],[Revenue]]</f>
        <v>1854000</v>
      </c>
      <c r="V66" s="8">
        <f>Table3[[#This Row],[Revenue]]-Table3[[#This Row],[Total Discount]]</f>
        <v>1854000</v>
      </c>
    </row>
    <row r="67" spans="1:22" x14ac:dyDescent="0.35">
      <c r="A67">
        <v>63</v>
      </c>
      <c r="B67" t="s">
        <v>336</v>
      </c>
      <c r="C67" s="5">
        <v>43044</v>
      </c>
      <c r="D67" s="6">
        <v>2017</v>
      </c>
      <c r="E67" s="5" t="s">
        <v>23</v>
      </c>
      <c r="F67" s="7">
        <v>5</v>
      </c>
      <c r="G67" t="s">
        <v>67</v>
      </c>
      <c r="H67" t="s">
        <v>25</v>
      </c>
      <c r="I67" t="s">
        <v>337</v>
      </c>
      <c r="J67" t="s">
        <v>27</v>
      </c>
      <c r="K67" t="s">
        <v>213</v>
      </c>
      <c r="L67">
        <v>85023</v>
      </c>
      <c r="M67" t="s">
        <v>338</v>
      </c>
      <c r="N67" t="s">
        <v>40</v>
      </c>
      <c r="O67" t="s">
        <v>71</v>
      </c>
      <c r="P67" t="s">
        <v>339</v>
      </c>
      <c r="Q67" s="8">
        <v>3000</v>
      </c>
      <c r="R67">
        <v>2</v>
      </c>
      <c r="S67" s="8">
        <f>Table3[[#This Row],[Harga]]*Table3[[#This Row],[Quantity]]</f>
        <v>6000</v>
      </c>
      <c r="T67">
        <v>0.7</v>
      </c>
      <c r="U67" s="8">
        <f>Table3[[#This Row],[Discount]]*Table3[[#This Row],[Revenue]]</f>
        <v>4200</v>
      </c>
      <c r="V67" s="8">
        <f>Table3[[#This Row],[Revenue]]-Table3[[#This Row],[Total Discount]]</f>
        <v>1800</v>
      </c>
    </row>
    <row r="68" spans="1:22" x14ac:dyDescent="0.35">
      <c r="A68">
        <v>64</v>
      </c>
      <c r="B68" t="s">
        <v>340</v>
      </c>
      <c r="C68" s="5">
        <v>42680</v>
      </c>
      <c r="D68" s="6">
        <v>2016</v>
      </c>
      <c r="E68" s="5" t="s">
        <v>23</v>
      </c>
      <c r="F68" s="7">
        <v>6</v>
      </c>
      <c r="G68" t="s">
        <v>35</v>
      </c>
      <c r="H68" t="s">
        <v>25</v>
      </c>
      <c r="I68" t="s">
        <v>341</v>
      </c>
      <c r="J68" t="s">
        <v>75</v>
      </c>
      <c r="K68" t="s">
        <v>166</v>
      </c>
      <c r="L68">
        <v>90004</v>
      </c>
      <c r="M68" t="s">
        <v>194</v>
      </c>
      <c r="N68" t="s">
        <v>30</v>
      </c>
      <c r="O68" t="s">
        <v>108</v>
      </c>
      <c r="P68" t="s">
        <v>342</v>
      </c>
      <c r="Q68" s="8">
        <v>214000</v>
      </c>
      <c r="R68">
        <v>2</v>
      </c>
      <c r="S68" s="8">
        <f>Table3[[#This Row],[Harga]]*Table3[[#This Row],[Quantity]]</f>
        <v>428000</v>
      </c>
      <c r="T68">
        <v>0.2</v>
      </c>
      <c r="U68" s="8">
        <f>Table3[[#This Row],[Discount]]*Table3[[#This Row],[Revenue]]</f>
        <v>85600</v>
      </c>
      <c r="V68" s="8">
        <f>Table3[[#This Row],[Revenue]]-Table3[[#This Row],[Total Discount]]</f>
        <v>342400</v>
      </c>
    </row>
    <row r="69" spans="1:22" x14ac:dyDescent="0.35">
      <c r="A69">
        <v>65</v>
      </c>
      <c r="B69" t="s">
        <v>343</v>
      </c>
      <c r="C69" s="5">
        <v>42768</v>
      </c>
      <c r="D69" s="6">
        <v>2017</v>
      </c>
      <c r="E69" s="5" t="s">
        <v>344</v>
      </c>
      <c r="F69" s="7">
        <v>2</v>
      </c>
      <c r="G69" t="s">
        <v>35</v>
      </c>
      <c r="H69" t="s">
        <v>139</v>
      </c>
      <c r="I69" t="s">
        <v>345</v>
      </c>
      <c r="J69" t="s">
        <v>37</v>
      </c>
      <c r="K69" t="s">
        <v>113</v>
      </c>
      <c r="L69">
        <v>43229</v>
      </c>
      <c r="M69" t="s">
        <v>346</v>
      </c>
      <c r="N69" t="s">
        <v>135</v>
      </c>
      <c r="O69" t="s">
        <v>136</v>
      </c>
      <c r="P69" t="s">
        <v>347</v>
      </c>
      <c r="Q69" s="8">
        <v>60000</v>
      </c>
      <c r="R69">
        <v>5</v>
      </c>
      <c r="S69" s="8">
        <f>Table3[[#This Row],[Harga]]*Table3[[#This Row],[Quantity]]</f>
        <v>300000</v>
      </c>
      <c r="T69">
        <v>0.4</v>
      </c>
      <c r="U69" s="8">
        <f>Table3[[#This Row],[Discount]]*Table3[[#This Row],[Revenue]]</f>
        <v>120000</v>
      </c>
      <c r="V69" s="8">
        <f>Table3[[#This Row],[Revenue]]-Table3[[#This Row],[Total Discount]]</f>
        <v>180000</v>
      </c>
    </row>
    <row r="70" spans="1:22" x14ac:dyDescent="0.35">
      <c r="A70">
        <v>66</v>
      </c>
      <c r="B70" t="s">
        <v>348</v>
      </c>
      <c r="C70" s="5">
        <v>42656</v>
      </c>
      <c r="D70" s="6">
        <v>2016</v>
      </c>
      <c r="E70" s="5" t="s">
        <v>44</v>
      </c>
      <c r="F70" s="7">
        <v>13</v>
      </c>
      <c r="G70" t="s">
        <v>67</v>
      </c>
      <c r="H70" t="s">
        <v>139</v>
      </c>
      <c r="I70" t="s">
        <v>349</v>
      </c>
      <c r="J70" t="s">
        <v>27</v>
      </c>
      <c r="K70" t="s">
        <v>213</v>
      </c>
      <c r="L70">
        <v>95661</v>
      </c>
      <c r="M70" t="s">
        <v>350</v>
      </c>
      <c r="N70" t="s">
        <v>40</v>
      </c>
      <c r="O70" t="s">
        <v>63</v>
      </c>
      <c r="P70" t="s">
        <v>351</v>
      </c>
      <c r="Q70" s="8">
        <v>21000</v>
      </c>
      <c r="R70">
        <v>3</v>
      </c>
      <c r="S70" s="8">
        <f>Table3[[#This Row],[Harga]]*Table3[[#This Row],[Quantity]]</f>
        <v>63000</v>
      </c>
      <c r="T70">
        <v>0</v>
      </c>
      <c r="U70" s="8">
        <f>Table3[[#This Row],[Discount]]*Table3[[#This Row],[Revenue]]</f>
        <v>0</v>
      </c>
      <c r="V70" s="8">
        <f>Table3[[#This Row],[Revenue]]-Table3[[#This Row],[Total Discount]]</f>
        <v>63000</v>
      </c>
    </row>
    <row r="71" spans="1:22" x14ac:dyDescent="0.35">
      <c r="A71">
        <v>67</v>
      </c>
      <c r="B71" t="s">
        <v>352</v>
      </c>
      <c r="C71" s="5">
        <v>42618</v>
      </c>
      <c r="D71" s="6">
        <v>2016</v>
      </c>
      <c r="E71" s="5" t="s">
        <v>111</v>
      </c>
      <c r="F71" s="7">
        <v>5</v>
      </c>
      <c r="G71" t="s">
        <v>35</v>
      </c>
      <c r="H71" t="s">
        <v>25</v>
      </c>
      <c r="I71" t="s">
        <v>353</v>
      </c>
      <c r="J71" t="s">
        <v>37</v>
      </c>
      <c r="K71" t="s">
        <v>354</v>
      </c>
      <c r="L71">
        <v>19140</v>
      </c>
      <c r="M71" t="s">
        <v>355</v>
      </c>
      <c r="N71" t="s">
        <v>30</v>
      </c>
      <c r="O71" t="s">
        <v>55</v>
      </c>
      <c r="P71" t="s">
        <v>356</v>
      </c>
      <c r="Q71" s="8">
        <v>83000</v>
      </c>
      <c r="R71">
        <v>2</v>
      </c>
      <c r="S71" s="8">
        <f>Table3[[#This Row],[Harga]]*Table3[[#This Row],[Quantity]]</f>
        <v>166000</v>
      </c>
      <c r="T71">
        <v>0.2</v>
      </c>
      <c r="U71" s="8">
        <f>Table3[[#This Row],[Discount]]*Table3[[#This Row],[Revenue]]</f>
        <v>33200</v>
      </c>
      <c r="V71" s="8">
        <f>Table3[[#This Row],[Revenue]]-Table3[[#This Row],[Total Discount]]</f>
        <v>132800</v>
      </c>
    </row>
    <row r="72" spans="1:22" x14ac:dyDescent="0.35">
      <c r="A72">
        <v>68</v>
      </c>
      <c r="B72" t="s">
        <v>357</v>
      </c>
      <c r="C72" s="5">
        <v>42996</v>
      </c>
      <c r="D72" s="6">
        <v>2017</v>
      </c>
      <c r="E72" s="5" t="s">
        <v>111</v>
      </c>
      <c r="F72" s="7">
        <v>18</v>
      </c>
      <c r="G72" t="s">
        <v>51</v>
      </c>
      <c r="H72" t="s">
        <v>25</v>
      </c>
      <c r="I72" t="s">
        <v>358</v>
      </c>
      <c r="J72" t="s">
        <v>37</v>
      </c>
      <c r="K72" t="s">
        <v>82</v>
      </c>
      <c r="L72">
        <v>94122</v>
      </c>
      <c r="M72" t="s">
        <v>359</v>
      </c>
      <c r="N72" t="s">
        <v>40</v>
      </c>
      <c r="O72" t="s">
        <v>96</v>
      </c>
      <c r="P72" t="s">
        <v>360</v>
      </c>
      <c r="Q72" s="8">
        <v>9000</v>
      </c>
      <c r="R72">
        <v>3</v>
      </c>
      <c r="S72" s="8">
        <f>Table3[[#This Row],[Harga]]*Table3[[#This Row],[Quantity]]</f>
        <v>27000</v>
      </c>
      <c r="T72">
        <v>0</v>
      </c>
      <c r="U72" s="8">
        <f>Table3[[#This Row],[Discount]]*Table3[[#This Row],[Revenue]]</f>
        <v>0</v>
      </c>
      <c r="V72" s="8">
        <f>Table3[[#This Row],[Revenue]]-Table3[[#This Row],[Total Discount]]</f>
        <v>27000</v>
      </c>
    </row>
    <row r="73" spans="1:22" x14ac:dyDescent="0.35">
      <c r="A73">
        <v>69</v>
      </c>
      <c r="B73" t="s">
        <v>361</v>
      </c>
      <c r="C73" s="5">
        <v>43091</v>
      </c>
      <c r="D73" s="6">
        <v>2017</v>
      </c>
      <c r="E73" s="5" t="s">
        <v>66</v>
      </c>
      <c r="F73" s="7">
        <v>22</v>
      </c>
      <c r="G73" t="s">
        <v>67</v>
      </c>
      <c r="H73" t="s">
        <v>25</v>
      </c>
      <c r="I73" t="s">
        <v>362</v>
      </c>
      <c r="J73" t="s">
        <v>27</v>
      </c>
      <c r="K73" t="s">
        <v>274</v>
      </c>
      <c r="L73">
        <v>64055</v>
      </c>
      <c r="M73" t="s">
        <v>363</v>
      </c>
      <c r="N73" t="s">
        <v>40</v>
      </c>
      <c r="O73" t="s">
        <v>78</v>
      </c>
      <c r="P73" t="s">
        <v>364</v>
      </c>
      <c r="Q73" s="8">
        <v>840000</v>
      </c>
      <c r="R73">
        <v>3</v>
      </c>
      <c r="S73" s="8">
        <f>Table3[[#This Row],[Harga]]*Table3[[#This Row],[Quantity]]</f>
        <v>2520000</v>
      </c>
      <c r="T73">
        <v>0</v>
      </c>
      <c r="U73" s="8">
        <f>Table3[[#This Row],[Discount]]*Table3[[#This Row],[Revenue]]</f>
        <v>0</v>
      </c>
      <c r="V73" s="8">
        <f>Table3[[#This Row],[Revenue]]-Table3[[#This Row],[Total Discount]]</f>
        <v>2520000</v>
      </c>
    </row>
    <row r="74" spans="1:22" x14ac:dyDescent="0.35">
      <c r="A74">
        <v>70</v>
      </c>
      <c r="B74" t="s">
        <v>365</v>
      </c>
      <c r="C74" s="5">
        <v>42254</v>
      </c>
      <c r="D74" s="6">
        <v>2015</v>
      </c>
      <c r="E74" s="5" t="s">
        <v>111</v>
      </c>
      <c r="F74" s="7">
        <v>7</v>
      </c>
      <c r="G74" t="s">
        <v>24</v>
      </c>
      <c r="H74" t="s">
        <v>25</v>
      </c>
      <c r="I74" t="s">
        <v>366</v>
      </c>
      <c r="J74" t="s">
        <v>27</v>
      </c>
      <c r="K74" t="s">
        <v>82</v>
      </c>
      <c r="L74">
        <v>91104</v>
      </c>
      <c r="M74" t="s">
        <v>241</v>
      </c>
      <c r="N74" t="s">
        <v>40</v>
      </c>
      <c r="O74" t="s">
        <v>84</v>
      </c>
      <c r="P74" t="s">
        <v>242</v>
      </c>
      <c r="Q74" s="8">
        <v>231000</v>
      </c>
      <c r="R74">
        <v>7</v>
      </c>
      <c r="S74" s="8">
        <f>Table3[[#This Row],[Harga]]*Table3[[#This Row],[Quantity]]</f>
        <v>1617000</v>
      </c>
      <c r="T74">
        <v>0</v>
      </c>
      <c r="U74" s="8">
        <f>Table3[[#This Row],[Discount]]*Table3[[#This Row],[Revenue]]</f>
        <v>0</v>
      </c>
      <c r="V74" s="8">
        <f>Table3[[#This Row],[Revenue]]-Table3[[#This Row],[Total Discount]]</f>
        <v>1617000</v>
      </c>
    </row>
    <row r="75" spans="1:22" x14ac:dyDescent="0.35">
      <c r="A75">
        <v>71</v>
      </c>
      <c r="B75" t="s">
        <v>367</v>
      </c>
      <c r="C75" s="5">
        <v>41934</v>
      </c>
      <c r="D75" s="6">
        <v>2014</v>
      </c>
      <c r="E75" s="5" t="s">
        <v>44</v>
      </c>
      <c r="F75" s="7">
        <v>22</v>
      </c>
      <c r="G75" t="s">
        <v>24</v>
      </c>
      <c r="H75" t="s">
        <v>139</v>
      </c>
      <c r="I75" t="s">
        <v>368</v>
      </c>
      <c r="J75" t="s">
        <v>75</v>
      </c>
      <c r="K75" t="s">
        <v>369</v>
      </c>
      <c r="L75">
        <v>43055</v>
      </c>
      <c r="M75" t="s">
        <v>370</v>
      </c>
      <c r="N75" t="s">
        <v>30</v>
      </c>
      <c r="O75" t="s">
        <v>55</v>
      </c>
      <c r="P75" t="s">
        <v>371</v>
      </c>
      <c r="Q75" s="8">
        <v>94000</v>
      </c>
      <c r="R75">
        <v>4</v>
      </c>
      <c r="S75" s="8">
        <f>Table3[[#This Row],[Harga]]*Table3[[#This Row],[Quantity]]</f>
        <v>376000</v>
      </c>
      <c r="T75">
        <v>0.2</v>
      </c>
      <c r="U75" s="8">
        <f>Table3[[#This Row],[Discount]]*Table3[[#This Row],[Revenue]]</f>
        <v>75200</v>
      </c>
      <c r="V75" s="8">
        <f>Table3[[#This Row],[Revenue]]-Table3[[#This Row],[Total Discount]]</f>
        <v>300800</v>
      </c>
    </row>
    <row r="76" spans="1:22" x14ac:dyDescent="0.35">
      <c r="A76">
        <v>72</v>
      </c>
      <c r="B76" t="s">
        <v>372</v>
      </c>
      <c r="C76" s="5">
        <v>42709</v>
      </c>
      <c r="D76" s="6">
        <v>2016</v>
      </c>
      <c r="E76" s="5" t="s">
        <v>66</v>
      </c>
      <c r="F76" s="7">
        <v>5</v>
      </c>
      <c r="G76" t="s">
        <v>51</v>
      </c>
      <c r="H76" t="s">
        <v>59</v>
      </c>
      <c r="I76" t="s">
        <v>373</v>
      </c>
      <c r="J76" t="s">
        <v>37</v>
      </c>
      <c r="K76" t="s">
        <v>133</v>
      </c>
      <c r="L76">
        <v>53132</v>
      </c>
      <c r="M76" t="s">
        <v>374</v>
      </c>
      <c r="N76" t="s">
        <v>135</v>
      </c>
      <c r="O76" t="s">
        <v>136</v>
      </c>
      <c r="P76" t="s">
        <v>375</v>
      </c>
      <c r="Q76" s="8">
        <v>385000</v>
      </c>
      <c r="R76">
        <v>11</v>
      </c>
      <c r="S76" s="8">
        <f>Table3[[#This Row],[Harga]]*Table3[[#This Row],[Quantity]]</f>
        <v>4235000</v>
      </c>
      <c r="T76">
        <v>0</v>
      </c>
      <c r="U76" s="8">
        <f>Table3[[#This Row],[Discount]]*Table3[[#This Row],[Revenue]]</f>
        <v>0</v>
      </c>
      <c r="V76" s="8">
        <f>Table3[[#This Row],[Revenue]]-Table3[[#This Row],[Total Discount]]</f>
        <v>4235000</v>
      </c>
    </row>
    <row r="77" spans="1:22" x14ac:dyDescent="0.35">
      <c r="A77">
        <v>73</v>
      </c>
      <c r="B77" t="s">
        <v>376</v>
      </c>
      <c r="C77" s="5">
        <v>42442</v>
      </c>
      <c r="D77" s="6">
        <v>2016</v>
      </c>
      <c r="E77" s="5" t="s">
        <v>159</v>
      </c>
      <c r="F77" s="7">
        <v>13</v>
      </c>
      <c r="G77" t="s">
        <v>51</v>
      </c>
      <c r="H77" t="s">
        <v>105</v>
      </c>
      <c r="I77" t="s">
        <v>377</v>
      </c>
      <c r="J77" t="s">
        <v>75</v>
      </c>
      <c r="K77" t="s">
        <v>369</v>
      </c>
      <c r="L77">
        <v>85254</v>
      </c>
      <c r="M77" t="s">
        <v>378</v>
      </c>
      <c r="N77" t="s">
        <v>40</v>
      </c>
      <c r="O77" t="s">
        <v>78</v>
      </c>
      <c r="P77" t="s">
        <v>379</v>
      </c>
      <c r="Q77" s="8">
        <v>158000</v>
      </c>
      <c r="R77">
        <v>5</v>
      </c>
      <c r="S77" s="8">
        <f>Table3[[#This Row],[Harga]]*Table3[[#This Row],[Quantity]]</f>
        <v>790000</v>
      </c>
      <c r="T77">
        <v>0.2</v>
      </c>
      <c r="U77" s="8">
        <f>Table3[[#This Row],[Discount]]*Table3[[#This Row],[Revenue]]</f>
        <v>158000</v>
      </c>
      <c r="V77" s="8">
        <f>Table3[[#This Row],[Revenue]]-Table3[[#This Row],[Total Discount]]</f>
        <v>632000</v>
      </c>
    </row>
    <row r="78" spans="1:22" x14ac:dyDescent="0.35">
      <c r="A78">
        <v>74</v>
      </c>
      <c r="B78" t="s">
        <v>380</v>
      </c>
      <c r="C78" s="5">
        <v>42155</v>
      </c>
      <c r="D78" s="6">
        <v>2015</v>
      </c>
      <c r="E78" s="5" t="s">
        <v>87</v>
      </c>
      <c r="F78" s="7">
        <v>31</v>
      </c>
      <c r="G78" t="s">
        <v>35</v>
      </c>
      <c r="H78" t="s">
        <v>59</v>
      </c>
      <c r="I78" t="s">
        <v>381</v>
      </c>
      <c r="J78" t="s">
        <v>37</v>
      </c>
      <c r="K78" t="s">
        <v>253</v>
      </c>
      <c r="L78">
        <v>95123</v>
      </c>
      <c r="M78" t="s">
        <v>382</v>
      </c>
      <c r="N78" t="s">
        <v>40</v>
      </c>
      <c r="O78" t="s">
        <v>63</v>
      </c>
      <c r="P78" t="s">
        <v>383</v>
      </c>
      <c r="Q78" s="8">
        <v>59000</v>
      </c>
      <c r="R78">
        <v>7</v>
      </c>
      <c r="S78" s="8">
        <f>Table3[[#This Row],[Harga]]*Table3[[#This Row],[Quantity]]</f>
        <v>413000</v>
      </c>
      <c r="T78">
        <v>0</v>
      </c>
      <c r="U78" s="8">
        <f>Table3[[#This Row],[Discount]]*Table3[[#This Row],[Revenue]]</f>
        <v>0</v>
      </c>
      <c r="V78" s="8">
        <f>Table3[[#This Row],[Revenue]]-Table3[[#This Row],[Total Discount]]</f>
        <v>413000</v>
      </c>
    </row>
    <row r="79" spans="1:22" x14ac:dyDescent="0.35">
      <c r="A79">
        <v>75</v>
      </c>
      <c r="B79" t="s">
        <v>384</v>
      </c>
      <c r="C79" s="5">
        <v>42152</v>
      </c>
      <c r="D79" s="6">
        <v>2015</v>
      </c>
      <c r="E79" s="5" t="s">
        <v>87</v>
      </c>
      <c r="F79" s="7">
        <v>28</v>
      </c>
      <c r="G79" t="s">
        <v>24</v>
      </c>
      <c r="H79" t="s">
        <v>25</v>
      </c>
      <c r="I79" t="s">
        <v>385</v>
      </c>
      <c r="J79" t="s">
        <v>75</v>
      </c>
      <c r="K79" t="s">
        <v>283</v>
      </c>
      <c r="L79">
        <v>98105</v>
      </c>
      <c r="M79" t="s">
        <v>386</v>
      </c>
      <c r="N79" t="s">
        <v>40</v>
      </c>
      <c r="O79" t="s">
        <v>96</v>
      </c>
      <c r="P79" t="s">
        <v>387</v>
      </c>
      <c r="Q79" s="8">
        <v>7000</v>
      </c>
      <c r="R79">
        <v>3</v>
      </c>
      <c r="S79" s="8">
        <f>Table3[[#This Row],[Harga]]*Table3[[#This Row],[Quantity]]</f>
        <v>21000</v>
      </c>
      <c r="T79">
        <v>0</v>
      </c>
      <c r="U79" s="8">
        <f>Table3[[#This Row],[Discount]]*Table3[[#This Row],[Revenue]]</f>
        <v>0</v>
      </c>
      <c r="V79" s="8">
        <f>Table3[[#This Row],[Revenue]]-Table3[[#This Row],[Total Discount]]</f>
        <v>21000</v>
      </c>
    </row>
    <row r="80" spans="1:22" x14ac:dyDescent="0.35">
      <c r="A80">
        <v>76</v>
      </c>
      <c r="B80" t="s">
        <v>388</v>
      </c>
      <c r="C80" s="5">
        <v>41699</v>
      </c>
      <c r="D80" s="6">
        <v>2014</v>
      </c>
      <c r="E80" s="5" t="s">
        <v>159</v>
      </c>
      <c r="F80" s="7">
        <v>1</v>
      </c>
      <c r="G80" t="s">
        <v>35</v>
      </c>
      <c r="H80" t="s">
        <v>25</v>
      </c>
      <c r="I80" t="s">
        <v>389</v>
      </c>
      <c r="J80" t="s">
        <v>27</v>
      </c>
      <c r="K80" t="s">
        <v>248</v>
      </c>
      <c r="L80">
        <v>98115</v>
      </c>
      <c r="M80" t="s">
        <v>330</v>
      </c>
      <c r="N80" t="s">
        <v>30</v>
      </c>
      <c r="O80" t="s">
        <v>108</v>
      </c>
      <c r="P80" t="s">
        <v>331</v>
      </c>
      <c r="Q80" s="8">
        <v>601000</v>
      </c>
      <c r="R80">
        <v>2</v>
      </c>
      <c r="S80" s="8">
        <f>Table3[[#This Row],[Harga]]*Table3[[#This Row],[Quantity]]</f>
        <v>1202000</v>
      </c>
      <c r="T80">
        <v>0.2</v>
      </c>
      <c r="U80" s="8">
        <f>Table3[[#This Row],[Discount]]*Table3[[#This Row],[Revenue]]</f>
        <v>240400</v>
      </c>
      <c r="V80" s="8">
        <f>Table3[[#This Row],[Revenue]]-Table3[[#This Row],[Total Discount]]</f>
        <v>961600</v>
      </c>
    </row>
    <row r="81" spans="1:22" x14ac:dyDescent="0.35">
      <c r="A81">
        <v>77</v>
      </c>
      <c r="B81" t="s">
        <v>390</v>
      </c>
      <c r="C81" s="5">
        <v>42694</v>
      </c>
      <c r="D81" s="6">
        <v>2016</v>
      </c>
      <c r="E81" s="5" t="s">
        <v>23</v>
      </c>
      <c r="F81" s="7">
        <v>20</v>
      </c>
      <c r="G81" t="s">
        <v>35</v>
      </c>
      <c r="H81" t="s">
        <v>25</v>
      </c>
      <c r="I81" t="s">
        <v>391</v>
      </c>
      <c r="J81" t="s">
        <v>27</v>
      </c>
      <c r="K81" t="s">
        <v>188</v>
      </c>
      <c r="L81">
        <v>73034</v>
      </c>
      <c r="M81" t="s">
        <v>392</v>
      </c>
      <c r="N81" t="s">
        <v>40</v>
      </c>
      <c r="O81" t="s">
        <v>41</v>
      </c>
      <c r="P81" t="s">
        <v>393</v>
      </c>
      <c r="Q81" s="8">
        <v>15000</v>
      </c>
      <c r="R81">
        <v>2</v>
      </c>
      <c r="S81" s="8">
        <f>Table3[[#This Row],[Harga]]*Table3[[#This Row],[Quantity]]</f>
        <v>30000</v>
      </c>
      <c r="T81">
        <v>0</v>
      </c>
      <c r="U81" s="8">
        <f>Table3[[#This Row],[Discount]]*Table3[[#This Row],[Revenue]]</f>
        <v>0</v>
      </c>
      <c r="V81" s="8">
        <f>Table3[[#This Row],[Revenue]]-Table3[[#This Row],[Total Discount]]</f>
        <v>30000</v>
      </c>
    </row>
    <row r="82" spans="1:22" x14ac:dyDescent="0.35">
      <c r="A82">
        <v>78</v>
      </c>
      <c r="B82" t="s">
        <v>394</v>
      </c>
      <c r="C82" s="5">
        <v>42501</v>
      </c>
      <c r="D82" s="6">
        <v>2016</v>
      </c>
      <c r="E82" s="5" t="s">
        <v>87</v>
      </c>
      <c r="F82" s="7">
        <v>11</v>
      </c>
      <c r="G82" t="s">
        <v>24</v>
      </c>
      <c r="H82" t="s">
        <v>25</v>
      </c>
      <c r="I82" t="s">
        <v>395</v>
      </c>
      <c r="J82" t="s">
        <v>27</v>
      </c>
      <c r="K82" t="s">
        <v>82</v>
      </c>
      <c r="L82">
        <v>90045</v>
      </c>
      <c r="M82" t="s">
        <v>396</v>
      </c>
      <c r="N82" t="s">
        <v>40</v>
      </c>
      <c r="O82" t="s">
        <v>63</v>
      </c>
      <c r="P82" t="s">
        <v>397</v>
      </c>
      <c r="Q82" s="8">
        <v>6000</v>
      </c>
      <c r="R82">
        <v>1</v>
      </c>
      <c r="S82" s="8">
        <f>Table3[[#This Row],[Harga]]*Table3[[#This Row],[Quantity]]</f>
        <v>6000</v>
      </c>
      <c r="T82">
        <v>0</v>
      </c>
      <c r="U82" s="8">
        <f>Table3[[#This Row],[Discount]]*Table3[[#This Row],[Revenue]]</f>
        <v>0</v>
      </c>
      <c r="V82" s="8">
        <f>Table3[[#This Row],[Revenue]]-Table3[[#This Row],[Total Discount]]</f>
        <v>6000</v>
      </c>
    </row>
    <row r="83" spans="1:22" x14ac:dyDescent="0.35">
      <c r="A83">
        <v>79</v>
      </c>
      <c r="B83" t="s">
        <v>398</v>
      </c>
      <c r="C83" s="5">
        <v>42366</v>
      </c>
      <c r="D83" s="6">
        <v>2015</v>
      </c>
      <c r="E83" s="5" t="s">
        <v>66</v>
      </c>
      <c r="F83" s="7">
        <v>28</v>
      </c>
      <c r="G83" t="s">
        <v>116</v>
      </c>
      <c r="H83" t="s">
        <v>139</v>
      </c>
      <c r="I83" t="s">
        <v>399</v>
      </c>
      <c r="J83" t="s">
        <v>27</v>
      </c>
      <c r="K83" t="s">
        <v>127</v>
      </c>
      <c r="L83">
        <v>19134</v>
      </c>
      <c r="M83" t="s">
        <v>400</v>
      </c>
      <c r="N83" t="s">
        <v>135</v>
      </c>
      <c r="O83" t="s">
        <v>162</v>
      </c>
      <c r="P83" t="s">
        <v>401</v>
      </c>
      <c r="Q83" s="8">
        <v>55000</v>
      </c>
      <c r="R83">
        <v>2</v>
      </c>
      <c r="S83" s="8">
        <f>Table3[[#This Row],[Harga]]*Table3[[#This Row],[Quantity]]</f>
        <v>110000</v>
      </c>
      <c r="T83">
        <v>0.2</v>
      </c>
      <c r="U83" s="8">
        <f>Table3[[#This Row],[Discount]]*Table3[[#This Row],[Revenue]]</f>
        <v>22000</v>
      </c>
      <c r="V83" s="8">
        <f>Table3[[#This Row],[Revenue]]-Table3[[#This Row],[Total Discount]]</f>
        <v>88000</v>
      </c>
    </row>
    <row r="84" spans="1:22" x14ac:dyDescent="0.35">
      <c r="A84">
        <v>80</v>
      </c>
      <c r="B84" t="s">
        <v>402</v>
      </c>
      <c r="C84" s="5">
        <v>42690</v>
      </c>
      <c r="D84" s="6">
        <v>2016</v>
      </c>
      <c r="E84" s="5" t="s">
        <v>23</v>
      </c>
      <c r="F84" s="7">
        <v>16</v>
      </c>
      <c r="G84" t="s">
        <v>24</v>
      </c>
      <c r="H84" t="s">
        <v>139</v>
      </c>
      <c r="I84" t="s">
        <v>403</v>
      </c>
      <c r="J84" t="s">
        <v>27</v>
      </c>
      <c r="K84" t="s">
        <v>324</v>
      </c>
      <c r="L84">
        <v>88220</v>
      </c>
      <c r="M84" t="s">
        <v>404</v>
      </c>
      <c r="N84" t="s">
        <v>40</v>
      </c>
      <c r="O84" t="s">
        <v>143</v>
      </c>
      <c r="P84" t="s">
        <v>405</v>
      </c>
      <c r="Q84" s="8">
        <v>29000</v>
      </c>
      <c r="R84">
        <v>5</v>
      </c>
      <c r="S84" s="8">
        <f>Table3[[#This Row],[Harga]]*Table3[[#This Row],[Quantity]]</f>
        <v>145000</v>
      </c>
      <c r="T84">
        <v>0</v>
      </c>
      <c r="U84" s="8">
        <f>Table3[[#This Row],[Discount]]*Table3[[#This Row],[Revenue]]</f>
        <v>0</v>
      </c>
      <c r="V84" s="8">
        <f>Table3[[#This Row],[Revenue]]-Table3[[#This Row],[Total Discount]]</f>
        <v>145000</v>
      </c>
    </row>
    <row r="85" spans="1:22" x14ac:dyDescent="0.35">
      <c r="A85">
        <v>81</v>
      </c>
      <c r="B85" t="s">
        <v>406</v>
      </c>
      <c r="C85" s="5">
        <v>42681</v>
      </c>
      <c r="D85" s="6">
        <v>2016</v>
      </c>
      <c r="E85" s="5" t="s">
        <v>23</v>
      </c>
      <c r="F85" s="7">
        <v>7</v>
      </c>
      <c r="G85" t="s">
        <v>51</v>
      </c>
      <c r="H85" t="s">
        <v>25</v>
      </c>
      <c r="I85" t="s">
        <v>407</v>
      </c>
      <c r="J85" t="s">
        <v>27</v>
      </c>
      <c r="K85" t="s">
        <v>248</v>
      </c>
      <c r="L85">
        <v>98115</v>
      </c>
      <c r="M85" t="s">
        <v>408</v>
      </c>
      <c r="N85" t="s">
        <v>40</v>
      </c>
      <c r="O85" t="s">
        <v>71</v>
      </c>
      <c r="P85" t="s">
        <v>409</v>
      </c>
      <c r="Q85" s="8">
        <v>28000</v>
      </c>
      <c r="R85">
        <v>2</v>
      </c>
      <c r="S85" s="8">
        <f>Table3[[#This Row],[Harga]]*Table3[[#This Row],[Quantity]]</f>
        <v>56000</v>
      </c>
      <c r="T85">
        <v>0.2</v>
      </c>
      <c r="U85" s="8">
        <f>Table3[[#This Row],[Discount]]*Table3[[#This Row],[Revenue]]</f>
        <v>11200</v>
      </c>
      <c r="V85" s="8">
        <f>Table3[[#This Row],[Revenue]]-Table3[[#This Row],[Total Discount]]</f>
        <v>44800</v>
      </c>
    </row>
    <row r="86" spans="1:22" x14ac:dyDescent="0.35">
      <c r="A86">
        <v>82</v>
      </c>
      <c r="B86" t="s">
        <v>410</v>
      </c>
      <c r="C86" s="5">
        <v>41890</v>
      </c>
      <c r="D86" s="6">
        <v>2014</v>
      </c>
      <c r="E86" s="5" t="s">
        <v>111</v>
      </c>
      <c r="F86" s="7">
        <v>8</v>
      </c>
      <c r="G86" t="s">
        <v>35</v>
      </c>
      <c r="H86" t="s">
        <v>59</v>
      </c>
      <c r="I86" t="s">
        <v>411</v>
      </c>
      <c r="J86" t="s">
        <v>27</v>
      </c>
      <c r="K86" t="s">
        <v>253</v>
      </c>
      <c r="L86">
        <v>78207</v>
      </c>
      <c r="M86" t="s">
        <v>412</v>
      </c>
      <c r="N86" t="s">
        <v>40</v>
      </c>
      <c r="O86" t="s">
        <v>96</v>
      </c>
      <c r="P86" t="s">
        <v>413</v>
      </c>
      <c r="Q86" s="8">
        <v>10000</v>
      </c>
      <c r="R86">
        <v>3</v>
      </c>
      <c r="S86" s="8">
        <f>Table3[[#This Row],[Harga]]*Table3[[#This Row],[Quantity]]</f>
        <v>30000</v>
      </c>
      <c r="T86">
        <v>0.2</v>
      </c>
      <c r="U86" s="8">
        <f>Table3[[#This Row],[Discount]]*Table3[[#This Row],[Revenue]]</f>
        <v>6000</v>
      </c>
      <c r="V86" s="8">
        <f>Table3[[#This Row],[Revenue]]-Table3[[#This Row],[Total Discount]]</f>
        <v>24000</v>
      </c>
    </row>
    <row r="87" spans="1:22" x14ac:dyDescent="0.35">
      <c r="A87">
        <v>83</v>
      </c>
      <c r="B87" t="s">
        <v>414</v>
      </c>
      <c r="C87" s="5">
        <v>41856</v>
      </c>
      <c r="D87" s="6">
        <v>2014</v>
      </c>
      <c r="E87" s="5" t="s">
        <v>93</v>
      </c>
      <c r="F87" s="7">
        <v>5</v>
      </c>
      <c r="G87" t="s">
        <v>51</v>
      </c>
      <c r="H87" t="s">
        <v>139</v>
      </c>
      <c r="I87" t="s">
        <v>415</v>
      </c>
      <c r="J87" t="s">
        <v>27</v>
      </c>
      <c r="K87" t="s">
        <v>188</v>
      </c>
      <c r="L87">
        <v>90004</v>
      </c>
      <c r="M87" t="s">
        <v>416</v>
      </c>
      <c r="N87" t="s">
        <v>40</v>
      </c>
      <c r="O87" t="s">
        <v>63</v>
      </c>
      <c r="P87" t="s">
        <v>417</v>
      </c>
      <c r="Q87" s="8">
        <v>21000</v>
      </c>
      <c r="R87">
        <v>3</v>
      </c>
      <c r="S87" s="8">
        <f>Table3[[#This Row],[Harga]]*Table3[[#This Row],[Quantity]]</f>
        <v>63000</v>
      </c>
      <c r="T87">
        <v>0</v>
      </c>
      <c r="U87" s="8">
        <f>Table3[[#This Row],[Discount]]*Table3[[#This Row],[Revenue]]</f>
        <v>0</v>
      </c>
      <c r="V87" s="8">
        <f>Table3[[#This Row],[Revenue]]-Table3[[#This Row],[Total Discount]]</f>
        <v>63000</v>
      </c>
    </row>
    <row r="88" spans="1:22" x14ac:dyDescent="0.35">
      <c r="A88">
        <v>84</v>
      </c>
      <c r="B88" t="s">
        <v>418</v>
      </c>
      <c r="C88" s="5">
        <v>41896</v>
      </c>
      <c r="D88" s="6">
        <v>2014</v>
      </c>
      <c r="E88" s="5" t="s">
        <v>111</v>
      </c>
      <c r="F88" s="7">
        <v>14</v>
      </c>
      <c r="G88" t="s">
        <v>67</v>
      </c>
      <c r="H88" t="s">
        <v>25</v>
      </c>
      <c r="I88" t="s">
        <v>419</v>
      </c>
      <c r="J88" t="s">
        <v>37</v>
      </c>
      <c r="K88" t="s">
        <v>420</v>
      </c>
      <c r="L88">
        <v>60623</v>
      </c>
      <c r="M88" t="s">
        <v>421</v>
      </c>
      <c r="N88" t="s">
        <v>40</v>
      </c>
      <c r="O88" t="s">
        <v>78</v>
      </c>
      <c r="P88" t="s">
        <v>422</v>
      </c>
      <c r="Q88" s="8">
        <v>53000</v>
      </c>
      <c r="R88">
        <v>2</v>
      </c>
      <c r="S88" s="8">
        <f>Table3[[#This Row],[Harga]]*Table3[[#This Row],[Quantity]]</f>
        <v>106000</v>
      </c>
      <c r="T88">
        <v>0.8</v>
      </c>
      <c r="U88" s="8">
        <f>Table3[[#This Row],[Discount]]*Table3[[#This Row],[Revenue]]</f>
        <v>84800</v>
      </c>
      <c r="V88" s="8">
        <f>Table3[[#This Row],[Revenue]]-Table3[[#This Row],[Total Discount]]</f>
        <v>21200</v>
      </c>
    </row>
    <row r="89" spans="1:22" x14ac:dyDescent="0.35">
      <c r="A89">
        <v>85</v>
      </c>
      <c r="B89" t="s">
        <v>423</v>
      </c>
      <c r="C89" s="5">
        <v>42846</v>
      </c>
      <c r="D89" s="6">
        <v>2017</v>
      </c>
      <c r="E89" s="5" t="s">
        <v>58</v>
      </c>
      <c r="F89" s="7">
        <v>21</v>
      </c>
      <c r="G89" t="s">
        <v>24</v>
      </c>
      <c r="H89" t="s">
        <v>25</v>
      </c>
      <c r="I89" t="s">
        <v>424</v>
      </c>
      <c r="J89" t="s">
        <v>27</v>
      </c>
      <c r="K89" t="s">
        <v>53</v>
      </c>
      <c r="L89">
        <v>77036</v>
      </c>
      <c r="M89" t="s">
        <v>425</v>
      </c>
      <c r="N89" t="s">
        <v>40</v>
      </c>
      <c r="O89" t="s">
        <v>78</v>
      </c>
      <c r="P89" t="s">
        <v>426</v>
      </c>
      <c r="Q89" s="8">
        <v>98000</v>
      </c>
      <c r="R89">
        <v>4</v>
      </c>
      <c r="S89" s="8">
        <f>Table3[[#This Row],[Harga]]*Table3[[#This Row],[Quantity]]</f>
        <v>392000</v>
      </c>
      <c r="T89">
        <v>0.8</v>
      </c>
      <c r="U89" s="8">
        <f>Table3[[#This Row],[Discount]]*Table3[[#This Row],[Revenue]]</f>
        <v>313600</v>
      </c>
      <c r="V89" s="8">
        <f>Table3[[#This Row],[Revenue]]-Table3[[#This Row],[Total Discount]]</f>
        <v>78400</v>
      </c>
    </row>
    <row r="90" spans="1:22" x14ac:dyDescent="0.35">
      <c r="A90">
        <v>86</v>
      </c>
      <c r="B90" t="s">
        <v>427</v>
      </c>
      <c r="C90" s="5">
        <v>42329</v>
      </c>
      <c r="D90" s="6">
        <v>2015</v>
      </c>
      <c r="E90" s="5" t="s">
        <v>23</v>
      </c>
      <c r="F90" s="7">
        <v>21</v>
      </c>
      <c r="G90" t="s">
        <v>67</v>
      </c>
      <c r="H90" t="s">
        <v>25</v>
      </c>
      <c r="I90" t="s">
        <v>212</v>
      </c>
      <c r="J90" t="s">
        <v>27</v>
      </c>
      <c r="K90" t="s">
        <v>100</v>
      </c>
      <c r="L90">
        <v>43055</v>
      </c>
      <c r="M90" t="s">
        <v>428</v>
      </c>
      <c r="N90" t="s">
        <v>30</v>
      </c>
      <c r="O90" t="s">
        <v>108</v>
      </c>
      <c r="P90" t="s">
        <v>429</v>
      </c>
      <c r="Q90" s="8">
        <v>397000</v>
      </c>
      <c r="R90">
        <v>7</v>
      </c>
      <c r="S90" s="8">
        <f>Table3[[#This Row],[Harga]]*Table3[[#This Row],[Quantity]]</f>
        <v>2779000</v>
      </c>
      <c r="T90">
        <v>0.3</v>
      </c>
      <c r="U90" s="8">
        <f>Table3[[#This Row],[Discount]]*Table3[[#This Row],[Revenue]]</f>
        <v>833700</v>
      </c>
      <c r="V90" s="8">
        <f>Table3[[#This Row],[Revenue]]-Table3[[#This Row],[Total Discount]]</f>
        <v>1945300</v>
      </c>
    </row>
    <row r="91" spans="1:22" x14ac:dyDescent="0.35">
      <c r="A91">
        <v>87</v>
      </c>
      <c r="B91" t="s">
        <v>430</v>
      </c>
      <c r="C91" s="5">
        <v>42353</v>
      </c>
      <c r="D91" s="6">
        <v>2015</v>
      </c>
      <c r="E91" s="5" t="s">
        <v>66</v>
      </c>
      <c r="F91" s="7">
        <v>15</v>
      </c>
      <c r="G91" t="s">
        <v>67</v>
      </c>
      <c r="H91" t="s">
        <v>139</v>
      </c>
      <c r="I91" t="s">
        <v>431</v>
      </c>
      <c r="J91" t="s">
        <v>75</v>
      </c>
      <c r="K91" t="s">
        <v>274</v>
      </c>
      <c r="L91">
        <v>10009</v>
      </c>
      <c r="M91" t="s">
        <v>432</v>
      </c>
      <c r="N91" t="s">
        <v>40</v>
      </c>
      <c r="O91" t="s">
        <v>96</v>
      </c>
      <c r="P91" t="s">
        <v>433</v>
      </c>
      <c r="Q91" s="8">
        <v>4000</v>
      </c>
      <c r="R91">
        <v>1</v>
      </c>
      <c r="S91" s="8">
        <f>Table3[[#This Row],[Harga]]*Table3[[#This Row],[Quantity]]</f>
        <v>4000</v>
      </c>
      <c r="T91">
        <v>0</v>
      </c>
      <c r="U91" s="8">
        <f>Table3[[#This Row],[Discount]]*Table3[[#This Row],[Revenue]]</f>
        <v>0</v>
      </c>
      <c r="V91" s="8">
        <f>Table3[[#This Row],[Revenue]]-Table3[[#This Row],[Total Discount]]</f>
        <v>4000</v>
      </c>
    </row>
    <row r="92" spans="1:22" x14ac:dyDescent="0.35">
      <c r="A92">
        <v>88</v>
      </c>
      <c r="B92" t="s">
        <v>434</v>
      </c>
      <c r="C92" s="5">
        <v>41978</v>
      </c>
      <c r="D92" s="6">
        <v>2014</v>
      </c>
      <c r="E92" s="5" t="s">
        <v>66</v>
      </c>
      <c r="F92" s="7">
        <v>5</v>
      </c>
      <c r="G92" t="s">
        <v>67</v>
      </c>
      <c r="H92" t="s">
        <v>25</v>
      </c>
      <c r="I92" t="s">
        <v>435</v>
      </c>
      <c r="J92" t="s">
        <v>37</v>
      </c>
      <c r="K92" t="s">
        <v>100</v>
      </c>
      <c r="L92">
        <v>62521</v>
      </c>
      <c r="M92" t="s">
        <v>436</v>
      </c>
      <c r="N92" t="s">
        <v>40</v>
      </c>
      <c r="O92" t="s">
        <v>84</v>
      </c>
      <c r="P92" t="s">
        <v>437</v>
      </c>
      <c r="Q92" s="8">
        <v>25000</v>
      </c>
      <c r="R92">
        <v>2</v>
      </c>
      <c r="S92" s="8">
        <f>Table3[[#This Row],[Harga]]*Table3[[#This Row],[Quantity]]</f>
        <v>50000</v>
      </c>
      <c r="T92">
        <v>0.2</v>
      </c>
      <c r="U92" s="8">
        <f>Table3[[#This Row],[Discount]]*Table3[[#This Row],[Revenue]]</f>
        <v>10000</v>
      </c>
      <c r="V92" s="8">
        <f>Table3[[#This Row],[Revenue]]-Table3[[#This Row],[Total Discount]]</f>
        <v>40000</v>
      </c>
    </row>
    <row r="93" spans="1:22" x14ac:dyDescent="0.35">
      <c r="A93">
        <v>89</v>
      </c>
      <c r="B93" t="s">
        <v>438</v>
      </c>
      <c r="C93" s="5">
        <v>41962</v>
      </c>
      <c r="D93" s="6">
        <v>2014</v>
      </c>
      <c r="E93" s="5" t="s">
        <v>23</v>
      </c>
      <c r="F93" s="7">
        <v>19</v>
      </c>
      <c r="G93" t="s">
        <v>116</v>
      </c>
      <c r="H93" t="s">
        <v>139</v>
      </c>
      <c r="I93" t="s">
        <v>439</v>
      </c>
      <c r="J93" t="s">
        <v>75</v>
      </c>
      <c r="K93" t="s">
        <v>113</v>
      </c>
      <c r="L93">
        <v>71203</v>
      </c>
      <c r="M93" t="s">
        <v>440</v>
      </c>
      <c r="N93" t="s">
        <v>135</v>
      </c>
      <c r="O93" t="s">
        <v>136</v>
      </c>
      <c r="P93" t="s">
        <v>441</v>
      </c>
      <c r="Q93" s="8">
        <v>504000</v>
      </c>
      <c r="R93">
        <v>4</v>
      </c>
      <c r="S93" s="8">
        <f>Table3[[#This Row],[Harga]]*Table3[[#This Row],[Quantity]]</f>
        <v>2016000</v>
      </c>
      <c r="T93">
        <v>0</v>
      </c>
      <c r="U93" s="8">
        <f>Table3[[#This Row],[Discount]]*Table3[[#This Row],[Revenue]]</f>
        <v>0</v>
      </c>
      <c r="V93" s="8">
        <f>Table3[[#This Row],[Revenue]]-Table3[[#This Row],[Total Discount]]</f>
        <v>2016000</v>
      </c>
    </row>
    <row r="94" spans="1:22" x14ac:dyDescent="0.35">
      <c r="A94">
        <v>90</v>
      </c>
      <c r="B94" t="s">
        <v>442</v>
      </c>
      <c r="C94" s="5">
        <v>42702</v>
      </c>
      <c r="D94" s="6">
        <v>2016</v>
      </c>
      <c r="E94" s="5" t="s">
        <v>23</v>
      </c>
      <c r="F94" s="7">
        <v>28</v>
      </c>
      <c r="G94" t="s">
        <v>24</v>
      </c>
      <c r="H94" t="s">
        <v>139</v>
      </c>
      <c r="I94" t="s">
        <v>443</v>
      </c>
      <c r="J94" t="s">
        <v>27</v>
      </c>
      <c r="K94" t="s">
        <v>236</v>
      </c>
      <c r="L94">
        <v>6824</v>
      </c>
      <c r="M94" t="s">
        <v>444</v>
      </c>
      <c r="N94" t="s">
        <v>40</v>
      </c>
      <c r="O94" t="s">
        <v>71</v>
      </c>
      <c r="P94" t="s">
        <v>445</v>
      </c>
      <c r="Q94" s="8">
        <v>8000</v>
      </c>
      <c r="R94">
        <v>2</v>
      </c>
      <c r="S94" s="8">
        <f>Table3[[#This Row],[Harga]]*Table3[[#This Row],[Quantity]]</f>
        <v>16000</v>
      </c>
      <c r="T94">
        <v>0</v>
      </c>
      <c r="U94" s="8">
        <f>Table3[[#This Row],[Discount]]*Table3[[#This Row],[Revenue]]</f>
        <v>0</v>
      </c>
      <c r="V94" s="8">
        <f>Table3[[#This Row],[Revenue]]-Table3[[#This Row],[Total Discount]]</f>
        <v>16000</v>
      </c>
    </row>
    <row r="95" spans="1:22" x14ac:dyDescent="0.35">
      <c r="A95">
        <v>91</v>
      </c>
      <c r="B95" t="s">
        <v>446</v>
      </c>
      <c r="C95" s="5">
        <v>41877</v>
      </c>
      <c r="D95" s="6">
        <v>2014</v>
      </c>
      <c r="E95" s="5" t="s">
        <v>93</v>
      </c>
      <c r="F95" s="7">
        <v>26</v>
      </c>
      <c r="G95" t="s">
        <v>35</v>
      </c>
      <c r="H95" t="s">
        <v>25</v>
      </c>
      <c r="I95" t="s">
        <v>447</v>
      </c>
      <c r="J95" t="s">
        <v>75</v>
      </c>
      <c r="K95" t="s">
        <v>227</v>
      </c>
      <c r="L95">
        <v>90032</v>
      </c>
      <c r="M95" t="s">
        <v>448</v>
      </c>
      <c r="N95" t="s">
        <v>135</v>
      </c>
      <c r="O95" t="s">
        <v>162</v>
      </c>
      <c r="P95" t="s">
        <v>449</v>
      </c>
      <c r="Q95" s="8">
        <v>177000</v>
      </c>
      <c r="R95">
        <v>8</v>
      </c>
      <c r="S95" s="8">
        <f>Table3[[#This Row],[Harga]]*Table3[[#This Row],[Quantity]]</f>
        <v>1416000</v>
      </c>
      <c r="T95">
        <v>0</v>
      </c>
      <c r="U95" s="8">
        <f>Table3[[#This Row],[Discount]]*Table3[[#This Row],[Revenue]]</f>
        <v>0</v>
      </c>
      <c r="V95" s="8">
        <f>Table3[[#This Row],[Revenue]]-Table3[[#This Row],[Total Discount]]</f>
        <v>1416000</v>
      </c>
    </row>
    <row r="96" spans="1:22" x14ac:dyDescent="0.35">
      <c r="A96">
        <v>92</v>
      </c>
      <c r="B96" t="s">
        <v>450</v>
      </c>
      <c r="C96" s="5">
        <v>42567</v>
      </c>
      <c r="D96" s="6">
        <v>2016</v>
      </c>
      <c r="E96" s="5" t="s">
        <v>104</v>
      </c>
      <c r="F96" s="7">
        <v>16</v>
      </c>
      <c r="G96" t="s">
        <v>35</v>
      </c>
      <c r="H96" t="s">
        <v>25</v>
      </c>
      <c r="I96" t="s">
        <v>451</v>
      </c>
      <c r="J96" t="s">
        <v>37</v>
      </c>
      <c r="K96" t="s">
        <v>188</v>
      </c>
      <c r="L96">
        <v>75051</v>
      </c>
      <c r="M96" t="s">
        <v>452</v>
      </c>
      <c r="N96" t="s">
        <v>40</v>
      </c>
      <c r="O96" t="s">
        <v>84</v>
      </c>
      <c r="P96" t="s">
        <v>453</v>
      </c>
      <c r="Q96" s="8">
        <v>38000</v>
      </c>
      <c r="R96">
        <v>3</v>
      </c>
      <c r="S96" s="8">
        <f>Table3[[#This Row],[Harga]]*Table3[[#This Row],[Quantity]]</f>
        <v>114000</v>
      </c>
      <c r="T96">
        <v>0.2</v>
      </c>
      <c r="U96" s="8">
        <f>Table3[[#This Row],[Discount]]*Table3[[#This Row],[Revenue]]</f>
        <v>22800</v>
      </c>
      <c r="V96" s="8">
        <f>Table3[[#This Row],[Revenue]]-Table3[[#This Row],[Total Discount]]</f>
        <v>91200</v>
      </c>
    </row>
    <row r="97" spans="1:22" x14ac:dyDescent="0.35">
      <c r="A97">
        <v>93</v>
      </c>
      <c r="B97" t="s">
        <v>454</v>
      </c>
      <c r="C97" s="5">
        <v>42289</v>
      </c>
      <c r="D97" s="6">
        <v>2015</v>
      </c>
      <c r="E97" s="5" t="s">
        <v>44</v>
      </c>
      <c r="F97" s="7">
        <v>12</v>
      </c>
      <c r="G97" t="s">
        <v>116</v>
      </c>
      <c r="H97" t="s">
        <v>139</v>
      </c>
      <c r="I97" t="s">
        <v>455</v>
      </c>
      <c r="J97" t="s">
        <v>75</v>
      </c>
      <c r="K97" t="s">
        <v>213</v>
      </c>
      <c r="L97">
        <v>10035</v>
      </c>
      <c r="M97" t="s">
        <v>456</v>
      </c>
      <c r="N97" t="s">
        <v>30</v>
      </c>
      <c r="O97" t="s">
        <v>31</v>
      </c>
      <c r="P97" t="s">
        <v>457</v>
      </c>
      <c r="Q97" s="8">
        <v>900000</v>
      </c>
      <c r="R97">
        <v>4</v>
      </c>
      <c r="S97" s="8">
        <f>Table3[[#This Row],[Harga]]*Table3[[#This Row],[Quantity]]</f>
        <v>3600000</v>
      </c>
      <c r="T97">
        <v>0.2</v>
      </c>
      <c r="U97" s="8">
        <f>Table3[[#This Row],[Discount]]*Table3[[#This Row],[Revenue]]</f>
        <v>720000</v>
      </c>
      <c r="V97" s="8">
        <f>Table3[[#This Row],[Revenue]]-Table3[[#This Row],[Total Discount]]</f>
        <v>2880000</v>
      </c>
    </row>
    <row r="98" spans="1:22" x14ac:dyDescent="0.35">
      <c r="A98">
        <v>94</v>
      </c>
      <c r="B98" t="s">
        <v>458</v>
      </c>
      <c r="C98" s="5">
        <v>42308</v>
      </c>
      <c r="D98" s="6">
        <v>2015</v>
      </c>
      <c r="E98" s="5" t="s">
        <v>44</v>
      </c>
      <c r="F98" s="7">
        <v>31</v>
      </c>
      <c r="G98" t="s">
        <v>67</v>
      </c>
      <c r="H98" t="s">
        <v>25</v>
      </c>
      <c r="I98" t="s">
        <v>459</v>
      </c>
      <c r="J98" t="s">
        <v>37</v>
      </c>
      <c r="K98" t="s">
        <v>166</v>
      </c>
      <c r="L98">
        <v>92374</v>
      </c>
      <c r="M98" t="s">
        <v>460</v>
      </c>
      <c r="N98" t="s">
        <v>40</v>
      </c>
      <c r="O98" t="s">
        <v>143</v>
      </c>
      <c r="P98" t="s">
        <v>461</v>
      </c>
      <c r="Q98" s="8">
        <v>15000</v>
      </c>
      <c r="R98">
        <v>7</v>
      </c>
      <c r="S98" s="8">
        <f>Table3[[#This Row],[Harga]]*Table3[[#This Row],[Quantity]]</f>
        <v>105000</v>
      </c>
      <c r="T98">
        <v>0</v>
      </c>
      <c r="U98" s="8">
        <f>Table3[[#This Row],[Discount]]*Table3[[#This Row],[Revenue]]</f>
        <v>0</v>
      </c>
      <c r="V98" s="8">
        <f>Table3[[#This Row],[Revenue]]-Table3[[#This Row],[Total Discount]]</f>
        <v>105000</v>
      </c>
    </row>
    <row r="99" spans="1:22" x14ac:dyDescent="0.35">
      <c r="A99">
        <v>95</v>
      </c>
      <c r="B99" t="s">
        <v>462</v>
      </c>
      <c r="C99" s="5">
        <v>41719</v>
      </c>
      <c r="D99" s="6">
        <v>2014</v>
      </c>
      <c r="E99" s="5" t="s">
        <v>159</v>
      </c>
      <c r="F99" s="7">
        <v>21</v>
      </c>
      <c r="G99" t="s">
        <v>51</v>
      </c>
      <c r="H99" t="s">
        <v>25</v>
      </c>
      <c r="I99" t="s">
        <v>463</v>
      </c>
      <c r="J99" t="s">
        <v>27</v>
      </c>
      <c r="K99" t="s">
        <v>213</v>
      </c>
      <c r="L99">
        <v>45011</v>
      </c>
      <c r="M99" t="s">
        <v>464</v>
      </c>
      <c r="N99" t="s">
        <v>40</v>
      </c>
      <c r="O99" t="s">
        <v>96</v>
      </c>
      <c r="P99" t="s">
        <v>465</v>
      </c>
      <c r="Q99" s="8">
        <v>8000</v>
      </c>
      <c r="R99">
        <v>2</v>
      </c>
      <c r="S99" s="8">
        <f>Table3[[#This Row],[Harga]]*Table3[[#This Row],[Quantity]]</f>
        <v>16000</v>
      </c>
      <c r="T99">
        <v>0.2</v>
      </c>
      <c r="U99" s="8">
        <f>Table3[[#This Row],[Discount]]*Table3[[#This Row],[Revenue]]</f>
        <v>3200</v>
      </c>
      <c r="V99" s="8">
        <f>Table3[[#This Row],[Revenue]]-Table3[[#This Row],[Total Discount]]</f>
        <v>12800</v>
      </c>
    </row>
    <row r="100" spans="1:22" x14ac:dyDescent="0.35">
      <c r="A100">
        <v>96</v>
      </c>
      <c r="B100" t="s">
        <v>466</v>
      </c>
      <c r="C100" s="5">
        <v>43045</v>
      </c>
      <c r="D100" s="6">
        <v>2017</v>
      </c>
      <c r="E100" s="5" t="s">
        <v>23</v>
      </c>
      <c r="F100" s="7">
        <v>6</v>
      </c>
      <c r="G100" t="s">
        <v>24</v>
      </c>
      <c r="H100" t="s">
        <v>25</v>
      </c>
      <c r="I100" t="s">
        <v>467</v>
      </c>
      <c r="J100" t="s">
        <v>75</v>
      </c>
      <c r="K100" t="s">
        <v>28</v>
      </c>
      <c r="L100">
        <v>7090</v>
      </c>
      <c r="M100" t="s">
        <v>468</v>
      </c>
      <c r="N100" t="s">
        <v>40</v>
      </c>
      <c r="O100" t="s">
        <v>84</v>
      </c>
      <c r="P100" t="s">
        <v>469</v>
      </c>
      <c r="Q100" s="8">
        <v>47000</v>
      </c>
      <c r="R100">
        <v>3</v>
      </c>
      <c r="S100" s="8">
        <f>Table3[[#This Row],[Harga]]*Table3[[#This Row],[Quantity]]</f>
        <v>141000</v>
      </c>
      <c r="T100">
        <v>0</v>
      </c>
      <c r="U100" s="8">
        <f>Table3[[#This Row],[Discount]]*Table3[[#This Row],[Revenue]]</f>
        <v>0</v>
      </c>
      <c r="V100" s="8">
        <f>Table3[[#This Row],[Revenue]]-Table3[[#This Row],[Total Discount]]</f>
        <v>141000</v>
      </c>
    </row>
    <row r="101" spans="1:22" x14ac:dyDescent="0.35">
      <c r="A101">
        <v>97</v>
      </c>
      <c r="B101" t="s">
        <v>470</v>
      </c>
      <c r="C101" s="5">
        <v>42922</v>
      </c>
      <c r="D101" s="6">
        <v>2017</v>
      </c>
      <c r="E101" s="5" t="s">
        <v>104</v>
      </c>
      <c r="F101" s="7">
        <v>6</v>
      </c>
      <c r="G101" t="s">
        <v>35</v>
      </c>
      <c r="H101" t="s">
        <v>25</v>
      </c>
      <c r="I101" t="s">
        <v>471</v>
      </c>
      <c r="J101" t="s">
        <v>37</v>
      </c>
      <c r="K101" t="s">
        <v>61</v>
      </c>
      <c r="L101">
        <v>19120</v>
      </c>
      <c r="M101" t="s">
        <v>472</v>
      </c>
      <c r="N101" t="s">
        <v>40</v>
      </c>
      <c r="O101" t="s">
        <v>71</v>
      </c>
      <c r="P101" t="s">
        <v>473</v>
      </c>
      <c r="Q101" s="8">
        <v>3000</v>
      </c>
      <c r="R101">
        <v>2</v>
      </c>
      <c r="S101" s="8">
        <f>Table3[[#This Row],[Harga]]*Table3[[#This Row],[Quantity]]</f>
        <v>6000</v>
      </c>
      <c r="T101">
        <v>0.7</v>
      </c>
      <c r="U101" s="8">
        <f>Table3[[#This Row],[Discount]]*Table3[[#This Row],[Revenue]]</f>
        <v>4200</v>
      </c>
      <c r="V101" s="8">
        <f>Table3[[#This Row],[Revenue]]-Table3[[#This Row],[Total Discount]]</f>
        <v>1800</v>
      </c>
    </row>
    <row r="102" spans="1:22" x14ac:dyDescent="0.35">
      <c r="A102">
        <v>98</v>
      </c>
      <c r="B102" t="s">
        <v>474</v>
      </c>
      <c r="C102" s="5">
        <v>42910</v>
      </c>
      <c r="D102" s="6">
        <v>2017</v>
      </c>
      <c r="E102" s="5" t="s">
        <v>34</v>
      </c>
      <c r="F102" s="7">
        <v>24</v>
      </c>
      <c r="G102" t="s">
        <v>116</v>
      </c>
      <c r="H102" t="s">
        <v>25</v>
      </c>
      <c r="I102" t="s">
        <v>475</v>
      </c>
      <c r="J102" t="s">
        <v>27</v>
      </c>
      <c r="K102" t="s">
        <v>118</v>
      </c>
      <c r="L102">
        <v>44312</v>
      </c>
      <c r="M102" t="s">
        <v>476</v>
      </c>
      <c r="N102" t="s">
        <v>40</v>
      </c>
      <c r="O102" t="s">
        <v>63</v>
      </c>
      <c r="P102" t="s">
        <v>477</v>
      </c>
      <c r="Q102" s="8">
        <v>22000</v>
      </c>
      <c r="R102">
        <v>3</v>
      </c>
      <c r="S102" s="8">
        <f>Table3[[#This Row],[Harga]]*Table3[[#This Row],[Quantity]]</f>
        <v>66000</v>
      </c>
      <c r="T102">
        <v>0.2</v>
      </c>
      <c r="U102" s="8">
        <f>Table3[[#This Row],[Discount]]*Table3[[#This Row],[Revenue]]</f>
        <v>13200</v>
      </c>
      <c r="V102" s="8">
        <f>Table3[[#This Row],[Revenue]]-Table3[[#This Row],[Total Discount]]</f>
        <v>52800</v>
      </c>
    </row>
    <row r="103" spans="1:22" x14ac:dyDescent="0.35">
      <c r="A103">
        <v>99</v>
      </c>
      <c r="B103" t="s">
        <v>478</v>
      </c>
      <c r="C103" s="5">
        <v>41854</v>
      </c>
      <c r="D103" s="6">
        <v>2014</v>
      </c>
      <c r="E103" s="5" t="s">
        <v>93</v>
      </c>
      <c r="F103" s="7">
        <v>3</v>
      </c>
      <c r="G103" t="s">
        <v>24</v>
      </c>
      <c r="H103" t="s">
        <v>25</v>
      </c>
      <c r="I103" t="s">
        <v>479</v>
      </c>
      <c r="J103" t="s">
        <v>27</v>
      </c>
      <c r="K103" t="s">
        <v>113</v>
      </c>
      <c r="L103">
        <v>80219</v>
      </c>
      <c r="M103" t="s">
        <v>480</v>
      </c>
      <c r="N103" t="s">
        <v>30</v>
      </c>
      <c r="O103" t="s">
        <v>48</v>
      </c>
      <c r="P103" t="s">
        <v>481</v>
      </c>
      <c r="Q103" s="8">
        <v>219000</v>
      </c>
      <c r="R103">
        <v>2</v>
      </c>
      <c r="S103" s="8">
        <f>Table3[[#This Row],[Harga]]*Table3[[#This Row],[Quantity]]</f>
        <v>438000</v>
      </c>
      <c r="T103">
        <v>0.5</v>
      </c>
      <c r="U103" s="8">
        <f>Table3[[#This Row],[Discount]]*Table3[[#This Row],[Revenue]]</f>
        <v>219000</v>
      </c>
      <c r="V103" s="8">
        <f>Table3[[#This Row],[Revenue]]-Table3[[#This Row],[Total Discount]]</f>
        <v>219000</v>
      </c>
    </row>
    <row r="104" spans="1:22" x14ac:dyDescent="0.35">
      <c r="A104">
        <v>100</v>
      </c>
      <c r="B104" t="s">
        <v>482</v>
      </c>
      <c r="C104" s="5">
        <v>43086</v>
      </c>
      <c r="D104" s="6">
        <v>2017</v>
      </c>
      <c r="E104" s="5" t="s">
        <v>66</v>
      </c>
      <c r="F104" s="7">
        <v>17</v>
      </c>
      <c r="G104" t="s">
        <v>51</v>
      </c>
      <c r="H104" t="s">
        <v>139</v>
      </c>
      <c r="I104" t="s">
        <v>483</v>
      </c>
      <c r="J104" t="s">
        <v>27</v>
      </c>
      <c r="K104" t="s">
        <v>274</v>
      </c>
      <c r="L104">
        <v>75220</v>
      </c>
      <c r="M104" t="s">
        <v>484</v>
      </c>
      <c r="N104" t="s">
        <v>40</v>
      </c>
      <c r="O104" t="s">
        <v>78</v>
      </c>
      <c r="P104" t="s">
        <v>485</v>
      </c>
      <c r="Q104" s="8">
        <v>67000</v>
      </c>
      <c r="R104">
        <v>2</v>
      </c>
      <c r="S104" s="8">
        <f>Table3[[#This Row],[Harga]]*Table3[[#This Row],[Quantity]]</f>
        <v>134000</v>
      </c>
      <c r="T104">
        <v>0.8</v>
      </c>
      <c r="U104" s="8">
        <f>Table3[[#This Row],[Discount]]*Table3[[#This Row],[Revenue]]</f>
        <v>107200</v>
      </c>
      <c r="V104" s="8">
        <f>Table3[[#This Row],[Revenue]]-Table3[[#This Row],[Total Discount]]</f>
        <v>26800</v>
      </c>
    </row>
    <row r="105" spans="1:22" x14ac:dyDescent="0.35">
      <c r="A105">
        <v>101</v>
      </c>
      <c r="B105" t="s">
        <v>486</v>
      </c>
      <c r="C105" s="5">
        <v>42889</v>
      </c>
      <c r="D105" s="6">
        <v>2017</v>
      </c>
      <c r="E105" s="5" t="s">
        <v>34</v>
      </c>
      <c r="F105" s="7">
        <v>3</v>
      </c>
      <c r="G105" t="s">
        <v>24</v>
      </c>
      <c r="H105" t="s">
        <v>139</v>
      </c>
      <c r="I105" t="s">
        <v>487</v>
      </c>
      <c r="J105" t="s">
        <v>37</v>
      </c>
      <c r="K105" t="s">
        <v>38</v>
      </c>
      <c r="L105">
        <v>37064</v>
      </c>
      <c r="M105" t="s">
        <v>488</v>
      </c>
      <c r="N105" t="s">
        <v>30</v>
      </c>
      <c r="O105" t="s">
        <v>55</v>
      </c>
      <c r="P105" t="s">
        <v>489</v>
      </c>
      <c r="Q105" s="8">
        <v>36000</v>
      </c>
      <c r="R105">
        <v>7</v>
      </c>
      <c r="S105" s="8">
        <f>Table3[[#This Row],[Harga]]*Table3[[#This Row],[Quantity]]</f>
        <v>252000</v>
      </c>
      <c r="T105">
        <v>0.2</v>
      </c>
      <c r="U105" s="8">
        <f>Table3[[#This Row],[Discount]]*Table3[[#This Row],[Revenue]]</f>
        <v>50400</v>
      </c>
      <c r="V105" s="8">
        <f>Table3[[#This Row],[Revenue]]-Table3[[#This Row],[Total Discount]]</f>
        <v>201600</v>
      </c>
    </row>
    <row r="106" spans="1:22" x14ac:dyDescent="0.35">
      <c r="A106">
        <v>102</v>
      </c>
      <c r="B106" t="s">
        <v>490</v>
      </c>
      <c r="C106" s="5">
        <v>43078</v>
      </c>
      <c r="D106" s="6">
        <v>2017</v>
      </c>
      <c r="E106" s="5" t="s">
        <v>66</v>
      </c>
      <c r="F106" s="7">
        <v>9</v>
      </c>
      <c r="G106" t="s">
        <v>116</v>
      </c>
      <c r="H106" t="s">
        <v>139</v>
      </c>
      <c r="I106" t="s">
        <v>491</v>
      </c>
      <c r="J106" t="s">
        <v>27</v>
      </c>
      <c r="K106" t="s">
        <v>283</v>
      </c>
      <c r="L106">
        <v>90604</v>
      </c>
      <c r="M106" t="s">
        <v>492</v>
      </c>
      <c r="N106" t="s">
        <v>135</v>
      </c>
      <c r="O106" t="s">
        <v>136</v>
      </c>
      <c r="P106" t="s">
        <v>493</v>
      </c>
      <c r="Q106" s="8">
        <v>445000</v>
      </c>
      <c r="R106">
        <v>4</v>
      </c>
      <c r="S106" s="8">
        <f>Table3[[#This Row],[Harga]]*Table3[[#This Row],[Quantity]]</f>
        <v>1780000</v>
      </c>
      <c r="T106">
        <v>0.2</v>
      </c>
      <c r="U106" s="8">
        <f>Table3[[#This Row],[Discount]]*Table3[[#This Row],[Revenue]]</f>
        <v>356000</v>
      </c>
      <c r="V106" s="8">
        <f>Table3[[#This Row],[Revenue]]-Table3[[#This Row],[Total Discount]]</f>
        <v>1424000</v>
      </c>
    </row>
    <row r="107" spans="1:22" x14ac:dyDescent="0.35">
      <c r="A107">
        <v>103</v>
      </c>
      <c r="B107" t="s">
        <v>494</v>
      </c>
      <c r="C107" s="5">
        <v>43070</v>
      </c>
      <c r="D107" s="6">
        <v>2017</v>
      </c>
      <c r="E107" s="5" t="s">
        <v>66</v>
      </c>
      <c r="F107" s="7">
        <v>1</v>
      </c>
      <c r="G107" t="s">
        <v>35</v>
      </c>
      <c r="H107" t="s">
        <v>139</v>
      </c>
      <c r="I107" t="s">
        <v>495</v>
      </c>
      <c r="J107" t="s">
        <v>27</v>
      </c>
      <c r="K107" t="s">
        <v>213</v>
      </c>
      <c r="L107">
        <v>48601</v>
      </c>
      <c r="M107" t="s">
        <v>496</v>
      </c>
      <c r="N107" t="s">
        <v>40</v>
      </c>
      <c r="O107" t="s">
        <v>84</v>
      </c>
      <c r="P107" t="s">
        <v>497</v>
      </c>
      <c r="Q107" s="8">
        <v>84000</v>
      </c>
      <c r="R107">
        <v>4</v>
      </c>
      <c r="S107" s="8">
        <f>Table3[[#This Row],[Harga]]*Table3[[#This Row],[Quantity]]</f>
        <v>336000</v>
      </c>
      <c r="T107">
        <v>0</v>
      </c>
      <c r="U107" s="8">
        <f>Table3[[#This Row],[Discount]]*Table3[[#This Row],[Revenue]]</f>
        <v>0</v>
      </c>
      <c r="V107" s="8">
        <f>Table3[[#This Row],[Revenue]]-Table3[[#This Row],[Total Discount]]</f>
        <v>336000</v>
      </c>
    </row>
    <row r="108" spans="1:22" x14ac:dyDescent="0.35">
      <c r="A108">
        <v>104</v>
      </c>
      <c r="B108" t="s">
        <v>498</v>
      </c>
      <c r="C108" s="5">
        <v>42044</v>
      </c>
      <c r="D108" s="6">
        <v>2015</v>
      </c>
      <c r="E108" s="5" t="s">
        <v>344</v>
      </c>
      <c r="F108" s="7">
        <v>9</v>
      </c>
      <c r="G108" t="s">
        <v>35</v>
      </c>
      <c r="H108" t="s">
        <v>25</v>
      </c>
      <c r="I108" t="s">
        <v>499</v>
      </c>
      <c r="J108" t="s">
        <v>37</v>
      </c>
      <c r="K108" t="s">
        <v>500</v>
      </c>
      <c r="L108">
        <v>75220</v>
      </c>
      <c r="M108" t="s">
        <v>501</v>
      </c>
      <c r="N108" t="s">
        <v>135</v>
      </c>
      <c r="O108" t="s">
        <v>162</v>
      </c>
      <c r="P108" t="s">
        <v>502</v>
      </c>
      <c r="Q108" s="8">
        <v>21000</v>
      </c>
      <c r="R108">
        <v>2</v>
      </c>
      <c r="S108" s="8">
        <f>Table3[[#This Row],[Harga]]*Table3[[#This Row],[Quantity]]</f>
        <v>42000</v>
      </c>
      <c r="T108">
        <v>0.2</v>
      </c>
      <c r="U108" s="8">
        <f>Table3[[#This Row],[Discount]]*Table3[[#This Row],[Revenue]]</f>
        <v>8400</v>
      </c>
      <c r="V108" s="8">
        <f>Table3[[#This Row],[Revenue]]-Table3[[#This Row],[Total Discount]]</f>
        <v>33600</v>
      </c>
    </row>
    <row r="109" spans="1:22" x14ac:dyDescent="0.35">
      <c r="A109">
        <v>105</v>
      </c>
      <c r="B109" t="s">
        <v>503</v>
      </c>
      <c r="C109" s="5">
        <v>42006</v>
      </c>
      <c r="D109" s="6">
        <v>2015</v>
      </c>
      <c r="E109" s="5" t="s">
        <v>115</v>
      </c>
      <c r="F109" s="7">
        <v>2</v>
      </c>
      <c r="G109" t="s">
        <v>35</v>
      </c>
      <c r="H109" t="s">
        <v>25</v>
      </c>
      <c r="I109" t="s">
        <v>504</v>
      </c>
      <c r="J109" t="s">
        <v>37</v>
      </c>
      <c r="K109" t="s">
        <v>369</v>
      </c>
      <c r="L109">
        <v>44256</v>
      </c>
      <c r="M109" t="s">
        <v>505</v>
      </c>
      <c r="N109" t="s">
        <v>40</v>
      </c>
      <c r="O109" t="s">
        <v>41</v>
      </c>
      <c r="P109" t="s">
        <v>506</v>
      </c>
      <c r="Q109" s="8">
        <v>24000</v>
      </c>
      <c r="R109">
        <v>2</v>
      </c>
      <c r="S109" s="8">
        <f>Table3[[#This Row],[Harga]]*Table3[[#This Row],[Quantity]]</f>
        <v>48000</v>
      </c>
      <c r="T109">
        <v>0.2</v>
      </c>
      <c r="U109" s="8">
        <f>Table3[[#This Row],[Discount]]*Table3[[#This Row],[Revenue]]</f>
        <v>9600</v>
      </c>
      <c r="V109" s="8">
        <f>Table3[[#This Row],[Revenue]]-Table3[[#This Row],[Total Discount]]</f>
        <v>38400</v>
      </c>
    </row>
    <row r="110" spans="1:22" x14ac:dyDescent="0.35">
      <c r="A110">
        <v>106</v>
      </c>
      <c r="B110" t="s">
        <v>507</v>
      </c>
      <c r="C110" s="5">
        <v>42671</v>
      </c>
      <c r="D110" s="6">
        <v>2016</v>
      </c>
      <c r="E110" s="5" t="s">
        <v>44</v>
      </c>
      <c r="F110" s="7">
        <v>28</v>
      </c>
      <c r="G110" t="s">
        <v>24</v>
      </c>
      <c r="H110" t="s">
        <v>25</v>
      </c>
      <c r="I110" t="s">
        <v>508</v>
      </c>
      <c r="J110" t="s">
        <v>27</v>
      </c>
      <c r="K110" t="s">
        <v>188</v>
      </c>
      <c r="L110">
        <v>90032</v>
      </c>
      <c r="M110" t="s">
        <v>452</v>
      </c>
      <c r="N110" t="s">
        <v>40</v>
      </c>
      <c r="O110" t="s">
        <v>84</v>
      </c>
      <c r="P110" t="s">
        <v>453</v>
      </c>
      <c r="Q110" s="8">
        <v>38000</v>
      </c>
      <c r="R110">
        <v>6</v>
      </c>
      <c r="S110" s="8">
        <f>Table3[[#This Row],[Harga]]*Table3[[#This Row],[Quantity]]</f>
        <v>228000</v>
      </c>
      <c r="T110">
        <v>0</v>
      </c>
      <c r="U110" s="8">
        <f>Table3[[#This Row],[Discount]]*Table3[[#This Row],[Revenue]]</f>
        <v>0</v>
      </c>
      <c r="V110" s="8">
        <f>Table3[[#This Row],[Revenue]]-Table3[[#This Row],[Total Discount]]</f>
        <v>228000</v>
      </c>
    </row>
    <row r="111" spans="1:22" x14ac:dyDescent="0.35">
      <c r="A111">
        <v>107</v>
      </c>
      <c r="B111" t="s">
        <v>509</v>
      </c>
      <c r="C111" s="5">
        <v>42362</v>
      </c>
      <c r="D111" s="6">
        <v>2015</v>
      </c>
      <c r="E111" s="5" t="s">
        <v>66</v>
      </c>
      <c r="F111" s="7">
        <v>24</v>
      </c>
      <c r="G111" t="s">
        <v>51</v>
      </c>
      <c r="H111" t="s">
        <v>25</v>
      </c>
      <c r="I111" t="s">
        <v>510</v>
      </c>
      <c r="J111" t="s">
        <v>27</v>
      </c>
      <c r="K111" t="s">
        <v>46</v>
      </c>
      <c r="L111">
        <v>43017</v>
      </c>
      <c r="M111" t="s">
        <v>511</v>
      </c>
      <c r="N111" t="s">
        <v>40</v>
      </c>
      <c r="O111" t="s">
        <v>180</v>
      </c>
      <c r="P111" t="s">
        <v>512</v>
      </c>
      <c r="Q111" s="8">
        <v>6000</v>
      </c>
      <c r="R111">
        <v>2</v>
      </c>
      <c r="S111" s="8">
        <f>Table3[[#This Row],[Harga]]*Table3[[#This Row],[Quantity]]</f>
        <v>12000</v>
      </c>
      <c r="T111">
        <v>0.2</v>
      </c>
      <c r="U111" s="8">
        <f>Table3[[#This Row],[Discount]]*Table3[[#This Row],[Revenue]]</f>
        <v>2400</v>
      </c>
      <c r="V111" s="8">
        <f>Table3[[#This Row],[Revenue]]-Table3[[#This Row],[Total Discount]]</f>
        <v>9600</v>
      </c>
    </row>
    <row r="112" spans="1:22" x14ac:dyDescent="0.35">
      <c r="A112">
        <v>108</v>
      </c>
      <c r="B112" t="s">
        <v>513</v>
      </c>
      <c r="C112" s="5">
        <v>42225</v>
      </c>
      <c r="D112" s="6">
        <v>2015</v>
      </c>
      <c r="E112" s="5" t="s">
        <v>93</v>
      </c>
      <c r="F112" s="7">
        <v>9</v>
      </c>
      <c r="G112" t="s">
        <v>51</v>
      </c>
      <c r="H112" t="s">
        <v>139</v>
      </c>
      <c r="I112" t="s">
        <v>514</v>
      </c>
      <c r="J112" t="s">
        <v>37</v>
      </c>
      <c r="K112" t="s">
        <v>222</v>
      </c>
      <c r="L112">
        <v>48227</v>
      </c>
      <c r="M112" t="s">
        <v>515</v>
      </c>
      <c r="N112" t="s">
        <v>40</v>
      </c>
      <c r="O112" t="s">
        <v>96</v>
      </c>
      <c r="P112" t="s">
        <v>516</v>
      </c>
      <c r="Q112" s="8">
        <v>3000</v>
      </c>
      <c r="R112">
        <v>1</v>
      </c>
      <c r="S112" s="8">
        <f>Table3[[#This Row],[Harga]]*Table3[[#This Row],[Quantity]]</f>
        <v>3000</v>
      </c>
      <c r="T112">
        <v>0</v>
      </c>
      <c r="U112" s="8">
        <f>Table3[[#This Row],[Discount]]*Table3[[#This Row],[Revenue]]</f>
        <v>0</v>
      </c>
      <c r="V112" s="8">
        <f>Table3[[#This Row],[Revenue]]-Table3[[#This Row],[Total Discount]]</f>
        <v>3000</v>
      </c>
    </row>
    <row r="113" spans="1:22" x14ac:dyDescent="0.35">
      <c r="A113">
        <v>109</v>
      </c>
      <c r="B113" t="s">
        <v>517</v>
      </c>
      <c r="C113" s="5">
        <v>42063</v>
      </c>
      <c r="D113" s="6">
        <v>2015</v>
      </c>
      <c r="E113" s="5" t="s">
        <v>344</v>
      </c>
      <c r="F113" s="7">
        <v>28</v>
      </c>
      <c r="G113" t="s">
        <v>51</v>
      </c>
      <c r="H113" t="s">
        <v>25</v>
      </c>
      <c r="I113" t="s">
        <v>518</v>
      </c>
      <c r="J113" t="s">
        <v>27</v>
      </c>
      <c r="K113" t="s">
        <v>519</v>
      </c>
      <c r="L113">
        <v>38401</v>
      </c>
      <c r="M113" t="s">
        <v>520</v>
      </c>
      <c r="N113" t="s">
        <v>30</v>
      </c>
      <c r="O113" t="s">
        <v>108</v>
      </c>
      <c r="P113" t="s">
        <v>521</v>
      </c>
      <c r="Q113" s="8">
        <v>162000</v>
      </c>
      <c r="R113">
        <v>2</v>
      </c>
      <c r="S113" s="8">
        <f>Table3[[#This Row],[Harga]]*Table3[[#This Row],[Quantity]]</f>
        <v>324000</v>
      </c>
      <c r="T113">
        <v>0.2</v>
      </c>
      <c r="U113" s="8">
        <f>Table3[[#This Row],[Discount]]*Table3[[#This Row],[Revenue]]</f>
        <v>64800</v>
      </c>
      <c r="V113" s="8">
        <f>Table3[[#This Row],[Revenue]]-Table3[[#This Row],[Total Discount]]</f>
        <v>259200</v>
      </c>
    </row>
    <row r="114" spans="1:22" x14ac:dyDescent="0.35">
      <c r="A114">
        <v>110</v>
      </c>
      <c r="B114" t="s">
        <v>522</v>
      </c>
      <c r="C114" s="5">
        <v>41895</v>
      </c>
      <c r="D114" s="6">
        <v>2014</v>
      </c>
      <c r="E114" s="5" t="s">
        <v>111</v>
      </c>
      <c r="F114" s="7">
        <v>13</v>
      </c>
      <c r="G114" t="s">
        <v>67</v>
      </c>
      <c r="H114" t="s">
        <v>139</v>
      </c>
      <c r="I114" t="s">
        <v>523</v>
      </c>
      <c r="J114" t="s">
        <v>37</v>
      </c>
      <c r="K114" t="s">
        <v>500</v>
      </c>
      <c r="L114">
        <v>28205</v>
      </c>
      <c r="M114" t="s">
        <v>524</v>
      </c>
      <c r="N114" t="s">
        <v>40</v>
      </c>
      <c r="O114" t="s">
        <v>71</v>
      </c>
      <c r="P114" t="s">
        <v>525</v>
      </c>
      <c r="Q114" s="8">
        <v>19000</v>
      </c>
      <c r="R114">
        <v>7</v>
      </c>
      <c r="S114" s="8">
        <f>Table3[[#This Row],[Harga]]*Table3[[#This Row],[Quantity]]</f>
        <v>133000</v>
      </c>
      <c r="T114">
        <v>0.7</v>
      </c>
      <c r="U114" s="8">
        <f>Table3[[#This Row],[Discount]]*Table3[[#This Row],[Revenue]]</f>
        <v>93100</v>
      </c>
      <c r="V114" s="8">
        <f>Table3[[#This Row],[Revenue]]-Table3[[#This Row],[Total Discount]]</f>
        <v>39900</v>
      </c>
    </row>
    <row r="115" spans="1:22" x14ac:dyDescent="0.35">
      <c r="A115">
        <v>111</v>
      </c>
      <c r="B115" t="s">
        <v>526</v>
      </c>
      <c r="C115" s="5">
        <v>42832</v>
      </c>
      <c r="D115" s="6">
        <v>2017</v>
      </c>
      <c r="E115" s="5" t="s">
        <v>58</v>
      </c>
      <c r="F115" s="7">
        <v>7</v>
      </c>
      <c r="G115" t="s">
        <v>67</v>
      </c>
      <c r="H115" t="s">
        <v>25</v>
      </c>
      <c r="I115" t="s">
        <v>240</v>
      </c>
      <c r="J115" t="s">
        <v>75</v>
      </c>
      <c r="K115" t="s">
        <v>519</v>
      </c>
      <c r="L115">
        <v>33614</v>
      </c>
      <c r="M115" t="s">
        <v>527</v>
      </c>
      <c r="N115" t="s">
        <v>30</v>
      </c>
      <c r="O115" t="s">
        <v>48</v>
      </c>
      <c r="P115" t="s">
        <v>528</v>
      </c>
      <c r="Q115" s="8">
        <v>234000</v>
      </c>
      <c r="R115">
        <v>2</v>
      </c>
      <c r="S115" s="8">
        <f>Table3[[#This Row],[Harga]]*Table3[[#This Row],[Quantity]]</f>
        <v>468000</v>
      </c>
      <c r="T115">
        <v>0.45</v>
      </c>
      <c r="U115" s="8">
        <f>Table3[[#This Row],[Discount]]*Table3[[#This Row],[Revenue]]</f>
        <v>210600</v>
      </c>
      <c r="V115" s="8">
        <f>Table3[[#This Row],[Revenue]]-Table3[[#This Row],[Total Discount]]</f>
        <v>257400</v>
      </c>
    </row>
    <row r="116" spans="1:22" x14ac:dyDescent="0.35">
      <c r="A116">
        <v>112</v>
      </c>
      <c r="B116" t="s">
        <v>529</v>
      </c>
      <c r="C116" s="5">
        <v>43051</v>
      </c>
      <c r="D116" s="6">
        <v>2017</v>
      </c>
      <c r="E116" s="5" t="s">
        <v>23</v>
      </c>
      <c r="F116" s="7">
        <v>12</v>
      </c>
      <c r="G116" t="s">
        <v>67</v>
      </c>
      <c r="H116" t="s">
        <v>25</v>
      </c>
      <c r="I116" t="s">
        <v>530</v>
      </c>
      <c r="J116" t="s">
        <v>37</v>
      </c>
      <c r="K116" t="s">
        <v>188</v>
      </c>
      <c r="L116">
        <v>95051</v>
      </c>
      <c r="M116" t="s">
        <v>531</v>
      </c>
      <c r="N116" t="s">
        <v>40</v>
      </c>
      <c r="O116" t="s">
        <v>63</v>
      </c>
      <c r="P116" t="s">
        <v>532</v>
      </c>
      <c r="Q116" s="8">
        <v>11000</v>
      </c>
      <c r="R116">
        <v>2</v>
      </c>
      <c r="S116" s="8">
        <f>Table3[[#This Row],[Harga]]*Table3[[#This Row],[Quantity]]</f>
        <v>22000</v>
      </c>
      <c r="T116">
        <v>0</v>
      </c>
      <c r="U116" s="8">
        <f>Table3[[#This Row],[Discount]]*Table3[[#This Row],[Revenue]]</f>
        <v>0</v>
      </c>
      <c r="V116" s="8">
        <f>Table3[[#This Row],[Revenue]]-Table3[[#This Row],[Total Discount]]</f>
        <v>22000</v>
      </c>
    </row>
    <row r="117" spans="1:22" x14ac:dyDescent="0.35">
      <c r="A117">
        <v>113</v>
      </c>
      <c r="B117" t="s">
        <v>533</v>
      </c>
      <c r="C117" s="5">
        <v>42525</v>
      </c>
      <c r="D117" s="6">
        <v>2016</v>
      </c>
      <c r="E117" s="5" t="s">
        <v>34</v>
      </c>
      <c r="F117" s="7">
        <v>4</v>
      </c>
      <c r="G117" t="s">
        <v>24</v>
      </c>
      <c r="H117" t="s">
        <v>139</v>
      </c>
      <c r="I117" t="s">
        <v>534</v>
      </c>
      <c r="J117" t="s">
        <v>27</v>
      </c>
      <c r="K117" t="s">
        <v>53</v>
      </c>
      <c r="L117">
        <v>60610</v>
      </c>
      <c r="M117" t="s">
        <v>535</v>
      </c>
      <c r="N117" t="s">
        <v>40</v>
      </c>
      <c r="O117" t="s">
        <v>63</v>
      </c>
      <c r="P117" t="s">
        <v>536</v>
      </c>
      <c r="Q117" s="8">
        <v>26000</v>
      </c>
      <c r="R117">
        <v>5</v>
      </c>
      <c r="S117" s="8">
        <f>Table3[[#This Row],[Harga]]*Table3[[#This Row],[Quantity]]</f>
        <v>130000</v>
      </c>
      <c r="T117">
        <v>0.2</v>
      </c>
      <c r="U117" s="8">
        <f>Table3[[#This Row],[Discount]]*Table3[[#This Row],[Revenue]]</f>
        <v>26000</v>
      </c>
      <c r="V117" s="8">
        <f>Table3[[#This Row],[Revenue]]-Table3[[#This Row],[Total Discount]]</f>
        <v>104000</v>
      </c>
    </row>
    <row r="118" spans="1:22" x14ac:dyDescent="0.35">
      <c r="A118">
        <v>114</v>
      </c>
      <c r="B118" t="s">
        <v>537</v>
      </c>
      <c r="C118" s="5">
        <v>41791</v>
      </c>
      <c r="D118" s="6">
        <v>2014</v>
      </c>
      <c r="E118" s="5" t="s">
        <v>34</v>
      </c>
      <c r="F118" s="7">
        <v>1</v>
      </c>
      <c r="G118" t="s">
        <v>24</v>
      </c>
      <c r="H118" t="s">
        <v>25</v>
      </c>
      <c r="I118" t="s">
        <v>538</v>
      </c>
      <c r="J118" t="s">
        <v>75</v>
      </c>
      <c r="K118" t="s">
        <v>324</v>
      </c>
      <c r="L118">
        <v>55044</v>
      </c>
      <c r="M118" t="s">
        <v>330</v>
      </c>
      <c r="N118" t="s">
        <v>30</v>
      </c>
      <c r="O118" t="s">
        <v>108</v>
      </c>
      <c r="P118" t="s">
        <v>331</v>
      </c>
      <c r="Q118" s="8">
        <v>601000</v>
      </c>
      <c r="R118">
        <v>7</v>
      </c>
      <c r="S118" s="8">
        <f>Table3[[#This Row],[Harga]]*Table3[[#This Row],[Quantity]]</f>
        <v>4207000</v>
      </c>
      <c r="T118">
        <v>0</v>
      </c>
      <c r="U118" s="8">
        <f>Table3[[#This Row],[Discount]]*Table3[[#This Row],[Revenue]]</f>
        <v>0</v>
      </c>
      <c r="V118" s="8">
        <f>Table3[[#This Row],[Revenue]]-Table3[[#This Row],[Total Discount]]</f>
        <v>4207000</v>
      </c>
    </row>
    <row r="119" spans="1:22" x14ac:dyDescent="0.35">
      <c r="A119">
        <v>115</v>
      </c>
      <c r="B119" t="s">
        <v>539</v>
      </c>
      <c r="C119" s="5">
        <v>42714</v>
      </c>
      <c r="D119" s="6">
        <v>2016</v>
      </c>
      <c r="E119" s="5" t="s">
        <v>66</v>
      </c>
      <c r="F119" s="7">
        <v>10</v>
      </c>
      <c r="G119" t="s">
        <v>51</v>
      </c>
      <c r="H119" t="s">
        <v>25</v>
      </c>
      <c r="I119" t="s">
        <v>540</v>
      </c>
      <c r="J119" t="s">
        <v>27</v>
      </c>
      <c r="K119" t="s">
        <v>76</v>
      </c>
      <c r="L119">
        <v>94109</v>
      </c>
      <c r="M119" t="s">
        <v>541</v>
      </c>
      <c r="N119" t="s">
        <v>30</v>
      </c>
      <c r="O119" t="s">
        <v>108</v>
      </c>
      <c r="P119" t="s">
        <v>542</v>
      </c>
      <c r="Q119" s="8">
        <v>322000</v>
      </c>
      <c r="R119">
        <v>2</v>
      </c>
      <c r="S119" s="8">
        <f>Table3[[#This Row],[Harga]]*Table3[[#This Row],[Quantity]]</f>
        <v>644000</v>
      </c>
      <c r="T119">
        <v>0.2</v>
      </c>
      <c r="U119" s="8">
        <f>Table3[[#This Row],[Discount]]*Table3[[#This Row],[Revenue]]</f>
        <v>128800</v>
      </c>
      <c r="V119" s="8">
        <f>Table3[[#This Row],[Revenue]]-Table3[[#This Row],[Total Discount]]</f>
        <v>515200</v>
      </c>
    </row>
    <row r="120" spans="1:22" x14ac:dyDescent="0.35">
      <c r="A120">
        <v>116</v>
      </c>
      <c r="B120" t="s">
        <v>543</v>
      </c>
      <c r="C120" s="5">
        <v>42624</v>
      </c>
      <c r="D120" s="6">
        <v>2016</v>
      </c>
      <c r="E120" s="5" t="s">
        <v>111</v>
      </c>
      <c r="F120" s="7">
        <v>11</v>
      </c>
      <c r="G120" t="s">
        <v>51</v>
      </c>
      <c r="H120" t="s">
        <v>25</v>
      </c>
      <c r="I120" t="s">
        <v>544</v>
      </c>
      <c r="J120" t="s">
        <v>27</v>
      </c>
      <c r="K120" t="s">
        <v>545</v>
      </c>
      <c r="L120">
        <v>92037</v>
      </c>
      <c r="M120" t="s">
        <v>546</v>
      </c>
      <c r="N120" t="s">
        <v>40</v>
      </c>
      <c r="O120" t="s">
        <v>63</v>
      </c>
      <c r="P120" t="s">
        <v>547</v>
      </c>
      <c r="Q120" s="8">
        <v>8000</v>
      </c>
      <c r="R120">
        <v>1</v>
      </c>
      <c r="S120" s="8">
        <f>Table3[[#This Row],[Harga]]*Table3[[#This Row],[Quantity]]</f>
        <v>8000</v>
      </c>
      <c r="T120">
        <v>0</v>
      </c>
      <c r="U120" s="8">
        <f>Table3[[#This Row],[Discount]]*Table3[[#This Row],[Revenue]]</f>
        <v>0</v>
      </c>
      <c r="V120" s="8">
        <f>Table3[[#This Row],[Revenue]]-Table3[[#This Row],[Total Discount]]</f>
        <v>8000</v>
      </c>
    </row>
    <row r="121" spans="1:22" x14ac:dyDescent="0.35">
      <c r="A121">
        <v>117</v>
      </c>
      <c r="B121" t="s">
        <v>548</v>
      </c>
      <c r="C121" s="5">
        <v>42714</v>
      </c>
      <c r="D121" s="6">
        <v>2016</v>
      </c>
      <c r="E121" s="5" t="s">
        <v>66</v>
      </c>
      <c r="F121" s="7">
        <v>10</v>
      </c>
      <c r="G121" t="s">
        <v>51</v>
      </c>
      <c r="H121" t="s">
        <v>139</v>
      </c>
      <c r="I121" t="s">
        <v>549</v>
      </c>
      <c r="J121" t="s">
        <v>27</v>
      </c>
      <c r="K121" t="s">
        <v>53</v>
      </c>
      <c r="L121">
        <v>10024</v>
      </c>
      <c r="M121" t="s">
        <v>550</v>
      </c>
      <c r="N121" t="s">
        <v>40</v>
      </c>
      <c r="O121" t="s">
        <v>84</v>
      </c>
      <c r="P121" t="s">
        <v>551</v>
      </c>
      <c r="Q121" s="8">
        <v>81000</v>
      </c>
      <c r="R121">
        <v>6</v>
      </c>
      <c r="S121" s="8">
        <f>Table3[[#This Row],[Harga]]*Table3[[#This Row],[Quantity]]</f>
        <v>486000</v>
      </c>
      <c r="T121">
        <v>0</v>
      </c>
      <c r="U121" s="8">
        <f>Table3[[#This Row],[Discount]]*Table3[[#This Row],[Revenue]]</f>
        <v>0</v>
      </c>
      <c r="V121" s="8">
        <f>Table3[[#This Row],[Revenue]]-Table3[[#This Row],[Total Discount]]</f>
        <v>486000</v>
      </c>
    </row>
    <row r="122" spans="1:22" x14ac:dyDescent="0.35">
      <c r="A122">
        <v>118</v>
      </c>
      <c r="B122" t="s">
        <v>552</v>
      </c>
      <c r="C122" s="5">
        <v>42336</v>
      </c>
      <c r="D122" s="6">
        <v>2015</v>
      </c>
      <c r="E122" s="5" t="s">
        <v>23</v>
      </c>
      <c r="F122" s="7">
        <v>28</v>
      </c>
      <c r="G122" t="s">
        <v>51</v>
      </c>
      <c r="H122" t="s">
        <v>25</v>
      </c>
      <c r="I122" t="s">
        <v>553</v>
      </c>
      <c r="J122" t="s">
        <v>37</v>
      </c>
      <c r="K122" t="s">
        <v>76</v>
      </c>
      <c r="L122">
        <v>60623</v>
      </c>
      <c r="M122" t="s">
        <v>554</v>
      </c>
      <c r="N122" t="s">
        <v>30</v>
      </c>
      <c r="O122" t="s">
        <v>55</v>
      </c>
      <c r="P122" t="s">
        <v>555</v>
      </c>
      <c r="Q122" s="8">
        <v>13000</v>
      </c>
      <c r="R122">
        <v>9</v>
      </c>
      <c r="S122" s="8">
        <f>Table3[[#This Row],[Harga]]*Table3[[#This Row],[Quantity]]</f>
        <v>117000</v>
      </c>
      <c r="T122">
        <v>0.6</v>
      </c>
      <c r="U122" s="8">
        <f>Table3[[#This Row],[Discount]]*Table3[[#This Row],[Revenue]]</f>
        <v>70200</v>
      </c>
      <c r="V122" s="8">
        <f>Table3[[#This Row],[Revenue]]-Table3[[#This Row],[Total Discount]]</f>
        <v>46800</v>
      </c>
    </row>
    <row r="123" spans="1:22" x14ac:dyDescent="0.35">
      <c r="A123">
        <v>119</v>
      </c>
      <c r="B123" t="s">
        <v>556</v>
      </c>
      <c r="C123" s="5">
        <v>43070</v>
      </c>
      <c r="D123" s="6">
        <v>2017</v>
      </c>
      <c r="E123" s="5" t="s">
        <v>66</v>
      </c>
      <c r="F123" s="7">
        <v>1</v>
      </c>
      <c r="G123" t="s">
        <v>35</v>
      </c>
      <c r="H123" t="s">
        <v>25</v>
      </c>
      <c r="I123" t="s">
        <v>557</v>
      </c>
      <c r="J123" t="s">
        <v>27</v>
      </c>
      <c r="K123" t="s">
        <v>89</v>
      </c>
      <c r="L123">
        <v>10009</v>
      </c>
      <c r="M123" t="s">
        <v>558</v>
      </c>
      <c r="N123" t="s">
        <v>135</v>
      </c>
      <c r="O123" t="s">
        <v>162</v>
      </c>
      <c r="P123" t="s">
        <v>559</v>
      </c>
      <c r="Q123" s="8">
        <v>21000</v>
      </c>
      <c r="R123">
        <v>3</v>
      </c>
      <c r="S123" s="8">
        <f>Table3[[#This Row],[Harga]]*Table3[[#This Row],[Quantity]]</f>
        <v>63000</v>
      </c>
      <c r="T123">
        <v>0</v>
      </c>
      <c r="U123" s="8">
        <f>Table3[[#This Row],[Discount]]*Table3[[#This Row],[Revenue]]</f>
        <v>0</v>
      </c>
      <c r="V123" s="8">
        <f>Table3[[#This Row],[Revenue]]-Table3[[#This Row],[Total Discount]]</f>
        <v>63000</v>
      </c>
    </row>
    <row r="124" spans="1:22" x14ac:dyDescent="0.35">
      <c r="A124">
        <v>120</v>
      </c>
      <c r="B124" t="s">
        <v>560</v>
      </c>
      <c r="C124" s="5">
        <v>42894</v>
      </c>
      <c r="D124" s="6">
        <v>2017</v>
      </c>
      <c r="E124" s="5" t="s">
        <v>34</v>
      </c>
      <c r="F124" s="7">
        <v>8</v>
      </c>
      <c r="G124" t="s">
        <v>67</v>
      </c>
      <c r="H124" t="s">
        <v>25</v>
      </c>
      <c r="I124" t="s">
        <v>561</v>
      </c>
      <c r="J124" t="s">
        <v>37</v>
      </c>
      <c r="K124" t="s">
        <v>222</v>
      </c>
      <c r="L124">
        <v>77506</v>
      </c>
      <c r="M124" t="s">
        <v>562</v>
      </c>
      <c r="N124" t="s">
        <v>40</v>
      </c>
      <c r="O124" t="s">
        <v>78</v>
      </c>
      <c r="P124" t="s">
        <v>563</v>
      </c>
      <c r="Q124" s="8">
        <v>2000</v>
      </c>
      <c r="R124">
        <v>2</v>
      </c>
      <c r="S124" s="8">
        <f>Table3[[#This Row],[Harga]]*Table3[[#This Row],[Quantity]]</f>
        <v>4000</v>
      </c>
      <c r="T124">
        <v>0.8</v>
      </c>
      <c r="U124" s="8">
        <f>Table3[[#This Row],[Discount]]*Table3[[#This Row],[Revenue]]</f>
        <v>3200</v>
      </c>
      <c r="V124" s="8">
        <f>Table3[[#This Row],[Revenue]]-Table3[[#This Row],[Total Discount]]</f>
        <v>800</v>
      </c>
    </row>
    <row r="125" spans="1:22" x14ac:dyDescent="0.35">
      <c r="A125">
        <v>121</v>
      </c>
      <c r="B125" t="s">
        <v>564</v>
      </c>
      <c r="C125" s="5">
        <v>41901</v>
      </c>
      <c r="D125" s="6">
        <v>2014</v>
      </c>
      <c r="E125" s="5" t="s">
        <v>111</v>
      </c>
      <c r="F125" s="7">
        <v>19</v>
      </c>
      <c r="G125" t="s">
        <v>67</v>
      </c>
      <c r="H125" t="s">
        <v>25</v>
      </c>
      <c r="I125" t="s">
        <v>565</v>
      </c>
      <c r="J125" t="s">
        <v>37</v>
      </c>
      <c r="K125" t="s">
        <v>324</v>
      </c>
      <c r="L125">
        <v>77036</v>
      </c>
      <c r="M125" t="s">
        <v>566</v>
      </c>
      <c r="N125" t="s">
        <v>135</v>
      </c>
      <c r="O125" t="s">
        <v>567</v>
      </c>
      <c r="P125" t="s">
        <v>568</v>
      </c>
      <c r="Q125" s="8">
        <v>3060000</v>
      </c>
      <c r="R125">
        <v>3</v>
      </c>
      <c r="S125" s="8">
        <f>Table3[[#This Row],[Harga]]*Table3[[#This Row],[Quantity]]</f>
        <v>9180000</v>
      </c>
      <c r="T125">
        <v>0.4</v>
      </c>
      <c r="U125" s="8">
        <f>Table3[[#This Row],[Discount]]*Table3[[#This Row],[Revenue]]</f>
        <v>3672000</v>
      </c>
      <c r="V125" s="8">
        <f>Table3[[#This Row],[Revenue]]-Table3[[#This Row],[Total Discount]]</f>
        <v>5508000</v>
      </c>
    </row>
    <row r="126" spans="1:22" x14ac:dyDescent="0.35">
      <c r="A126">
        <v>122</v>
      </c>
      <c r="B126" t="s">
        <v>569</v>
      </c>
      <c r="C126" s="5">
        <v>42527</v>
      </c>
      <c r="D126" s="6">
        <v>2016</v>
      </c>
      <c r="E126" s="5" t="s">
        <v>34</v>
      </c>
      <c r="F126" s="7">
        <v>6</v>
      </c>
      <c r="G126" t="s">
        <v>24</v>
      </c>
      <c r="H126" t="s">
        <v>139</v>
      </c>
      <c r="I126" t="s">
        <v>570</v>
      </c>
      <c r="J126" t="s">
        <v>27</v>
      </c>
      <c r="K126" t="s">
        <v>213</v>
      </c>
      <c r="L126">
        <v>60610</v>
      </c>
      <c r="M126" t="s">
        <v>571</v>
      </c>
      <c r="N126" t="s">
        <v>135</v>
      </c>
      <c r="O126" t="s">
        <v>136</v>
      </c>
      <c r="P126" t="s">
        <v>572</v>
      </c>
      <c r="Q126" s="8">
        <v>329000</v>
      </c>
      <c r="R126">
        <v>4</v>
      </c>
      <c r="S126" s="8">
        <f>Table3[[#This Row],[Harga]]*Table3[[#This Row],[Quantity]]</f>
        <v>1316000</v>
      </c>
      <c r="T126">
        <v>0.2</v>
      </c>
      <c r="U126" s="8">
        <f>Table3[[#This Row],[Discount]]*Table3[[#This Row],[Revenue]]</f>
        <v>263200</v>
      </c>
      <c r="V126" s="8">
        <f>Table3[[#This Row],[Revenue]]-Table3[[#This Row],[Total Discount]]</f>
        <v>1052800</v>
      </c>
    </row>
    <row r="127" spans="1:22" x14ac:dyDescent="0.35">
      <c r="A127">
        <v>123</v>
      </c>
      <c r="B127" t="s">
        <v>573</v>
      </c>
      <c r="C127" s="5">
        <v>42318</v>
      </c>
      <c r="D127" s="6">
        <v>2015</v>
      </c>
      <c r="E127" s="5" t="s">
        <v>23</v>
      </c>
      <c r="F127" s="7">
        <v>10</v>
      </c>
      <c r="G127" t="s">
        <v>24</v>
      </c>
      <c r="H127" t="s">
        <v>139</v>
      </c>
      <c r="I127" t="s">
        <v>574</v>
      </c>
      <c r="J127" t="s">
        <v>27</v>
      </c>
      <c r="K127" t="s">
        <v>545</v>
      </c>
      <c r="L127">
        <v>94513</v>
      </c>
      <c r="M127" t="s">
        <v>575</v>
      </c>
      <c r="N127" t="s">
        <v>135</v>
      </c>
      <c r="O127" t="s">
        <v>162</v>
      </c>
      <c r="P127" t="s">
        <v>576</v>
      </c>
      <c r="Q127" s="8">
        <v>80000</v>
      </c>
      <c r="R127">
        <v>2</v>
      </c>
      <c r="S127" s="8">
        <f>Table3[[#This Row],[Harga]]*Table3[[#This Row],[Quantity]]</f>
        <v>160000</v>
      </c>
      <c r="T127">
        <v>0</v>
      </c>
      <c r="U127" s="8">
        <f>Table3[[#This Row],[Discount]]*Table3[[#This Row],[Revenue]]</f>
        <v>0</v>
      </c>
      <c r="V127" s="8">
        <f>Table3[[#This Row],[Revenue]]-Table3[[#This Row],[Total Discount]]</f>
        <v>160000</v>
      </c>
    </row>
    <row r="128" spans="1:22" x14ac:dyDescent="0.35">
      <c r="A128">
        <v>124</v>
      </c>
      <c r="B128" t="s">
        <v>577</v>
      </c>
      <c r="C128" s="5">
        <v>42902</v>
      </c>
      <c r="D128" s="6">
        <v>2017</v>
      </c>
      <c r="E128" s="5" t="s">
        <v>34</v>
      </c>
      <c r="F128" s="7">
        <v>16</v>
      </c>
      <c r="G128" t="s">
        <v>51</v>
      </c>
      <c r="H128" t="s">
        <v>25</v>
      </c>
      <c r="I128" t="s">
        <v>578</v>
      </c>
      <c r="J128" t="s">
        <v>37</v>
      </c>
      <c r="K128" t="s">
        <v>193</v>
      </c>
      <c r="L128">
        <v>27514</v>
      </c>
      <c r="M128" t="s">
        <v>579</v>
      </c>
      <c r="N128" t="s">
        <v>40</v>
      </c>
      <c r="O128" t="s">
        <v>96</v>
      </c>
      <c r="P128" t="s">
        <v>580</v>
      </c>
      <c r="Q128" s="8">
        <v>15000</v>
      </c>
      <c r="R128">
        <v>3</v>
      </c>
      <c r="S128" s="8">
        <f>Table3[[#This Row],[Harga]]*Table3[[#This Row],[Quantity]]</f>
        <v>45000</v>
      </c>
      <c r="T128">
        <v>0.2</v>
      </c>
      <c r="U128" s="8">
        <f>Table3[[#This Row],[Discount]]*Table3[[#This Row],[Revenue]]</f>
        <v>9000</v>
      </c>
      <c r="V128" s="8">
        <f>Table3[[#This Row],[Revenue]]-Table3[[#This Row],[Total Discount]]</f>
        <v>36000</v>
      </c>
    </row>
    <row r="129" spans="1:22" x14ac:dyDescent="0.35">
      <c r="A129">
        <v>125</v>
      </c>
      <c r="B129" t="s">
        <v>581</v>
      </c>
      <c r="C129" s="5">
        <v>42391</v>
      </c>
      <c r="D129" s="6">
        <v>2016</v>
      </c>
      <c r="E129" s="5" t="s">
        <v>115</v>
      </c>
      <c r="F129" s="7">
        <v>22</v>
      </c>
      <c r="G129" t="s">
        <v>51</v>
      </c>
      <c r="H129" t="s">
        <v>25</v>
      </c>
      <c r="I129" t="s">
        <v>247</v>
      </c>
      <c r="J129" t="s">
        <v>27</v>
      </c>
      <c r="K129" t="s">
        <v>118</v>
      </c>
      <c r="L129">
        <v>7960</v>
      </c>
      <c r="M129" t="s">
        <v>582</v>
      </c>
      <c r="N129" t="s">
        <v>40</v>
      </c>
      <c r="O129" t="s">
        <v>180</v>
      </c>
      <c r="P129" t="s">
        <v>583</v>
      </c>
      <c r="Q129" s="8">
        <v>8000</v>
      </c>
      <c r="R129">
        <v>6</v>
      </c>
      <c r="S129" s="8">
        <f>Table3[[#This Row],[Harga]]*Table3[[#This Row],[Quantity]]</f>
        <v>48000</v>
      </c>
      <c r="T129">
        <v>0</v>
      </c>
      <c r="U129" s="8">
        <f>Table3[[#This Row],[Discount]]*Table3[[#This Row],[Revenue]]</f>
        <v>0</v>
      </c>
      <c r="V129" s="8">
        <f>Table3[[#This Row],[Revenue]]-Table3[[#This Row],[Total Discount]]</f>
        <v>48000</v>
      </c>
    </row>
    <row r="130" spans="1:22" x14ac:dyDescent="0.35">
      <c r="A130">
        <v>126</v>
      </c>
      <c r="B130" t="s">
        <v>584</v>
      </c>
      <c r="C130" s="5">
        <v>43078</v>
      </c>
      <c r="D130" s="6">
        <v>2017</v>
      </c>
      <c r="E130" s="5" t="s">
        <v>66</v>
      </c>
      <c r="F130" s="7">
        <v>9</v>
      </c>
      <c r="G130" t="s">
        <v>67</v>
      </c>
      <c r="H130" t="s">
        <v>25</v>
      </c>
      <c r="I130" t="s">
        <v>585</v>
      </c>
      <c r="J130" t="s">
        <v>37</v>
      </c>
      <c r="K130" t="s">
        <v>545</v>
      </c>
      <c r="L130">
        <v>45231</v>
      </c>
      <c r="M130" t="s">
        <v>586</v>
      </c>
      <c r="N130" t="s">
        <v>40</v>
      </c>
      <c r="O130" t="s">
        <v>84</v>
      </c>
      <c r="P130" t="s">
        <v>587</v>
      </c>
      <c r="Q130" s="8">
        <v>38000</v>
      </c>
      <c r="R130">
        <v>1</v>
      </c>
      <c r="S130" s="8">
        <f>Table3[[#This Row],[Harga]]*Table3[[#This Row],[Quantity]]</f>
        <v>38000</v>
      </c>
      <c r="T130">
        <v>0.2</v>
      </c>
      <c r="U130" s="8">
        <f>Table3[[#This Row],[Discount]]*Table3[[#This Row],[Revenue]]</f>
        <v>7600</v>
      </c>
      <c r="V130" s="8">
        <f>Table3[[#This Row],[Revenue]]-Table3[[#This Row],[Total Discount]]</f>
        <v>30400</v>
      </c>
    </row>
    <row r="131" spans="1:22" x14ac:dyDescent="0.35">
      <c r="A131">
        <v>127</v>
      </c>
      <c r="B131" t="s">
        <v>588</v>
      </c>
      <c r="C131" s="5">
        <v>43097</v>
      </c>
      <c r="D131" s="6">
        <v>2017</v>
      </c>
      <c r="E131" s="5" t="s">
        <v>66</v>
      </c>
      <c r="F131" s="7">
        <v>28</v>
      </c>
      <c r="G131" t="s">
        <v>35</v>
      </c>
      <c r="H131" t="s">
        <v>139</v>
      </c>
      <c r="I131" t="s">
        <v>589</v>
      </c>
      <c r="J131" t="s">
        <v>37</v>
      </c>
      <c r="K131" t="s">
        <v>222</v>
      </c>
      <c r="L131">
        <v>94110</v>
      </c>
      <c r="M131" t="s">
        <v>590</v>
      </c>
      <c r="N131" t="s">
        <v>40</v>
      </c>
      <c r="O131" t="s">
        <v>84</v>
      </c>
      <c r="P131" t="s">
        <v>591</v>
      </c>
      <c r="Q131" s="8">
        <v>726000</v>
      </c>
      <c r="R131">
        <v>4</v>
      </c>
      <c r="S131" s="8">
        <f>Table3[[#This Row],[Harga]]*Table3[[#This Row],[Quantity]]</f>
        <v>2904000</v>
      </c>
      <c r="T131">
        <v>0</v>
      </c>
      <c r="U131" s="8">
        <f>Table3[[#This Row],[Discount]]*Table3[[#This Row],[Revenue]]</f>
        <v>0</v>
      </c>
      <c r="V131" s="8">
        <f>Table3[[#This Row],[Revenue]]-Table3[[#This Row],[Total Discount]]</f>
        <v>2904000</v>
      </c>
    </row>
    <row r="132" spans="1:22" x14ac:dyDescent="0.35">
      <c r="A132">
        <v>128</v>
      </c>
      <c r="B132" t="s">
        <v>592</v>
      </c>
      <c r="C132" s="5">
        <v>42215</v>
      </c>
      <c r="D132" s="6">
        <v>2015</v>
      </c>
      <c r="E132" s="5" t="s">
        <v>104</v>
      </c>
      <c r="F132" s="7">
        <v>30</v>
      </c>
      <c r="G132" t="s">
        <v>35</v>
      </c>
      <c r="H132" t="s">
        <v>25</v>
      </c>
      <c r="I132" t="s">
        <v>366</v>
      </c>
      <c r="J132" t="s">
        <v>27</v>
      </c>
      <c r="K132" t="s">
        <v>28</v>
      </c>
      <c r="L132">
        <v>94109</v>
      </c>
      <c r="M132" t="s">
        <v>593</v>
      </c>
      <c r="N132" t="s">
        <v>135</v>
      </c>
      <c r="O132" t="s">
        <v>162</v>
      </c>
      <c r="P132" t="s">
        <v>594</v>
      </c>
      <c r="Q132" s="8">
        <v>210000</v>
      </c>
      <c r="R132">
        <v>7</v>
      </c>
      <c r="S132" s="8">
        <f>Table3[[#This Row],[Harga]]*Table3[[#This Row],[Quantity]]</f>
        <v>1470000</v>
      </c>
      <c r="T132">
        <v>0</v>
      </c>
      <c r="U132" s="8">
        <f>Table3[[#This Row],[Discount]]*Table3[[#This Row],[Revenue]]</f>
        <v>0</v>
      </c>
      <c r="V132" s="8">
        <f>Table3[[#This Row],[Revenue]]-Table3[[#This Row],[Total Discount]]</f>
        <v>1470000</v>
      </c>
    </row>
    <row r="133" spans="1:22" x14ac:dyDescent="0.35">
      <c r="A133">
        <v>129</v>
      </c>
      <c r="B133" t="s">
        <v>595</v>
      </c>
      <c r="C133" s="5">
        <v>42994</v>
      </c>
      <c r="D133" s="6">
        <v>2017</v>
      </c>
      <c r="E133" s="5" t="s">
        <v>111</v>
      </c>
      <c r="F133" s="7">
        <v>16</v>
      </c>
      <c r="G133" t="s">
        <v>51</v>
      </c>
      <c r="H133" t="s">
        <v>25</v>
      </c>
      <c r="I133" t="s">
        <v>596</v>
      </c>
      <c r="J133" t="s">
        <v>37</v>
      </c>
      <c r="K133" t="s">
        <v>141</v>
      </c>
      <c r="L133">
        <v>90301</v>
      </c>
      <c r="M133" t="s">
        <v>597</v>
      </c>
      <c r="N133" t="s">
        <v>40</v>
      </c>
      <c r="O133" t="s">
        <v>63</v>
      </c>
      <c r="P133" t="s">
        <v>598</v>
      </c>
      <c r="Q133" s="8">
        <v>9000</v>
      </c>
      <c r="R133">
        <v>2</v>
      </c>
      <c r="S133" s="8">
        <f>Table3[[#This Row],[Harga]]*Table3[[#This Row],[Quantity]]</f>
        <v>18000</v>
      </c>
      <c r="T133">
        <v>0</v>
      </c>
      <c r="U133" s="8">
        <f>Table3[[#This Row],[Discount]]*Table3[[#This Row],[Revenue]]</f>
        <v>0</v>
      </c>
      <c r="V133" s="8">
        <f>Table3[[#This Row],[Revenue]]-Table3[[#This Row],[Total Discount]]</f>
        <v>18000</v>
      </c>
    </row>
    <row r="134" spans="1:22" x14ac:dyDescent="0.35">
      <c r="A134">
        <v>130</v>
      </c>
      <c r="B134" t="s">
        <v>599</v>
      </c>
      <c r="C134" s="5">
        <v>43021</v>
      </c>
      <c r="D134" s="6">
        <v>2017</v>
      </c>
      <c r="E134" s="5" t="s">
        <v>44</v>
      </c>
      <c r="F134" s="7">
        <v>13</v>
      </c>
      <c r="G134" t="s">
        <v>35</v>
      </c>
      <c r="H134" t="s">
        <v>25</v>
      </c>
      <c r="I134" t="s">
        <v>600</v>
      </c>
      <c r="J134" t="s">
        <v>37</v>
      </c>
      <c r="K134" t="s">
        <v>188</v>
      </c>
      <c r="L134">
        <v>19140</v>
      </c>
      <c r="M134" t="s">
        <v>601</v>
      </c>
      <c r="N134" t="s">
        <v>40</v>
      </c>
      <c r="O134" t="s">
        <v>63</v>
      </c>
      <c r="P134" t="s">
        <v>602</v>
      </c>
      <c r="Q134" s="8">
        <v>12000</v>
      </c>
      <c r="R134">
        <v>2</v>
      </c>
      <c r="S134" s="8">
        <f>Table3[[#This Row],[Harga]]*Table3[[#This Row],[Quantity]]</f>
        <v>24000</v>
      </c>
      <c r="T134">
        <v>0.2</v>
      </c>
      <c r="U134" s="8">
        <f>Table3[[#This Row],[Discount]]*Table3[[#This Row],[Revenue]]</f>
        <v>4800</v>
      </c>
      <c r="V134" s="8">
        <f>Table3[[#This Row],[Revenue]]-Table3[[#This Row],[Total Discount]]</f>
        <v>19200</v>
      </c>
    </row>
    <row r="135" spans="1:22" x14ac:dyDescent="0.35">
      <c r="A135">
        <v>131</v>
      </c>
      <c r="B135" t="s">
        <v>603</v>
      </c>
      <c r="C135" s="5">
        <v>42273</v>
      </c>
      <c r="D135" s="6">
        <v>2015</v>
      </c>
      <c r="E135" s="5" t="s">
        <v>111</v>
      </c>
      <c r="F135" s="7">
        <v>26</v>
      </c>
      <c r="G135" t="s">
        <v>24</v>
      </c>
      <c r="H135" t="s">
        <v>25</v>
      </c>
      <c r="I135" t="s">
        <v>323</v>
      </c>
      <c r="J135" t="s">
        <v>27</v>
      </c>
      <c r="K135" t="s">
        <v>213</v>
      </c>
      <c r="L135">
        <v>77070</v>
      </c>
      <c r="M135" t="s">
        <v>604</v>
      </c>
      <c r="N135" t="s">
        <v>40</v>
      </c>
      <c r="O135" t="s">
        <v>71</v>
      </c>
      <c r="P135" t="s">
        <v>605</v>
      </c>
      <c r="Q135" s="8">
        <v>3000</v>
      </c>
      <c r="R135">
        <v>5</v>
      </c>
      <c r="S135" s="8">
        <f>Table3[[#This Row],[Harga]]*Table3[[#This Row],[Quantity]]</f>
        <v>15000</v>
      </c>
      <c r="T135">
        <v>0.8</v>
      </c>
      <c r="U135" s="8">
        <f>Table3[[#This Row],[Discount]]*Table3[[#This Row],[Revenue]]</f>
        <v>12000</v>
      </c>
      <c r="V135" s="8">
        <f>Table3[[#This Row],[Revenue]]-Table3[[#This Row],[Total Discount]]</f>
        <v>3000</v>
      </c>
    </row>
    <row r="136" spans="1:22" x14ac:dyDescent="0.35">
      <c r="A136">
        <v>132</v>
      </c>
      <c r="B136" t="s">
        <v>606</v>
      </c>
      <c r="C136" s="5">
        <v>42310</v>
      </c>
      <c r="D136" s="6">
        <v>2015</v>
      </c>
      <c r="E136" s="5" t="s">
        <v>23</v>
      </c>
      <c r="F136" s="7">
        <v>2</v>
      </c>
      <c r="G136" t="s">
        <v>67</v>
      </c>
      <c r="H136" t="s">
        <v>25</v>
      </c>
      <c r="I136" t="s">
        <v>607</v>
      </c>
      <c r="J136" t="s">
        <v>27</v>
      </c>
      <c r="K136" t="s">
        <v>420</v>
      </c>
      <c r="L136">
        <v>90004</v>
      </c>
      <c r="M136" t="s">
        <v>608</v>
      </c>
      <c r="N136" t="s">
        <v>30</v>
      </c>
      <c r="O136" t="s">
        <v>48</v>
      </c>
      <c r="P136" t="s">
        <v>609</v>
      </c>
      <c r="Q136" s="8">
        <v>1039000</v>
      </c>
      <c r="R136">
        <v>5</v>
      </c>
      <c r="S136" s="8">
        <f>Table3[[#This Row],[Harga]]*Table3[[#This Row],[Quantity]]</f>
        <v>5195000</v>
      </c>
      <c r="T136">
        <v>0.2</v>
      </c>
      <c r="U136" s="8">
        <f>Table3[[#This Row],[Discount]]*Table3[[#This Row],[Revenue]]</f>
        <v>1039000</v>
      </c>
      <c r="V136" s="8">
        <f>Table3[[#This Row],[Revenue]]-Table3[[#This Row],[Total Discount]]</f>
        <v>4156000</v>
      </c>
    </row>
    <row r="137" spans="1:22" x14ac:dyDescent="0.35">
      <c r="A137">
        <v>133</v>
      </c>
      <c r="B137" t="s">
        <v>610</v>
      </c>
      <c r="C137" s="5">
        <v>42273</v>
      </c>
      <c r="D137" s="6">
        <v>2015</v>
      </c>
      <c r="E137" s="5" t="s">
        <v>111</v>
      </c>
      <c r="F137" s="7">
        <v>26</v>
      </c>
      <c r="G137" t="s">
        <v>24</v>
      </c>
      <c r="H137" t="s">
        <v>25</v>
      </c>
      <c r="I137" t="s">
        <v>122</v>
      </c>
      <c r="J137" t="s">
        <v>27</v>
      </c>
      <c r="K137" t="s">
        <v>188</v>
      </c>
      <c r="L137">
        <v>97206</v>
      </c>
      <c r="M137" t="s">
        <v>611</v>
      </c>
      <c r="N137" t="s">
        <v>40</v>
      </c>
      <c r="O137" t="s">
        <v>63</v>
      </c>
      <c r="P137" t="s">
        <v>129</v>
      </c>
      <c r="Q137" s="8">
        <v>142000</v>
      </c>
      <c r="R137">
        <v>5</v>
      </c>
      <c r="S137" s="8">
        <f>Table3[[#This Row],[Harga]]*Table3[[#This Row],[Quantity]]</f>
        <v>710000</v>
      </c>
      <c r="T137">
        <v>0.2</v>
      </c>
      <c r="U137" s="8">
        <f>Table3[[#This Row],[Discount]]*Table3[[#This Row],[Revenue]]</f>
        <v>142000</v>
      </c>
      <c r="V137" s="8">
        <f>Table3[[#This Row],[Revenue]]-Table3[[#This Row],[Total Discount]]</f>
        <v>568000</v>
      </c>
    </row>
    <row r="138" spans="1:22" x14ac:dyDescent="0.35">
      <c r="A138">
        <v>134</v>
      </c>
      <c r="B138" t="s">
        <v>612</v>
      </c>
      <c r="C138" s="5">
        <v>42722</v>
      </c>
      <c r="D138" s="6">
        <v>2016</v>
      </c>
      <c r="E138" s="5" t="s">
        <v>66</v>
      </c>
      <c r="F138" s="7">
        <v>18</v>
      </c>
      <c r="G138" t="s">
        <v>51</v>
      </c>
      <c r="H138" t="s">
        <v>25</v>
      </c>
      <c r="I138" t="s">
        <v>613</v>
      </c>
      <c r="J138" t="s">
        <v>37</v>
      </c>
      <c r="K138" t="s">
        <v>100</v>
      </c>
      <c r="L138">
        <v>33319</v>
      </c>
      <c r="M138" t="s">
        <v>614</v>
      </c>
      <c r="N138" t="s">
        <v>40</v>
      </c>
      <c r="O138" t="s">
        <v>71</v>
      </c>
      <c r="P138" t="s">
        <v>615</v>
      </c>
      <c r="Q138" s="8">
        <v>255000</v>
      </c>
      <c r="R138">
        <v>7</v>
      </c>
      <c r="S138" s="8">
        <f>Table3[[#This Row],[Harga]]*Table3[[#This Row],[Quantity]]</f>
        <v>1785000</v>
      </c>
      <c r="T138">
        <v>0.7</v>
      </c>
      <c r="U138" s="8">
        <f>Table3[[#This Row],[Discount]]*Table3[[#This Row],[Revenue]]</f>
        <v>1249500</v>
      </c>
      <c r="V138" s="8">
        <f>Table3[[#This Row],[Revenue]]-Table3[[#This Row],[Total Discount]]</f>
        <v>535500</v>
      </c>
    </row>
    <row r="139" spans="1:22" x14ac:dyDescent="0.35">
      <c r="A139">
        <v>135</v>
      </c>
      <c r="B139" t="s">
        <v>616</v>
      </c>
      <c r="C139" s="5">
        <v>42694</v>
      </c>
      <c r="D139" s="6">
        <v>2016</v>
      </c>
      <c r="E139" s="5" t="s">
        <v>23</v>
      </c>
      <c r="F139" s="7">
        <v>20</v>
      </c>
      <c r="G139" t="s">
        <v>67</v>
      </c>
      <c r="H139" t="s">
        <v>25</v>
      </c>
      <c r="I139" t="s">
        <v>617</v>
      </c>
      <c r="J139" t="s">
        <v>75</v>
      </c>
      <c r="K139" t="s">
        <v>248</v>
      </c>
      <c r="L139">
        <v>43229</v>
      </c>
      <c r="M139" t="s">
        <v>618</v>
      </c>
      <c r="N139" t="s">
        <v>40</v>
      </c>
      <c r="O139" t="s">
        <v>180</v>
      </c>
      <c r="P139" t="s">
        <v>619</v>
      </c>
      <c r="Q139" s="8">
        <v>20000</v>
      </c>
      <c r="R139">
        <v>7</v>
      </c>
      <c r="S139" s="8">
        <f>Table3[[#This Row],[Harga]]*Table3[[#This Row],[Quantity]]</f>
        <v>140000</v>
      </c>
      <c r="T139">
        <v>0.2</v>
      </c>
      <c r="U139" s="8">
        <f>Table3[[#This Row],[Discount]]*Table3[[#This Row],[Revenue]]</f>
        <v>28000</v>
      </c>
      <c r="V139" s="8">
        <f>Table3[[#This Row],[Revenue]]-Table3[[#This Row],[Total Discount]]</f>
        <v>112000</v>
      </c>
    </row>
    <row r="140" spans="1:22" x14ac:dyDescent="0.35">
      <c r="A140">
        <v>136</v>
      </c>
      <c r="B140" t="s">
        <v>620</v>
      </c>
      <c r="C140" s="5">
        <v>41999</v>
      </c>
      <c r="D140" s="6">
        <v>2014</v>
      </c>
      <c r="E140" s="5" t="s">
        <v>66</v>
      </c>
      <c r="F140" s="7">
        <v>26</v>
      </c>
      <c r="G140" t="s">
        <v>116</v>
      </c>
      <c r="H140" t="s">
        <v>25</v>
      </c>
      <c r="I140" t="s">
        <v>621</v>
      </c>
      <c r="J140" t="s">
        <v>37</v>
      </c>
      <c r="K140" t="s">
        <v>369</v>
      </c>
      <c r="L140">
        <v>80906</v>
      </c>
      <c r="M140" t="s">
        <v>622</v>
      </c>
      <c r="N140" t="s">
        <v>30</v>
      </c>
      <c r="O140" t="s">
        <v>55</v>
      </c>
      <c r="P140" t="s">
        <v>623</v>
      </c>
      <c r="Q140" s="8">
        <v>301000</v>
      </c>
      <c r="R140">
        <v>8</v>
      </c>
      <c r="S140" s="8">
        <f>Table3[[#This Row],[Harga]]*Table3[[#This Row],[Quantity]]</f>
        <v>2408000</v>
      </c>
      <c r="T140">
        <v>0.2</v>
      </c>
      <c r="U140" s="8">
        <f>Table3[[#This Row],[Discount]]*Table3[[#This Row],[Revenue]]</f>
        <v>481600</v>
      </c>
      <c r="V140" s="8">
        <f>Table3[[#This Row],[Revenue]]-Table3[[#This Row],[Total Discount]]</f>
        <v>1926400</v>
      </c>
    </row>
    <row r="141" spans="1:22" x14ac:dyDescent="0.35">
      <c r="A141">
        <v>137</v>
      </c>
      <c r="B141" t="s">
        <v>624</v>
      </c>
      <c r="C141" s="5">
        <v>42671</v>
      </c>
      <c r="D141" s="6">
        <v>2016</v>
      </c>
      <c r="E141" s="5" t="s">
        <v>44</v>
      </c>
      <c r="F141" s="7">
        <v>28</v>
      </c>
      <c r="G141" t="s">
        <v>51</v>
      </c>
      <c r="H141" t="s">
        <v>25</v>
      </c>
      <c r="I141" t="s">
        <v>353</v>
      </c>
      <c r="J141" t="s">
        <v>37</v>
      </c>
      <c r="K141" t="s">
        <v>69</v>
      </c>
      <c r="L141">
        <v>7109</v>
      </c>
      <c r="M141" t="s">
        <v>625</v>
      </c>
      <c r="N141" t="s">
        <v>40</v>
      </c>
      <c r="O141" t="s">
        <v>63</v>
      </c>
      <c r="P141" t="s">
        <v>626</v>
      </c>
      <c r="Q141" s="8">
        <v>33000</v>
      </c>
      <c r="R141">
        <v>5</v>
      </c>
      <c r="S141" s="8">
        <f>Table3[[#This Row],[Harga]]*Table3[[#This Row],[Quantity]]</f>
        <v>165000</v>
      </c>
      <c r="T141">
        <v>0</v>
      </c>
      <c r="U141" s="8">
        <f>Table3[[#This Row],[Discount]]*Table3[[#This Row],[Revenue]]</f>
        <v>0</v>
      </c>
      <c r="V141" s="8">
        <f>Table3[[#This Row],[Revenue]]-Table3[[#This Row],[Total Discount]]</f>
        <v>165000</v>
      </c>
    </row>
    <row r="142" spans="1:22" x14ac:dyDescent="0.35">
      <c r="A142">
        <v>138</v>
      </c>
      <c r="B142" t="s">
        <v>627</v>
      </c>
      <c r="C142" s="5">
        <v>43058</v>
      </c>
      <c r="D142" s="6">
        <v>2017</v>
      </c>
      <c r="E142" s="5" t="s">
        <v>23</v>
      </c>
      <c r="F142" s="7">
        <v>19</v>
      </c>
      <c r="G142" t="s">
        <v>67</v>
      </c>
      <c r="H142" t="s">
        <v>25</v>
      </c>
      <c r="I142" t="s">
        <v>508</v>
      </c>
      <c r="J142" t="s">
        <v>27</v>
      </c>
      <c r="K142" t="s">
        <v>283</v>
      </c>
      <c r="L142">
        <v>60623</v>
      </c>
      <c r="M142" t="s">
        <v>628</v>
      </c>
      <c r="N142" t="s">
        <v>30</v>
      </c>
      <c r="O142" t="s">
        <v>48</v>
      </c>
      <c r="P142" t="s">
        <v>629</v>
      </c>
      <c r="Q142" s="8">
        <v>220000</v>
      </c>
      <c r="R142">
        <v>3</v>
      </c>
      <c r="S142" s="8">
        <f>Table3[[#This Row],[Harga]]*Table3[[#This Row],[Quantity]]</f>
        <v>660000</v>
      </c>
      <c r="T142">
        <v>0.5</v>
      </c>
      <c r="U142" s="8">
        <f>Table3[[#This Row],[Discount]]*Table3[[#This Row],[Revenue]]</f>
        <v>330000</v>
      </c>
      <c r="V142" s="8">
        <f>Table3[[#This Row],[Revenue]]-Table3[[#This Row],[Total Discount]]</f>
        <v>330000</v>
      </c>
    </row>
    <row r="143" spans="1:22" x14ac:dyDescent="0.35">
      <c r="A143">
        <v>139</v>
      </c>
      <c r="B143" t="s">
        <v>630</v>
      </c>
      <c r="C143" s="5">
        <v>42128</v>
      </c>
      <c r="D143" s="6">
        <v>2015</v>
      </c>
      <c r="E143" s="5" t="s">
        <v>87</v>
      </c>
      <c r="F143" s="7">
        <v>4</v>
      </c>
      <c r="G143" t="s">
        <v>24</v>
      </c>
      <c r="H143" t="s">
        <v>25</v>
      </c>
      <c r="I143" t="s">
        <v>631</v>
      </c>
      <c r="J143" t="s">
        <v>37</v>
      </c>
      <c r="K143" t="s">
        <v>118</v>
      </c>
      <c r="L143">
        <v>10024</v>
      </c>
      <c r="M143" t="s">
        <v>632</v>
      </c>
      <c r="N143" t="s">
        <v>30</v>
      </c>
      <c r="O143" t="s">
        <v>55</v>
      </c>
      <c r="P143" t="s">
        <v>633</v>
      </c>
      <c r="Q143" s="8">
        <v>27000</v>
      </c>
      <c r="R143">
        <v>2</v>
      </c>
      <c r="S143" s="8">
        <f>Table3[[#This Row],[Harga]]*Table3[[#This Row],[Quantity]]</f>
        <v>54000</v>
      </c>
      <c r="T143">
        <v>0</v>
      </c>
      <c r="U143" s="8">
        <f>Table3[[#This Row],[Discount]]*Table3[[#This Row],[Revenue]]</f>
        <v>0</v>
      </c>
      <c r="V143" s="8">
        <f>Table3[[#This Row],[Revenue]]-Table3[[#This Row],[Total Discount]]</f>
        <v>54000</v>
      </c>
    </row>
    <row r="144" spans="1:22" x14ac:dyDescent="0.35">
      <c r="A144">
        <v>140</v>
      </c>
      <c r="B144" t="s">
        <v>634</v>
      </c>
      <c r="C144" s="5">
        <v>42003</v>
      </c>
      <c r="D144" s="6">
        <v>2014</v>
      </c>
      <c r="E144" s="5" t="s">
        <v>66</v>
      </c>
      <c r="F144" s="7">
        <v>30</v>
      </c>
      <c r="G144" t="s">
        <v>51</v>
      </c>
      <c r="H144" t="s">
        <v>59</v>
      </c>
      <c r="I144" t="s">
        <v>217</v>
      </c>
      <c r="J144" t="s">
        <v>37</v>
      </c>
      <c r="K144" t="s">
        <v>193</v>
      </c>
      <c r="L144">
        <v>48180</v>
      </c>
      <c r="M144" t="s">
        <v>635</v>
      </c>
      <c r="N144" t="s">
        <v>40</v>
      </c>
      <c r="O144" t="s">
        <v>96</v>
      </c>
      <c r="P144" t="s">
        <v>636</v>
      </c>
      <c r="Q144" s="8">
        <v>10000</v>
      </c>
      <c r="R144">
        <v>3</v>
      </c>
      <c r="S144" s="8">
        <f>Table3[[#This Row],[Harga]]*Table3[[#This Row],[Quantity]]</f>
        <v>30000</v>
      </c>
      <c r="T144">
        <v>0</v>
      </c>
      <c r="U144" s="8">
        <f>Table3[[#This Row],[Discount]]*Table3[[#This Row],[Revenue]]</f>
        <v>0</v>
      </c>
      <c r="V144" s="8">
        <f>Table3[[#This Row],[Revenue]]-Table3[[#This Row],[Total Discount]]</f>
        <v>30000</v>
      </c>
    </row>
    <row r="145" spans="1:22" x14ac:dyDescent="0.35">
      <c r="A145">
        <v>141</v>
      </c>
      <c r="B145" t="s">
        <v>637</v>
      </c>
      <c r="C145" s="5">
        <v>41791</v>
      </c>
      <c r="D145" s="6">
        <v>2014</v>
      </c>
      <c r="E145" s="5" t="s">
        <v>34</v>
      </c>
      <c r="F145" s="7">
        <v>1</v>
      </c>
      <c r="G145" t="s">
        <v>35</v>
      </c>
      <c r="H145" t="s">
        <v>139</v>
      </c>
      <c r="I145" t="s">
        <v>638</v>
      </c>
      <c r="J145" t="s">
        <v>75</v>
      </c>
      <c r="K145" t="s">
        <v>69</v>
      </c>
      <c r="L145">
        <v>8701</v>
      </c>
      <c r="M145" t="s">
        <v>639</v>
      </c>
      <c r="N145" t="s">
        <v>40</v>
      </c>
      <c r="O145" t="s">
        <v>71</v>
      </c>
      <c r="P145" t="s">
        <v>640</v>
      </c>
      <c r="Q145" s="8">
        <v>46000</v>
      </c>
      <c r="R145">
        <v>3</v>
      </c>
      <c r="S145" s="8">
        <f>Table3[[#This Row],[Harga]]*Table3[[#This Row],[Quantity]]</f>
        <v>138000</v>
      </c>
      <c r="T145">
        <v>0</v>
      </c>
      <c r="U145" s="8">
        <f>Table3[[#This Row],[Discount]]*Table3[[#This Row],[Revenue]]</f>
        <v>0</v>
      </c>
      <c r="V145" s="8">
        <f>Table3[[#This Row],[Revenue]]-Table3[[#This Row],[Total Discount]]</f>
        <v>138000</v>
      </c>
    </row>
    <row r="146" spans="1:22" x14ac:dyDescent="0.35">
      <c r="A146">
        <v>142</v>
      </c>
      <c r="B146" t="s">
        <v>641</v>
      </c>
      <c r="C146" s="5">
        <v>42840</v>
      </c>
      <c r="D146" s="6">
        <v>2017</v>
      </c>
      <c r="E146" s="5" t="s">
        <v>58</v>
      </c>
      <c r="F146" s="7">
        <v>15</v>
      </c>
      <c r="G146" t="s">
        <v>51</v>
      </c>
      <c r="H146" t="s">
        <v>139</v>
      </c>
      <c r="I146" t="s">
        <v>642</v>
      </c>
      <c r="J146" t="s">
        <v>27</v>
      </c>
      <c r="K146" t="s">
        <v>188</v>
      </c>
      <c r="L146">
        <v>22204</v>
      </c>
      <c r="M146" t="s">
        <v>643</v>
      </c>
      <c r="N146" t="s">
        <v>40</v>
      </c>
      <c r="O146" t="s">
        <v>96</v>
      </c>
      <c r="P146" t="s">
        <v>644</v>
      </c>
      <c r="Q146" s="8">
        <v>5000</v>
      </c>
      <c r="R146">
        <v>1</v>
      </c>
      <c r="S146" s="8">
        <f>Table3[[#This Row],[Harga]]*Table3[[#This Row],[Quantity]]</f>
        <v>5000</v>
      </c>
      <c r="T146">
        <v>0</v>
      </c>
      <c r="U146" s="8">
        <f>Table3[[#This Row],[Discount]]*Table3[[#This Row],[Revenue]]</f>
        <v>0</v>
      </c>
      <c r="V146" s="8">
        <f>Table3[[#This Row],[Revenue]]-Table3[[#This Row],[Total Discount]]</f>
        <v>5000</v>
      </c>
    </row>
    <row r="147" spans="1:22" x14ac:dyDescent="0.35">
      <c r="A147">
        <v>143</v>
      </c>
      <c r="B147" t="s">
        <v>645</v>
      </c>
      <c r="C147" s="5">
        <v>42625</v>
      </c>
      <c r="D147" s="6">
        <v>2016</v>
      </c>
      <c r="E147" s="5" t="s">
        <v>111</v>
      </c>
      <c r="F147" s="7">
        <v>12</v>
      </c>
      <c r="G147" t="s">
        <v>35</v>
      </c>
      <c r="H147" t="s">
        <v>139</v>
      </c>
      <c r="I147" t="s">
        <v>646</v>
      </c>
      <c r="J147" t="s">
        <v>37</v>
      </c>
      <c r="K147" t="s">
        <v>38</v>
      </c>
      <c r="L147">
        <v>80004</v>
      </c>
      <c r="M147" t="s">
        <v>647</v>
      </c>
      <c r="N147" t="s">
        <v>30</v>
      </c>
      <c r="O147" t="s">
        <v>55</v>
      </c>
      <c r="P147" t="s">
        <v>648</v>
      </c>
      <c r="Q147" s="8">
        <v>16000</v>
      </c>
      <c r="R147">
        <v>4</v>
      </c>
      <c r="S147" s="8">
        <f>Table3[[#This Row],[Harga]]*Table3[[#This Row],[Quantity]]</f>
        <v>64000</v>
      </c>
      <c r="T147">
        <v>0.2</v>
      </c>
      <c r="U147" s="8">
        <f>Table3[[#This Row],[Discount]]*Table3[[#This Row],[Revenue]]</f>
        <v>12800</v>
      </c>
      <c r="V147" s="8">
        <f>Table3[[#This Row],[Revenue]]-Table3[[#This Row],[Total Discount]]</f>
        <v>51200</v>
      </c>
    </row>
    <row r="148" spans="1:22" x14ac:dyDescent="0.35">
      <c r="A148">
        <v>144</v>
      </c>
      <c r="B148" t="s">
        <v>649</v>
      </c>
      <c r="C148" s="5">
        <v>41909</v>
      </c>
      <c r="D148" s="6">
        <v>2014</v>
      </c>
      <c r="E148" s="5" t="s">
        <v>111</v>
      </c>
      <c r="F148" s="7">
        <v>27</v>
      </c>
      <c r="G148" t="s">
        <v>67</v>
      </c>
      <c r="H148" t="s">
        <v>25</v>
      </c>
      <c r="I148" t="s">
        <v>650</v>
      </c>
      <c r="J148" t="s">
        <v>37</v>
      </c>
      <c r="K148" t="s">
        <v>651</v>
      </c>
      <c r="L148">
        <v>7601</v>
      </c>
      <c r="M148" t="s">
        <v>652</v>
      </c>
      <c r="N148" t="s">
        <v>30</v>
      </c>
      <c r="O148" t="s">
        <v>55</v>
      </c>
      <c r="P148" t="s">
        <v>653</v>
      </c>
      <c r="Q148" s="8">
        <v>88000</v>
      </c>
      <c r="R148">
        <v>3</v>
      </c>
      <c r="S148" s="8">
        <f>Table3[[#This Row],[Harga]]*Table3[[#This Row],[Quantity]]</f>
        <v>264000</v>
      </c>
      <c r="T148">
        <v>0</v>
      </c>
      <c r="U148" s="8">
        <f>Table3[[#This Row],[Discount]]*Table3[[#This Row],[Revenue]]</f>
        <v>0</v>
      </c>
      <c r="V148" s="8">
        <f>Table3[[#This Row],[Revenue]]-Table3[[#This Row],[Total Discount]]</f>
        <v>264000</v>
      </c>
    </row>
    <row r="149" spans="1:22" x14ac:dyDescent="0.35">
      <c r="A149">
        <v>145</v>
      </c>
      <c r="B149" t="s">
        <v>654</v>
      </c>
      <c r="C149" s="5">
        <v>41860</v>
      </c>
      <c r="D149" s="6">
        <v>2014</v>
      </c>
      <c r="E149" s="5" t="s">
        <v>93</v>
      </c>
      <c r="F149" s="7">
        <v>9</v>
      </c>
      <c r="G149" t="s">
        <v>35</v>
      </c>
      <c r="H149" t="s">
        <v>25</v>
      </c>
      <c r="I149" t="s">
        <v>655</v>
      </c>
      <c r="J149" t="s">
        <v>37</v>
      </c>
      <c r="K149" t="s">
        <v>500</v>
      </c>
      <c r="L149">
        <v>33710</v>
      </c>
      <c r="M149" t="s">
        <v>656</v>
      </c>
      <c r="N149" t="s">
        <v>135</v>
      </c>
      <c r="O149" t="s">
        <v>136</v>
      </c>
      <c r="P149" t="s">
        <v>657</v>
      </c>
      <c r="Q149" s="8">
        <v>179000</v>
      </c>
      <c r="R149">
        <v>2</v>
      </c>
      <c r="S149" s="8">
        <f>Table3[[#This Row],[Harga]]*Table3[[#This Row],[Quantity]]</f>
        <v>358000</v>
      </c>
      <c r="T149">
        <v>0.2</v>
      </c>
      <c r="U149" s="8">
        <f>Table3[[#This Row],[Discount]]*Table3[[#This Row],[Revenue]]</f>
        <v>71600</v>
      </c>
      <c r="V149" s="8">
        <f>Table3[[#This Row],[Revenue]]-Table3[[#This Row],[Total Discount]]</f>
        <v>286400</v>
      </c>
    </row>
    <row r="150" spans="1:22" x14ac:dyDescent="0.35">
      <c r="A150">
        <v>146</v>
      </c>
      <c r="B150" t="s">
        <v>658</v>
      </c>
      <c r="C150" s="5">
        <v>42001</v>
      </c>
      <c r="D150" s="6">
        <v>2014</v>
      </c>
      <c r="E150" s="5" t="s">
        <v>66</v>
      </c>
      <c r="F150" s="7">
        <v>28</v>
      </c>
      <c r="G150" t="s">
        <v>35</v>
      </c>
      <c r="H150" t="s">
        <v>25</v>
      </c>
      <c r="I150" t="s">
        <v>659</v>
      </c>
      <c r="J150" t="s">
        <v>37</v>
      </c>
      <c r="K150" t="s">
        <v>188</v>
      </c>
      <c r="L150">
        <v>19143</v>
      </c>
      <c r="M150" t="s">
        <v>660</v>
      </c>
      <c r="N150" t="s">
        <v>40</v>
      </c>
      <c r="O150" t="s">
        <v>96</v>
      </c>
      <c r="P150" t="s">
        <v>661</v>
      </c>
      <c r="Q150" s="8">
        <v>100000</v>
      </c>
      <c r="R150">
        <v>4</v>
      </c>
      <c r="S150" s="8">
        <f>Table3[[#This Row],[Harga]]*Table3[[#This Row],[Quantity]]</f>
        <v>400000</v>
      </c>
      <c r="T150">
        <v>0.2</v>
      </c>
      <c r="U150" s="8">
        <f>Table3[[#This Row],[Discount]]*Table3[[#This Row],[Revenue]]</f>
        <v>80000</v>
      </c>
      <c r="V150" s="8">
        <f>Table3[[#This Row],[Revenue]]-Table3[[#This Row],[Total Discount]]</f>
        <v>320000</v>
      </c>
    </row>
    <row r="151" spans="1:22" x14ac:dyDescent="0.35">
      <c r="A151">
        <v>147</v>
      </c>
      <c r="B151" t="s">
        <v>662</v>
      </c>
      <c r="C151" s="5">
        <v>41947</v>
      </c>
      <c r="D151" s="6">
        <v>2014</v>
      </c>
      <c r="E151" s="5" t="s">
        <v>23</v>
      </c>
      <c r="F151" s="7">
        <v>4</v>
      </c>
      <c r="G151" t="s">
        <v>51</v>
      </c>
      <c r="H151" t="s">
        <v>131</v>
      </c>
      <c r="I151" t="s">
        <v>663</v>
      </c>
      <c r="J151" t="s">
        <v>75</v>
      </c>
      <c r="K151" t="s">
        <v>274</v>
      </c>
      <c r="L151">
        <v>10024</v>
      </c>
      <c r="M151" t="s">
        <v>664</v>
      </c>
      <c r="N151" t="s">
        <v>30</v>
      </c>
      <c r="O151" t="s">
        <v>108</v>
      </c>
      <c r="P151" t="s">
        <v>665</v>
      </c>
      <c r="Q151" s="8">
        <v>136000</v>
      </c>
      <c r="R151">
        <v>1</v>
      </c>
      <c r="S151" s="8">
        <f>Table3[[#This Row],[Harga]]*Table3[[#This Row],[Quantity]]</f>
        <v>136000</v>
      </c>
      <c r="T151">
        <v>0.1</v>
      </c>
      <c r="U151" s="8">
        <f>Table3[[#This Row],[Discount]]*Table3[[#This Row],[Revenue]]</f>
        <v>13600</v>
      </c>
      <c r="V151" s="8">
        <f>Table3[[#This Row],[Revenue]]-Table3[[#This Row],[Total Discount]]</f>
        <v>122400</v>
      </c>
    </row>
    <row r="152" spans="1:22" x14ac:dyDescent="0.35">
      <c r="A152">
        <v>148</v>
      </c>
      <c r="B152" t="s">
        <v>666</v>
      </c>
      <c r="C152" s="5">
        <v>41901</v>
      </c>
      <c r="D152" s="6">
        <v>2014</v>
      </c>
      <c r="E152" s="5" t="s">
        <v>111</v>
      </c>
      <c r="F152" s="7">
        <v>19</v>
      </c>
      <c r="G152" t="s">
        <v>35</v>
      </c>
      <c r="H152" t="s">
        <v>25</v>
      </c>
      <c r="I152" t="s">
        <v>667</v>
      </c>
      <c r="J152" t="s">
        <v>37</v>
      </c>
      <c r="K152" t="s">
        <v>500</v>
      </c>
      <c r="L152">
        <v>90805</v>
      </c>
      <c r="M152" t="s">
        <v>668</v>
      </c>
      <c r="N152" t="s">
        <v>40</v>
      </c>
      <c r="O152" t="s">
        <v>180</v>
      </c>
      <c r="P152" t="s">
        <v>669</v>
      </c>
      <c r="Q152" s="8">
        <v>8000</v>
      </c>
      <c r="R152">
        <v>2</v>
      </c>
      <c r="S152" s="8">
        <f>Table3[[#This Row],[Harga]]*Table3[[#This Row],[Quantity]]</f>
        <v>16000</v>
      </c>
      <c r="T152">
        <v>0</v>
      </c>
      <c r="U152" s="8">
        <f>Table3[[#This Row],[Discount]]*Table3[[#This Row],[Revenue]]</f>
        <v>0</v>
      </c>
      <c r="V152" s="8">
        <f>Table3[[#This Row],[Revenue]]-Table3[[#This Row],[Total Discount]]</f>
        <v>16000</v>
      </c>
    </row>
    <row r="153" spans="1:22" x14ac:dyDescent="0.35">
      <c r="A153">
        <v>149</v>
      </c>
      <c r="B153" t="s">
        <v>670</v>
      </c>
      <c r="C153" s="5">
        <v>42483</v>
      </c>
      <c r="D153" s="6">
        <v>2016</v>
      </c>
      <c r="E153" s="5" t="s">
        <v>58</v>
      </c>
      <c r="F153" s="7">
        <v>23</v>
      </c>
      <c r="G153" t="s">
        <v>51</v>
      </c>
      <c r="H153" t="s">
        <v>25</v>
      </c>
      <c r="I153" t="s">
        <v>671</v>
      </c>
      <c r="J153" t="s">
        <v>37</v>
      </c>
      <c r="K153" t="s">
        <v>651</v>
      </c>
      <c r="L153">
        <v>92345</v>
      </c>
      <c r="M153" t="s">
        <v>672</v>
      </c>
      <c r="N153" t="s">
        <v>40</v>
      </c>
      <c r="O153" t="s">
        <v>71</v>
      </c>
      <c r="P153" t="s">
        <v>673</v>
      </c>
      <c r="Q153" s="8">
        <v>252000</v>
      </c>
      <c r="R153">
        <v>6</v>
      </c>
      <c r="S153" s="8">
        <f>Table3[[#This Row],[Harga]]*Table3[[#This Row],[Quantity]]</f>
        <v>1512000</v>
      </c>
      <c r="T153">
        <v>0.2</v>
      </c>
      <c r="U153" s="8">
        <f>Table3[[#This Row],[Discount]]*Table3[[#This Row],[Revenue]]</f>
        <v>302400</v>
      </c>
      <c r="V153" s="8">
        <f>Table3[[#This Row],[Revenue]]-Table3[[#This Row],[Total Discount]]</f>
        <v>1209600</v>
      </c>
    </row>
    <row r="154" spans="1:22" x14ac:dyDescent="0.35">
      <c r="A154">
        <v>150</v>
      </c>
      <c r="B154" t="s">
        <v>674</v>
      </c>
      <c r="C154" s="5">
        <v>43042</v>
      </c>
      <c r="D154" s="6">
        <v>2017</v>
      </c>
      <c r="E154" s="5" t="s">
        <v>23</v>
      </c>
      <c r="F154" s="7">
        <v>3</v>
      </c>
      <c r="G154" t="s">
        <v>51</v>
      </c>
      <c r="H154" t="s">
        <v>131</v>
      </c>
      <c r="I154" t="s">
        <v>675</v>
      </c>
      <c r="J154" t="s">
        <v>37</v>
      </c>
      <c r="K154" t="s">
        <v>53</v>
      </c>
      <c r="L154">
        <v>37130</v>
      </c>
      <c r="M154" t="s">
        <v>676</v>
      </c>
      <c r="N154" t="s">
        <v>30</v>
      </c>
      <c r="O154" t="s">
        <v>55</v>
      </c>
      <c r="P154" t="s">
        <v>677</v>
      </c>
      <c r="Q154" s="8">
        <v>16000</v>
      </c>
      <c r="R154">
        <v>1</v>
      </c>
      <c r="S154" s="8">
        <f>Table3[[#This Row],[Harga]]*Table3[[#This Row],[Quantity]]</f>
        <v>16000</v>
      </c>
      <c r="T154">
        <v>0.2</v>
      </c>
      <c r="U154" s="8">
        <f>Table3[[#This Row],[Discount]]*Table3[[#This Row],[Revenue]]</f>
        <v>3200</v>
      </c>
      <c r="V154" s="8">
        <f>Table3[[#This Row],[Revenue]]-Table3[[#This Row],[Total Discount]]</f>
        <v>12800</v>
      </c>
    </row>
    <row r="155" spans="1:22" x14ac:dyDescent="0.35">
      <c r="A155">
        <v>151</v>
      </c>
      <c r="B155" t="s">
        <v>678</v>
      </c>
      <c r="C155" s="5">
        <v>42612</v>
      </c>
      <c r="D155" s="6">
        <v>2016</v>
      </c>
      <c r="E155" s="5" t="s">
        <v>93</v>
      </c>
      <c r="F155" s="7">
        <v>30</v>
      </c>
      <c r="G155" t="s">
        <v>51</v>
      </c>
      <c r="H155" t="s">
        <v>139</v>
      </c>
      <c r="I155" t="s">
        <v>679</v>
      </c>
      <c r="J155" t="s">
        <v>27</v>
      </c>
      <c r="K155" t="s">
        <v>354</v>
      </c>
      <c r="L155">
        <v>19143</v>
      </c>
      <c r="M155" t="s">
        <v>680</v>
      </c>
      <c r="N155" t="s">
        <v>135</v>
      </c>
      <c r="O155" t="s">
        <v>136</v>
      </c>
      <c r="P155" t="s">
        <v>681</v>
      </c>
      <c r="Q155" s="8">
        <v>291000</v>
      </c>
      <c r="R155">
        <v>3</v>
      </c>
      <c r="S155" s="8">
        <f>Table3[[#This Row],[Harga]]*Table3[[#This Row],[Quantity]]</f>
        <v>873000</v>
      </c>
      <c r="T155">
        <v>0.4</v>
      </c>
      <c r="U155" s="8">
        <f>Table3[[#This Row],[Discount]]*Table3[[#This Row],[Revenue]]</f>
        <v>349200</v>
      </c>
      <c r="V155" s="8">
        <f>Table3[[#This Row],[Revenue]]-Table3[[#This Row],[Total Discount]]</f>
        <v>523800</v>
      </c>
    </row>
    <row r="156" spans="1:22" x14ac:dyDescent="0.35">
      <c r="A156">
        <v>152</v>
      </c>
      <c r="B156" t="s">
        <v>682</v>
      </c>
      <c r="C156" s="5">
        <v>42485</v>
      </c>
      <c r="D156" s="6">
        <v>2016</v>
      </c>
      <c r="E156" s="5" t="s">
        <v>58</v>
      </c>
      <c r="F156" s="7">
        <v>25</v>
      </c>
      <c r="G156" t="s">
        <v>51</v>
      </c>
      <c r="H156" t="s">
        <v>25</v>
      </c>
      <c r="I156" t="s">
        <v>683</v>
      </c>
      <c r="J156" t="s">
        <v>27</v>
      </c>
      <c r="K156" t="s">
        <v>76</v>
      </c>
      <c r="L156">
        <v>19134</v>
      </c>
      <c r="M156" t="s">
        <v>684</v>
      </c>
      <c r="N156" t="s">
        <v>135</v>
      </c>
      <c r="O156" t="s">
        <v>136</v>
      </c>
      <c r="P156" t="s">
        <v>685</v>
      </c>
      <c r="Q156" s="8">
        <v>83000</v>
      </c>
      <c r="R156">
        <v>2</v>
      </c>
      <c r="S156" s="8">
        <f>Table3[[#This Row],[Harga]]*Table3[[#This Row],[Quantity]]</f>
        <v>166000</v>
      </c>
      <c r="T156">
        <v>0.4</v>
      </c>
      <c r="U156" s="8">
        <f>Table3[[#This Row],[Discount]]*Table3[[#This Row],[Revenue]]</f>
        <v>66400</v>
      </c>
      <c r="V156" s="8">
        <f>Table3[[#This Row],[Revenue]]-Table3[[#This Row],[Total Discount]]</f>
        <v>99600</v>
      </c>
    </row>
    <row r="157" spans="1:22" x14ac:dyDescent="0.35">
      <c r="A157">
        <v>153</v>
      </c>
      <c r="B157" t="s">
        <v>686</v>
      </c>
      <c r="C157" s="5">
        <v>42248</v>
      </c>
      <c r="D157" s="6">
        <v>2015</v>
      </c>
      <c r="E157" s="5" t="s">
        <v>111</v>
      </c>
      <c r="F157" s="7">
        <v>1</v>
      </c>
      <c r="G157" t="s">
        <v>51</v>
      </c>
      <c r="H157" t="s">
        <v>59</v>
      </c>
      <c r="I157" t="s">
        <v>687</v>
      </c>
      <c r="J157" t="s">
        <v>27</v>
      </c>
      <c r="K157" t="s">
        <v>166</v>
      </c>
      <c r="L157">
        <v>90045</v>
      </c>
      <c r="M157" t="s">
        <v>688</v>
      </c>
      <c r="N157" t="s">
        <v>40</v>
      </c>
      <c r="O157" t="s">
        <v>71</v>
      </c>
      <c r="P157" t="s">
        <v>689</v>
      </c>
      <c r="Q157" s="8">
        <v>5000</v>
      </c>
      <c r="R157">
        <v>1</v>
      </c>
      <c r="S157" s="8">
        <f>Table3[[#This Row],[Harga]]*Table3[[#This Row],[Quantity]]</f>
        <v>5000</v>
      </c>
      <c r="T157">
        <v>0.2</v>
      </c>
      <c r="U157" s="8">
        <f>Table3[[#This Row],[Discount]]*Table3[[#This Row],[Revenue]]</f>
        <v>1000</v>
      </c>
      <c r="V157" s="8">
        <f>Table3[[#This Row],[Revenue]]-Table3[[#This Row],[Total Discount]]</f>
        <v>4000</v>
      </c>
    </row>
    <row r="158" spans="1:22" x14ac:dyDescent="0.35">
      <c r="A158">
        <v>154</v>
      </c>
      <c r="B158" t="s">
        <v>690</v>
      </c>
      <c r="C158" s="5">
        <v>41832</v>
      </c>
      <c r="D158" s="6">
        <v>2014</v>
      </c>
      <c r="E158" s="5" t="s">
        <v>104</v>
      </c>
      <c r="F158" s="7">
        <v>12</v>
      </c>
      <c r="G158" t="s">
        <v>67</v>
      </c>
      <c r="H158" t="s">
        <v>131</v>
      </c>
      <c r="I158" t="s">
        <v>691</v>
      </c>
      <c r="J158" t="s">
        <v>37</v>
      </c>
      <c r="K158" t="s">
        <v>113</v>
      </c>
      <c r="L158">
        <v>94122</v>
      </c>
      <c r="M158" t="s">
        <v>692</v>
      </c>
      <c r="N158" t="s">
        <v>40</v>
      </c>
      <c r="O158" t="s">
        <v>71</v>
      </c>
      <c r="P158" t="s">
        <v>693</v>
      </c>
      <c r="Q158" s="8">
        <v>8000</v>
      </c>
      <c r="R158">
        <v>2</v>
      </c>
      <c r="S158" s="8">
        <f>Table3[[#This Row],[Harga]]*Table3[[#This Row],[Quantity]]</f>
        <v>16000</v>
      </c>
      <c r="T158">
        <v>0.2</v>
      </c>
      <c r="U158" s="8">
        <f>Table3[[#This Row],[Discount]]*Table3[[#This Row],[Revenue]]</f>
        <v>3200</v>
      </c>
      <c r="V158" s="8">
        <f>Table3[[#This Row],[Revenue]]-Table3[[#This Row],[Total Discount]]</f>
        <v>12800</v>
      </c>
    </row>
    <row r="159" spans="1:22" x14ac:dyDescent="0.35">
      <c r="A159">
        <v>155</v>
      </c>
      <c r="B159" t="s">
        <v>694</v>
      </c>
      <c r="C159" s="5">
        <v>42177</v>
      </c>
      <c r="D159" s="6">
        <v>2015</v>
      </c>
      <c r="E159" s="5" t="s">
        <v>34</v>
      </c>
      <c r="F159" s="7">
        <v>22</v>
      </c>
      <c r="G159" t="s">
        <v>35</v>
      </c>
      <c r="H159" t="s">
        <v>139</v>
      </c>
      <c r="I159" t="s">
        <v>534</v>
      </c>
      <c r="J159" t="s">
        <v>27</v>
      </c>
      <c r="K159" t="s">
        <v>113</v>
      </c>
      <c r="L159">
        <v>84041</v>
      </c>
      <c r="M159" t="s">
        <v>695</v>
      </c>
      <c r="N159" t="s">
        <v>40</v>
      </c>
      <c r="O159" t="s">
        <v>180</v>
      </c>
      <c r="P159" t="s">
        <v>696</v>
      </c>
      <c r="Q159" s="8">
        <v>5000</v>
      </c>
      <c r="R159">
        <v>4</v>
      </c>
      <c r="S159" s="8">
        <f>Table3[[#This Row],[Harga]]*Table3[[#This Row],[Quantity]]</f>
        <v>20000</v>
      </c>
      <c r="T159">
        <v>0</v>
      </c>
      <c r="U159" s="8">
        <f>Table3[[#This Row],[Discount]]*Table3[[#This Row],[Revenue]]</f>
        <v>0</v>
      </c>
      <c r="V159" s="8">
        <f>Table3[[#This Row],[Revenue]]-Table3[[#This Row],[Total Discount]]</f>
        <v>20000</v>
      </c>
    </row>
    <row r="160" spans="1:22" x14ac:dyDescent="0.35">
      <c r="A160">
        <v>156</v>
      </c>
      <c r="B160" t="s">
        <v>697</v>
      </c>
      <c r="C160" s="5">
        <v>41742</v>
      </c>
      <c r="D160" s="6">
        <v>2014</v>
      </c>
      <c r="E160" s="5" t="s">
        <v>58</v>
      </c>
      <c r="F160" s="7">
        <v>13</v>
      </c>
      <c r="G160" t="s">
        <v>24</v>
      </c>
      <c r="H160" t="s">
        <v>25</v>
      </c>
      <c r="I160" t="s">
        <v>353</v>
      </c>
      <c r="J160" t="s">
        <v>37</v>
      </c>
      <c r="K160" t="s">
        <v>100</v>
      </c>
      <c r="L160">
        <v>19140</v>
      </c>
      <c r="M160" t="s">
        <v>698</v>
      </c>
      <c r="N160" t="s">
        <v>40</v>
      </c>
      <c r="O160" t="s">
        <v>96</v>
      </c>
      <c r="P160" t="s">
        <v>699</v>
      </c>
      <c r="Q160" s="8">
        <v>18000</v>
      </c>
      <c r="R160">
        <v>4</v>
      </c>
      <c r="S160" s="8">
        <f>Table3[[#This Row],[Harga]]*Table3[[#This Row],[Quantity]]</f>
        <v>72000</v>
      </c>
      <c r="T160">
        <v>0.2</v>
      </c>
      <c r="U160" s="8">
        <f>Table3[[#This Row],[Discount]]*Table3[[#This Row],[Revenue]]</f>
        <v>14400</v>
      </c>
      <c r="V160" s="8">
        <f>Table3[[#This Row],[Revenue]]-Table3[[#This Row],[Total Discount]]</f>
        <v>57600</v>
      </c>
    </row>
    <row r="161" spans="1:22" x14ac:dyDescent="0.35">
      <c r="A161">
        <v>157</v>
      </c>
      <c r="B161" t="s">
        <v>700</v>
      </c>
      <c r="C161" s="5">
        <v>42358</v>
      </c>
      <c r="D161" s="6">
        <v>2015</v>
      </c>
      <c r="E161" s="5" t="s">
        <v>66</v>
      </c>
      <c r="F161" s="7">
        <v>20</v>
      </c>
      <c r="G161" t="s">
        <v>35</v>
      </c>
      <c r="H161" t="s">
        <v>25</v>
      </c>
      <c r="I161" t="s">
        <v>415</v>
      </c>
      <c r="J161" t="s">
        <v>27</v>
      </c>
      <c r="K161" t="s">
        <v>69</v>
      </c>
      <c r="L161">
        <v>78745</v>
      </c>
      <c r="M161" t="s">
        <v>90</v>
      </c>
      <c r="N161" t="s">
        <v>40</v>
      </c>
      <c r="O161" t="s">
        <v>84</v>
      </c>
      <c r="P161" t="s">
        <v>91</v>
      </c>
      <c r="Q161" s="8">
        <v>56000</v>
      </c>
      <c r="R161">
        <v>4</v>
      </c>
      <c r="S161" s="8">
        <f>Table3[[#This Row],[Harga]]*Table3[[#This Row],[Quantity]]</f>
        <v>224000</v>
      </c>
      <c r="T161">
        <v>0.2</v>
      </c>
      <c r="U161" s="8">
        <f>Table3[[#This Row],[Discount]]*Table3[[#This Row],[Revenue]]</f>
        <v>44800</v>
      </c>
      <c r="V161" s="8">
        <f>Table3[[#This Row],[Revenue]]-Table3[[#This Row],[Total Discount]]</f>
        <v>179200</v>
      </c>
    </row>
    <row r="162" spans="1:22" x14ac:dyDescent="0.35">
      <c r="A162">
        <v>158</v>
      </c>
      <c r="B162" t="s">
        <v>701</v>
      </c>
      <c r="C162" s="5">
        <v>42901</v>
      </c>
      <c r="D162" s="6">
        <v>2017</v>
      </c>
      <c r="E162" s="5" t="s">
        <v>34</v>
      </c>
      <c r="F162" s="7">
        <v>15</v>
      </c>
      <c r="G162" t="s">
        <v>35</v>
      </c>
      <c r="H162" t="s">
        <v>139</v>
      </c>
      <c r="I162" t="s">
        <v>702</v>
      </c>
      <c r="J162" t="s">
        <v>27</v>
      </c>
      <c r="K162" t="s">
        <v>61</v>
      </c>
      <c r="L162">
        <v>94122</v>
      </c>
      <c r="M162" t="s">
        <v>346</v>
      </c>
      <c r="N162" t="s">
        <v>135</v>
      </c>
      <c r="O162" t="s">
        <v>136</v>
      </c>
      <c r="P162" t="s">
        <v>347</v>
      </c>
      <c r="Q162" s="8">
        <v>60000</v>
      </c>
      <c r="R162">
        <v>3</v>
      </c>
      <c r="S162" s="8">
        <f>Table3[[#This Row],[Harga]]*Table3[[#This Row],[Quantity]]</f>
        <v>180000</v>
      </c>
      <c r="T162">
        <v>0.2</v>
      </c>
      <c r="U162" s="8">
        <f>Table3[[#This Row],[Discount]]*Table3[[#This Row],[Revenue]]</f>
        <v>36000</v>
      </c>
      <c r="V162" s="8">
        <f>Table3[[#This Row],[Revenue]]-Table3[[#This Row],[Total Discount]]</f>
        <v>144000</v>
      </c>
    </row>
    <row r="163" spans="1:22" x14ac:dyDescent="0.35">
      <c r="A163">
        <v>159</v>
      </c>
      <c r="B163" t="s">
        <v>703</v>
      </c>
      <c r="C163" s="5">
        <v>42924</v>
      </c>
      <c r="D163" s="6">
        <v>2017</v>
      </c>
      <c r="E163" s="5" t="s">
        <v>104</v>
      </c>
      <c r="F163" s="7">
        <v>8</v>
      </c>
      <c r="G163" t="s">
        <v>51</v>
      </c>
      <c r="H163" t="s">
        <v>139</v>
      </c>
      <c r="I163" t="s">
        <v>704</v>
      </c>
      <c r="J163" t="s">
        <v>27</v>
      </c>
      <c r="K163" t="s">
        <v>545</v>
      </c>
      <c r="L163">
        <v>1852</v>
      </c>
      <c r="M163" t="s">
        <v>705</v>
      </c>
      <c r="N163" t="s">
        <v>40</v>
      </c>
      <c r="O163" t="s">
        <v>96</v>
      </c>
      <c r="P163" t="s">
        <v>706</v>
      </c>
      <c r="Q163" s="8">
        <v>8000</v>
      </c>
      <c r="R163">
        <v>3</v>
      </c>
      <c r="S163" s="8">
        <f>Table3[[#This Row],[Harga]]*Table3[[#This Row],[Quantity]]</f>
        <v>24000</v>
      </c>
      <c r="T163">
        <v>0</v>
      </c>
      <c r="U163" s="8">
        <f>Table3[[#This Row],[Discount]]*Table3[[#This Row],[Revenue]]</f>
        <v>0</v>
      </c>
      <c r="V163" s="8">
        <f>Table3[[#This Row],[Revenue]]-Table3[[#This Row],[Total Discount]]</f>
        <v>24000</v>
      </c>
    </row>
    <row r="164" spans="1:22" x14ac:dyDescent="0.35">
      <c r="A164">
        <v>160</v>
      </c>
      <c r="B164" t="s">
        <v>707</v>
      </c>
      <c r="C164" s="5">
        <v>42614</v>
      </c>
      <c r="D164" s="6">
        <v>2016</v>
      </c>
      <c r="E164" s="5" t="s">
        <v>111</v>
      </c>
      <c r="F164" s="7">
        <v>1</v>
      </c>
      <c r="G164" t="s">
        <v>35</v>
      </c>
      <c r="H164" t="s">
        <v>139</v>
      </c>
      <c r="I164" t="s">
        <v>708</v>
      </c>
      <c r="J164" t="s">
        <v>75</v>
      </c>
      <c r="K164" t="s">
        <v>193</v>
      </c>
      <c r="L164">
        <v>10009</v>
      </c>
      <c r="M164" t="s">
        <v>558</v>
      </c>
      <c r="N164" t="s">
        <v>135</v>
      </c>
      <c r="O164" t="s">
        <v>162</v>
      </c>
      <c r="P164" t="s">
        <v>559</v>
      </c>
      <c r="Q164" s="8">
        <v>21000</v>
      </c>
      <c r="R164">
        <v>1</v>
      </c>
      <c r="S164" s="8">
        <f>Table3[[#This Row],[Harga]]*Table3[[#This Row],[Quantity]]</f>
        <v>21000</v>
      </c>
      <c r="T164">
        <v>0</v>
      </c>
      <c r="U164" s="8">
        <f>Table3[[#This Row],[Discount]]*Table3[[#This Row],[Revenue]]</f>
        <v>0</v>
      </c>
      <c r="V164" s="8">
        <f>Table3[[#This Row],[Revenue]]-Table3[[#This Row],[Total Discount]]</f>
        <v>21000</v>
      </c>
    </row>
    <row r="165" spans="1:22" x14ac:dyDescent="0.35">
      <c r="A165">
        <v>161</v>
      </c>
      <c r="B165" t="s">
        <v>709</v>
      </c>
      <c r="C165" s="5">
        <v>42468</v>
      </c>
      <c r="D165" s="6">
        <v>2016</v>
      </c>
      <c r="E165" s="5" t="s">
        <v>58</v>
      </c>
      <c r="F165" s="7">
        <v>8</v>
      </c>
      <c r="G165" t="s">
        <v>51</v>
      </c>
      <c r="H165" t="s">
        <v>131</v>
      </c>
      <c r="I165" t="s">
        <v>710</v>
      </c>
      <c r="J165" t="s">
        <v>27</v>
      </c>
      <c r="K165" t="s">
        <v>369</v>
      </c>
      <c r="L165">
        <v>10035</v>
      </c>
      <c r="M165" t="s">
        <v>711</v>
      </c>
      <c r="N165" t="s">
        <v>30</v>
      </c>
      <c r="O165" t="s">
        <v>31</v>
      </c>
      <c r="P165" t="s">
        <v>712</v>
      </c>
      <c r="Q165" s="8">
        <v>389000</v>
      </c>
      <c r="R165">
        <v>6</v>
      </c>
      <c r="S165" s="8">
        <f>Table3[[#This Row],[Harga]]*Table3[[#This Row],[Quantity]]</f>
        <v>2334000</v>
      </c>
      <c r="T165">
        <v>0.2</v>
      </c>
      <c r="U165" s="8">
        <f>Table3[[#This Row],[Discount]]*Table3[[#This Row],[Revenue]]</f>
        <v>466800</v>
      </c>
      <c r="V165" s="8">
        <f>Table3[[#This Row],[Revenue]]-Table3[[#This Row],[Total Discount]]</f>
        <v>1867200</v>
      </c>
    </row>
    <row r="166" spans="1:22" x14ac:dyDescent="0.35">
      <c r="A166">
        <v>162</v>
      </c>
      <c r="B166" t="s">
        <v>713</v>
      </c>
      <c r="C166" s="5">
        <v>42483</v>
      </c>
      <c r="D166" s="6">
        <v>2016</v>
      </c>
      <c r="E166" s="5" t="s">
        <v>58</v>
      </c>
      <c r="F166" s="7">
        <v>23</v>
      </c>
      <c r="G166" t="s">
        <v>51</v>
      </c>
      <c r="H166" t="s">
        <v>25</v>
      </c>
      <c r="I166" t="s">
        <v>487</v>
      </c>
      <c r="J166" t="s">
        <v>37</v>
      </c>
      <c r="K166" t="s">
        <v>227</v>
      </c>
      <c r="L166">
        <v>28205</v>
      </c>
      <c r="M166" t="s">
        <v>476</v>
      </c>
      <c r="N166" t="s">
        <v>40</v>
      </c>
      <c r="O166" t="s">
        <v>63</v>
      </c>
      <c r="P166" t="s">
        <v>477</v>
      </c>
      <c r="Q166" s="8">
        <v>22000</v>
      </c>
      <c r="R166">
        <v>5</v>
      </c>
      <c r="S166" s="8">
        <f>Table3[[#This Row],[Harga]]*Table3[[#This Row],[Quantity]]</f>
        <v>110000</v>
      </c>
      <c r="T166">
        <v>0.2</v>
      </c>
      <c r="U166" s="8">
        <f>Table3[[#This Row],[Discount]]*Table3[[#This Row],[Revenue]]</f>
        <v>22000</v>
      </c>
      <c r="V166" s="8">
        <f>Table3[[#This Row],[Revenue]]-Table3[[#This Row],[Total Discount]]</f>
        <v>88000</v>
      </c>
    </row>
    <row r="167" spans="1:22" x14ac:dyDescent="0.35">
      <c r="A167">
        <v>163</v>
      </c>
      <c r="B167" t="s">
        <v>714</v>
      </c>
      <c r="C167" s="5">
        <v>42802</v>
      </c>
      <c r="D167" s="6">
        <v>2017</v>
      </c>
      <c r="E167" s="5" t="s">
        <v>159</v>
      </c>
      <c r="F167" s="7">
        <v>8</v>
      </c>
      <c r="G167" t="s">
        <v>116</v>
      </c>
      <c r="H167" t="s">
        <v>105</v>
      </c>
      <c r="I167" t="s">
        <v>715</v>
      </c>
      <c r="J167" t="s">
        <v>37</v>
      </c>
      <c r="K167" t="s">
        <v>354</v>
      </c>
      <c r="L167">
        <v>31907</v>
      </c>
      <c r="M167" t="s">
        <v>716</v>
      </c>
      <c r="N167" t="s">
        <v>40</v>
      </c>
      <c r="O167" t="s">
        <v>78</v>
      </c>
      <c r="P167" t="s">
        <v>717</v>
      </c>
      <c r="Q167" s="8">
        <v>648000</v>
      </c>
      <c r="R167">
        <v>8</v>
      </c>
      <c r="S167" s="8">
        <f>Table3[[#This Row],[Harga]]*Table3[[#This Row],[Quantity]]</f>
        <v>5184000</v>
      </c>
      <c r="T167">
        <v>0</v>
      </c>
      <c r="U167" s="8">
        <f>Table3[[#This Row],[Discount]]*Table3[[#This Row],[Revenue]]</f>
        <v>0</v>
      </c>
      <c r="V167" s="8">
        <f>Table3[[#This Row],[Revenue]]-Table3[[#This Row],[Total Discount]]</f>
        <v>5184000</v>
      </c>
    </row>
    <row r="168" spans="1:22" x14ac:dyDescent="0.35">
      <c r="A168">
        <v>164</v>
      </c>
      <c r="B168" t="s">
        <v>718</v>
      </c>
      <c r="C168" s="5">
        <v>43003</v>
      </c>
      <c r="D168" s="6">
        <v>2017</v>
      </c>
      <c r="E168" s="5" t="s">
        <v>111</v>
      </c>
      <c r="F168" s="7">
        <v>25</v>
      </c>
      <c r="G168" t="s">
        <v>67</v>
      </c>
      <c r="H168" t="s">
        <v>139</v>
      </c>
      <c r="I168" t="s">
        <v>719</v>
      </c>
      <c r="J168" t="s">
        <v>27</v>
      </c>
      <c r="K168" t="s">
        <v>329</v>
      </c>
      <c r="L168">
        <v>10009</v>
      </c>
      <c r="M168" t="s">
        <v>720</v>
      </c>
      <c r="N168" t="s">
        <v>40</v>
      </c>
      <c r="O168" t="s">
        <v>41</v>
      </c>
      <c r="P168" t="s">
        <v>721</v>
      </c>
      <c r="Q168" s="8">
        <v>21000</v>
      </c>
      <c r="R168">
        <v>2</v>
      </c>
      <c r="S168" s="8">
        <f>Table3[[#This Row],[Harga]]*Table3[[#This Row],[Quantity]]</f>
        <v>42000</v>
      </c>
      <c r="T168">
        <v>0</v>
      </c>
      <c r="U168" s="8">
        <f>Table3[[#This Row],[Discount]]*Table3[[#This Row],[Revenue]]</f>
        <v>0</v>
      </c>
      <c r="V168" s="8">
        <f>Table3[[#This Row],[Revenue]]-Table3[[#This Row],[Total Discount]]</f>
        <v>42000</v>
      </c>
    </row>
    <row r="169" spans="1:22" x14ac:dyDescent="0.35">
      <c r="A169">
        <v>165</v>
      </c>
      <c r="B169" t="s">
        <v>722</v>
      </c>
      <c r="C169" s="5">
        <v>41906</v>
      </c>
      <c r="D169" s="6">
        <v>2014</v>
      </c>
      <c r="E169" s="5" t="s">
        <v>111</v>
      </c>
      <c r="F169" s="7">
        <v>24</v>
      </c>
      <c r="G169" t="s">
        <v>51</v>
      </c>
      <c r="H169" t="s">
        <v>25</v>
      </c>
      <c r="I169" t="s">
        <v>723</v>
      </c>
      <c r="J169" t="s">
        <v>27</v>
      </c>
      <c r="K169" t="s">
        <v>76</v>
      </c>
      <c r="L169">
        <v>94109</v>
      </c>
      <c r="M169" t="s">
        <v>167</v>
      </c>
      <c r="N169" t="s">
        <v>40</v>
      </c>
      <c r="O169" t="s">
        <v>84</v>
      </c>
      <c r="P169" t="s">
        <v>168</v>
      </c>
      <c r="Q169" s="8">
        <v>212000</v>
      </c>
      <c r="R169">
        <v>4</v>
      </c>
      <c r="S169" s="8">
        <f>Table3[[#This Row],[Harga]]*Table3[[#This Row],[Quantity]]</f>
        <v>848000</v>
      </c>
      <c r="T169">
        <v>0</v>
      </c>
      <c r="U169" s="8">
        <f>Table3[[#This Row],[Discount]]*Table3[[#This Row],[Revenue]]</f>
        <v>0</v>
      </c>
      <c r="V169" s="8">
        <f>Table3[[#This Row],[Revenue]]-Table3[[#This Row],[Total Discount]]</f>
        <v>848000</v>
      </c>
    </row>
    <row r="170" spans="1:22" x14ac:dyDescent="0.35">
      <c r="A170">
        <v>166</v>
      </c>
      <c r="B170" t="s">
        <v>724</v>
      </c>
      <c r="C170" s="5">
        <v>42664</v>
      </c>
      <c r="D170" s="6">
        <v>2016</v>
      </c>
      <c r="E170" s="5" t="s">
        <v>44</v>
      </c>
      <c r="F170" s="7">
        <v>21</v>
      </c>
      <c r="G170" t="s">
        <v>51</v>
      </c>
      <c r="H170" t="s">
        <v>25</v>
      </c>
      <c r="I170" t="s">
        <v>725</v>
      </c>
      <c r="J170" t="s">
        <v>37</v>
      </c>
      <c r="K170" t="s">
        <v>283</v>
      </c>
      <c r="L170">
        <v>6040</v>
      </c>
      <c r="M170" t="s">
        <v>726</v>
      </c>
      <c r="N170" t="s">
        <v>40</v>
      </c>
      <c r="O170" t="s">
        <v>71</v>
      </c>
      <c r="P170" t="s">
        <v>727</v>
      </c>
      <c r="Q170" s="8">
        <v>24000</v>
      </c>
      <c r="R170">
        <v>4</v>
      </c>
      <c r="S170" s="8">
        <f>Table3[[#This Row],[Harga]]*Table3[[#This Row],[Quantity]]</f>
        <v>96000</v>
      </c>
      <c r="T170">
        <v>0</v>
      </c>
      <c r="U170" s="8">
        <f>Table3[[#This Row],[Discount]]*Table3[[#This Row],[Revenue]]</f>
        <v>0</v>
      </c>
      <c r="V170" s="8">
        <f>Table3[[#This Row],[Revenue]]-Table3[[#This Row],[Total Discount]]</f>
        <v>96000</v>
      </c>
    </row>
    <row r="171" spans="1:22" x14ac:dyDescent="0.35">
      <c r="A171">
        <v>167</v>
      </c>
      <c r="B171" t="s">
        <v>728</v>
      </c>
      <c r="C171" s="5">
        <v>42884</v>
      </c>
      <c r="D171" s="6">
        <v>2017</v>
      </c>
      <c r="E171" s="5" t="s">
        <v>87</v>
      </c>
      <c r="F171" s="7">
        <v>29</v>
      </c>
      <c r="G171" t="s">
        <v>51</v>
      </c>
      <c r="H171" t="s">
        <v>105</v>
      </c>
      <c r="I171" t="s">
        <v>729</v>
      </c>
      <c r="J171" t="s">
        <v>27</v>
      </c>
      <c r="K171" t="s">
        <v>100</v>
      </c>
      <c r="L171">
        <v>78550</v>
      </c>
      <c r="M171" t="s">
        <v>730</v>
      </c>
      <c r="N171" t="s">
        <v>40</v>
      </c>
      <c r="O171" t="s">
        <v>63</v>
      </c>
      <c r="P171" t="s">
        <v>731</v>
      </c>
      <c r="Q171" s="8">
        <v>26000</v>
      </c>
      <c r="R171">
        <v>5</v>
      </c>
      <c r="S171" s="8">
        <f>Table3[[#This Row],[Harga]]*Table3[[#This Row],[Quantity]]</f>
        <v>130000</v>
      </c>
      <c r="T171">
        <v>0.2</v>
      </c>
      <c r="U171" s="8">
        <f>Table3[[#This Row],[Discount]]*Table3[[#This Row],[Revenue]]</f>
        <v>26000</v>
      </c>
      <c r="V171" s="8">
        <f>Table3[[#This Row],[Revenue]]-Table3[[#This Row],[Total Discount]]</f>
        <v>104000</v>
      </c>
    </row>
    <row r="172" spans="1:22" x14ac:dyDescent="0.35">
      <c r="A172">
        <v>168</v>
      </c>
      <c r="B172" t="s">
        <v>732</v>
      </c>
      <c r="C172" s="5">
        <v>41843</v>
      </c>
      <c r="D172" s="6">
        <v>2014</v>
      </c>
      <c r="E172" s="5" t="s">
        <v>104</v>
      </c>
      <c r="F172" s="7">
        <v>23</v>
      </c>
      <c r="G172" t="s">
        <v>67</v>
      </c>
      <c r="H172" t="s">
        <v>59</v>
      </c>
      <c r="I172" t="s">
        <v>733</v>
      </c>
      <c r="J172" t="s">
        <v>27</v>
      </c>
      <c r="K172" t="s">
        <v>545</v>
      </c>
      <c r="L172">
        <v>85705</v>
      </c>
      <c r="M172" t="s">
        <v>734</v>
      </c>
      <c r="N172" t="s">
        <v>40</v>
      </c>
      <c r="O172" t="s">
        <v>71</v>
      </c>
      <c r="P172" t="s">
        <v>735</v>
      </c>
      <c r="Q172" s="8">
        <v>9000</v>
      </c>
      <c r="R172">
        <v>5</v>
      </c>
      <c r="S172" s="8">
        <f>Table3[[#This Row],[Harga]]*Table3[[#This Row],[Quantity]]</f>
        <v>45000</v>
      </c>
      <c r="T172">
        <v>0.7</v>
      </c>
      <c r="U172" s="8">
        <f>Table3[[#This Row],[Discount]]*Table3[[#This Row],[Revenue]]</f>
        <v>31499.999999999996</v>
      </c>
      <c r="V172" s="8">
        <f>Table3[[#This Row],[Revenue]]-Table3[[#This Row],[Total Discount]]</f>
        <v>13500.000000000004</v>
      </c>
    </row>
    <row r="173" spans="1:22" x14ac:dyDescent="0.35">
      <c r="A173">
        <v>169</v>
      </c>
      <c r="B173" t="s">
        <v>736</v>
      </c>
      <c r="C173" s="5">
        <v>42641</v>
      </c>
      <c r="D173" s="6">
        <v>2016</v>
      </c>
      <c r="E173" s="5" t="s">
        <v>111</v>
      </c>
      <c r="F173" s="7">
        <v>28</v>
      </c>
      <c r="G173" t="s">
        <v>67</v>
      </c>
      <c r="H173" t="s">
        <v>139</v>
      </c>
      <c r="I173" t="s">
        <v>737</v>
      </c>
      <c r="J173" t="s">
        <v>37</v>
      </c>
      <c r="K173" t="s">
        <v>651</v>
      </c>
      <c r="L173">
        <v>62301</v>
      </c>
      <c r="M173" t="s">
        <v>738</v>
      </c>
      <c r="N173" t="s">
        <v>40</v>
      </c>
      <c r="O173" t="s">
        <v>63</v>
      </c>
      <c r="P173" t="s">
        <v>739</v>
      </c>
      <c r="Q173" s="8">
        <v>100000</v>
      </c>
      <c r="R173">
        <v>4</v>
      </c>
      <c r="S173" s="8">
        <f>Table3[[#This Row],[Harga]]*Table3[[#This Row],[Quantity]]</f>
        <v>400000</v>
      </c>
      <c r="T173">
        <v>0.2</v>
      </c>
      <c r="U173" s="8">
        <f>Table3[[#This Row],[Discount]]*Table3[[#This Row],[Revenue]]</f>
        <v>80000</v>
      </c>
      <c r="V173" s="8">
        <f>Table3[[#This Row],[Revenue]]-Table3[[#This Row],[Total Discount]]</f>
        <v>320000</v>
      </c>
    </row>
    <row r="174" spans="1:22" x14ac:dyDescent="0.35">
      <c r="A174">
        <v>170</v>
      </c>
      <c r="B174" t="s">
        <v>740</v>
      </c>
      <c r="C174" s="5">
        <v>42974</v>
      </c>
      <c r="D174" s="6">
        <v>2017</v>
      </c>
      <c r="E174" s="5" t="s">
        <v>93</v>
      </c>
      <c r="F174" s="7">
        <v>27</v>
      </c>
      <c r="G174" t="s">
        <v>67</v>
      </c>
      <c r="H174" t="s">
        <v>25</v>
      </c>
      <c r="I174" t="s">
        <v>741</v>
      </c>
      <c r="J174" t="s">
        <v>37</v>
      </c>
      <c r="K174" t="s">
        <v>213</v>
      </c>
      <c r="L174">
        <v>2038</v>
      </c>
      <c r="M174" t="s">
        <v>742</v>
      </c>
      <c r="N174" t="s">
        <v>30</v>
      </c>
      <c r="O174" t="s">
        <v>48</v>
      </c>
      <c r="P174" t="s">
        <v>743</v>
      </c>
      <c r="Q174" s="8">
        <v>1489000</v>
      </c>
      <c r="R174">
        <v>7</v>
      </c>
      <c r="S174" s="8">
        <f>Table3[[#This Row],[Harga]]*Table3[[#This Row],[Quantity]]</f>
        <v>10423000</v>
      </c>
      <c r="T174">
        <v>0.3</v>
      </c>
      <c r="U174" s="8">
        <f>Table3[[#This Row],[Discount]]*Table3[[#This Row],[Revenue]]</f>
        <v>3126900</v>
      </c>
      <c r="V174" s="8">
        <f>Table3[[#This Row],[Revenue]]-Table3[[#This Row],[Total Discount]]</f>
        <v>7296100</v>
      </c>
    </row>
    <row r="175" spans="1:22" x14ac:dyDescent="0.35">
      <c r="A175">
        <v>171</v>
      </c>
      <c r="B175" t="s">
        <v>744</v>
      </c>
      <c r="C175" s="5">
        <v>42122</v>
      </c>
      <c r="D175" s="6">
        <v>2015</v>
      </c>
      <c r="E175" s="5" t="s">
        <v>58</v>
      </c>
      <c r="F175" s="7">
        <v>28</v>
      </c>
      <c r="G175" t="s">
        <v>35</v>
      </c>
      <c r="H175" t="s">
        <v>25</v>
      </c>
      <c r="I175" t="s">
        <v>745</v>
      </c>
      <c r="J175" t="s">
        <v>27</v>
      </c>
      <c r="K175" t="s">
        <v>82</v>
      </c>
      <c r="L175">
        <v>77095</v>
      </c>
      <c r="M175" t="s">
        <v>746</v>
      </c>
      <c r="N175" t="s">
        <v>40</v>
      </c>
      <c r="O175" t="s">
        <v>78</v>
      </c>
      <c r="P175" t="s">
        <v>747</v>
      </c>
      <c r="Q175" s="8">
        <v>9000</v>
      </c>
      <c r="R175">
        <v>3</v>
      </c>
      <c r="S175" s="8">
        <f>Table3[[#This Row],[Harga]]*Table3[[#This Row],[Quantity]]</f>
        <v>27000</v>
      </c>
      <c r="T175">
        <v>0.8</v>
      </c>
      <c r="U175" s="8">
        <f>Table3[[#This Row],[Discount]]*Table3[[#This Row],[Revenue]]</f>
        <v>21600</v>
      </c>
      <c r="V175" s="8">
        <f>Table3[[#This Row],[Revenue]]-Table3[[#This Row],[Total Discount]]</f>
        <v>5400</v>
      </c>
    </row>
    <row r="176" spans="1:22" x14ac:dyDescent="0.35">
      <c r="A176">
        <v>172</v>
      </c>
      <c r="B176" t="s">
        <v>748</v>
      </c>
      <c r="C176" s="5">
        <v>42671</v>
      </c>
      <c r="D176" s="6">
        <v>2016</v>
      </c>
      <c r="E176" s="5" t="s">
        <v>44</v>
      </c>
      <c r="F176" s="7">
        <v>28</v>
      </c>
      <c r="G176" t="s">
        <v>51</v>
      </c>
      <c r="H176" t="s">
        <v>139</v>
      </c>
      <c r="I176" t="s">
        <v>749</v>
      </c>
      <c r="J176" t="s">
        <v>37</v>
      </c>
      <c r="K176" t="s">
        <v>38</v>
      </c>
      <c r="L176">
        <v>94109</v>
      </c>
      <c r="M176" t="s">
        <v>750</v>
      </c>
      <c r="N176" t="s">
        <v>40</v>
      </c>
      <c r="O176" t="s">
        <v>63</v>
      </c>
      <c r="P176" t="s">
        <v>751</v>
      </c>
      <c r="Q176" s="8">
        <v>51000</v>
      </c>
      <c r="R176">
        <v>7</v>
      </c>
      <c r="S176" s="8">
        <f>Table3[[#This Row],[Harga]]*Table3[[#This Row],[Quantity]]</f>
        <v>357000</v>
      </c>
      <c r="T176">
        <v>0</v>
      </c>
      <c r="U176" s="8">
        <f>Table3[[#This Row],[Discount]]*Table3[[#This Row],[Revenue]]</f>
        <v>0</v>
      </c>
      <c r="V176" s="8">
        <f>Table3[[#This Row],[Revenue]]-Table3[[#This Row],[Total Discount]]</f>
        <v>357000</v>
      </c>
    </row>
    <row r="177" spans="1:22" x14ac:dyDescent="0.35">
      <c r="A177">
        <v>173</v>
      </c>
      <c r="B177" t="s">
        <v>752</v>
      </c>
      <c r="C177" s="5">
        <v>42181</v>
      </c>
      <c r="D177" s="6">
        <v>2015</v>
      </c>
      <c r="E177" s="5" t="s">
        <v>34</v>
      </c>
      <c r="F177" s="7">
        <v>26</v>
      </c>
      <c r="G177" t="s">
        <v>67</v>
      </c>
      <c r="H177" t="s">
        <v>25</v>
      </c>
      <c r="I177" t="s">
        <v>753</v>
      </c>
      <c r="J177" t="s">
        <v>37</v>
      </c>
      <c r="K177" t="s">
        <v>545</v>
      </c>
      <c r="L177">
        <v>48180</v>
      </c>
      <c r="M177" t="s">
        <v>754</v>
      </c>
      <c r="N177" t="s">
        <v>135</v>
      </c>
      <c r="O177" t="s">
        <v>162</v>
      </c>
      <c r="P177" t="s">
        <v>755</v>
      </c>
      <c r="Q177" s="8">
        <v>42000</v>
      </c>
      <c r="R177">
        <v>2</v>
      </c>
      <c r="S177" s="8">
        <f>Table3[[#This Row],[Harga]]*Table3[[#This Row],[Quantity]]</f>
        <v>84000</v>
      </c>
      <c r="T177">
        <v>0</v>
      </c>
      <c r="U177" s="8">
        <f>Table3[[#This Row],[Discount]]*Table3[[#This Row],[Revenue]]</f>
        <v>0</v>
      </c>
      <c r="V177" s="8">
        <f>Table3[[#This Row],[Revenue]]-Table3[[#This Row],[Total Discount]]</f>
        <v>84000</v>
      </c>
    </row>
    <row r="178" spans="1:22" x14ac:dyDescent="0.35">
      <c r="A178">
        <v>174</v>
      </c>
      <c r="B178" t="s">
        <v>756</v>
      </c>
      <c r="C178" s="5">
        <v>42335</v>
      </c>
      <c r="D178" s="6">
        <v>2015</v>
      </c>
      <c r="E178" s="5" t="s">
        <v>23</v>
      </c>
      <c r="F178" s="7">
        <v>27</v>
      </c>
      <c r="G178" t="s">
        <v>116</v>
      </c>
      <c r="H178" t="s">
        <v>25</v>
      </c>
      <c r="I178" t="s">
        <v>757</v>
      </c>
      <c r="J178" t="s">
        <v>27</v>
      </c>
      <c r="K178" t="s">
        <v>420</v>
      </c>
      <c r="L178">
        <v>33024</v>
      </c>
      <c r="M178" t="s">
        <v>758</v>
      </c>
      <c r="N178" t="s">
        <v>30</v>
      </c>
      <c r="O178" t="s">
        <v>48</v>
      </c>
      <c r="P178" t="s">
        <v>759</v>
      </c>
      <c r="Q178" s="8">
        <v>376000</v>
      </c>
      <c r="R178">
        <v>3</v>
      </c>
      <c r="S178" s="8">
        <f>Table3[[#This Row],[Harga]]*Table3[[#This Row],[Quantity]]</f>
        <v>1128000</v>
      </c>
      <c r="T178">
        <v>0.45</v>
      </c>
      <c r="U178" s="8">
        <f>Table3[[#This Row],[Discount]]*Table3[[#This Row],[Revenue]]</f>
        <v>507600</v>
      </c>
      <c r="V178" s="8">
        <f>Table3[[#This Row],[Revenue]]-Table3[[#This Row],[Total Discount]]</f>
        <v>620400</v>
      </c>
    </row>
    <row r="179" spans="1:22" x14ac:dyDescent="0.35">
      <c r="A179">
        <v>175</v>
      </c>
      <c r="B179" t="s">
        <v>760</v>
      </c>
      <c r="C179" s="5">
        <v>42341</v>
      </c>
      <c r="D179" s="6">
        <v>2015</v>
      </c>
      <c r="E179" s="5" t="s">
        <v>66</v>
      </c>
      <c r="F179" s="7">
        <v>3</v>
      </c>
      <c r="G179" t="s">
        <v>116</v>
      </c>
      <c r="H179" t="s">
        <v>139</v>
      </c>
      <c r="I179" t="s">
        <v>761</v>
      </c>
      <c r="J179" t="s">
        <v>37</v>
      </c>
      <c r="K179" t="s">
        <v>141</v>
      </c>
      <c r="L179">
        <v>19140</v>
      </c>
      <c r="M179" t="s">
        <v>762</v>
      </c>
      <c r="N179" t="s">
        <v>135</v>
      </c>
      <c r="O179" t="s">
        <v>567</v>
      </c>
      <c r="P179" t="s">
        <v>763</v>
      </c>
      <c r="Q179" s="8">
        <v>483000</v>
      </c>
      <c r="R179">
        <v>4</v>
      </c>
      <c r="S179" s="8">
        <f>Table3[[#This Row],[Harga]]*Table3[[#This Row],[Quantity]]</f>
        <v>1932000</v>
      </c>
      <c r="T179">
        <v>0.7</v>
      </c>
      <c r="U179" s="8">
        <f>Table3[[#This Row],[Discount]]*Table3[[#This Row],[Revenue]]</f>
        <v>1352400</v>
      </c>
      <c r="V179" s="8">
        <f>Table3[[#This Row],[Revenue]]-Table3[[#This Row],[Total Discount]]</f>
        <v>579600</v>
      </c>
    </row>
    <row r="180" spans="1:22" x14ac:dyDescent="0.35">
      <c r="A180">
        <v>176</v>
      </c>
      <c r="B180" t="s">
        <v>764</v>
      </c>
      <c r="C180" s="5">
        <v>41967</v>
      </c>
      <c r="D180" s="6">
        <v>2014</v>
      </c>
      <c r="E180" s="5" t="s">
        <v>23</v>
      </c>
      <c r="F180" s="7">
        <v>24</v>
      </c>
      <c r="G180" t="s">
        <v>67</v>
      </c>
      <c r="H180" t="s">
        <v>139</v>
      </c>
      <c r="I180" t="s">
        <v>765</v>
      </c>
      <c r="J180" t="s">
        <v>27</v>
      </c>
      <c r="K180" t="s">
        <v>213</v>
      </c>
      <c r="L180">
        <v>45231</v>
      </c>
      <c r="M180" t="s">
        <v>766</v>
      </c>
      <c r="N180" t="s">
        <v>40</v>
      </c>
      <c r="O180" t="s">
        <v>96</v>
      </c>
      <c r="P180" t="s">
        <v>767</v>
      </c>
      <c r="Q180" s="8">
        <v>3000</v>
      </c>
      <c r="R180">
        <v>1</v>
      </c>
      <c r="S180" s="8">
        <f>Table3[[#This Row],[Harga]]*Table3[[#This Row],[Quantity]]</f>
        <v>3000</v>
      </c>
      <c r="T180">
        <v>0.2</v>
      </c>
      <c r="U180" s="8">
        <f>Table3[[#This Row],[Discount]]*Table3[[#This Row],[Revenue]]</f>
        <v>600</v>
      </c>
      <c r="V180" s="8">
        <f>Table3[[#This Row],[Revenue]]-Table3[[#This Row],[Total Discount]]</f>
        <v>2400</v>
      </c>
    </row>
    <row r="181" spans="1:22" x14ac:dyDescent="0.35">
      <c r="A181">
        <v>177</v>
      </c>
      <c r="B181" t="s">
        <v>768</v>
      </c>
      <c r="C181" s="5">
        <v>43080</v>
      </c>
      <c r="D181" s="6">
        <v>2017</v>
      </c>
      <c r="E181" s="5" t="s">
        <v>66</v>
      </c>
      <c r="F181" s="7">
        <v>11</v>
      </c>
      <c r="G181" t="s">
        <v>67</v>
      </c>
      <c r="H181" t="s">
        <v>139</v>
      </c>
      <c r="I181" t="s">
        <v>769</v>
      </c>
      <c r="J181" t="s">
        <v>27</v>
      </c>
      <c r="K181" t="s">
        <v>248</v>
      </c>
      <c r="L181">
        <v>10009</v>
      </c>
      <c r="M181" t="s">
        <v>770</v>
      </c>
      <c r="N181" t="s">
        <v>40</v>
      </c>
      <c r="O181" t="s">
        <v>71</v>
      </c>
      <c r="P181" t="s">
        <v>771</v>
      </c>
      <c r="Q181" s="8">
        <v>24000</v>
      </c>
      <c r="R181">
        <v>4</v>
      </c>
      <c r="S181" s="8">
        <f>Table3[[#This Row],[Harga]]*Table3[[#This Row],[Quantity]]</f>
        <v>96000</v>
      </c>
      <c r="T181">
        <v>0.2</v>
      </c>
      <c r="U181" s="8">
        <f>Table3[[#This Row],[Discount]]*Table3[[#This Row],[Revenue]]</f>
        <v>19200</v>
      </c>
      <c r="V181" s="8">
        <f>Table3[[#This Row],[Revenue]]-Table3[[#This Row],[Total Discount]]</f>
        <v>76800</v>
      </c>
    </row>
    <row r="182" spans="1:22" x14ac:dyDescent="0.35">
      <c r="A182">
        <v>178</v>
      </c>
      <c r="B182" t="s">
        <v>772</v>
      </c>
      <c r="C182" s="5">
        <v>41903</v>
      </c>
      <c r="D182" s="6">
        <v>2014</v>
      </c>
      <c r="E182" s="5" t="s">
        <v>111</v>
      </c>
      <c r="F182" s="7">
        <v>21</v>
      </c>
      <c r="G182" t="s">
        <v>24</v>
      </c>
      <c r="H182" t="s">
        <v>25</v>
      </c>
      <c r="I182" t="s">
        <v>773</v>
      </c>
      <c r="J182" t="s">
        <v>27</v>
      </c>
      <c r="K182" t="s">
        <v>53</v>
      </c>
      <c r="L182">
        <v>98198</v>
      </c>
      <c r="M182" t="s">
        <v>774</v>
      </c>
      <c r="N182" t="s">
        <v>135</v>
      </c>
      <c r="O182" t="s">
        <v>136</v>
      </c>
      <c r="P182" t="s">
        <v>775</v>
      </c>
      <c r="Q182" s="8">
        <v>247000</v>
      </c>
      <c r="R182">
        <v>2</v>
      </c>
      <c r="S182" s="8">
        <f>Table3[[#This Row],[Harga]]*Table3[[#This Row],[Quantity]]</f>
        <v>494000</v>
      </c>
      <c r="T182">
        <v>0.2</v>
      </c>
      <c r="U182" s="8">
        <f>Table3[[#This Row],[Discount]]*Table3[[#This Row],[Revenue]]</f>
        <v>98800</v>
      </c>
      <c r="V182" s="8">
        <f>Table3[[#This Row],[Revenue]]-Table3[[#This Row],[Total Discount]]</f>
        <v>395200</v>
      </c>
    </row>
    <row r="183" spans="1:22" x14ac:dyDescent="0.35">
      <c r="A183">
        <v>179</v>
      </c>
      <c r="B183" t="s">
        <v>776</v>
      </c>
      <c r="C183" s="5">
        <v>41797</v>
      </c>
      <c r="D183" s="6">
        <v>2014</v>
      </c>
      <c r="E183" s="5" t="s">
        <v>34</v>
      </c>
      <c r="F183" s="7">
        <v>7</v>
      </c>
      <c r="G183" t="s">
        <v>51</v>
      </c>
      <c r="H183" t="s">
        <v>139</v>
      </c>
      <c r="I183" t="s">
        <v>777</v>
      </c>
      <c r="J183" t="s">
        <v>37</v>
      </c>
      <c r="K183" t="s">
        <v>218</v>
      </c>
      <c r="L183">
        <v>61604</v>
      </c>
      <c r="M183" t="s">
        <v>778</v>
      </c>
      <c r="N183" t="s">
        <v>40</v>
      </c>
      <c r="O183" t="s">
        <v>71</v>
      </c>
      <c r="P183" t="s">
        <v>779</v>
      </c>
      <c r="Q183" s="8">
        <v>13000</v>
      </c>
      <c r="R183">
        <v>3</v>
      </c>
      <c r="S183" s="8">
        <f>Table3[[#This Row],[Harga]]*Table3[[#This Row],[Quantity]]</f>
        <v>39000</v>
      </c>
      <c r="T183">
        <v>0.8</v>
      </c>
      <c r="U183" s="8">
        <f>Table3[[#This Row],[Discount]]*Table3[[#This Row],[Revenue]]</f>
        <v>31200</v>
      </c>
      <c r="V183" s="8">
        <f>Table3[[#This Row],[Revenue]]-Table3[[#This Row],[Total Discount]]</f>
        <v>7800</v>
      </c>
    </row>
    <row r="184" spans="1:22" x14ac:dyDescent="0.35">
      <c r="A184">
        <v>180</v>
      </c>
      <c r="B184" t="s">
        <v>780</v>
      </c>
      <c r="C184" s="5">
        <v>42916</v>
      </c>
      <c r="D184" s="6">
        <v>2017</v>
      </c>
      <c r="E184" s="5" t="s">
        <v>34</v>
      </c>
      <c r="F184" s="7">
        <v>30</v>
      </c>
      <c r="G184" t="s">
        <v>67</v>
      </c>
      <c r="H184" t="s">
        <v>139</v>
      </c>
      <c r="I184" t="s">
        <v>781</v>
      </c>
      <c r="J184" t="s">
        <v>75</v>
      </c>
      <c r="K184" t="s">
        <v>151</v>
      </c>
      <c r="L184">
        <v>89115</v>
      </c>
      <c r="M184" t="s">
        <v>782</v>
      </c>
      <c r="N184" t="s">
        <v>40</v>
      </c>
      <c r="O184" t="s">
        <v>71</v>
      </c>
      <c r="P184" t="s">
        <v>783</v>
      </c>
      <c r="Q184" s="8">
        <v>76000</v>
      </c>
      <c r="R184">
        <v>3</v>
      </c>
      <c r="S184" s="8">
        <f>Table3[[#This Row],[Harga]]*Table3[[#This Row],[Quantity]]</f>
        <v>228000</v>
      </c>
      <c r="T184">
        <v>0.2</v>
      </c>
      <c r="U184" s="8">
        <f>Table3[[#This Row],[Discount]]*Table3[[#This Row],[Revenue]]</f>
        <v>45600</v>
      </c>
      <c r="V184" s="8">
        <f>Table3[[#This Row],[Revenue]]-Table3[[#This Row],[Total Discount]]</f>
        <v>182400</v>
      </c>
    </row>
    <row r="185" spans="1:22" x14ac:dyDescent="0.35">
      <c r="A185">
        <v>181</v>
      </c>
      <c r="B185" t="s">
        <v>784</v>
      </c>
      <c r="C185" s="5">
        <v>43025</v>
      </c>
      <c r="D185" s="6">
        <v>2017</v>
      </c>
      <c r="E185" s="5" t="s">
        <v>44</v>
      </c>
      <c r="F185" s="7">
        <v>17</v>
      </c>
      <c r="G185" t="s">
        <v>51</v>
      </c>
      <c r="H185" t="s">
        <v>25</v>
      </c>
      <c r="I185" t="s">
        <v>785</v>
      </c>
      <c r="J185" t="s">
        <v>37</v>
      </c>
      <c r="K185" t="s">
        <v>213</v>
      </c>
      <c r="L185">
        <v>2886</v>
      </c>
      <c r="M185" t="s">
        <v>786</v>
      </c>
      <c r="N185" t="s">
        <v>40</v>
      </c>
      <c r="O185" t="s">
        <v>84</v>
      </c>
      <c r="P185" t="s">
        <v>787</v>
      </c>
      <c r="Q185" s="8">
        <v>50000</v>
      </c>
      <c r="R185">
        <v>2</v>
      </c>
      <c r="S185" s="8">
        <f>Table3[[#This Row],[Harga]]*Table3[[#This Row],[Quantity]]</f>
        <v>100000</v>
      </c>
      <c r="T185">
        <v>0</v>
      </c>
      <c r="U185" s="8">
        <f>Table3[[#This Row],[Discount]]*Table3[[#This Row],[Revenue]]</f>
        <v>0</v>
      </c>
      <c r="V185" s="8">
        <f>Table3[[#This Row],[Revenue]]-Table3[[#This Row],[Total Discount]]</f>
        <v>100000</v>
      </c>
    </row>
    <row r="186" spans="1:22" x14ac:dyDescent="0.35">
      <c r="A186">
        <v>182</v>
      </c>
      <c r="B186" t="s">
        <v>788</v>
      </c>
      <c r="C186" s="5">
        <v>42308</v>
      </c>
      <c r="D186" s="6">
        <v>2015</v>
      </c>
      <c r="E186" s="5" t="s">
        <v>44</v>
      </c>
      <c r="F186" s="7">
        <v>31</v>
      </c>
      <c r="G186" t="s">
        <v>51</v>
      </c>
      <c r="H186" t="s">
        <v>25</v>
      </c>
      <c r="I186" t="s">
        <v>74</v>
      </c>
      <c r="J186" t="s">
        <v>75</v>
      </c>
      <c r="K186" t="s">
        <v>420</v>
      </c>
      <c r="L186">
        <v>49201</v>
      </c>
      <c r="M186" t="s">
        <v>789</v>
      </c>
      <c r="N186" t="s">
        <v>40</v>
      </c>
      <c r="O186" t="s">
        <v>790</v>
      </c>
      <c r="P186" t="s">
        <v>791</v>
      </c>
      <c r="Q186" s="8">
        <v>71000</v>
      </c>
      <c r="R186">
        <v>4</v>
      </c>
      <c r="S186" s="8">
        <f>Table3[[#This Row],[Harga]]*Table3[[#This Row],[Quantity]]</f>
        <v>284000</v>
      </c>
      <c r="T186">
        <v>0</v>
      </c>
      <c r="U186" s="8">
        <f>Table3[[#This Row],[Discount]]*Table3[[#This Row],[Revenue]]</f>
        <v>0</v>
      </c>
      <c r="V186" s="8">
        <f>Table3[[#This Row],[Revenue]]-Table3[[#This Row],[Total Discount]]</f>
        <v>284000</v>
      </c>
    </row>
    <row r="187" spans="1:22" x14ac:dyDescent="0.35">
      <c r="A187">
        <v>183</v>
      </c>
      <c r="B187" t="s">
        <v>792</v>
      </c>
      <c r="C187" s="5">
        <v>42621</v>
      </c>
      <c r="D187" s="6">
        <v>2016</v>
      </c>
      <c r="E187" s="5" t="s">
        <v>111</v>
      </c>
      <c r="F187" s="7">
        <v>8</v>
      </c>
      <c r="G187" t="s">
        <v>51</v>
      </c>
      <c r="H187" t="s">
        <v>25</v>
      </c>
      <c r="I187" t="s">
        <v>793</v>
      </c>
      <c r="J187" t="s">
        <v>27</v>
      </c>
      <c r="K187" t="s">
        <v>283</v>
      </c>
      <c r="L187">
        <v>77036</v>
      </c>
      <c r="M187" t="s">
        <v>794</v>
      </c>
      <c r="N187" t="s">
        <v>40</v>
      </c>
      <c r="O187" t="s">
        <v>84</v>
      </c>
      <c r="P187" t="s">
        <v>795</v>
      </c>
      <c r="Q187" s="8">
        <v>36000</v>
      </c>
      <c r="R187">
        <v>3</v>
      </c>
      <c r="S187" s="8">
        <f>Table3[[#This Row],[Harga]]*Table3[[#This Row],[Quantity]]</f>
        <v>108000</v>
      </c>
      <c r="T187">
        <v>0.2</v>
      </c>
      <c r="U187" s="8">
        <f>Table3[[#This Row],[Discount]]*Table3[[#This Row],[Revenue]]</f>
        <v>21600</v>
      </c>
      <c r="V187" s="8">
        <f>Table3[[#This Row],[Revenue]]-Table3[[#This Row],[Total Discount]]</f>
        <v>86400</v>
      </c>
    </row>
    <row r="188" spans="1:22" x14ac:dyDescent="0.35">
      <c r="A188">
        <v>184</v>
      </c>
      <c r="B188" t="s">
        <v>796</v>
      </c>
      <c r="C188" s="5">
        <v>41997</v>
      </c>
      <c r="D188" s="6">
        <v>2014</v>
      </c>
      <c r="E188" s="5" t="s">
        <v>66</v>
      </c>
      <c r="F188" s="7">
        <v>24</v>
      </c>
      <c r="G188" t="s">
        <v>35</v>
      </c>
      <c r="H188" t="s">
        <v>139</v>
      </c>
      <c r="I188" t="s">
        <v>797</v>
      </c>
      <c r="J188" t="s">
        <v>27</v>
      </c>
      <c r="K188" t="s">
        <v>133</v>
      </c>
      <c r="L188">
        <v>33180</v>
      </c>
      <c r="M188" t="s">
        <v>798</v>
      </c>
      <c r="N188" t="s">
        <v>40</v>
      </c>
      <c r="O188" t="s">
        <v>63</v>
      </c>
      <c r="P188" t="s">
        <v>799</v>
      </c>
      <c r="Q188" s="8">
        <v>10000</v>
      </c>
      <c r="R188">
        <v>2</v>
      </c>
      <c r="S188" s="8">
        <f>Table3[[#This Row],[Harga]]*Table3[[#This Row],[Quantity]]</f>
        <v>20000</v>
      </c>
      <c r="T188">
        <v>0.2</v>
      </c>
      <c r="U188" s="8">
        <f>Table3[[#This Row],[Discount]]*Table3[[#This Row],[Revenue]]</f>
        <v>4000</v>
      </c>
      <c r="V188" s="8">
        <f>Table3[[#This Row],[Revenue]]-Table3[[#This Row],[Total Discount]]</f>
        <v>16000</v>
      </c>
    </row>
    <row r="189" spans="1:22" x14ac:dyDescent="0.35">
      <c r="A189">
        <v>185</v>
      </c>
      <c r="B189" t="s">
        <v>800</v>
      </c>
      <c r="C189" s="5">
        <v>41745</v>
      </c>
      <c r="D189" s="6">
        <v>2014</v>
      </c>
      <c r="E189" s="5" t="s">
        <v>58</v>
      </c>
      <c r="F189" s="7">
        <v>16</v>
      </c>
      <c r="G189" t="s">
        <v>35</v>
      </c>
      <c r="H189" t="s">
        <v>25</v>
      </c>
      <c r="I189" t="s">
        <v>381</v>
      </c>
      <c r="J189" t="s">
        <v>37</v>
      </c>
      <c r="K189" t="s">
        <v>166</v>
      </c>
      <c r="L189">
        <v>28403</v>
      </c>
      <c r="M189" t="s">
        <v>801</v>
      </c>
      <c r="N189" t="s">
        <v>40</v>
      </c>
      <c r="O189" t="s">
        <v>96</v>
      </c>
      <c r="P189" t="s">
        <v>802</v>
      </c>
      <c r="Q189" s="8">
        <v>40000</v>
      </c>
      <c r="R189">
        <v>6</v>
      </c>
      <c r="S189" s="8">
        <f>Table3[[#This Row],[Harga]]*Table3[[#This Row],[Quantity]]</f>
        <v>240000</v>
      </c>
      <c r="T189">
        <v>0.2</v>
      </c>
      <c r="U189" s="8">
        <f>Table3[[#This Row],[Discount]]*Table3[[#This Row],[Revenue]]</f>
        <v>48000</v>
      </c>
      <c r="V189" s="8">
        <f>Table3[[#This Row],[Revenue]]-Table3[[#This Row],[Total Discount]]</f>
        <v>192000</v>
      </c>
    </row>
    <row r="190" spans="1:22" x14ac:dyDescent="0.35">
      <c r="A190">
        <v>186</v>
      </c>
      <c r="B190" t="s">
        <v>803</v>
      </c>
      <c r="C190" s="5">
        <v>43093</v>
      </c>
      <c r="D190" s="6">
        <v>2017</v>
      </c>
      <c r="E190" s="5" t="s">
        <v>66</v>
      </c>
      <c r="F190" s="7">
        <v>24</v>
      </c>
      <c r="G190" t="s">
        <v>51</v>
      </c>
      <c r="H190" t="s">
        <v>59</v>
      </c>
      <c r="I190" t="s">
        <v>804</v>
      </c>
      <c r="J190" t="s">
        <v>27</v>
      </c>
      <c r="K190" t="s">
        <v>222</v>
      </c>
      <c r="L190">
        <v>10024</v>
      </c>
      <c r="M190" t="s">
        <v>805</v>
      </c>
      <c r="N190" t="s">
        <v>40</v>
      </c>
      <c r="O190" t="s">
        <v>78</v>
      </c>
      <c r="P190" t="s">
        <v>806</v>
      </c>
      <c r="Q190" s="8">
        <v>36000</v>
      </c>
      <c r="R190">
        <v>3</v>
      </c>
      <c r="S190" s="8">
        <f>Table3[[#This Row],[Harga]]*Table3[[#This Row],[Quantity]]</f>
        <v>108000</v>
      </c>
      <c r="T190">
        <v>0</v>
      </c>
      <c r="U190" s="8">
        <f>Table3[[#This Row],[Discount]]*Table3[[#This Row],[Revenue]]</f>
        <v>0</v>
      </c>
      <c r="V190" s="8">
        <f>Table3[[#This Row],[Revenue]]-Table3[[#This Row],[Total Discount]]</f>
        <v>108000</v>
      </c>
    </row>
    <row r="191" spans="1:22" x14ac:dyDescent="0.35">
      <c r="A191">
        <v>187</v>
      </c>
      <c r="B191" t="s">
        <v>807</v>
      </c>
      <c r="C191" s="5">
        <v>43077</v>
      </c>
      <c r="D191" s="6">
        <v>2017</v>
      </c>
      <c r="E191" s="5" t="s">
        <v>66</v>
      </c>
      <c r="F191" s="7">
        <v>8</v>
      </c>
      <c r="G191" t="s">
        <v>51</v>
      </c>
      <c r="H191" t="s">
        <v>25</v>
      </c>
      <c r="I191" t="s">
        <v>808</v>
      </c>
      <c r="J191" t="s">
        <v>27</v>
      </c>
      <c r="K191" t="s">
        <v>545</v>
      </c>
      <c r="L191">
        <v>94110</v>
      </c>
      <c r="M191" t="s">
        <v>809</v>
      </c>
      <c r="N191" t="s">
        <v>135</v>
      </c>
      <c r="O191" t="s">
        <v>162</v>
      </c>
      <c r="P191" t="s">
        <v>810</v>
      </c>
      <c r="Q191" s="8">
        <v>180000</v>
      </c>
      <c r="R191">
        <v>5</v>
      </c>
      <c r="S191" s="8">
        <f>Table3[[#This Row],[Harga]]*Table3[[#This Row],[Quantity]]</f>
        <v>900000</v>
      </c>
      <c r="T191">
        <v>0</v>
      </c>
      <c r="U191" s="8">
        <f>Table3[[#This Row],[Discount]]*Table3[[#This Row],[Revenue]]</f>
        <v>0</v>
      </c>
      <c r="V191" s="8">
        <f>Table3[[#This Row],[Revenue]]-Table3[[#This Row],[Total Discount]]</f>
        <v>900000</v>
      </c>
    </row>
    <row r="192" spans="1:22" x14ac:dyDescent="0.35">
      <c r="A192">
        <v>188</v>
      </c>
      <c r="B192" t="s">
        <v>811</v>
      </c>
      <c r="C192" s="5">
        <v>43042</v>
      </c>
      <c r="D192" s="6">
        <v>2017</v>
      </c>
      <c r="E192" s="5" t="s">
        <v>23</v>
      </c>
      <c r="F192" s="7">
        <v>3</v>
      </c>
      <c r="G192" t="s">
        <v>67</v>
      </c>
      <c r="H192" t="s">
        <v>139</v>
      </c>
      <c r="I192" t="s">
        <v>812</v>
      </c>
      <c r="J192" t="s">
        <v>37</v>
      </c>
      <c r="K192" t="s">
        <v>253</v>
      </c>
      <c r="L192">
        <v>98105</v>
      </c>
      <c r="M192" t="s">
        <v>813</v>
      </c>
      <c r="N192" t="s">
        <v>40</v>
      </c>
      <c r="O192" t="s">
        <v>63</v>
      </c>
      <c r="P192" t="s">
        <v>814</v>
      </c>
      <c r="Q192" s="8">
        <v>140000</v>
      </c>
      <c r="R192">
        <v>7</v>
      </c>
      <c r="S192" s="8">
        <f>Table3[[#This Row],[Harga]]*Table3[[#This Row],[Quantity]]</f>
        <v>980000</v>
      </c>
      <c r="T192">
        <v>0</v>
      </c>
      <c r="U192" s="8">
        <f>Table3[[#This Row],[Discount]]*Table3[[#This Row],[Revenue]]</f>
        <v>0</v>
      </c>
      <c r="V192" s="8">
        <f>Table3[[#This Row],[Revenue]]-Table3[[#This Row],[Total Discount]]</f>
        <v>980000</v>
      </c>
    </row>
    <row r="193" spans="1:22" x14ac:dyDescent="0.35">
      <c r="A193">
        <v>189</v>
      </c>
      <c r="B193" t="s">
        <v>815</v>
      </c>
      <c r="C193" s="5">
        <v>42910</v>
      </c>
      <c r="D193" s="6">
        <v>2017</v>
      </c>
      <c r="E193" s="5" t="s">
        <v>34</v>
      </c>
      <c r="F193" s="7">
        <v>24</v>
      </c>
      <c r="G193" t="s">
        <v>51</v>
      </c>
      <c r="H193" t="s">
        <v>139</v>
      </c>
      <c r="I193" t="s">
        <v>816</v>
      </c>
      <c r="J193" t="s">
        <v>27</v>
      </c>
      <c r="K193" t="s">
        <v>38</v>
      </c>
      <c r="L193">
        <v>92646</v>
      </c>
      <c r="M193" t="s">
        <v>817</v>
      </c>
      <c r="N193" t="s">
        <v>40</v>
      </c>
      <c r="O193" t="s">
        <v>96</v>
      </c>
      <c r="P193" t="s">
        <v>818</v>
      </c>
      <c r="Q193" s="8">
        <v>96000</v>
      </c>
      <c r="R193">
        <v>8</v>
      </c>
      <c r="S193" s="8">
        <f>Table3[[#This Row],[Harga]]*Table3[[#This Row],[Quantity]]</f>
        <v>768000</v>
      </c>
      <c r="T193">
        <v>0</v>
      </c>
      <c r="U193" s="8">
        <f>Table3[[#This Row],[Discount]]*Table3[[#This Row],[Revenue]]</f>
        <v>0</v>
      </c>
      <c r="V193" s="8">
        <f>Table3[[#This Row],[Revenue]]-Table3[[#This Row],[Total Discount]]</f>
        <v>768000</v>
      </c>
    </row>
    <row r="194" spans="1:22" x14ac:dyDescent="0.35">
      <c r="A194">
        <v>190</v>
      </c>
      <c r="B194" t="s">
        <v>819</v>
      </c>
      <c r="C194" s="5">
        <v>42474</v>
      </c>
      <c r="D194" s="6">
        <v>2016</v>
      </c>
      <c r="E194" s="5" t="s">
        <v>58</v>
      </c>
      <c r="F194" s="7">
        <v>14</v>
      </c>
      <c r="G194" t="s">
        <v>35</v>
      </c>
      <c r="H194" t="s">
        <v>105</v>
      </c>
      <c r="I194" t="s">
        <v>820</v>
      </c>
      <c r="J194" t="s">
        <v>27</v>
      </c>
      <c r="K194" t="s">
        <v>127</v>
      </c>
      <c r="L194">
        <v>90004</v>
      </c>
      <c r="M194" t="s">
        <v>821</v>
      </c>
      <c r="N194" t="s">
        <v>30</v>
      </c>
      <c r="O194" t="s">
        <v>108</v>
      </c>
      <c r="P194" t="s">
        <v>822</v>
      </c>
      <c r="Q194" s="8">
        <v>384000</v>
      </c>
      <c r="R194">
        <v>5</v>
      </c>
      <c r="S194" s="8">
        <f>Table3[[#This Row],[Harga]]*Table3[[#This Row],[Quantity]]</f>
        <v>1920000</v>
      </c>
      <c r="T194">
        <v>0.2</v>
      </c>
      <c r="U194" s="8">
        <f>Table3[[#This Row],[Discount]]*Table3[[#This Row],[Revenue]]</f>
        <v>384000</v>
      </c>
      <c r="V194" s="8">
        <f>Table3[[#This Row],[Revenue]]-Table3[[#This Row],[Total Discount]]</f>
        <v>1536000</v>
      </c>
    </row>
    <row r="195" spans="1:22" x14ac:dyDescent="0.35">
      <c r="A195">
        <v>191</v>
      </c>
      <c r="B195" t="s">
        <v>823</v>
      </c>
      <c r="C195" s="5">
        <v>43045</v>
      </c>
      <c r="D195" s="6">
        <v>2017</v>
      </c>
      <c r="E195" s="5" t="s">
        <v>23</v>
      </c>
      <c r="F195" s="7">
        <v>6</v>
      </c>
      <c r="G195" t="s">
        <v>35</v>
      </c>
      <c r="H195" t="s">
        <v>25</v>
      </c>
      <c r="I195" t="s">
        <v>715</v>
      </c>
      <c r="J195" t="s">
        <v>37</v>
      </c>
      <c r="K195" t="s">
        <v>227</v>
      </c>
      <c r="L195">
        <v>40475</v>
      </c>
      <c r="M195" t="s">
        <v>824</v>
      </c>
      <c r="N195" t="s">
        <v>40</v>
      </c>
      <c r="O195" t="s">
        <v>63</v>
      </c>
      <c r="P195" t="s">
        <v>825</v>
      </c>
      <c r="Q195" s="8">
        <v>6000</v>
      </c>
      <c r="R195">
        <v>1</v>
      </c>
      <c r="S195" s="8">
        <f>Table3[[#This Row],[Harga]]*Table3[[#This Row],[Quantity]]</f>
        <v>6000</v>
      </c>
      <c r="T195">
        <v>0</v>
      </c>
      <c r="U195" s="8">
        <f>Table3[[#This Row],[Discount]]*Table3[[#This Row],[Revenue]]</f>
        <v>0</v>
      </c>
      <c r="V195" s="8">
        <f>Table3[[#This Row],[Revenue]]-Table3[[#This Row],[Total Discount]]</f>
        <v>6000</v>
      </c>
    </row>
    <row r="196" spans="1:22" x14ac:dyDescent="0.35">
      <c r="A196">
        <v>192</v>
      </c>
      <c r="B196" t="s">
        <v>826</v>
      </c>
      <c r="C196" s="5">
        <v>42798</v>
      </c>
      <c r="D196" s="6">
        <v>2017</v>
      </c>
      <c r="E196" s="5" t="s">
        <v>159</v>
      </c>
      <c r="F196" s="7">
        <v>4</v>
      </c>
      <c r="G196" t="s">
        <v>24</v>
      </c>
      <c r="H196" t="s">
        <v>131</v>
      </c>
      <c r="I196" t="s">
        <v>659</v>
      </c>
      <c r="J196" t="s">
        <v>37</v>
      </c>
      <c r="K196" t="s">
        <v>329</v>
      </c>
      <c r="L196">
        <v>90045</v>
      </c>
      <c r="M196" t="s">
        <v>827</v>
      </c>
      <c r="N196" t="s">
        <v>40</v>
      </c>
      <c r="O196" t="s">
        <v>96</v>
      </c>
      <c r="P196" t="s">
        <v>828</v>
      </c>
      <c r="Q196" s="8">
        <v>10000</v>
      </c>
      <c r="R196">
        <v>4</v>
      </c>
      <c r="S196" s="8">
        <f>Table3[[#This Row],[Harga]]*Table3[[#This Row],[Quantity]]</f>
        <v>40000</v>
      </c>
      <c r="T196">
        <v>0</v>
      </c>
      <c r="U196" s="8">
        <f>Table3[[#This Row],[Discount]]*Table3[[#This Row],[Revenue]]</f>
        <v>0</v>
      </c>
      <c r="V196" s="8">
        <f>Table3[[#This Row],[Revenue]]-Table3[[#This Row],[Total Discount]]</f>
        <v>40000</v>
      </c>
    </row>
    <row r="197" spans="1:22" x14ac:dyDescent="0.35">
      <c r="A197">
        <v>193</v>
      </c>
      <c r="B197" t="s">
        <v>829</v>
      </c>
      <c r="C197" s="5">
        <v>41812</v>
      </c>
      <c r="D197" s="6">
        <v>2014</v>
      </c>
      <c r="E197" s="5" t="s">
        <v>34</v>
      </c>
      <c r="F197" s="7">
        <v>22</v>
      </c>
      <c r="G197" t="s">
        <v>67</v>
      </c>
      <c r="H197" t="s">
        <v>139</v>
      </c>
      <c r="I197" t="s">
        <v>212</v>
      </c>
      <c r="J197" t="s">
        <v>27</v>
      </c>
      <c r="K197" t="s">
        <v>283</v>
      </c>
      <c r="L197">
        <v>80027</v>
      </c>
      <c r="M197" t="s">
        <v>830</v>
      </c>
      <c r="N197" t="s">
        <v>135</v>
      </c>
      <c r="O197" t="s">
        <v>162</v>
      </c>
      <c r="P197" t="s">
        <v>831</v>
      </c>
      <c r="Q197" s="8">
        <v>197000</v>
      </c>
      <c r="R197">
        <v>6</v>
      </c>
      <c r="S197" s="8">
        <f>Table3[[#This Row],[Harga]]*Table3[[#This Row],[Quantity]]</f>
        <v>1182000</v>
      </c>
      <c r="T197">
        <v>0.2</v>
      </c>
      <c r="U197" s="8">
        <f>Table3[[#This Row],[Discount]]*Table3[[#This Row],[Revenue]]</f>
        <v>236400</v>
      </c>
      <c r="V197" s="8">
        <f>Table3[[#This Row],[Revenue]]-Table3[[#This Row],[Total Discount]]</f>
        <v>945600</v>
      </c>
    </row>
    <row r="198" spans="1:22" x14ac:dyDescent="0.35">
      <c r="A198">
        <v>194</v>
      </c>
      <c r="B198" t="s">
        <v>832</v>
      </c>
      <c r="C198" s="5">
        <v>43027</v>
      </c>
      <c r="D198" s="6">
        <v>2017</v>
      </c>
      <c r="E198" s="5" t="s">
        <v>44</v>
      </c>
      <c r="F198" s="7">
        <v>19</v>
      </c>
      <c r="G198" t="s">
        <v>24</v>
      </c>
      <c r="H198" t="s">
        <v>25</v>
      </c>
      <c r="I198" t="s">
        <v>833</v>
      </c>
      <c r="J198" t="s">
        <v>37</v>
      </c>
      <c r="K198" t="s">
        <v>100</v>
      </c>
      <c r="L198">
        <v>1841</v>
      </c>
      <c r="M198" t="s">
        <v>834</v>
      </c>
      <c r="N198" t="s">
        <v>30</v>
      </c>
      <c r="O198" t="s">
        <v>55</v>
      </c>
      <c r="P198" t="s">
        <v>835</v>
      </c>
      <c r="Q198" s="8">
        <v>57000</v>
      </c>
      <c r="R198">
        <v>4</v>
      </c>
      <c r="S198" s="8">
        <f>Table3[[#This Row],[Harga]]*Table3[[#This Row],[Quantity]]</f>
        <v>228000</v>
      </c>
      <c r="T198">
        <v>0</v>
      </c>
      <c r="U198" s="8">
        <f>Table3[[#This Row],[Discount]]*Table3[[#This Row],[Revenue]]</f>
        <v>0</v>
      </c>
      <c r="V198" s="8">
        <f>Table3[[#This Row],[Revenue]]-Table3[[#This Row],[Total Discount]]</f>
        <v>228000</v>
      </c>
    </row>
    <row r="199" spans="1:22" x14ac:dyDescent="0.35">
      <c r="A199">
        <v>195</v>
      </c>
      <c r="B199" t="s">
        <v>836</v>
      </c>
      <c r="C199" s="5">
        <v>42968</v>
      </c>
      <c r="D199" s="6">
        <v>2017</v>
      </c>
      <c r="E199" s="5" t="s">
        <v>93</v>
      </c>
      <c r="F199" s="7">
        <v>21</v>
      </c>
      <c r="G199" t="s">
        <v>67</v>
      </c>
      <c r="H199" t="s">
        <v>25</v>
      </c>
      <c r="I199" t="s">
        <v>837</v>
      </c>
      <c r="J199" t="s">
        <v>27</v>
      </c>
      <c r="K199" t="s">
        <v>89</v>
      </c>
      <c r="L199">
        <v>39212</v>
      </c>
      <c r="M199" t="s">
        <v>838</v>
      </c>
      <c r="N199" t="s">
        <v>30</v>
      </c>
      <c r="O199" t="s">
        <v>108</v>
      </c>
      <c r="P199" t="s">
        <v>839</v>
      </c>
      <c r="Q199" s="8">
        <v>867000</v>
      </c>
      <c r="R199">
        <v>4</v>
      </c>
      <c r="S199" s="8">
        <f>Table3[[#This Row],[Harga]]*Table3[[#This Row],[Quantity]]</f>
        <v>3468000</v>
      </c>
      <c r="T199">
        <v>0</v>
      </c>
      <c r="U199" s="8">
        <f>Table3[[#This Row],[Discount]]*Table3[[#This Row],[Revenue]]</f>
        <v>0</v>
      </c>
      <c r="V199" s="8">
        <f>Table3[[#This Row],[Revenue]]-Table3[[#This Row],[Total Discount]]</f>
        <v>3468000</v>
      </c>
    </row>
    <row r="200" spans="1:22" x14ac:dyDescent="0.35">
      <c r="A200">
        <v>196</v>
      </c>
      <c r="B200" t="s">
        <v>840</v>
      </c>
      <c r="C200" s="5">
        <v>43062</v>
      </c>
      <c r="D200" s="6">
        <v>2017</v>
      </c>
      <c r="E200" s="5" t="s">
        <v>23</v>
      </c>
      <c r="F200" s="7">
        <v>23</v>
      </c>
      <c r="G200" t="s">
        <v>51</v>
      </c>
      <c r="H200" t="s">
        <v>131</v>
      </c>
      <c r="I200" t="s">
        <v>178</v>
      </c>
      <c r="J200" t="s">
        <v>37</v>
      </c>
      <c r="K200" t="s">
        <v>188</v>
      </c>
      <c r="L200">
        <v>48187</v>
      </c>
      <c r="M200" t="s">
        <v>841</v>
      </c>
      <c r="N200" t="s">
        <v>30</v>
      </c>
      <c r="O200" t="s">
        <v>55</v>
      </c>
      <c r="P200" t="s">
        <v>842</v>
      </c>
      <c r="Q200" s="8">
        <v>29000</v>
      </c>
      <c r="R200">
        <v>2</v>
      </c>
      <c r="S200" s="8">
        <f>Table3[[#This Row],[Harga]]*Table3[[#This Row],[Quantity]]</f>
        <v>58000</v>
      </c>
      <c r="T200">
        <v>0</v>
      </c>
      <c r="U200" s="8">
        <f>Table3[[#This Row],[Discount]]*Table3[[#This Row],[Revenue]]</f>
        <v>0</v>
      </c>
      <c r="V200" s="8">
        <f>Table3[[#This Row],[Revenue]]-Table3[[#This Row],[Total Discount]]</f>
        <v>58000</v>
      </c>
    </row>
    <row r="201" spans="1:22" x14ac:dyDescent="0.35">
      <c r="A201">
        <v>197</v>
      </c>
      <c r="B201" t="s">
        <v>843</v>
      </c>
      <c r="C201" s="5">
        <v>41894</v>
      </c>
      <c r="D201" s="6">
        <v>2014</v>
      </c>
      <c r="E201" s="5" t="s">
        <v>111</v>
      </c>
      <c r="F201" s="7">
        <v>12</v>
      </c>
      <c r="G201" t="s">
        <v>51</v>
      </c>
      <c r="H201" t="s">
        <v>139</v>
      </c>
      <c r="I201" t="s">
        <v>844</v>
      </c>
      <c r="J201" t="s">
        <v>75</v>
      </c>
      <c r="K201" t="s">
        <v>61</v>
      </c>
      <c r="L201">
        <v>10801</v>
      </c>
      <c r="M201" t="s">
        <v>845</v>
      </c>
      <c r="N201" t="s">
        <v>135</v>
      </c>
      <c r="O201" t="s">
        <v>567</v>
      </c>
      <c r="P201" t="s">
        <v>846</v>
      </c>
      <c r="Q201" s="8">
        <v>70000</v>
      </c>
      <c r="R201">
        <v>1</v>
      </c>
      <c r="S201" s="8">
        <f>Table3[[#This Row],[Harga]]*Table3[[#This Row],[Quantity]]</f>
        <v>70000</v>
      </c>
      <c r="T201">
        <v>0</v>
      </c>
      <c r="U201" s="8">
        <f>Table3[[#This Row],[Discount]]*Table3[[#This Row],[Revenue]]</f>
        <v>0</v>
      </c>
      <c r="V201" s="8">
        <f>Table3[[#This Row],[Revenue]]-Table3[[#This Row],[Total Discount]]</f>
        <v>70000</v>
      </c>
    </row>
    <row r="202" spans="1:22" x14ac:dyDescent="0.35">
      <c r="A202">
        <v>198</v>
      </c>
      <c r="B202" t="s">
        <v>847</v>
      </c>
      <c r="C202" s="5">
        <v>43009</v>
      </c>
      <c r="D202" s="6">
        <v>2017</v>
      </c>
      <c r="E202" s="5" t="s">
        <v>44</v>
      </c>
      <c r="F202" s="7">
        <v>1</v>
      </c>
      <c r="G202" t="s">
        <v>35</v>
      </c>
      <c r="H202" t="s">
        <v>139</v>
      </c>
      <c r="I202" t="s">
        <v>848</v>
      </c>
      <c r="J202" t="s">
        <v>37</v>
      </c>
      <c r="K202" t="s">
        <v>188</v>
      </c>
      <c r="L202">
        <v>78207</v>
      </c>
      <c r="M202" t="s">
        <v>849</v>
      </c>
      <c r="N202" t="s">
        <v>40</v>
      </c>
      <c r="O202" t="s">
        <v>96</v>
      </c>
      <c r="P202" t="s">
        <v>850</v>
      </c>
      <c r="Q202" s="8">
        <v>7000</v>
      </c>
      <c r="R202">
        <v>6</v>
      </c>
      <c r="S202" s="8">
        <f>Table3[[#This Row],[Harga]]*Table3[[#This Row],[Quantity]]</f>
        <v>42000</v>
      </c>
      <c r="T202">
        <v>0.2</v>
      </c>
      <c r="U202" s="8">
        <f>Table3[[#This Row],[Discount]]*Table3[[#This Row],[Revenue]]</f>
        <v>8400</v>
      </c>
      <c r="V202" s="8">
        <f>Table3[[#This Row],[Revenue]]-Table3[[#This Row],[Total Discount]]</f>
        <v>33600</v>
      </c>
    </row>
    <row r="203" spans="1:22" x14ac:dyDescent="0.35">
      <c r="A203">
        <v>199</v>
      </c>
      <c r="B203" t="s">
        <v>851</v>
      </c>
      <c r="C203" s="5">
        <v>42475</v>
      </c>
      <c r="D203" s="6">
        <v>2016</v>
      </c>
      <c r="E203" s="5" t="s">
        <v>58</v>
      </c>
      <c r="F203" s="7">
        <v>15</v>
      </c>
      <c r="G203" t="s">
        <v>67</v>
      </c>
      <c r="H203" t="s">
        <v>25</v>
      </c>
      <c r="I203" t="s">
        <v>852</v>
      </c>
      <c r="J203" t="s">
        <v>75</v>
      </c>
      <c r="K203" t="s">
        <v>283</v>
      </c>
      <c r="L203">
        <v>28052</v>
      </c>
      <c r="M203" t="s">
        <v>853</v>
      </c>
      <c r="N203" t="s">
        <v>40</v>
      </c>
      <c r="O203" t="s">
        <v>71</v>
      </c>
      <c r="P203" t="s">
        <v>854</v>
      </c>
      <c r="Q203" s="8">
        <v>190000</v>
      </c>
      <c r="R203">
        <v>2</v>
      </c>
      <c r="S203" s="8">
        <f>Table3[[#This Row],[Harga]]*Table3[[#This Row],[Quantity]]</f>
        <v>380000</v>
      </c>
      <c r="T203">
        <v>0.7</v>
      </c>
      <c r="U203" s="8">
        <f>Table3[[#This Row],[Discount]]*Table3[[#This Row],[Revenue]]</f>
        <v>266000</v>
      </c>
      <c r="V203" s="8">
        <f>Table3[[#This Row],[Revenue]]-Table3[[#This Row],[Total Discount]]</f>
        <v>114000</v>
      </c>
    </row>
    <row r="204" spans="1:22" x14ac:dyDescent="0.35">
      <c r="A204">
        <v>200</v>
      </c>
      <c r="B204" t="s">
        <v>855</v>
      </c>
      <c r="C204" s="5">
        <v>42527</v>
      </c>
      <c r="D204" s="6">
        <v>2016</v>
      </c>
      <c r="E204" s="5" t="s">
        <v>34</v>
      </c>
      <c r="F204" s="7">
        <v>6</v>
      </c>
      <c r="G204" t="s">
        <v>67</v>
      </c>
      <c r="H204" t="s">
        <v>25</v>
      </c>
      <c r="I204" t="s">
        <v>389</v>
      </c>
      <c r="J204" t="s">
        <v>27</v>
      </c>
      <c r="K204" t="s">
        <v>213</v>
      </c>
      <c r="L204">
        <v>1852</v>
      </c>
      <c r="M204" t="s">
        <v>856</v>
      </c>
      <c r="N204" t="s">
        <v>40</v>
      </c>
      <c r="O204" t="s">
        <v>84</v>
      </c>
      <c r="P204" t="s">
        <v>857</v>
      </c>
      <c r="Q204" s="8">
        <v>715000</v>
      </c>
      <c r="R204">
        <v>5</v>
      </c>
      <c r="S204" s="8">
        <f>Table3[[#This Row],[Harga]]*Table3[[#This Row],[Quantity]]</f>
        <v>3575000</v>
      </c>
      <c r="T204">
        <v>0</v>
      </c>
      <c r="U204" s="8">
        <f>Table3[[#This Row],[Discount]]*Table3[[#This Row],[Revenue]]</f>
        <v>0</v>
      </c>
      <c r="V204" s="8">
        <f>Table3[[#This Row],[Revenue]]-Table3[[#This Row],[Total Discount]]</f>
        <v>3575000</v>
      </c>
    </row>
    <row r="205" spans="1:22" x14ac:dyDescent="0.35">
      <c r="A205">
        <v>201</v>
      </c>
      <c r="B205" t="s">
        <v>858</v>
      </c>
      <c r="C205" s="5">
        <v>41992</v>
      </c>
      <c r="D205" s="6">
        <v>2014</v>
      </c>
      <c r="E205" s="5" t="s">
        <v>66</v>
      </c>
      <c r="F205" s="7">
        <v>19</v>
      </c>
      <c r="G205" t="s">
        <v>35</v>
      </c>
      <c r="H205" t="s">
        <v>105</v>
      </c>
      <c r="I205" t="s">
        <v>859</v>
      </c>
      <c r="J205" t="s">
        <v>27</v>
      </c>
      <c r="K205" t="s">
        <v>82</v>
      </c>
      <c r="L205">
        <v>32216</v>
      </c>
      <c r="M205" t="s">
        <v>860</v>
      </c>
      <c r="N205" t="s">
        <v>40</v>
      </c>
      <c r="O205" t="s">
        <v>71</v>
      </c>
      <c r="P205" t="s">
        <v>861</v>
      </c>
      <c r="Q205" s="8">
        <v>5000</v>
      </c>
      <c r="R205">
        <v>2</v>
      </c>
      <c r="S205" s="8">
        <f>Table3[[#This Row],[Harga]]*Table3[[#This Row],[Quantity]]</f>
        <v>10000</v>
      </c>
      <c r="T205">
        <v>0.7</v>
      </c>
      <c r="U205" s="8">
        <f>Table3[[#This Row],[Discount]]*Table3[[#This Row],[Revenue]]</f>
        <v>7000</v>
      </c>
      <c r="V205" s="8">
        <f>Table3[[#This Row],[Revenue]]-Table3[[#This Row],[Total Discount]]</f>
        <v>3000</v>
      </c>
    </row>
    <row r="206" spans="1:22" x14ac:dyDescent="0.35">
      <c r="A206">
        <v>202</v>
      </c>
      <c r="B206" t="s">
        <v>862</v>
      </c>
      <c r="C206" s="5">
        <v>42533</v>
      </c>
      <c r="D206" s="6">
        <v>2016</v>
      </c>
      <c r="E206" s="5" t="s">
        <v>34</v>
      </c>
      <c r="F206" s="7">
        <v>12</v>
      </c>
      <c r="G206" t="s">
        <v>116</v>
      </c>
      <c r="H206" t="s">
        <v>25</v>
      </c>
      <c r="I206" t="s">
        <v>863</v>
      </c>
      <c r="J206" t="s">
        <v>75</v>
      </c>
      <c r="K206" t="s">
        <v>369</v>
      </c>
      <c r="L206">
        <v>60623</v>
      </c>
      <c r="M206" t="s">
        <v>864</v>
      </c>
      <c r="N206" t="s">
        <v>135</v>
      </c>
      <c r="O206" t="s">
        <v>567</v>
      </c>
      <c r="P206" t="s">
        <v>865</v>
      </c>
      <c r="Q206" s="8">
        <v>1008000</v>
      </c>
      <c r="R206">
        <v>3</v>
      </c>
      <c r="S206" s="8">
        <f>Table3[[#This Row],[Harga]]*Table3[[#This Row],[Quantity]]</f>
        <v>3024000</v>
      </c>
      <c r="T206">
        <v>0.3</v>
      </c>
      <c r="U206" s="8">
        <f>Table3[[#This Row],[Discount]]*Table3[[#This Row],[Revenue]]</f>
        <v>907200</v>
      </c>
      <c r="V206" s="8">
        <f>Table3[[#This Row],[Revenue]]-Table3[[#This Row],[Total Discount]]</f>
        <v>2116800</v>
      </c>
    </row>
    <row r="207" spans="1:22" x14ac:dyDescent="0.35">
      <c r="A207">
        <v>203</v>
      </c>
      <c r="B207" t="s">
        <v>866</v>
      </c>
      <c r="C207" s="5">
        <v>42993</v>
      </c>
      <c r="D207" s="6">
        <v>2017</v>
      </c>
      <c r="E207" s="5" t="s">
        <v>111</v>
      </c>
      <c r="F207" s="7">
        <v>15</v>
      </c>
      <c r="G207" t="s">
        <v>35</v>
      </c>
      <c r="H207" t="s">
        <v>139</v>
      </c>
      <c r="I207" t="s">
        <v>867</v>
      </c>
      <c r="J207" t="s">
        <v>37</v>
      </c>
      <c r="K207" t="s">
        <v>28</v>
      </c>
      <c r="L207">
        <v>77070</v>
      </c>
      <c r="M207" t="s">
        <v>868</v>
      </c>
      <c r="N207" t="s">
        <v>40</v>
      </c>
      <c r="O207" t="s">
        <v>63</v>
      </c>
      <c r="P207" t="s">
        <v>869</v>
      </c>
      <c r="Q207" s="8">
        <v>32000</v>
      </c>
      <c r="R207">
        <v>8</v>
      </c>
      <c r="S207" s="8">
        <f>Table3[[#This Row],[Harga]]*Table3[[#This Row],[Quantity]]</f>
        <v>256000</v>
      </c>
      <c r="T207">
        <v>0.2</v>
      </c>
      <c r="U207" s="8">
        <f>Table3[[#This Row],[Discount]]*Table3[[#This Row],[Revenue]]</f>
        <v>51200</v>
      </c>
      <c r="V207" s="8">
        <f>Table3[[#This Row],[Revenue]]-Table3[[#This Row],[Total Discount]]</f>
        <v>204800</v>
      </c>
    </row>
    <row r="208" spans="1:22" x14ac:dyDescent="0.35">
      <c r="A208">
        <v>204</v>
      </c>
      <c r="B208" t="s">
        <v>870</v>
      </c>
      <c r="C208" s="5">
        <v>42755</v>
      </c>
      <c r="D208" s="6">
        <v>2017</v>
      </c>
      <c r="E208" s="5" t="s">
        <v>115</v>
      </c>
      <c r="F208" s="7">
        <v>20</v>
      </c>
      <c r="G208" t="s">
        <v>24</v>
      </c>
      <c r="H208" t="s">
        <v>25</v>
      </c>
      <c r="I208" t="s">
        <v>303</v>
      </c>
      <c r="J208" t="s">
        <v>37</v>
      </c>
      <c r="K208" t="s">
        <v>118</v>
      </c>
      <c r="L208">
        <v>10024</v>
      </c>
      <c r="M208" t="s">
        <v>871</v>
      </c>
      <c r="N208" t="s">
        <v>30</v>
      </c>
      <c r="O208" t="s">
        <v>108</v>
      </c>
      <c r="P208" t="s">
        <v>872</v>
      </c>
      <c r="Q208" s="8">
        <v>208000</v>
      </c>
      <c r="R208">
        <v>3</v>
      </c>
      <c r="S208" s="8">
        <f>Table3[[#This Row],[Harga]]*Table3[[#This Row],[Quantity]]</f>
        <v>624000</v>
      </c>
      <c r="T208">
        <v>0.1</v>
      </c>
      <c r="U208" s="8">
        <f>Table3[[#This Row],[Discount]]*Table3[[#This Row],[Revenue]]</f>
        <v>62400</v>
      </c>
      <c r="V208" s="8">
        <f>Table3[[#This Row],[Revenue]]-Table3[[#This Row],[Total Discount]]</f>
        <v>561600</v>
      </c>
    </row>
    <row r="209" spans="1:22" x14ac:dyDescent="0.35">
      <c r="A209">
        <v>205</v>
      </c>
      <c r="B209" t="s">
        <v>873</v>
      </c>
      <c r="C209" s="5">
        <v>42618</v>
      </c>
      <c r="D209" s="6">
        <v>2016</v>
      </c>
      <c r="E209" s="5" t="s">
        <v>111</v>
      </c>
      <c r="F209" s="7">
        <v>5</v>
      </c>
      <c r="G209" t="s">
        <v>116</v>
      </c>
      <c r="H209" t="s">
        <v>25</v>
      </c>
      <c r="I209" t="s">
        <v>81</v>
      </c>
      <c r="J209" t="s">
        <v>27</v>
      </c>
      <c r="K209" t="s">
        <v>141</v>
      </c>
      <c r="L209">
        <v>48227</v>
      </c>
      <c r="M209" t="s">
        <v>874</v>
      </c>
      <c r="N209" t="s">
        <v>30</v>
      </c>
      <c r="O209" t="s">
        <v>55</v>
      </c>
      <c r="P209" t="s">
        <v>875</v>
      </c>
      <c r="Q209" s="8">
        <v>13000</v>
      </c>
      <c r="R209">
        <v>1</v>
      </c>
      <c r="S209" s="8">
        <f>Table3[[#This Row],[Harga]]*Table3[[#This Row],[Quantity]]</f>
        <v>13000</v>
      </c>
      <c r="T209">
        <v>0</v>
      </c>
      <c r="U209" s="8">
        <f>Table3[[#This Row],[Discount]]*Table3[[#This Row],[Revenue]]</f>
        <v>0</v>
      </c>
      <c r="V209" s="8">
        <f>Table3[[#This Row],[Revenue]]-Table3[[#This Row],[Total Discount]]</f>
        <v>13000</v>
      </c>
    </row>
    <row r="210" spans="1:22" x14ac:dyDescent="0.35">
      <c r="A210">
        <v>206</v>
      </c>
      <c r="B210" t="s">
        <v>876</v>
      </c>
      <c r="C210" s="5">
        <v>42814</v>
      </c>
      <c r="D210" s="6">
        <v>2017</v>
      </c>
      <c r="E210" s="5" t="s">
        <v>159</v>
      </c>
      <c r="F210" s="7">
        <v>20</v>
      </c>
      <c r="G210" t="s">
        <v>35</v>
      </c>
      <c r="H210" t="s">
        <v>25</v>
      </c>
      <c r="I210" t="s">
        <v>877</v>
      </c>
      <c r="J210" t="s">
        <v>27</v>
      </c>
      <c r="K210" t="s">
        <v>166</v>
      </c>
      <c r="L210">
        <v>47201</v>
      </c>
      <c r="M210" t="s">
        <v>878</v>
      </c>
      <c r="N210" t="s">
        <v>30</v>
      </c>
      <c r="O210" t="s">
        <v>55</v>
      </c>
      <c r="P210" t="s">
        <v>879</v>
      </c>
      <c r="Q210" s="8">
        <v>3000</v>
      </c>
      <c r="R210">
        <v>1</v>
      </c>
      <c r="S210" s="8">
        <f>Table3[[#This Row],[Harga]]*Table3[[#This Row],[Quantity]]</f>
        <v>3000</v>
      </c>
      <c r="T210">
        <v>0</v>
      </c>
      <c r="U210" s="8">
        <f>Table3[[#This Row],[Discount]]*Table3[[#This Row],[Revenue]]</f>
        <v>0</v>
      </c>
      <c r="V210" s="8">
        <f>Table3[[#This Row],[Revenue]]-Table3[[#This Row],[Total Discount]]</f>
        <v>3000</v>
      </c>
    </row>
    <row r="211" spans="1:22" x14ac:dyDescent="0.35">
      <c r="A211">
        <v>207</v>
      </c>
      <c r="B211" t="s">
        <v>880</v>
      </c>
      <c r="C211" s="5">
        <v>42461</v>
      </c>
      <c r="D211" s="6">
        <v>2016</v>
      </c>
      <c r="E211" s="5" t="s">
        <v>58</v>
      </c>
      <c r="F211" s="7">
        <v>1</v>
      </c>
      <c r="G211" t="s">
        <v>51</v>
      </c>
      <c r="H211" t="s">
        <v>25</v>
      </c>
      <c r="I211" t="s">
        <v>881</v>
      </c>
      <c r="J211" t="s">
        <v>27</v>
      </c>
      <c r="K211" t="s">
        <v>61</v>
      </c>
      <c r="L211">
        <v>13021</v>
      </c>
      <c r="M211" t="s">
        <v>882</v>
      </c>
      <c r="N211" t="s">
        <v>40</v>
      </c>
      <c r="O211" t="s">
        <v>96</v>
      </c>
      <c r="P211" t="s">
        <v>883</v>
      </c>
      <c r="Q211" s="8">
        <v>60000</v>
      </c>
      <c r="R211">
        <v>3</v>
      </c>
      <c r="S211" s="8">
        <f>Table3[[#This Row],[Harga]]*Table3[[#This Row],[Quantity]]</f>
        <v>180000</v>
      </c>
      <c r="T211">
        <v>0</v>
      </c>
      <c r="U211" s="8">
        <f>Table3[[#This Row],[Discount]]*Table3[[#This Row],[Revenue]]</f>
        <v>0</v>
      </c>
      <c r="V211" s="8">
        <f>Table3[[#This Row],[Revenue]]-Table3[[#This Row],[Total Discount]]</f>
        <v>180000</v>
      </c>
    </row>
    <row r="212" spans="1:22" x14ac:dyDescent="0.35">
      <c r="A212">
        <v>208</v>
      </c>
      <c r="B212" t="s">
        <v>884</v>
      </c>
      <c r="C212" s="5">
        <v>43028</v>
      </c>
      <c r="D212" s="6">
        <v>2017</v>
      </c>
      <c r="E212" s="5" t="s">
        <v>44</v>
      </c>
      <c r="F212" s="7">
        <v>20</v>
      </c>
      <c r="G212" t="s">
        <v>51</v>
      </c>
      <c r="H212" t="s">
        <v>25</v>
      </c>
      <c r="I212" t="s">
        <v>885</v>
      </c>
      <c r="J212" t="s">
        <v>37</v>
      </c>
      <c r="K212" t="s">
        <v>69</v>
      </c>
      <c r="L212">
        <v>44312</v>
      </c>
      <c r="M212" t="s">
        <v>886</v>
      </c>
      <c r="N212" t="s">
        <v>30</v>
      </c>
      <c r="O212" t="s">
        <v>48</v>
      </c>
      <c r="P212" t="s">
        <v>887</v>
      </c>
      <c r="Q212" s="8">
        <v>285000</v>
      </c>
      <c r="R212">
        <v>2</v>
      </c>
      <c r="S212" s="8">
        <f>Table3[[#This Row],[Harga]]*Table3[[#This Row],[Quantity]]</f>
        <v>570000</v>
      </c>
      <c r="T212">
        <v>0.4</v>
      </c>
      <c r="U212" s="8">
        <f>Table3[[#This Row],[Discount]]*Table3[[#This Row],[Revenue]]</f>
        <v>228000</v>
      </c>
      <c r="V212" s="8">
        <f>Table3[[#This Row],[Revenue]]-Table3[[#This Row],[Total Discount]]</f>
        <v>342000</v>
      </c>
    </row>
    <row r="213" spans="1:22" x14ac:dyDescent="0.35">
      <c r="A213">
        <v>209</v>
      </c>
      <c r="B213" t="s">
        <v>888</v>
      </c>
      <c r="C213" s="5">
        <v>42717</v>
      </c>
      <c r="D213" s="6">
        <v>2016</v>
      </c>
      <c r="E213" s="5" t="s">
        <v>66</v>
      </c>
      <c r="F213" s="7">
        <v>13</v>
      </c>
      <c r="G213" t="s">
        <v>51</v>
      </c>
      <c r="H213" t="s">
        <v>25</v>
      </c>
      <c r="I213" t="s">
        <v>848</v>
      </c>
      <c r="J213" t="s">
        <v>37</v>
      </c>
      <c r="K213" t="s">
        <v>324</v>
      </c>
      <c r="L213">
        <v>73071</v>
      </c>
      <c r="M213" t="s">
        <v>889</v>
      </c>
      <c r="N213" t="s">
        <v>135</v>
      </c>
      <c r="O213" t="s">
        <v>162</v>
      </c>
      <c r="P213" t="s">
        <v>890</v>
      </c>
      <c r="Q213" s="8">
        <v>64000</v>
      </c>
      <c r="R213">
        <v>4</v>
      </c>
      <c r="S213" s="8">
        <f>Table3[[#This Row],[Harga]]*Table3[[#This Row],[Quantity]]</f>
        <v>256000</v>
      </c>
      <c r="T213">
        <v>0</v>
      </c>
      <c r="U213" s="8">
        <f>Table3[[#This Row],[Discount]]*Table3[[#This Row],[Revenue]]</f>
        <v>0</v>
      </c>
      <c r="V213" s="8">
        <f>Table3[[#This Row],[Revenue]]-Table3[[#This Row],[Total Discount]]</f>
        <v>256000</v>
      </c>
    </row>
    <row r="214" spans="1:22" x14ac:dyDescent="0.35">
      <c r="A214">
        <v>210</v>
      </c>
      <c r="B214" t="s">
        <v>891</v>
      </c>
      <c r="C214" s="5">
        <v>41682</v>
      </c>
      <c r="D214" s="6">
        <v>2014</v>
      </c>
      <c r="E214" s="5" t="s">
        <v>344</v>
      </c>
      <c r="F214" s="7">
        <v>12</v>
      </c>
      <c r="G214" t="s">
        <v>35</v>
      </c>
      <c r="H214" t="s">
        <v>25</v>
      </c>
      <c r="I214" t="s">
        <v>892</v>
      </c>
      <c r="J214" t="s">
        <v>27</v>
      </c>
      <c r="K214" t="s">
        <v>329</v>
      </c>
      <c r="L214">
        <v>94521</v>
      </c>
      <c r="M214" t="s">
        <v>893</v>
      </c>
      <c r="N214" t="s">
        <v>30</v>
      </c>
      <c r="O214" t="s">
        <v>108</v>
      </c>
      <c r="P214" t="s">
        <v>894</v>
      </c>
      <c r="Q214" s="8">
        <v>130000</v>
      </c>
      <c r="R214">
        <v>2</v>
      </c>
      <c r="S214" s="8">
        <f>Table3[[#This Row],[Harga]]*Table3[[#This Row],[Quantity]]</f>
        <v>260000</v>
      </c>
      <c r="T214">
        <v>0.2</v>
      </c>
      <c r="U214" s="8">
        <f>Table3[[#This Row],[Discount]]*Table3[[#This Row],[Revenue]]</f>
        <v>52000</v>
      </c>
      <c r="V214" s="8">
        <f>Table3[[#This Row],[Revenue]]-Table3[[#This Row],[Total Discount]]</f>
        <v>208000</v>
      </c>
    </row>
    <row r="215" spans="1:22" x14ac:dyDescent="0.35">
      <c r="A215">
        <v>211</v>
      </c>
      <c r="B215" t="s">
        <v>895</v>
      </c>
      <c r="C215" s="5">
        <v>42639</v>
      </c>
      <c r="D215" s="6">
        <v>2016</v>
      </c>
      <c r="E215" s="5" t="s">
        <v>111</v>
      </c>
      <c r="F215" s="7">
        <v>26</v>
      </c>
      <c r="G215" t="s">
        <v>24</v>
      </c>
      <c r="H215" t="s">
        <v>25</v>
      </c>
      <c r="I215" t="s">
        <v>837</v>
      </c>
      <c r="J215" t="s">
        <v>27</v>
      </c>
      <c r="K215" t="s">
        <v>89</v>
      </c>
      <c r="L215">
        <v>62521</v>
      </c>
      <c r="M215" t="s">
        <v>896</v>
      </c>
      <c r="N215" t="s">
        <v>30</v>
      </c>
      <c r="O215" t="s">
        <v>108</v>
      </c>
      <c r="P215" t="s">
        <v>897</v>
      </c>
      <c r="Q215" s="8">
        <v>748000</v>
      </c>
      <c r="R215">
        <v>3</v>
      </c>
      <c r="S215" s="8">
        <f>Table3[[#This Row],[Harga]]*Table3[[#This Row],[Quantity]]</f>
        <v>2244000</v>
      </c>
      <c r="T215">
        <v>0.3</v>
      </c>
      <c r="U215" s="8">
        <f>Table3[[#This Row],[Discount]]*Table3[[#This Row],[Revenue]]</f>
        <v>673200</v>
      </c>
      <c r="V215" s="8">
        <f>Table3[[#This Row],[Revenue]]-Table3[[#This Row],[Total Discount]]</f>
        <v>1570800</v>
      </c>
    </row>
    <row r="216" spans="1:22" x14ac:dyDescent="0.35">
      <c r="A216">
        <v>212</v>
      </c>
      <c r="B216" t="s">
        <v>898</v>
      </c>
      <c r="C216" s="5">
        <v>42353</v>
      </c>
      <c r="D216" s="6">
        <v>2015</v>
      </c>
      <c r="E216" s="5" t="s">
        <v>66</v>
      </c>
      <c r="F216" s="7">
        <v>15</v>
      </c>
      <c r="G216" t="s">
        <v>51</v>
      </c>
      <c r="H216" t="s">
        <v>25</v>
      </c>
      <c r="I216" t="s">
        <v>495</v>
      </c>
      <c r="J216" t="s">
        <v>27</v>
      </c>
      <c r="K216" t="s">
        <v>283</v>
      </c>
      <c r="L216">
        <v>98115</v>
      </c>
      <c r="M216" t="s">
        <v>899</v>
      </c>
      <c r="N216" t="s">
        <v>40</v>
      </c>
      <c r="O216" t="s">
        <v>78</v>
      </c>
      <c r="P216" t="s">
        <v>900</v>
      </c>
      <c r="Q216" s="8">
        <v>104000</v>
      </c>
      <c r="R216">
        <v>4</v>
      </c>
      <c r="S216" s="8">
        <f>Table3[[#This Row],[Harga]]*Table3[[#This Row],[Quantity]]</f>
        <v>416000</v>
      </c>
      <c r="T216">
        <v>0</v>
      </c>
      <c r="U216" s="8">
        <f>Table3[[#This Row],[Discount]]*Table3[[#This Row],[Revenue]]</f>
        <v>0</v>
      </c>
      <c r="V216" s="8">
        <f>Table3[[#This Row],[Revenue]]-Table3[[#This Row],[Total Discount]]</f>
        <v>416000</v>
      </c>
    </row>
    <row r="217" spans="1:22" x14ac:dyDescent="0.35">
      <c r="A217">
        <v>213</v>
      </c>
      <c r="B217" t="s">
        <v>901</v>
      </c>
      <c r="C217" s="5">
        <v>42482</v>
      </c>
      <c r="D217" s="6">
        <v>2016</v>
      </c>
      <c r="E217" s="5" t="s">
        <v>58</v>
      </c>
      <c r="F217" s="7">
        <v>22</v>
      </c>
      <c r="G217" t="s">
        <v>24</v>
      </c>
      <c r="H217" t="s">
        <v>25</v>
      </c>
      <c r="I217" t="s">
        <v>902</v>
      </c>
      <c r="J217" t="s">
        <v>75</v>
      </c>
      <c r="K217" t="s">
        <v>236</v>
      </c>
      <c r="L217">
        <v>85023</v>
      </c>
      <c r="M217" t="s">
        <v>903</v>
      </c>
      <c r="N217" t="s">
        <v>30</v>
      </c>
      <c r="O217" t="s">
        <v>55</v>
      </c>
      <c r="P217" t="s">
        <v>904</v>
      </c>
      <c r="Q217" s="8">
        <v>24000</v>
      </c>
      <c r="R217">
        <v>5</v>
      </c>
      <c r="S217" s="8">
        <f>Table3[[#This Row],[Harga]]*Table3[[#This Row],[Quantity]]</f>
        <v>120000</v>
      </c>
      <c r="T217">
        <v>0.2</v>
      </c>
      <c r="U217" s="8">
        <f>Table3[[#This Row],[Discount]]*Table3[[#This Row],[Revenue]]</f>
        <v>24000</v>
      </c>
      <c r="V217" s="8">
        <f>Table3[[#This Row],[Revenue]]-Table3[[#This Row],[Total Discount]]</f>
        <v>96000</v>
      </c>
    </row>
    <row r="218" spans="1:22" x14ac:dyDescent="0.35">
      <c r="A218">
        <v>214</v>
      </c>
      <c r="B218" t="s">
        <v>905</v>
      </c>
      <c r="C218" s="5">
        <v>42021</v>
      </c>
      <c r="D218" s="6">
        <v>2015</v>
      </c>
      <c r="E218" s="5" t="s">
        <v>115</v>
      </c>
      <c r="F218" s="7">
        <v>17</v>
      </c>
      <c r="G218" t="s">
        <v>67</v>
      </c>
      <c r="H218" t="s">
        <v>25</v>
      </c>
      <c r="I218" t="s">
        <v>906</v>
      </c>
      <c r="J218" t="s">
        <v>75</v>
      </c>
      <c r="K218" t="s">
        <v>193</v>
      </c>
      <c r="L218">
        <v>60068</v>
      </c>
      <c r="M218" t="s">
        <v>907</v>
      </c>
      <c r="N218" t="s">
        <v>30</v>
      </c>
      <c r="O218" t="s">
        <v>55</v>
      </c>
      <c r="P218" t="s">
        <v>908</v>
      </c>
      <c r="Q218" s="8">
        <v>255000</v>
      </c>
      <c r="R218">
        <v>7</v>
      </c>
      <c r="S218" s="8">
        <f>Table3[[#This Row],[Harga]]*Table3[[#This Row],[Quantity]]</f>
        <v>1785000</v>
      </c>
      <c r="T218">
        <v>0.6</v>
      </c>
      <c r="U218" s="8">
        <f>Table3[[#This Row],[Discount]]*Table3[[#This Row],[Revenue]]</f>
        <v>1071000</v>
      </c>
      <c r="V218" s="8">
        <f>Table3[[#This Row],[Revenue]]-Table3[[#This Row],[Total Discount]]</f>
        <v>714000</v>
      </c>
    </row>
    <row r="219" spans="1:22" x14ac:dyDescent="0.35">
      <c r="A219">
        <v>215</v>
      </c>
      <c r="B219" t="s">
        <v>909</v>
      </c>
      <c r="C219" s="5">
        <v>42825</v>
      </c>
      <c r="D219" s="6">
        <v>2017</v>
      </c>
      <c r="E219" s="5" t="s">
        <v>159</v>
      </c>
      <c r="F219" s="7">
        <v>31</v>
      </c>
      <c r="G219" t="s">
        <v>67</v>
      </c>
      <c r="H219" t="s">
        <v>25</v>
      </c>
      <c r="I219" t="s">
        <v>514</v>
      </c>
      <c r="J219" t="s">
        <v>37</v>
      </c>
      <c r="K219" t="s">
        <v>274</v>
      </c>
      <c r="L219">
        <v>79109</v>
      </c>
      <c r="M219" t="s">
        <v>910</v>
      </c>
      <c r="N219" t="s">
        <v>30</v>
      </c>
      <c r="O219" t="s">
        <v>31</v>
      </c>
      <c r="P219" t="s">
        <v>911</v>
      </c>
      <c r="Q219" s="8">
        <v>206000</v>
      </c>
      <c r="R219">
        <v>2</v>
      </c>
      <c r="S219" s="8">
        <f>Table3[[#This Row],[Harga]]*Table3[[#This Row],[Quantity]]</f>
        <v>412000</v>
      </c>
      <c r="T219">
        <v>0.32</v>
      </c>
      <c r="U219" s="8">
        <f>Table3[[#This Row],[Discount]]*Table3[[#This Row],[Revenue]]</f>
        <v>131840</v>
      </c>
      <c r="V219" s="8">
        <f>Table3[[#This Row],[Revenue]]-Table3[[#This Row],[Total Discount]]</f>
        <v>280160</v>
      </c>
    </row>
    <row r="220" spans="1:22" x14ac:dyDescent="0.35">
      <c r="A220">
        <v>216</v>
      </c>
      <c r="B220" t="s">
        <v>912</v>
      </c>
      <c r="C220" s="5">
        <v>42720</v>
      </c>
      <c r="D220" s="6">
        <v>2016</v>
      </c>
      <c r="E220" s="5" t="s">
        <v>66</v>
      </c>
      <c r="F220" s="7">
        <v>16</v>
      </c>
      <c r="G220" t="s">
        <v>51</v>
      </c>
      <c r="H220" t="s">
        <v>25</v>
      </c>
      <c r="I220" t="s">
        <v>557</v>
      </c>
      <c r="J220" t="s">
        <v>27</v>
      </c>
      <c r="K220" t="s">
        <v>118</v>
      </c>
      <c r="L220">
        <v>60610</v>
      </c>
      <c r="M220" t="s">
        <v>913</v>
      </c>
      <c r="N220" t="s">
        <v>40</v>
      </c>
      <c r="O220" t="s">
        <v>71</v>
      </c>
      <c r="P220" t="s">
        <v>914</v>
      </c>
      <c r="Q220" s="8">
        <v>5000</v>
      </c>
      <c r="R220">
        <v>3</v>
      </c>
      <c r="S220" s="8">
        <f>Table3[[#This Row],[Harga]]*Table3[[#This Row],[Quantity]]</f>
        <v>15000</v>
      </c>
      <c r="T220">
        <v>0.8</v>
      </c>
      <c r="U220" s="8">
        <f>Table3[[#This Row],[Discount]]*Table3[[#This Row],[Revenue]]</f>
        <v>12000</v>
      </c>
      <c r="V220" s="8">
        <f>Table3[[#This Row],[Revenue]]-Table3[[#This Row],[Total Discount]]</f>
        <v>3000</v>
      </c>
    </row>
    <row r="221" spans="1:22" x14ac:dyDescent="0.35">
      <c r="A221">
        <v>217</v>
      </c>
      <c r="B221" t="s">
        <v>915</v>
      </c>
      <c r="C221" s="5">
        <v>42358</v>
      </c>
      <c r="D221" s="6">
        <v>2015</v>
      </c>
      <c r="E221" s="5" t="s">
        <v>66</v>
      </c>
      <c r="F221" s="7">
        <v>20</v>
      </c>
      <c r="G221" t="s">
        <v>67</v>
      </c>
      <c r="H221" t="s">
        <v>25</v>
      </c>
      <c r="I221" t="s">
        <v>916</v>
      </c>
      <c r="J221" t="s">
        <v>37</v>
      </c>
      <c r="K221" t="s">
        <v>127</v>
      </c>
      <c r="L221">
        <v>11757</v>
      </c>
      <c r="M221" t="s">
        <v>917</v>
      </c>
      <c r="N221" t="s">
        <v>40</v>
      </c>
      <c r="O221" t="s">
        <v>63</v>
      </c>
      <c r="P221" t="s">
        <v>918</v>
      </c>
      <c r="Q221" s="8">
        <v>56000</v>
      </c>
      <c r="R221">
        <v>1</v>
      </c>
      <c r="S221" s="8">
        <f>Table3[[#This Row],[Harga]]*Table3[[#This Row],[Quantity]]</f>
        <v>56000</v>
      </c>
      <c r="T221">
        <v>0</v>
      </c>
      <c r="U221" s="8">
        <f>Table3[[#This Row],[Discount]]*Table3[[#This Row],[Revenue]]</f>
        <v>0</v>
      </c>
      <c r="V221" s="8">
        <f>Table3[[#This Row],[Revenue]]-Table3[[#This Row],[Total Discount]]</f>
        <v>56000</v>
      </c>
    </row>
    <row r="222" spans="1:22" x14ac:dyDescent="0.35">
      <c r="A222">
        <v>218</v>
      </c>
      <c r="B222" t="s">
        <v>919</v>
      </c>
      <c r="C222" s="5">
        <v>41952</v>
      </c>
      <c r="D222" s="6">
        <v>2014</v>
      </c>
      <c r="E222" s="5" t="s">
        <v>23</v>
      </c>
      <c r="F222" s="7">
        <v>9</v>
      </c>
      <c r="G222" t="s">
        <v>24</v>
      </c>
      <c r="H222" t="s">
        <v>105</v>
      </c>
      <c r="I222" t="s">
        <v>920</v>
      </c>
      <c r="J222" t="s">
        <v>27</v>
      </c>
      <c r="K222" t="s">
        <v>420</v>
      </c>
      <c r="L222">
        <v>94110</v>
      </c>
      <c r="M222" t="s">
        <v>921</v>
      </c>
      <c r="N222" t="s">
        <v>40</v>
      </c>
      <c r="O222" t="s">
        <v>84</v>
      </c>
      <c r="P222" t="s">
        <v>922</v>
      </c>
      <c r="Q222" s="8">
        <v>341000</v>
      </c>
      <c r="R222">
        <v>3</v>
      </c>
      <c r="S222" s="8">
        <f>Table3[[#This Row],[Harga]]*Table3[[#This Row],[Quantity]]</f>
        <v>1023000</v>
      </c>
      <c r="T222">
        <v>0</v>
      </c>
      <c r="U222" s="8">
        <f>Table3[[#This Row],[Discount]]*Table3[[#This Row],[Revenue]]</f>
        <v>0</v>
      </c>
      <c r="V222" s="8">
        <f>Table3[[#This Row],[Revenue]]-Table3[[#This Row],[Total Discount]]</f>
        <v>1023000</v>
      </c>
    </row>
    <row r="223" spans="1:22" x14ac:dyDescent="0.35">
      <c r="A223">
        <v>219</v>
      </c>
      <c r="B223" t="s">
        <v>923</v>
      </c>
      <c r="C223" s="5">
        <v>42563</v>
      </c>
      <c r="D223" s="6">
        <v>2016</v>
      </c>
      <c r="E223" s="5" t="s">
        <v>104</v>
      </c>
      <c r="F223" s="7">
        <v>12</v>
      </c>
      <c r="G223" t="s">
        <v>51</v>
      </c>
      <c r="H223" t="s">
        <v>25</v>
      </c>
      <c r="I223" t="s">
        <v>589</v>
      </c>
      <c r="J223" t="s">
        <v>37</v>
      </c>
      <c r="K223" t="s">
        <v>61</v>
      </c>
      <c r="L223">
        <v>90008</v>
      </c>
      <c r="M223" t="s">
        <v>924</v>
      </c>
      <c r="N223" t="s">
        <v>135</v>
      </c>
      <c r="O223" t="s">
        <v>136</v>
      </c>
      <c r="P223" t="s">
        <v>925</v>
      </c>
      <c r="Q223" s="8">
        <v>96000</v>
      </c>
      <c r="R223">
        <v>6</v>
      </c>
      <c r="S223" s="8">
        <f>Table3[[#This Row],[Harga]]*Table3[[#This Row],[Quantity]]</f>
        <v>576000</v>
      </c>
      <c r="T223">
        <v>0.2</v>
      </c>
      <c r="U223" s="8">
        <f>Table3[[#This Row],[Discount]]*Table3[[#This Row],[Revenue]]</f>
        <v>115200</v>
      </c>
      <c r="V223" s="8">
        <f>Table3[[#This Row],[Revenue]]-Table3[[#This Row],[Total Discount]]</f>
        <v>460800</v>
      </c>
    </row>
    <row r="224" spans="1:22" x14ac:dyDescent="0.35">
      <c r="A224">
        <v>220</v>
      </c>
      <c r="B224" t="s">
        <v>926</v>
      </c>
      <c r="C224" s="5">
        <v>42670</v>
      </c>
      <c r="D224" s="6">
        <v>2016</v>
      </c>
      <c r="E224" s="5" t="s">
        <v>44</v>
      </c>
      <c r="F224" s="7">
        <v>27</v>
      </c>
      <c r="G224" t="s">
        <v>51</v>
      </c>
      <c r="H224" t="s">
        <v>25</v>
      </c>
      <c r="I224" t="s">
        <v>927</v>
      </c>
      <c r="J224" t="s">
        <v>27</v>
      </c>
      <c r="K224" t="s">
        <v>38</v>
      </c>
      <c r="L224">
        <v>12180</v>
      </c>
      <c r="M224" t="s">
        <v>632</v>
      </c>
      <c r="N224" t="s">
        <v>30</v>
      </c>
      <c r="O224" t="s">
        <v>55</v>
      </c>
      <c r="P224" t="s">
        <v>633</v>
      </c>
      <c r="Q224" s="8">
        <v>27000</v>
      </c>
      <c r="R224">
        <v>3</v>
      </c>
      <c r="S224" s="8">
        <f>Table3[[#This Row],[Harga]]*Table3[[#This Row],[Quantity]]</f>
        <v>81000</v>
      </c>
      <c r="T224">
        <v>0</v>
      </c>
      <c r="U224" s="8">
        <f>Table3[[#This Row],[Discount]]*Table3[[#This Row],[Revenue]]</f>
        <v>0</v>
      </c>
      <c r="V224" s="8">
        <f>Table3[[#This Row],[Revenue]]-Table3[[#This Row],[Total Discount]]</f>
        <v>81000</v>
      </c>
    </row>
    <row r="225" spans="1:22" x14ac:dyDescent="0.35">
      <c r="A225">
        <v>221</v>
      </c>
      <c r="B225" t="s">
        <v>928</v>
      </c>
      <c r="C225" s="5">
        <v>42547</v>
      </c>
      <c r="D225" s="6">
        <v>2016</v>
      </c>
      <c r="E225" s="5" t="s">
        <v>34</v>
      </c>
      <c r="F225" s="7">
        <v>26</v>
      </c>
      <c r="G225" t="s">
        <v>24</v>
      </c>
      <c r="H225" t="s">
        <v>25</v>
      </c>
      <c r="I225" t="s">
        <v>929</v>
      </c>
      <c r="J225" t="s">
        <v>37</v>
      </c>
      <c r="K225" t="s">
        <v>193</v>
      </c>
      <c r="L225">
        <v>10024</v>
      </c>
      <c r="M225" t="s">
        <v>930</v>
      </c>
      <c r="N225" t="s">
        <v>40</v>
      </c>
      <c r="O225" t="s">
        <v>96</v>
      </c>
      <c r="P225" t="s">
        <v>931</v>
      </c>
      <c r="Q225" s="8">
        <v>15000</v>
      </c>
      <c r="R225">
        <v>5</v>
      </c>
      <c r="S225" s="8">
        <f>Table3[[#This Row],[Harga]]*Table3[[#This Row],[Quantity]]</f>
        <v>75000</v>
      </c>
      <c r="T225">
        <v>0</v>
      </c>
      <c r="U225" s="8">
        <f>Table3[[#This Row],[Discount]]*Table3[[#This Row],[Revenue]]</f>
        <v>0</v>
      </c>
      <c r="V225" s="8">
        <f>Table3[[#This Row],[Revenue]]-Table3[[#This Row],[Total Discount]]</f>
        <v>75000</v>
      </c>
    </row>
    <row r="226" spans="1:22" x14ac:dyDescent="0.35">
      <c r="A226">
        <v>222</v>
      </c>
      <c r="B226" t="s">
        <v>932</v>
      </c>
      <c r="C226" s="5">
        <v>41918</v>
      </c>
      <c r="D226" s="6">
        <v>2014</v>
      </c>
      <c r="E226" s="5" t="s">
        <v>44</v>
      </c>
      <c r="F226" s="7">
        <v>6</v>
      </c>
      <c r="G226" t="s">
        <v>51</v>
      </c>
      <c r="H226" t="s">
        <v>105</v>
      </c>
      <c r="I226" t="s">
        <v>933</v>
      </c>
      <c r="J226" t="s">
        <v>27</v>
      </c>
      <c r="K226" t="s">
        <v>151</v>
      </c>
      <c r="L226">
        <v>92024</v>
      </c>
      <c r="M226" t="s">
        <v>934</v>
      </c>
      <c r="N226" t="s">
        <v>135</v>
      </c>
      <c r="O226" t="s">
        <v>162</v>
      </c>
      <c r="P226" t="s">
        <v>935</v>
      </c>
      <c r="Q226" s="8">
        <v>10000</v>
      </c>
      <c r="R226">
        <v>3</v>
      </c>
      <c r="S226" s="8">
        <f>Table3[[#This Row],[Harga]]*Table3[[#This Row],[Quantity]]</f>
        <v>30000</v>
      </c>
      <c r="T226">
        <v>0</v>
      </c>
      <c r="U226" s="8">
        <f>Table3[[#This Row],[Discount]]*Table3[[#This Row],[Revenue]]</f>
        <v>0</v>
      </c>
      <c r="V226" s="8">
        <f>Table3[[#This Row],[Revenue]]-Table3[[#This Row],[Total Discount]]</f>
        <v>30000</v>
      </c>
    </row>
    <row r="227" spans="1:22" x14ac:dyDescent="0.35">
      <c r="A227">
        <v>223</v>
      </c>
      <c r="B227" t="s">
        <v>936</v>
      </c>
      <c r="C227" s="5">
        <v>41842</v>
      </c>
      <c r="D227" s="6">
        <v>2014</v>
      </c>
      <c r="E227" s="5" t="s">
        <v>104</v>
      </c>
      <c r="F227" s="7">
        <v>22</v>
      </c>
      <c r="G227" t="s">
        <v>24</v>
      </c>
      <c r="H227" t="s">
        <v>25</v>
      </c>
      <c r="I227" t="s">
        <v>937</v>
      </c>
      <c r="J227" t="s">
        <v>27</v>
      </c>
      <c r="K227" t="s">
        <v>28</v>
      </c>
      <c r="L227">
        <v>10024</v>
      </c>
      <c r="M227" t="s">
        <v>232</v>
      </c>
      <c r="N227" t="s">
        <v>40</v>
      </c>
      <c r="O227" t="s">
        <v>96</v>
      </c>
      <c r="P227" t="s">
        <v>233</v>
      </c>
      <c r="Q227" s="8">
        <v>15000</v>
      </c>
      <c r="R227">
        <v>2</v>
      </c>
      <c r="S227" s="8">
        <f>Table3[[#This Row],[Harga]]*Table3[[#This Row],[Quantity]]</f>
        <v>30000</v>
      </c>
      <c r="T227">
        <v>0</v>
      </c>
      <c r="U227" s="8">
        <f>Table3[[#This Row],[Discount]]*Table3[[#This Row],[Revenue]]</f>
        <v>0</v>
      </c>
      <c r="V227" s="8">
        <f>Table3[[#This Row],[Revenue]]-Table3[[#This Row],[Total Discount]]</f>
        <v>30000</v>
      </c>
    </row>
    <row r="228" spans="1:22" x14ac:dyDescent="0.35">
      <c r="A228">
        <v>224</v>
      </c>
      <c r="B228" t="s">
        <v>938</v>
      </c>
      <c r="C228" s="5">
        <v>42896</v>
      </c>
      <c r="D228" s="6">
        <v>2017</v>
      </c>
      <c r="E228" s="5" t="s">
        <v>34</v>
      </c>
      <c r="F228" s="7">
        <v>10</v>
      </c>
      <c r="G228" t="s">
        <v>67</v>
      </c>
      <c r="H228" t="s">
        <v>139</v>
      </c>
      <c r="I228" t="s">
        <v>939</v>
      </c>
      <c r="J228" t="s">
        <v>75</v>
      </c>
      <c r="K228" t="s">
        <v>151</v>
      </c>
      <c r="L228">
        <v>90045</v>
      </c>
      <c r="M228" t="s">
        <v>940</v>
      </c>
      <c r="N228" t="s">
        <v>40</v>
      </c>
      <c r="O228" t="s">
        <v>41</v>
      </c>
      <c r="P228" t="s">
        <v>941</v>
      </c>
      <c r="Q228" s="8">
        <v>30000</v>
      </c>
      <c r="R228">
        <v>2</v>
      </c>
      <c r="S228" s="8">
        <f>Table3[[#This Row],[Harga]]*Table3[[#This Row],[Quantity]]</f>
        <v>60000</v>
      </c>
      <c r="T228">
        <v>0</v>
      </c>
      <c r="U228" s="8">
        <f>Table3[[#This Row],[Discount]]*Table3[[#This Row],[Revenue]]</f>
        <v>0</v>
      </c>
      <c r="V228" s="8">
        <f>Table3[[#This Row],[Revenue]]-Table3[[#This Row],[Total Discount]]</f>
        <v>60000</v>
      </c>
    </row>
    <row r="229" spans="1:22" x14ac:dyDescent="0.35">
      <c r="A229">
        <v>225</v>
      </c>
      <c r="B229" t="s">
        <v>942</v>
      </c>
      <c r="C229" s="5">
        <v>41941</v>
      </c>
      <c r="D229" s="6">
        <v>2014</v>
      </c>
      <c r="E229" s="5" t="s">
        <v>44</v>
      </c>
      <c r="F229" s="7">
        <v>29</v>
      </c>
      <c r="G229" t="s">
        <v>51</v>
      </c>
      <c r="H229" t="s">
        <v>25</v>
      </c>
      <c r="I229" t="s">
        <v>943</v>
      </c>
      <c r="J229" t="s">
        <v>27</v>
      </c>
      <c r="K229" t="s">
        <v>113</v>
      </c>
      <c r="L229">
        <v>60610</v>
      </c>
      <c r="M229" t="s">
        <v>944</v>
      </c>
      <c r="N229" t="s">
        <v>135</v>
      </c>
      <c r="O229" t="s">
        <v>136</v>
      </c>
      <c r="P229" t="s">
        <v>945</v>
      </c>
      <c r="Q229" s="8">
        <v>2736000</v>
      </c>
      <c r="R229">
        <v>6</v>
      </c>
      <c r="S229" s="8">
        <f>Table3[[#This Row],[Harga]]*Table3[[#This Row],[Quantity]]</f>
        <v>16416000</v>
      </c>
      <c r="T229">
        <v>0.2</v>
      </c>
      <c r="U229" s="8">
        <f>Table3[[#This Row],[Discount]]*Table3[[#This Row],[Revenue]]</f>
        <v>3283200</v>
      </c>
      <c r="V229" s="8">
        <f>Table3[[#This Row],[Revenue]]-Table3[[#This Row],[Total Discount]]</f>
        <v>13132800</v>
      </c>
    </row>
    <row r="230" spans="1:22" x14ac:dyDescent="0.35">
      <c r="A230">
        <v>226</v>
      </c>
      <c r="B230" t="s">
        <v>946</v>
      </c>
      <c r="C230" s="5">
        <v>41799</v>
      </c>
      <c r="D230" s="6">
        <v>2014</v>
      </c>
      <c r="E230" s="5" t="s">
        <v>34</v>
      </c>
      <c r="F230" s="7">
        <v>9</v>
      </c>
      <c r="G230" t="s">
        <v>67</v>
      </c>
      <c r="H230" t="s">
        <v>25</v>
      </c>
      <c r="I230" t="s">
        <v>947</v>
      </c>
      <c r="J230" t="s">
        <v>75</v>
      </c>
      <c r="K230" t="s">
        <v>127</v>
      </c>
      <c r="L230">
        <v>77340</v>
      </c>
      <c r="M230" t="s">
        <v>948</v>
      </c>
      <c r="N230" t="s">
        <v>135</v>
      </c>
      <c r="O230" t="s">
        <v>136</v>
      </c>
      <c r="P230" t="s">
        <v>949</v>
      </c>
      <c r="Q230" s="8">
        <v>8000</v>
      </c>
      <c r="R230">
        <v>1</v>
      </c>
      <c r="S230" s="8">
        <f>Table3[[#This Row],[Harga]]*Table3[[#This Row],[Quantity]]</f>
        <v>8000</v>
      </c>
      <c r="T230">
        <v>0.2</v>
      </c>
      <c r="U230" s="8">
        <f>Table3[[#This Row],[Discount]]*Table3[[#This Row],[Revenue]]</f>
        <v>1600</v>
      </c>
      <c r="V230" s="8">
        <f>Table3[[#This Row],[Revenue]]-Table3[[#This Row],[Total Discount]]</f>
        <v>6400</v>
      </c>
    </row>
    <row r="231" spans="1:22" x14ac:dyDescent="0.35">
      <c r="A231">
        <v>227</v>
      </c>
      <c r="B231" t="s">
        <v>950</v>
      </c>
      <c r="C231" s="5">
        <v>41896</v>
      </c>
      <c r="D231" s="6">
        <v>2014</v>
      </c>
      <c r="E231" s="5" t="s">
        <v>111</v>
      </c>
      <c r="F231" s="7">
        <v>14</v>
      </c>
      <c r="G231" t="s">
        <v>35</v>
      </c>
      <c r="H231" t="s">
        <v>25</v>
      </c>
      <c r="I231" t="s">
        <v>951</v>
      </c>
      <c r="J231" t="s">
        <v>27</v>
      </c>
      <c r="K231" t="s">
        <v>274</v>
      </c>
      <c r="L231">
        <v>14609</v>
      </c>
      <c r="M231" t="s">
        <v>952</v>
      </c>
      <c r="N231" t="s">
        <v>40</v>
      </c>
      <c r="O231" t="s">
        <v>84</v>
      </c>
      <c r="P231" t="s">
        <v>953</v>
      </c>
      <c r="Q231" s="8">
        <v>450000</v>
      </c>
      <c r="R231">
        <v>5</v>
      </c>
      <c r="S231" s="8">
        <f>Table3[[#This Row],[Harga]]*Table3[[#This Row],[Quantity]]</f>
        <v>2250000</v>
      </c>
      <c r="T231">
        <v>0</v>
      </c>
      <c r="U231" s="8">
        <f>Table3[[#This Row],[Discount]]*Table3[[#This Row],[Revenue]]</f>
        <v>0</v>
      </c>
      <c r="V231" s="8">
        <f>Table3[[#This Row],[Revenue]]-Table3[[#This Row],[Total Discount]]</f>
        <v>2250000</v>
      </c>
    </row>
    <row r="232" spans="1:22" x14ac:dyDescent="0.35">
      <c r="A232">
        <v>228</v>
      </c>
      <c r="B232" t="s">
        <v>954</v>
      </c>
      <c r="C232" s="5">
        <v>42499</v>
      </c>
      <c r="D232" s="6">
        <v>2016</v>
      </c>
      <c r="E232" s="5" t="s">
        <v>87</v>
      </c>
      <c r="F232" s="7">
        <v>9</v>
      </c>
      <c r="G232" t="s">
        <v>51</v>
      </c>
      <c r="H232" t="s">
        <v>25</v>
      </c>
      <c r="I232" t="s">
        <v>955</v>
      </c>
      <c r="J232" t="s">
        <v>27</v>
      </c>
      <c r="K232" t="s">
        <v>113</v>
      </c>
      <c r="L232">
        <v>98115</v>
      </c>
      <c r="M232" t="s">
        <v>956</v>
      </c>
      <c r="N232" t="s">
        <v>135</v>
      </c>
      <c r="O232" t="s">
        <v>162</v>
      </c>
      <c r="P232" t="s">
        <v>957</v>
      </c>
      <c r="Q232" s="8">
        <v>94000</v>
      </c>
      <c r="R232">
        <v>2</v>
      </c>
      <c r="S232" s="8">
        <f>Table3[[#This Row],[Harga]]*Table3[[#This Row],[Quantity]]</f>
        <v>188000</v>
      </c>
      <c r="T232">
        <v>0</v>
      </c>
      <c r="U232" s="8">
        <f>Table3[[#This Row],[Discount]]*Table3[[#This Row],[Revenue]]</f>
        <v>0</v>
      </c>
      <c r="V232" s="8">
        <f>Table3[[#This Row],[Revenue]]-Table3[[#This Row],[Total Discount]]</f>
        <v>188000</v>
      </c>
    </row>
    <row r="233" spans="1:22" x14ac:dyDescent="0.35">
      <c r="A233">
        <v>229</v>
      </c>
      <c r="B233" t="s">
        <v>958</v>
      </c>
      <c r="C233" s="5">
        <v>42447</v>
      </c>
      <c r="D233" s="6">
        <v>2016</v>
      </c>
      <c r="E233" s="5" t="s">
        <v>159</v>
      </c>
      <c r="F233" s="7">
        <v>18</v>
      </c>
      <c r="G233" t="s">
        <v>116</v>
      </c>
      <c r="H233" t="s">
        <v>139</v>
      </c>
      <c r="I233" t="s">
        <v>959</v>
      </c>
      <c r="J233" t="s">
        <v>27</v>
      </c>
      <c r="K233" t="s">
        <v>274</v>
      </c>
      <c r="L233">
        <v>38109</v>
      </c>
      <c r="M233" t="s">
        <v>960</v>
      </c>
      <c r="N233" t="s">
        <v>30</v>
      </c>
      <c r="O233" t="s">
        <v>48</v>
      </c>
      <c r="P233" t="s">
        <v>961</v>
      </c>
      <c r="Q233" s="8">
        <v>190000</v>
      </c>
      <c r="R233">
        <v>3</v>
      </c>
      <c r="S233" s="8">
        <f>Table3[[#This Row],[Harga]]*Table3[[#This Row],[Quantity]]</f>
        <v>570000</v>
      </c>
      <c r="T233">
        <v>0.4</v>
      </c>
      <c r="U233" s="8">
        <f>Table3[[#This Row],[Discount]]*Table3[[#This Row],[Revenue]]</f>
        <v>228000</v>
      </c>
      <c r="V233" s="8">
        <f>Table3[[#This Row],[Revenue]]-Table3[[#This Row],[Total Discount]]</f>
        <v>342000</v>
      </c>
    </row>
    <row r="234" spans="1:22" x14ac:dyDescent="0.35">
      <c r="A234">
        <v>230</v>
      </c>
      <c r="B234" t="s">
        <v>962</v>
      </c>
      <c r="C234" s="5">
        <v>42365</v>
      </c>
      <c r="D234" s="6">
        <v>2015</v>
      </c>
      <c r="E234" s="5" t="s">
        <v>66</v>
      </c>
      <c r="F234" s="7">
        <v>27</v>
      </c>
      <c r="G234" t="s">
        <v>35</v>
      </c>
      <c r="H234" t="s">
        <v>25</v>
      </c>
      <c r="I234" t="s">
        <v>963</v>
      </c>
      <c r="J234" t="s">
        <v>27</v>
      </c>
      <c r="K234" t="s">
        <v>82</v>
      </c>
      <c r="L234">
        <v>72701</v>
      </c>
      <c r="M234" t="s">
        <v>964</v>
      </c>
      <c r="N234" t="s">
        <v>40</v>
      </c>
      <c r="O234" t="s">
        <v>143</v>
      </c>
      <c r="P234" t="s">
        <v>965</v>
      </c>
      <c r="Q234" s="8">
        <v>106000</v>
      </c>
      <c r="R234">
        <v>2</v>
      </c>
      <c r="S234" s="8">
        <f>Table3[[#This Row],[Harga]]*Table3[[#This Row],[Quantity]]</f>
        <v>212000</v>
      </c>
      <c r="T234">
        <v>0</v>
      </c>
      <c r="U234" s="8">
        <f>Table3[[#This Row],[Discount]]*Table3[[#This Row],[Revenue]]</f>
        <v>0</v>
      </c>
      <c r="V234" s="8">
        <f>Table3[[#This Row],[Revenue]]-Table3[[#This Row],[Total Discount]]</f>
        <v>212000</v>
      </c>
    </row>
    <row r="235" spans="1:22" x14ac:dyDescent="0.35">
      <c r="A235">
        <v>231</v>
      </c>
      <c r="B235" t="s">
        <v>966</v>
      </c>
      <c r="C235" s="5">
        <v>42576</v>
      </c>
      <c r="D235" s="6">
        <v>2016</v>
      </c>
      <c r="E235" s="5" t="s">
        <v>104</v>
      </c>
      <c r="F235" s="7">
        <v>25</v>
      </c>
      <c r="G235" t="s">
        <v>24</v>
      </c>
      <c r="H235" t="s">
        <v>25</v>
      </c>
      <c r="I235" t="s">
        <v>892</v>
      </c>
      <c r="J235" t="s">
        <v>27</v>
      </c>
      <c r="K235" t="s">
        <v>76</v>
      </c>
      <c r="L235">
        <v>92627</v>
      </c>
      <c r="M235" t="s">
        <v>967</v>
      </c>
      <c r="N235" t="s">
        <v>40</v>
      </c>
      <c r="O235" t="s">
        <v>71</v>
      </c>
      <c r="P235" t="s">
        <v>968</v>
      </c>
      <c r="Q235" s="8">
        <v>120000</v>
      </c>
      <c r="R235">
        <v>8</v>
      </c>
      <c r="S235" s="8">
        <f>Table3[[#This Row],[Harga]]*Table3[[#This Row],[Quantity]]</f>
        <v>960000</v>
      </c>
      <c r="T235">
        <v>0.2</v>
      </c>
      <c r="U235" s="8">
        <f>Table3[[#This Row],[Discount]]*Table3[[#This Row],[Revenue]]</f>
        <v>192000</v>
      </c>
      <c r="V235" s="8">
        <f>Table3[[#This Row],[Revenue]]-Table3[[#This Row],[Total Discount]]</f>
        <v>768000</v>
      </c>
    </row>
    <row r="236" spans="1:22" x14ac:dyDescent="0.35">
      <c r="A236">
        <v>232</v>
      </c>
      <c r="B236" t="s">
        <v>969</v>
      </c>
      <c r="C236" s="5">
        <v>42520</v>
      </c>
      <c r="D236" s="6">
        <v>2016</v>
      </c>
      <c r="E236" s="5" t="s">
        <v>87</v>
      </c>
      <c r="F236" s="7">
        <v>30</v>
      </c>
      <c r="G236" t="s">
        <v>51</v>
      </c>
      <c r="H236" t="s">
        <v>25</v>
      </c>
      <c r="I236" t="s">
        <v>970</v>
      </c>
      <c r="J236" t="s">
        <v>37</v>
      </c>
      <c r="K236" t="s">
        <v>141</v>
      </c>
      <c r="L236">
        <v>80134</v>
      </c>
      <c r="M236" t="s">
        <v>971</v>
      </c>
      <c r="N236" t="s">
        <v>40</v>
      </c>
      <c r="O236" t="s">
        <v>71</v>
      </c>
      <c r="P236" t="s">
        <v>972</v>
      </c>
      <c r="Q236" s="8">
        <v>23000</v>
      </c>
      <c r="R236">
        <v>2</v>
      </c>
      <c r="S236" s="8">
        <f>Table3[[#This Row],[Harga]]*Table3[[#This Row],[Quantity]]</f>
        <v>46000</v>
      </c>
      <c r="T236">
        <v>0.7</v>
      </c>
      <c r="U236" s="8">
        <f>Table3[[#This Row],[Discount]]*Table3[[#This Row],[Revenue]]</f>
        <v>32199.999999999996</v>
      </c>
      <c r="V236" s="8">
        <f>Table3[[#This Row],[Revenue]]-Table3[[#This Row],[Total Discount]]</f>
        <v>13800.000000000004</v>
      </c>
    </row>
    <row r="237" spans="1:22" x14ac:dyDescent="0.35">
      <c r="A237">
        <v>233</v>
      </c>
      <c r="B237" t="s">
        <v>973</v>
      </c>
      <c r="C237" s="5">
        <v>43051</v>
      </c>
      <c r="D237" s="6">
        <v>2017</v>
      </c>
      <c r="E237" s="5" t="s">
        <v>23</v>
      </c>
      <c r="F237" s="7">
        <v>12</v>
      </c>
      <c r="G237" t="s">
        <v>51</v>
      </c>
      <c r="H237" t="s">
        <v>25</v>
      </c>
      <c r="I237" t="s">
        <v>885</v>
      </c>
      <c r="J237" t="s">
        <v>37</v>
      </c>
      <c r="K237" t="s">
        <v>100</v>
      </c>
      <c r="L237">
        <v>10024</v>
      </c>
      <c r="M237" t="s">
        <v>338</v>
      </c>
      <c r="N237" t="s">
        <v>40</v>
      </c>
      <c r="O237" t="s">
        <v>71</v>
      </c>
      <c r="P237" t="s">
        <v>339</v>
      </c>
      <c r="Q237" s="8">
        <v>3000</v>
      </c>
      <c r="R237">
        <v>5</v>
      </c>
      <c r="S237" s="8">
        <f>Table3[[#This Row],[Harga]]*Table3[[#This Row],[Quantity]]</f>
        <v>15000</v>
      </c>
      <c r="T237">
        <v>0.2</v>
      </c>
      <c r="U237" s="8">
        <f>Table3[[#This Row],[Discount]]*Table3[[#This Row],[Revenue]]</f>
        <v>3000</v>
      </c>
      <c r="V237" s="8">
        <f>Table3[[#This Row],[Revenue]]-Table3[[#This Row],[Total Discount]]</f>
        <v>12000</v>
      </c>
    </row>
    <row r="238" spans="1:22" x14ac:dyDescent="0.35">
      <c r="A238">
        <v>234</v>
      </c>
      <c r="B238" t="s">
        <v>974</v>
      </c>
      <c r="C238" s="5">
        <v>42079</v>
      </c>
      <c r="D238" s="6">
        <v>2015</v>
      </c>
      <c r="E238" s="5" t="s">
        <v>159</v>
      </c>
      <c r="F238" s="7">
        <v>16</v>
      </c>
      <c r="G238" t="s">
        <v>67</v>
      </c>
      <c r="H238" t="s">
        <v>25</v>
      </c>
      <c r="I238" t="s">
        <v>975</v>
      </c>
      <c r="J238" t="s">
        <v>27</v>
      </c>
      <c r="K238" t="s">
        <v>222</v>
      </c>
      <c r="L238">
        <v>30318</v>
      </c>
      <c r="M238" t="s">
        <v>976</v>
      </c>
      <c r="N238" t="s">
        <v>40</v>
      </c>
      <c r="O238" t="s">
        <v>96</v>
      </c>
      <c r="P238" t="s">
        <v>977</v>
      </c>
      <c r="Q238" s="8">
        <v>3000</v>
      </c>
      <c r="R238">
        <v>1</v>
      </c>
      <c r="S238" s="8">
        <f>Table3[[#This Row],[Harga]]*Table3[[#This Row],[Quantity]]</f>
        <v>3000</v>
      </c>
      <c r="T238">
        <v>0</v>
      </c>
      <c r="U238" s="8">
        <f>Table3[[#This Row],[Discount]]*Table3[[#This Row],[Revenue]]</f>
        <v>0</v>
      </c>
      <c r="V238" s="8">
        <f>Table3[[#This Row],[Revenue]]-Table3[[#This Row],[Total Discount]]</f>
        <v>3000</v>
      </c>
    </row>
    <row r="239" spans="1:22" x14ac:dyDescent="0.35">
      <c r="A239">
        <v>235</v>
      </c>
      <c r="B239" t="s">
        <v>978</v>
      </c>
      <c r="C239" s="5">
        <v>43065</v>
      </c>
      <c r="D239" s="6">
        <v>2017</v>
      </c>
      <c r="E239" s="5" t="s">
        <v>23</v>
      </c>
      <c r="F239" s="7">
        <v>26</v>
      </c>
      <c r="G239" t="s">
        <v>67</v>
      </c>
      <c r="H239" t="s">
        <v>59</v>
      </c>
      <c r="I239" t="s">
        <v>979</v>
      </c>
      <c r="J239" t="s">
        <v>27</v>
      </c>
      <c r="K239" t="s">
        <v>651</v>
      </c>
      <c r="L239">
        <v>64118</v>
      </c>
      <c r="M239" t="s">
        <v>980</v>
      </c>
      <c r="N239" t="s">
        <v>30</v>
      </c>
      <c r="O239" t="s">
        <v>55</v>
      </c>
      <c r="P239" t="s">
        <v>981</v>
      </c>
      <c r="Q239" s="8">
        <v>127000</v>
      </c>
      <c r="R239">
        <v>3</v>
      </c>
      <c r="S239" s="8">
        <f>Table3[[#This Row],[Harga]]*Table3[[#This Row],[Quantity]]</f>
        <v>381000</v>
      </c>
      <c r="T239">
        <v>0</v>
      </c>
      <c r="U239" s="8">
        <f>Table3[[#This Row],[Discount]]*Table3[[#This Row],[Revenue]]</f>
        <v>0</v>
      </c>
      <c r="V239" s="8">
        <f>Table3[[#This Row],[Revenue]]-Table3[[#This Row],[Total Discount]]</f>
        <v>381000</v>
      </c>
    </row>
    <row r="240" spans="1:22" x14ac:dyDescent="0.35">
      <c r="A240">
        <v>236</v>
      </c>
      <c r="B240" t="s">
        <v>982</v>
      </c>
      <c r="C240" s="5">
        <v>42663</v>
      </c>
      <c r="D240" s="6">
        <v>2016</v>
      </c>
      <c r="E240" s="5" t="s">
        <v>44</v>
      </c>
      <c r="F240" s="7">
        <v>20</v>
      </c>
      <c r="G240" t="s">
        <v>67</v>
      </c>
      <c r="H240" t="s">
        <v>139</v>
      </c>
      <c r="I240" t="s">
        <v>797</v>
      </c>
      <c r="J240" t="s">
        <v>27</v>
      </c>
      <c r="K240" t="s">
        <v>193</v>
      </c>
      <c r="L240">
        <v>43055</v>
      </c>
      <c r="M240" t="s">
        <v>232</v>
      </c>
      <c r="N240" t="s">
        <v>40</v>
      </c>
      <c r="O240" t="s">
        <v>96</v>
      </c>
      <c r="P240" t="s">
        <v>233</v>
      </c>
      <c r="Q240" s="8">
        <v>15000</v>
      </c>
      <c r="R240">
        <v>3</v>
      </c>
      <c r="S240" s="8">
        <f>Table3[[#This Row],[Harga]]*Table3[[#This Row],[Quantity]]</f>
        <v>45000</v>
      </c>
      <c r="T240">
        <v>0.2</v>
      </c>
      <c r="U240" s="8">
        <f>Table3[[#This Row],[Discount]]*Table3[[#This Row],[Revenue]]</f>
        <v>9000</v>
      </c>
      <c r="V240" s="8">
        <f>Table3[[#This Row],[Revenue]]-Table3[[#This Row],[Total Discount]]</f>
        <v>36000</v>
      </c>
    </row>
    <row r="241" spans="1:22" x14ac:dyDescent="0.35">
      <c r="A241">
        <v>237</v>
      </c>
      <c r="B241" t="s">
        <v>983</v>
      </c>
      <c r="C241" s="5">
        <v>43090</v>
      </c>
      <c r="D241" s="6">
        <v>2017</v>
      </c>
      <c r="E241" s="5" t="s">
        <v>66</v>
      </c>
      <c r="F241" s="7">
        <v>21</v>
      </c>
      <c r="G241" t="s">
        <v>51</v>
      </c>
      <c r="H241" t="s">
        <v>139</v>
      </c>
      <c r="I241" t="s">
        <v>984</v>
      </c>
      <c r="J241" t="s">
        <v>27</v>
      </c>
      <c r="K241" t="s">
        <v>248</v>
      </c>
      <c r="L241">
        <v>90049</v>
      </c>
      <c r="M241" t="s">
        <v>985</v>
      </c>
      <c r="N241" t="s">
        <v>40</v>
      </c>
      <c r="O241" t="s">
        <v>96</v>
      </c>
      <c r="P241" t="s">
        <v>986</v>
      </c>
      <c r="Q241" s="8">
        <v>7000</v>
      </c>
      <c r="R241">
        <v>3</v>
      </c>
      <c r="S241" s="8">
        <f>Table3[[#This Row],[Harga]]*Table3[[#This Row],[Quantity]]</f>
        <v>21000</v>
      </c>
      <c r="T241">
        <v>0</v>
      </c>
      <c r="U241" s="8">
        <f>Table3[[#This Row],[Discount]]*Table3[[#This Row],[Revenue]]</f>
        <v>0</v>
      </c>
      <c r="V241" s="8">
        <f>Table3[[#This Row],[Revenue]]-Table3[[#This Row],[Total Discount]]</f>
        <v>21000</v>
      </c>
    </row>
    <row r="242" spans="1:22" x14ac:dyDescent="0.35">
      <c r="A242">
        <v>238</v>
      </c>
      <c r="B242" t="s">
        <v>987</v>
      </c>
      <c r="C242" s="5">
        <v>42757</v>
      </c>
      <c r="D242" s="6">
        <v>2017</v>
      </c>
      <c r="E242" s="5" t="s">
        <v>115</v>
      </c>
      <c r="F242" s="7">
        <v>22</v>
      </c>
      <c r="G242" t="s">
        <v>67</v>
      </c>
      <c r="H242" t="s">
        <v>25</v>
      </c>
      <c r="I242" t="s">
        <v>328</v>
      </c>
      <c r="J242" t="s">
        <v>75</v>
      </c>
      <c r="K242" t="s">
        <v>28</v>
      </c>
      <c r="L242">
        <v>59405</v>
      </c>
      <c r="M242" t="s">
        <v>988</v>
      </c>
      <c r="N242" t="s">
        <v>135</v>
      </c>
      <c r="O242" t="s">
        <v>989</v>
      </c>
      <c r="P242" t="s">
        <v>990</v>
      </c>
      <c r="Q242" s="8">
        <v>3000000</v>
      </c>
      <c r="R242">
        <v>5</v>
      </c>
      <c r="S242" s="8">
        <f>Table3[[#This Row],[Harga]]*Table3[[#This Row],[Quantity]]</f>
        <v>15000000</v>
      </c>
      <c r="T242">
        <v>0</v>
      </c>
      <c r="U242" s="8">
        <f>Table3[[#This Row],[Discount]]*Table3[[#This Row],[Revenue]]</f>
        <v>0</v>
      </c>
      <c r="V242" s="8">
        <f>Table3[[#This Row],[Revenue]]-Table3[[#This Row],[Total Discount]]</f>
        <v>15000000</v>
      </c>
    </row>
    <row r="243" spans="1:22" x14ac:dyDescent="0.35">
      <c r="A243">
        <v>239</v>
      </c>
      <c r="B243" t="s">
        <v>991</v>
      </c>
      <c r="C243" s="5">
        <v>42085</v>
      </c>
      <c r="D243" s="6">
        <v>2015</v>
      </c>
      <c r="E243" s="5" t="s">
        <v>159</v>
      </c>
      <c r="F243" s="7">
        <v>22</v>
      </c>
      <c r="G243" t="s">
        <v>51</v>
      </c>
      <c r="H243" t="s">
        <v>139</v>
      </c>
      <c r="I243" t="s">
        <v>992</v>
      </c>
      <c r="J243" t="s">
        <v>27</v>
      </c>
      <c r="K243" t="s">
        <v>82</v>
      </c>
      <c r="L243">
        <v>77041</v>
      </c>
      <c r="M243" t="s">
        <v>161</v>
      </c>
      <c r="N243" t="s">
        <v>135</v>
      </c>
      <c r="O243" t="s">
        <v>162</v>
      </c>
      <c r="P243" t="s">
        <v>163</v>
      </c>
      <c r="Q243" s="8">
        <v>46000</v>
      </c>
      <c r="R243">
        <v>1</v>
      </c>
      <c r="S243" s="8">
        <f>Table3[[#This Row],[Harga]]*Table3[[#This Row],[Quantity]]</f>
        <v>46000</v>
      </c>
      <c r="T243">
        <v>0.2</v>
      </c>
      <c r="U243" s="8">
        <f>Table3[[#This Row],[Discount]]*Table3[[#This Row],[Revenue]]</f>
        <v>9200</v>
      </c>
      <c r="V243" s="8">
        <f>Table3[[#This Row],[Revenue]]-Table3[[#This Row],[Total Discount]]</f>
        <v>36800</v>
      </c>
    </row>
    <row r="244" spans="1:22" x14ac:dyDescent="0.35">
      <c r="A244">
        <v>240</v>
      </c>
      <c r="B244" t="s">
        <v>993</v>
      </c>
      <c r="C244" s="5">
        <v>42758</v>
      </c>
      <c r="D244" s="6">
        <v>2017</v>
      </c>
      <c r="E244" s="5" t="s">
        <v>115</v>
      </c>
      <c r="F244" s="7">
        <v>23</v>
      </c>
      <c r="G244" t="s">
        <v>35</v>
      </c>
      <c r="H244" t="s">
        <v>25</v>
      </c>
      <c r="I244" t="s">
        <v>994</v>
      </c>
      <c r="J244" t="s">
        <v>37</v>
      </c>
      <c r="K244" t="s">
        <v>283</v>
      </c>
      <c r="L244">
        <v>48234</v>
      </c>
      <c r="M244" t="s">
        <v>960</v>
      </c>
      <c r="N244" t="s">
        <v>30</v>
      </c>
      <c r="O244" t="s">
        <v>48</v>
      </c>
      <c r="P244" t="s">
        <v>961</v>
      </c>
      <c r="Q244" s="8">
        <v>190000</v>
      </c>
      <c r="R244">
        <v>2</v>
      </c>
      <c r="S244" s="8">
        <f>Table3[[#This Row],[Harga]]*Table3[[#This Row],[Quantity]]</f>
        <v>380000</v>
      </c>
      <c r="T244">
        <v>0</v>
      </c>
      <c r="U244" s="8">
        <f>Table3[[#This Row],[Discount]]*Table3[[#This Row],[Revenue]]</f>
        <v>0</v>
      </c>
      <c r="V244" s="8">
        <f>Table3[[#This Row],[Revenue]]-Table3[[#This Row],[Total Discount]]</f>
        <v>380000</v>
      </c>
    </row>
    <row r="245" spans="1:22" x14ac:dyDescent="0.35">
      <c r="A245">
        <v>241</v>
      </c>
      <c r="B245" t="s">
        <v>995</v>
      </c>
      <c r="C245" s="5">
        <v>42511</v>
      </c>
      <c r="D245" s="6">
        <v>2016</v>
      </c>
      <c r="E245" s="5" t="s">
        <v>87</v>
      </c>
      <c r="F245" s="7">
        <v>21</v>
      </c>
      <c r="G245" t="s">
        <v>116</v>
      </c>
      <c r="H245" t="s">
        <v>25</v>
      </c>
      <c r="I245" t="s">
        <v>540</v>
      </c>
      <c r="J245" t="s">
        <v>27</v>
      </c>
      <c r="K245" t="s">
        <v>133</v>
      </c>
      <c r="L245">
        <v>90032</v>
      </c>
      <c r="M245" t="s">
        <v>996</v>
      </c>
      <c r="N245" t="s">
        <v>135</v>
      </c>
      <c r="O245" t="s">
        <v>136</v>
      </c>
      <c r="P245" t="s">
        <v>997</v>
      </c>
      <c r="Q245" s="8">
        <v>56000</v>
      </c>
      <c r="R245">
        <v>3</v>
      </c>
      <c r="S245" s="8">
        <f>Table3[[#This Row],[Harga]]*Table3[[#This Row],[Quantity]]</f>
        <v>168000</v>
      </c>
      <c r="T245">
        <v>0.2</v>
      </c>
      <c r="U245" s="8">
        <f>Table3[[#This Row],[Discount]]*Table3[[#This Row],[Revenue]]</f>
        <v>33600</v>
      </c>
      <c r="V245" s="8">
        <f>Table3[[#This Row],[Revenue]]-Table3[[#This Row],[Total Discount]]</f>
        <v>134400</v>
      </c>
    </row>
    <row r="246" spans="1:22" x14ac:dyDescent="0.35">
      <c r="A246">
        <v>242</v>
      </c>
      <c r="B246" t="s">
        <v>998</v>
      </c>
      <c r="C246" s="5">
        <v>42364</v>
      </c>
      <c r="D246" s="6">
        <v>2015</v>
      </c>
      <c r="E246" s="5" t="s">
        <v>66</v>
      </c>
      <c r="F246" s="7">
        <v>26</v>
      </c>
      <c r="G246" t="s">
        <v>67</v>
      </c>
      <c r="H246" t="s">
        <v>25</v>
      </c>
      <c r="I246" t="s">
        <v>999</v>
      </c>
      <c r="J246" t="s">
        <v>27</v>
      </c>
      <c r="K246" t="s">
        <v>188</v>
      </c>
      <c r="L246">
        <v>1841</v>
      </c>
      <c r="M246" t="s">
        <v>1000</v>
      </c>
      <c r="N246" t="s">
        <v>40</v>
      </c>
      <c r="O246" t="s">
        <v>180</v>
      </c>
      <c r="P246" t="s">
        <v>1001</v>
      </c>
      <c r="Q246" s="8">
        <v>23000</v>
      </c>
      <c r="R246">
        <v>5</v>
      </c>
      <c r="S246" s="8">
        <f>Table3[[#This Row],[Harga]]*Table3[[#This Row],[Quantity]]</f>
        <v>115000</v>
      </c>
      <c r="T246">
        <v>0</v>
      </c>
      <c r="U246" s="8">
        <f>Table3[[#This Row],[Discount]]*Table3[[#This Row],[Revenue]]</f>
        <v>0</v>
      </c>
      <c r="V246" s="8">
        <f>Table3[[#This Row],[Revenue]]-Table3[[#This Row],[Total Discount]]</f>
        <v>115000</v>
      </c>
    </row>
    <row r="247" spans="1:22" x14ac:dyDescent="0.35">
      <c r="A247">
        <v>243</v>
      </c>
      <c r="B247" t="s">
        <v>1002</v>
      </c>
      <c r="C247" s="5">
        <v>43029</v>
      </c>
      <c r="D247" s="6">
        <v>2017</v>
      </c>
      <c r="E247" s="5" t="s">
        <v>44</v>
      </c>
      <c r="F247" s="7">
        <v>21</v>
      </c>
      <c r="G247" t="s">
        <v>24</v>
      </c>
      <c r="H247" t="s">
        <v>105</v>
      </c>
      <c r="I247" t="s">
        <v>1003</v>
      </c>
      <c r="J247" t="s">
        <v>75</v>
      </c>
      <c r="K247" t="s">
        <v>329</v>
      </c>
      <c r="L247">
        <v>33801</v>
      </c>
      <c r="M247" t="s">
        <v>1004</v>
      </c>
      <c r="N247" t="s">
        <v>30</v>
      </c>
      <c r="O247" t="s">
        <v>108</v>
      </c>
      <c r="P247" t="s">
        <v>1005</v>
      </c>
      <c r="Q247" s="8">
        <v>684000</v>
      </c>
      <c r="R247">
        <v>3</v>
      </c>
      <c r="S247" s="8">
        <f>Table3[[#This Row],[Harga]]*Table3[[#This Row],[Quantity]]</f>
        <v>2052000</v>
      </c>
      <c r="T247">
        <v>0.2</v>
      </c>
      <c r="U247" s="8">
        <f>Table3[[#This Row],[Discount]]*Table3[[#This Row],[Revenue]]</f>
        <v>410400</v>
      </c>
      <c r="V247" s="8">
        <f>Table3[[#This Row],[Revenue]]-Table3[[#This Row],[Total Discount]]</f>
        <v>1641600</v>
      </c>
    </row>
    <row r="248" spans="1:22" x14ac:dyDescent="0.35">
      <c r="A248">
        <v>244</v>
      </c>
      <c r="B248" t="s">
        <v>1006</v>
      </c>
      <c r="C248" s="5">
        <v>42250</v>
      </c>
      <c r="D248" s="6">
        <v>2015</v>
      </c>
      <c r="E248" s="5" t="s">
        <v>111</v>
      </c>
      <c r="F248" s="7">
        <v>3</v>
      </c>
      <c r="G248" t="s">
        <v>51</v>
      </c>
      <c r="H248" t="s">
        <v>25</v>
      </c>
      <c r="I248" t="s">
        <v>1007</v>
      </c>
      <c r="J248" t="s">
        <v>27</v>
      </c>
      <c r="K248" t="s">
        <v>46</v>
      </c>
      <c r="L248">
        <v>19134</v>
      </c>
      <c r="M248" t="s">
        <v>1008</v>
      </c>
      <c r="N248" t="s">
        <v>40</v>
      </c>
      <c r="O248" t="s">
        <v>84</v>
      </c>
      <c r="P248" t="s">
        <v>1009</v>
      </c>
      <c r="Q248" s="8">
        <v>37000</v>
      </c>
      <c r="R248">
        <v>3</v>
      </c>
      <c r="S248" s="8">
        <f>Table3[[#This Row],[Harga]]*Table3[[#This Row],[Quantity]]</f>
        <v>111000</v>
      </c>
      <c r="T248">
        <v>0.2</v>
      </c>
      <c r="U248" s="8">
        <f>Table3[[#This Row],[Discount]]*Table3[[#This Row],[Revenue]]</f>
        <v>22200</v>
      </c>
      <c r="V248" s="8">
        <f>Table3[[#This Row],[Revenue]]-Table3[[#This Row],[Total Discount]]</f>
        <v>88800</v>
      </c>
    </row>
    <row r="249" spans="1:22" x14ac:dyDescent="0.35">
      <c r="A249">
        <v>245</v>
      </c>
      <c r="B249" t="s">
        <v>1010</v>
      </c>
      <c r="C249" s="5">
        <v>42315</v>
      </c>
      <c r="D249" s="6">
        <v>2015</v>
      </c>
      <c r="E249" s="5" t="s">
        <v>23</v>
      </c>
      <c r="F249" s="7">
        <v>7</v>
      </c>
      <c r="G249" t="s">
        <v>24</v>
      </c>
      <c r="H249" t="s">
        <v>25</v>
      </c>
      <c r="I249" t="s">
        <v>1011</v>
      </c>
      <c r="J249" t="s">
        <v>37</v>
      </c>
      <c r="K249" t="s">
        <v>113</v>
      </c>
      <c r="L249">
        <v>90036</v>
      </c>
      <c r="M249" t="s">
        <v>1012</v>
      </c>
      <c r="N249" t="s">
        <v>30</v>
      </c>
      <c r="O249" t="s">
        <v>108</v>
      </c>
      <c r="P249" t="s">
        <v>1013</v>
      </c>
      <c r="Q249" s="8">
        <v>191000</v>
      </c>
      <c r="R249">
        <v>1</v>
      </c>
      <c r="S249" s="8">
        <f>Table3[[#This Row],[Harga]]*Table3[[#This Row],[Quantity]]</f>
        <v>191000</v>
      </c>
      <c r="T249">
        <v>0.2</v>
      </c>
      <c r="U249" s="8">
        <f>Table3[[#This Row],[Discount]]*Table3[[#This Row],[Revenue]]</f>
        <v>38200</v>
      </c>
      <c r="V249" s="8">
        <f>Table3[[#This Row],[Revenue]]-Table3[[#This Row],[Total Discount]]</f>
        <v>152800</v>
      </c>
    </row>
    <row r="250" spans="1:22" x14ac:dyDescent="0.35">
      <c r="A250">
        <v>246</v>
      </c>
      <c r="B250" t="s">
        <v>1014</v>
      </c>
      <c r="C250" s="5">
        <v>42985</v>
      </c>
      <c r="D250" s="6">
        <v>2017</v>
      </c>
      <c r="E250" s="5" t="s">
        <v>111</v>
      </c>
      <c r="F250" s="7">
        <v>7</v>
      </c>
      <c r="G250" t="s">
        <v>51</v>
      </c>
      <c r="H250" t="s">
        <v>59</v>
      </c>
      <c r="I250" t="s">
        <v>1015</v>
      </c>
      <c r="J250" t="s">
        <v>27</v>
      </c>
      <c r="K250" t="s">
        <v>133</v>
      </c>
      <c r="L250">
        <v>90032</v>
      </c>
      <c r="M250" t="s">
        <v>1016</v>
      </c>
      <c r="N250" t="s">
        <v>30</v>
      </c>
      <c r="O250" t="s">
        <v>55</v>
      </c>
      <c r="P250" t="s">
        <v>1017</v>
      </c>
      <c r="Q250" s="8">
        <v>48000</v>
      </c>
      <c r="R250">
        <v>3</v>
      </c>
      <c r="S250" s="8">
        <f>Table3[[#This Row],[Harga]]*Table3[[#This Row],[Quantity]]</f>
        <v>144000</v>
      </c>
      <c r="T250">
        <v>0</v>
      </c>
      <c r="U250" s="8">
        <f>Table3[[#This Row],[Discount]]*Table3[[#This Row],[Revenue]]</f>
        <v>0</v>
      </c>
      <c r="V250" s="8">
        <f>Table3[[#This Row],[Revenue]]-Table3[[#This Row],[Total Discount]]</f>
        <v>144000</v>
      </c>
    </row>
    <row r="251" spans="1:22" x14ac:dyDescent="0.35">
      <c r="A251">
        <v>247</v>
      </c>
      <c r="B251" t="s">
        <v>1018</v>
      </c>
      <c r="C251" s="5">
        <v>42519</v>
      </c>
      <c r="D251" s="6">
        <v>2016</v>
      </c>
      <c r="E251" s="5" t="s">
        <v>87</v>
      </c>
      <c r="F251" s="7">
        <v>29</v>
      </c>
      <c r="G251" t="s">
        <v>24</v>
      </c>
      <c r="H251" t="s">
        <v>139</v>
      </c>
      <c r="I251" t="s">
        <v>1019</v>
      </c>
      <c r="J251" t="s">
        <v>27</v>
      </c>
      <c r="K251" t="s">
        <v>82</v>
      </c>
      <c r="L251">
        <v>36116</v>
      </c>
      <c r="M251" t="s">
        <v>1020</v>
      </c>
      <c r="N251" t="s">
        <v>135</v>
      </c>
      <c r="O251" t="s">
        <v>136</v>
      </c>
      <c r="P251" t="s">
        <v>1021</v>
      </c>
      <c r="Q251" s="8">
        <v>980000</v>
      </c>
      <c r="R251">
        <v>5</v>
      </c>
      <c r="S251" s="8">
        <f>Table3[[#This Row],[Harga]]*Table3[[#This Row],[Quantity]]</f>
        <v>4900000</v>
      </c>
      <c r="T251">
        <v>0</v>
      </c>
      <c r="U251" s="8">
        <f>Table3[[#This Row],[Discount]]*Table3[[#This Row],[Revenue]]</f>
        <v>0</v>
      </c>
      <c r="V251" s="8">
        <f>Table3[[#This Row],[Revenue]]-Table3[[#This Row],[Total Discount]]</f>
        <v>4900000</v>
      </c>
    </row>
    <row r="252" spans="1:22" x14ac:dyDescent="0.35">
      <c r="A252">
        <v>248</v>
      </c>
      <c r="B252" t="s">
        <v>1022</v>
      </c>
      <c r="C252" s="5">
        <v>42561</v>
      </c>
      <c r="D252" s="6">
        <v>2016</v>
      </c>
      <c r="E252" s="5" t="s">
        <v>104</v>
      </c>
      <c r="F252" s="7">
        <v>10</v>
      </c>
      <c r="G252" t="s">
        <v>51</v>
      </c>
      <c r="H252" t="s">
        <v>25</v>
      </c>
      <c r="I252" t="s">
        <v>1023</v>
      </c>
      <c r="J252" t="s">
        <v>27</v>
      </c>
      <c r="K252" t="s">
        <v>46</v>
      </c>
      <c r="L252">
        <v>85204</v>
      </c>
      <c r="M252" t="s">
        <v>1024</v>
      </c>
      <c r="N252" t="s">
        <v>40</v>
      </c>
      <c r="O252" t="s">
        <v>84</v>
      </c>
      <c r="P252" t="s">
        <v>1025</v>
      </c>
      <c r="Q252" s="8">
        <v>17000</v>
      </c>
      <c r="R252">
        <v>2</v>
      </c>
      <c r="S252" s="8">
        <f>Table3[[#This Row],[Harga]]*Table3[[#This Row],[Quantity]]</f>
        <v>34000</v>
      </c>
      <c r="T252">
        <v>0.2</v>
      </c>
      <c r="U252" s="8">
        <f>Table3[[#This Row],[Discount]]*Table3[[#This Row],[Revenue]]</f>
        <v>6800</v>
      </c>
      <c r="V252" s="8">
        <f>Table3[[#This Row],[Revenue]]-Table3[[#This Row],[Total Discount]]</f>
        <v>27200</v>
      </c>
    </row>
    <row r="253" spans="1:22" x14ac:dyDescent="0.35">
      <c r="A253">
        <v>249</v>
      </c>
      <c r="B253" t="s">
        <v>1026</v>
      </c>
      <c r="C253" s="5">
        <v>42981</v>
      </c>
      <c r="D253" s="6">
        <v>2017</v>
      </c>
      <c r="E253" s="5" t="s">
        <v>111</v>
      </c>
      <c r="F253" s="7">
        <v>3</v>
      </c>
      <c r="G253" t="s">
        <v>24</v>
      </c>
      <c r="H253" t="s">
        <v>25</v>
      </c>
      <c r="I253" t="s">
        <v>1027</v>
      </c>
      <c r="J253" t="s">
        <v>27</v>
      </c>
      <c r="K253" t="s">
        <v>354</v>
      </c>
      <c r="L253">
        <v>60653</v>
      </c>
      <c r="M253" t="s">
        <v>1028</v>
      </c>
      <c r="N253" t="s">
        <v>40</v>
      </c>
      <c r="O253" t="s">
        <v>71</v>
      </c>
      <c r="P253" t="s">
        <v>1029</v>
      </c>
      <c r="Q253" s="8">
        <v>43000</v>
      </c>
      <c r="R253">
        <v>7</v>
      </c>
      <c r="S253" s="8">
        <f>Table3[[#This Row],[Harga]]*Table3[[#This Row],[Quantity]]</f>
        <v>301000</v>
      </c>
      <c r="T253">
        <v>0.8</v>
      </c>
      <c r="U253" s="8">
        <f>Table3[[#This Row],[Discount]]*Table3[[#This Row],[Revenue]]</f>
        <v>240800</v>
      </c>
      <c r="V253" s="8">
        <f>Table3[[#This Row],[Revenue]]-Table3[[#This Row],[Total Discount]]</f>
        <v>60200</v>
      </c>
    </row>
    <row r="254" spans="1:22" x14ac:dyDescent="0.35">
      <c r="A254">
        <v>250</v>
      </c>
      <c r="B254" t="s">
        <v>1030</v>
      </c>
      <c r="C254" s="5">
        <v>42341</v>
      </c>
      <c r="D254" s="6">
        <v>2015</v>
      </c>
      <c r="E254" s="5" t="s">
        <v>66</v>
      </c>
      <c r="F254" s="7">
        <v>3</v>
      </c>
      <c r="G254" t="s">
        <v>51</v>
      </c>
      <c r="H254" t="s">
        <v>25</v>
      </c>
      <c r="I254" t="s">
        <v>455</v>
      </c>
      <c r="J254" t="s">
        <v>75</v>
      </c>
      <c r="K254" t="s">
        <v>46</v>
      </c>
      <c r="L254">
        <v>10009</v>
      </c>
      <c r="M254" t="s">
        <v>1031</v>
      </c>
      <c r="N254" t="s">
        <v>40</v>
      </c>
      <c r="O254" t="s">
        <v>71</v>
      </c>
      <c r="P254" t="s">
        <v>1032</v>
      </c>
      <c r="Q254" s="8">
        <v>11000</v>
      </c>
      <c r="R254">
        <v>4</v>
      </c>
      <c r="S254" s="8">
        <f>Table3[[#This Row],[Harga]]*Table3[[#This Row],[Quantity]]</f>
        <v>44000</v>
      </c>
      <c r="T254">
        <v>0.2</v>
      </c>
      <c r="U254" s="8">
        <f>Table3[[#This Row],[Discount]]*Table3[[#This Row],[Revenue]]</f>
        <v>8800</v>
      </c>
      <c r="V254" s="8">
        <f>Table3[[#This Row],[Revenue]]-Table3[[#This Row],[Total Discount]]</f>
        <v>35200</v>
      </c>
    </row>
    <row r="255" spans="1:22" x14ac:dyDescent="0.35">
      <c r="A255">
        <v>251</v>
      </c>
      <c r="B255" t="s">
        <v>1033</v>
      </c>
      <c r="C255" s="5">
        <v>42345</v>
      </c>
      <c r="D255" s="6">
        <v>2015</v>
      </c>
      <c r="E255" s="5" t="s">
        <v>66</v>
      </c>
      <c r="F255" s="7">
        <v>7</v>
      </c>
      <c r="G255" t="s">
        <v>67</v>
      </c>
      <c r="H255" t="s">
        <v>139</v>
      </c>
      <c r="I255" t="s">
        <v>1034</v>
      </c>
      <c r="J255" t="s">
        <v>27</v>
      </c>
      <c r="K255" t="s">
        <v>69</v>
      </c>
      <c r="L255">
        <v>42420</v>
      </c>
      <c r="M255" t="s">
        <v>1035</v>
      </c>
      <c r="N255" t="s">
        <v>40</v>
      </c>
      <c r="O255" t="s">
        <v>78</v>
      </c>
      <c r="P255" t="s">
        <v>1036</v>
      </c>
      <c r="Q255" s="8">
        <v>153000</v>
      </c>
      <c r="R255">
        <v>3</v>
      </c>
      <c r="S255" s="8">
        <f>Table3[[#This Row],[Harga]]*Table3[[#This Row],[Quantity]]</f>
        <v>459000</v>
      </c>
      <c r="T255">
        <v>0</v>
      </c>
      <c r="U255" s="8">
        <f>Table3[[#This Row],[Discount]]*Table3[[#This Row],[Revenue]]</f>
        <v>0</v>
      </c>
      <c r="V255" s="8">
        <f>Table3[[#This Row],[Revenue]]-Table3[[#This Row],[Total Discount]]</f>
        <v>459000</v>
      </c>
    </row>
    <row r="256" spans="1:22" x14ac:dyDescent="0.35">
      <c r="A256">
        <v>252</v>
      </c>
      <c r="B256" t="s">
        <v>1037</v>
      </c>
      <c r="C256" s="5">
        <v>41671</v>
      </c>
      <c r="D256" s="6">
        <v>2014</v>
      </c>
      <c r="E256" s="5" t="s">
        <v>344</v>
      </c>
      <c r="F256" s="7">
        <v>1</v>
      </c>
      <c r="G256" t="s">
        <v>24</v>
      </c>
      <c r="H256" t="s">
        <v>139</v>
      </c>
      <c r="I256" t="s">
        <v>1038</v>
      </c>
      <c r="J256" t="s">
        <v>27</v>
      </c>
      <c r="K256" t="s">
        <v>193</v>
      </c>
      <c r="L256">
        <v>54302</v>
      </c>
      <c r="M256" t="s">
        <v>1039</v>
      </c>
      <c r="N256" t="s">
        <v>135</v>
      </c>
      <c r="O256" t="s">
        <v>162</v>
      </c>
      <c r="P256" t="s">
        <v>1040</v>
      </c>
      <c r="Q256" s="8">
        <v>469000</v>
      </c>
      <c r="R256">
        <v>6</v>
      </c>
      <c r="S256" s="8">
        <f>Table3[[#This Row],[Harga]]*Table3[[#This Row],[Quantity]]</f>
        <v>2814000</v>
      </c>
      <c r="T256">
        <v>0</v>
      </c>
      <c r="U256" s="8">
        <f>Table3[[#This Row],[Discount]]*Table3[[#This Row],[Revenue]]</f>
        <v>0</v>
      </c>
      <c r="V256" s="8">
        <f>Table3[[#This Row],[Revenue]]-Table3[[#This Row],[Total Discount]]</f>
        <v>2814000</v>
      </c>
    </row>
    <row r="257" spans="1:22" x14ac:dyDescent="0.35">
      <c r="A257">
        <v>253</v>
      </c>
      <c r="B257" t="s">
        <v>1041</v>
      </c>
      <c r="C257" s="5">
        <v>42565</v>
      </c>
      <c r="D257" s="6">
        <v>2016</v>
      </c>
      <c r="E257" s="5" t="s">
        <v>104</v>
      </c>
      <c r="F257" s="7">
        <v>14</v>
      </c>
      <c r="G257" t="s">
        <v>51</v>
      </c>
      <c r="H257" t="s">
        <v>25</v>
      </c>
      <c r="I257" t="s">
        <v>155</v>
      </c>
      <c r="J257" t="s">
        <v>37</v>
      </c>
      <c r="K257" t="s">
        <v>369</v>
      </c>
      <c r="L257">
        <v>85705</v>
      </c>
      <c r="M257" t="s">
        <v>1042</v>
      </c>
      <c r="N257" t="s">
        <v>135</v>
      </c>
      <c r="O257" t="s">
        <v>136</v>
      </c>
      <c r="P257" t="s">
        <v>1043</v>
      </c>
      <c r="Q257" s="8">
        <v>381000</v>
      </c>
      <c r="R257">
        <v>8</v>
      </c>
      <c r="S257" s="8">
        <f>Table3[[#This Row],[Harga]]*Table3[[#This Row],[Quantity]]</f>
        <v>3048000</v>
      </c>
      <c r="T257">
        <v>0.2</v>
      </c>
      <c r="U257" s="8">
        <f>Table3[[#This Row],[Discount]]*Table3[[#This Row],[Revenue]]</f>
        <v>609600</v>
      </c>
      <c r="V257" s="8">
        <f>Table3[[#This Row],[Revenue]]-Table3[[#This Row],[Total Discount]]</f>
        <v>2438400</v>
      </c>
    </row>
    <row r="258" spans="1:22" x14ac:dyDescent="0.35">
      <c r="A258">
        <v>254</v>
      </c>
      <c r="B258" t="s">
        <v>1044</v>
      </c>
      <c r="C258" s="5">
        <v>42356</v>
      </c>
      <c r="D258" s="6">
        <v>2015</v>
      </c>
      <c r="E258" s="5" t="s">
        <v>66</v>
      </c>
      <c r="F258" s="7">
        <v>18</v>
      </c>
      <c r="G258" t="s">
        <v>67</v>
      </c>
      <c r="H258" t="s">
        <v>25</v>
      </c>
      <c r="I258" t="s">
        <v>1045</v>
      </c>
      <c r="J258" t="s">
        <v>27</v>
      </c>
      <c r="K258" t="s">
        <v>61</v>
      </c>
      <c r="L258">
        <v>45503</v>
      </c>
      <c r="M258" t="s">
        <v>952</v>
      </c>
      <c r="N258" t="s">
        <v>40</v>
      </c>
      <c r="O258" t="s">
        <v>84</v>
      </c>
      <c r="P258" t="s">
        <v>953</v>
      </c>
      <c r="Q258" s="8">
        <v>450000</v>
      </c>
      <c r="R258">
        <v>9</v>
      </c>
      <c r="S258" s="8">
        <f>Table3[[#This Row],[Harga]]*Table3[[#This Row],[Quantity]]</f>
        <v>4050000</v>
      </c>
      <c r="T258">
        <v>0.2</v>
      </c>
      <c r="U258" s="8">
        <f>Table3[[#This Row],[Discount]]*Table3[[#This Row],[Revenue]]</f>
        <v>810000</v>
      </c>
      <c r="V258" s="8">
        <f>Table3[[#This Row],[Revenue]]-Table3[[#This Row],[Total Discount]]</f>
        <v>3240000</v>
      </c>
    </row>
    <row r="259" spans="1:22" x14ac:dyDescent="0.35">
      <c r="A259">
        <v>255</v>
      </c>
      <c r="B259" t="s">
        <v>1046</v>
      </c>
      <c r="C259" s="5">
        <v>41770</v>
      </c>
      <c r="D259" s="6">
        <v>2014</v>
      </c>
      <c r="E259" s="5" t="s">
        <v>87</v>
      </c>
      <c r="F259" s="7">
        <v>11</v>
      </c>
      <c r="G259" t="s">
        <v>67</v>
      </c>
      <c r="H259" t="s">
        <v>139</v>
      </c>
      <c r="I259" t="s">
        <v>247</v>
      </c>
      <c r="J259" t="s">
        <v>27</v>
      </c>
      <c r="K259" t="s">
        <v>369</v>
      </c>
      <c r="L259">
        <v>76106</v>
      </c>
      <c r="M259" t="s">
        <v>1047</v>
      </c>
      <c r="N259" t="s">
        <v>135</v>
      </c>
      <c r="O259" t="s">
        <v>162</v>
      </c>
      <c r="P259" t="s">
        <v>1048</v>
      </c>
      <c r="Q259" s="8">
        <v>59000</v>
      </c>
      <c r="R259">
        <v>2</v>
      </c>
      <c r="S259" s="8">
        <f>Table3[[#This Row],[Harga]]*Table3[[#This Row],[Quantity]]</f>
        <v>118000</v>
      </c>
      <c r="T259">
        <v>0.2</v>
      </c>
      <c r="U259" s="8">
        <f>Table3[[#This Row],[Discount]]*Table3[[#This Row],[Revenue]]</f>
        <v>23600</v>
      </c>
      <c r="V259" s="8">
        <f>Table3[[#This Row],[Revenue]]-Table3[[#This Row],[Total Discount]]</f>
        <v>94400</v>
      </c>
    </row>
    <row r="260" spans="1:22" x14ac:dyDescent="0.35">
      <c r="A260">
        <v>256</v>
      </c>
      <c r="B260" t="s">
        <v>1049</v>
      </c>
      <c r="C260" s="5">
        <v>43058</v>
      </c>
      <c r="D260" s="6">
        <v>2017</v>
      </c>
      <c r="E260" s="5" t="s">
        <v>23</v>
      </c>
      <c r="F260" s="7">
        <v>19</v>
      </c>
      <c r="G260" t="s">
        <v>35</v>
      </c>
      <c r="H260" t="s">
        <v>25</v>
      </c>
      <c r="I260" t="s">
        <v>1050</v>
      </c>
      <c r="J260" t="s">
        <v>75</v>
      </c>
      <c r="K260" t="s">
        <v>329</v>
      </c>
      <c r="L260">
        <v>10035</v>
      </c>
      <c r="M260" t="s">
        <v>1051</v>
      </c>
      <c r="N260" t="s">
        <v>40</v>
      </c>
      <c r="O260" t="s">
        <v>71</v>
      </c>
      <c r="P260" t="s">
        <v>1052</v>
      </c>
      <c r="Q260" s="8">
        <v>42000</v>
      </c>
      <c r="R260">
        <v>6</v>
      </c>
      <c r="S260" s="8">
        <f>Table3[[#This Row],[Harga]]*Table3[[#This Row],[Quantity]]</f>
        <v>252000</v>
      </c>
      <c r="T260">
        <v>0.2</v>
      </c>
      <c r="U260" s="8">
        <f>Table3[[#This Row],[Discount]]*Table3[[#This Row],[Revenue]]</f>
        <v>50400</v>
      </c>
      <c r="V260" s="8">
        <f>Table3[[#This Row],[Revenue]]-Table3[[#This Row],[Total Discount]]</f>
        <v>201600</v>
      </c>
    </row>
    <row r="261" spans="1:22" x14ac:dyDescent="0.35">
      <c r="A261">
        <v>257</v>
      </c>
      <c r="B261" t="s">
        <v>1053</v>
      </c>
      <c r="C261" s="5">
        <v>42323</v>
      </c>
      <c r="D261" s="6">
        <v>2015</v>
      </c>
      <c r="E261" s="5" t="s">
        <v>23</v>
      </c>
      <c r="F261" s="7">
        <v>15</v>
      </c>
      <c r="G261" t="s">
        <v>35</v>
      </c>
      <c r="H261" t="s">
        <v>25</v>
      </c>
      <c r="I261" t="s">
        <v>761</v>
      </c>
      <c r="J261" t="s">
        <v>37</v>
      </c>
      <c r="K261" t="s">
        <v>651</v>
      </c>
      <c r="L261">
        <v>60653</v>
      </c>
      <c r="M261" t="s">
        <v>184</v>
      </c>
      <c r="N261" t="s">
        <v>40</v>
      </c>
      <c r="O261" t="s">
        <v>84</v>
      </c>
      <c r="P261" t="s">
        <v>185</v>
      </c>
      <c r="Q261" s="8">
        <v>209000</v>
      </c>
      <c r="R261">
        <v>9</v>
      </c>
      <c r="S261" s="8">
        <f>Table3[[#This Row],[Harga]]*Table3[[#This Row],[Quantity]]</f>
        <v>1881000</v>
      </c>
      <c r="T261">
        <v>0.2</v>
      </c>
      <c r="U261" s="8">
        <f>Table3[[#This Row],[Discount]]*Table3[[#This Row],[Revenue]]</f>
        <v>376200</v>
      </c>
      <c r="V261" s="8">
        <f>Table3[[#This Row],[Revenue]]-Table3[[#This Row],[Total Discount]]</f>
        <v>1504800</v>
      </c>
    </row>
    <row r="262" spans="1:22" x14ac:dyDescent="0.35">
      <c r="A262">
        <v>258</v>
      </c>
      <c r="B262" t="s">
        <v>1054</v>
      </c>
      <c r="C262" s="5">
        <v>42475</v>
      </c>
      <c r="D262" s="6">
        <v>2016</v>
      </c>
      <c r="E262" s="5" t="s">
        <v>58</v>
      </c>
      <c r="F262" s="7">
        <v>15</v>
      </c>
      <c r="G262" t="s">
        <v>35</v>
      </c>
      <c r="H262" t="s">
        <v>59</v>
      </c>
      <c r="I262" t="s">
        <v>1055</v>
      </c>
      <c r="J262" t="s">
        <v>27</v>
      </c>
      <c r="K262" t="s">
        <v>500</v>
      </c>
      <c r="L262">
        <v>94110</v>
      </c>
      <c r="M262" t="s">
        <v>1056</v>
      </c>
      <c r="N262" t="s">
        <v>30</v>
      </c>
      <c r="O262" t="s">
        <v>108</v>
      </c>
      <c r="P262" t="s">
        <v>1057</v>
      </c>
      <c r="Q262" s="8">
        <v>1122000</v>
      </c>
      <c r="R262">
        <v>2</v>
      </c>
      <c r="S262" s="8">
        <f>Table3[[#This Row],[Harga]]*Table3[[#This Row],[Quantity]]</f>
        <v>2244000</v>
      </c>
      <c r="T262">
        <v>0.2</v>
      </c>
      <c r="U262" s="8">
        <f>Table3[[#This Row],[Discount]]*Table3[[#This Row],[Revenue]]</f>
        <v>448800</v>
      </c>
      <c r="V262" s="8">
        <f>Table3[[#This Row],[Revenue]]-Table3[[#This Row],[Total Discount]]</f>
        <v>1795200</v>
      </c>
    </row>
    <row r="263" spans="1:22" x14ac:dyDescent="0.35">
      <c r="A263">
        <v>259</v>
      </c>
      <c r="B263" t="s">
        <v>1058</v>
      </c>
      <c r="C263" s="5">
        <v>42989</v>
      </c>
      <c r="D263" s="6">
        <v>2017</v>
      </c>
      <c r="E263" s="5" t="s">
        <v>111</v>
      </c>
      <c r="F263" s="7">
        <v>11</v>
      </c>
      <c r="G263" t="s">
        <v>51</v>
      </c>
      <c r="H263" t="s">
        <v>25</v>
      </c>
      <c r="I263" t="s">
        <v>311</v>
      </c>
      <c r="J263" t="s">
        <v>27</v>
      </c>
      <c r="K263" t="s">
        <v>274</v>
      </c>
      <c r="L263">
        <v>32216</v>
      </c>
      <c r="M263" t="s">
        <v>1059</v>
      </c>
      <c r="N263" t="s">
        <v>30</v>
      </c>
      <c r="O263" t="s">
        <v>55</v>
      </c>
      <c r="P263" t="s">
        <v>1060</v>
      </c>
      <c r="Q263" s="8">
        <v>35000</v>
      </c>
      <c r="R263">
        <v>1</v>
      </c>
      <c r="S263" s="8">
        <f>Table3[[#This Row],[Harga]]*Table3[[#This Row],[Quantity]]</f>
        <v>35000</v>
      </c>
      <c r="T263">
        <v>0.2</v>
      </c>
      <c r="U263" s="8">
        <f>Table3[[#This Row],[Discount]]*Table3[[#This Row],[Revenue]]</f>
        <v>7000</v>
      </c>
      <c r="V263" s="8">
        <f>Table3[[#This Row],[Revenue]]-Table3[[#This Row],[Total Discount]]</f>
        <v>28000</v>
      </c>
    </row>
    <row r="264" spans="1:22" x14ac:dyDescent="0.35">
      <c r="A264">
        <v>260</v>
      </c>
      <c r="B264" t="s">
        <v>1061</v>
      </c>
      <c r="C264" s="5">
        <v>43063</v>
      </c>
      <c r="D264" s="6">
        <v>2017</v>
      </c>
      <c r="E264" s="5" t="s">
        <v>23</v>
      </c>
      <c r="F264" s="7">
        <v>24</v>
      </c>
      <c r="G264" t="s">
        <v>116</v>
      </c>
      <c r="H264" t="s">
        <v>59</v>
      </c>
      <c r="I264" t="s">
        <v>1062</v>
      </c>
      <c r="J264" t="s">
        <v>27</v>
      </c>
      <c r="K264" t="s">
        <v>69</v>
      </c>
      <c r="L264">
        <v>77070</v>
      </c>
      <c r="M264" t="s">
        <v>1063</v>
      </c>
      <c r="N264" t="s">
        <v>40</v>
      </c>
      <c r="O264" t="s">
        <v>180</v>
      </c>
      <c r="P264" t="s">
        <v>1064</v>
      </c>
      <c r="Q264" s="8">
        <v>11000</v>
      </c>
      <c r="R264">
        <v>3</v>
      </c>
      <c r="S264" s="8">
        <f>Table3[[#This Row],[Harga]]*Table3[[#This Row],[Quantity]]</f>
        <v>33000</v>
      </c>
      <c r="T264">
        <v>0.2</v>
      </c>
      <c r="U264" s="8">
        <f>Table3[[#This Row],[Discount]]*Table3[[#This Row],[Revenue]]</f>
        <v>6600</v>
      </c>
      <c r="V264" s="8">
        <f>Table3[[#This Row],[Revenue]]-Table3[[#This Row],[Total Discount]]</f>
        <v>26400</v>
      </c>
    </row>
    <row r="265" spans="1:22" x14ac:dyDescent="0.35">
      <c r="A265">
        <v>261</v>
      </c>
      <c r="B265" t="s">
        <v>1065</v>
      </c>
      <c r="C265" s="5">
        <v>42915</v>
      </c>
      <c r="D265" s="6">
        <v>2017</v>
      </c>
      <c r="E265" s="5" t="s">
        <v>34</v>
      </c>
      <c r="F265" s="7">
        <v>29</v>
      </c>
      <c r="G265" t="s">
        <v>24</v>
      </c>
      <c r="H265" t="s">
        <v>139</v>
      </c>
      <c r="I265" t="s">
        <v>761</v>
      </c>
      <c r="J265" t="s">
        <v>37</v>
      </c>
      <c r="K265" t="s">
        <v>100</v>
      </c>
      <c r="L265">
        <v>92804</v>
      </c>
      <c r="M265" t="s">
        <v>1066</v>
      </c>
      <c r="N265" t="s">
        <v>40</v>
      </c>
      <c r="O265" t="s">
        <v>84</v>
      </c>
      <c r="P265" t="s">
        <v>1067</v>
      </c>
      <c r="Q265" s="8">
        <v>1296000</v>
      </c>
      <c r="R265">
        <v>2</v>
      </c>
      <c r="S265" s="8">
        <f>Table3[[#This Row],[Harga]]*Table3[[#This Row],[Quantity]]</f>
        <v>2592000</v>
      </c>
      <c r="T265">
        <v>0</v>
      </c>
      <c r="U265" s="8">
        <f>Table3[[#This Row],[Discount]]*Table3[[#This Row],[Revenue]]</f>
        <v>0</v>
      </c>
      <c r="V265" s="8">
        <f>Table3[[#This Row],[Revenue]]-Table3[[#This Row],[Total Discount]]</f>
        <v>2592000</v>
      </c>
    </row>
    <row r="266" spans="1:22" x14ac:dyDescent="0.35">
      <c r="A266">
        <v>262</v>
      </c>
      <c r="B266" t="s">
        <v>1068</v>
      </c>
      <c r="C266" s="5">
        <v>41701</v>
      </c>
      <c r="D266" s="6">
        <v>2014</v>
      </c>
      <c r="E266" s="5" t="s">
        <v>159</v>
      </c>
      <c r="F266" s="7">
        <v>3</v>
      </c>
      <c r="G266" t="s">
        <v>51</v>
      </c>
      <c r="H266" t="s">
        <v>25</v>
      </c>
      <c r="I266" t="s">
        <v>1069</v>
      </c>
      <c r="J266" t="s">
        <v>27</v>
      </c>
      <c r="K266" t="s">
        <v>651</v>
      </c>
      <c r="L266">
        <v>28403</v>
      </c>
      <c r="M266" t="s">
        <v>1070</v>
      </c>
      <c r="N266" t="s">
        <v>40</v>
      </c>
      <c r="O266" t="s">
        <v>96</v>
      </c>
      <c r="P266" t="s">
        <v>1071</v>
      </c>
      <c r="Q266" s="8">
        <v>20000</v>
      </c>
      <c r="R266">
        <v>4</v>
      </c>
      <c r="S266" s="8">
        <f>Table3[[#This Row],[Harga]]*Table3[[#This Row],[Quantity]]</f>
        <v>80000</v>
      </c>
      <c r="T266">
        <v>0.2</v>
      </c>
      <c r="U266" s="8">
        <f>Table3[[#This Row],[Discount]]*Table3[[#This Row],[Revenue]]</f>
        <v>16000</v>
      </c>
      <c r="V266" s="8">
        <f>Table3[[#This Row],[Revenue]]-Table3[[#This Row],[Total Discount]]</f>
        <v>64000</v>
      </c>
    </row>
    <row r="267" spans="1:22" x14ac:dyDescent="0.35">
      <c r="A267">
        <v>263</v>
      </c>
      <c r="B267" t="s">
        <v>1072</v>
      </c>
      <c r="C267" s="5">
        <v>42531</v>
      </c>
      <c r="D267" s="6">
        <v>2016</v>
      </c>
      <c r="E267" s="5" t="s">
        <v>34</v>
      </c>
      <c r="F267" s="7">
        <v>10</v>
      </c>
      <c r="G267" t="s">
        <v>67</v>
      </c>
      <c r="H267" t="s">
        <v>25</v>
      </c>
      <c r="I267" t="s">
        <v>1073</v>
      </c>
      <c r="J267" t="s">
        <v>27</v>
      </c>
      <c r="K267" t="s">
        <v>151</v>
      </c>
      <c r="L267">
        <v>90045</v>
      </c>
      <c r="M267" t="s">
        <v>1074</v>
      </c>
      <c r="N267" t="s">
        <v>40</v>
      </c>
      <c r="O267" t="s">
        <v>41</v>
      </c>
      <c r="P267" t="s">
        <v>1075</v>
      </c>
      <c r="Q267" s="8">
        <v>21000</v>
      </c>
      <c r="R267">
        <v>2</v>
      </c>
      <c r="S267" s="8">
        <f>Table3[[#This Row],[Harga]]*Table3[[#This Row],[Quantity]]</f>
        <v>42000</v>
      </c>
      <c r="T267">
        <v>0</v>
      </c>
      <c r="U267" s="8">
        <f>Table3[[#This Row],[Discount]]*Table3[[#This Row],[Revenue]]</f>
        <v>0</v>
      </c>
      <c r="V267" s="8">
        <f>Table3[[#This Row],[Revenue]]-Table3[[#This Row],[Total Discount]]</f>
        <v>42000</v>
      </c>
    </row>
    <row r="268" spans="1:22" x14ac:dyDescent="0.35">
      <c r="A268">
        <v>264</v>
      </c>
      <c r="B268" t="s">
        <v>1076</v>
      </c>
      <c r="C268" s="5">
        <v>43059</v>
      </c>
      <c r="D268" s="6">
        <v>2017</v>
      </c>
      <c r="E268" s="5" t="s">
        <v>23</v>
      </c>
      <c r="F268" s="7">
        <v>20</v>
      </c>
      <c r="G268" t="s">
        <v>67</v>
      </c>
      <c r="H268" t="s">
        <v>139</v>
      </c>
      <c r="I268" t="s">
        <v>1077</v>
      </c>
      <c r="J268" t="s">
        <v>27</v>
      </c>
      <c r="K268" t="s">
        <v>38</v>
      </c>
      <c r="L268">
        <v>94110</v>
      </c>
      <c r="M268" t="s">
        <v>841</v>
      </c>
      <c r="N268" t="s">
        <v>30</v>
      </c>
      <c r="O268" t="s">
        <v>55</v>
      </c>
      <c r="P268" t="s">
        <v>842</v>
      </c>
      <c r="Q268" s="8">
        <v>29000</v>
      </c>
      <c r="R268">
        <v>3</v>
      </c>
      <c r="S268" s="8">
        <f>Table3[[#This Row],[Harga]]*Table3[[#This Row],[Quantity]]</f>
        <v>87000</v>
      </c>
      <c r="T268">
        <v>0</v>
      </c>
      <c r="U268" s="8">
        <f>Table3[[#This Row],[Discount]]*Table3[[#This Row],[Revenue]]</f>
        <v>0</v>
      </c>
      <c r="V268" s="8">
        <f>Table3[[#This Row],[Revenue]]-Table3[[#This Row],[Total Discount]]</f>
        <v>87000</v>
      </c>
    </row>
    <row r="269" spans="1:22" x14ac:dyDescent="0.35">
      <c r="A269">
        <v>265</v>
      </c>
      <c r="B269" t="s">
        <v>1078</v>
      </c>
      <c r="C269" s="5">
        <v>41896</v>
      </c>
      <c r="D269" s="6">
        <v>2014</v>
      </c>
      <c r="E269" s="5" t="s">
        <v>111</v>
      </c>
      <c r="F269" s="7">
        <v>14</v>
      </c>
      <c r="G269" t="s">
        <v>116</v>
      </c>
      <c r="H269" t="s">
        <v>25</v>
      </c>
      <c r="I269" t="s">
        <v>1079</v>
      </c>
      <c r="J269" t="s">
        <v>27</v>
      </c>
      <c r="K269" t="s">
        <v>324</v>
      </c>
      <c r="L269">
        <v>33614</v>
      </c>
      <c r="M269" t="s">
        <v>1080</v>
      </c>
      <c r="N269" t="s">
        <v>40</v>
      </c>
      <c r="O269" t="s">
        <v>78</v>
      </c>
      <c r="P269" t="s">
        <v>1081</v>
      </c>
      <c r="Q269" s="8">
        <v>13000</v>
      </c>
      <c r="R269">
        <v>5</v>
      </c>
      <c r="S269" s="8">
        <f>Table3[[#This Row],[Harga]]*Table3[[#This Row],[Quantity]]</f>
        <v>65000</v>
      </c>
      <c r="T269">
        <v>0.2</v>
      </c>
      <c r="U269" s="8">
        <f>Table3[[#This Row],[Discount]]*Table3[[#This Row],[Revenue]]</f>
        <v>13000</v>
      </c>
      <c r="V269" s="8">
        <f>Table3[[#This Row],[Revenue]]-Table3[[#This Row],[Total Discount]]</f>
        <v>52000</v>
      </c>
    </row>
    <row r="270" spans="1:22" x14ac:dyDescent="0.35">
      <c r="A270">
        <v>266</v>
      </c>
      <c r="B270" t="s">
        <v>1082</v>
      </c>
      <c r="C270" s="5">
        <v>42345</v>
      </c>
      <c r="D270" s="6">
        <v>2015</v>
      </c>
      <c r="E270" s="5" t="s">
        <v>66</v>
      </c>
      <c r="F270" s="7">
        <v>7</v>
      </c>
      <c r="G270" t="s">
        <v>24</v>
      </c>
      <c r="H270" t="s">
        <v>139</v>
      </c>
      <c r="I270" t="s">
        <v>1083</v>
      </c>
      <c r="J270" t="s">
        <v>27</v>
      </c>
      <c r="K270" t="s">
        <v>222</v>
      </c>
      <c r="L270">
        <v>98105</v>
      </c>
      <c r="M270" t="s">
        <v>1084</v>
      </c>
      <c r="N270" t="s">
        <v>40</v>
      </c>
      <c r="O270" t="s">
        <v>180</v>
      </c>
      <c r="P270" t="s">
        <v>1085</v>
      </c>
      <c r="Q270" s="8">
        <v>4000</v>
      </c>
      <c r="R270">
        <v>2</v>
      </c>
      <c r="S270" s="8">
        <f>Table3[[#This Row],[Harga]]*Table3[[#This Row],[Quantity]]</f>
        <v>8000</v>
      </c>
      <c r="T270">
        <v>0</v>
      </c>
      <c r="U270" s="8">
        <f>Table3[[#This Row],[Discount]]*Table3[[#This Row],[Revenue]]</f>
        <v>0</v>
      </c>
      <c r="V270" s="8">
        <f>Table3[[#This Row],[Revenue]]-Table3[[#This Row],[Total Discount]]</f>
        <v>8000</v>
      </c>
    </row>
    <row r="271" spans="1:22" x14ac:dyDescent="0.35">
      <c r="A271">
        <v>267</v>
      </c>
      <c r="B271" t="s">
        <v>1086</v>
      </c>
      <c r="C271" s="5">
        <v>43076</v>
      </c>
      <c r="D271" s="6">
        <v>2017</v>
      </c>
      <c r="E271" s="5" t="s">
        <v>66</v>
      </c>
      <c r="F271" s="7">
        <v>7</v>
      </c>
      <c r="G271" t="s">
        <v>51</v>
      </c>
      <c r="H271" t="s">
        <v>139</v>
      </c>
      <c r="I271" t="s">
        <v>1087</v>
      </c>
      <c r="J271" t="s">
        <v>27</v>
      </c>
      <c r="K271" t="s">
        <v>248</v>
      </c>
      <c r="L271">
        <v>90008</v>
      </c>
      <c r="M271" t="s">
        <v>1088</v>
      </c>
      <c r="N271" t="s">
        <v>135</v>
      </c>
      <c r="O271" t="s">
        <v>136</v>
      </c>
      <c r="P271" t="s">
        <v>1089</v>
      </c>
      <c r="Q271" s="8">
        <v>375000</v>
      </c>
      <c r="R271">
        <v>3</v>
      </c>
      <c r="S271" s="8">
        <f>Table3[[#This Row],[Harga]]*Table3[[#This Row],[Quantity]]</f>
        <v>1125000</v>
      </c>
      <c r="T271">
        <v>0.2</v>
      </c>
      <c r="U271" s="8">
        <f>Table3[[#This Row],[Discount]]*Table3[[#This Row],[Revenue]]</f>
        <v>225000</v>
      </c>
      <c r="V271" s="8">
        <f>Table3[[#This Row],[Revenue]]-Table3[[#This Row],[Total Discount]]</f>
        <v>900000</v>
      </c>
    </row>
    <row r="272" spans="1:22" x14ac:dyDescent="0.35">
      <c r="A272">
        <v>268</v>
      </c>
      <c r="B272" t="s">
        <v>1090</v>
      </c>
      <c r="C272" s="5">
        <v>43009</v>
      </c>
      <c r="D272" s="6">
        <v>2017</v>
      </c>
      <c r="E272" s="5" t="s">
        <v>44</v>
      </c>
      <c r="F272" s="7">
        <v>1</v>
      </c>
      <c r="G272" t="s">
        <v>67</v>
      </c>
      <c r="H272" t="s">
        <v>25</v>
      </c>
      <c r="I272" t="s">
        <v>1091</v>
      </c>
      <c r="J272" t="s">
        <v>37</v>
      </c>
      <c r="K272" t="s">
        <v>61</v>
      </c>
      <c r="L272">
        <v>98105</v>
      </c>
      <c r="M272" t="s">
        <v>1092</v>
      </c>
      <c r="N272" t="s">
        <v>40</v>
      </c>
      <c r="O272" t="s">
        <v>63</v>
      </c>
      <c r="P272" t="s">
        <v>1093</v>
      </c>
      <c r="Q272" s="8">
        <v>92000</v>
      </c>
      <c r="R272">
        <v>8</v>
      </c>
      <c r="S272" s="8">
        <f>Table3[[#This Row],[Harga]]*Table3[[#This Row],[Quantity]]</f>
        <v>736000</v>
      </c>
      <c r="T272">
        <v>0</v>
      </c>
      <c r="U272" s="8">
        <f>Table3[[#This Row],[Discount]]*Table3[[#This Row],[Revenue]]</f>
        <v>0</v>
      </c>
      <c r="V272" s="8">
        <f>Table3[[#This Row],[Revenue]]-Table3[[#This Row],[Total Discount]]</f>
        <v>736000</v>
      </c>
    </row>
    <row r="273" spans="1:22" x14ac:dyDescent="0.35">
      <c r="A273">
        <v>269</v>
      </c>
      <c r="B273" t="s">
        <v>1094</v>
      </c>
      <c r="C273" s="5">
        <v>43097</v>
      </c>
      <c r="D273" s="6">
        <v>2017</v>
      </c>
      <c r="E273" s="5" t="s">
        <v>66</v>
      </c>
      <c r="F273" s="7">
        <v>28</v>
      </c>
      <c r="G273" t="s">
        <v>51</v>
      </c>
      <c r="H273" t="s">
        <v>25</v>
      </c>
      <c r="I273" t="s">
        <v>1095</v>
      </c>
      <c r="J273" t="s">
        <v>27</v>
      </c>
      <c r="K273" t="s">
        <v>274</v>
      </c>
      <c r="L273">
        <v>10024</v>
      </c>
      <c r="M273" t="s">
        <v>1074</v>
      </c>
      <c r="N273" t="s">
        <v>40</v>
      </c>
      <c r="O273" t="s">
        <v>41</v>
      </c>
      <c r="P273" t="s">
        <v>1075</v>
      </c>
      <c r="Q273" s="8">
        <v>21000</v>
      </c>
      <c r="R273">
        <v>7</v>
      </c>
      <c r="S273" s="8">
        <f>Table3[[#This Row],[Harga]]*Table3[[#This Row],[Quantity]]</f>
        <v>147000</v>
      </c>
      <c r="T273">
        <v>0</v>
      </c>
      <c r="U273" s="8">
        <f>Table3[[#This Row],[Discount]]*Table3[[#This Row],[Revenue]]</f>
        <v>0</v>
      </c>
      <c r="V273" s="8">
        <f>Table3[[#This Row],[Revenue]]-Table3[[#This Row],[Total Discount]]</f>
        <v>147000</v>
      </c>
    </row>
    <row r="274" spans="1:22" x14ac:dyDescent="0.35">
      <c r="A274">
        <v>270</v>
      </c>
      <c r="B274" t="s">
        <v>1096</v>
      </c>
      <c r="C274" s="5">
        <v>42677</v>
      </c>
      <c r="D274" s="6">
        <v>2016</v>
      </c>
      <c r="E274" s="5" t="s">
        <v>23</v>
      </c>
      <c r="F274" s="7">
        <v>3</v>
      </c>
      <c r="G274" t="s">
        <v>24</v>
      </c>
      <c r="H274" t="s">
        <v>25</v>
      </c>
      <c r="I274" t="s">
        <v>1097</v>
      </c>
      <c r="J274" t="s">
        <v>27</v>
      </c>
      <c r="K274" t="s">
        <v>500</v>
      </c>
      <c r="L274">
        <v>98270</v>
      </c>
      <c r="M274" t="s">
        <v>1098</v>
      </c>
      <c r="N274" t="s">
        <v>40</v>
      </c>
      <c r="O274" t="s">
        <v>96</v>
      </c>
      <c r="P274" t="s">
        <v>1099</v>
      </c>
      <c r="Q274" s="8">
        <v>9000</v>
      </c>
      <c r="R274">
        <v>3</v>
      </c>
      <c r="S274" s="8">
        <f>Table3[[#This Row],[Harga]]*Table3[[#This Row],[Quantity]]</f>
        <v>27000</v>
      </c>
      <c r="T274">
        <v>0</v>
      </c>
      <c r="U274" s="8">
        <f>Table3[[#This Row],[Discount]]*Table3[[#This Row],[Revenue]]</f>
        <v>0</v>
      </c>
      <c r="V274" s="8">
        <f>Table3[[#This Row],[Revenue]]-Table3[[#This Row],[Total Discount]]</f>
        <v>27000</v>
      </c>
    </row>
    <row r="275" spans="1:22" x14ac:dyDescent="0.35">
      <c r="A275">
        <v>271</v>
      </c>
      <c r="B275" t="s">
        <v>1100</v>
      </c>
      <c r="C275" s="5">
        <v>42265</v>
      </c>
      <c r="D275" s="6">
        <v>2015</v>
      </c>
      <c r="E275" s="5" t="s">
        <v>111</v>
      </c>
      <c r="F275" s="7">
        <v>18</v>
      </c>
      <c r="G275" t="s">
        <v>67</v>
      </c>
      <c r="H275" t="s">
        <v>25</v>
      </c>
      <c r="I275" t="s">
        <v>1101</v>
      </c>
      <c r="J275" t="s">
        <v>27</v>
      </c>
      <c r="K275" t="s">
        <v>369</v>
      </c>
      <c r="L275">
        <v>90805</v>
      </c>
      <c r="M275" t="s">
        <v>1092</v>
      </c>
      <c r="N275" t="s">
        <v>40</v>
      </c>
      <c r="O275" t="s">
        <v>63</v>
      </c>
      <c r="P275" t="s">
        <v>1093</v>
      </c>
      <c r="Q275" s="8">
        <v>92000</v>
      </c>
      <c r="R275">
        <v>14</v>
      </c>
      <c r="S275" s="8">
        <f>Table3[[#This Row],[Harga]]*Table3[[#This Row],[Quantity]]</f>
        <v>1288000</v>
      </c>
      <c r="T275">
        <v>0</v>
      </c>
      <c r="U275" s="8">
        <f>Table3[[#This Row],[Discount]]*Table3[[#This Row],[Revenue]]</f>
        <v>0</v>
      </c>
      <c r="V275" s="8">
        <f>Table3[[#This Row],[Revenue]]-Table3[[#This Row],[Total Discount]]</f>
        <v>1288000</v>
      </c>
    </row>
    <row r="276" spans="1:22" x14ac:dyDescent="0.35">
      <c r="A276">
        <v>272</v>
      </c>
      <c r="B276" t="s">
        <v>1102</v>
      </c>
      <c r="C276" s="5">
        <v>42936</v>
      </c>
      <c r="D276" s="6">
        <v>2017</v>
      </c>
      <c r="E276" s="5" t="s">
        <v>104</v>
      </c>
      <c r="F276" s="7">
        <v>20</v>
      </c>
      <c r="G276" t="s">
        <v>35</v>
      </c>
      <c r="H276" t="s">
        <v>25</v>
      </c>
      <c r="I276" t="s">
        <v>1103</v>
      </c>
      <c r="J276" t="s">
        <v>27</v>
      </c>
      <c r="K276" t="s">
        <v>420</v>
      </c>
      <c r="L276">
        <v>60610</v>
      </c>
      <c r="M276" t="s">
        <v>1104</v>
      </c>
      <c r="N276" t="s">
        <v>40</v>
      </c>
      <c r="O276" t="s">
        <v>84</v>
      </c>
      <c r="P276" t="s">
        <v>1105</v>
      </c>
      <c r="Q276" s="8">
        <v>70000</v>
      </c>
      <c r="R276">
        <v>2</v>
      </c>
      <c r="S276" s="8">
        <f>Table3[[#This Row],[Harga]]*Table3[[#This Row],[Quantity]]</f>
        <v>140000</v>
      </c>
      <c r="T276">
        <v>0.2</v>
      </c>
      <c r="U276" s="8">
        <f>Table3[[#This Row],[Discount]]*Table3[[#This Row],[Revenue]]</f>
        <v>28000</v>
      </c>
      <c r="V276" s="8">
        <f>Table3[[#This Row],[Revenue]]-Table3[[#This Row],[Total Discount]]</f>
        <v>112000</v>
      </c>
    </row>
    <row r="277" spans="1:22" x14ac:dyDescent="0.35">
      <c r="A277">
        <v>273</v>
      </c>
      <c r="B277" t="s">
        <v>1106</v>
      </c>
      <c r="C277" s="5">
        <v>42257</v>
      </c>
      <c r="D277" s="6">
        <v>2015</v>
      </c>
      <c r="E277" s="5" t="s">
        <v>111</v>
      </c>
      <c r="F277" s="7">
        <v>10</v>
      </c>
      <c r="G277" t="s">
        <v>67</v>
      </c>
      <c r="H277" t="s">
        <v>139</v>
      </c>
      <c r="I277" t="s">
        <v>1107</v>
      </c>
      <c r="J277" t="s">
        <v>27</v>
      </c>
      <c r="K277" t="s">
        <v>236</v>
      </c>
      <c r="L277">
        <v>90004</v>
      </c>
      <c r="M277" t="s">
        <v>1108</v>
      </c>
      <c r="N277" t="s">
        <v>40</v>
      </c>
      <c r="O277" t="s">
        <v>790</v>
      </c>
      <c r="P277" t="s">
        <v>1109</v>
      </c>
      <c r="Q277" s="8">
        <v>52000</v>
      </c>
      <c r="R277">
        <v>4</v>
      </c>
      <c r="S277" s="8">
        <f>Table3[[#This Row],[Harga]]*Table3[[#This Row],[Quantity]]</f>
        <v>208000</v>
      </c>
      <c r="T277">
        <v>0</v>
      </c>
      <c r="U277" s="8">
        <f>Table3[[#This Row],[Discount]]*Table3[[#This Row],[Revenue]]</f>
        <v>0</v>
      </c>
      <c r="V277" s="8">
        <f>Table3[[#This Row],[Revenue]]-Table3[[#This Row],[Total Discount]]</f>
        <v>208000</v>
      </c>
    </row>
    <row r="278" spans="1:22" x14ac:dyDescent="0.35">
      <c r="A278">
        <v>274</v>
      </c>
      <c r="B278" t="s">
        <v>1110</v>
      </c>
      <c r="C278" s="5">
        <v>43070</v>
      </c>
      <c r="D278" s="6">
        <v>2017</v>
      </c>
      <c r="E278" s="5" t="s">
        <v>66</v>
      </c>
      <c r="F278" s="7">
        <v>1</v>
      </c>
      <c r="G278" t="s">
        <v>51</v>
      </c>
      <c r="H278" t="s">
        <v>139</v>
      </c>
      <c r="I278" t="s">
        <v>1111</v>
      </c>
      <c r="J278" t="s">
        <v>27</v>
      </c>
      <c r="K278" t="s">
        <v>46</v>
      </c>
      <c r="L278">
        <v>80219</v>
      </c>
      <c r="M278" t="s">
        <v>134</v>
      </c>
      <c r="N278" t="s">
        <v>135</v>
      </c>
      <c r="O278" t="s">
        <v>136</v>
      </c>
      <c r="P278" t="s">
        <v>137</v>
      </c>
      <c r="Q278" s="8">
        <v>1098000</v>
      </c>
      <c r="R278">
        <v>3</v>
      </c>
      <c r="S278" s="8">
        <f>Table3[[#This Row],[Harga]]*Table3[[#This Row],[Quantity]]</f>
        <v>3294000</v>
      </c>
      <c r="T278">
        <v>0.2</v>
      </c>
      <c r="U278" s="8">
        <f>Table3[[#This Row],[Discount]]*Table3[[#This Row],[Revenue]]</f>
        <v>658800</v>
      </c>
      <c r="V278" s="8">
        <f>Table3[[#This Row],[Revenue]]-Table3[[#This Row],[Total Discount]]</f>
        <v>2635200</v>
      </c>
    </row>
    <row r="279" spans="1:22" x14ac:dyDescent="0.35">
      <c r="A279">
        <v>275</v>
      </c>
      <c r="B279" t="s">
        <v>1112</v>
      </c>
      <c r="C279" s="5">
        <v>42188</v>
      </c>
      <c r="D279" s="6">
        <v>2015</v>
      </c>
      <c r="E279" s="5" t="s">
        <v>104</v>
      </c>
      <c r="F279" s="7">
        <v>3</v>
      </c>
      <c r="G279" t="s">
        <v>24</v>
      </c>
      <c r="H279" t="s">
        <v>139</v>
      </c>
      <c r="I279" t="s">
        <v>1113</v>
      </c>
      <c r="J279" t="s">
        <v>27</v>
      </c>
      <c r="K279" t="s">
        <v>519</v>
      </c>
      <c r="L279">
        <v>40475</v>
      </c>
      <c r="M279" t="s">
        <v>1114</v>
      </c>
      <c r="N279" t="s">
        <v>30</v>
      </c>
      <c r="O279" t="s">
        <v>108</v>
      </c>
      <c r="P279" t="s">
        <v>1115</v>
      </c>
      <c r="Q279" s="8">
        <v>71000</v>
      </c>
      <c r="R279">
        <v>1</v>
      </c>
      <c r="S279" s="8">
        <f>Table3[[#This Row],[Harga]]*Table3[[#This Row],[Quantity]]</f>
        <v>71000</v>
      </c>
      <c r="T279">
        <v>0</v>
      </c>
      <c r="U279" s="8">
        <f>Table3[[#This Row],[Discount]]*Table3[[#This Row],[Revenue]]</f>
        <v>0</v>
      </c>
      <c r="V279" s="8">
        <f>Table3[[#This Row],[Revenue]]-Table3[[#This Row],[Total Discount]]</f>
        <v>71000</v>
      </c>
    </row>
    <row r="280" spans="1:22" x14ac:dyDescent="0.35">
      <c r="A280">
        <v>276</v>
      </c>
      <c r="B280" t="s">
        <v>1116</v>
      </c>
      <c r="C280" s="5">
        <v>42449</v>
      </c>
      <c r="D280" s="6">
        <v>2016</v>
      </c>
      <c r="E280" s="5" t="s">
        <v>159</v>
      </c>
      <c r="F280" s="7">
        <v>20</v>
      </c>
      <c r="G280" t="s">
        <v>35</v>
      </c>
      <c r="H280" t="s">
        <v>139</v>
      </c>
      <c r="I280" t="s">
        <v>1117</v>
      </c>
      <c r="J280" t="s">
        <v>27</v>
      </c>
      <c r="K280" t="s">
        <v>53</v>
      </c>
      <c r="L280">
        <v>97301</v>
      </c>
      <c r="M280" t="s">
        <v>1118</v>
      </c>
      <c r="N280" t="s">
        <v>135</v>
      </c>
      <c r="O280" t="s">
        <v>136</v>
      </c>
      <c r="P280" t="s">
        <v>1119</v>
      </c>
      <c r="Q280" s="8">
        <v>85000</v>
      </c>
      <c r="R280">
        <v>2</v>
      </c>
      <c r="S280" s="8">
        <f>Table3[[#This Row],[Harga]]*Table3[[#This Row],[Quantity]]</f>
        <v>170000</v>
      </c>
      <c r="T280">
        <v>0.2</v>
      </c>
      <c r="U280" s="8">
        <f>Table3[[#This Row],[Discount]]*Table3[[#This Row],[Revenue]]</f>
        <v>34000</v>
      </c>
      <c r="V280" s="8">
        <f>Table3[[#This Row],[Revenue]]-Table3[[#This Row],[Total Discount]]</f>
        <v>136000</v>
      </c>
    </row>
    <row r="281" spans="1:22" x14ac:dyDescent="0.35">
      <c r="A281">
        <v>277</v>
      </c>
      <c r="B281" t="s">
        <v>1120</v>
      </c>
      <c r="C281" s="5">
        <v>41648</v>
      </c>
      <c r="D281" s="6">
        <v>2014</v>
      </c>
      <c r="E281" s="5" t="s">
        <v>115</v>
      </c>
      <c r="F281" s="7">
        <v>9</v>
      </c>
      <c r="G281" t="s">
        <v>67</v>
      </c>
      <c r="H281" t="s">
        <v>25</v>
      </c>
      <c r="I281" t="s">
        <v>1121</v>
      </c>
      <c r="J281" t="s">
        <v>27</v>
      </c>
      <c r="K281" t="s">
        <v>53</v>
      </c>
      <c r="L281">
        <v>78041</v>
      </c>
      <c r="M281" t="s">
        <v>1122</v>
      </c>
      <c r="N281" t="s">
        <v>40</v>
      </c>
      <c r="O281" t="s">
        <v>96</v>
      </c>
      <c r="P281" t="s">
        <v>1123</v>
      </c>
      <c r="Q281" s="8">
        <v>10000</v>
      </c>
      <c r="R281">
        <v>2</v>
      </c>
      <c r="S281" s="8">
        <f>Table3[[#This Row],[Harga]]*Table3[[#This Row],[Quantity]]</f>
        <v>20000</v>
      </c>
      <c r="T281">
        <v>0.2</v>
      </c>
      <c r="U281" s="8">
        <f>Table3[[#This Row],[Discount]]*Table3[[#This Row],[Revenue]]</f>
        <v>4000</v>
      </c>
      <c r="V281" s="8">
        <f>Table3[[#This Row],[Revenue]]-Table3[[#This Row],[Total Discount]]</f>
        <v>16000</v>
      </c>
    </row>
    <row r="282" spans="1:22" x14ac:dyDescent="0.35">
      <c r="A282">
        <v>278</v>
      </c>
      <c r="B282" t="s">
        <v>1124</v>
      </c>
      <c r="C282" s="5">
        <v>41859</v>
      </c>
      <c r="D282" s="6">
        <v>2014</v>
      </c>
      <c r="E282" s="5" t="s">
        <v>93</v>
      </c>
      <c r="F282" s="7">
        <v>8</v>
      </c>
      <c r="G282" t="s">
        <v>51</v>
      </c>
      <c r="H282" t="s">
        <v>59</v>
      </c>
      <c r="I282" t="s">
        <v>1125</v>
      </c>
      <c r="J282" t="s">
        <v>27</v>
      </c>
      <c r="K282" t="s">
        <v>28</v>
      </c>
      <c r="L282">
        <v>92024</v>
      </c>
      <c r="M282" t="s">
        <v>1126</v>
      </c>
      <c r="N282" t="s">
        <v>40</v>
      </c>
      <c r="O282" t="s">
        <v>78</v>
      </c>
      <c r="P282" t="s">
        <v>1127</v>
      </c>
      <c r="Q282" s="8">
        <v>77000</v>
      </c>
      <c r="R282">
        <v>2</v>
      </c>
      <c r="S282" s="8">
        <f>Table3[[#This Row],[Harga]]*Table3[[#This Row],[Quantity]]</f>
        <v>154000</v>
      </c>
      <c r="T282">
        <v>0</v>
      </c>
      <c r="U282" s="8">
        <f>Table3[[#This Row],[Discount]]*Table3[[#This Row],[Revenue]]</f>
        <v>0</v>
      </c>
      <c r="V282" s="8">
        <f>Table3[[#This Row],[Revenue]]-Table3[[#This Row],[Total Discount]]</f>
        <v>154000</v>
      </c>
    </row>
    <row r="283" spans="1:22" x14ac:dyDescent="0.35">
      <c r="A283">
        <v>279</v>
      </c>
      <c r="B283" t="s">
        <v>1128</v>
      </c>
      <c r="C283" s="5">
        <v>42565</v>
      </c>
      <c r="D283" s="6">
        <v>2016</v>
      </c>
      <c r="E283" s="5" t="s">
        <v>104</v>
      </c>
      <c r="F283" s="7">
        <v>14</v>
      </c>
      <c r="G283" t="s">
        <v>35</v>
      </c>
      <c r="H283" t="s">
        <v>139</v>
      </c>
      <c r="I283" t="s">
        <v>1129</v>
      </c>
      <c r="J283" t="s">
        <v>27</v>
      </c>
      <c r="K283" t="s">
        <v>82</v>
      </c>
      <c r="L283">
        <v>19134</v>
      </c>
      <c r="M283" t="s">
        <v>1130</v>
      </c>
      <c r="N283" t="s">
        <v>40</v>
      </c>
      <c r="O283" t="s">
        <v>790</v>
      </c>
      <c r="P283" t="s">
        <v>1131</v>
      </c>
      <c r="Q283" s="8">
        <v>12000</v>
      </c>
      <c r="R283">
        <v>2</v>
      </c>
      <c r="S283" s="8">
        <f>Table3[[#This Row],[Harga]]*Table3[[#This Row],[Quantity]]</f>
        <v>24000</v>
      </c>
      <c r="T283">
        <v>0.2</v>
      </c>
      <c r="U283" s="8">
        <f>Table3[[#This Row],[Discount]]*Table3[[#This Row],[Revenue]]</f>
        <v>4800</v>
      </c>
      <c r="V283" s="8">
        <f>Table3[[#This Row],[Revenue]]-Table3[[#This Row],[Total Discount]]</f>
        <v>19200</v>
      </c>
    </row>
    <row r="284" spans="1:22" x14ac:dyDescent="0.35">
      <c r="A284">
        <v>280</v>
      </c>
      <c r="B284" t="s">
        <v>1132</v>
      </c>
      <c r="C284" s="5">
        <v>42567</v>
      </c>
      <c r="D284" s="6">
        <v>2016</v>
      </c>
      <c r="E284" s="5" t="s">
        <v>104</v>
      </c>
      <c r="F284" s="7">
        <v>16</v>
      </c>
      <c r="G284" t="s">
        <v>51</v>
      </c>
      <c r="H284" t="s">
        <v>139</v>
      </c>
      <c r="I284" t="s">
        <v>1133</v>
      </c>
      <c r="J284" t="s">
        <v>27</v>
      </c>
      <c r="K284" t="s">
        <v>420</v>
      </c>
      <c r="L284">
        <v>19120</v>
      </c>
      <c r="M284" t="s">
        <v>1134</v>
      </c>
      <c r="N284" t="s">
        <v>135</v>
      </c>
      <c r="O284" t="s">
        <v>136</v>
      </c>
      <c r="P284" t="s">
        <v>1135</v>
      </c>
      <c r="Q284" s="8">
        <v>144000</v>
      </c>
      <c r="R284">
        <v>3</v>
      </c>
      <c r="S284" s="8">
        <f>Table3[[#This Row],[Harga]]*Table3[[#This Row],[Quantity]]</f>
        <v>432000</v>
      </c>
      <c r="T284">
        <v>0.4</v>
      </c>
      <c r="U284" s="8">
        <f>Table3[[#This Row],[Discount]]*Table3[[#This Row],[Revenue]]</f>
        <v>172800</v>
      </c>
      <c r="V284" s="8">
        <f>Table3[[#This Row],[Revenue]]-Table3[[#This Row],[Total Discount]]</f>
        <v>259200</v>
      </c>
    </row>
    <row r="285" spans="1:22" x14ac:dyDescent="0.35">
      <c r="A285">
        <v>281</v>
      </c>
      <c r="B285" t="s">
        <v>1136</v>
      </c>
      <c r="C285" s="5">
        <v>41713</v>
      </c>
      <c r="D285" s="6">
        <v>2014</v>
      </c>
      <c r="E285" s="5" t="s">
        <v>159</v>
      </c>
      <c r="F285" s="7">
        <v>15</v>
      </c>
      <c r="G285" t="s">
        <v>24</v>
      </c>
      <c r="H285" t="s">
        <v>131</v>
      </c>
      <c r="I285" t="s">
        <v>1137</v>
      </c>
      <c r="J285" t="s">
        <v>27</v>
      </c>
      <c r="K285" t="s">
        <v>127</v>
      </c>
      <c r="L285">
        <v>33614</v>
      </c>
      <c r="M285" t="s">
        <v>1138</v>
      </c>
      <c r="N285" t="s">
        <v>40</v>
      </c>
      <c r="O285" t="s">
        <v>84</v>
      </c>
      <c r="P285" t="s">
        <v>1139</v>
      </c>
      <c r="Q285" s="8">
        <v>143000</v>
      </c>
      <c r="R285">
        <v>1</v>
      </c>
      <c r="S285" s="8">
        <f>Table3[[#This Row],[Harga]]*Table3[[#This Row],[Quantity]]</f>
        <v>143000</v>
      </c>
      <c r="T285">
        <v>0.2</v>
      </c>
      <c r="U285" s="8">
        <f>Table3[[#This Row],[Discount]]*Table3[[#This Row],[Revenue]]</f>
        <v>28600</v>
      </c>
      <c r="V285" s="8">
        <f>Table3[[#This Row],[Revenue]]-Table3[[#This Row],[Total Discount]]</f>
        <v>114400</v>
      </c>
    </row>
    <row r="286" spans="1:22" x14ac:dyDescent="0.35">
      <c r="A286">
        <v>282</v>
      </c>
      <c r="B286" t="s">
        <v>1140</v>
      </c>
      <c r="C286" s="5">
        <v>41782</v>
      </c>
      <c r="D286" s="6">
        <v>2014</v>
      </c>
      <c r="E286" s="5" t="s">
        <v>87</v>
      </c>
      <c r="F286" s="7">
        <v>23</v>
      </c>
      <c r="G286" t="s">
        <v>116</v>
      </c>
      <c r="H286" t="s">
        <v>25</v>
      </c>
      <c r="I286" t="s">
        <v>1141</v>
      </c>
      <c r="J286" t="s">
        <v>27</v>
      </c>
      <c r="K286" t="s">
        <v>89</v>
      </c>
      <c r="L286">
        <v>19134</v>
      </c>
      <c r="M286" t="s">
        <v>1142</v>
      </c>
      <c r="N286" t="s">
        <v>40</v>
      </c>
      <c r="O286" t="s">
        <v>71</v>
      </c>
      <c r="P286" t="s">
        <v>1143</v>
      </c>
      <c r="Q286" s="8">
        <v>4000</v>
      </c>
      <c r="R286">
        <v>2</v>
      </c>
      <c r="S286" s="8">
        <f>Table3[[#This Row],[Harga]]*Table3[[#This Row],[Quantity]]</f>
        <v>8000</v>
      </c>
      <c r="T286">
        <v>0.7</v>
      </c>
      <c r="U286" s="8">
        <f>Table3[[#This Row],[Discount]]*Table3[[#This Row],[Revenue]]</f>
        <v>5600</v>
      </c>
      <c r="V286" s="8">
        <f>Table3[[#This Row],[Revenue]]-Table3[[#This Row],[Total Discount]]</f>
        <v>2400</v>
      </c>
    </row>
    <row r="287" spans="1:22" x14ac:dyDescent="0.35">
      <c r="A287">
        <v>283</v>
      </c>
      <c r="B287" t="s">
        <v>1144</v>
      </c>
      <c r="C287" s="5">
        <v>42488</v>
      </c>
      <c r="D287" s="6">
        <v>2016</v>
      </c>
      <c r="E287" s="5" t="s">
        <v>58</v>
      </c>
      <c r="F287" s="7">
        <v>28</v>
      </c>
      <c r="G287" t="s">
        <v>67</v>
      </c>
      <c r="H287" t="s">
        <v>25</v>
      </c>
      <c r="I287" t="s">
        <v>1145</v>
      </c>
      <c r="J287" t="s">
        <v>37</v>
      </c>
      <c r="K287" t="s">
        <v>118</v>
      </c>
      <c r="L287">
        <v>75217</v>
      </c>
      <c r="M287" t="s">
        <v>774</v>
      </c>
      <c r="N287" t="s">
        <v>135</v>
      </c>
      <c r="O287" t="s">
        <v>136</v>
      </c>
      <c r="P287" t="s">
        <v>775</v>
      </c>
      <c r="Q287" s="8">
        <v>247000</v>
      </c>
      <c r="R287">
        <v>3</v>
      </c>
      <c r="S287" s="8">
        <f>Table3[[#This Row],[Harga]]*Table3[[#This Row],[Quantity]]</f>
        <v>741000</v>
      </c>
      <c r="T287">
        <v>0.2</v>
      </c>
      <c r="U287" s="8">
        <f>Table3[[#This Row],[Discount]]*Table3[[#This Row],[Revenue]]</f>
        <v>148200</v>
      </c>
      <c r="V287" s="8">
        <f>Table3[[#This Row],[Revenue]]-Table3[[#This Row],[Total Discount]]</f>
        <v>592800</v>
      </c>
    </row>
    <row r="288" spans="1:22" x14ac:dyDescent="0.35">
      <c r="A288">
        <v>284</v>
      </c>
      <c r="B288" t="s">
        <v>1146</v>
      </c>
      <c r="C288" s="5">
        <v>42624</v>
      </c>
      <c r="D288" s="6">
        <v>2016</v>
      </c>
      <c r="E288" s="5" t="s">
        <v>111</v>
      </c>
      <c r="F288" s="7">
        <v>11</v>
      </c>
      <c r="G288" t="s">
        <v>51</v>
      </c>
      <c r="H288" t="s">
        <v>25</v>
      </c>
      <c r="I288" t="s">
        <v>1147</v>
      </c>
      <c r="J288" t="s">
        <v>37</v>
      </c>
      <c r="K288" t="s">
        <v>500</v>
      </c>
      <c r="L288">
        <v>19143</v>
      </c>
      <c r="M288" t="s">
        <v>1148</v>
      </c>
      <c r="N288" t="s">
        <v>40</v>
      </c>
      <c r="O288" t="s">
        <v>63</v>
      </c>
      <c r="P288" t="s">
        <v>1149</v>
      </c>
      <c r="Q288" s="8">
        <v>9000</v>
      </c>
      <c r="R288">
        <v>2</v>
      </c>
      <c r="S288" s="8">
        <f>Table3[[#This Row],[Harga]]*Table3[[#This Row],[Quantity]]</f>
        <v>18000</v>
      </c>
      <c r="T288">
        <v>0.2</v>
      </c>
      <c r="U288" s="8">
        <f>Table3[[#This Row],[Discount]]*Table3[[#This Row],[Revenue]]</f>
        <v>3600</v>
      </c>
      <c r="V288" s="8">
        <f>Table3[[#This Row],[Revenue]]-Table3[[#This Row],[Total Discount]]</f>
        <v>14400</v>
      </c>
    </row>
    <row r="289" spans="1:22" x14ac:dyDescent="0.35">
      <c r="A289">
        <v>285</v>
      </c>
      <c r="B289" t="s">
        <v>1150</v>
      </c>
      <c r="C289" s="5">
        <v>43053</v>
      </c>
      <c r="D289" s="6">
        <v>2017</v>
      </c>
      <c r="E289" s="5" t="s">
        <v>23</v>
      </c>
      <c r="F289" s="7">
        <v>14</v>
      </c>
      <c r="G289" t="s">
        <v>35</v>
      </c>
      <c r="H289" t="s">
        <v>25</v>
      </c>
      <c r="I289" t="s">
        <v>1151</v>
      </c>
      <c r="J289" t="s">
        <v>27</v>
      </c>
      <c r="K289" t="s">
        <v>151</v>
      </c>
      <c r="L289">
        <v>43123</v>
      </c>
      <c r="M289" t="s">
        <v>1152</v>
      </c>
      <c r="N289" t="s">
        <v>135</v>
      </c>
      <c r="O289" t="s">
        <v>136</v>
      </c>
      <c r="P289" t="s">
        <v>1153</v>
      </c>
      <c r="Q289" s="8">
        <v>120000</v>
      </c>
      <c r="R289">
        <v>10</v>
      </c>
      <c r="S289" s="8">
        <f>Table3[[#This Row],[Harga]]*Table3[[#This Row],[Quantity]]</f>
        <v>1200000</v>
      </c>
      <c r="T289">
        <v>0.4</v>
      </c>
      <c r="U289" s="8">
        <f>Table3[[#This Row],[Discount]]*Table3[[#This Row],[Revenue]]</f>
        <v>480000</v>
      </c>
      <c r="V289" s="8">
        <f>Table3[[#This Row],[Revenue]]-Table3[[#This Row],[Total Discount]]</f>
        <v>720000</v>
      </c>
    </row>
    <row r="290" spans="1:22" x14ac:dyDescent="0.35">
      <c r="A290">
        <v>286</v>
      </c>
      <c r="B290" t="s">
        <v>1154</v>
      </c>
      <c r="C290" s="5">
        <v>42965</v>
      </c>
      <c r="D290" s="6">
        <v>2017</v>
      </c>
      <c r="E290" s="5" t="s">
        <v>93</v>
      </c>
      <c r="F290" s="7">
        <v>18</v>
      </c>
      <c r="G290" t="s">
        <v>24</v>
      </c>
      <c r="H290" t="s">
        <v>25</v>
      </c>
      <c r="I290" t="s">
        <v>1155</v>
      </c>
      <c r="J290" t="s">
        <v>37</v>
      </c>
      <c r="K290" t="s">
        <v>141</v>
      </c>
      <c r="L290">
        <v>10011</v>
      </c>
      <c r="M290" t="s">
        <v>1156</v>
      </c>
      <c r="N290" t="s">
        <v>30</v>
      </c>
      <c r="O290" t="s">
        <v>55</v>
      </c>
      <c r="P290" t="s">
        <v>1157</v>
      </c>
      <c r="Q290" s="8">
        <v>41000</v>
      </c>
      <c r="R290">
        <v>2</v>
      </c>
      <c r="S290" s="8">
        <f>Table3[[#This Row],[Harga]]*Table3[[#This Row],[Quantity]]</f>
        <v>82000</v>
      </c>
      <c r="T290">
        <v>0</v>
      </c>
      <c r="U290" s="8">
        <f>Table3[[#This Row],[Discount]]*Table3[[#This Row],[Revenue]]</f>
        <v>0</v>
      </c>
      <c r="V290" s="8">
        <f>Table3[[#This Row],[Revenue]]-Table3[[#This Row],[Total Discount]]</f>
        <v>82000</v>
      </c>
    </row>
    <row r="291" spans="1:22" x14ac:dyDescent="0.35">
      <c r="A291">
        <v>287</v>
      </c>
      <c r="B291" t="s">
        <v>1158</v>
      </c>
      <c r="C291" s="5">
        <v>41999</v>
      </c>
      <c r="D291" s="6">
        <v>2014</v>
      </c>
      <c r="E291" s="5" t="s">
        <v>66</v>
      </c>
      <c r="F291" s="7">
        <v>26</v>
      </c>
      <c r="G291" t="s">
        <v>24</v>
      </c>
      <c r="H291" t="s">
        <v>25</v>
      </c>
      <c r="I291" t="s">
        <v>1159</v>
      </c>
      <c r="J291" t="s">
        <v>27</v>
      </c>
      <c r="K291" t="s">
        <v>69</v>
      </c>
      <c r="L291">
        <v>60610</v>
      </c>
      <c r="M291" t="s">
        <v>1160</v>
      </c>
      <c r="N291" t="s">
        <v>40</v>
      </c>
      <c r="O291" t="s">
        <v>71</v>
      </c>
      <c r="P291" t="s">
        <v>1161</v>
      </c>
      <c r="Q291" s="8">
        <v>9000</v>
      </c>
      <c r="R291">
        <v>5</v>
      </c>
      <c r="S291" s="8">
        <f>Table3[[#This Row],[Harga]]*Table3[[#This Row],[Quantity]]</f>
        <v>45000</v>
      </c>
      <c r="T291">
        <v>0.8</v>
      </c>
      <c r="U291" s="8">
        <f>Table3[[#This Row],[Discount]]*Table3[[#This Row],[Revenue]]</f>
        <v>36000</v>
      </c>
      <c r="V291" s="8">
        <f>Table3[[#This Row],[Revenue]]-Table3[[#This Row],[Total Discount]]</f>
        <v>9000</v>
      </c>
    </row>
    <row r="292" spans="1:22" x14ac:dyDescent="0.35">
      <c r="A292">
        <v>288</v>
      </c>
      <c r="B292" t="s">
        <v>1162</v>
      </c>
      <c r="C292" s="5">
        <v>42337</v>
      </c>
      <c r="D292" s="6">
        <v>2015</v>
      </c>
      <c r="E292" s="5" t="s">
        <v>23</v>
      </c>
      <c r="F292" s="7">
        <v>29</v>
      </c>
      <c r="G292" t="s">
        <v>24</v>
      </c>
      <c r="H292" t="s">
        <v>139</v>
      </c>
      <c r="I292" t="s">
        <v>1163</v>
      </c>
      <c r="J292" t="s">
        <v>37</v>
      </c>
      <c r="K292" t="s">
        <v>354</v>
      </c>
      <c r="L292">
        <v>48126</v>
      </c>
      <c r="M292" t="s">
        <v>1164</v>
      </c>
      <c r="N292" t="s">
        <v>30</v>
      </c>
      <c r="O292" t="s">
        <v>108</v>
      </c>
      <c r="P292" t="s">
        <v>1165</v>
      </c>
      <c r="Q292" s="8">
        <v>302000</v>
      </c>
      <c r="R292">
        <v>2</v>
      </c>
      <c r="S292" s="8">
        <f>Table3[[#This Row],[Harga]]*Table3[[#This Row],[Quantity]]</f>
        <v>604000</v>
      </c>
      <c r="T292">
        <v>0</v>
      </c>
      <c r="U292" s="8">
        <f>Table3[[#This Row],[Discount]]*Table3[[#This Row],[Revenue]]</f>
        <v>0</v>
      </c>
      <c r="V292" s="8">
        <f>Table3[[#This Row],[Revenue]]-Table3[[#This Row],[Total Discount]]</f>
        <v>604000</v>
      </c>
    </row>
    <row r="293" spans="1:22" x14ac:dyDescent="0.35">
      <c r="A293">
        <v>289</v>
      </c>
      <c r="B293" t="s">
        <v>1166</v>
      </c>
      <c r="C293" s="5">
        <v>42993</v>
      </c>
      <c r="D293" s="6">
        <v>2017</v>
      </c>
      <c r="E293" s="5" t="s">
        <v>111</v>
      </c>
      <c r="F293" s="7">
        <v>15</v>
      </c>
      <c r="G293" t="s">
        <v>67</v>
      </c>
      <c r="H293" t="s">
        <v>105</v>
      </c>
      <c r="I293" t="s">
        <v>1167</v>
      </c>
      <c r="J293" t="s">
        <v>75</v>
      </c>
      <c r="K293" t="s">
        <v>369</v>
      </c>
      <c r="L293">
        <v>10009</v>
      </c>
      <c r="M293" t="s">
        <v>1168</v>
      </c>
      <c r="N293" t="s">
        <v>30</v>
      </c>
      <c r="O293" t="s">
        <v>55</v>
      </c>
      <c r="P293" t="s">
        <v>1169</v>
      </c>
      <c r="Q293" s="8">
        <v>36000</v>
      </c>
      <c r="R293">
        <v>7</v>
      </c>
      <c r="S293" s="8">
        <f>Table3[[#This Row],[Harga]]*Table3[[#This Row],[Quantity]]</f>
        <v>252000</v>
      </c>
      <c r="T293">
        <v>0</v>
      </c>
      <c r="U293" s="8">
        <f>Table3[[#This Row],[Discount]]*Table3[[#This Row],[Revenue]]</f>
        <v>0</v>
      </c>
      <c r="V293" s="8">
        <f>Table3[[#This Row],[Revenue]]-Table3[[#This Row],[Total Discount]]</f>
        <v>252000</v>
      </c>
    </row>
    <row r="294" spans="1:22" x14ac:dyDescent="0.35">
      <c r="A294">
        <v>290</v>
      </c>
      <c r="B294" t="s">
        <v>1170</v>
      </c>
      <c r="C294" s="5">
        <v>42874</v>
      </c>
      <c r="D294" s="6">
        <v>2017</v>
      </c>
      <c r="E294" s="5" t="s">
        <v>87</v>
      </c>
      <c r="F294" s="7">
        <v>19</v>
      </c>
      <c r="G294" t="s">
        <v>35</v>
      </c>
      <c r="H294" t="s">
        <v>25</v>
      </c>
      <c r="I294" t="s">
        <v>1171</v>
      </c>
      <c r="J294" t="s">
        <v>27</v>
      </c>
      <c r="K294" t="s">
        <v>253</v>
      </c>
      <c r="L294">
        <v>98115</v>
      </c>
      <c r="M294" t="s">
        <v>1172</v>
      </c>
      <c r="N294" t="s">
        <v>40</v>
      </c>
      <c r="O294" t="s">
        <v>78</v>
      </c>
      <c r="P294" t="s">
        <v>1173</v>
      </c>
      <c r="Q294" s="8">
        <v>98000</v>
      </c>
      <c r="R294">
        <v>2</v>
      </c>
      <c r="S294" s="8">
        <f>Table3[[#This Row],[Harga]]*Table3[[#This Row],[Quantity]]</f>
        <v>196000</v>
      </c>
      <c r="T294">
        <v>0</v>
      </c>
      <c r="U294" s="8">
        <f>Table3[[#This Row],[Discount]]*Table3[[#This Row],[Revenue]]</f>
        <v>0</v>
      </c>
      <c r="V294" s="8">
        <f>Table3[[#This Row],[Revenue]]-Table3[[#This Row],[Total Discount]]</f>
        <v>196000</v>
      </c>
    </row>
    <row r="295" spans="1:22" x14ac:dyDescent="0.35">
      <c r="A295">
        <v>291</v>
      </c>
      <c r="B295" t="s">
        <v>1174</v>
      </c>
      <c r="C295" s="5">
        <v>43086</v>
      </c>
      <c r="D295" s="6">
        <v>2017</v>
      </c>
      <c r="E295" s="5" t="s">
        <v>66</v>
      </c>
      <c r="F295" s="7">
        <v>17</v>
      </c>
      <c r="G295" t="s">
        <v>35</v>
      </c>
      <c r="H295" t="s">
        <v>25</v>
      </c>
      <c r="I295" t="s">
        <v>483</v>
      </c>
      <c r="J295" t="s">
        <v>27</v>
      </c>
      <c r="K295" t="s">
        <v>248</v>
      </c>
      <c r="L295">
        <v>94122</v>
      </c>
      <c r="M295" t="s">
        <v>1175</v>
      </c>
      <c r="N295" t="s">
        <v>40</v>
      </c>
      <c r="O295" t="s">
        <v>71</v>
      </c>
      <c r="P295" t="s">
        <v>1176</v>
      </c>
      <c r="Q295" s="8">
        <v>16000</v>
      </c>
      <c r="R295">
        <v>5</v>
      </c>
      <c r="S295" s="8">
        <f>Table3[[#This Row],[Harga]]*Table3[[#This Row],[Quantity]]</f>
        <v>80000</v>
      </c>
      <c r="T295">
        <v>0.2</v>
      </c>
      <c r="U295" s="8">
        <f>Table3[[#This Row],[Discount]]*Table3[[#This Row],[Revenue]]</f>
        <v>16000</v>
      </c>
      <c r="V295" s="8">
        <f>Table3[[#This Row],[Revenue]]-Table3[[#This Row],[Total Discount]]</f>
        <v>64000</v>
      </c>
    </row>
    <row r="296" spans="1:22" x14ac:dyDescent="0.35">
      <c r="A296">
        <v>292</v>
      </c>
      <c r="B296" t="s">
        <v>1177</v>
      </c>
      <c r="C296" s="5">
        <v>42715</v>
      </c>
      <c r="D296" s="6">
        <v>2016</v>
      </c>
      <c r="E296" s="5" t="s">
        <v>66</v>
      </c>
      <c r="F296" s="7">
        <v>11</v>
      </c>
      <c r="G296" t="s">
        <v>35</v>
      </c>
      <c r="H296" t="s">
        <v>139</v>
      </c>
      <c r="I296" t="s">
        <v>1178</v>
      </c>
      <c r="J296" t="s">
        <v>27</v>
      </c>
      <c r="K296" t="s">
        <v>253</v>
      </c>
      <c r="L296">
        <v>80013</v>
      </c>
      <c r="M296" t="s">
        <v>1179</v>
      </c>
      <c r="N296" t="s">
        <v>40</v>
      </c>
      <c r="O296" t="s">
        <v>84</v>
      </c>
      <c r="P296" t="s">
        <v>1180</v>
      </c>
      <c r="Q296" s="8">
        <v>244000</v>
      </c>
      <c r="R296">
        <v>3</v>
      </c>
      <c r="S296" s="8">
        <f>Table3[[#This Row],[Harga]]*Table3[[#This Row],[Quantity]]</f>
        <v>732000</v>
      </c>
      <c r="T296">
        <v>0.2</v>
      </c>
      <c r="U296" s="8">
        <f>Table3[[#This Row],[Discount]]*Table3[[#This Row],[Revenue]]</f>
        <v>146400</v>
      </c>
      <c r="V296" s="8">
        <f>Table3[[#This Row],[Revenue]]-Table3[[#This Row],[Total Discount]]</f>
        <v>585600</v>
      </c>
    </row>
    <row r="297" spans="1:22" x14ac:dyDescent="0.35">
      <c r="A297">
        <v>293</v>
      </c>
      <c r="B297" t="s">
        <v>1181</v>
      </c>
      <c r="C297" s="5">
        <v>43002</v>
      </c>
      <c r="D297" s="6">
        <v>2017</v>
      </c>
      <c r="E297" s="5" t="s">
        <v>111</v>
      </c>
      <c r="F297" s="7">
        <v>24</v>
      </c>
      <c r="G297" t="s">
        <v>67</v>
      </c>
      <c r="H297" t="s">
        <v>25</v>
      </c>
      <c r="I297" t="s">
        <v>999</v>
      </c>
      <c r="J297" t="s">
        <v>27</v>
      </c>
      <c r="K297" t="s">
        <v>253</v>
      </c>
      <c r="L297">
        <v>33180</v>
      </c>
      <c r="M297" t="s">
        <v>1182</v>
      </c>
      <c r="N297" t="s">
        <v>135</v>
      </c>
      <c r="O297" t="s">
        <v>162</v>
      </c>
      <c r="P297" t="s">
        <v>1183</v>
      </c>
      <c r="Q297" s="8">
        <v>18000</v>
      </c>
      <c r="R297">
        <v>3</v>
      </c>
      <c r="S297" s="8">
        <f>Table3[[#This Row],[Harga]]*Table3[[#This Row],[Quantity]]</f>
        <v>54000</v>
      </c>
      <c r="T297">
        <v>0.2</v>
      </c>
      <c r="U297" s="8">
        <f>Table3[[#This Row],[Discount]]*Table3[[#This Row],[Revenue]]</f>
        <v>10800</v>
      </c>
      <c r="V297" s="8">
        <f>Table3[[#This Row],[Revenue]]-Table3[[#This Row],[Total Discount]]</f>
        <v>43200</v>
      </c>
    </row>
    <row r="298" spans="1:22" x14ac:dyDescent="0.35">
      <c r="A298">
        <v>294</v>
      </c>
      <c r="B298" t="s">
        <v>1184</v>
      </c>
      <c r="C298" s="5">
        <v>42281</v>
      </c>
      <c r="D298" s="6">
        <v>2015</v>
      </c>
      <c r="E298" s="5" t="s">
        <v>44</v>
      </c>
      <c r="F298" s="7">
        <v>4</v>
      </c>
      <c r="G298" t="s">
        <v>35</v>
      </c>
      <c r="H298" t="s">
        <v>25</v>
      </c>
      <c r="I298" t="s">
        <v>1185</v>
      </c>
      <c r="J298" t="s">
        <v>37</v>
      </c>
      <c r="K298" t="s">
        <v>420</v>
      </c>
      <c r="L298">
        <v>31088</v>
      </c>
      <c r="M298" t="s">
        <v>1186</v>
      </c>
      <c r="N298" t="s">
        <v>30</v>
      </c>
      <c r="O298" t="s">
        <v>108</v>
      </c>
      <c r="P298" t="s">
        <v>1187</v>
      </c>
      <c r="Q298" s="8">
        <v>393000</v>
      </c>
      <c r="R298">
        <v>3</v>
      </c>
      <c r="S298" s="8">
        <f>Table3[[#This Row],[Harga]]*Table3[[#This Row],[Quantity]]</f>
        <v>1179000</v>
      </c>
      <c r="T298">
        <v>0</v>
      </c>
      <c r="U298" s="8">
        <f>Table3[[#This Row],[Discount]]*Table3[[#This Row],[Revenue]]</f>
        <v>0</v>
      </c>
      <c r="V298" s="8">
        <f>Table3[[#This Row],[Revenue]]-Table3[[#This Row],[Total Discount]]</f>
        <v>1179000</v>
      </c>
    </row>
    <row r="299" spans="1:22" x14ac:dyDescent="0.35">
      <c r="A299">
        <v>295</v>
      </c>
      <c r="B299" t="s">
        <v>1188</v>
      </c>
      <c r="C299" s="5">
        <v>42597</v>
      </c>
      <c r="D299" s="6">
        <v>2016</v>
      </c>
      <c r="E299" s="5" t="s">
        <v>93</v>
      </c>
      <c r="F299" s="7">
        <v>15</v>
      </c>
      <c r="G299" t="s">
        <v>35</v>
      </c>
      <c r="H299" t="s">
        <v>139</v>
      </c>
      <c r="I299" t="s">
        <v>1189</v>
      </c>
      <c r="J299" t="s">
        <v>27</v>
      </c>
      <c r="K299" t="s">
        <v>38</v>
      </c>
      <c r="L299">
        <v>80013</v>
      </c>
      <c r="M299" t="s">
        <v>1190</v>
      </c>
      <c r="N299" t="s">
        <v>40</v>
      </c>
      <c r="O299" t="s">
        <v>71</v>
      </c>
      <c r="P299" t="s">
        <v>1191</v>
      </c>
      <c r="Q299" s="8">
        <v>19000</v>
      </c>
      <c r="R299">
        <v>3</v>
      </c>
      <c r="S299" s="8">
        <f>Table3[[#This Row],[Harga]]*Table3[[#This Row],[Quantity]]</f>
        <v>57000</v>
      </c>
      <c r="T299">
        <v>0.7</v>
      </c>
      <c r="U299" s="8">
        <f>Table3[[#This Row],[Discount]]*Table3[[#This Row],[Revenue]]</f>
        <v>39900</v>
      </c>
      <c r="V299" s="8">
        <f>Table3[[#This Row],[Revenue]]-Table3[[#This Row],[Total Discount]]</f>
        <v>17100</v>
      </c>
    </row>
    <row r="300" spans="1:22" x14ac:dyDescent="0.35">
      <c r="A300">
        <v>296</v>
      </c>
      <c r="B300" t="s">
        <v>1192</v>
      </c>
      <c r="C300" s="5">
        <v>42510</v>
      </c>
      <c r="D300" s="6">
        <v>2016</v>
      </c>
      <c r="E300" s="5" t="s">
        <v>87</v>
      </c>
      <c r="F300" s="7">
        <v>20</v>
      </c>
      <c r="G300" t="s">
        <v>116</v>
      </c>
      <c r="H300" t="s">
        <v>25</v>
      </c>
      <c r="I300" t="s">
        <v>282</v>
      </c>
      <c r="J300" t="s">
        <v>75</v>
      </c>
      <c r="K300" t="s">
        <v>113</v>
      </c>
      <c r="L300">
        <v>94591</v>
      </c>
      <c r="M300" t="s">
        <v>1193</v>
      </c>
      <c r="N300" t="s">
        <v>30</v>
      </c>
      <c r="O300" t="s">
        <v>55</v>
      </c>
      <c r="P300" t="s">
        <v>1194</v>
      </c>
      <c r="Q300" s="8">
        <v>1050000</v>
      </c>
      <c r="R300">
        <v>5</v>
      </c>
      <c r="S300" s="8">
        <f>Table3[[#This Row],[Harga]]*Table3[[#This Row],[Quantity]]</f>
        <v>5250000</v>
      </c>
      <c r="T300">
        <v>0</v>
      </c>
      <c r="U300" s="8">
        <f>Table3[[#This Row],[Discount]]*Table3[[#This Row],[Revenue]]</f>
        <v>0</v>
      </c>
      <c r="V300" s="8">
        <f>Table3[[#This Row],[Revenue]]-Table3[[#This Row],[Total Discount]]</f>
        <v>5250000</v>
      </c>
    </row>
    <row r="301" spans="1:22" x14ac:dyDescent="0.35">
      <c r="A301">
        <v>297</v>
      </c>
      <c r="B301" t="s">
        <v>1195</v>
      </c>
      <c r="C301" s="5">
        <v>42722</v>
      </c>
      <c r="D301" s="6">
        <v>2016</v>
      </c>
      <c r="E301" s="5" t="s">
        <v>66</v>
      </c>
      <c r="F301" s="7">
        <v>18</v>
      </c>
      <c r="G301" t="s">
        <v>35</v>
      </c>
      <c r="H301" t="s">
        <v>131</v>
      </c>
      <c r="I301" t="s">
        <v>1196</v>
      </c>
      <c r="J301" t="s">
        <v>37</v>
      </c>
      <c r="K301" t="s">
        <v>193</v>
      </c>
      <c r="L301">
        <v>55407</v>
      </c>
      <c r="M301" t="s">
        <v>1197</v>
      </c>
      <c r="N301" t="s">
        <v>30</v>
      </c>
      <c r="O301" t="s">
        <v>55</v>
      </c>
      <c r="P301" t="s">
        <v>1198</v>
      </c>
      <c r="Q301" s="8">
        <v>19000</v>
      </c>
      <c r="R301">
        <v>3</v>
      </c>
      <c r="S301" s="8">
        <f>Table3[[#This Row],[Harga]]*Table3[[#This Row],[Quantity]]</f>
        <v>57000</v>
      </c>
      <c r="T301">
        <v>0</v>
      </c>
      <c r="U301" s="8">
        <f>Table3[[#This Row],[Discount]]*Table3[[#This Row],[Revenue]]</f>
        <v>0</v>
      </c>
      <c r="V301" s="8">
        <f>Table3[[#This Row],[Revenue]]-Table3[[#This Row],[Total Discount]]</f>
        <v>57000</v>
      </c>
    </row>
    <row r="302" spans="1:22" x14ac:dyDescent="0.35">
      <c r="A302">
        <v>298</v>
      </c>
      <c r="B302" t="s">
        <v>1199</v>
      </c>
      <c r="C302" s="5">
        <v>42946</v>
      </c>
      <c r="D302" s="6">
        <v>2017</v>
      </c>
      <c r="E302" s="5" t="s">
        <v>104</v>
      </c>
      <c r="F302" s="7">
        <v>30</v>
      </c>
      <c r="G302" t="s">
        <v>51</v>
      </c>
      <c r="H302" t="s">
        <v>25</v>
      </c>
      <c r="I302" t="s">
        <v>1200</v>
      </c>
      <c r="J302" t="s">
        <v>27</v>
      </c>
      <c r="K302" t="s">
        <v>236</v>
      </c>
      <c r="L302">
        <v>92691</v>
      </c>
      <c r="M302" t="s">
        <v>1201</v>
      </c>
      <c r="N302" t="s">
        <v>40</v>
      </c>
      <c r="O302" t="s">
        <v>84</v>
      </c>
      <c r="P302" t="s">
        <v>1202</v>
      </c>
      <c r="Q302" s="8">
        <v>331000</v>
      </c>
      <c r="R302">
        <v>2</v>
      </c>
      <c r="S302" s="8">
        <f>Table3[[#This Row],[Harga]]*Table3[[#This Row],[Quantity]]</f>
        <v>662000</v>
      </c>
      <c r="T302">
        <v>0</v>
      </c>
      <c r="U302" s="8">
        <f>Table3[[#This Row],[Discount]]*Table3[[#This Row],[Revenue]]</f>
        <v>0</v>
      </c>
      <c r="V302" s="8">
        <f>Table3[[#This Row],[Revenue]]-Table3[[#This Row],[Total Discount]]</f>
        <v>662000</v>
      </c>
    </row>
    <row r="303" spans="1:22" x14ac:dyDescent="0.35">
      <c r="A303">
        <v>299</v>
      </c>
      <c r="B303" t="s">
        <v>1203</v>
      </c>
      <c r="C303" s="5">
        <v>42896</v>
      </c>
      <c r="D303" s="6">
        <v>2017</v>
      </c>
      <c r="E303" s="5" t="s">
        <v>34</v>
      </c>
      <c r="F303" s="7">
        <v>10</v>
      </c>
      <c r="G303" t="s">
        <v>67</v>
      </c>
      <c r="H303" t="s">
        <v>25</v>
      </c>
      <c r="I303" t="s">
        <v>1204</v>
      </c>
      <c r="J303" t="s">
        <v>27</v>
      </c>
      <c r="K303" t="s">
        <v>420</v>
      </c>
      <c r="L303">
        <v>48307</v>
      </c>
      <c r="M303" t="s">
        <v>1205</v>
      </c>
      <c r="N303" t="s">
        <v>135</v>
      </c>
      <c r="O303" t="s">
        <v>162</v>
      </c>
      <c r="P303" t="s">
        <v>1206</v>
      </c>
      <c r="Q303" s="8">
        <v>133000</v>
      </c>
      <c r="R303">
        <v>4</v>
      </c>
      <c r="S303" s="8">
        <f>Table3[[#This Row],[Harga]]*Table3[[#This Row],[Quantity]]</f>
        <v>532000</v>
      </c>
      <c r="T303">
        <v>0</v>
      </c>
      <c r="U303" s="8">
        <f>Table3[[#This Row],[Discount]]*Table3[[#This Row],[Revenue]]</f>
        <v>0</v>
      </c>
      <c r="V303" s="8">
        <f>Table3[[#This Row],[Revenue]]-Table3[[#This Row],[Total Discount]]</f>
        <v>532000</v>
      </c>
    </row>
    <row r="304" spans="1:22" x14ac:dyDescent="0.35">
      <c r="A304">
        <v>300</v>
      </c>
      <c r="B304" t="s">
        <v>1207</v>
      </c>
      <c r="C304" s="5">
        <v>42937</v>
      </c>
      <c r="D304" s="6">
        <v>2017</v>
      </c>
      <c r="E304" s="5" t="s">
        <v>104</v>
      </c>
      <c r="F304" s="7">
        <v>21</v>
      </c>
      <c r="G304" t="s">
        <v>35</v>
      </c>
      <c r="H304" t="s">
        <v>139</v>
      </c>
      <c r="I304" t="s">
        <v>377</v>
      </c>
      <c r="J304" t="s">
        <v>75</v>
      </c>
      <c r="K304" t="s">
        <v>89</v>
      </c>
      <c r="L304">
        <v>7060</v>
      </c>
      <c r="M304" t="s">
        <v>1208</v>
      </c>
      <c r="N304" t="s">
        <v>40</v>
      </c>
      <c r="O304" t="s">
        <v>63</v>
      </c>
      <c r="P304" t="s">
        <v>1209</v>
      </c>
      <c r="Q304" s="8">
        <v>7000</v>
      </c>
      <c r="R304">
        <v>1</v>
      </c>
      <c r="S304" s="8">
        <f>Table3[[#This Row],[Harga]]*Table3[[#This Row],[Quantity]]</f>
        <v>7000</v>
      </c>
      <c r="T304">
        <v>0</v>
      </c>
      <c r="U304" s="8">
        <f>Table3[[#This Row],[Discount]]*Table3[[#This Row],[Revenue]]</f>
        <v>0</v>
      </c>
      <c r="V304" s="8">
        <f>Table3[[#This Row],[Revenue]]-Table3[[#This Row],[Total Discount]]</f>
        <v>7000</v>
      </c>
    </row>
    <row r="305" spans="1:22" x14ac:dyDescent="0.35">
      <c r="A305">
        <v>301</v>
      </c>
      <c r="B305" t="s">
        <v>1210</v>
      </c>
      <c r="C305" s="5">
        <v>43099</v>
      </c>
      <c r="D305" s="6">
        <v>2017</v>
      </c>
      <c r="E305" s="5" t="s">
        <v>66</v>
      </c>
      <c r="F305" s="7">
        <v>30</v>
      </c>
      <c r="G305" t="s">
        <v>35</v>
      </c>
      <c r="H305" t="s">
        <v>25</v>
      </c>
      <c r="I305" t="s">
        <v>1211</v>
      </c>
      <c r="J305" t="s">
        <v>75</v>
      </c>
      <c r="K305" t="s">
        <v>354</v>
      </c>
      <c r="L305">
        <v>47201</v>
      </c>
      <c r="M305" t="s">
        <v>1212</v>
      </c>
      <c r="N305" t="s">
        <v>40</v>
      </c>
      <c r="O305" t="s">
        <v>78</v>
      </c>
      <c r="P305" t="s">
        <v>1213</v>
      </c>
      <c r="Q305" s="8">
        <v>210000</v>
      </c>
      <c r="R305">
        <v>2</v>
      </c>
      <c r="S305" s="8">
        <f>Table3[[#This Row],[Harga]]*Table3[[#This Row],[Quantity]]</f>
        <v>420000</v>
      </c>
      <c r="T305">
        <v>0</v>
      </c>
      <c r="U305" s="8">
        <f>Table3[[#This Row],[Discount]]*Table3[[#This Row],[Revenue]]</f>
        <v>0</v>
      </c>
      <c r="V305" s="8">
        <f>Table3[[#This Row],[Revenue]]-Table3[[#This Row],[Total Discount]]</f>
        <v>420000</v>
      </c>
    </row>
    <row r="306" spans="1:22" x14ac:dyDescent="0.35">
      <c r="A306">
        <v>302</v>
      </c>
      <c r="B306" t="s">
        <v>1214</v>
      </c>
      <c r="C306" s="5">
        <v>42461</v>
      </c>
      <c r="D306" s="6">
        <v>2016</v>
      </c>
      <c r="E306" s="5" t="s">
        <v>58</v>
      </c>
      <c r="F306" s="7">
        <v>1</v>
      </c>
      <c r="G306" t="s">
        <v>24</v>
      </c>
      <c r="H306" t="s">
        <v>139</v>
      </c>
      <c r="I306" t="s">
        <v>596</v>
      </c>
      <c r="J306" t="s">
        <v>37</v>
      </c>
      <c r="K306" t="s">
        <v>500</v>
      </c>
      <c r="L306">
        <v>85635</v>
      </c>
      <c r="M306" t="s">
        <v>1215</v>
      </c>
      <c r="N306" t="s">
        <v>40</v>
      </c>
      <c r="O306" t="s">
        <v>180</v>
      </c>
      <c r="P306" t="s">
        <v>1001</v>
      </c>
      <c r="Q306" s="8">
        <v>32000</v>
      </c>
      <c r="R306">
        <v>5</v>
      </c>
      <c r="S306" s="8">
        <f>Table3[[#This Row],[Harga]]*Table3[[#This Row],[Quantity]]</f>
        <v>160000</v>
      </c>
      <c r="T306">
        <v>0.2</v>
      </c>
      <c r="U306" s="8">
        <f>Table3[[#This Row],[Discount]]*Table3[[#This Row],[Revenue]]</f>
        <v>32000</v>
      </c>
      <c r="V306" s="8">
        <f>Table3[[#This Row],[Revenue]]-Table3[[#This Row],[Total Discount]]</f>
        <v>128000</v>
      </c>
    </row>
    <row r="307" spans="1:22" x14ac:dyDescent="0.35">
      <c r="A307">
        <v>303</v>
      </c>
      <c r="B307" t="s">
        <v>1216</v>
      </c>
      <c r="C307" s="5">
        <v>42715</v>
      </c>
      <c r="D307" s="6">
        <v>2016</v>
      </c>
      <c r="E307" s="5" t="s">
        <v>66</v>
      </c>
      <c r="F307" s="7">
        <v>11</v>
      </c>
      <c r="G307" t="s">
        <v>67</v>
      </c>
      <c r="H307" t="s">
        <v>139</v>
      </c>
      <c r="I307" t="s">
        <v>1217</v>
      </c>
      <c r="J307" t="s">
        <v>37</v>
      </c>
      <c r="K307" t="s">
        <v>354</v>
      </c>
      <c r="L307">
        <v>98661</v>
      </c>
      <c r="M307" t="s">
        <v>1218</v>
      </c>
      <c r="N307" t="s">
        <v>30</v>
      </c>
      <c r="O307" t="s">
        <v>55</v>
      </c>
      <c r="P307" t="s">
        <v>1219</v>
      </c>
      <c r="Q307" s="8">
        <v>15000</v>
      </c>
      <c r="R307">
        <v>4</v>
      </c>
      <c r="S307" s="8">
        <f>Table3[[#This Row],[Harga]]*Table3[[#This Row],[Quantity]]</f>
        <v>60000</v>
      </c>
      <c r="T307">
        <v>0</v>
      </c>
      <c r="U307" s="8">
        <f>Table3[[#This Row],[Discount]]*Table3[[#This Row],[Revenue]]</f>
        <v>0</v>
      </c>
      <c r="V307" s="8">
        <f>Table3[[#This Row],[Revenue]]-Table3[[#This Row],[Total Discount]]</f>
        <v>60000</v>
      </c>
    </row>
    <row r="308" spans="1:22" x14ac:dyDescent="0.35">
      <c r="A308">
        <v>304</v>
      </c>
      <c r="B308" t="s">
        <v>1220</v>
      </c>
      <c r="C308" s="5">
        <v>42666</v>
      </c>
      <c r="D308" s="6">
        <v>2016</v>
      </c>
      <c r="E308" s="5" t="s">
        <v>44</v>
      </c>
      <c r="F308" s="7">
        <v>23</v>
      </c>
      <c r="G308" t="s">
        <v>35</v>
      </c>
      <c r="H308" t="s">
        <v>25</v>
      </c>
      <c r="I308" t="s">
        <v>1221</v>
      </c>
      <c r="J308" t="s">
        <v>75</v>
      </c>
      <c r="K308" t="s">
        <v>151</v>
      </c>
      <c r="L308">
        <v>10024</v>
      </c>
      <c r="M308" t="s">
        <v>202</v>
      </c>
      <c r="N308" t="s">
        <v>40</v>
      </c>
      <c r="O308" t="s">
        <v>63</v>
      </c>
      <c r="P308" t="s">
        <v>203</v>
      </c>
      <c r="Q308" s="8">
        <v>76000</v>
      </c>
      <c r="R308">
        <v>10</v>
      </c>
      <c r="S308" s="8">
        <f>Table3[[#This Row],[Harga]]*Table3[[#This Row],[Quantity]]</f>
        <v>760000</v>
      </c>
      <c r="T308">
        <v>0</v>
      </c>
      <c r="U308" s="8">
        <f>Table3[[#This Row],[Discount]]*Table3[[#This Row],[Revenue]]</f>
        <v>0</v>
      </c>
      <c r="V308" s="8">
        <f>Table3[[#This Row],[Revenue]]-Table3[[#This Row],[Total Discount]]</f>
        <v>760000</v>
      </c>
    </row>
    <row r="309" spans="1:22" x14ac:dyDescent="0.35">
      <c r="A309">
        <v>305</v>
      </c>
      <c r="B309" t="s">
        <v>1222</v>
      </c>
      <c r="C309" s="5">
        <v>42905</v>
      </c>
      <c r="D309" s="6">
        <v>2017</v>
      </c>
      <c r="E309" s="5" t="s">
        <v>34</v>
      </c>
      <c r="F309" s="7">
        <v>19</v>
      </c>
      <c r="G309" t="s">
        <v>51</v>
      </c>
      <c r="H309" t="s">
        <v>139</v>
      </c>
      <c r="I309" t="s">
        <v>741</v>
      </c>
      <c r="J309" t="s">
        <v>37</v>
      </c>
      <c r="K309" t="s">
        <v>113</v>
      </c>
      <c r="L309">
        <v>10035</v>
      </c>
      <c r="M309" t="s">
        <v>1223</v>
      </c>
      <c r="N309" t="s">
        <v>40</v>
      </c>
      <c r="O309" t="s">
        <v>63</v>
      </c>
      <c r="P309" t="s">
        <v>1224</v>
      </c>
      <c r="Q309" s="8">
        <v>98000</v>
      </c>
      <c r="R309">
        <v>2</v>
      </c>
      <c r="S309" s="8">
        <f>Table3[[#This Row],[Harga]]*Table3[[#This Row],[Quantity]]</f>
        <v>196000</v>
      </c>
      <c r="T309">
        <v>0</v>
      </c>
      <c r="U309" s="8">
        <f>Table3[[#This Row],[Discount]]*Table3[[#This Row],[Revenue]]</f>
        <v>0</v>
      </c>
      <c r="V309" s="8">
        <f>Table3[[#This Row],[Revenue]]-Table3[[#This Row],[Total Discount]]</f>
        <v>196000</v>
      </c>
    </row>
    <row r="310" spans="1:22" x14ac:dyDescent="0.35">
      <c r="A310">
        <v>306</v>
      </c>
      <c r="B310" t="s">
        <v>1225</v>
      </c>
      <c r="C310" s="5">
        <v>42604</v>
      </c>
      <c r="D310" s="6">
        <v>2016</v>
      </c>
      <c r="E310" s="5" t="s">
        <v>93</v>
      </c>
      <c r="F310" s="7">
        <v>22</v>
      </c>
      <c r="G310" t="s">
        <v>35</v>
      </c>
      <c r="H310" t="s">
        <v>139</v>
      </c>
      <c r="I310" t="s">
        <v>1226</v>
      </c>
      <c r="J310" t="s">
        <v>27</v>
      </c>
      <c r="K310" t="s">
        <v>89</v>
      </c>
      <c r="L310">
        <v>43229</v>
      </c>
      <c r="M310" t="s">
        <v>1227</v>
      </c>
      <c r="N310" t="s">
        <v>40</v>
      </c>
      <c r="O310" t="s">
        <v>78</v>
      </c>
      <c r="P310" t="s">
        <v>1228</v>
      </c>
      <c r="Q310" s="8">
        <v>114000</v>
      </c>
      <c r="R310">
        <v>2</v>
      </c>
      <c r="S310" s="8">
        <f>Table3[[#This Row],[Harga]]*Table3[[#This Row],[Quantity]]</f>
        <v>228000</v>
      </c>
      <c r="T310">
        <v>0.2</v>
      </c>
      <c r="U310" s="8">
        <f>Table3[[#This Row],[Discount]]*Table3[[#This Row],[Revenue]]</f>
        <v>45600</v>
      </c>
      <c r="V310" s="8">
        <f>Table3[[#This Row],[Revenue]]-Table3[[#This Row],[Total Discount]]</f>
        <v>182400</v>
      </c>
    </row>
    <row r="311" spans="1:22" x14ac:dyDescent="0.35">
      <c r="A311">
        <v>307</v>
      </c>
      <c r="B311" t="s">
        <v>1229</v>
      </c>
      <c r="C311" s="5">
        <v>42632</v>
      </c>
      <c r="D311" s="6">
        <v>2016</v>
      </c>
      <c r="E311" s="5" t="s">
        <v>111</v>
      </c>
      <c r="F311" s="7">
        <v>19</v>
      </c>
      <c r="G311" t="s">
        <v>51</v>
      </c>
      <c r="H311" t="s">
        <v>131</v>
      </c>
      <c r="I311" t="s">
        <v>1230</v>
      </c>
      <c r="J311" t="s">
        <v>75</v>
      </c>
      <c r="K311" t="s">
        <v>76</v>
      </c>
      <c r="L311">
        <v>60505</v>
      </c>
      <c r="M311" t="s">
        <v>1231</v>
      </c>
      <c r="N311" t="s">
        <v>30</v>
      </c>
      <c r="O311" t="s">
        <v>108</v>
      </c>
      <c r="P311" t="s">
        <v>1232</v>
      </c>
      <c r="Q311" s="8">
        <v>702000</v>
      </c>
      <c r="R311">
        <v>2</v>
      </c>
      <c r="S311" s="8">
        <f>Table3[[#This Row],[Harga]]*Table3[[#This Row],[Quantity]]</f>
        <v>1404000</v>
      </c>
      <c r="T311">
        <v>0.3</v>
      </c>
      <c r="U311" s="8">
        <f>Table3[[#This Row],[Discount]]*Table3[[#This Row],[Revenue]]</f>
        <v>421200</v>
      </c>
      <c r="V311" s="8">
        <f>Table3[[#This Row],[Revenue]]-Table3[[#This Row],[Total Discount]]</f>
        <v>982800</v>
      </c>
    </row>
    <row r="312" spans="1:22" x14ac:dyDescent="0.35">
      <c r="A312">
        <v>308</v>
      </c>
      <c r="B312" t="s">
        <v>1233</v>
      </c>
      <c r="C312" s="5">
        <v>42240</v>
      </c>
      <c r="D312" s="6">
        <v>2015</v>
      </c>
      <c r="E312" s="5" t="s">
        <v>93</v>
      </c>
      <c r="F312" s="7">
        <v>24</v>
      </c>
      <c r="G312" t="s">
        <v>51</v>
      </c>
      <c r="H312" t="s">
        <v>139</v>
      </c>
      <c r="I312" t="s">
        <v>463</v>
      </c>
      <c r="J312" t="s">
        <v>27</v>
      </c>
      <c r="K312" t="s">
        <v>113</v>
      </c>
      <c r="L312">
        <v>76017</v>
      </c>
      <c r="M312" t="s">
        <v>1138</v>
      </c>
      <c r="N312" t="s">
        <v>40</v>
      </c>
      <c r="O312" t="s">
        <v>84</v>
      </c>
      <c r="P312" t="s">
        <v>1139</v>
      </c>
      <c r="Q312" s="8">
        <v>143000</v>
      </c>
      <c r="R312">
        <v>7</v>
      </c>
      <c r="S312" s="8">
        <f>Table3[[#This Row],[Harga]]*Table3[[#This Row],[Quantity]]</f>
        <v>1001000</v>
      </c>
      <c r="T312">
        <v>0.2</v>
      </c>
      <c r="U312" s="8">
        <f>Table3[[#This Row],[Discount]]*Table3[[#This Row],[Revenue]]</f>
        <v>200200</v>
      </c>
      <c r="V312" s="8">
        <f>Table3[[#This Row],[Revenue]]-Table3[[#This Row],[Total Discount]]</f>
        <v>800800</v>
      </c>
    </row>
    <row r="313" spans="1:22" x14ac:dyDescent="0.35">
      <c r="A313">
        <v>309</v>
      </c>
      <c r="B313" t="s">
        <v>1234</v>
      </c>
      <c r="C313" s="5">
        <v>42455</v>
      </c>
      <c r="D313" s="6">
        <v>2016</v>
      </c>
      <c r="E313" s="5" t="s">
        <v>159</v>
      </c>
      <c r="F313" s="7">
        <v>26</v>
      </c>
      <c r="G313" t="s">
        <v>35</v>
      </c>
      <c r="H313" t="s">
        <v>25</v>
      </c>
      <c r="I313" t="s">
        <v>1235</v>
      </c>
      <c r="J313" t="s">
        <v>37</v>
      </c>
      <c r="K313" t="s">
        <v>76</v>
      </c>
      <c r="L313">
        <v>10011</v>
      </c>
      <c r="M313" t="s">
        <v>1236</v>
      </c>
      <c r="N313" t="s">
        <v>40</v>
      </c>
      <c r="O313" t="s">
        <v>84</v>
      </c>
      <c r="P313" t="s">
        <v>1237</v>
      </c>
      <c r="Q313" s="8">
        <v>460000</v>
      </c>
      <c r="R313">
        <v>5</v>
      </c>
      <c r="S313" s="8">
        <f>Table3[[#This Row],[Harga]]*Table3[[#This Row],[Quantity]]</f>
        <v>2300000</v>
      </c>
      <c r="T313">
        <v>0</v>
      </c>
      <c r="U313" s="8">
        <f>Table3[[#This Row],[Discount]]*Table3[[#This Row],[Revenue]]</f>
        <v>0</v>
      </c>
      <c r="V313" s="8">
        <f>Table3[[#This Row],[Revenue]]-Table3[[#This Row],[Total Discount]]</f>
        <v>2300000</v>
      </c>
    </row>
    <row r="314" spans="1:22" x14ac:dyDescent="0.35">
      <c r="A314">
        <v>310</v>
      </c>
      <c r="B314" t="s">
        <v>1238</v>
      </c>
      <c r="C314" s="5">
        <v>42678</v>
      </c>
      <c r="D314" s="6">
        <v>2016</v>
      </c>
      <c r="E314" s="5" t="s">
        <v>23</v>
      </c>
      <c r="F314" s="7">
        <v>4</v>
      </c>
      <c r="G314" t="s">
        <v>51</v>
      </c>
      <c r="H314" t="s">
        <v>59</v>
      </c>
      <c r="I314" t="s">
        <v>570</v>
      </c>
      <c r="J314" t="s">
        <v>27</v>
      </c>
      <c r="K314" t="s">
        <v>46</v>
      </c>
      <c r="L314">
        <v>40214</v>
      </c>
      <c r="M314" t="s">
        <v>312</v>
      </c>
      <c r="N314" t="s">
        <v>40</v>
      </c>
      <c r="O314" t="s">
        <v>180</v>
      </c>
      <c r="P314" t="s">
        <v>313</v>
      </c>
      <c r="Q314" s="8">
        <v>41000</v>
      </c>
      <c r="R314">
        <v>3</v>
      </c>
      <c r="S314" s="8">
        <f>Table3[[#This Row],[Harga]]*Table3[[#This Row],[Quantity]]</f>
        <v>123000</v>
      </c>
      <c r="T314">
        <v>0</v>
      </c>
      <c r="U314" s="8">
        <f>Table3[[#This Row],[Discount]]*Table3[[#This Row],[Revenue]]</f>
        <v>0</v>
      </c>
      <c r="V314" s="8">
        <f>Table3[[#This Row],[Revenue]]-Table3[[#This Row],[Total Discount]]</f>
        <v>123000</v>
      </c>
    </row>
    <row r="315" spans="1:22" x14ac:dyDescent="0.35">
      <c r="A315">
        <v>311</v>
      </c>
      <c r="B315" t="s">
        <v>1239</v>
      </c>
      <c r="C315" s="5">
        <v>42894</v>
      </c>
      <c r="D315" s="6">
        <v>2017</v>
      </c>
      <c r="E315" s="5" t="s">
        <v>34</v>
      </c>
      <c r="F315" s="7">
        <v>8</v>
      </c>
      <c r="G315" t="s">
        <v>35</v>
      </c>
      <c r="H315" t="s">
        <v>105</v>
      </c>
      <c r="I315" t="s">
        <v>1240</v>
      </c>
      <c r="J315" t="s">
        <v>37</v>
      </c>
      <c r="K315" t="s">
        <v>324</v>
      </c>
      <c r="L315">
        <v>75081</v>
      </c>
      <c r="M315" t="s">
        <v>1241</v>
      </c>
      <c r="N315" t="s">
        <v>40</v>
      </c>
      <c r="O315" t="s">
        <v>790</v>
      </c>
      <c r="P315" t="s">
        <v>1242</v>
      </c>
      <c r="Q315" s="8">
        <v>24000</v>
      </c>
      <c r="R315">
        <v>3</v>
      </c>
      <c r="S315" s="8">
        <f>Table3[[#This Row],[Harga]]*Table3[[#This Row],[Quantity]]</f>
        <v>72000</v>
      </c>
      <c r="T315">
        <v>0.2</v>
      </c>
      <c r="U315" s="8">
        <f>Table3[[#This Row],[Discount]]*Table3[[#This Row],[Revenue]]</f>
        <v>14400</v>
      </c>
      <c r="V315" s="8">
        <f>Table3[[#This Row],[Revenue]]-Table3[[#This Row],[Total Discount]]</f>
        <v>57600</v>
      </c>
    </row>
    <row r="316" spans="1:22" x14ac:dyDescent="0.35">
      <c r="A316">
        <v>312</v>
      </c>
      <c r="B316" t="s">
        <v>1243</v>
      </c>
      <c r="C316" s="5">
        <v>41997</v>
      </c>
      <c r="D316" s="6">
        <v>2014</v>
      </c>
      <c r="E316" s="5" t="s">
        <v>66</v>
      </c>
      <c r="F316" s="7">
        <v>24</v>
      </c>
      <c r="G316" t="s">
        <v>24</v>
      </c>
      <c r="H316" t="s">
        <v>25</v>
      </c>
      <c r="I316" t="s">
        <v>1244</v>
      </c>
      <c r="J316" t="s">
        <v>27</v>
      </c>
      <c r="K316" t="s">
        <v>248</v>
      </c>
      <c r="L316">
        <v>44105</v>
      </c>
      <c r="M316" t="s">
        <v>1245</v>
      </c>
      <c r="N316" t="s">
        <v>30</v>
      </c>
      <c r="O316" t="s">
        <v>55</v>
      </c>
      <c r="P316" t="s">
        <v>1246</v>
      </c>
      <c r="Q316" s="8">
        <v>31000</v>
      </c>
      <c r="R316">
        <v>5</v>
      </c>
      <c r="S316" s="8">
        <f>Table3[[#This Row],[Harga]]*Table3[[#This Row],[Quantity]]</f>
        <v>155000</v>
      </c>
      <c r="T316">
        <v>0.2</v>
      </c>
      <c r="U316" s="8">
        <f>Table3[[#This Row],[Discount]]*Table3[[#This Row],[Revenue]]</f>
        <v>31000</v>
      </c>
      <c r="V316" s="8">
        <f>Table3[[#This Row],[Revenue]]-Table3[[#This Row],[Total Discount]]</f>
        <v>124000</v>
      </c>
    </row>
    <row r="317" spans="1:22" x14ac:dyDescent="0.35">
      <c r="A317">
        <v>313</v>
      </c>
      <c r="B317" t="s">
        <v>1247</v>
      </c>
      <c r="C317" s="5">
        <v>42895</v>
      </c>
      <c r="D317" s="6">
        <v>2017</v>
      </c>
      <c r="E317" s="5" t="s">
        <v>34</v>
      </c>
      <c r="F317" s="7">
        <v>9</v>
      </c>
      <c r="G317" t="s">
        <v>35</v>
      </c>
      <c r="H317" t="s">
        <v>25</v>
      </c>
      <c r="I317" t="s">
        <v>1167</v>
      </c>
      <c r="J317" t="s">
        <v>75</v>
      </c>
      <c r="K317" t="s">
        <v>218</v>
      </c>
      <c r="L317">
        <v>60653</v>
      </c>
      <c r="M317" t="s">
        <v>1248</v>
      </c>
      <c r="N317" t="s">
        <v>30</v>
      </c>
      <c r="O317" t="s">
        <v>55</v>
      </c>
      <c r="P317" t="s">
        <v>1249</v>
      </c>
      <c r="Q317" s="8">
        <v>24000</v>
      </c>
      <c r="R317">
        <v>3</v>
      </c>
      <c r="S317" s="8">
        <f>Table3[[#This Row],[Harga]]*Table3[[#This Row],[Quantity]]</f>
        <v>72000</v>
      </c>
      <c r="T317">
        <v>0.6</v>
      </c>
      <c r="U317" s="8">
        <f>Table3[[#This Row],[Discount]]*Table3[[#This Row],[Revenue]]</f>
        <v>43200</v>
      </c>
      <c r="V317" s="8">
        <f>Table3[[#This Row],[Revenue]]-Table3[[#This Row],[Total Discount]]</f>
        <v>28800</v>
      </c>
    </row>
    <row r="318" spans="1:22" x14ac:dyDescent="0.35">
      <c r="A318">
        <v>314</v>
      </c>
      <c r="B318" t="s">
        <v>1250</v>
      </c>
      <c r="C318" s="5">
        <v>42901</v>
      </c>
      <c r="D318" s="6">
        <v>2017</v>
      </c>
      <c r="E318" s="5" t="s">
        <v>34</v>
      </c>
      <c r="F318" s="7">
        <v>15</v>
      </c>
      <c r="G318" t="s">
        <v>67</v>
      </c>
      <c r="H318" t="s">
        <v>131</v>
      </c>
      <c r="I318" t="s">
        <v>704</v>
      </c>
      <c r="J318" t="s">
        <v>27</v>
      </c>
      <c r="K318" t="s">
        <v>248</v>
      </c>
      <c r="L318">
        <v>62301</v>
      </c>
      <c r="M318" t="s">
        <v>1251</v>
      </c>
      <c r="N318" t="s">
        <v>40</v>
      </c>
      <c r="O318" t="s">
        <v>96</v>
      </c>
      <c r="P318" t="s">
        <v>1252</v>
      </c>
      <c r="Q318" s="8">
        <v>20000</v>
      </c>
      <c r="R318">
        <v>5</v>
      </c>
      <c r="S318" s="8">
        <f>Table3[[#This Row],[Harga]]*Table3[[#This Row],[Quantity]]</f>
        <v>100000</v>
      </c>
      <c r="T318">
        <v>0.2</v>
      </c>
      <c r="U318" s="8">
        <f>Table3[[#This Row],[Discount]]*Table3[[#This Row],[Revenue]]</f>
        <v>20000</v>
      </c>
      <c r="V318" s="8">
        <f>Table3[[#This Row],[Revenue]]-Table3[[#This Row],[Total Discount]]</f>
        <v>80000</v>
      </c>
    </row>
    <row r="319" spans="1:22" x14ac:dyDescent="0.35">
      <c r="A319">
        <v>315</v>
      </c>
      <c r="B319" t="s">
        <v>1253</v>
      </c>
      <c r="C319" s="5">
        <v>43074</v>
      </c>
      <c r="D319" s="6">
        <v>2017</v>
      </c>
      <c r="E319" s="5" t="s">
        <v>66</v>
      </c>
      <c r="F319" s="7">
        <v>5</v>
      </c>
      <c r="G319" t="s">
        <v>35</v>
      </c>
      <c r="H319" t="s">
        <v>139</v>
      </c>
      <c r="I319" t="s">
        <v>1254</v>
      </c>
      <c r="J319" t="s">
        <v>27</v>
      </c>
      <c r="K319" t="s">
        <v>651</v>
      </c>
      <c r="L319">
        <v>47201</v>
      </c>
      <c r="M319" t="s">
        <v>1255</v>
      </c>
      <c r="N319" t="s">
        <v>40</v>
      </c>
      <c r="O319" t="s">
        <v>78</v>
      </c>
      <c r="P319" t="s">
        <v>1256</v>
      </c>
      <c r="Q319" s="8">
        <v>62000</v>
      </c>
      <c r="R319">
        <v>3</v>
      </c>
      <c r="S319" s="8">
        <f>Table3[[#This Row],[Harga]]*Table3[[#This Row],[Quantity]]</f>
        <v>186000</v>
      </c>
      <c r="T319">
        <v>0</v>
      </c>
      <c r="U319" s="8">
        <f>Table3[[#This Row],[Discount]]*Table3[[#This Row],[Revenue]]</f>
        <v>0</v>
      </c>
      <c r="V319" s="8">
        <f>Table3[[#This Row],[Revenue]]-Table3[[#This Row],[Total Discount]]</f>
        <v>186000</v>
      </c>
    </row>
    <row r="320" spans="1:22" x14ac:dyDescent="0.35">
      <c r="A320">
        <v>316</v>
      </c>
      <c r="B320" t="s">
        <v>1257</v>
      </c>
      <c r="C320" s="5">
        <v>42812</v>
      </c>
      <c r="D320" s="6">
        <v>2017</v>
      </c>
      <c r="E320" s="5" t="s">
        <v>159</v>
      </c>
      <c r="F320" s="7">
        <v>18</v>
      </c>
      <c r="G320" t="s">
        <v>67</v>
      </c>
      <c r="H320" t="s">
        <v>25</v>
      </c>
      <c r="I320" t="s">
        <v>1258</v>
      </c>
      <c r="J320" t="s">
        <v>27</v>
      </c>
      <c r="K320" t="s">
        <v>227</v>
      </c>
      <c r="L320">
        <v>75701</v>
      </c>
      <c r="M320" t="s">
        <v>1259</v>
      </c>
      <c r="N320" t="s">
        <v>40</v>
      </c>
      <c r="O320" t="s">
        <v>78</v>
      </c>
      <c r="P320" t="s">
        <v>1260</v>
      </c>
      <c r="Q320" s="8">
        <v>3000</v>
      </c>
      <c r="R320">
        <v>3</v>
      </c>
      <c r="S320" s="8">
        <f>Table3[[#This Row],[Harga]]*Table3[[#This Row],[Quantity]]</f>
        <v>9000</v>
      </c>
      <c r="T320">
        <v>0.8</v>
      </c>
      <c r="U320" s="8">
        <f>Table3[[#This Row],[Discount]]*Table3[[#This Row],[Revenue]]</f>
        <v>7200</v>
      </c>
      <c r="V320" s="8">
        <f>Table3[[#This Row],[Revenue]]-Table3[[#This Row],[Total Discount]]</f>
        <v>1800</v>
      </c>
    </row>
    <row r="321" spans="1:22" x14ac:dyDescent="0.35">
      <c r="A321">
        <v>317</v>
      </c>
      <c r="B321" t="s">
        <v>1261</v>
      </c>
      <c r="C321" s="5">
        <v>42693</v>
      </c>
      <c r="D321" s="6">
        <v>2016</v>
      </c>
      <c r="E321" s="5" t="s">
        <v>23</v>
      </c>
      <c r="F321" s="7">
        <v>19</v>
      </c>
      <c r="G321" t="s">
        <v>35</v>
      </c>
      <c r="H321" t="s">
        <v>25</v>
      </c>
      <c r="I321" t="s">
        <v>1262</v>
      </c>
      <c r="J321" t="s">
        <v>27</v>
      </c>
      <c r="K321" t="s">
        <v>38</v>
      </c>
      <c r="L321">
        <v>10024</v>
      </c>
      <c r="M321" t="s">
        <v>1263</v>
      </c>
      <c r="N321" t="s">
        <v>40</v>
      </c>
      <c r="O321" t="s">
        <v>71</v>
      </c>
      <c r="P321" t="s">
        <v>1264</v>
      </c>
      <c r="Q321" s="8">
        <v>15000</v>
      </c>
      <c r="R321">
        <v>3</v>
      </c>
      <c r="S321" s="8">
        <f>Table3[[#This Row],[Harga]]*Table3[[#This Row],[Quantity]]</f>
        <v>45000</v>
      </c>
      <c r="T321">
        <v>0.2</v>
      </c>
      <c r="U321" s="8">
        <f>Table3[[#This Row],[Discount]]*Table3[[#This Row],[Revenue]]</f>
        <v>9000</v>
      </c>
      <c r="V321" s="8">
        <f>Table3[[#This Row],[Revenue]]-Table3[[#This Row],[Total Discount]]</f>
        <v>36000</v>
      </c>
    </row>
    <row r="322" spans="1:22" x14ac:dyDescent="0.35">
      <c r="A322">
        <v>318</v>
      </c>
      <c r="B322" t="s">
        <v>1265</v>
      </c>
      <c r="C322" s="5">
        <v>43043</v>
      </c>
      <c r="D322" s="6">
        <v>2017</v>
      </c>
      <c r="E322" s="5" t="s">
        <v>23</v>
      </c>
      <c r="F322" s="7">
        <v>4</v>
      </c>
      <c r="G322" t="s">
        <v>35</v>
      </c>
      <c r="H322" t="s">
        <v>25</v>
      </c>
      <c r="I322" t="s">
        <v>1266</v>
      </c>
      <c r="J322" t="s">
        <v>37</v>
      </c>
      <c r="K322" t="s">
        <v>100</v>
      </c>
      <c r="L322">
        <v>27217</v>
      </c>
      <c r="M322" t="s">
        <v>1267</v>
      </c>
      <c r="N322" t="s">
        <v>135</v>
      </c>
      <c r="O322" t="s">
        <v>567</v>
      </c>
      <c r="P322" t="s">
        <v>1268</v>
      </c>
      <c r="Q322" s="8">
        <v>8000000</v>
      </c>
      <c r="R322">
        <v>4</v>
      </c>
      <c r="S322" s="8">
        <f>Table3[[#This Row],[Harga]]*Table3[[#This Row],[Quantity]]</f>
        <v>32000000</v>
      </c>
      <c r="T322">
        <v>0.5</v>
      </c>
      <c r="U322" s="8">
        <f>Table3[[#This Row],[Discount]]*Table3[[#This Row],[Revenue]]</f>
        <v>16000000</v>
      </c>
      <c r="V322" s="8">
        <f>Table3[[#This Row],[Revenue]]-Table3[[#This Row],[Total Discount]]</f>
        <v>16000000</v>
      </c>
    </row>
    <row r="323" spans="1:22" x14ac:dyDescent="0.35">
      <c r="A323">
        <v>319</v>
      </c>
      <c r="B323" t="s">
        <v>1269</v>
      </c>
      <c r="C323" s="5">
        <v>41825</v>
      </c>
      <c r="D323" s="6">
        <v>2014</v>
      </c>
      <c r="E323" s="5" t="s">
        <v>104</v>
      </c>
      <c r="F323" s="7">
        <v>5</v>
      </c>
      <c r="G323" t="s">
        <v>24</v>
      </c>
      <c r="H323" t="s">
        <v>25</v>
      </c>
      <c r="I323" t="s">
        <v>1270</v>
      </c>
      <c r="J323" t="s">
        <v>27</v>
      </c>
      <c r="K323" t="s">
        <v>133</v>
      </c>
      <c r="L323">
        <v>39212</v>
      </c>
      <c r="M323" t="s">
        <v>1271</v>
      </c>
      <c r="N323" t="s">
        <v>135</v>
      </c>
      <c r="O323" t="s">
        <v>162</v>
      </c>
      <c r="P323" t="s">
        <v>1272</v>
      </c>
      <c r="Q323" s="8">
        <v>480000</v>
      </c>
      <c r="R323">
        <v>3</v>
      </c>
      <c r="S323" s="8">
        <f>Table3[[#This Row],[Harga]]*Table3[[#This Row],[Quantity]]</f>
        <v>1440000</v>
      </c>
      <c r="T323">
        <v>0</v>
      </c>
      <c r="U323" s="8">
        <f>Table3[[#This Row],[Discount]]*Table3[[#This Row],[Revenue]]</f>
        <v>0</v>
      </c>
      <c r="V323" s="8">
        <f>Table3[[#This Row],[Revenue]]-Table3[[#This Row],[Total Discount]]</f>
        <v>1440000</v>
      </c>
    </row>
    <row r="324" spans="1:22" x14ac:dyDescent="0.35">
      <c r="A324">
        <v>320</v>
      </c>
      <c r="B324" t="s">
        <v>1273</v>
      </c>
      <c r="C324" s="5">
        <v>43094</v>
      </c>
      <c r="D324" s="6">
        <v>2017</v>
      </c>
      <c r="E324" s="5" t="s">
        <v>66</v>
      </c>
      <c r="F324" s="7">
        <v>25</v>
      </c>
      <c r="G324" t="s">
        <v>67</v>
      </c>
      <c r="H324" t="s">
        <v>25</v>
      </c>
      <c r="I324" t="s">
        <v>1274</v>
      </c>
      <c r="J324" t="s">
        <v>27</v>
      </c>
      <c r="K324" t="s">
        <v>82</v>
      </c>
      <c r="L324">
        <v>10035</v>
      </c>
      <c r="M324" t="s">
        <v>1275</v>
      </c>
      <c r="N324" t="s">
        <v>30</v>
      </c>
      <c r="O324" t="s">
        <v>31</v>
      </c>
      <c r="P324" t="s">
        <v>1276</v>
      </c>
      <c r="Q324" s="8">
        <v>192000</v>
      </c>
      <c r="R324">
        <v>2</v>
      </c>
      <c r="S324" s="8">
        <f>Table3[[#This Row],[Harga]]*Table3[[#This Row],[Quantity]]</f>
        <v>384000</v>
      </c>
      <c r="T324">
        <v>0.2</v>
      </c>
      <c r="U324" s="8">
        <f>Table3[[#This Row],[Discount]]*Table3[[#This Row],[Revenue]]</f>
        <v>76800</v>
      </c>
      <c r="V324" s="8">
        <f>Table3[[#This Row],[Revenue]]-Table3[[#This Row],[Total Discount]]</f>
        <v>307200</v>
      </c>
    </row>
    <row r="325" spans="1:22" x14ac:dyDescent="0.35">
      <c r="A325">
        <v>321</v>
      </c>
      <c r="B325" t="s">
        <v>1277</v>
      </c>
      <c r="C325" s="5">
        <v>41811</v>
      </c>
      <c r="D325" s="6">
        <v>2014</v>
      </c>
      <c r="E325" s="5" t="s">
        <v>34</v>
      </c>
      <c r="F325" s="7">
        <v>21</v>
      </c>
      <c r="G325" t="s">
        <v>35</v>
      </c>
      <c r="H325" t="s">
        <v>25</v>
      </c>
      <c r="I325" t="s">
        <v>1278</v>
      </c>
      <c r="J325" t="s">
        <v>27</v>
      </c>
      <c r="K325" t="s">
        <v>188</v>
      </c>
      <c r="L325">
        <v>22980</v>
      </c>
      <c r="M325" t="s">
        <v>1279</v>
      </c>
      <c r="N325" t="s">
        <v>30</v>
      </c>
      <c r="O325" t="s">
        <v>55</v>
      </c>
      <c r="P325" t="s">
        <v>1280</v>
      </c>
      <c r="Q325" s="8">
        <v>105000</v>
      </c>
      <c r="R325">
        <v>1</v>
      </c>
      <c r="S325" s="8">
        <f>Table3[[#This Row],[Harga]]*Table3[[#This Row],[Quantity]]</f>
        <v>105000</v>
      </c>
      <c r="T325">
        <v>0</v>
      </c>
      <c r="U325" s="8">
        <f>Table3[[#This Row],[Discount]]*Table3[[#This Row],[Revenue]]</f>
        <v>0</v>
      </c>
      <c r="V325" s="8">
        <f>Table3[[#This Row],[Revenue]]-Table3[[#This Row],[Total Discount]]</f>
        <v>105000</v>
      </c>
    </row>
    <row r="326" spans="1:22" x14ac:dyDescent="0.35">
      <c r="A326">
        <v>322</v>
      </c>
      <c r="B326" t="s">
        <v>1281</v>
      </c>
      <c r="C326" s="5">
        <v>42091</v>
      </c>
      <c r="D326" s="6">
        <v>2015</v>
      </c>
      <c r="E326" s="5" t="s">
        <v>159</v>
      </c>
      <c r="F326" s="7">
        <v>28</v>
      </c>
      <c r="G326" t="s">
        <v>35</v>
      </c>
      <c r="H326" t="s">
        <v>25</v>
      </c>
      <c r="I326" t="s">
        <v>1282</v>
      </c>
      <c r="J326" t="s">
        <v>27</v>
      </c>
      <c r="K326" t="s">
        <v>500</v>
      </c>
      <c r="L326">
        <v>90036</v>
      </c>
      <c r="M326" t="s">
        <v>1283</v>
      </c>
      <c r="N326" t="s">
        <v>135</v>
      </c>
      <c r="O326" t="s">
        <v>162</v>
      </c>
      <c r="P326" t="s">
        <v>1284</v>
      </c>
      <c r="Q326" s="8">
        <v>167000</v>
      </c>
      <c r="R326">
        <v>1</v>
      </c>
      <c r="S326" s="8">
        <f>Table3[[#This Row],[Harga]]*Table3[[#This Row],[Quantity]]</f>
        <v>167000</v>
      </c>
      <c r="T326">
        <v>0</v>
      </c>
      <c r="U326" s="8">
        <f>Table3[[#This Row],[Discount]]*Table3[[#This Row],[Revenue]]</f>
        <v>0</v>
      </c>
      <c r="V326" s="8">
        <f>Table3[[#This Row],[Revenue]]-Table3[[#This Row],[Total Discount]]</f>
        <v>167000</v>
      </c>
    </row>
    <row r="327" spans="1:22" x14ac:dyDescent="0.35">
      <c r="A327">
        <v>323</v>
      </c>
      <c r="B327" t="s">
        <v>1285</v>
      </c>
      <c r="C327" s="5">
        <v>42138</v>
      </c>
      <c r="D327" s="6">
        <v>2015</v>
      </c>
      <c r="E327" s="5" t="s">
        <v>87</v>
      </c>
      <c r="F327" s="7">
        <v>14</v>
      </c>
      <c r="G327" t="s">
        <v>35</v>
      </c>
      <c r="H327" t="s">
        <v>25</v>
      </c>
      <c r="I327" t="s">
        <v>1286</v>
      </c>
      <c r="J327" t="s">
        <v>75</v>
      </c>
      <c r="K327" t="s">
        <v>236</v>
      </c>
      <c r="L327">
        <v>19013</v>
      </c>
      <c r="M327" t="s">
        <v>660</v>
      </c>
      <c r="N327" t="s">
        <v>40</v>
      </c>
      <c r="O327" t="s">
        <v>96</v>
      </c>
      <c r="P327" t="s">
        <v>661</v>
      </c>
      <c r="Q327" s="8">
        <v>100000</v>
      </c>
      <c r="R327">
        <v>8</v>
      </c>
      <c r="S327" s="8">
        <f>Table3[[#This Row],[Harga]]*Table3[[#This Row],[Quantity]]</f>
        <v>800000</v>
      </c>
      <c r="T327">
        <v>0.2</v>
      </c>
      <c r="U327" s="8">
        <f>Table3[[#This Row],[Discount]]*Table3[[#This Row],[Revenue]]</f>
        <v>160000</v>
      </c>
      <c r="V327" s="8">
        <f>Table3[[#This Row],[Revenue]]-Table3[[#This Row],[Total Discount]]</f>
        <v>640000</v>
      </c>
    </row>
    <row r="328" spans="1:22" x14ac:dyDescent="0.35">
      <c r="A328">
        <v>324</v>
      </c>
      <c r="B328" t="s">
        <v>1287</v>
      </c>
      <c r="C328" s="5">
        <v>42980</v>
      </c>
      <c r="D328" s="6">
        <v>2017</v>
      </c>
      <c r="E328" s="5" t="s">
        <v>111</v>
      </c>
      <c r="F328" s="7">
        <v>2</v>
      </c>
      <c r="G328" t="s">
        <v>67</v>
      </c>
      <c r="H328" t="s">
        <v>139</v>
      </c>
      <c r="I328" t="s">
        <v>561</v>
      </c>
      <c r="J328" t="s">
        <v>37</v>
      </c>
      <c r="K328" t="s">
        <v>76</v>
      </c>
      <c r="L328">
        <v>44105</v>
      </c>
      <c r="M328" t="s">
        <v>488</v>
      </c>
      <c r="N328" t="s">
        <v>30</v>
      </c>
      <c r="O328" t="s">
        <v>55</v>
      </c>
      <c r="P328" t="s">
        <v>489</v>
      </c>
      <c r="Q328" s="8">
        <v>36000</v>
      </c>
      <c r="R328">
        <v>3</v>
      </c>
      <c r="S328" s="8">
        <f>Table3[[#This Row],[Harga]]*Table3[[#This Row],[Quantity]]</f>
        <v>108000</v>
      </c>
      <c r="T328">
        <v>0.2</v>
      </c>
      <c r="U328" s="8">
        <f>Table3[[#This Row],[Discount]]*Table3[[#This Row],[Revenue]]</f>
        <v>21600</v>
      </c>
      <c r="V328" s="8">
        <f>Table3[[#This Row],[Revenue]]-Table3[[#This Row],[Total Discount]]</f>
        <v>86400</v>
      </c>
    </row>
    <row r="329" spans="1:22" x14ac:dyDescent="0.35">
      <c r="A329">
        <v>325</v>
      </c>
      <c r="B329" t="s">
        <v>1288</v>
      </c>
      <c r="C329" s="5">
        <v>42678</v>
      </c>
      <c r="D329" s="6">
        <v>2016</v>
      </c>
      <c r="E329" s="5" t="s">
        <v>23</v>
      </c>
      <c r="F329" s="7">
        <v>4</v>
      </c>
      <c r="G329" t="s">
        <v>67</v>
      </c>
      <c r="H329" t="s">
        <v>59</v>
      </c>
      <c r="I329" t="s">
        <v>749</v>
      </c>
      <c r="J329" t="s">
        <v>37</v>
      </c>
      <c r="K329" t="s">
        <v>213</v>
      </c>
      <c r="L329">
        <v>98103</v>
      </c>
      <c r="M329" t="s">
        <v>1289</v>
      </c>
      <c r="N329" t="s">
        <v>30</v>
      </c>
      <c r="O329" t="s">
        <v>55</v>
      </c>
      <c r="P329" t="s">
        <v>1290</v>
      </c>
      <c r="Q329" s="8">
        <v>210000</v>
      </c>
      <c r="R329">
        <v>3</v>
      </c>
      <c r="S329" s="8">
        <f>Table3[[#This Row],[Harga]]*Table3[[#This Row],[Quantity]]</f>
        <v>630000</v>
      </c>
      <c r="T329">
        <v>0</v>
      </c>
      <c r="U329" s="8">
        <f>Table3[[#This Row],[Discount]]*Table3[[#This Row],[Revenue]]</f>
        <v>0</v>
      </c>
      <c r="V329" s="8">
        <f>Table3[[#This Row],[Revenue]]-Table3[[#This Row],[Total Discount]]</f>
        <v>630000</v>
      </c>
    </row>
    <row r="330" spans="1:22" x14ac:dyDescent="0.35">
      <c r="A330">
        <v>326</v>
      </c>
      <c r="B330" t="s">
        <v>1291</v>
      </c>
      <c r="C330" s="5">
        <v>42103</v>
      </c>
      <c r="D330" s="6">
        <v>2015</v>
      </c>
      <c r="E330" s="5" t="s">
        <v>58</v>
      </c>
      <c r="F330" s="7">
        <v>9</v>
      </c>
      <c r="G330" t="s">
        <v>51</v>
      </c>
      <c r="H330" t="s">
        <v>131</v>
      </c>
      <c r="I330" t="s">
        <v>1292</v>
      </c>
      <c r="J330" t="s">
        <v>27</v>
      </c>
      <c r="K330" t="s">
        <v>113</v>
      </c>
      <c r="L330">
        <v>90805</v>
      </c>
      <c r="M330" t="s">
        <v>1293</v>
      </c>
      <c r="N330" t="s">
        <v>30</v>
      </c>
      <c r="O330" t="s">
        <v>48</v>
      </c>
      <c r="P330" t="s">
        <v>1294</v>
      </c>
      <c r="Q330" s="8">
        <v>370000</v>
      </c>
      <c r="R330">
        <v>3</v>
      </c>
      <c r="S330" s="8">
        <f>Table3[[#This Row],[Harga]]*Table3[[#This Row],[Quantity]]</f>
        <v>1110000</v>
      </c>
      <c r="T330">
        <v>0.2</v>
      </c>
      <c r="U330" s="8">
        <f>Table3[[#This Row],[Discount]]*Table3[[#This Row],[Revenue]]</f>
        <v>222000</v>
      </c>
      <c r="V330" s="8">
        <f>Table3[[#This Row],[Revenue]]-Table3[[#This Row],[Total Discount]]</f>
        <v>888000</v>
      </c>
    </row>
    <row r="331" spans="1:22" x14ac:dyDescent="0.35">
      <c r="A331">
        <v>327</v>
      </c>
      <c r="B331" t="s">
        <v>1295</v>
      </c>
      <c r="C331" s="5">
        <v>41894</v>
      </c>
      <c r="D331" s="6">
        <v>2014</v>
      </c>
      <c r="E331" s="5" t="s">
        <v>111</v>
      </c>
      <c r="F331" s="7">
        <v>12</v>
      </c>
      <c r="G331" t="s">
        <v>67</v>
      </c>
      <c r="H331" t="s">
        <v>139</v>
      </c>
      <c r="I331" t="s">
        <v>1296</v>
      </c>
      <c r="J331" t="s">
        <v>37</v>
      </c>
      <c r="K331" t="s">
        <v>420</v>
      </c>
      <c r="L331">
        <v>27511</v>
      </c>
      <c r="M331" t="s">
        <v>1297</v>
      </c>
      <c r="N331" t="s">
        <v>40</v>
      </c>
      <c r="O331" t="s">
        <v>63</v>
      </c>
      <c r="P331" t="s">
        <v>1298</v>
      </c>
      <c r="Q331" s="8">
        <v>11000</v>
      </c>
      <c r="R331">
        <v>2</v>
      </c>
      <c r="S331" s="8">
        <f>Table3[[#This Row],[Harga]]*Table3[[#This Row],[Quantity]]</f>
        <v>22000</v>
      </c>
      <c r="T331">
        <v>0.2</v>
      </c>
      <c r="U331" s="8">
        <f>Table3[[#This Row],[Discount]]*Table3[[#This Row],[Revenue]]</f>
        <v>4400</v>
      </c>
      <c r="V331" s="8">
        <f>Table3[[#This Row],[Revenue]]-Table3[[#This Row],[Total Discount]]</f>
        <v>17600</v>
      </c>
    </row>
    <row r="332" spans="1:22" x14ac:dyDescent="0.35">
      <c r="A332">
        <v>328</v>
      </c>
      <c r="B332" t="s">
        <v>1299</v>
      </c>
      <c r="C332" s="5">
        <v>41975</v>
      </c>
      <c r="D332" s="6">
        <v>2014</v>
      </c>
      <c r="E332" s="5" t="s">
        <v>66</v>
      </c>
      <c r="F332" s="7">
        <v>2</v>
      </c>
      <c r="G332" t="s">
        <v>35</v>
      </c>
      <c r="H332" t="s">
        <v>25</v>
      </c>
      <c r="I332" t="s">
        <v>1300</v>
      </c>
      <c r="J332" t="s">
        <v>27</v>
      </c>
      <c r="K332" t="s">
        <v>283</v>
      </c>
      <c r="L332">
        <v>10035</v>
      </c>
      <c r="M332" t="s">
        <v>593</v>
      </c>
      <c r="N332" t="s">
        <v>135</v>
      </c>
      <c r="O332" t="s">
        <v>162</v>
      </c>
      <c r="P332" t="s">
        <v>594</v>
      </c>
      <c r="Q332" s="8">
        <v>210000</v>
      </c>
      <c r="R332">
        <v>4</v>
      </c>
      <c r="S332" s="8">
        <f>Table3[[#This Row],[Harga]]*Table3[[#This Row],[Quantity]]</f>
        <v>840000</v>
      </c>
      <c r="T332">
        <v>0</v>
      </c>
      <c r="U332" s="8">
        <f>Table3[[#This Row],[Discount]]*Table3[[#This Row],[Revenue]]</f>
        <v>0</v>
      </c>
      <c r="V332" s="8">
        <f>Table3[[#This Row],[Revenue]]-Table3[[#This Row],[Total Discount]]</f>
        <v>840000</v>
      </c>
    </row>
    <row r="333" spans="1:22" x14ac:dyDescent="0.35">
      <c r="A333">
        <v>329</v>
      </c>
      <c r="B333" t="s">
        <v>1301</v>
      </c>
      <c r="C333" s="5">
        <v>41734</v>
      </c>
      <c r="D333" s="6">
        <v>2014</v>
      </c>
      <c r="E333" s="5" t="s">
        <v>58</v>
      </c>
      <c r="F333" s="7">
        <v>5</v>
      </c>
      <c r="G333" t="s">
        <v>116</v>
      </c>
      <c r="H333" t="s">
        <v>25</v>
      </c>
      <c r="I333" t="s">
        <v>1302</v>
      </c>
      <c r="J333" t="s">
        <v>75</v>
      </c>
      <c r="K333" t="s">
        <v>89</v>
      </c>
      <c r="L333">
        <v>10035</v>
      </c>
      <c r="M333" t="s">
        <v>917</v>
      </c>
      <c r="N333" t="s">
        <v>40</v>
      </c>
      <c r="O333" t="s">
        <v>63</v>
      </c>
      <c r="P333" t="s">
        <v>918</v>
      </c>
      <c r="Q333" s="8">
        <v>56000</v>
      </c>
      <c r="R333">
        <v>1</v>
      </c>
      <c r="S333" s="8">
        <f>Table3[[#This Row],[Harga]]*Table3[[#This Row],[Quantity]]</f>
        <v>56000</v>
      </c>
      <c r="T333">
        <v>0</v>
      </c>
      <c r="U333" s="8">
        <f>Table3[[#This Row],[Discount]]*Table3[[#This Row],[Revenue]]</f>
        <v>0</v>
      </c>
      <c r="V333" s="8">
        <f>Table3[[#This Row],[Revenue]]-Table3[[#This Row],[Total Discount]]</f>
        <v>56000</v>
      </c>
    </row>
    <row r="334" spans="1:22" x14ac:dyDescent="0.35">
      <c r="A334">
        <v>330</v>
      </c>
      <c r="B334" t="s">
        <v>1303</v>
      </c>
      <c r="C334" s="5">
        <v>42981</v>
      </c>
      <c r="D334" s="6">
        <v>2017</v>
      </c>
      <c r="E334" s="5" t="s">
        <v>111</v>
      </c>
      <c r="F334" s="7">
        <v>3</v>
      </c>
      <c r="G334" t="s">
        <v>24</v>
      </c>
      <c r="H334" t="s">
        <v>25</v>
      </c>
      <c r="I334" t="s">
        <v>1304</v>
      </c>
      <c r="J334" t="s">
        <v>27</v>
      </c>
      <c r="K334" t="s">
        <v>545</v>
      </c>
      <c r="L334">
        <v>32137</v>
      </c>
      <c r="M334" t="s">
        <v>1305</v>
      </c>
      <c r="N334" t="s">
        <v>40</v>
      </c>
      <c r="O334" t="s">
        <v>143</v>
      </c>
      <c r="P334" t="s">
        <v>1306</v>
      </c>
      <c r="Q334" s="8">
        <v>25000</v>
      </c>
      <c r="R334">
        <v>4</v>
      </c>
      <c r="S334" s="8">
        <f>Table3[[#This Row],[Harga]]*Table3[[#This Row],[Quantity]]</f>
        <v>100000</v>
      </c>
      <c r="T334">
        <v>0.2</v>
      </c>
      <c r="U334" s="8">
        <f>Table3[[#This Row],[Discount]]*Table3[[#This Row],[Revenue]]</f>
        <v>20000</v>
      </c>
      <c r="V334" s="8">
        <f>Table3[[#This Row],[Revenue]]-Table3[[#This Row],[Total Discount]]</f>
        <v>80000</v>
      </c>
    </row>
    <row r="335" spans="1:22" x14ac:dyDescent="0.35">
      <c r="A335">
        <v>331</v>
      </c>
      <c r="B335" t="s">
        <v>1307</v>
      </c>
      <c r="C335" s="5">
        <v>42874</v>
      </c>
      <c r="D335" s="6">
        <v>2017</v>
      </c>
      <c r="E335" s="5" t="s">
        <v>87</v>
      </c>
      <c r="F335" s="7">
        <v>19</v>
      </c>
      <c r="G335" t="s">
        <v>51</v>
      </c>
      <c r="H335" t="s">
        <v>139</v>
      </c>
      <c r="I335" t="s">
        <v>1308</v>
      </c>
      <c r="J335" t="s">
        <v>37</v>
      </c>
      <c r="K335" t="s">
        <v>248</v>
      </c>
      <c r="L335">
        <v>10550</v>
      </c>
      <c r="M335" t="s">
        <v>1309</v>
      </c>
      <c r="N335" t="s">
        <v>40</v>
      </c>
      <c r="O335" t="s">
        <v>78</v>
      </c>
      <c r="P335" t="s">
        <v>1310</v>
      </c>
      <c r="Q335" s="8">
        <v>282000</v>
      </c>
      <c r="R335">
        <v>6</v>
      </c>
      <c r="S335" s="8">
        <f>Table3[[#This Row],[Harga]]*Table3[[#This Row],[Quantity]]</f>
        <v>1692000</v>
      </c>
      <c r="T335">
        <v>0</v>
      </c>
      <c r="U335" s="8">
        <f>Table3[[#This Row],[Discount]]*Table3[[#This Row],[Revenue]]</f>
        <v>0</v>
      </c>
      <c r="V335" s="8">
        <f>Table3[[#This Row],[Revenue]]-Table3[[#This Row],[Total Discount]]</f>
        <v>1692000</v>
      </c>
    </row>
    <row r="336" spans="1:22" x14ac:dyDescent="0.35">
      <c r="A336">
        <v>332</v>
      </c>
      <c r="B336" t="s">
        <v>1311</v>
      </c>
      <c r="C336" s="5">
        <v>41821</v>
      </c>
      <c r="D336" s="6">
        <v>2014</v>
      </c>
      <c r="E336" s="5" t="s">
        <v>104</v>
      </c>
      <c r="F336" s="7">
        <v>1</v>
      </c>
      <c r="G336" t="s">
        <v>35</v>
      </c>
      <c r="H336" t="s">
        <v>139</v>
      </c>
      <c r="I336" t="s">
        <v>561</v>
      </c>
      <c r="J336" t="s">
        <v>37</v>
      </c>
      <c r="K336" t="s">
        <v>53</v>
      </c>
      <c r="L336">
        <v>98105</v>
      </c>
      <c r="M336" t="s">
        <v>1312</v>
      </c>
      <c r="N336" t="s">
        <v>40</v>
      </c>
      <c r="O336" t="s">
        <v>71</v>
      </c>
      <c r="P336" t="s">
        <v>1313</v>
      </c>
      <c r="Q336" s="8">
        <v>20000</v>
      </c>
      <c r="R336">
        <v>5</v>
      </c>
      <c r="S336" s="8">
        <f>Table3[[#This Row],[Harga]]*Table3[[#This Row],[Quantity]]</f>
        <v>100000</v>
      </c>
      <c r="T336">
        <v>0.2</v>
      </c>
      <c r="U336" s="8">
        <f>Table3[[#This Row],[Discount]]*Table3[[#This Row],[Revenue]]</f>
        <v>20000</v>
      </c>
      <c r="V336" s="8">
        <f>Table3[[#This Row],[Revenue]]-Table3[[#This Row],[Total Discount]]</f>
        <v>80000</v>
      </c>
    </row>
    <row r="337" spans="1:22" x14ac:dyDescent="0.35">
      <c r="A337">
        <v>333</v>
      </c>
      <c r="B337" t="s">
        <v>1314</v>
      </c>
      <c r="C337" s="5">
        <v>41650</v>
      </c>
      <c r="D337" s="6">
        <v>2014</v>
      </c>
      <c r="E337" s="5" t="s">
        <v>115</v>
      </c>
      <c r="F337" s="7">
        <v>11</v>
      </c>
      <c r="G337" t="s">
        <v>51</v>
      </c>
      <c r="H337" t="s">
        <v>25</v>
      </c>
      <c r="I337" t="s">
        <v>1315</v>
      </c>
      <c r="J337" t="s">
        <v>27</v>
      </c>
      <c r="K337" t="s">
        <v>420</v>
      </c>
      <c r="L337">
        <v>19901</v>
      </c>
      <c r="M337" t="s">
        <v>1316</v>
      </c>
      <c r="N337" t="s">
        <v>30</v>
      </c>
      <c r="O337" t="s">
        <v>55</v>
      </c>
      <c r="P337" t="s">
        <v>1317</v>
      </c>
      <c r="Q337" s="8">
        <v>10000</v>
      </c>
      <c r="R337">
        <v>2</v>
      </c>
      <c r="S337" s="8">
        <f>Table3[[#This Row],[Harga]]*Table3[[#This Row],[Quantity]]</f>
        <v>20000</v>
      </c>
      <c r="T337">
        <v>0</v>
      </c>
      <c r="U337" s="8">
        <f>Table3[[#This Row],[Discount]]*Table3[[#This Row],[Revenue]]</f>
        <v>0</v>
      </c>
      <c r="V337" s="8">
        <f>Table3[[#This Row],[Revenue]]-Table3[[#This Row],[Total Discount]]</f>
        <v>20000</v>
      </c>
    </row>
    <row r="338" spans="1:22" x14ac:dyDescent="0.35">
      <c r="A338">
        <v>334</v>
      </c>
      <c r="B338" t="s">
        <v>1318</v>
      </c>
      <c r="C338" s="5">
        <v>43002</v>
      </c>
      <c r="D338" s="6">
        <v>2017</v>
      </c>
      <c r="E338" s="5" t="s">
        <v>111</v>
      </c>
      <c r="F338" s="7">
        <v>24</v>
      </c>
      <c r="G338" t="s">
        <v>51</v>
      </c>
      <c r="H338" t="s">
        <v>139</v>
      </c>
      <c r="I338" t="s">
        <v>544</v>
      </c>
      <c r="J338" t="s">
        <v>27</v>
      </c>
      <c r="K338" t="s">
        <v>127</v>
      </c>
      <c r="L338">
        <v>43055</v>
      </c>
      <c r="M338" t="s">
        <v>1319</v>
      </c>
      <c r="N338" t="s">
        <v>30</v>
      </c>
      <c r="O338" t="s">
        <v>55</v>
      </c>
      <c r="P338" t="s">
        <v>1320</v>
      </c>
      <c r="Q338" s="8">
        <v>104000</v>
      </c>
      <c r="R338">
        <v>3</v>
      </c>
      <c r="S338" s="8">
        <f>Table3[[#This Row],[Harga]]*Table3[[#This Row],[Quantity]]</f>
        <v>312000</v>
      </c>
      <c r="T338">
        <v>0.2</v>
      </c>
      <c r="U338" s="8">
        <f>Table3[[#This Row],[Discount]]*Table3[[#This Row],[Revenue]]</f>
        <v>62400</v>
      </c>
      <c r="V338" s="8">
        <f>Table3[[#This Row],[Revenue]]-Table3[[#This Row],[Total Discount]]</f>
        <v>249600</v>
      </c>
    </row>
    <row r="339" spans="1:22" x14ac:dyDescent="0.35">
      <c r="A339">
        <v>335</v>
      </c>
      <c r="B339" t="s">
        <v>1321</v>
      </c>
      <c r="C339" s="5">
        <v>41792</v>
      </c>
      <c r="D339" s="6">
        <v>2014</v>
      </c>
      <c r="E339" s="5" t="s">
        <v>34</v>
      </c>
      <c r="F339" s="7">
        <v>2</v>
      </c>
      <c r="G339" t="s">
        <v>24</v>
      </c>
      <c r="H339" t="s">
        <v>25</v>
      </c>
      <c r="I339" t="s">
        <v>1322</v>
      </c>
      <c r="J339" t="s">
        <v>75</v>
      </c>
      <c r="K339" t="s">
        <v>519</v>
      </c>
      <c r="L339">
        <v>84057</v>
      </c>
      <c r="M339" t="s">
        <v>1323</v>
      </c>
      <c r="N339" t="s">
        <v>40</v>
      </c>
      <c r="O339" t="s">
        <v>71</v>
      </c>
      <c r="P339" t="s">
        <v>1324</v>
      </c>
      <c r="Q339" s="8">
        <v>60000</v>
      </c>
      <c r="R339">
        <v>3</v>
      </c>
      <c r="S339" s="8">
        <f>Table3[[#This Row],[Harga]]*Table3[[#This Row],[Quantity]]</f>
        <v>180000</v>
      </c>
      <c r="T339">
        <v>0.2</v>
      </c>
      <c r="U339" s="8">
        <f>Table3[[#This Row],[Discount]]*Table3[[#This Row],[Revenue]]</f>
        <v>36000</v>
      </c>
      <c r="V339" s="8">
        <f>Table3[[#This Row],[Revenue]]-Table3[[#This Row],[Total Discount]]</f>
        <v>144000</v>
      </c>
    </row>
    <row r="340" spans="1:22" x14ac:dyDescent="0.35">
      <c r="A340">
        <v>336</v>
      </c>
      <c r="B340" t="s">
        <v>1325</v>
      </c>
      <c r="C340" s="5">
        <v>42413</v>
      </c>
      <c r="D340" s="6">
        <v>2016</v>
      </c>
      <c r="E340" s="5" t="s">
        <v>344</v>
      </c>
      <c r="F340" s="7">
        <v>13</v>
      </c>
      <c r="G340" t="s">
        <v>24</v>
      </c>
      <c r="H340" t="s">
        <v>59</v>
      </c>
      <c r="I340" t="s">
        <v>1326</v>
      </c>
      <c r="J340" t="s">
        <v>75</v>
      </c>
      <c r="K340" t="s">
        <v>133</v>
      </c>
      <c r="L340">
        <v>90045</v>
      </c>
      <c r="M340" t="s">
        <v>1327</v>
      </c>
      <c r="N340" t="s">
        <v>40</v>
      </c>
      <c r="O340" t="s">
        <v>63</v>
      </c>
      <c r="P340" t="s">
        <v>1328</v>
      </c>
      <c r="Q340" s="8">
        <v>147000</v>
      </c>
      <c r="R340">
        <v>3</v>
      </c>
      <c r="S340" s="8">
        <f>Table3[[#This Row],[Harga]]*Table3[[#This Row],[Quantity]]</f>
        <v>441000</v>
      </c>
      <c r="T340">
        <v>0</v>
      </c>
      <c r="U340" s="8">
        <f>Table3[[#This Row],[Discount]]*Table3[[#This Row],[Revenue]]</f>
        <v>0</v>
      </c>
      <c r="V340" s="8">
        <f>Table3[[#This Row],[Revenue]]-Table3[[#This Row],[Total Discount]]</f>
        <v>441000</v>
      </c>
    </row>
    <row r="341" spans="1:22" x14ac:dyDescent="0.35">
      <c r="A341">
        <v>337</v>
      </c>
      <c r="B341" t="s">
        <v>1329</v>
      </c>
      <c r="C341" s="5">
        <v>42719</v>
      </c>
      <c r="D341" s="6">
        <v>2016</v>
      </c>
      <c r="E341" s="5" t="s">
        <v>66</v>
      </c>
      <c r="F341" s="7">
        <v>15</v>
      </c>
      <c r="G341" t="s">
        <v>24</v>
      </c>
      <c r="H341" t="s">
        <v>25</v>
      </c>
      <c r="I341" t="s">
        <v>833</v>
      </c>
      <c r="J341" t="s">
        <v>37</v>
      </c>
      <c r="K341" t="s">
        <v>76</v>
      </c>
      <c r="L341">
        <v>48205</v>
      </c>
      <c r="M341" t="s">
        <v>1330</v>
      </c>
      <c r="N341" t="s">
        <v>30</v>
      </c>
      <c r="O341" t="s">
        <v>48</v>
      </c>
      <c r="P341" t="s">
        <v>1331</v>
      </c>
      <c r="Q341" s="8">
        <v>1653000</v>
      </c>
      <c r="R341">
        <v>3</v>
      </c>
      <c r="S341" s="8">
        <f>Table3[[#This Row],[Harga]]*Table3[[#This Row],[Quantity]]</f>
        <v>4959000</v>
      </c>
      <c r="T341">
        <v>0</v>
      </c>
      <c r="U341" s="8">
        <f>Table3[[#This Row],[Discount]]*Table3[[#This Row],[Revenue]]</f>
        <v>0</v>
      </c>
      <c r="V341" s="8">
        <f>Table3[[#This Row],[Revenue]]-Table3[[#This Row],[Total Discount]]</f>
        <v>4959000</v>
      </c>
    </row>
    <row r="342" spans="1:22" x14ac:dyDescent="0.35">
      <c r="A342">
        <v>338</v>
      </c>
      <c r="B342" t="s">
        <v>1332</v>
      </c>
      <c r="C342" s="5">
        <v>41919</v>
      </c>
      <c r="D342" s="6">
        <v>2014</v>
      </c>
      <c r="E342" s="5" t="s">
        <v>44</v>
      </c>
      <c r="F342" s="7">
        <v>7</v>
      </c>
      <c r="G342" t="s">
        <v>35</v>
      </c>
      <c r="H342" t="s">
        <v>25</v>
      </c>
      <c r="I342" t="s">
        <v>1333</v>
      </c>
      <c r="J342" t="s">
        <v>75</v>
      </c>
      <c r="K342" t="s">
        <v>76</v>
      </c>
      <c r="L342">
        <v>19140</v>
      </c>
      <c r="M342" t="s">
        <v>1334</v>
      </c>
      <c r="N342" t="s">
        <v>30</v>
      </c>
      <c r="O342" t="s">
        <v>55</v>
      </c>
      <c r="P342" t="s">
        <v>1335</v>
      </c>
      <c r="Q342" s="8">
        <v>130000</v>
      </c>
      <c r="R342">
        <v>5</v>
      </c>
      <c r="S342" s="8">
        <f>Table3[[#This Row],[Harga]]*Table3[[#This Row],[Quantity]]</f>
        <v>650000</v>
      </c>
      <c r="T342">
        <v>0.2</v>
      </c>
      <c r="U342" s="8">
        <f>Table3[[#This Row],[Discount]]*Table3[[#This Row],[Revenue]]</f>
        <v>130000</v>
      </c>
      <c r="V342" s="8">
        <f>Table3[[#This Row],[Revenue]]-Table3[[#This Row],[Total Discount]]</f>
        <v>520000</v>
      </c>
    </row>
    <row r="343" spans="1:22" x14ac:dyDescent="0.35">
      <c r="A343">
        <v>339</v>
      </c>
      <c r="B343" t="s">
        <v>1336</v>
      </c>
      <c r="C343" s="5">
        <v>42558</v>
      </c>
      <c r="D343" s="6">
        <v>2016</v>
      </c>
      <c r="E343" s="5" t="s">
        <v>104</v>
      </c>
      <c r="F343" s="7">
        <v>7</v>
      </c>
      <c r="G343" t="s">
        <v>35</v>
      </c>
      <c r="H343" t="s">
        <v>139</v>
      </c>
      <c r="I343" t="s">
        <v>1337</v>
      </c>
      <c r="J343" t="s">
        <v>37</v>
      </c>
      <c r="K343" t="s">
        <v>213</v>
      </c>
      <c r="L343">
        <v>33012</v>
      </c>
      <c r="M343" t="s">
        <v>1338</v>
      </c>
      <c r="N343" t="s">
        <v>40</v>
      </c>
      <c r="O343" t="s">
        <v>790</v>
      </c>
      <c r="P343" t="s">
        <v>1339</v>
      </c>
      <c r="Q343" s="8">
        <v>46000</v>
      </c>
      <c r="R343">
        <v>7</v>
      </c>
      <c r="S343" s="8">
        <f>Table3[[#This Row],[Harga]]*Table3[[#This Row],[Quantity]]</f>
        <v>322000</v>
      </c>
      <c r="T343">
        <v>0.2</v>
      </c>
      <c r="U343" s="8">
        <f>Table3[[#This Row],[Discount]]*Table3[[#This Row],[Revenue]]</f>
        <v>64400</v>
      </c>
      <c r="V343" s="8">
        <f>Table3[[#This Row],[Revenue]]-Table3[[#This Row],[Total Discount]]</f>
        <v>257600</v>
      </c>
    </row>
    <row r="344" spans="1:22" x14ac:dyDescent="0.35">
      <c r="A344">
        <v>340</v>
      </c>
      <c r="B344" t="s">
        <v>1340</v>
      </c>
      <c r="C344" s="5">
        <v>42994</v>
      </c>
      <c r="D344" s="6">
        <v>2017</v>
      </c>
      <c r="E344" s="5" t="s">
        <v>111</v>
      </c>
      <c r="F344" s="7">
        <v>16</v>
      </c>
      <c r="G344" t="s">
        <v>67</v>
      </c>
      <c r="H344" t="s">
        <v>25</v>
      </c>
      <c r="I344" t="s">
        <v>1341</v>
      </c>
      <c r="J344" t="s">
        <v>27</v>
      </c>
      <c r="K344" t="s">
        <v>113</v>
      </c>
      <c r="L344">
        <v>78745</v>
      </c>
      <c r="M344" t="s">
        <v>1342</v>
      </c>
      <c r="N344" t="s">
        <v>40</v>
      </c>
      <c r="O344" t="s">
        <v>143</v>
      </c>
      <c r="P344" t="s">
        <v>1343</v>
      </c>
      <c r="Q344" s="8">
        <v>18000</v>
      </c>
      <c r="R344">
        <v>2</v>
      </c>
      <c r="S344" s="8">
        <f>Table3[[#This Row],[Harga]]*Table3[[#This Row],[Quantity]]</f>
        <v>36000</v>
      </c>
      <c r="T344">
        <v>0.2</v>
      </c>
      <c r="U344" s="8">
        <f>Table3[[#This Row],[Discount]]*Table3[[#This Row],[Revenue]]</f>
        <v>7200</v>
      </c>
      <c r="V344" s="8">
        <f>Table3[[#This Row],[Revenue]]-Table3[[#This Row],[Total Discount]]</f>
        <v>28800</v>
      </c>
    </row>
    <row r="345" spans="1:22" x14ac:dyDescent="0.35">
      <c r="A345">
        <v>341</v>
      </c>
      <c r="B345" t="s">
        <v>1344</v>
      </c>
      <c r="C345" s="5">
        <v>42707</v>
      </c>
      <c r="D345" s="6">
        <v>2016</v>
      </c>
      <c r="E345" s="5" t="s">
        <v>66</v>
      </c>
      <c r="F345" s="7">
        <v>3</v>
      </c>
      <c r="G345" t="s">
        <v>67</v>
      </c>
      <c r="H345" t="s">
        <v>25</v>
      </c>
      <c r="I345" t="s">
        <v>1345</v>
      </c>
      <c r="J345" t="s">
        <v>27</v>
      </c>
      <c r="K345" t="s">
        <v>369</v>
      </c>
      <c r="L345">
        <v>11572</v>
      </c>
      <c r="M345" t="s">
        <v>1346</v>
      </c>
      <c r="N345" t="s">
        <v>40</v>
      </c>
      <c r="O345" t="s">
        <v>63</v>
      </c>
      <c r="P345" t="s">
        <v>1347</v>
      </c>
      <c r="Q345" s="8">
        <v>183000</v>
      </c>
      <c r="R345">
        <v>8</v>
      </c>
      <c r="S345" s="8">
        <f>Table3[[#This Row],[Harga]]*Table3[[#This Row],[Quantity]]</f>
        <v>1464000</v>
      </c>
      <c r="T345">
        <v>0</v>
      </c>
      <c r="U345" s="8">
        <f>Table3[[#This Row],[Discount]]*Table3[[#This Row],[Revenue]]</f>
        <v>0</v>
      </c>
      <c r="V345" s="8">
        <f>Table3[[#This Row],[Revenue]]-Table3[[#This Row],[Total Discount]]</f>
        <v>1464000</v>
      </c>
    </row>
    <row r="346" spans="1:22" x14ac:dyDescent="0.35">
      <c r="A346">
        <v>342</v>
      </c>
      <c r="B346" t="s">
        <v>1348</v>
      </c>
      <c r="C346" s="5">
        <v>42756</v>
      </c>
      <c r="D346" s="6">
        <v>2017</v>
      </c>
      <c r="E346" s="5" t="s">
        <v>115</v>
      </c>
      <c r="F346" s="7">
        <v>21</v>
      </c>
      <c r="G346" t="s">
        <v>67</v>
      </c>
      <c r="H346" t="s">
        <v>25</v>
      </c>
      <c r="I346" t="s">
        <v>1349</v>
      </c>
      <c r="J346" t="s">
        <v>75</v>
      </c>
      <c r="K346" t="s">
        <v>113</v>
      </c>
      <c r="L346">
        <v>98115</v>
      </c>
      <c r="M346" t="s">
        <v>1350</v>
      </c>
      <c r="N346" t="s">
        <v>40</v>
      </c>
      <c r="O346" t="s">
        <v>84</v>
      </c>
      <c r="P346" t="s">
        <v>1351</v>
      </c>
      <c r="Q346" s="8">
        <v>243000</v>
      </c>
      <c r="R346">
        <v>3</v>
      </c>
      <c r="S346" s="8">
        <f>Table3[[#This Row],[Harga]]*Table3[[#This Row],[Quantity]]</f>
        <v>729000</v>
      </c>
      <c r="T346">
        <v>0</v>
      </c>
      <c r="U346" s="8">
        <f>Table3[[#This Row],[Discount]]*Table3[[#This Row],[Revenue]]</f>
        <v>0</v>
      </c>
      <c r="V346" s="8">
        <f>Table3[[#This Row],[Revenue]]-Table3[[#This Row],[Total Discount]]</f>
        <v>729000</v>
      </c>
    </row>
    <row r="347" spans="1:22" x14ac:dyDescent="0.35">
      <c r="A347">
        <v>343</v>
      </c>
      <c r="B347" t="s">
        <v>1352</v>
      </c>
      <c r="C347" s="5">
        <v>41890</v>
      </c>
      <c r="D347" s="6">
        <v>2014</v>
      </c>
      <c r="E347" s="5" t="s">
        <v>111</v>
      </c>
      <c r="F347" s="7">
        <v>8</v>
      </c>
      <c r="G347" t="s">
        <v>24</v>
      </c>
      <c r="H347" t="s">
        <v>139</v>
      </c>
      <c r="I347" t="s">
        <v>287</v>
      </c>
      <c r="J347" t="s">
        <v>27</v>
      </c>
      <c r="K347" t="s">
        <v>193</v>
      </c>
      <c r="L347">
        <v>94110</v>
      </c>
      <c r="M347" t="s">
        <v>1353</v>
      </c>
      <c r="N347" t="s">
        <v>135</v>
      </c>
      <c r="O347" t="s">
        <v>162</v>
      </c>
      <c r="P347" t="s">
        <v>1354</v>
      </c>
      <c r="Q347" s="8">
        <v>50000</v>
      </c>
      <c r="R347">
        <v>2</v>
      </c>
      <c r="S347" s="8">
        <f>Table3[[#This Row],[Harga]]*Table3[[#This Row],[Quantity]]</f>
        <v>100000</v>
      </c>
      <c r="T347">
        <v>0</v>
      </c>
      <c r="U347" s="8">
        <f>Table3[[#This Row],[Discount]]*Table3[[#This Row],[Revenue]]</f>
        <v>0</v>
      </c>
      <c r="V347" s="8">
        <f>Table3[[#This Row],[Revenue]]-Table3[[#This Row],[Total Discount]]</f>
        <v>100000</v>
      </c>
    </row>
    <row r="348" spans="1:22" x14ac:dyDescent="0.35">
      <c r="A348">
        <v>344</v>
      </c>
      <c r="B348" t="s">
        <v>1355</v>
      </c>
      <c r="C348" s="5">
        <v>41643</v>
      </c>
      <c r="D348" s="6">
        <v>2014</v>
      </c>
      <c r="E348" s="5" t="s">
        <v>115</v>
      </c>
      <c r="F348" s="7">
        <v>4</v>
      </c>
      <c r="G348" t="s">
        <v>24</v>
      </c>
      <c r="H348" t="s">
        <v>25</v>
      </c>
      <c r="I348" t="s">
        <v>1356</v>
      </c>
      <c r="J348" t="s">
        <v>75</v>
      </c>
      <c r="K348" t="s">
        <v>133</v>
      </c>
      <c r="L348">
        <v>60540</v>
      </c>
      <c r="M348" t="s">
        <v>1357</v>
      </c>
      <c r="N348" t="s">
        <v>40</v>
      </c>
      <c r="O348" t="s">
        <v>41</v>
      </c>
      <c r="P348" t="s">
        <v>1358</v>
      </c>
      <c r="Q348" s="8">
        <v>12000</v>
      </c>
      <c r="R348">
        <v>3</v>
      </c>
      <c r="S348" s="8">
        <f>Table3[[#This Row],[Harga]]*Table3[[#This Row],[Quantity]]</f>
        <v>36000</v>
      </c>
      <c r="T348">
        <v>0.2</v>
      </c>
      <c r="U348" s="8">
        <f>Table3[[#This Row],[Discount]]*Table3[[#This Row],[Revenue]]</f>
        <v>7200</v>
      </c>
      <c r="V348" s="8">
        <f>Table3[[#This Row],[Revenue]]-Table3[[#This Row],[Total Discount]]</f>
        <v>28800</v>
      </c>
    </row>
    <row r="349" spans="1:22" x14ac:dyDescent="0.35">
      <c r="A349">
        <v>345</v>
      </c>
      <c r="B349" t="s">
        <v>1359</v>
      </c>
      <c r="C349" s="5">
        <v>42609</v>
      </c>
      <c r="D349" s="6">
        <v>2016</v>
      </c>
      <c r="E349" s="5" t="s">
        <v>93</v>
      </c>
      <c r="F349" s="7">
        <v>27</v>
      </c>
      <c r="G349" t="s">
        <v>51</v>
      </c>
      <c r="H349" t="s">
        <v>139</v>
      </c>
      <c r="I349" t="s">
        <v>1360</v>
      </c>
      <c r="J349" t="s">
        <v>27</v>
      </c>
      <c r="K349" t="s">
        <v>545</v>
      </c>
      <c r="L349">
        <v>75220</v>
      </c>
      <c r="M349" t="s">
        <v>1108</v>
      </c>
      <c r="N349" t="s">
        <v>40</v>
      </c>
      <c r="O349" t="s">
        <v>790</v>
      </c>
      <c r="P349" t="s">
        <v>1109</v>
      </c>
      <c r="Q349" s="8">
        <v>52000</v>
      </c>
      <c r="R349">
        <v>5</v>
      </c>
      <c r="S349" s="8">
        <f>Table3[[#This Row],[Harga]]*Table3[[#This Row],[Quantity]]</f>
        <v>260000</v>
      </c>
      <c r="T349">
        <v>0.2</v>
      </c>
      <c r="U349" s="8">
        <f>Table3[[#This Row],[Discount]]*Table3[[#This Row],[Revenue]]</f>
        <v>52000</v>
      </c>
      <c r="V349" s="8">
        <f>Table3[[#This Row],[Revenue]]-Table3[[#This Row],[Total Discount]]</f>
        <v>208000</v>
      </c>
    </row>
    <row r="350" spans="1:22" x14ac:dyDescent="0.35">
      <c r="A350">
        <v>346</v>
      </c>
      <c r="B350" t="s">
        <v>1361</v>
      </c>
      <c r="C350" s="5">
        <v>41786</v>
      </c>
      <c r="D350" s="6">
        <v>2014</v>
      </c>
      <c r="E350" s="5" t="s">
        <v>87</v>
      </c>
      <c r="F350" s="7">
        <v>27</v>
      </c>
      <c r="G350" t="s">
        <v>24</v>
      </c>
      <c r="H350" t="s">
        <v>25</v>
      </c>
      <c r="I350" t="s">
        <v>916</v>
      </c>
      <c r="J350" t="s">
        <v>37</v>
      </c>
      <c r="K350" t="s">
        <v>127</v>
      </c>
      <c r="L350">
        <v>92105</v>
      </c>
      <c r="M350" t="s">
        <v>1362</v>
      </c>
      <c r="N350" t="s">
        <v>30</v>
      </c>
      <c r="O350" t="s">
        <v>48</v>
      </c>
      <c r="P350" t="s">
        <v>1363</v>
      </c>
      <c r="Q350" s="8">
        <v>568000</v>
      </c>
      <c r="R350">
        <v>10</v>
      </c>
      <c r="S350" s="8">
        <f>Table3[[#This Row],[Harga]]*Table3[[#This Row],[Quantity]]</f>
        <v>5680000</v>
      </c>
      <c r="T350">
        <v>0.2</v>
      </c>
      <c r="U350" s="8">
        <f>Table3[[#This Row],[Discount]]*Table3[[#This Row],[Revenue]]</f>
        <v>1136000</v>
      </c>
      <c r="V350" s="8">
        <f>Table3[[#This Row],[Revenue]]-Table3[[#This Row],[Total Discount]]</f>
        <v>4544000</v>
      </c>
    </row>
    <row r="351" spans="1:22" x14ac:dyDescent="0.35">
      <c r="A351">
        <v>347</v>
      </c>
      <c r="B351" t="s">
        <v>1364</v>
      </c>
      <c r="C351" s="5">
        <v>42449</v>
      </c>
      <c r="D351" s="6">
        <v>2016</v>
      </c>
      <c r="E351" s="5" t="s">
        <v>159</v>
      </c>
      <c r="F351" s="7">
        <v>20</v>
      </c>
      <c r="G351" t="s">
        <v>35</v>
      </c>
      <c r="H351" t="s">
        <v>25</v>
      </c>
      <c r="I351" t="s">
        <v>1365</v>
      </c>
      <c r="J351" t="s">
        <v>27</v>
      </c>
      <c r="K351" t="s">
        <v>519</v>
      </c>
      <c r="L351">
        <v>60201</v>
      </c>
      <c r="M351" t="s">
        <v>1366</v>
      </c>
      <c r="N351" t="s">
        <v>135</v>
      </c>
      <c r="O351" t="s">
        <v>136</v>
      </c>
      <c r="P351" t="s">
        <v>1367</v>
      </c>
      <c r="Q351" s="8">
        <v>12000</v>
      </c>
      <c r="R351">
        <v>1</v>
      </c>
      <c r="S351" s="8">
        <f>Table3[[#This Row],[Harga]]*Table3[[#This Row],[Quantity]]</f>
        <v>12000</v>
      </c>
      <c r="T351">
        <v>0.2</v>
      </c>
      <c r="U351" s="8">
        <f>Table3[[#This Row],[Discount]]*Table3[[#This Row],[Revenue]]</f>
        <v>2400</v>
      </c>
      <c r="V351" s="8">
        <f>Table3[[#This Row],[Revenue]]-Table3[[#This Row],[Total Discount]]</f>
        <v>9600</v>
      </c>
    </row>
    <row r="352" spans="1:22" x14ac:dyDescent="0.35">
      <c r="A352">
        <v>348</v>
      </c>
      <c r="B352" t="s">
        <v>1368</v>
      </c>
      <c r="C352" s="5">
        <v>43010</v>
      </c>
      <c r="D352" s="6">
        <v>2017</v>
      </c>
      <c r="E352" s="5" t="s">
        <v>44</v>
      </c>
      <c r="F352" s="7">
        <v>2</v>
      </c>
      <c r="G352" t="s">
        <v>67</v>
      </c>
      <c r="H352" t="s">
        <v>25</v>
      </c>
      <c r="I352" t="s">
        <v>1369</v>
      </c>
      <c r="J352" t="s">
        <v>27</v>
      </c>
      <c r="K352" t="s">
        <v>46</v>
      </c>
      <c r="L352">
        <v>48183</v>
      </c>
      <c r="M352" t="s">
        <v>1370</v>
      </c>
      <c r="N352" t="s">
        <v>40</v>
      </c>
      <c r="O352" t="s">
        <v>71</v>
      </c>
      <c r="P352" t="s">
        <v>1371</v>
      </c>
      <c r="Q352" s="8">
        <v>59000</v>
      </c>
      <c r="R352">
        <v>3</v>
      </c>
      <c r="S352" s="8">
        <f>Table3[[#This Row],[Harga]]*Table3[[#This Row],[Quantity]]</f>
        <v>177000</v>
      </c>
      <c r="T352">
        <v>0</v>
      </c>
      <c r="U352" s="8">
        <f>Table3[[#This Row],[Discount]]*Table3[[#This Row],[Revenue]]</f>
        <v>0</v>
      </c>
      <c r="V352" s="8">
        <f>Table3[[#This Row],[Revenue]]-Table3[[#This Row],[Total Discount]]</f>
        <v>177000</v>
      </c>
    </row>
    <row r="353" spans="1:22" x14ac:dyDescent="0.35">
      <c r="A353">
        <v>349</v>
      </c>
      <c r="B353" t="s">
        <v>1372</v>
      </c>
      <c r="C353" s="5">
        <v>42467</v>
      </c>
      <c r="D353" s="6">
        <v>2016</v>
      </c>
      <c r="E353" s="5" t="s">
        <v>58</v>
      </c>
      <c r="F353" s="7">
        <v>7</v>
      </c>
      <c r="G353" t="s">
        <v>67</v>
      </c>
      <c r="H353" t="s">
        <v>139</v>
      </c>
      <c r="I353" t="s">
        <v>1373</v>
      </c>
      <c r="J353" t="s">
        <v>37</v>
      </c>
      <c r="K353" t="s">
        <v>53</v>
      </c>
      <c r="L353">
        <v>94110</v>
      </c>
      <c r="M353" t="s">
        <v>1374</v>
      </c>
      <c r="N353" t="s">
        <v>135</v>
      </c>
      <c r="O353" t="s">
        <v>989</v>
      </c>
      <c r="P353" t="s">
        <v>1375</v>
      </c>
      <c r="Q353" s="8">
        <v>1200000</v>
      </c>
      <c r="R353">
        <v>3</v>
      </c>
      <c r="S353" s="8">
        <f>Table3[[#This Row],[Harga]]*Table3[[#This Row],[Quantity]]</f>
        <v>3600000</v>
      </c>
      <c r="T353">
        <v>0.2</v>
      </c>
      <c r="U353" s="8">
        <f>Table3[[#This Row],[Discount]]*Table3[[#This Row],[Revenue]]</f>
        <v>720000</v>
      </c>
      <c r="V353" s="8">
        <f>Table3[[#This Row],[Revenue]]-Table3[[#This Row],[Total Discount]]</f>
        <v>2880000</v>
      </c>
    </row>
    <row r="354" spans="1:22" x14ac:dyDescent="0.35">
      <c r="A354">
        <v>350</v>
      </c>
      <c r="B354" t="s">
        <v>1376</v>
      </c>
      <c r="C354" s="5">
        <v>42345</v>
      </c>
      <c r="D354" s="6">
        <v>2015</v>
      </c>
      <c r="E354" s="5" t="s">
        <v>66</v>
      </c>
      <c r="F354" s="7">
        <v>7</v>
      </c>
      <c r="G354" t="s">
        <v>51</v>
      </c>
      <c r="H354" t="s">
        <v>59</v>
      </c>
      <c r="I354" t="s">
        <v>1121</v>
      </c>
      <c r="J354" t="s">
        <v>27</v>
      </c>
      <c r="K354" t="s">
        <v>193</v>
      </c>
      <c r="L354">
        <v>90036</v>
      </c>
      <c r="M354" t="s">
        <v>1248</v>
      </c>
      <c r="N354" t="s">
        <v>30</v>
      </c>
      <c r="O354" t="s">
        <v>55</v>
      </c>
      <c r="P354" t="s">
        <v>1249</v>
      </c>
      <c r="Q354" s="8">
        <v>24000</v>
      </c>
      <c r="R354">
        <v>4</v>
      </c>
      <c r="S354" s="8">
        <f>Table3[[#This Row],[Harga]]*Table3[[#This Row],[Quantity]]</f>
        <v>96000</v>
      </c>
      <c r="T354">
        <v>0</v>
      </c>
      <c r="U354" s="8">
        <f>Table3[[#This Row],[Discount]]*Table3[[#This Row],[Revenue]]</f>
        <v>0</v>
      </c>
      <c r="V354" s="8">
        <f>Table3[[#This Row],[Revenue]]-Table3[[#This Row],[Total Discount]]</f>
        <v>96000</v>
      </c>
    </row>
    <row r="355" spans="1:22" x14ac:dyDescent="0.35">
      <c r="A355">
        <v>351</v>
      </c>
      <c r="B355" t="s">
        <v>1377</v>
      </c>
      <c r="C355" s="5">
        <v>42631</v>
      </c>
      <c r="D355" s="6">
        <v>2016</v>
      </c>
      <c r="E355" s="5" t="s">
        <v>111</v>
      </c>
      <c r="F355" s="7">
        <v>18</v>
      </c>
      <c r="G355" t="s">
        <v>24</v>
      </c>
      <c r="H355" t="s">
        <v>25</v>
      </c>
      <c r="I355" t="s">
        <v>1145</v>
      </c>
      <c r="J355" t="s">
        <v>37</v>
      </c>
      <c r="K355" t="s">
        <v>61</v>
      </c>
      <c r="L355">
        <v>32216</v>
      </c>
      <c r="M355" t="s">
        <v>1378</v>
      </c>
      <c r="N355" t="s">
        <v>30</v>
      </c>
      <c r="O355" t="s">
        <v>48</v>
      </c>
      <c r="P355" t="s">
        <v>1379</v>
      </c>
      <c r="Q355" s="8">
        <v>384000</v>
      </c>
      <c r="R355">
        <v>4</v>
      </c>
      <c r="S355" s="8">
        <f>Table3[[#This Row],[Harga]]*Table3[[#This Row],[Quantity]]</f>
        <v>1536000</v>
      </c>
      <c r="T355">
        <v>0.45</v>
      </c>
      <c r="U355" s="8">
        <f>Table3[[#This Row],[Discount]]*Table3[[#This Row],[Revenue]]</f>
        <v>691200</v>
      </c>
      <c r="V355" s="8">
        <f>Table3[[#This Row],[Revenue]]-Table3[[#This Row],[Total Discount]]</f>
        <v>844800</v>
      </c>
    </row>
    <row r="356" spans="1:22" x14ac:dyDescent="0.35">
      <c r="A356">
        <v>352</v>
      </c>
      <c r="B356" t="s">
        <v>1380</v>
      </c>
      <c r="C356" s="5">
        <v>42002</v>
      </c>
      <c r="D356" s="6">
        <v>2014</v>
      </c>
      <c r="E356" s="5" t="s">
        <v>66</v>
      </c>
      <c r="F356" s="7">
        <v>29</v>
      </c>
      <c r="G356" t="s">
        <v>51</v>
      </c>
      <c r="H356" t="s">
        <v>25</v>
      </c>
      <c r="I356" t="s">
        <v>1381</v>
      </c>
      <c r="J356" t="s">
        <v>27</v>
      </c>
      <c r="K356" t="s">
        <v>28</v>
      </c>
      <c r="L356">
        <v>55016</v>
      </c>
      <c r="M356" t="s">
        <v>1382</v>
      </c>
      <c r="N356" t="s">
        <v>40</v>
      </c>
      <c r="O356" t="s">
        <v>84</v>
      </c>
      <c r="P356" t="s">
        <v>1383</v>
      </c>
      <c r="Q356" s="8">
        <v>25000</v>
      </c>
      <c r="R356">
        <v>2</v>
      </c>
      <c r="S356" s="8">
        <f>Table3[[#This Row],[Harga]]*Table3[[#This Row],[Quantity]]</f>
        <v>50000</v>
      </c>
      <c r="T356">
        <v>0</v>
      </c>
      <c r="U356" s="8">
        <f>Table3[[#This Row],[Discount]]*Table3[[#This Row],[Revenue]]</f>
        <v>0</v>
      </c>
      <c r="V356" s="8">
        <f>Table3[[#This Row],[Revenue]]-Table3[[#This Row],[Total Discount]]</f>
        <v>50000</v>
      </c>
    </row>
    <row r="357" spans="1:22" x14ac:dyDescent="0.35">
      <c r="A357">
        <v>353</v>
      </c>
      <c r="B357" t="s">
        <v>1384</v>
      </c>
      <c r="C357" s="5">
        <v>42939</v>
      </c>
      <c r="D357" s="6">
        <v>2017</v>
      </c>
      <c r="E357" s="5" t="s">
        <v>104</v>
      </c>
      <c r="F357" s="7">
        <v>23</v>
      </c>
      <c r="G357" t="s">
        <v>51</v>
      </c>
      <c r="H357" t="s">
        <v>139</v>
      </c>
      <c r="I357" t="s">
        <v>1385</v>
      </c>
      <c r="J357" t="s">
        <v>37</v>
      </c>
      <c r="K357" t="s">
        <v>61</v>
      </c>
      <c r="L357">
        <v>10009</v>
      </c>
      <c r="M357" t="s">
        <v>1142</v>
      </c>
      <c r="N357" t="s">
        <v>40</v>
      </c>
      <c r="O357" t="s">
        <v>71</v>
      </c>
      <c r="P357" t="s">
        <v>1143</v>
      </c>
      <c r="Q357" s="8">
        <v>4000</v>
      </c>
      <c r="R357">
        <v>3</v>
      </c>
      <c r="S357" s="8">
        <f>Table3[[#This Row],[Harga]]*Table3[[#This Row],[Quantity]]</f>
        <v>12000</v>
      </c>
      <c r="T357">
        <v>0.2</v>
      </c>
      <c r="U357" s="8">
        <f>Table3[[#This Row],[Discount]]*Table3[[#This Row],[Revenue]]</f>
        <v>2400</v>
      </c>
      <c r="V357" s="8">
        <f>Table3[[#This Row],[Revenue]]-Table3[[#This Row],[Total Discount]]</f>
        <v>9600</v>
      </c>
    </row>
    <row r="358" spans="1:22" x14ac:dyDescent="0.35">
      <c r="A358">
        <v>354</v>
      </c>
      <c r="B358" t="s">
        <v>1386</v>
      </c>
      <c r="C358" s="5">
        <v>42996</v>
      </c>
      <c r="D358" s="6">
        <v>2017</v>
      </c>
      <c r="E358" s="5" t="s">
        <v>111</v>
      </c>
      <c r="F358" s="7">
        <v>18</v>
      </c>
      <c r="G358" t="s">
        <v>24</v>
      </c>
      <c r="H358" t="s">
        <v>139</v>
      </c>
      <c r="I358" t="s">
        <v>1387</v>
      </c>
      <c r="J358" t="s">
        <v>37</v>
      </c>
      <c r="K358" t="s">
        <v>127</v>
      </c>
      <c r="L358">
        <v>54302</v>
      </c>
      <c r="M358" t="s">
        <v>1388</v>
      </c>
      <c r="N358" t="s">
        <v>40</v>
      </c>
      <c r="O358" t="s">
        <v>63</v>
      </c>
      <c r="P358" t="s">
        <v>1389</v>
      </c>
      <c r="Q358" s="8">
        <v>23000</v>
      </c>
      <c r="R358">
        <v>4</v>
      </c>
      <c r="S358" s="8">
        <f>Table3[[#This Row],[Harga]]*Table3[[#This Row],[Quantity]]</f>
        <v>92000</v>
      </c>
      <c r="T358">
        <v>0</v>
      </c>
      <c r="U358" s="8">
        <f>Table3[[#This Row],[Discount]]*Table3[[#This Row],[Revenue]]</f>
        <v>0</v>
      </c>
      <c r="V358" s="8">
        <f>Table3[[#This Row],[Revenue]]-Table3[[#This Row],[Total Discount]]</f>
        <v>92000</v>
      </c>
    </row>
    <row r="359" spans="1:22" x14ac:dyDescent="0.35">
      <c r="A359">
        <v>355</v>
      </c>
      <c r="B359" t="s">
        <v>1390</v>
      </c>
      <c r="C359" s="5">
        <v>42247</v>
      </c>
      <c r="D359" s="6">
        <v>2015</v>
      </c>
      <c r="E359" s="5" t="s">
        <v>93</v>
      </c>
      <c r="F359" s="7">
        <v>31</v>
      </c>
      <c r="G359" t="s">
        <v>67</v>
      </c>
      <c r="H359" t="s">
        <v>25</v>
      </c>
      <c r="I359" t="s">
        <v>1141</v>
      </c>
      <c r="J359" t="s">
        <v>27</v>
      </c>
      <c r="K359" t="s">
        <v>127</v>
      </c>
      <c r="L359">
        <v>90004</v>
      </c>
      <c r="M359" t="s">
        <v>1391</v>
      </c>
      <c r="N359" t="s">
        <v>40</v>
      </c>
      <c r="O359" t="s">
        <v>63</v>
      </c>
      <c r="P359" t="s">
        <v>1392</v>
      </c>
      <c r="Q359" s="8">
        <v>59000</v>
      </c>
      <c r="R359">
        <v>9</v>
      </c>
      <c r="S359" s="8">
        <f>Table3[[#This Row],[Harga]]*Table3[[#This Row],[Quantity]]</f>
        <v>531000</v>
      </c>
      <c r="T359">
        <v>0</v>
      </c>
      <c r="U359" s="8">
        <f>Table3[[#This Row],[Discount]]*Table3[[#This Row],[Revenue]]</f>
        <v>0</v>
      </c>
      <c r="V359" s="8">
        <f>Table3[[#This Row],[Revenue]]-Table3[[#This Row],[Total Discount]]</f>
        <v>531000</v>
      </c>
    </row>
    <row r="360" spans="1:22" x14ac:dyDescent="0.35">
      <c r="A360">
        <v>356</v>
      </c>
      <c r="B360" t="s">
        <v>1393</v>
      </c>
      <c r="C360" s="5">
        <v>43042</v>
      </c>
      <c r="D360" s="6">
        <v>2017</v>
      </c>
      <c r="E360" s="5" t="s">
        <v>23</v>
      </c>
      <c r="F360" s="7">
        <v>3</v>
      </c>
      <c r="G360" t="s">
        <v>51</v>
      </c>
      <c r="H360" t="s">
        <v>139</v>
      </c>
      <c r="I360" t="s">
        <v>235</v>
      </c>
      <c r="J360" t="s">
        <v>37</v>
      </c>
      <c r="K360" t="s">
        <v>118</v>
      </c>
      <c r="L360">
        <v>30318</v>
      </c>
      <c r="M360" t="s">
        <v>1394</v>
      </c>
      <c r="N360" t="s">
        <v>40</v>
      </c>
      <c r="O360" t="s">
        <v>41</v>
      </c>
      <c r="P360" t="s">
        <v>1395</v>
      </c>
      <c r="Q360" s="8">
        <v>13000</v>
      </c>
      <c r="R360">
        <v>3</v>
      </c>
      <c r="S360" s="8">
        <f>Table3[[#This Row],[Harga]]*Table3[[#This Row],[Quantity]]</f>
        <v>39000</v>
      </c>
      <c r="T360">
        <v>0</v>
      </c>
      <c r="U360" s="8">
        <f>Table3[[#This Row],[Discount]]*Table3[[#This Row],[Revenue]]</f>
        <v>0</v>
      </c>
      <c r="V360" s="8">
        <f>Table3[[#This Row],[Revenue]]-Table3[[#This Row],[Total Discount]]</f>
        <v>39000</v>
      </c>
    </row>
    <row r="361" spans="1:22" x14ac:dyDescent="0.35">
      <c r="A361">
        <v>357</v>
      </c>
      <c r="B361" t="s">
        <v>1396</v>
      </c>
      <c r="C361" s="5">
        <v>42043</v>
      </c>
      <c r="D361" s="6">
        <v>2015</v>
      </c>
      <c r="E361" s="5" t="s">
        <v>344</v>
      </c>
      <c r="F361" s="7">
        <v>8</v>
      </c>
      <c r="G361" t="s">
        <v>24</v>
      </c>
      <c r="H361" t="s">
        <v>25</v>
      </c>
      <c r="I361" t="s">
        <v>1397</v>
      </c>
      <c r="J361" t="s">
        <v>27</v>
      </c>
      <c r="K361" t="s">
        <v>53</v>
      </c>
      <c r="L361">
        <v>43229</v>
      </c>
      <c r="M361" t="s">
        <v>1398</v>
      </c>
      <c r="N361" t="s">
        <v>135</v>
      </c>
      <c r="O361" t="s">
        <v>136</v>
      </c>
      <c r="P361" t="s">
        <v>1399</v>
      </c>
      <c r="Q361" s="8">
        <v>108000</v>
      </c>
      <c r="R361">
        <v>3</v>
      </c>
      <c r="S361" s="8">
        <f>Table3[[#This Row],[Harga]]*Table3[[#This Row],[Quantity]]</f>
        <v>324000</v>
      </c>
      <c r="T361">
        <v>0.4</v>
      </c>
      <c r="U361" s="8">
        <f>Table3[[#This Row],[Discount]]*Table3[[#This Row],[Revenue]]</f>
        <v>129600</v>
      </c>
      <c r="V361" s="8">
        <f>Table3[[#This Row],[Revenue]]-Table3[[#This Row],[Total Discount]]</f>
        <v>194400</v>
      </c>
    </row>
    <row r="362" spans="1:22" x14ac:dyDescent="0.35">
      <c r="A362">
        <v>358</v>
      </c>
      <c r="B362" t="s">
        <v>1400</v>
      </c>
      <c r="C362" s="5">
        <v>41652</v>
      </c>
      <c r="D362" s="6">
        <v>2014</v>
      </c>
      <c r="E362" s="5" t="s">
        <v>115</v>
      </c>
      <c r="F362" s="7">
        <v>13</v>
      </c>
      <c r="G362" t="s">
        <v>35</v>
      </c>
      <c r="H362" t="s">
        <v>25</v>
      </c>
      <c r="I362" t="s">
        <v>1401</v>
      </c>
      <c r="J362" t="s">
        <v>37</v>
      </c>
      <c r="K362" t="s">
        <v>89</v>
      </c>
      <c r="L362">
        <v>71111</v>
      </c>
      <c r="M362" t="s">
        <v>404</v>
      </c>
      <c r="N362" t="s">
        <v>40</v>
      </c>
      <c r="O362" t="s">
        <v>143</v>
      </c>
      <c r="P362" t="s">
        <v>405</v>
      </c>
      <c r="Q362" s="8">
        <v>29000</v>
      </c>
      <c r="R362">
        <v>2</v>
      </c>
      <c r="S362" s="8">
        <f>Table3[[#This Row],[Harga]]*Table3[[#This Row],[Quantity]]</f>
        <v>58000</v>
      </c>
      <c r="T362">
        <v>0</v>
      </c>
      <c r="U362" s="8">
        <f>Table3[[#This Row],[Discount]]*Table3[[#This Row],[Revenue]]</f>
        <v>0</v>
      </c>
      <c r="V362" s="8">
        <f>Table3[[#This Row],[Revenue]]-Table3[[#This Row],[Total Discount]]</f>
        <v>58000</v>
      </c>
    </row>
    <row r="363" spans="1:22" x14ac:dyDescent="0.35">
      <c r="A363">
        <v>359</v>
      </c>
      <c r="B363" t="s">
        <v>1402</v>
      </c>
      <c r="C363" s="5">
        <v>41773</v>
      </c>
      <c r="D363" s="6">
        <v>2014</v>
      </c>
      <c r="E363" s="5" t="s">
        <v>87</v>
      </c>
      <c r="F363" s="7">
        <v>14</v>
      </c>
      <c r="G363" t="s">
        <v>116</v>
      </c>
      <c r="H363" t="s">
        <v>25</v>
      </c>
      <c r="I363" t="s">
        <v>1403</v>
      </c>
      <c r="J363" t="s">
        <v>37</v>
      </c>
      <c r="K363" t="s">
        <v>113</v>
      </c>
      <c r="L363">
        <v>33710</v>
      </c>
      <c r="M363" t="s">
        <v>1404</v>
      </c>
      <c r="N363" t="s">
        <v>30</v>
      </c>
      <c r="O363" t="s">
        <v>55</v>
      </c>
      <c r="P363" t="s">
        <v>1405</v>
      </c>
      <c r="Q363" s="8">
        <v>311000</v>
      </c>
      <c r="R363">
        <v>2</v>
      </c>
      <c r="S363" s="8">
        <f>Table3[[#This Row],[Harga]]*Table3[[#This Row],[Quantity]]</f>
        <v>622000</v>
      </c>
      <c r="T363">
        <v>0.2</v>
      </c>
      <c r="U363" s="8">
        <f>Table3[[#This Row],[Discount]]*Table3[[#This Row],[Revenue]]</f>
        <v>124400</v>
      </c>
      <c r="V363" s="8">
        <f>Table3[[#This Row],[Revenue]]-Table3[[#This Row],[Total Discount]]</f>
        <v>497600</v>
      </c>
    </row>
    <row r="364" spans="1:22" x14ac:dyDescent="0.35">
      <c r="A364">
        <v>360</v>
      </c>
      <c r="B364" t="s">
        <v>1406</v>
      </c>
      <c r="C364" s="5">
        <v>42509</v>
      </c>
      <c r="D364" s="6">
        <v>2016</v>
      </c>
      <c r="E364" s="5" t="s">
        <v>87</v>
      </c>
      <c r="F364" s="7">
        <v>19</v>
      </c>
      <c r="G364" t="s">
        <v>35</v>
      </c>
      <c r="H364" t="s">
        <v>25</v>
      </c>
      <c r="I364" t="s">
        <v>491</v>
      </c>
      <c r="J364" t="s">
        <v>27</v>
      </c>
      <c r="K364" t="s">
        <v>82</v>
      </c>
      <c r="L364">
        <v>22204</v>
      </c>
      <c r="M364" t="s">
        <v>1407</v>
      </c>
      <c r="N364" t="s">
        <v>30</v>
      </c>
      <c r="O364" t="s">
        <v>108</v>
      </c>
      <c r="P364" t="s">
        <v>1408</v>
      </c>
      <c r="Q364" s="8">
        <v>642000</v>
      </c>
      <c r="R364">
        <v>2</v>
      </c>
      <c r="S364" s="8">
        <f>Table3[[#This Row],[Harga]]*Table3[[#This Row],[Quantity]]</f>
        <v>1284000</v>
      </c>
      <c r="T364">
        <v>0</v>
      </c>
      <c r="U364" s="8">
        <f>Table3[[#This Row],[Discount]]*Table3[[#This Row],[Revenue]]</f>
        <v>0</v>
      </c>
      <c r="V364" s="8">
        <f>Table3[[#This Row],[Revenue]]-Table3[[#This Row],[Total Discount]]</f>
        <v>1284000</v>
      </c>
    </row>
    <row r="365" spans="1:22" x14ac:dyDescent="0.35">
      <c r="A365">
        <v>361</v>
      </c>
      <c r="B365" t="s">
        <v>1409</v>
      </c>
      <c r="C365" s="5">
        <v>42765</v>
      </c>
      <c r="D365" s="6">
        <v>2017</v>
      </c>
      <c r="E365" s="5" t="s">
        <v>115</v>
      </c>
      <c r="F365" s="7">
        <v>30</v>
      </c>
      <c r="G365" t="s">
        <v>24</v>
      </c>
      <c r="H365" t="s">
        <v>139</v>
      </c>
      <c r="I365" t="s">
        <v>1410</v>
      </c>
      <c r="J365" t="s">
        <v>37</v>
      </c>
      <c r="K365" t="s">
        <v>248</v>
      </c>
      <c r="L365">
        <v>50315</v>
      </c>
      <c r="M365" t="s">
        <v>1411</v>
      </c>
      <c r="N365" t="s">
        <v>40</v>
      </c>
      <c r="O365" t="s">
        <v>71</v>
      </c>
      <c r="P365" t="s">
        <v>1412</v>
      </c>
      <c r="Q365" s="8">
        <v>19000</v>
      </c>
      <c r="R365">
        <v>2</v>
      </c>
      <c r="S365" s="8">
        <f>Table3[[#This Row],[Harga]]*Table3[[#This Row],[Quantity]]</f>
        <v>38000</v>
      </c>
      <c r="T365">
        <v>0</v>
      </c>
      <c r="U365" s="8">
        <f>Table3[[#This Row],[Discount]]*Table3[[#This Row],[Revenue]]</f>
        <v>0</v>
      </c>
      <c r="V365" s="8">
        <f>Table3[[#This Row],[Revenue]]-Table3[[#This Row],[Total Discount]]</f>
        <v>38000</v>
      </c>
    </row>
    <row r="366" spans="1:22" x14ac:dyDescent="0.35">
      <c r="A366">
        <v>362</v>
      </c>
      <c r="B366" t="s">
        <v>1413</v>
      </c>
      <c r="C366" s="5">
        <v>41819</v>
      </c>
      <c r="D366" s="6">
        <v>2014</v>
      </c>
      <c r="E366" s="5" t="s">
        <v>34</v>
      </c>
      <c r="F366" s="7">
        <v>29</v>
      </c>
      <c r="G366" t="s">
        <v>51</v>
      </c>
      <c r="H366" t="s">
        <v>25</v>
      </c>
      <c r="I366" t="s">
        <v>1414</v>
      </c>
      <c r="J366" t="s">
        <v>27</v>
      </c>
      <c r="K366" t="s">
        <v>118</v>
      </c>
      <c r="L366">
        <v>45231</v>
      </c>
      <c r="M366" t="s">
        <v>1415</v>
      </c>
      <c r="N366" t="s">
        <v>40</v>
      </c>
      <c r="O366" t="s">
        <v>96</v>
      </c>
      <c r="P366" t="s">
        <v>1416</v>
      </c>
      <c r="Q366" s="8">
        <v>33000</v>
      </c>
      <c r="R366">
        <v>7</v>
      </c>
      <c r="S366" s="8">
        <f>Table3[[#This Row],[Harga]]*Table3[[#This Row],[Quantity]]</f>
        <v>231000</v>
      </c>
      <c r="T366">
        <v>0.2</v>
      </c>
      <c r="U366" s="8">
        <f>Table3[[#This Row],[Discount]]*Table3[[#This Row],[Revenue]]</f>
        <v>46200</v>
      </c>
      <c r="V366" s="8">
        <f>Table3[[#This Row],[Revenue]]-Table3[[#This Row],[Total Discount]]</f>
        <v>184800</v>
      </c>
    </row>
    <row r="367" spans="1:22" x14ac:dyDescent="0.35">
      <c r="A367">
        <v>363</v>
      </c>
      <c r="B367" t="s">
        <v>1417</v>
      </c>
      <c r="C367" s="5">
        <v>42237</v>
      </c>
      <c r="D367" s="6">
        <v>2015</v>
      </c>
      <c r="E367" s="5" t="s">
        <v>93</v>
      </c>
      <c r="F367" s="7">
        <v>21</v>
      </c>
      <c r="G367" t="s">
        <v>116</v>
      </c>
      <c r="H367" t="s">
        <v>25</v>
      </c>
      <c r="I367" t="s">
        <v>617</v>
      </c>
      <c r="J367" t="s">
        <v>75</v>
      </c>
      <c r="K367" t="s">
        <v>213</v>
      </c>
      <c r="L367">
        <v>94110</v>
      </c>
      <c r="M367" t="s">
        <v>1418</v>
      </c>
      <c r="N367" t="s">
        <v>30</v>
      </c>
      <c r="O367" t="s">
        <v>108</v>
      </c>
      <c r="P367" t="s">
        <v>1419</v>
      </c>
      <c r="Q367" s="8">
        <v>545000</v>
      </c>
      <c r="R367">
        <v>3</v>
      </c>
      <c r="S367" s="8">
        <f>Table3[[#This Row],[Harga]]*Table3[[#This Row],[Quantity]]</f>
        <v>1635000</v>
      </c>
      <c r="T367">
        <v>0.2</v>
      </c>
      <c r="U367" s="8">
        <f>Table3[[#This Row],[Discount]]*Table3[[#This Row],[Revenue]]</f>
        <v>327000</v>
      </c>
      <c r="V367" s="8">
        <f>Table3[[#This Row],[Revenue]]-Table3[[#This Row],[Total Discount]]</f>
        <v>1308000</v>
      </c>
    </row>
    <row r="368" spans="1:22" x14ac:dyDescent="0.35">
      <c r="A368">
        <v>364</v>
      </c>
      <c r="B368" t="s">
        <v>1420</v>
      </c>
      <c r="C368" s="5">
        <v>42280</v>
      </c>
      <c r="D368" s="6">
        <v>2015</v>
      </c>
      <c r="E368" s="5" t="s">
        <v>44</v>
      </c>
      <c r="F368" s="7">
        <v>3</v>
      </c>
      <c r="G368" t="s">
        <v>51</v>
      </c>
      <c r="H368" t="s">
        <v>131</v>
      </c>
      <c r="I368" t="s">
        <v>1421</v>
      </c>
      <c r="J368" t="s">
        <v>27</v>
      </c>
      <c r="K368" t="s">
        <v>76</v>
      </c>
      <c r="L368">
        <v>43229</v>
      </c>
      <c r="M368" t="s">
        <v>1422</v>
      </c>
      <c r="N368" t="s">
        <v>40</v>
      </c>
      <c r="O368" t="s">
        <v>71</v>
      </c>
      <c r="P368" t="s">
        <v>1423</v>
      </c>
      <c r="Q368" s="8">
        <v>33000</v>
      </c>
      <c r="R368">
        <v>5</v>
      </c>
      <c r="S368" s="8">
        <f>Table3[[#This Row],[Harga]]*Table3[[#This Row],[Quantity]]</f>
        <v>165000</v>
      </c>
      <c r="T368">
        <v>0.7</v>
      </c>
      <c r="U368" s="8">
        <f>Table3[[#This Row],[Discount]]*Table3[[#This Row],[Revenue]]</f>
        <v>115499.99999999999</v>
      </c>
      <c r="V368" s="8">
        <f>Table3[[#This Row],[Revenue]]-Table3[[#This Row],[Total Discount]]</f>
        <v>49500.000000000015</v>
      </c>
    </row>
    <row r="369" spans="1:22" x14ac:dyDescent="0.35">
      <c r="A369">
        <v>365</v>
      </c>
      <c r="B369" t="s">
        <v>1424</v>
      </c>
      <c r="C369" s="5">
        <v>42147</v>
      </c>
      <c r="D369" s="6">
        <v>2015</v>
      </c>
      <c r="E369" s="5" t="s">
        <v>87</v>
      </c>
      <c r="F369" s="7">
        <v>23</v>
      </c>
      <c r="G369" t="s">
        <v>35</v>
      </c>
      <c r="H369" t="s">
        <v>25</v>
      </c>
      <c r="I369" t="s">
        <v>523</v>
      </c>
      <c r="J369" t="s">
        <v>37</v>
      </c>
      <c r="K369" t="s">
        <v>545</v>
      </c>
      <c r="L369">
        <v>29203</v>
      </c>
      <c r="M369" t="s">
        <v>1425</v>
      </c>
      <c r="N369" t="s">
        <v>40</v>
      </c>
      <c r="O369" t="s">
        <v>143</v>
      </c>
      <c r="P369" t="s">
        <v>1426</v>
      </c>
      <c r="Q369" s="8">
        <v>187000</v>
      </c>
      <c r="R369">
        <v>3</v>
      </c>
      <c r="S369" s="8">
        <f>Table3[[#This Row],[Harga]]*Table3[[#This Row],[Quantity]]</f>
        <v>561000</v>
      </c>
      <c r="T369">
        <v>0</v>
      </c>
      <c r="U369" s="8">
        <f>Table3[[#This Row],[Discount]]*Table3[[#This Row],[Revenue]]</f>
        <v>0</v>
      </c>
      <c r="V369" s="8">
        <f>Table3[[#This Row],[Revenue]]-Table3[[#This Row],[Total Discount]]</f>
        <v>561000</v>
      </c>
    </row>
    <row r="370" spans="1:22" x14ac:dyDescent="0.35">
      <c r="A370">
        <v>366</v>
      </c>
      <c r="B370" t="s">
        <v>1427</v>
      </c>
      <c r="C370" s="5">
        <v>42811</v>
      </c>
      <c r="D370" s="6">
        <v>2017</v>
      </c>
      <c r="E370" s="5" t="s">
        <v>159</v>
      </c>
      <c r="F370" s="7">
        <v>17</v>
      </c>
      <c r="G370" t="s">
        <v>67</v>
      </c>
      <c r="H370" t="s">
        <v>139</v>
      </c>
      <c r="I370" t="s">
        <v>307</v>
      </c>
      <c r="J370" t="s">
        <v>27</v>
      </c>
      <c r="K370" t="s">
        <v>188</v>
      </c>
      <c r="L370">
        <v>93534</v>
      </c>
      <c r="M370" t="s">
        <v>1428</v>
      </c>
      <c r="N370" t="s">
        <v>40</v>
      </c>
      <c r="O370" t="s">
        <v>71</v>
      </c>
      <c r="P370" t="s">
        <v>1429</v>
      </c>
      <c r="Q370" s="8">
        <v>18000</v>
      </c>
      <c r="R370">
        <v>2</v>
      </c>
      <c r="S370" s="8">
        <f>Table3[[#This Row],[Harga]]*Table3[[#This Row],[Quantity]]</f>
        <v>36000</v>
      </c>
      <c r="T370">
        <v>0.2</v>
      </c>
      <c r="U370" s="8">
        <f>Table3[[#This Row],[Discount]]*Table3[[#This Row],[Revenue]]</f>
        <v>7200</v>
      </c>
      <c r="V370" s="8">
        <f>Table3[[#This Row],[Revenue]]-Table3[[#This Row],[Total Discount]]</f>
        <v>28800</v>
      </c>
    </row>
    <row r="371" spans="1:22" x14ac:dyDescent="0.35">
      <c r="A371">
        <v>367</v>
      </c>
      <c r="B371" t="s">
        <v>1430</v>
      </c>
      <c r="C371" s="5">
        <v>42350</v>
      </c>
      <c r="D371" s="6">
        <v>2015</v>
      </c>
      <c r="E371" s="5" t="s">
        <v>66</v>
      </c>
      <c r="F371" s="7">
        <v>12</v>
      </c>
      <c r="G371" t="s">
        <v>67</v>
      </c>
      <c r="H371" t="s">
        <v>25</v>
      </c>
      <c r="I371" t="s">
        <v>1431</v>
      </c>
      <c r="J371" t="s">
        <v>27</v>
      </c>
      <c r="K371" t="s">
        <v>141</v>
      </c>
      <c r="L371">
        <v>93534</v>
      </c>
      <c r="M371" t="s">
        <v>1432</v>
      </c>
      <c r="N371" t="s">
        <v>30</v>
      </c>
      <c r="O371" t="s">
        <v>108</v>
      </c>
      <c r="P371" t="s">
        <v>1433</v>
      </c>
      <c r="Q371" s="8">
        <v>349000</v>
      </c>
      <c r="R371">
        <v>2</v>
      </c>
      <c r="S371" s="8">
        <f>Table3[[#This Row],[Harga]]*Table3[[#This Row],[Quantity]]</f>
        <v>698000</v>
      </c>
      <c r="T371">
        <v>0.2</v>
      </c>
      <c r="U371" s="8">
        <f>Table3[[#This Row],[Discount]]*Table3[[#This Row],[Revenue]]</f>
        <v>139600</v>
      </c>
      <c r="V371" s="8">
        <f>Table3[[#This Row],[Revenue]]-Table3[[#This Row],[Total Discount]]</f>
        <v>558400</v>
      </c>
    </row>
    <row r="372" spans="1:22" x14ac:dyDescent="0.35">
      <c r="A372">
        <v>368</v>
      </c>
      <c r="B372" t="s">
        <v>1434</v>
      </c>
      <c r="C372" s="5">
        <v>42181</v>
      </c>
      <c r="D372" s="6">
        <v>2015</v>
      </c>
      <c r="E372" s="5" t="s">
        <v>34</v>
      </c>
      <c r="F372" s="7">
        <v>26</v>
      </c>
      <c r="G372" t="s">
        <v>51</v>
      </c>
      <c r="H372" t="s">
        <v>25</v>
      </c>
      <c r="I372" t="s">
        <v>943</v>
      </c>
      <c r="J372" t="s">
        <v>27</v>
      </c>
      <c r="K372" t="s">
        <v>222</v>
      </c>
      <c r="L372">
        <v>23223</v>
      </c>
      <c r="M372" t="s">
        <v>1435</v>
      </c>
      <c r="N372" t="s">
        <v>40</v>
      </c>
      <c r="O372" t="s">
        <v>71</v>
      </c>
      <c r="P372" t="s">
        <v>1436</v>
      </c>
      <c r="Q372" s="8">
        <v>144000</v>
      </c>
      <c r="R372">
        <v>4</v>
      </c>
      <c r="S372" s="8">
        <f>Table3[[#This Row],[Harga]]*Table3[[#This Row],[Quantity]]</f>
        <v>576000</v>
      </c>
      <c r="T372">
        <v>0</v>
      </c>
      <c r="U372" s="8">
        <f>Table3[[#This Row],[Discount]]*Table3[[#This Row],[Revenue]]</f>
        <v>0</v>
      </c>
      <c r="V372" s="8">
        <f>Table3[[#This Row],[Revenue]]-Table3[[#This Row],[Total Discount]]</f>
        <v>576000</v>
      </c>
    </row>
    <row r="373" spans="1:22" x14ac:dyDescent="0.35">
      <c r="A373">
        <v>369</v>
      </c>
      <c r="B373" t="s">
        <v>1437</v>
      </c>
      <c r="C373" s="5">
        <v>42510</v>
      </c>
      <c r="D373" s="6">
        <v>2016</v>
      </c>
      <c r="E373" s="5" t="s">
        <v>87</v>
      </c>
      <c r="F373" s="7">
        <v>20</v>
      </c>
      <c r="G373" t="s">
        <v>67</v>
      </c>
      <c r="H373" t="s">
        <v>25</v>
      </c>
      <c r="I373" t="s">
        <v>1438</v>
      </c>
      <c r="J373" t="s">
        <v>27</v>
      </c>
      <c r="K373" t="s">
        <v>500</v>
      </c>
      <c r="L373">
        <v>28806</v>
      </c>
      <c r="M373" t="s">
        <v>1439</v>
      </c>
      <c r="N373" t="s">
        <v>135</v>
      </c>
      <c r="O373" t="s">
        <v>136</v>
      </c>
      <c r="P373" t="s">
        <v>1440</v>
      </c>
      <c r="Q373" s="8">
        <v>1364000</v>
      </c>
      <c r="R373">
        <v>5</v>
      </c>
      <c r="S373" s="8">
        <f>Table3[[#This Row],[Harga]]*Table3[[#This Row],[Quantity]]</f>
        <v>6820000</v>
      </c>
      <c r="T373">
        <v>0.2</v>
      </c>
      <c r="U373" s="8">
        <f>Table3[[#This Row],[Discount]]*Table3[[#This Row],[Revenue]]</f>
        <v>1364000</v>
      </c>
      <c r="V373" s="8">
        <f>Table3[[#This Row],[Revenue]]-Table3[[#This Row],[Total Discount]]</f>
        <v>5456000</v>
      </c>
    </row>
    <row r="374" spans="1:22" x14ac:dyDescent="0.35">
      <c r="A374">
        <v>370</v>
      </c>
      <c r="B374" t="s">
        <v>1441</v>
      </c>
      <c r="C374" s="5">
        <v>41902</v>
      </c>
      <c r="D374" s="6">
        <v>2014</v>
      </c>
      <c r="E374" s="5" t="s">
        <v>111</v>
      </c>
      <c r="F374" s="7">
        <v>20</v>
      </c>
      <c r="G374" t="s">
        <v>24</v>
      </c>
      <c r="H374" t="s">
        <v>25</v>
      </c>
      <c r="I374" t="s">
        <v>1442</v>
      </c>
      <c r="J374" t="s">
        <v>27</v>
      </c>
      <c r="K374" t="s">
        <v>274</v>
      </c>
      <c r="L374">
        <v>94110</v>
      </c>
      <c r="M374" t="s">
        <v>1443</v>
      </c>
      <c r="N374" t="s">
        <v>40</v>
      </c>
      <c r="O374" t="s">
        <v>41</v>
      </c>
      <c r="P374" t="s">
        <v>1444</v>
      </c>
      <c r="Q374" s="8">
        <v>10000</v>
      </c>
      <c r="R374">
        <v>2</v>
      </c>
      <c r="S374" s="8">
        <f>Table3[[#This Row],[Harga]]*Table3[[#This Row],[Quantity]]</f>
        <v>20000</v>
      </c>
      <c r="T374">
        <v>0</v>
      </c>
      <c r="U374" s="8">
        <f>Table3[[#This Row],[Discount]]*Table3[[#This Row],[Revenue]]</f>
        <v>0</v>
      </c>
      <c r="V374" s="8">
        <f>Table3[[#This Row],[Revenue]]-Table3[[#This Row],[Total Discount]]</f>
        <v>20000</v>
      </c>
    </row>
    <row r="375" spans="1:22" x14ac:dyDescent="0.35">
      <c r="A375">
        <v>371</v>
      </c>
      <c r="B375" t="s">
        <v>1445</v>
      </c>
      <c r="C375" s="5">
        <v>42999</v>
      </c>
      <c r="D375" s="6">
        <v>2017</v>
      </c>
      <c r="E375" s="5" t="s">
        <v>111</v>
      </c>
      <c r="F375" s="7">
        <v>21</v>
      </c>
      <c r="G375" t="s">
        <v>67</v>
      </c>
      <c r="H375" t="s">
        <v>25</v>
      </c>
      <c r="I375" t="s">
        <v>1446</v>
      </c>
      <c r="J375" t="s">
        <v>27</v>
      </c>
      <c r="K375" t="s">
        <v>141</v>
      </c>
      <c r="L375">
        <v>55901</v>
      </c>
      <c r="M375" t="s">
        <v>1447</v>
      </c>
      <c r="N375" t="s">
        <v>40</v>
      </c>
      <c r="O375" t="s">
        <v>71</v>
      </c>
      <c r="P375" t="s">
        <v>1448</v>
      </c>
      <c r="Q375" s="8">
        <v>21000</v>
      </c>
      <c r="R375">
        <v>7</v>
      </c>
      <c r="S375" s="8">
        <f>Table3[[#This Row],[Harga]]*Table3[[#This Row],[Quantity]]</f>
        <v>147000</v>
      </c>
      <c r="T375">
        <v>0</v>
      </c>
      <c r="U375" s="8">
        <f>Table3[[#This Row],[Discount]]*Table3[[#This Row],[Revenue]]</f>
        <v>0</v>
      </c>
      <c r="V375" s="8">
        <f>Table3[[#This Row],[Revenue]]-Table3[[#This Row],[Total Discount]]</f>
        <v>147000</v>
      </c>
    </row>
    <row r="376" spans="1:22" x14ac:dyDescent="0.35">
      <c r="A376">
        <v>372</v>
      </c>
      <c r="B376" t="s">
        <v>1449</v>
      </c>
      <c r="C376" s="5">
        <v>42362</v>
      </c>
      <c r="D376" s="6">
        <v>2015</v>
      </c>
      <c r="E376" s="5" t="s">
        <v>66</v>
      </c>
      <c r="F376" s="7">
        <v>24</v>
      </c>
      <c r="G376" t="s">
        <v>24</v>
      </c>
      <c r="H376" t="s">
        <v>25</v>
      </c>
      <c r="I376" t="s">
        <v>530</v>
      </c>
      <c r="J376" t="s">
        <v>37</v>
      </c>
      <c r="K376" t="s">
        <v>118</v>
      </c>
      <c r="L376">
        <v>14609</v>
      </c>
      <c r="M376" t="s">
        <v>1450</v>
      </c>
      <c r="N376" t="s">
        <v>40</v>
      </c>
      <c r="O376" t="s">
        <v>63</v>
      </c>
      <c r="P376" t="s">
        <v>1451</v>
      </c>
      <c r="Q376" s="8">
        <v>133000</v>
      </c>
      <c r="R376">
        <v>7</v>
      </c>
      <c r="S376" s="8">
        <f>Table3[[#This Row],[Harga]]*Table3[[#This Row],[Quantity]]</f>
        <v>931000</v>
      </c>
      <c r="T376">
        <v>0</v>
      </c>
      <c r="U376" s="8">
        <f>Table3[[#This Row],[Discount]]*Table3[[#This Row],[Revenue]]</f>
        <v>0</v>
      </c>
      <c r="V376" s="8">
        <f>Table3[[#This Row],[Revenue]]-Table3[[#This Row],[Total Discount]]</f>
        <v>931000</v>
      </c>
    </row>
    <row r="377" spans="1:22" x14ac:dyDescent="0.35">
      <c r="A377">
        <v>373</v>
      </c>
      <c r="B377" t="s">
        <v>1452</v>
      </c>
      <c r="C377" s="5">
        <v>42335</v>
      </c>
      <c r="D377" s="6">
        <v>2015</v>
      </c>
      <c r="E377" s="5" t="s">
        <v>23</v>
      </c>
      <c r="F377" s="7">
        <v>27</v>
      </c>
      <c r="G377" t="s">
        <v>51</v>
      </c>
      <c r="H377" t="s">
        <v>25</v>
      </c>
      <c r="I377" t="s">
        <v>1453</v>
      </c>
      <c r="J377" t="s">
        <v>27</v>
      </c>
      <c r="K377" t="s">
        <v>118</v>
      </c>
      <c r="L377">
        <v>92530</v>
      </c>
      <c r="M377" t="s">
        <v>1454</v>
      </c>
      <c r="N377" t="s">
        <v>30</v>
      </c>
      <c r="O377" t="s">
        <v>108</v>
      </c>
      <c r="P377" t="s">
        <v>1455</v>
      </c>
      <c r="Q377" s="8">
        <v>284000</v>
      </c>
      <c r="R377">
        <v>5</v>
      </c>
      <c r="S377" s="8">
        <f>Table3[[#This Row],[Harga]]*Table3[[#This Row],[Quantity]]</f>
        <v>1420000</v>
      </c>
      <c r="T377">
        <v>0.2</v>
      </c>
      <c r="U377" s="8">
        <f>Table3[[#This Row],[Discount]]*Table3[[#This Row],[Revenue]]</f>
        <v>284000</v>
      </c>
      <c r="V377" s="8">
        <f>Table3[[#This Row],[Revenue]]-Table3[[#This Row],[Total Discount]]</f>
        <v>1136000</v>
      </c>
    </row>
    <row r="378" spans="1:22" x14ac:dyDescent="0.35">
      <c r="A378">
        <v>374</v>
      </c>
      <c r="B378" t="s">
        <v>1456</v>
      </c>
      <c r="C378" s="5">
        <v>42786</v>
      </c>
      <c r="D378" s="6">
        <v>2017</v>
      </c>
      <c r="E378" s="5" t="s">
        <v>344</v>
      </c>
      <c r="F378" s="7">
        <v>20</v>
      </c>
      <c r="G378" t="s">
        <v>51</v>
      </c>
      <c r="H378" t="s">
        <v>25</v>
      </c>
      <c r="I378" t="s">
        <v>1457</v>
      </c>
      <c r="J378" t="s">
        <v>37</v>
      </c>
      <c r="K378" t="s">
        <v>113</v>
      </c>
      <c r="L378">
        <v>92105</v>
      </c>
      <c r="M378" t="s">
        <v>1458</v>
      </c>
      <c r="N378" t="s">
        <v>30</v>
      </c>
      <c r="O378" t="s">
        <v>55</v>
      </c>
      <c r="P378" t="s">
        <v>1459</v>
      </c>
      <c r="Q378" s="8">
        <v>23000</v>
      </c>
      <c r="R378">
        <v>1</v>
      </c>
      <c r="S378" s="8">
        <f>Table3[[#This Row],[Harga]]*Table3[[#This Row],[Quantity]]</f>
        <v>23000</v>
      </c>
      <c r="T378">
        <v>0</v>
      </c>
      <c r="U378" s="8">
        <f>Table3[[#This Row],[Discount]]*Table3[[#This Row],[Revenue]]</f>
        <v>0</v>
      </c>
      <c r="V378" s="8">
        <f>Table3[[#This Row],[Revenue]]-Table3[[#This Row],[Total Discount]]</f>
        <v>23000</v>
      </c>
    </row>
    <row r="379" spans="1:22" x14ac:dyDescent="0.35">
      <c r="A379">
        <v>375</v>
      </c>
      <c r="B379" t="s">
        <v>1460</v>
      </c>
      <c r="C379" s="5">
        <v>42600</v>
      </c>
      <c r="D379" s="6">
        <v>2016</v>
      </c>
      <c r="E379" s="5" t="s">
        <v>93</v>
      </c>
      <c r="F379" s="7">
        <v>18</v>
      </c>
      <c r="G379" t="s">
        <v>35</v>
      </c>
      <c r="H379" t="s">
        <v>131</v>
      </c>
      <c r="I379" t="s">
        <v>1457</v>
      </c>
      <c r="J379" t="s">
        <v>37</v>
      </c>
      <c r="K379" t="s">
        <v>519</v>
      </c>
      <c r="L379">
        <v>10024</v>
      </c>
      <c r="M379" t="s">
        <v>1461</v>
      </c>
      <c r="N379" t="s">
        <v>40</v>
      </c>
      <c r="O379" t="s">
        <v>78</v>
      </c>
      <c r="P379" t="s">
        <v>1462</v>
      </c>
      <c r="Q379" s="8">
        <v>356000</v>
      </c>
      <c r="R379">
        <v>9</v>
      </c>
      <c r="S379" s="8">
        <f>Table3[[#This Row],[Harga]]*Table3[[#This Row],[Quantity]]</f>
        <v>3204000</v>
      </c>
      <c r="T379">
        <v>0</v>
      </c>
      <c r="U379" s="8">
        <f>Table3[[#This Row],[Discount]]*Table3[[#This Row],[Revenue]]</f>
        <v>0</v>
      </c>
      <c r="V379" s="8">
        <f>Table3[[#This Row],[Revenue]]-Table3[[#This Row],[Total Discount]]</f>
        <v>3204000</v>
      </c>
    </row>
    <row r="380" spans="1:22" x14ac:dyDescent="0.35">
      <c r="A380">
        <v>376</v>
      </c>
      <c r="B380" t="s">
        <v>1463</v>
      </c>
      <c r="C380" s="5">
        <v>42441</v>
      </c>
      <c r="D380" s="6">
        <v>2016</v>
      </c>
      <c r="E380" s="5" t="s">
        <v>159</v>
      </c>
      <c r="F380" s="7">
        <v>12</v>
      </c>
      <c r="G380" t="s">
        <v>35</v>
      </c>
      <c r="H380" t="s">
        <v>25</v>
      </c>
      <c r="I380" t="s">
        <v>1464</v>
      </c>
      <c r="J380" t="s">
        <v>37</v>
      </c>
      <c r="K380" t="s">
        <v>100</v>
      </c>
      <c r="L380">
        <v>71203</v>
      </c>
      <c r="M380" t="s">
        <v>1465</v>
      </c>
      <c r="N380" t="s">
        <v>40</v>
      </c>
      <c r="O380" t="s">
        <v>63</v>
      </c>
      <c r="P380" t="s">
        <v>1466</v>
      </c>
      <c r="Q380" s="8">
        <v>13000</v>
      </c>
      <c r="R380">
        <v>2</v>
      </c>
      <c r="S380" s="8">
        <f>Table3[[#This Row],[Harga]]*Table3[[#This Row],[Quantity]]</f>
        <v>26000</v>
      </c>
      <c r="T380">
        <v>0</v>
      </c>
      <c r="U380" s="8">
        <f>Table3[[#This Row],[Discount]]*Table3[[#This Row],[Revenue]]</f>
        <v>0</v>
      </c>
      <c r="V380" s="8">
        <f>Table3[[#This Row],[Revenue]]-Table3[[#This Row],[Total Discount]]</f>
        <v>26000</v>
      </c>
    </row>
    <row r="381" spans="1:22" x14ac:dyDescent="0.35">
      <c r="A381">
        <v>377</v>
      </c>
      <c r="B381" t="s">
        <v>1467</v>
      </c>
      <c r="C381" s="5">
        <v>42847</v>
      </c>
      <c r="D381" s="6">
        <v>2017</v>
      </c>
      <c r="E381" s="5" t="s">
        <v>58</v>
      </c>
      <c r="F381" s="7">
        <v>22</v>
      </c>
      <c r="G381" t="s">
        <v>67</v>
      </c>
      <c r="H381" t="s">
        <v>25</v>
      </c>
      <c r="I381" t="s">
        <v>1468</v>
      </c>
      <c r="J381" t="s">
        <v>27</v>
      </c>
      <c r="K381" t="s">
        <v>253</v>
      </c>
      <c r="L381">
        <v>94122</v>
      </c>
      <c r="M381" t="s">
        <v>1469</v>
      </c>
      <c r="N381" t="s">
        <v>30</v>
      </c>
      <c r="O381" t="s">
        <v>55</v>
      </c>
      <c r="P381" t="s">
        <v>1470</v>
      </c>
      <c r="Q381" s="8">
        <v>19000</v>
      </c>
      <c r="R381">
        <v>2</v>
      </c>
      <c r="S381" s="8">
        <f>Table3[[#This Row],[Harga]]*Table3[[#This Row],[Quantity]]</f>
        <v>38000</v>
      </c>
      <c r="T381">
        <v>0</v>
      </c>
      <c r="U381" s="8">
        <f>Table3[[#This Row],[Discount]]*Table3[[#This Row],[Revenue]]</f>
        <v>0</v>
      </c>
      <c r="V381" s="8">
        <f>Table3[[#This Row],[Revenue]]-Table3[[#This Row],[Total Discount]]</f>
        <v>38000</v>
      </c>
    </row>
    <row r="382" spans="1:22" x14ac:dyDescent="0.35">
      <c r="A382">
        <v>378</v>
      </c>
      <c r="B382" t="s">
        <v>1471</v>
      </c>
      <c r="C382" s="5">
        <v>41944</v>
      </c>
      <c r="D382" s="6">
        <v>2014</v>
      </c>
      <c r="E382" s="5" t="s">
        <v>23</v>
      </c>
      <c r="F382" s="7">
        <v>1</v>
      </c>
      <c r="G382" t="s">
        <v>35</v>
      </c>
      <c r="H382" t="s">
        <v>139</v>
      </c>
      <c r="I382" t="s">
        <v>745</v>
      </c>
      <c r="J382" t="s">
        <v>27</v>
      </c>
      <c r="K382" t="s">
        <v>227</v>
      </c>
      <c r="L382">
        <v>80219</v>
      </c>
      <c r="M382" t="s">
        <v>1472</v>
      </c>
      <c r="N382" t="s">
        <v>40</v>
      </c>
      <c r="O382" t="s">
        <v>96</v>
      </c>
      <c r="P382" t="s">
        <v>1473</v>
      </c>
      <c r="Q382" s="8">
        <v>44000</v>
      </c>
      <c r="R382">
        <v>3</v>
      </c>
      <c r="S382" s="8">
        <f>Table3[[#This Row],[Harga]]*Table3[[#This Row],[Quantity]]</f>
        <v>132000</v>
      </c>
      <c r="T382">
        <v>0.2</v>
      </c>
      <c r="U382" s="8">
        <f>Table3[[#This Row],[Discount]]*Table3[[#This Row],[Revenue]]</f>
        <v>26400</v>
      </c>
      <c r="V382" s="8">
        <f>Table3[[#This Row],[Revenue]]-Table3[[#This Row],[Total Discount]]</f>
        <v>105600</v>
      </c>
    </row>
    <row r="383" spans="1:22" x14ac:dyDescent="0.35">
      <c r="A383">
        <v>379</v>
      </c>
      <c r="B383" t="s">
        <v>1474</v>
      </c>
      <c r="C383" s="5">
        <v>42038</v>
      </c>
      <c r="D383" s="6">
        <v>2015</v>
      </c>
      <c r="E383" s="5" t="s">
        <v>344</v>
      </c>
      <c r="F383" s="7">
        <v>3</v>
      </c>
      <c r="G383" t="s">
        <v>51</v>
      </c>
      <c r="H383" t="s">
        <v>25</v>
      </c>
      <c r="I383" t="s">
        <v>1023</v>
      </c>
      <c r="J383" t="s">
        <v>27</v>
      </c>
      <c r="K383" t="s">
        <v>69</v>
      </c>
      <c r="L383">
        <v>68104</v>
      </c>
      <c r="M383" t="s">
        <v>841</v>
      </c>
      <c r="N383" t="s">
        <v>30</v>
      </c>
      <c r="O383" t="s">
        <v>55</v>
      </c>
      <c r="P383" t="s">
        <v>842</v>
      </c>
      <c r="Q383" s="8">
        <v>29000</v>
      </c>
      <c r="R383">
        <v>2</v>
      </c>
      <c r="S383" s="8">
        <f>Table3[[#This Row],[Harga]]*Table3[[#This Row],[Quantity]]</f>
        <v>58000</v>
      </c>
      <c r="T383">
        <v>0</v>
      </c>
      <c r="U383" s="8">
        <f>Table3[[#This Row],[Discount]]*Table3[[#This Row],[Revenue]]</f>
        <v>0</v>
      </c>
      <c r="V383" s="8">
        <f>Table3[[#This Row],[Revenue]]-Table3[[#This Row],[Total Discount]]</f>
        <v>58000</v>
      </c>
    </row>
    <row r="384" spans="1:22" x14ac:dyDescent="0.35">
      <c r="A384">
        <v>380</v>
      </c>
      <c r="B384" t="s">
        <v>1475</v>
      </c>
      <c r="C384" s="5">
        <v>41925</v>
      </c>
      <c r="D384" s="6">
        <v>2014</v>
      </c>
      <c r="E384" s="5" t="s">
        <v>44</v>
      </c>
      <c r="F384" s="7">
        <v>13</v>
      </c>
      <c r="G384" t="s">
        <v>24</v>
      </c>
      <c r="H384" t="s">
        <v>105</v>
      </c>
      <c r="I384" t="s">
        <v>1117</v>
      </c>
      <c r="J384" t="s">
        <v>27</v>
      </c>
      <c r="K384" t="s">
        <v>519</v>
      </c>
      <c r="L384">
        <v>98026</v>
      </c>
      <c r="M384" t="s">
        <v>1476</v>
      </c>
      <c r="N384" t="s">
        <v>40</v>
      </c>
      <c r="O384" t="s">
        <v>96</v>
      </c>
      <c r="P384" t="s">
        <v>1477</v>
      </c>
      <c r="Q384" s="8">
        <v>12000</v>
      </c>
      <c r="R384">
        <v>4</v>
      </c>
      <c r="S384" s="8">
        <f>Table3[[#This Row],[Harga]]*Table3[[#This Row],[Quantity]]</f>
        <v>48000</v>
      </c>
      <c r="T384">
        <v>0</v>
      </c>
      <c r="U384" s="8">
        <f>Table3[[#This Row],[Discount]]*Table3[[#This Row],[Revenue]]</f>
        <v>0</v>
      </c>
      <c r="V384" s="8">
        <f>Table3[[#This Row],[Revenue]]-Table3[[#This Row],[Total Discount]]</f>
        <v>48000</v>
      </c>
    </row>
    <row r="385" spans="1:22" x14ac:dyDescent="0.35">
      <c r="A385">
        <v>381</v>
      </c>
      <c r="B385" t="s">
        <v>1478</v>
      </c>
      <c r="C385" s="5">
        <v>42869</v>
      </c>
      <c r="D385" s="6">
        <v>2017</v>
      </c>
      <c r="E385" s="5" t="s">
        <v>87</v>
      </c>
      <c r="F385" s="7">
        <v>14</v>
      </c>
      <c r="G385" t="s">
        <v>67</v>
      </c>
      <c r="H385" t="s">
        <v>25</v>
      </c>
      <c r="I385" t="s">
        <v>1479</v>
      </c>
      <c r="J385" t="s">
        <v>27</v>
      </c>
      <c r="K385" t="s">
        <v>274</v>
      </c>
      <c r="L385">
        <v>92704</v>
      </c>
      <c r="M385" t="s">
        <v>1469</v>
      </c>
      <c r="N385" t="s">
        <v>30</v>
      </c>
      <c r="O385" t="s">
        <v>55</v>
      </c>
      <c r="P385" t="s">
        <v>1470</v>
      </c>
      <c r="Q385" s="8">
        <v>19000</v>
      </c>
      <c r="R385">
        <v>2</v>
      </c>
      <c r="S385" s="8">
        <f>Table3[[#This Row],[Harga]]*Table3[[#This Row],[Quantity]]</f>
        <v>38000</v>
      </c>
      <c r="T385">
        <v>0</v>
      </c>
      <c r="U385" s="8">
        <f>Table3[[#This Row],[Discount]]*Table3[[#This Row],[Revenue]]</f>
        <v>0</v>
      </c>
      <c r="V385" s="8">
        <f>Table3[[#This Row],[Revenue]]-Table3[[#This Row],[Total Discount]]</f>
        <v>38000</v>
      </c>
    </row>
    <row r="386" spans="1:22" x14ac:dyDescent="0.35">
      <c r="A386">
        <v>382</v>
      </c>
      <c r="B386" t="s">
        <v>1480</v>
      </c>
      <c r="C386" s="5">
        <v>42083</v>
      </c>
      <c r="D386" s="6">
        <v>2015</v>
      </c>
      <c r="E386" s="5" t="s">
        <v>159</v>
      </c>
      <c r="F386" s="7">
        <v>20</v>
      </c>
      <c r="G386" t="s">
        <v>51</v>
      </c>
      <c r="H386" t="s">
        <v>139</v>
      </c>
      <c r="I386" t="s">
        <v>1481</v>
      </c>
      <c r="J386" t="s">
        <v>37</v>
      </c>
      <c r="K386" t="s">
        <v>354</v>
      </c>
      <c r="L386">
        <v>53209</v>
      </c>
      <c r="M386" t="s">
        <v>1482</v>
      </c>
      <c r="N386" t="s">
        <v>40</v>
      </c>
      <c r="O386" t="s">
        <v>63</v>
      </c>
      <c r="P386" t="s">
        <v>1483</v>
      </c>
      <c r="Q386" s="8">
        <v>52000</v>
      </c>
      <c r="R386">
        <v>8</v>
      </c>
      <c r="S386" s="8">
        <f>Table3[[#This Row],[Harga]]*Table3[[#This Row],[Quantity]]</f>
        <v>416000</v>
      </c>
      <c r="T386">
        <v>0</v>
      </c>
      <c r="U386" s="8">
        <f>Table3[[#This Row],[Discount]]*Table3[[#This Row],[Revenue]]</f>
        <v>0</v>
      </c>
      <c r="V386" s="8">
        <f>Table3[[#This Row],[Revenue]]-Table3[[#This Row],[Total Discount]]</f>
        <v>416000</v>
      </c>
    </row>
    <row r="387" spans="1:22" x14ac:dyDescent="0.35">
      <c r="A387">
        <v>383</v>
      </c>
      <c r="B387" t="s">
        <v>1484</v>
      </c>
      <c r="C387" s="5">
        <v>42628</v>
      </c>
      <c r="D387" s="6">
        <v>2016</v>
      </c>
      <c r="E387" s="5" t="s">
        <v>111</v>
      </c>
      <c r="F387" s="7">
        <v>15</v>
      </c>
      <c r="G387" t="s">
        <v>51</v>
      </c>
      <c r="H387" t="s">
        <v>25</v>
      </c>
      <c r="I387" t="s">
        <v>992</v>
      </c>
      <c r="J387" t="s">
        <v>27</v>
      </c>
      <c r="K387" t="s">
        <v>53</v>
      </c>
      <c r="L387">
        <v>19140</v>
      </c>
      <c r="M387" t="s">
        <v>1485</v>
      </c>
      <c r="N387" t="s">
        <v>40</v>
      </c>
      <c r="O387" t="s">
        <v>63</v>
      </c>
      <c r="P387" t="s">
        <v>1486</v>
      </c>
      <c r="Q387" s="8">
        <v>6000</v>
      </c>
      <c r="R387">
        <v>1</v>
      </c>
      <c r="S387" s="8">
        <f>Table3[[#This Row],[Harga]]*Table3[[#This Row],[Quantity]]</f>
        <v>6000</v>
      </c>
      <c r="T387">
        <v>0.2</v>
      </c>
      <c r="U387" s="8">
        <f>Table3[[#This Row],[Discount]]*Table3[[#This Row],[Revenue]]</f>
        <v>1200</v>
      </c>
      <c r="V387" s="8">
        <f>Table3[[#This Row],[Revenue]]-Table3[[#This Row],[Total Discount]]</f>
        <v>4800</v>
      </c>
    </row>
    <row r="388" spans="1:22" x14ac:dyDescent="0.35">
      <c r="A388">
        <v>384</v>
      </c>
      <c r="B388" t="s">
        <v>1487</v>
      </c>
      <c r="C388" s="5">
        <v>41818</v>
      </c>
      <c r="D388" s="6">
        <v>2014</v>
      </c>
      <c r="E388" s="5" t="s">
        <v>34</v>
      </c>
      <c r="F388" s="7">
        <v>28</v>
      </c>
      <c r="G388" t="s">
        <v>24</v>
      </c>
      <c r="H388" t="s">
        <v>25</v>
      </c>
      <c r="I388" t="s">
        <v>1079</v>
      </c>
      <c r="J388" t="s">
        <v>27</v>
      </c>
      <c r="K388" t="s">
        <v>61</v>
      </c>
      <c r="L388">
        <v>19140</v>
      </c>
      <c r="M388" t="s">
        <v>1488</v>
      </c>
      <c r="N388" t="s">
        <v>40</v>
      </c>
      <c r="O388" t="s">
        <v>63</v>
      </c>
      <c r="P388" t="s">
        <v>1489</v>
      </c>
      <c r="Q388" s="8">
        <v>42000</v>
      </c>
      <c r="R388">
        <v>8</v>
      </c>
      <c r="S388" s="8">
        <f>Table3[[#This Row],[Harga]]*Table3[[#This Row],[Quantity]]</f>
        <v>336000</v>
      </c>
      <c r="T388">
        <v>0.2</v>
      </c>
      <c r="U388" s="8">
        <f>Table3[[#This Row],[Discount]]*Table3[[#This Row],[Revenue]]</f>
        <v>67200</v>
      </c>
      <c r="V388" s="8">
        <f>Table3[[#This Row],[Revenue]]-Table3[[#This Row],[Total Discount]]</f>
        <v>268800</v>
      </c>
    </row>
    <row r="389" spans="1:22" x14ac:dyDescent="0.35">
      <c r="A389">
        <v>385</v>
      </c>
      <c r="B389" t="s">
        <v>1490</v>
      </c>
      <c r="C389" s="5">
        <v>42906</v>
      </c>
      <c r="D389" s="6">
        <v>2017</v>
      </c>
      <c r="E389" s="5" t="s">
        <v>34</v>
      </c>
      <c r="F389" s="7">
        <v>20</v>
      </c>
      <c r="G389" t="s">
        <v>67</v>
      </c>
      <c r="H389" t="s">
        <v>25</v>
      </c>
      <c r="I389" t="s">
        <v>1491</v>
      </c>
      <c r="J389" t="s">
        <v>27</v>
      </c>
      <c r="K389" t="s">
        <v>82</v>
      </c>
      <c r="L389">
        <v>7109</v>
      </c>
      <c r="M389" t="s">
        <v>1492</v>
      </c>
      <c r="N389" t="s">
        <v>135</v>
      </c>
      <c r="O389" t="s">
        <v>162</v>
      </c>
      <c r="P389" t="s">
        <v>1493</v>
      </c>
      <c r="Q389" s="8">
        <v>240000</v>
      </c>
      <c r="R389">
        <v>3</v>
      </c>
      <c r="S389" s="8">
        <f>Table3[[#This Row],[Harga]]*Table3[[#This Row],[Quantity]]</f>
        <v>720000</v>
      </c>
      <c r="T389">
        <v>0</v>
      </c>
      <c r="U389" s="8">
        <f>Table3[[#This Row],[Discount]]*Table3[[#This Row],[Revenue]]</f>
        <v>0</v>
      </c>
      <c r="V389" s="8">
        <f>Table3[[#This Row],[Revenue]]-Table3[[#This Row],[Total Discount]]</f>
        <v>720000</v>
      </c>
    </row>
    <row r="390" spans="1:22" x14ac:dyDescent="0.35">
      <c r="A390">
        <v>386</v>
      </c>
      <c r="B390" t="s">
        <v>1494</v>
      </c>
      <c r="C390" s="5">
        <v>41768</v>
      </c>
      <c r="D390" s="6">
        <v>2014</v>
      </c>
      <c r="E390" s="5" t="s">
        <v>87</v>
      </c>
      <c r="F390" s="7">
        <v>9</v>
      </c>
      <c r="G390" t="s">
        <v>24</v>
      </c>
      <c r="H390" t="s">
        <v>25</v>
      </c>
      <c r="I390" t="s">
        <v>1495</v>
      </c>
      <c r="J390" t="s">
        <v>27</v>
      </c>
      <c r="K390" t="s">
        <v>236</v>
      </c>
      <c r="L390">
        <v>94110</v>
      </c>
      <c r="M390" t="s">
        <v>1496</v>
      </c>
      <c r="N390" t="s">
        <v>135</v>
      </c>
      <c r="O390" t="s">
        <v>162</v>
      </c>
      <c r="P390" t="s">
        <v>1497</v>
      </c>
      <c r="Q390" s="8">
        <v>68000</v>
      </c>
      <c r="R390">
        <v>4</v>
      </c>
      <c r="S390" s="8">
        <f>Table3[[#This Row],[Harga]]*Table3[[#This Row],[Quantity]]</f>
        <v>272000</v>
      </c>
      <c r="T390">
        <v>0</v>
      </c>
      <c r="U390" s="8">
        <f>Table3[[#This Row],[Discount]]*Table3[[#This Row],[Revenue]]</f>
        <v>0</v>
      </c>
      <c r="V390" s="8">
        <f>Table3[[#This Row],[Revenue]]-Table3[[#This Row],[Total Discount]]</f>
        <v>272000</v>
      </c>
    </row>
    <row r="391" spans="1:22" x14ac:dyDescent="0.35">
      <c r="A391">
        <v>387</v>
      </c>
      <c r="B391" t="s">
        <v>1498</v>
      </c>
      <c r="C391" s="5">
        <v>42968</v>
      </c>
      <c r="D391" s="6">
        <v>2017</v>
      </c>
      <c r="E391" s="5" t="s">
        <v>93</v>
      </c>
      <c r="F391" s="7">
        <v>21</v>
      </c>
      <c r="G391" t="s">
        <v>67</v>
      </c>
      <c r="H391" t="s">
        <v>25</v>
      </c>
      <c r="I391" t="s">
        <v>1062</v>
      </c>
      <c r="J391" t="s">
        <v>27</v>
      </c>
      <c r="K391" t="s">
        <v>283</v>
      </c>
      <c r="L391">
        <v>55044</v>
      </c>
      <c r="M391" t="s">
        <v>1499</v>
      </c>
      <c r="N391" t="s">
        <v>40</v>
      </c>
      <c r="O391" t="s">
        <v>180</v>
      </c>
      <c r="P391" t="s">
        <v>1500</v>
      </c>
      <c r="Q391" s="8">
        <v>35000</v>
      </c>
      <c r="R391">
        <v>7</v>
      </c>
      <c r="S391" s="8">
        <f>Table3[[#This Row],[Harga]]*Table3[[#This Row],[Quantity]]</f>
        <v>245000</v>
      </c>
      <c r="T391">
        <v>0</v>
      </c>
      <c r="U391" s="8">
        <f>Table3[[#This Row],[Discount]]*Table3[[#This Row],[Revenue]]</f>
        <v>0</v>
      </c>
      <c r="V391" s="8">
        <f>Table3[[#This Row],[Revenue]]-Table3[[#This Row],[Total Discount]]</f>
        <v>245000</v>
      </c>
    </row>
    <row r="392" spans="1:22" x14ac:dyDescent="0.35">
      <c r="A392">
        <v>388</v>
      </c>
      <c r="B392" t="s">
        <v>1501</v>
      </c>
      <c r="C392" s="5">
        <v>42902</v>
      </c>
      <c r="D392" s="6">
        <v>2017</v>
      </c>
      <c r="E392" s="5" t="s">
        <v>34</v>
      </c>
      <c r="F392" s="7">
        <v>16</v>
      </c>
      <c r="G392" t="s">
        <v>51</v>
      </c>
      <c r="H392" t="s">
        <v>25</v>
      </c>
      <c r="I392" t="s">
        <v>212</v>
      </c>
      <c r="J392" t="s">
        <v>27</v>
      </c>
      <c r="K392" t="s">
        <v>118</v>
      </c>
      <c r="L392">
        <v>41042</v>
      </c>
      <c r="M392" t="s">
        <v>1502</v>
      </c>
      <c r="N392" t="s">
        <v>30</v>
      </c>
      <c r="O392" t="s">
        <v>108</v>
      </c>
      <c r="P392" t="s">
        <v>1503</v>
      </c>
      <c r="Q392" s="8">
        <v>302000</v>
      </c>
      <c r="R392">
        <v>2</v>
      </c>
      <c r="S392" s="8">
        <f>Table3[[#This Row],[Harga]]*Table3[[#This Row],[Quantity]]</f>
        <v>604000</v>
      </c>
      <c r="T392">
        <v>0</v>
      </c>
      <c r="U392" s="8">
        <f>Table3[[#This Row],[Discount]]*Table3[[#This Row],[Revenue]]</f>
        <v>0</v>
      </c>
      <c r="V392" s="8">
        <f>Table3[[#This Row],[Revenue]]-Table3[[#This Row],[Total Discount]]</f>
        <v>604000</v>
      </c>
    </row>
    <row r="393" spans="1:22" x14ac:dyDescent="0.35">
      <c r="A393">
        <v>389</v>
      </c>
      <c r="B393" t="s">
        <v>1504</v>
      </c>
      <c r="C393" s="5">
        <v>42574</v>
      </c>
      <c r="D393" s="6">
        <v>2016</v>
      </c>
      <c r="E393" s="5" t="s">
        <v>104</v>
      </c>
      <c r="F393" s="7">
        <v>23</v>
      </c>
      <c r="G393" t="s">
        <v>24</v>
      </c>
      <c r="H393" t="s">
        <v>131</v>
      </c>
      <c r="I393" t="s">
        <v>419</v>
      </c>
      <c r="J393" t="s">
        <v>37</v>
      </c>
      <c r="K393" t="s">
        <v>193</v>
      </c>
      <c r="L393">
        <v>33614</v>
      </c>
      <c r="M393" t="s">
        <v>1505</v>
      </c>
      <c r="N393" t="s">
        <v>40</v>
      </c>
      <c r="O393" t="s">
        <v>96</v>
      </c>
      <c r="P393" t="s">
        <v>1506</v>
      </c>
      <c r="Q393" s="8">
        <v>36000</v>
      </c>
      <c r="R393">
        <v>2</v>
      </c>
      <c r="S393" s="8">
        <f>Table3[[#This Row],[Harga]]*Table3[[#This Row],[Quantity]]</f>
        <v>72000</v>
      </c>
      <c r="T393">
        <v>0.2</v>
      </c>
      <c r="U393" s="8">
        <f>Table3[[#This Row],[Discount]]*Table3[[#This Row],[Revenue]]</f>
        <v>14400</v>
      </c>
      <c r="V393" s="8">
        <f>Table3[[#This Row],[Revenue]]-Table3[[#This Row],[Total Discount]]</f>
        <v>57600</v>
      </c>
    </row>
    <row r="394" spans="1:22" x14ac:dyDescent="0.35">
      <c r="A394">
        <v>390</v>
      </c>
      <c r="B394" t="s">
        <v>1507</v>
      </c>
      <c r="C394" s="5">
        <v>41890</v>
      </c>
      <c r="D394" s="6">
        <v>2014</v>
      </c>
      <c r="E394" s="5" t="s">
        <v>111</v>
      </c>
      <c r="F394" s="7">
        <v>8</v>
      </c>
      <c r="G394" t="s">
        <v>67</v>
      </c>
      <c r="H394" t="s">
        <v>131</v>
      </c>
      <c r="I394" t="s">
        <v>1397</v>
      </c>
      <c r="J394" t="s">
        <v>27</v>
      </c>
      <c r="K394" t="s">
        <v>118</v>
      </c>
      <c r="L394">
        <v>75701</v>
      </c>
      <c r="M394" t="s">
        <v>1508</v>
      </c>
      <c r="N394" t="s">
        <v>40</v>
      </c>
      <c r="O394" t="s">
        <v>71</v>
      </c>
      <c r="P394" t="s">
        <v>1509</v>
      </c>
      <c r="Q394" s="8">
        <v>52000</v>
      </c>
      <c r="R394">
        <v>4</v>
      </c>
      <c r="S394" s="8">
        <f>Table3[[#This Row],[Harga]]*Table3[[#This Row],[Quantity]]</f>
        <v>208000</v>
      </c>
      <c r="T394">
        <v>0.8</v>
      </c>
      <c r="U394" s="8">
        <f>Table3[[#This Row],[Discount]]*Table3[[#This Row],[Revenue]]</f>
        <v>166400</v>
      </c>
      <c r="V394" s="8">
        <f>Table3[[#This Row],[Revenue]]-Table3[[#This Row],[Total Discount]]</f>
        <v>41600</v>
      </c>
    </row>
    <row r="395" spans="1:22" x14ac:dyDescent="0.35">
      <c r="A395">
        <v>391</v>
      </c>
      <c r="B395" t="s">
        <v>1510</v>
      </c>
      <c r="C395" s="5">
        <v>43043</v>
      </c>
      <c r="D395" s="6">
        <v>2017</v>
      </c>
      <c r="E395" s="5" t="s">
        <v>23</v>
      </c>
      <c r="F395" s="7">
        <v>4</v>
      </c>
      <c r="G395" t="s">
        <v>24</v>
      </c>
      <c r="H395" t="s">
        <v>139</v>
      </c>
      <c r="I395" t="s">
        <v>1511</v>
      </c>
      <c r="J395" t="s">
        <v>75</v>
      </c>
      <c r="K395" t="s">
        <v>61</v>
      </c>
      <c r="L395">
        <v>38401</v>
      </c>
      <c r="M395" t="s">
        <v>1512</v>
      </c>
      <c r="N395" t="s">
        <v>40</v>
      </c>
      <c r="O395" t="s">
        <v>63</v>
      </c>
      <c r="P395" t="s">
        <v>1513</v>
      </c>
      <c r="Q395" s="8">
        <v>10000</v>
      </c>
      <c r="R395">
        <v>2</v>
      </c>
      <c r="S395" s="8">
        <f>Table3[[#This Row],[Harga]]*Table3[[#This Row],[Quantity]]</f>
        <v>20000</v>
      </c>
      <c r="T395">
        <v>0.2</v>
      </c>
      <c r="U395" s="8">
        <f>Table3[[#This Row],[Discount]]*Table3[[#This Row],[Revenue]]</f>
        <v>4000</v>
      </c>
      <c r="V395" s="8">
        <f>Table3[[#This Row],[Revenue]]-Table3[[#This Row],[Total Discount]]</f>
        <v>16000</v>
      </c>
    </row>
    <row r="396" spans="1:22" x14ac:dyDescent="0.35">
      <c r="A396">
        <v>392</v>
      </c>
      <c r="B396" t="s">
        <v>1514</v>
      </c>
      <c r="C396" s="5">
        <v>42436</v>
      </c>
      <c r="D396" s="6">
        <v>2016</v>
      </c>
      <c r="E396" s="5" t="s">
        <v>159</v>
      </c>
      <c r="F396" s="7">
        <v>7</v>
      </c>
      <c r="G396" t="s">
        <v>35</v>
      </c>
      <c r="H396" t="s">
        <v>25</v>
      </c>
      <c r="I396" t="s">
        <v>885</v>
      </c>
      <c r="J396" t="s">
        <v>37</v>
      </c>
      <c r="K396" t="s">
        <v>329</v>
      </c>
      <c r="L396">
        <v>76106</v>
      </c>
      <c r="M396" t="s">
        <v>1515</v>
      </c>
      <c r="N396" t="s">
        <v>135</v>
      </c>
      <c r="O396" t="s">
        <v>136</v>
      </c>
      <c r="P396" t="s">
        <v>1516</v>
      </c>
      <c r="Q396" s="8">
        <v>22000</v>
      </c>
      <c r="R396">
        <v>3</v>
      </c>
      <c r="S396" s="8">
        <f>Table3[[#This Row],[Harga]]*Table3[[#This Row],[Quantity]]</f>
        <v>66000</v>
      </c>
      <c r="T396">
        <v>0.2</v>
      </c>
      <c r="U396" s="8">
        <f>Table3[[#This Row],[Discount]]*Table3[[#This Row],[Revenue]]</f>
        <v>13200</v>
      </c>
      <c r="V396" s="8">
        <f>Table3[[#This Row],[Revenue]]-Table3[[#This Row],[Total Discount]]</f>
        <v>52800</v>
      </c>
    </row>
    <row r="397" spans="1:22" x14ac:dyDescent="0.35">
      <c r="A397">
        <v>393</v>
      </c>
      <c r="B397" t="s">
        <v>1517</v>
      </c>
      <c r="C397" s="5">
        <v>42328</v>
      </c>
      <c r="D397" s="6">
        <v>2015</v>
      </c>
      <c r="E397" s="5" t="s">
        <v>23</v>
      </c>
      <c r="F397" s="7">
        <v>20</v>
      </c>
      <c r="G397" t="s">
        <v>67</v>
      </c>
      <c r="H397" t="s">
        <v>25</v>
      </c>
      <c r="I397" t="s">
        <v>1518</v>
      </c>
      <c r="J397" t="s">
        <v>37</v>
      </c>
      <c r="K397" t="s">
        <v>188</v>
      </c>
      <c r="L397">
        <v>10035</v>
      </c>
      <c r="M397" t="s">
        <v>1519</v>
      </c>
      <c r="N397" t="s">
        <v>40</v>
      </c>
      <c r="O397" t="s">
        <v>96</v>
      </c>
      <c r="P397" t="s">
        <v>1520</v>
      </c>
      <c r="Q397" s="8">
        <v>61000</v>
      </c>
      <c r="R397">
        <v>3</v>
      </c>
      <c r="S397" s="8">
        <f>Table3[[#This Row],[Harga]]*Table3[[#This Row],[Quantity]]</f>
        <v>183000</v>
      </c>
      <c r="T397">
        <v>0</v>
      </c>
      <c r="U397" s="8">
        <f>Table3[[#This Row],[Discount]]*Table3[[#This Row],[Revenue]]</f>
        <v>0</v>
      </c>
      <c r="V397" s="8">
        <f>Table3[[#This Row],[Revenue]]-Table3[[#This Row],[Total Discount]]</f>
        <v>183000</v>
      </c>
    </row>
    <row r="398" spans="1:22" x14ac:dyDescent="0.35">
      <c r="A398">
        <v>394</v>
      </c>
      <c r="B398" t="s">
        <v>1521</v>
      </c>
      <c r="C398" s="5">
        <v>42681</v>
      </c>
      <c r="D398" s="6">
        <v>2016</v>
      </c>
      <c r="E398" s="5" t="s">
        <v>23</v>
      </c>
      <c r="F398" s="7">
        <v>7</v>
      </c>
      <c r="G398" t="s">
        <v>35</v>
      </c>
      <c r="H398" t="s">
        <v>25</v>
      </c>
      <c r="I398" t="s">
        <v>1522</v>
      </c>
      <c r="J398" t="s">
        <v>37</v>
      </c>
      <c r="K398" t="s">
        <v>113</v>
      </c>
      <c r="L398">
        <v>90036</v>
      </c>
      <c r="M398" t="s">
        <v>1523</v>
      </c>
      <c r="N398" t="s">
        <v>40</v>
      </c>
      <c r="O398" t="s">
        <v>71</v>
      </c>
      <c r="P398" t="s">
        <v>1524</v>
      </c>
      <c r="Q398" s="8">
        <v>38000</v>
      </c>
      <c r="R398">
        <v>4</v>
      </c>
      <c r="S398" s="8">
        <f>Table3[[#This Row],[Harga]]*Table3[[#This Row],[Quantity]]</f>
        <v>152000</v>
      </c>
      <c r="T398">
        <v>0.2</v>
      </c>
      <c r="U398" s="8">
        <f>Table3[[#This Row],[Discount]]*Table3[[#This Row],[Revenue]]</f>
        <v>30400</v>
      </c>
      <c r="V398" s="8">
        <f>Table3[[#This Row],[Revenue]]-Table3[[#This Row],[Total Discount]]</f>
        <v>121600</v>
      </c>
    </row>
    <row r="399" spans="1:22" x14ac:dyDescent="0.35">
      <c r="A399">
        <v>395</v>
      </c>
      <c r="B399" t="s">
        <v>1525</v>
      </c>
      <c r="C399" s="5">
        <v>42290</v>
      </c>
      <c r="D399" s="6">
        <v>2015</v>
      </c>
      <c r="E399" s="5" t="s">
        <v>44</v>
      </c>
      <c r="F399" s="7">
        <v>13</v>
      </c>
      <c r="G399" t="s">
        <v>51</v>
      </c>
      <c r="H399" t="s">
        <v>25</v>
      </c>
      <c r="I399" t="s">
        <v>1526</v>
      </c>
      <c r="J399" t="s">
        <v>27</v>
      </c>
      <c r="K399" t="s">
        <v>253</v>
      </c>
      <c r="L399">
        <v>40214</v>
      </c>
      <c r="M399" t="s">
        <v>1527</v>
      </c>
      <c r="N399" t="s">
        <v>135</v>
      </c>
      <c r="O399" t="s">
        <v>136</v>
      </c>
      <c r="P399" t="s">
        <v>1528</v>
      </c>
      <c r="Q399" s="8">
        <v>84000</v>
      </c>
      <c r="R399">
        <v>7</v>
      </c>
      <c r="S399" s="8">
        <f>Table3[[#This Row],[Harga]]*Table3[[#This Row],[Quantity]]</f>
        <v>588000</v>
      </c>
      <c r="T399">
        <v>0</v>
      </c>
      <c r="U399" s="8">
        <f>Table3[[#This Row],[Discount]]*Table3[[#This Row],[Revenue]]</f>
        <v>0</v>
      </c>
      <c r="V399" s="8">
        <f>Table3[[#This Row],[Revenue]]-Table3[[#This Row],[Total Discount]]</f>
        <v>588000</v>
      </c>
    </row>
    <row r="400" spans="1:22" x14ac:dyDescent="0.35">
      <c r="A400">
        <v>396</v>
      </c>
      <c r="B400" t="s">
        <v>1529</v>
      </c>
      <c r="C400" s="5">
        <v>42736</v>
      </c>
      <c r="D400" s="6">
        <v>2017</v>
      </c>
      <c r="E400" s="5" t="s">
        <v>115</v>
      </c>
      <c r="F400" s="7">
        <v>1</v>
      </c>
      <c r="G400" t="s">
        <v>67</v>
      </c>
      <c r="H400" t="s">
        <v>25</v>
      </c>
      <c r="I400" t="s">
        <v>1530</v>
      </c>
      <c r="J400" t="s">
        <v>27</v>
      </c>
      <c r="K400" t="s">
        <v>53</v>
      </c>
      <c r="L400">
        <v>44052</v>
      </c>
      <c r="M400" t="s">
        <v>1531</v>
      </c>
      <c r="N400" t="s">
        <v>30</v>
      </c>
      <c r="O400" t="s">
        <v>55</v>
      </c>
      <c r="P400" t="s">
        <v>1532</v>
      </c>
      <c r="Q400" s="8">
        <v>49000</v>
      </c>
      <c r="R400">
        <v>4</v>
      </c>
      <c r="S400" s="8">
        <f>Table3[[#This Row],[Harga]]*Table3[[#This Row],[Quantity]]</f>
        <v>196000</v>
      </c>
      <c r="T400">
        <v>0.2</v>
      </c>
      <c r="U400" s="8">
        <f>Table3[[#This Row],[Discount]]*Table3[[#This Row],[Revenue]]</f>
        <v>39200</v>
      </c>
      <c r="V400" s="8">
        <f>Table3[[#This Row],[Revenue]]-Table3[[#This Row],[Total Discount]]</f>
        <v>156800</v>
      </c>
    </row>
    <row r="401" spans="1:22" x14ac:dyDescent="0.35">
      <c r="A401">
        <v>397</v>
      </c>
      <c r="B401" t="s">
        <v>1533</v>
      </c>
      <c r="C401" s="5">
        <v>41677</v>
      </c>
      <c r="D401" s="6">
        <v>2014</v>
      </c>
      <c r="E401" s="5" t="s">
        <v>344</v>
      </c>
      <c r="F401" s="7">
        <v>7</v>
      </c>
      <c r="G401" t="s">
        <v>24</v>
      </c>
      <c r="H401" t="s">
        <v>25</v>
      </c>
      <c r="I401" t="s">
        <v>1534</v>
      </c>
      <c r="J401" t="s">
        <v>37</v>
      </c>
      <c r="K401" t="s">
        <v>227</v>
      </c>
      <c r="L401">
        <v>7036</v>
      </c>
      <c r="M401" t="s">
        <v>1535</v>
      </c>
      <c r="N401" t="s">
        <v>135</v>
      </c>
      <c r="O401" t="s">
        <v>162</v>
      </c>
      <c r="P401" t="s">
        <v>1536</v>
      </c>
      <c r="Q401" s="8">
        <v>116000</v>
      </c>
      <c r="R401">
        <v>7</v>
      </c>
      <c r="S401" s="8">
        <f>Table3[[#This Row],[Harga]]*Table3[[#This Row],[Quantity]]</f>
        <v>812000</v>
      </c>
      <c r="T401">
        <v>0</v>
      </c>
      <c r="U401" s="8">
        <f>Table3[[#This Row],[Discount]]*Table3[[#This Row],[Revenue]]</f>
        <v>0</v>
      </c>
      <c r="V401" s="8">
        <f>Table3[[#This Row],[Revenue]]-Table3[[#This Row],[Total Discount]]</f>
        <v>812000</v>
      </c>
    </row>
    <row r="402" spans="1:22" x14ac:dyDescent="0.35">
      <c r="A402">
        <v>398</v>
      </c>
      <c r="B402" t="s">
        <v>1537</v>
      </c>
      <c r="C402" s="5">
        <v>42541</v>
      </c>
      <c r="D402" s="6">
        <v>2016</v>
      </c>
      <c r="E402" s="5" t="s">
        <v>34</v>
      </c>
      <c r="F402" s="7">
        <v>20</v>
      </c>
      <c r="G402" t="s">
        <v>24</v>
      </c>
      <c r="H402" t="s">
        <v>25</v>
      </c>
      <c r="I402" t="s">
        <v>1538</v>
      </c>
      <c r="J402" t="s">
        <v>37</v>
      </c>
      <c r="K402" t="s">
        <v>227</v>
      </c>
      <c r="L402">
        <v>93905</v>
      </c>
      <c r="M402" t="s">
        <v>1539</v>
      </c>
      <c r="N402" t="s">
        <v>40</v>
      </c>
      <c r="O402" t="s">
        <v>96</v>
      </c>
      <c r="P402" t="s">
        <v>1540</v>
      </c>
      <c r="Q402" s="8">
        <v>6000</v>
      </c>
      <c r="R402">
        <v>2</v>
      </c>
      <c r="S402" s="8">
        <f>Table3[[#This Row],[Harga]]*Table3[[#This Row],[Quantity]]</f>
        <v>12000</v>
      </c>
      <c r="T402">
        <v>0</v>
      </c>
      <c r="U402" s="8">
        <f>Table3[[#This Row],[Discount]]*Table3[[#This Row],[Revenue]]</f>
        <v>0</v>
      </c>
      <c r="V402" s="8">
        <f>Table3[[#This Row],[Revenue]]-Table3[[#This Row],[Total Discount]]</f>
        <v>12000</v>
      </c>
    </row>
    <row r="403" spans="1:22" x14ac:dyDescent="0.35">
      <c r="A403">
        <v>399</v>
      </c>
      <c r="B403" t="s">
        <v>1541</v>
      </c>
      <c r="C403" s="5">
        <v>42518</v>
      </c>
      <c r="D403" s="6">
        <v>2016</v>
      </c>
      <c r="E403" s="5" t="s">
        <v>87</v>
      </c>
      <c r="F403" s="7">
        <v>28</v>
      </c>
      <c r="G403" t="s">
        <v>67</v>
      </c>
      <c r="H403" t="s">
        <v>25</v>
      </c>
      <c r="I403" t="s">
        <v>518</v>
      </c>
      <c r="J403" t="s">
        <v>27</v>
      </c>
      <c r="K403" t="s">
        <v>519</v>
      </c>
      <c r="L403">
        <v>39212</v>
      </c>
      <c r="M403" t="s">
        <v>660</v>
      </c>
      <c r="N403" t="s">
        <v>40</v>
      </c>
      <c r="O403" t="s">
        <v>96</v>
      </c>
      <c r="P403" t="s">
        <v>661</v>
      </c>
      <c r="Q403" s="8">
        <v>100000</v>
      </c>
      <c r="R403">
        <v>6</v>
      </c>
      <c r="S403" s="8">
        <f>Table3[[#This Row],[Harga]]*Table3[[#This Row],[Quantity]]</f>
        <v>600000</v>
      </c>
      <c r="T403">
        <v>0</v>
      </c>
      <c r="U403" s="8">
        <f>Table3[[#This Row],[Discount]]*Table3[[#This Row],[Revenue]]</f>
        <v>0</v>
      </c>
      <c r="V403" s="8">
        <f>Table3[[#This Row],[Revenue]]-Table3[[#This Row],[Total Discount]]</f>
        <v>600000</v>
      </c>
    </row>
    <row r="404" spans="1:22" x14ac:dyDescent="0.35">
      <c r="A404">
        <v>400</v>
      </c>
      <c r="B404" t="s">
        <v>1542</v>
      </c>
      <c r="C404" s="5">
        <v>42419</v>
      </c>
      <c r="D404" s="6">
        <v>2016</v>
      </c>
      <c r="E404" s="5" t="s">
        <v>344</v>
      </c>
      <c r="F404" s="7">
        <v>19</v>
      </c>
      <c r="G404" t="s">
        <v>24</v>
      </c>
      <c r="H404" t="s">
        <v>139</v>
      </c>
      <c r="I404" t="s">
        <v>1062</v>
      </c>
      <c r="J404" t="s">
        <v>27</v>
      </c>
      <c r="K404" t="s">
        <v>651</v>
      </c>
      <c r="L404">
        <v>10035</v>
      </c>
      <c r="M404" t="s">
        <v>1458</v>
      </c>
      <c r="N404" t="s">
        <v>30</v>
      </c>
      <c r="O404" t="s">
        <v>55</v>
      </c>
      <c r="P404" t="s">
        <v>1459</v>
      </c>
      <c r="Q404" s="8">
        <v>23000</v>
      </c>
      <c r="R404">
        <v>2</v>
      </c>
      <c r="S404" s="8">
        <f>Table3[[#This Row],[Harga]]*Table3[[#This Row],[Quantity]]</f>
        <v>46000</v>
      </c>
      <c r="T404">
        <v>0</v>
      </c>
      <c r="U404" s="8">
        <f>Table3[[#This Row],[Discount]]*Table3[[#This Row],[Revenue]]</f>
        <v>0</v>
      </c>
      <c r="V404" s="8">
        <f>Table3[[#This Row],[Revenue]]-Table3[[#This Row],[Total Discount]]</f>
        <v>46000</v>
      </c>
    </row>
    <row r="405" spans="1:22" x14ac:dyDescent="0.35">
      <c r="A405">
        <v>401</v>
      </c>
      <c r="B405" t="s">
        <v>1543</v>
      </c>
      <c r="C405" s="5">
        <v>41854</v>
      </c>
      <c r="D405" s="6">
        <v>2014</v>
      </c>
      <c r="E405" s="5" t="s">
        <v>93</v>
      </c>
      <c r="F405" s="7">
        <v>3</v>
      </c>
      <c r="G405" t="s">
        <v>51</v>
      </c>
      <c r="H405" t="s">
        <v>139</v>
      </c>
      <c r="I405" t="s">
        <v>1544</v>
      </c>
      <c r="J405" t="s">
        <v>27</v>
      </c>
      <c r="K405" t="s">
        <v>274</v>
      </c>
      <c r="L405">
        <v>10035</v>
      </c>
      <c r="M405" t="s">
        <v>1545</v>
      </c>
      <c r="N405" t="s">
        <v>40</v>
      </c>
      <c r="O405" t="s">
        <v>63</v>
      </c>
      <c r="P405" t="s">
        <v>1546</v>
      </c>
      <c r="Q405" s="8">
        <v>40000</v>
      </c>
      <c r="R405">
        <v>2</v>
      </c>
      <c r="S405" s="8">
        <f>Table3[[#This Row],[Harga]]*Table3[[#This Row],[Quantity]]</f>
        <v>80000</v>
      </c>
      <c r="T405">
        <v>0</v>
      </c>
      <c r="U405" s="8">
        <f>Table3[[#This Row],[Discount]]*Table3[[#This Row],[Revenue]]</f>
        <v>0</v>
      </c>
      <c r="V405" s="8">
        <f>Table3[[#This Row],[Revenue]]-Table3[[#This Row],[Total Discount]]</f>
        <v>80000</v>
      </c>
    </row>
    <row r="406" spans="1:22" x14ac:dyDescent="0.35">
      <c r="A406">
        <v>402</v>
      </c>
      <c r="B406" t="s">
        <v>1547</v>
      </c>
      <c r="C406" s="5">
        <v>42835</v>
      </c>
      <c r="D406" s="6">
        <v>2017</v>
      </c>
      <c r="E406" s="5" t="s">
        <v>58</v>
      </c>
      <c r="F406" s="7">
        <v>10</v>
      </c>
      <c r="G406" t="s">
        <v>51</v>
      </c>
      <c r="H406" t="s">
        <v>25</v>
      </c>
      <c r="I406" t="s">
        <v>1548</v>
      </c>
      <c r="J406" t="s">
        <v>75</v>
      </c>
      <c r="K406" t="s">
        <v>248</v>
      </c>
      <c r="L406">
        <v>8901</v>
      </c>
      <c r="M406" t="s">
        <v>546</v>
      </c>
      <c r="N406" t="s">
        <v>40</v>
      </c>
      <c r="O406" t="s">
        <v>63</v>
      </c>
      <c r="P406" t="s">
        <v>547</v>
      </c>
      <c r="Q406" s="8">
        <v>8000</v>
      </c>
      <c r="R406">
        <v>1</v>
      </c>
      <c r="S406" s="8">
        <f>Table3[[#This Row],[Harga]]*Table3[[#This Row],[Quantity]]</f>
        <v>8000</v>
      </c>
      <c r="T406">
        <v>0</v>
      </c>
      <c r="U406" s="8">
        <f>Table3[[#This Row],[Discount]]*Table3[[#This Row],[Revenue]]</f>
        <v>0</v>
      </c>
      <c r="V406" s="8">
        <f>Table3[[#This Row],[Revenue]]-Table3[[#This Row],[Total Discount]]</f>
        <v>8000</v>
      </c>
    </row>
    <row r="407" spans="1:22" x14ac:dyDescent="0.35">
      <c r="A407">
        <v>403</v>
      </c>
      <c r="B407" t="s">
        <v>1549</v>
      </c>
      <c r="C407" s="5">
        <v>41799</v>
      </c>
      <c r="D407" s="6">
        <v>2014</v>
      </c>
      <c r="E407" s="5" t="s">
        <v>34</v>
      </c>
      <c r="F407" s="7">
        <v>9</v>
      </c>
      <c r="G407" t="s">
        <v>51</v>
      </c>
      <c r="H407" t="s">
        <v>25</v>
      </c>
      <c r="I407" t="s">
        <v>1550</v>
      </c>
      <c r="J407" t="s">
        <v>27</v>
      </c>
      <c r="K407" t="s">
        <v>141</v>
      </c>
      <c r="L407">
        <v>94122</v>
      </c>
      <c r="M407" t="s">
        <v>1551</v>
      </c>
      <c r="N407" t="s">
        <v>40</v>
      </c>
      <c r="O407" t="s">
        <v>790</v>
      </c>
      <c r="P407" t="s">
        <v>1552</v>
      </c>
      <c r="Q407" s="8">
        <v>8000</v>
      </c>
      <c r="R407">
        <v>2</v>
      </c>
      <c r="S407" s="8">
        <f>Table3[[#This Row],[Harga]]*Table3[[#This Row],[Quantity]]</f>
        <v>16000</v>
      </c>
      <c r="T407">
        <v>0</v>
      </c>
      <c r="U407" s="8">
        <f>Table3[[#This Row],[Discount]]*Table3[[#This Row],[Revenue]]</f>
        <v>0</v>
      </c>
      <c r="V407" s="8">
        <f>Table3[[#This Row],[Revenue]]-Table3[[#This Row],[Total Discount]]</f>
        <v>16000</v>
      </c>
    </row>
    <row r="408" spans="1:22" x14ac:dyDescent="0.35">
      <c r="A408">
        <v>404</v>
      </c>
      <c r="B408" t="s">
        <v>1553</v>
      </c>
      <c r="C408" s="5">
        <v>42374</v>
      </c>
      <c r="D408" s="6">
        <v>2016</v>
      </c>
      <c r="E408" s="5" t="s">
        <v>115</v>
      </c>
      <c r="F408" s="7">
        <v>5</v>
      </c>
      <c r="G408" t="s">
        <v>51</v>
      </c>
      <c r="H408" t="s">
        <v>25</v>
      </c>
      <c r="I408" t="s">
        <v>1403</v>
      </c>
      <c r="J408" t="s">
        <v>37</v>
      </c>
      <c r="K408" t="s">
        <v>166</v>
      </c>
      <c r="L408">
        <v>32216</v>
      </c>
      <c r="M408" t="s">
        <v>1554</v>
      </c>
      <c r="N408" t="s">
        <v>135</v>
      </c>
      <c r="O408" t="s">
        <v>162</v>
      </c>
      <c r="P408" t="s">
        <v>1555</v>
      </c>
      <c r="Q408" s="8">
        <v>192000</v>
      </c>
      <c r="R408">
        <v>6</v>
      </c>
      <c r="S408" s="8">
        <f>Table3[[#This Row],[Harga]]*Table3[[#This Row],[Quantity]]</f>
        <v>1152000</v>
      </c>
      <c r="T408">
        <v>0.2</v>
      </c>
      <c r="U408" s="8">
        <f>Table3[[#This Row],[Discount]]*Table3[[#This Row],[Revenue]]</f>
        <v>230400</v>
      </c>
      <c r="V408" s="8">
        <f>Table3[[#This Row],[Revenue]]-Table3[[#This Row],[Total Discount]]</f>
        <v>921600</v>
      </c>
    </row>
    <row r="409" spans="1:22" x14ac:dyDescent="0.35">
      <c r="A409">
        <v>405</v>
      </c>
      <c r="B409" t="s">
        <v>1556</v>
      </c>
      <c r="C409" s="5">
        <v>41649</v>
      </c>
      <c r="D409" s="6">
        <v>2014</v>
      </c>
      <c r="E409" s="5" t="s">
        <v>115</v>
      </c>
      <c r="F409" s="7">
        <v>10</v>
      </c>
      <c r="G409" t="s">
        <v>35</v>
      </c>
      <c r="H409" t="s">
        <v>139</v>
      </c>
      <c r="I409" t="s">
        <v>1557</v>
      </c>
      <c r="J409" t="s">
        <v>37</v>
      </c>
      <c r="K409" t="s">
        <v>38</v>
      </c>
      <c r="L409">
        <v>22153</v>
      </c>
      <c r="M409" t="s">
        <v>1558</v>
      </c>
      <c r="N409" t="s">
        <v>40</v>
      </c>
      <c r="O409" t="s">
        <v>41</v>
      </c>
      <c r="P409" t="s">
        <v>1559</v>
      </c>
      <c r="Q409" s="8">
        <v>3000</v>
      </c>
      <c r="R409">
        <v>1</v>
      </c>
      <c r="S409" s="8">
        <f>Table3[[#This Row],[Harga]]*Table3[[#This Row],[Quantity]]</f>
        <v>3000</v>
      </c>
      <c r="T409">
        <v>0</v>
      </c>
      <c r="U409" s="8">
        <f>Table3[[#This Row],[Discount]]*Table3[[#This Row],[Revenue]]</f>
        <v>0</v>
      </c>
      <c r="V409" s="8">
        <f>Table3[[#This Row],[Revenue]]-Table3[[#This Row],[Total Discount]]</f>
        <v>3000</v>
      </c>
    </row>
    <row r="410" spans="1:22" x14ac:dyDescent="0.35">
      <c r="A410">
        <v>406</v>
      </c>
      <c r="B410" t="s">
        <v>1560</v>
      </c>
      <c r="C410" s="5">
        <v>42642</v>
      </c>
      <c r="D410" s="6">
        <v>2016</v>
      </c>
      <c r="E410" s="5" t="s">
        <v>111</v>
      </c>
      <c r="F410" s="7">
        <v>29</v>
      </c>
      <c r="G410" t="s">
        <v>51</v>
      </c>
      <c r="H410" t="s">
        <v>25</v>
      </c>
      <c r="I410" t="s">
        <v>1561</v>
      </c>
      <c r="J410" t="s">
        <v>37</v>
      </c>
      <c r="K410" t="s">
        <v>61</v>
      </c>
      <c r="L410">
        <v>19140</v>
      </c>
      <c r="M410" t="s">
        <v>1562</v>
      </c>
      <c r="N410" t="s">
        <v>40</v>
      </c>
      <c r="O410" t="s">
        <v>41</v>
      </c>
      <c r="P410" t="s">
        <v>1563</v>
      </c>
      <c r="Q410" s="8">
        <v>16000</v>
      </c>
      <c r="R410">
        <v>4</v>
      </c>
      <c r="S410" s="8">
        <f>Table3[[#This Row],[Harga]]*Table3[[#This Row],[Quantity]]</f>
        <v>64000</v>
      </c>
      <c r="T410">
        <v>0.2</v>
      </c>
      <c r="U410" s="8">
        <f>Table3[[#This Row],[Discount]]*Table3[[#This Row],[Revenue]]</f>
        <v>12800</v>
      </c>
      <c r="V410" s="8">
        <f>Table3[[#This Row],[Revenue]]-Table3[[#This Row],[Total Discount]]</f>
        <v>51200</v>
      </c>
    </row>
    <row r="411" spans="1:22" x14ac:dyDescent="0.35">
      <c r="A411">
        <v>407</v>
      </c>
      <c r="B411" t="s">
        <v>1564</v>
      </c>
      <c r="C411" s="5">
        <v>41735</v>
      </c>
      <c r="D411" s="6">
        <v>2014</v>
      </c>
      <c r="E411" s="5" t="s">
        <v>58</v>
      </c>
      <c r="F411" s="7">
        <v>6</v>
      </c>
      <c r="G411" t="s">
        <v>35</v>
      </c>
      <c r="H411" t="s">
        <v>25</v>
      </c>
      <c r="I411" t="s">
        <v>1565</v>
      </c>
      <c r="J411" t="s">
        <v>37</v>
      </c>
      <c r="K411" t="s">
        <v>28</v>
      </c>
      <c r="L411">
        <v>17602</v>
      </c>
      <c r="M411" t="s">
        <v>1566</v>
      </c>
      <c r="N411" t="s">
        <v>40</v>
      </c>
      <c r="O411" t="s">
        <v>71</v>
      </c>
      <c r="P411" t="s">
        <v>1567</v>
      </c>
      <c r="Q411" s="8">
        <v>45000</v>
      </c>
      <c r="R411">
        <v>6</v>
      </c>
      <c r="S411" s="8">
        <f>Table3[[#This Row],[Harga]]*Table3[[#This Row],[Quantity]]</f>
        <v>270000</v>
      </c>
      <c r="T411">
        <v>0.7</v>
      </c>
      <c r="U411" s="8">
        <f>Table3[[#This Row],[Discount]]*Table3[[#This Row],[Revenue]]</f>
        <v>189000</v>
      </c>
      <c r="V411" s="8">
        <f>Table3[[#This Row],[Revenue]]-Table3[[#This Row],[Total Discount]]</f>
        <v>81000</v>
      </c>
    </row>
    <row r="412" spans="1:22" x14ac:dyDescent="0.35">
      <c r="A412">
        <v>408</v>
      </c>
      <c r="B412" t="s">
        <v>1568</v>
      </c>
      <c r="C412" s="5">
        <v>42616</v>
      </c>
      <c r="D412" s="6">
        <v>2016</v>
      </c>
      <c r="E412" s="5" t="s">
        <v>111</v>
      </c>
      <c r="F412" s="7">
        <v>3</v>
      </c>
      <c r="G412" t="s">
        <v>51</v>
      </c>
      <c r="H412" t="s">
        <v>25</v>
      </c>
      <c r="I412" t="s">
        <v>1569</v>
      </c>
      <c r="J412" t="s">
        <v>75</v>
      </c>
      <c r="K412" t="s">
        <v>53</v>
      </c>
      <c r="L412">
        <v>19143</v>
      </c>
      <c r="M412" t="s">
        <v>1570</v>
      </c>
      <c r="N412" t="s">
        <v>40</v>
      </c>
      <c r="O412" t="s">
        <v>71</v>
      </c>
      <c r="P412" t="s">
        <v>1571</v>
      </c>
      <c r="Q412" s="8">
        <v>1142000</v>
      </c>
      <c r="R412">
        <v>5</v>
      </c>
      <c r="S412" s="8">
        <f>Table3[[#This Row],[Harga]]*Table3[[#This Row],[Quantity]]</f>
        <v>5710000</v>
      </c>
      <c r="T412">
        <v>0.7</v>
      </c>
      <c r="U412" s="8">
        <f>Table3[[#This Row],[Discount]]*Table3[[#This Row],[Revenue]]</f>
        <v>3996999.9999999995</v>
      </c>
      <c r="V412" s="8">
        <f>Table3[[#This Row],[Revenue]]-Table3[[#This Row],[Total Discount]]</f>
        <v>1713000.0000000005</v>
      </c>
    </row>
    <row r="413" spans="1:22" x14ac:dyDescent="0.35">
      <c r="A413">
        <v>409</v>
      </c>
      <c r="B413" t="s">
        <v>1572</v>
      </c>
      <c r="C413" s="5">
        <v>42296</v>
      </c>
      <c r="D413" s="6">
        <v>2015</v>
      </c>
      <c r="E413" s="5" t="s">
        <v>44</v>
      </c>
      <c r="F413" s="7">
        <v>19</v>
      </c>
      <c r="G413" t="s">
        <v>24</v>
      </c>
      <c r="H413" t="s">
        <v>139</v>
      </c>
      <c r="I413" t="s">
        <v>122</v>
      </c>
      <c r="J413" t="s">
        <v>27</v>
      </c>
      <c r="K413" t="s">
        <v>500</v>
      </c>
      <c r="L413">
        <v>3301</v>
      </c>
      <c r="M413" t="s">
        <v>1573</v>
      </c>
      <c r="N413" t="s">
        <v>40</v>
      </c>
      <c r="O413" t="s">
        <v>63</v>
      </c>
      <c r="P413" t="s">
        <v>1574</v>
      </c>
      <c r="Q413" s="8">
        <v>35000</v>
      </c>
      <c r="R413">
        <v>3</v>
      </c>
      <c r="S413" s="8">
        <f>Table3[[#This Row],[Harga]]*Table3[[#This Row],[Quantity]]</f>
        <v>105000</v>
      </c>
      <c r="T413">
        <v>0</v>
      </c>
      <c r="U413" s="8">
        <f>Table3[[#This Row],[Discount]]*Table3[[#This Row],[Revenue]]</f>
        <v>0</v>
      </c>
      <c r="V413" s="8">
        <f>Table3[[#This Row],[Revenue]]-Table3[[#This Row],[Total Discount]]</f>
        <v>105000</v>
      </c>
    </row>
    <row r="414" spans="1:22" x14ac:dyDescent="0.35">
      <c r="A414">
        <v>410</v>
      </c>
      <c r="B414" t="s">
        <v>1575</v>
      </c>
      <c r="C414" s="5">
        <v>41983</v>
      </c>
      <c r="D414" s="6">
        <v>2014</v>
      </c>
      <c r="E414" s="5" t="s">
        <v>66</v>
      </c>
      <c r="F414" s="7">
        <v>10</v>
      </c>
      <c r="G414" t="s">
        <v>51</v>
      </c>
      <c r="H414" t="s">
        <v>25</v>
      </c>
      <c r="I414" t="s">
        <v>1576</v>
      </c>
      <c r="J414" t="s">
        <v>27</v>
      </c>
      <c r="K414" t="s">
        <v>141</v>
      </c>
      <c r="L414">
        <v>10009</v>
      </c>
      <c r="M414" t="s">
        <v>1577</v>
      </c>
      <c r="N414" t="s">
        <v>40</v>
      </c>
      <c r="O414" t="s">
        <v>63</v>
      </c>
      <c r="P414" t="s">
        <v>1578</v>
      </c>
      <c r="Q414" s="8">
        <v>12000</v>
      </c>
      <c r="R414">
        <v>2</v>
      </c>
      <c r="S414" s="8">
        <f>Table3[[#This Row],[Harga]]*Table3[[#This Row],[Quantity]]</f>
        <v>24000</v>
      </c>
      <c r="T414">
        <v>0</v>
      </c>
      <c r="U414" s="8">
        <f>Table3[[#This Row],[Discount]]*Table3[[#This Row],[Revenue]]</f>
        <v>0</v>
      </c>
      <c r="V414" s="8">
        <f>Table3[[#This Row],[Revenue]]-Table3[[#This Row],[Total Discount]]</f>
        <v>24000</v>
      </c>
    </row>
    <row r="415" spans="1:22" x14ac:dyDescent="0.35">
      <c r="A415">
        <v>411</v>
      </c>
      <c r="B415" t="s">
        <v>1579</v>
      </c>
      <c r="C415" s="5">
        <v>42972</v>
      </c>
      <c r="D415" s="6">
        <v>2017</v>
      </c>
      <c r="E415" s="5" t="s">
        <v>93</v>
      </c>
      <c r="F415" s="7">
        <v>25</v>
      </c>
      <c r="G415" t="s">
        <v>51</v>
      </c>
      <c r="H415" t="s">
        <v>25</v>
      </c>
      <c r="I415" t="s">
        <v>1530</v>
      </c>
      <c r="J415" t="s">
        <v>27</v>
      </c>
      <c r="K415" t="s">
        <v>354</v>
      </c>
      <c r="L415">
        <v>28205</v>
      </c>
      <c r="M415" t="s">
        <v>1580</v>
      </c>
      <c r="N415" t="s">
        <v>40</v>
      </c>
      <c r="O415" t="s">
        <v>63</v>
      </c>
      <c r="P415" t="s">
        <v>1581</v>
      </c>
      <c r="Q415" s="8">
        <v>193000</v>
      </c>
      <c r="R415">
        <v>5</v>
      </c>
      <c r="S415" s="8">
        <f>Table3[[#This Row],[Harga]]*Table3[[#This Row],[Quantity]]</f>
        <v>965000</v>
      </c>
      <c r="T415">
        <v>0.2</v>
      </c>
      <c r="U415" s="8">
        <f>Table3[[#This Row],[Discount]]*Table3[[#This Row],[Revenue]]</f>
        <v>193000</v>
      </c>
      <c r="V415" s="8">
        <f>Table3[[#This Row],[Revenue]]-Table3[[#This Row],[Total Discount]]</f>
        <v>772000</v>
      </c>
    </row>
    <row r="416" spans="1:22" x14ac:dyDescent="0.35">
      <c r="A416">
        <v>412</v>
      </c>
      <c r="B416" t="s">
        <v>1582</v>
      </c>
      <c r="C416" s="5">
        <v>42386</v>
      </c>
      <c r="D416" s="6">
        <v>2016</v>
      </c>
      <c r="E416" s="5" t="s">
        <v>115</v>
      </c>
      <c r="F416" s="7">
        <v>17</v>
      </c>
      <c r="G416" t="s">
        <v>24</v>
      </c>
      <c r="H416" t="s">
        <v>25</v>
      </c>
      <c r="I416" t="s">
        <v>1211</v>
      </c>
      <c r="J416" t="s">
        <v>75</v>
      </c>
      <c r="K416" t="s">
        <v>236</v>
      </c>
      <c r="L416">
        <v>3301</v>
      </c>
      <c r="M416" t="s">
        <v>1583</v>
      </c>
      <c r="N416" t="s">
        <v>30</v>
      </c>
      <c r="O416" t="s">
        <v>55</v>
      </c>
      <c r="P416" t="s">
        <v>1584</v>
      </c>
      <c r="Q416" s="8">
        <v>323000</v>
      </c>
      <c r="R416">
        <v>3</v>
      </c>
      <c r="S416" s="8">
        <f>Table3[[#This Row],[Harga]]*Table3[[#This Row],[Quantity]]</f>
        <v>969000</v>
      </c>
      <c r="T416">
        <v>0</v>
      </c>
      <c r="U416" s="8">
        <f>Table3[[#This Row],[Discount]]*Table3[[#This Row],[Revenue]]</f>
        <v>0</v>
      </c>
      <c r="V416" s="8">
        <f>Table3[[#This Row],[Revenue]]-Table3[[#This Row],[Total Discount]]</f>
        <v>969000</v>
      </c>
    </row>
    <row r="417" spans="1:22" x14ac:dyDescent="0.35">
      <c r="A417">
        <v>413</v>
      </c>
      <c r="B417" t="s">
        <v>1585</v>
      </c>
      <c r="C417" s="5">
        <v>41899</v>
      </c>
      <c r="D417" s="6">
        <v>2014</v>
      </c>
      <c r="E417" s="5" t="s">
        <v>111</v>
      </c>
      <c r="F417" s="7">
        <v>17</v>
      </c>
      <c r="G417" t="s">
        <v>24</v>
      </c>
      <c r="H417" t="s">
        <v>139</v>
      </c>
      <c r="I417" t="s">
        <v>1586</v>
      </c>
      <c r="J417" t="s">
        <v>75</v>
      </c>
      <c r="K417" t="s">
        <v>193</v>
      </c>
      <c r="L417">
        <v>19120</v>
      </c>
      <c r="M417" t="s">
        <v>1587</v>
      </c>
      <c r="N417" t="s">
        <v>40</v>
      </c>
      <c r="O417" t="s">
        <v>71</v>
      </c>
      <c r="P417" t="s">
        <v>1588</v>
      </c>
      <c r="Q417" s="8">
        <v>6000</v>
      </c>
      <c r="R417">
        <v>4</v>
      </c>
      <c r="S417" s="8">
        <f>Table3[[#This Row],[Harga]]*Table3[[#This Row],[Quantity]]</f>
        <v>24000</v>
      </c>
      <c r="T417">
        <v>0.7</v>
      </c>
      <c r="U417" s="8">
        <f>Table3[[#This Row],[Discount]]*Table3[[#This Row],[Revenue]]</f>
        <v>16800</v>
      </c>
      <c r="V417" s="8">
        <f>Table3[[#This Row],[Revenue]]-Table3[[#This Row],[Total Discount]]</f>
        <v>7200</v>
      </c>
    </row>
    <row r="418" spans="1:22" x14ac:dyDescent="0.35">
      <c r="A418">
        <v>414</v>
      </c>
      <c r="B418" t="s">
        <v>1589</v>
      </c>
      <c r="C418" s="5">
        <v>43069</v>
      </c>
      <c r="D418" s="6">
        <v>2017</v>
      </c>
      <c r="E418" s="5" t="s">
        <v>23</v>
      </c>
      <c r="F418" s="7">
        <v>30</v>
      </c>
      <c r="G418" t="s">
        <v>67</v>
      </c>
      <c r="H418" t="s">
        <v>139</v>
      </c>
      <c r="I418" t="s">
        <v>74</v>
      </c>
      <c r="J418" t="s">
        <v>75</v>
      </c>
      <c r="K418" t="s">
        <v>141</v>
      </c>
      <c r="L418">
        <v>10024</v>
      </c>
      <c r="M418" t="s">
        <v>1590</v>
      </c>
      <c r="N418" t="s">
        <v>40</v>
      </c>
      <c r="O418" t="s">
        <v>71</v>
      </c>
      <c r="P418" t="s">
        <v>1591</v>
      </c>
      <c r="Q418" s="8">
        <v>69000</v>
      </c>
      <c r="R418">
        <v>3</v>
      </c>
      <c r="S418" s="8">
        <f>Table3[[#This Row],[Harga]]*Table3[[#This Row],[Quantity]]</f>
        <v>207000</v>
      </c>
      <c r="T418">
        <v>0.2</v>
      </c>
      <c r="U418" s="8">
        <f>Table3[[#This Row],[Discount]]*Table3[[#This Row],[Revenue]]</f>
        <v>41400</v>
      </c>
      <c r="V418" s="8">
        <f>Table3[[#This Row],[Revenue]]-Table3[[#This Row],[Total Discount]]</f>
        <v>165600</v>
      </c>
    </row>
    <row r="419" spans="1:22" x14ac:dyDescent="0.35">
      <c r="A419">
        <v>415</v>
      </c>
      <c r="B419" t="s">
        <v>1592</v>
      </c>
      <c r="C419" s="5">
        <v>42286</v>
      </c>
      <c r="D419" s="6">
        <v>2015</v>
      </c>
      <c r="E419" s="5" t="s">
        <v>44</v>
      </c>
      <c r="F419" s="7">
        <v>9</v>
      </c>
      <c r="G419" t="s">
        <v>67</v>
      </c>
      <c r="H419" t="s">
        <v>131</v>
      </c>
      <c r="I419" t="s">
        <v>315</v>
      </c>
      <c r="J419" t="s">
        <v>27</v>
      </c>
      <c r="K419" t="s">
        <v>118</v>
      </c>
      <c r="L419">
        <v>22153</v>
      </c>
      <c r="M419" t="s">
        <v>1593</v>
      </c>
      <c r="N419" t="s">
        <v>40</v>
      </c>
      <c r="O419" t="s">
        <v>84</v>
      </c>
      <c r="P419" t="s">
        <v>1594</v>
      </c>
      <c r="Q419" s="8">
        <v>31000</v>
      </c>
      <c r="R419">
        <v>2</v>
      </c>
      <c r="S419" s="8">
        <f>Table3[[#This Row],[Harga]]*Table3[[#This Row],[Quantity]]</f>
        <v>62000</v>
      </c>
      <c r="T419">
        <v>0</v>
      </c>
      <c r="U419" s="8">
        <f>Table3[[#This Row],[Discount]]*Table3[[#This Row],[Revenue]]</f>
        <v>0</v>
      </c>
      <c r="V419" s="8">
        <f>Table3[[#This Row],[Revenue]]-Table3[[#This Row],[Total Discount]]</f>
        <v>62000</v>
      </c>
    </row>
    <row r="420" spans="1:22" x14ac:dyDescent="0.35">
      <c r="A420">
        <v>416</v>
      </c>
      <c r="B420" t="s">
        <v>1595</v>
      </c>
      <c r="C420" s="5">
        <v>43092</v>
      </c>
      <c r="D420" s="6">
        <v>2017</v>
      </c>
      <c r="E420" s="5" t="s">
        <v>66</v>
      </c>
      <c r="F420" s="7">
        <v>23</v>
      </c>
      <c r="G420" t="s">
        <v>67</v>
      </c>
      <c r="H420" t="s">
        <v>25</v>
      </c>
      <c r="I420" t="s">
        <v>287</v>
      </c>
      <c r="J420" t="s">
        <v>27</v>
      </c>
      <c r="K420" t="s">
        <v>188</v>
      </c>
      <c r="L420">
        <v>94109</v>
      </c>
      <c r="M420" t="s">
        <v>1596</v>
      </c>
      <c r="N420" t="s">
        <v>40</v>
      </c>
      <c r="O420" t="s">
        <v>96</v>
      </c>
      <c r="P420" t="s">
        <v>1597</v>
      </c>
      <c r="Q420" s="8">
        <v>14000</v>
      </c>
      <c r="R420">
        <v>4</v>
      </c>
      <c r="S420" s="8">
        <f>Table3[[#This Row],[Harga]]*Table3[[#This Row],[Quantity]]</f>
        <v>56000</v>
      </c>
      <c r="T420">
        <v>0</v>
      </c>
      <c r="U420" s="8">
        <f>Table3[[#This Row],[Discount]]*Table3[[#This Row],[Revenue]]</f>
        <v>0</v>
      </c>
      <c r="V420" s="8">
        <f>Table3[[#This Row],[Revenue]]-Table3[[#This Row],[Total Discount]]</f>
        <v>56000</v>
      </c>
    </row>
    <row r="421" spans="1:22" x14ac:dyDescent="0.35">
      <c r="A421">
        <v>417</v>
      </c>
      <c r="B421" t="s">
        <v>1598</v>
      </c>
      <c r="C421" s="5">
        <v>42665</v>
      </c>
      <c r="D421" s="6">
        <v>2016</v>
      </c>
      <c r="E421" s="5" t="s">
        <v>44</v>
      </c>
      <c r="F421" s="7">
        <v>22</v>
      </c>
      <c r="G421" t="s">
        <v>67</v>
      </c>
      <c r="H421" t="s">
        <v>139</v>
      </c>
      <c r="I421" t="s">
        <v>1599</v>
      </c>
      <c r="J421" t="s">
        <v>75</v>
      </c>
      <c r="K421" t="s">
        <v>127</v>
      </c>
      <c r="L421">
        <v>48227</v>
      </c>
      <c r="M421" t="s">
        <v>1197</v>
      </c>
      <c r="N421" t="s">
        <v>30</v>
      </c>
      <c r="O421" t="s">
        <v>55</v>
      </c>
      <c r="P421" t="s">
        <v>1198</v>
      </c>
      <c r="Q421" s="8">
        <v>19000</v>
      </c>
      <c r="R421">
        <v>5</v>
      </c>
      <c r="S421" s="8">
        <f>Table3[[#This Row],[Harga]]*Table3[[#This Row],[Quantity]]</f>
        <v>95000</v>
      </c>
      <c r="T421">
        <v>0</v>
      </c>
      <c r="U421" s="8">
        <f>Table3[[#This Row],[Discount]]*Table3[[#This Row],[Revenue]]</f>
        <v>0</v>
      </c>
      <c r="V421" s="8">
        <f>Table3[[#This Row],[Revenue]]-Table3[[#This Row],[Total Discount]]</f>
        <v>95000</v>
      </c>
    </row>
    <row r="422" spans="1:22" x14ac:dyDescent="0.35">
      <c r="A422">
        <v>418</v>
      </c>
      <c r="B422" t="s">
        <v>1600</v>
      </c>
      <c r="C422" s="5">
        <v>41758</v>
      </c>
      <c r="D422" s="6">
        <v>2014</v>
      </c>
      <c r="E422" s="5" t="s">
        <v>58</v>
      </c>
      <c r="F422" s="7">
        <v>29</v>
      </c>
      <c r="G422" t="s">
        <v>35</v>
      </c>
      <c r="H422" t="s">
        <v>25</v>
      </c>
      <c r="I422" t="s">
        <v>1601</v>
      </c>
      <c r="J422" t="s">
        <v>27</v>
      </c>
      <c r="K422" t="s">
        <v>500</v>
      </c>
      <c r="L422">
        <v>14609</v>
      </c>
      <c r="M422" t="s">
        <v>1602</v>
      </c>
      <c r="N422" t="s">
        <v>30</v>
      </c>
      <c r="O422" t="s">
        <v>55</v>
      </c>
      <c r="P422" t="s">
        <v>1603</v>
      </c>
      <c r="Q422" s="8">
        <v>18000</v>
      </c>
      <c r="R422">
        <v>2</v>
      </c>
      <c r="S422" s="8">
        <f>Table3[[#This Row],[Harga]]*Table3[[#This Row],[Quantity]]</f>
        <v>36000</v>
      </c>
      <c r="T422">
        <v>0</v>
      </c>
      <c r="U422" s="8">
        <f>Table3[[#This Row],[Discount]]*Table3[[#This Row],[Revenue]]</f>
        <v>0</v>
      </c>
      <c r="V422" s="8">
        <f>Table3[[#This Row],[Revenue]]-Table3[[#This Row],[Total Discount]]</f>
        <v>36000</v>
      </c>
    </row>
    <row r="423" spans="1:22" x14ac:dyDescent="0.35">
      <c r="A423">
        <v>419</v>
      </c>
      <c r="B423" t="s">
        <v>1604</v>
      </c>
      <c r="C423" s="5">
        <v>42119</v>
      </c>
      <c r="D423" s="6">
        <v>2015</v>
      </c>
      <c r="E423" s="5" t="s">
        <v>58</v>
      </c>
      <c r="F423" s="7">
        <v>25</v>
      </c>
      <c r="G423" t="s">
        <v>51</v>
      </c>
      <c r="H423" t="s">
        <v>25</v>
      </c>
      <c r="I423" t="s">
        <v>1605</v>
      </c>
      <c r="J423" t="s">
        <v>37</v>
      </c>
      <c r="K423" t="s">
        <v>324</v>
      </c>
      <c r="L423">
        <v>90045</v>
      </c>
      <c r="M423" t="s">
        <v>1606</v>
      </c>
      <c r="N423" t="s">
        <v>40</v>
      </c>
      <c r="O423" t="s">
        <v>71</v>
      </c>
      <c r="P423" t="s">
        <v>1607</v>
      </c>
      <c r="Q423" s="8">
        <v>14000</v>
      </c>
      <c r="R423">
        <v>3</v>
      </c>
      <c r="S423" s="8">
        <f>Table3[[#This Row],[Harga]]*Table3[[#This Row],[Quantity]]</f>
        <v>42000</v>
      </c>
      <c r="T423">
        <v>0.2</v>
      </c>
      <c r="U423" s="8">
        <f>Table3[[#This Row],[Discount]]*Table3[[#This Row],[Revenue]]</f>
        <v>8400</v>
      </c>
      <c r="V423" s="8">
        <f>Table3[[#This Row],[Revenue]]-Table3[[#This Row],[Total Discount]]</f>
        <v>33600</v>
      </c>
    </row>
    <row r="424" spans="1:22" x14ac:dyDescent="0.35">
      <c r="A424">
        <v>420</v>
      </c>
      <c r="B424" t="s">
        <v>1608</v>
      </c>
      <c r="C424" s="5">
        <v>42912</v>
      </c>
      <c r="D424" s="6">
        <v>2017</v>
      </c>
      <c r="E424" s="5" t="s">
        <v>34</v>
      </c>
      <c r="F424" s="7">
        <v>26</v>
      </c>
      <c r="G424" t="s">
        <v>35</v>
      </c>
      <c r="H424" t="s">
        <v>25</v>
      </c>
      <c r="I424" t="s">
        <v>1073</v>
      </c>
      <c r="J424" t="s">
        <v>27</v>
      </c>
      <c r="K424" t="s">
        <v>324</v>
      </c>
      <c r="L424">
        <v>92105</v>
      </c>
      <c r="M424" t="s">
        <v>1609</v>
      </c>
      <c r="N424" t="s">
        <v>40</v>
      </c>
      <c r="O424" t="s">
        <v>84</v>
      </c>
      <c r="P424" t="s">
        <v>1610</v>
      </c>
      <c r="Q424" s="8">
        <v>84000</v>
      </c>
      <c r="R424">
        <v>12</v>
      </c>
      <c r="S424" s="8">
        <f>Table3[[#This Row],[Harga]]*Table3[[#This Row],[Quantity]]</f>
        <v>1008000</v>
      </c>
      <c r="T424">
        <v>0</v>
      </c>
      <c r="U424" s="8">
        <f>Table3[[#This Row],[Discount]]*Table3[[#This Row],[Revenue]]</f>
        <v>0</v>
      </c>
      <c r="V424" s="8">
        <f>Table3[[#This Row],[Revenue]]-Table3[[#This Row],[Total Discount]]</f>
        <v>1008000</v>
      </c>
    </row>
    <row r="425" spans="1:22" x14ac:dyDescent="0.35">
      <c r="A425">
        <v>421</v>
      </c>
      <c r="B425" t="s">
        <v>1611</v>
      </c>
      <c r="C425" s="5">
        <v>43022</v>
      </c>
      <c r="D425" s="6">
        <v>2017</v>
      </c>
      <c r="E425" s="5" t="s">
        <v>44</v>
      </c>
      <c r="F425" s="7">
        <v>14</v>
      </c>
      <c r="G425" t="s">
        <v>51</v>
      </c>
      <c r="H425" t="s">
        <v>25</v>
      </c>
      <c r="I425" t="s">
        <v>1612</v>
      </c>
      <c r="J425" t="s">
        <v>75</v>
      </c>
      <c r="K425" t="s">
        <v>651</v>
      </c>
      <c r="L425">
        <v>21044</v>
      </c>
      <c r="M425" t="s">
        <v>1613</v>
      </c>
      <c r="N425" t="s">
        <v>40</v>
      </c>
      <c r="O425" t="s">
        <v>71</v>
      </c>
      <c r="P425" t="s">
        <v>1614</v>
      </c>
      <c r="Q425" s="8">
        <v>38000</v>
      </c>
      <c r="R425">
        <v>7</v>
      </c>
      <c r="S425" s="8">
        <f>Table3[[#This Row],[Harga]]*Table3[[#This Row],[Quantity]]</f>
        <v>266000</v>
      </c>
      <c r="T425">
        <v>0</v>
      </c>
      <c r="U425" s="8">
        <f>Table3[[#This Row],[Discount]]*Table3[[#This Row],[Revenue]]</f>
        <v>0</v>
      </c>
      <c r="V425" s="8">
        <f>Table3[[#This Row],[Revenue]]-Table3[[#This Row],[Total Discount]]</f>
        <v>266000</v>
      </c>
    </row>
    <row r="426" spans="1:22" x14ac:dyDescent="0.35">
      <c r="A426">
        <v>422</v>
      </c>
      <c r="B426" t="s">
        <v>1615</v>
      </c>
      <c r="C426" s="5">
        <v>41982</v>
      </c>
      <c r="D426" s="6">
        <v>2014</v>
      </c>
      <c r="E426" s="5" t="s">
        <v>66</v>
      </c>
      <c r="F426" s="7">
        <v>9</v>
      </c>
      <c r="G426" t="s">
        <v>35</v>
      </c>
      <c r="H426" t="s">
        <v>25</v>
      </c>
      <c r="I426" t="s">
        <v>1534</v>
      </c>
      <c r="J426" t="s">
        <v>37</v>
      </c>
      <c r="K426" t="s">
        <v>519</v>
      </c>
      <c r="L426">
        <v>94122</v>
      </c>
      <c r="M426" t="s">
        <v>824</v>
      </c>
      <c r="N426" t="s">
        <v>40</v>
      </c>
      <c r="O426" t="s">
        <v>63</v>
      </c>
      <c r="P426" t="s">
        <v>825</v>
      </c>
      <c r="Q426" s="8">
        <v>6000</v>
      </c>
      <c r="R426">
        <v>6</v>
      </c>
      <c r="S426" s="8">
        <f>Table3[[#This Row],[Harga]]*Table3[[#This Row],[Quantity]]</f>
        <v>36000</v>
      </c>
      <c r="T426">
        <v>0</v>
      </c>
      <c r="U426" s="8">
        <f>Table3[[#This Row],[Discount]]*Table3[[#This Row],[Revenue]]</f>
        <v>0</v>
      </c>
      <c r="V426" s="8">
        <f>Table3[[#This Row],[Revenue]]-Table3[[#This Row],[Total Discount]]</f>
        <v>36000</v>
      </c>
    </row>
    <row r="427" spans="1:22" x14ac:dyDescent="0.35">
      <c r="A427">
        <v>423</v>
      </c>
      <c r="B427" t="s">
        <v>1616</v>
      </c>
      <c r="C427" s="5">
        <v>42906</v>
      </c>
      <c r="D427" s="6">
        <v>2017</v>
      </c>
      <c r="E427" s="5" t="s">
        <v>34</v>
      </c>
      <c r="F427" s="7">
        <v>20</v>
      </c>
      <c r="G427" t="s">
        <v>67</v>
      </c>
      <c r="H427" t="s">
        <v>131</v>
      </c>
      <c r="I427" t="s">
        <v>927</v>
      </c>
      <c r="J427" t="s">
        <v>27</v>
      </c>
      <c r="K427" t="s">
        <v>151</v>
      </c>
      <c r="L427">
        <v>10801</v>
      </c>
      <c r="M427" t="s">
        <v>1617</v>
      </c>
      <c r="N427" t="s">
        <v>135</v>
      </c>
      <c r="O427" t="s">
        <v>162</v>
      </c>
      <c r="P427" t="s">
        <v>1618</v>
      </c>
      <c r="Q427" s="8">
        <v>150000</v>
      </c>
      <c r="R427">
        <v>5</v>
      </c>
      <c r="S427" s="8">
        <f>Table3[[#This Row],[Harga]]*Table3[[#This Row],[Quantity]]</f>
        <v>750000</v>
      </c>
      <c r="T427">
        <v>0</v>
      </c>
      <c r="U427" s="8">
        <f>Table3[[#This Row],[Discount]]*Table3[[#This Row],[Revenue]]</f>
        <v>0</v>
      </c>
      <c r="V427" s="8">
        <f>Table3[[#This Row],[Revenue]]-Table3[[#This Row],[Total Discount]]</f>
        <v>750000</v>
      </c>
    </row>
    <row r="428" spans="1:22" x14ac:dyDescent="0.35">
      <c r="A428">
        <v>424</v>
      </c>
      <c r="B428" t="s">
        <v>1619</v>
      </c>
      <c r="C428" s="5">
        <v>42912</v>
      </c>
      <c r="D428" s="6">
        <v>2017</v>
      </c>
      <c r="E428" s="5" t="s">
        <v>34</v>
      </c>
      <c r="F428" s="7">
        <v>26</v>
      </c>
      <c r="G428" t="s">
        <v>51</v>
      </c>
      <c r="H428" t="s">
        <v>25</v>
      </c>
      <c r="I428" t="s">
        <v>1302</v>
      </c>
      <c r="J428" t="s">
        <v>75</v>
      </c>
      <c r="K428" t="s">
        <v>127</v>
      </c>
      <c r="L428">
        <v>48227</v>
      </c>
      <c r="M428" t="s">
        <v>1620</v>
      </c>
      <c r="N428" t="s">
        <v>40</v>
      </c>
      <c r="O428" t="s">
        <v>63</v>
      </c>
      <c r="P428" t="s">
        <v>1621</v>
      </c>
      <c r="Q428" s="8">
        <v>5000</v>
      </c>
      <c r="R428">
        <v>1</v>
      </c>
      <c r="S428" s="8">
        <f>Table3[[#This Row],[Harga]]*Table3[[#This Row],[Quantity]]</f>
        <v>5000</v>
      </c>
      <c r="T428">
        <v>0</v>
      </c>
      <c r="U428" s="8">
        <f>Table3[[#This Row],[Discount]]*Table3[[#This Row],[Revenue]]</f>
        <v>0</v>
      </c>
      <c r="V428" s="8">
        <f>Table3[[#This Row],[Revenue]]-Table3[[#This Row],[Total Discount]]</f>
        <v>5000</v>
      </c>
    </row>
    <row r="429" spans="1:22" x14ac:dyDescent="0.35">
      <c r="A429">
        <v>425</v>
      </c>
      <c r="B429" t="s">
        <v>1622</v>
      </c>
      <c r="C429" s="5">
        <v>42684</v>
      </c>
      <c r="D429" s="6">
        <v>2016</v>
      </c>
      <c r="E429" s="5" t="s">
        <v>23</v>
      </c>
      <c r="F429" s="7">
        <v>10</v>
      </c>
      <c r="G429" t="s">
        <v>51</v>
      </c>
      <c r="H429" t="s">
        <v>25</v>
      </c>
      <c r="I429" t="s">
        <v>1623</v>
      </c>
      <c r="J429" t="s">
        <v>37</v>
      </c>
      <c r="K429" t="s">
        <v>329</v>
      </c>
      <c r="L429">
        <v>94122</v>
      </c>
      <c r="M429" t="s">
        <v>1624</v>
      </c>
      <c r="N429" t="s">
        <v>40</v>
      </c>
      <c r="O429" t="s">
        <v>84</v>
      </c>
      <c r="P429" t="s">
        <v>1625</v>
      </c>
      <c r="Q429" s="8">
        <v>156000</v>
      </c>
      <c r="R429">
        <v>7</v>
      </c>
      <c r="S429" s="8">
        <f>Table3[[#This Row],[Harga]]*Table3[[#This Row],[Quantity]]</f>
        <v>1092000</v>
      </c>
      <c r="T429">
        <v>0</v>
      </c>
      <c r="U429" s="8">
        <f>Table3[[#This Row],[Discount]]*Table3[[#This Row],[Revenue]]</f>
        <v>0</v>
      </c>
      <c r="V429" s="8">
        <f>Table3[[#This Row],[Revenue]]-Table3[[#This Row],[Total Discount]]</f>
        <v>1092000</v>
      </c>
    </row>
    <row r="430" spans="1:22" x14ac:dyDescent="0.35">
      <c r="A430">
        <v>426</v>
      </c>
      <c r="B430" t="s">
        <v>1626</v>
      </c>
      <c r="C430" s="5">
        <v>42646</v>
      </c>
      <c r="D430" s="6">
        <v>2016</v>
      </c>
      <c r="E430" s="5" t="s">
        <v>44</v>
      </c>
      <c r="F430" s="7">
        <v>3</v>
      </c>
      <c r="G430" t="s">
        <v>35</v>
      </c>
      <c r="H430" t="s">
        <v>25</v>
      </c>
      <c r="I430" t="s">
        <v>1627</v>
      </c>
      <c r="J430" t="s">
        <v>27</v>
      </c>
      <c r="K430" t="s">
        <v>100</v>
      </c>
      <c r="L430">
        <v>77095</v>
      </c>
      <c r="M430" t="s">
        <v>1628</v>
      </c>
      <c r="N430" t="s">
        <v>40</v>
      </c>
      <c r="O430" t="s">
        <v>143</v>
      </c>
      <c r="P430" t="s">
        <v>405</v>
      </c>
      <c r="Q430" s="8">
        <v>16000</v>
      </c>
      <c r="R430">
        <v>2</v>
      </c>
      <c r="S430" s="8">
        <f>Table3[[#This Row],[Harga]]*Table3[[#This Row],[Quantity]]</f>
        <v>32000</v>
      </c>
      <c r="T430">
        <v>0.2</v>
      </c>
      <c r="U430" s="8">
        <f>Table3[[#This Row],[Discount]]*Table3[[#This Row],[Revenue]]</f>
        <v>6400</v>
      </c>
      <c r="V430" s="8">
        <f>Table3[[#This Row],[Revenue]]-Table3[[#This Row],[Total Discount]]</f>
        <v>25600</v>
      </c>
    </row>
    <row r="431" spans="1:22" x14ac:dyDescent="0.35">
      <c r="A431">
        <v>427</v>
      </c>
      <c r="B431" t="s">
        <v>1629</v>
      </c>
      <c r="C431" s="5">
        <v>41891</v>
      </c>
      <c r="D431" s="6">
        <v>2014</v>
      </c>
      <c r="E431" s="5" t="s">
        <v>111</v>
      </c>
      <c r="F431" s="7">
        <v>9</v>
      </c>
      <c r="G431" t="s">
        <v>35</v>
      </c>
      <c r="H431" t="s">
        <v>25</v>
      </c>
      <c r="I431" t="s">
        <v>1630</v>
      </c>
      <c r="J431" t="s">
        <v>27</v>
      </c>
      <c r="K431" t="s">
        <v>113</v>
      </c>
      <c r="L431">
        <v>48227</v>
      </c>
      <c r="M431" t="s">
        <v>940</v>
      </c>
      <c r="N431" t="s">
        <v>40</v>
      </c>
      <c r="O431" t="s">
        <v>41</v>
      </c>
      <c r="P431" t="s">
        <v>941</v>
      </c>
      <c r="Q431" s="8">
        <v>30000</v>
      </c>
      <c r="R431">
        <v>7</v>
      </c>
      <c r="S431" s="8">
        <f>Table3[[#This Row],[Harga]]*Table3[[#This Row],[Quantity]]</f>
        <v>210000</v>
      </c>
      <c r="T431">
        <v>0</v>
      </c>
      <c r="U431" s="8">
        <f>Table3[[#This Row],[Discount]]*Table3[[#This Row],[Revenue]]</f>
        <v>0</v>
      </c>
      <c r="V431" s="8">
        <f>Table3[[#This Row],[Revenue]]-Table3[[#This Row],[Total Discount]]</f>
        <v>210000</v>
      </c>
    </row>
    <row r="432" spans="1:22" x14ac:dyDescent="0.35">
      <c r="A432">
        <v>428</v>
      </c>
      <c r="B432" t="s">
        <v>1631</v>
      </c>
      <c r="C432" s="5">
        <v>43037</v>
      </c>
      <c r="D432" s="6">
        <v>2017</v>
      </c>
      <c r="E432" s="5" t="s">
        <v>44</v>
      </c>
      <c r="F432" s="7">
        <v>29</v>
      </c>
      <c r="G432" t="s">
        <v>116</v>
      </c>
      <c r="H432" t="s">
        <v>25</v>
      </c>
      <c r="I432" t="s">
        <v>1632</v>
      </c>
      <c r="J432" t="s">
        <v>37</v>
      </c>
      <c r="K432" t="s">
        <v>651</v>
      </c>
      <c r="L432">
        <v>13021</v>
      </c>
      <c r="M432" t="s">
        <v>1633</v>
      </c>
      <c r="N432" t="s">
        <v>40</v>
      </c>
      <c r="O432" t="s">
        <v>63</v>
      </c>
      <c r="P432" t="s">
        <v>1634</v>
      </c>
      <c r="Q432" s="8">
        <v>47000</v>
      </c>
      <c r="R432">
        <v>8</v>
      </c>
      <c r="S432" s="8">
        <f>Table3[[#This Row],[Harga]]*Table3[[#This Row],[Quantity]]</f>
        <v>376000</v>
      </c>
      <c r="T432">
        <v>0</v>
      </c>
      <c r="U432" s="8">
        <f>Table3[[#This Row],[Discount]]*Table3[[#This Row],[Revenue]]</f>
        <v>0</v>
      </c>
      <c r="V432" s="8">
        <f>Table3[[#This Row],[Revenue]]-Table3[[#This Row],[Total Discount]]</f>
        <v>376000</v>
      </c>
    </row>
    <row r="433" spans="1:22" x14ac:dyDescent="0.35">
      <c r="A433">
        <v>429</v>
      </c>
      <c r="B433" t="s">
        <v>1635</v>
      </c>
      <c r="C433" s="5">
        <v>42470</v>
      </c>
      <c r="D433" s="6">
        <v>2016</v>
      </c>
      <c r="E433" s="5" t="s">
        <v>58</v>
      </c>
      <c r="F433" s="7">
        <v>10</v>
      </c>
      <c r="G433" t="s">
        <v>67</v>
      </c>
      <c r="H433" t="s">
        <v>25</v>
      </c>
      <c r="I433" t="s">
        <v>1636</v>
      </c>
      <c r="J433" t="s">
        <v>37</v>
      </c>
      <c r="K433" t="s">
        <v>76</v>
      </c>
      <c r="L433">
        <v>45503</v>
      </c>
      <c r="M433" t="s">
        <v>1637</v>
      </c>
      <c r="N433" t="s">
        <v>40</v>
      </c>
      <c r="O433" t="s">
        <v>71</v>
      </c>
      <c r="P433" t="s">
        <v>1638</v>
      </c>
      <c r="Q433" s="8">
        <v>9000</v>
      </c>
      <c r="R433">
        <v>2</v>
      </c>
      <c r="S433" s="8">
        <f>Table3[[#This Row],[Harga]]*Table3[[#This Row],[Quantity]]</f>
        <v>18000</v>
      </c>
      <c r="T433">
        <v>0.7</v>
      </c>
      <c r="U433" s="8">
        <f>Table3[[#This Row],[Discount]]*Table3[[#This Row],[Revenue]]</f>
        <v>12600</v>
      </c>
      <c r="V433" s="8">
        <f>Table3[[#This Row],[Revenue]]-Table3[[#This Row],[Total Discount]]</f>
        <v>5400</v>
      </c>
    </row>
    <row r="434" spans="1:22" x14ac:dyDescent="0.35">
      <c r="A434">
        <v>430</v>
      </c>
      <c r="B434" t="s">
        <v>1639</v>
      </c>
      <c r="C434" s="5">
        <v>43050</v>
      </c>
      <c r="D434" s="6">
        <v>2017</v>
      </c>
      <c r="E434" s="5" t="s">
        <v>23</v>
      </c>
      <c r="F434" s="7">
        <v>11</v>
      </c>
      <c r="G434" t="s">
        <v>35</v>
      </c>
      <c r="H434" t="s">
        <v>139</v>
      </c>
      <c r="I434" t="s">
        <v>704</v>
      </c>
      <c r="J434" t="s">
        <v>27</v>
      </c>
      <c r="K434" t="s">
        <v>248</v>
      </c>
      <c r="L434">
        <v>75043</v>
      </c>
      <c r="M434" t="s">
        <v>1640</v>
      </c>
      <c r="N434" t="s">
        <v>40</v>
      </c>
      <c r="O434" t="s">
        <v>41</v>
      </c>
      <c r="P434" t="s">
        <v>1641</v>
      </c>
      <c r="Q434" s="8">
        <v>11000</v>
      </c>
      <c r="R434">
        <v>5</v>
      </c>
      <c r="S434" s="8">
        <f>Table3[[#This Row],[Harga]]*Table3[[#This Row],[Quantity]]</f>
        <v>55000</v>
      </c>
      <c r="T434">
        <v>0.2</v>
      </c>
      <c r="U434" s="8">
        <f>Table3[[#This Row],[Discount]]*Table3[[#This Row],[Revenue]]</f>
        <v>11000</v>
      </c>
      <c r="V434" s="8">
        <f>Table3[[#This Row],[Revenue]]-Table3[[#This Row],[Total Discount]]</f>
        <v>44000</v>
      </c>
    </row>
    <row r="435" spans="1:22" x14ac:dyDescent="0.35">
      <c r="A435">
        <v>431</v>
      </c>
      <c r="B435" t="s">
        <v>1642</v>
      </c>
      <c r="C435" s="5">
        <v>42993</v>
      </c>
      <c r="D435" s="6">
        <v>2017</v>
      </c>
      <c r="E435" s="5" t="s">
        <v>111</v>
      </c>
      <c r="F435" s="7">
        <v>15</v>
      </c>
      <c r="G435" t="s">
        <v>24</v>
      </c>
      <c r="H435" t="s">
        <v>25</v>
      </c>
      <c r="I435" t="s">
        <v>389</v>
      </c>
      <c r="J435" t="s">
        <v>27</v>
      </c>
      <c r="K435" t="s">
        <v>213</v>
      </c>
      <c r="L435">
        <v>60653</v>
      </c>
      <c r="M435" t="s">
        <v>1643</v>
      </c>
      <c r="N435" t="s">
        <v>135</v>
      </c>
      <c r="O435" t="s">
        <v>136</v>
      </c>
      <c r="P435" t="s">
        <v>1644</v>
      </c>
      <c r="Q435" s="8">
        <v>324000</v>
      </c>
      <c r="R435">
        <v>3</v>
      </c>
      <c r="S435" s="8">
        <f>Table3[[#This Row],[Harga]]*Table3[[#This Row],[Quantity]]</f>
        <v>972000</v>
      </c>
      <c r="T435">
        <v>0.2</v>
      </c>
      <c r="U435" s="8">
        <f>Table3[[#This Row],[Discount]]*Table3[[#This Row],[Revenue]]</f>
        <v>194400</v>
      </c>
      <c r="V435" s="8">
        <f>Table3[[#This Row],[Revenue]]-Table3[[#This Row],[Total Discount]]</f>
        <v>777600</v>
      </c>
    </row>
    <row r="436" spans="1:22" x14ac:dyDescent="0.35">
      <c r="A436">
        <v>432</v>
      </c>
      <c r="B436" t="s">
        <v>1645</v>
      </c>
      <c r="C436" s="5">
        <v>42468</v>
      </c>
      <c r="D436" s="6">
        <v>2016</v>
      </c>
      <c r="E436" s="5" t="s">
        <v>58</v>
      </c>
      <c r="F436" s="7">
        <v>8</v>
      </c>
      <c r="G436" t="s">
        <v>35</v>
      </c>
      <c r="H436" t="s">
        <v>25</v>
      </c>
      <c r="I436" t="s">
        <v>483</v>
      </c>
      <c r="J436" t="s">
        <v>27</v>
      </c>
      <c r="K436" t="s">
        <v>324</v>
      </c>
      <c r="L436">
        <v>90032</v>
      </c>
      <c r="M436" t="s">
        <v>1646</v>
      </c>
      <c r="N436" t="s">
        <v>40</v>
      </c>
      <c r="O436" t="s">
        <v>63</v>
      </c>
      <c r="P436" t="s">
        <v>1647</v>
      </c>
      <c r="Q436" s="8">
        <v>21000</v>
      </c>
      <c r="R436">
        <v>3</v>
      </c>
      <c r="S436" s="8">
        <f>Table3[[#This Row],[Harga]]*Table3[[#This Row],[Quantity]]</f>
        <v>63000</v>
      </c>
      <c r="T436">
        <v>0</v>
      </c>
      <c r="U436" s="8">
        <f>Table3[[#This Row],[Discount]]*Table3[[#This Row],[Revenue]]</f>
        <v>0</v>
      </c>
      <c r="V436" s="8">
        <f>Table3[[#This Row],[Revenue]]-Table3[[#This Row],[Total Discount]]</f>
        <v>63000</v>
      </c>
    </row>
    <row r="437" spans="1:22" x14ac:dyDescent="0.35">
      <c r="A437">
        <v>433</v>
      </c>
      <c r="B437" t="s">
        <v>1648</v>
      </c>
      <c r="C437" s="5">
        <v>43099</v>
      </c>
      <c r="D437" s="6">
        <v>2017</v>
      </c>
      <c r="E437" s="5" t="s">
        <v>66</v>
      </c>
      <c r="F437" s="7">
        <v>30</v>
      </c>
      <c r="G437" t="s">
        <v>35</v>
      </c>
      <c r="H437" t="s">
        <v>25</v>
      </c>
      <c r="I437" t="s">
        <v>165</v>
      </c>
      <c r="J437" t="s">
        <v>27</v>
      </c>
      <c r="K437" t="s">
        <v>141</v>
      </c>
      <c r="L437">
        <v>10009</v>
      </c>
      <c r="M437" t="s">
        <v>1649</v>
      </c>
      <c r="N437" t="s">
        <v>30</v>
      </c>
      <c r="O437" t="s">
        <v>31</v>
      </c>
      <c r="P437" t="s">
        <v>1650</v>
      </c>
      <c r="Q437" s="8">
        <v>324000</v>
      </c>
      <c r="R437">
        <v>4</v>
      </c>
      <c r="S437" s="8">
        <f>Table3[[#This Row],[Harga]]*Table3[[#This Row],[Quantity]]</f>
        <v>1296000</v>
      </c>
      <c r="T437">
        <v>0.2</v>
      </c>
      <c r="U437" s="8">
        <f>Table3[[#This Row],[Discount]]*Table3[[#This Row],[Revenue]]</f>
        <v>259200</v>
      </c>
      <c r="V437" s="8">
        <f>Table3[[#This Row],[Revenue]]-Table3[[#This Row],[Total Discount]]</f>
        <v>1036800</v>
      </c>
    </row>
    <row r="438" spans="1:22" x14ac:dyDescent="0.35">
      <c r="A438">
        <v>434</v>
      </c>
      <c r="B438" t="s">
        <v>1651</v>
      </c>
      <c r="C438" s="5">
        <v>42980</v>
      </c>
      <c r="D438" s="6">
        <v>2017</v>
      </c>
      <c r="E438" s="5" t="s">
        <v>111</v>
      </c>
      <c r="F438" s="7">
        <v>2</v>
      </c>
      <c r="G438" t="s">
        <v>67</v>
      </c>
      <c r="H438" t="s">
        <v>25</v>
      </c>
      <c r="I438" t="s">
        <v>1652</v>
      </c>
      <c r="J438" t="s">
        <v>75</v>
      </c>
      <c r="K438" t="s">
        <v>236</v>
      </c>
      <c r="L438">
        <v>49201</v>
      </c>
      <c r="M438" t="s">
        <v>1653</v>
      </c>
      <c r="N438" t="s">
        <v>135</v>
      </c>
      <c r="O438" t="s">
        <v>136</v>
      </c>
      <c r="P438" t="s">
        <v>1654</v>
      </c>
      <c r="Q438" s="8">
        <v>1200000</v>
      </c>
      <c r="R438">
        <v>4</v>
      </c>
      <c r="S438" s="8">
        <f>Table3[[#This Row],[Harga]]*Table3[[#This Row],[Quantity]]</f>
        <v>4800000</v>
      </c>
      <c r="T438">
        <v>0</v>
      </c>
      <c r="U438" s="8">
        <f>Table3[[#This Row],[Discount]]*Table3[[#This Row],[Revenue]]</f>
        <v>0</v>
      </c>
      <c r="V438" s="8">
        <f>Table3[[#This Row],[Revenue]]-Table3[[#This Row],[Total Discount]]</f>
        <v>4800000</v>
      </c>
    </row>
    <row r="439" spans="1:22" x14ac:dyDescent="0.35">
      <c r="A439">
        <v>435</v>
      </c>
      <c r="B439" t="s">
        <v>1655</v>
      </c>
      <c r="C439" s="5">
        <v>42155</v>
      </c>
      <c r="D439" s="6">
        <v>2015</v>
      </c>
      <c r="E439" s="5" t="s">
        <v>87</v>
      </c>
      <c r="F439" s="7">
        <v>31</v>
      </c>
      <c r="G439" t="s">
        <v>35</v>
      </c>
      <c r="H439" t="s">
        <v>25</v>
      </c>
      <c r="I439" t="s">
        <v>1656</v>
      </c>
      <c r="J439" t="s">
        <v>75</v>
      </c>
      <c r="K439" t="s">
        <v>82</v>
      </c>
      <c r="L439">
        <v>6360</v>
      </c>
      <c r="M439" t="s">
        <v>1218</v>
      </c>
      <c r="N439" t="s">
        <v>30</v>
      </c>
      <c r="O439" t="s">
        <v>55</v>
      </c>
      <c r="P439" t="s">
        <v>1219</v>
      </c>
      <c r="Q439" s="8">
        <v>15000</v>
      </c>
      <c r="R439">
        <v>6</v>
      </c>
      <c r="S439" s="8">
        <f>Table3[[#This Row],[Harga]]*Table3[[#This Row],[Quantity]]</f>
        <v>90000</v>
      </c>
      <c r="T439">
        <v>0</v>
      </c>
      <c r="U439" s="8">
        <f>Table3[[#This Row],[Discount]]*Table3[[#This Row],[Revenue]]</f>
        <v>0</v>
      </c>
      <c r="V439" s="8">
        <f>Table3[[#This Row],[Revenue]]-Table3[[#This Row],[Total Discount]]</f>
        <v>90000</v>
      </c>
    </row>
    <row r="440" spans="1:22" x14ac:dyDescent="0.35">
      <c r="A440">
        <v>436</v>
      </c>
      <c r="B440" t="s">
        <v>1657</v>
      </c>
      <c r="C440" s="5">
        <v>43066</v>
      </c>
      <c r="D440" s="6">
        <v>2017</v>
      </c>
      <c r="E440" s="5" t="s">
        <v>23</v>
      </c>
      <c r="F440" s="7">
        <v>27</v>
      </c>
      <c r="G440" t="s">
        <v>67</v>
      </c>
      <c r="H440" t="s">
        <v>25</v>
      </c>
      <c r="I440" t="s">
        <v>1518</v>
      </c>
      <c r="J440" t="s">
        <v>37</v>
      </c>
      <c r="K440" t="s">
        <v>82</v>
      </c>
      <c r="L440">
        <v>53209</v>
      </c>
      <c r="M440" t="s">
        <v>622</v>
      </c>
      <c r="N440" t="s">
        <v>30</v>
      </c>
      <c r="O440" t="s">
        <v>55</v>
      </c>
      <c r="P440" t="s">
        <v>623</v>
      </c>
      <c r="Q440" s="8">
        <v>301000</v>
      </c>
      <c r="R440">
        <v>1</v>
      </c>
      <c r="S440" s="8">
        <f>Table3[[#This Row],[Harga]]*Table3[[#This Row],[Quantity]]</f>
        <v>301000</v>
      </c>
      <c r="T440">
        <v>0</v>
      </c>
      <c r="U440" s="8">
        <f>Table3[[#This Row],[Discount]]*Table3[[#This Row],[Revenue]]</f>
        <v>0</v>
      </c>
      <c r="V440" s="8">
        <f>Table3[[#This Row],[Revenue]]-Table3[[#This Row],[Total Discount]]</f>
        <v>301000</v>
      </c>
    </row>
    <row r="441" spans="1:22" x14ac:dyDescent="0.35">
      <c r="A441">
        <v>437</v>
      </c>
      <c r="B441" t="s">
        <v>1658</v>
      </c>
      <c r="C441" s="5">
        <v>41805</v>
      </c>
      <c r="D441" s="6">
        <v>2014</v>
      </c>
      <c r="E441" s="5" t="s">
        <v>34</v>
      </c>
      <c r="F441" s="7">
        <v>15</v>
      </c>
      <c r="G441" t="s">
        <v>67</v>
      </c>
      <c r="H441" t="s">
        <v>139</v>
      </c>
      <c r="I441" t="s">
        <v>621</v>
      </c>
      <c r="J441" t="s">
        <v>37</v>
      </c>
      <c r="K441" t="s">
        <v>193</v>
      </c>
      <c r="L441">
        <v>78207</v>
      </c>
      <c r="M441" t="s">
        <v>1659</v>
      </c>
      <c r="N441" t="s">
        <v>30</v>
      </c>
      <c r="O441" t="s">
        <v>48</v>
      </c>
      <c r="P441" t="s">
        <v>1660</v>
      </c>
      <c r="Q441" s="8">
        <v>100000</v>
      </c>
      <c r="R441">
        <v>2</v>
      </c>
      <c r="S441" s="8">
        <f>Table3[[#This Row],[Harga]]*Table3[[#This Row],[Quantity]]</f>
        <v>200000</v>
      </c>
      <c r="T441">
        <v>0.3</v>
      </c>
      <c r="U441" s="8">
        <f>Table3[[#This Row],[Discount]]*Table3[[#This Row],[Revenue]]</f>
        <v>60000</v>
      </c>
      <c r="V441" s="8">
        <f>Table3[[#This Row],[Revenue]]-Table3[[#This Row],[Total Discount]]</f>
        <v>140000</v>
      </c>
    </row>
    <row r="442" spans="1:22" x14ac:dyDescent="0.35">
      <c r="A442">
        <v>438</v>
      </c>
      <c r="B442" t="s">
        <v>1661</v>
      </c>
      <c r="C442" s="5">
        <v>42434</v>
      </c>
      <c r="D442" s="6">
        <v>2016</v>
      </c>
      <c r="E442" s="5" t="s">
        <v>159</v>
      </c>
      <c r="F442" s="7">
        <v>5</v>
      </c>
      <c r="G442" t="s">
        <v>67</v>
      </c>
      <c r="H442" t="s">
        <v>25</v>
      </c>
      <c r="I442" t="s">
        <v>1662</v>
      </c>
      <c r="J442" t="s">
        <v>37</v>
      </c>
      <c r="K442" t="s">
        <v>248</v>
      </c>
      <c r="L442">
        <v>75220</v>
      </c>
      <c r="M442" t="s">
        <v>1425</v>
      </c>
      <c r="N442" t="s">
        <v>40</v>
      </c>
      <c r="O442" t="s">
        <v>143</v>
      </c>
      <c r="P442" t="s">
        <v>1426</v>
      </c>
      <c r="Q442" s="8">
        <v>187000</v>
      </c>
      <c r="R442">
        <v>3</v>
      </c>
      <c r="S442" s="8">
        <f>Table3[[#This Row],[Harga]]*Table3[[#This Row],[Quantity]]</f>
        <v>561000</v>
      </c>
      <c r="T442">
        <v>0.2</v>
      </c>
      <c r="U442" s="8">
        <f>Table3[[#This Row],[Discount]]*Table3[[#This Row],[Revenue]]</f>
        <v>112200</v>
      </c>
      <c r="V442" s="8">
        <f>Table3[[#This Row],[Revenue]]-Table3[[#This Row],[Total Discount]]</f>
        <v>448800</v>
      </c>
    </row>
    <row r="443" spans="1:22" x14ac:dyDescent="0.35">
      <c r="A443">
        <v>439</v>
      </c>
      <c r="B443" t="s">
        <v>1663</v>
      </c>
      <c r="C443" s="5">
        <v>41978</v>
      </c>
      <c r="D443" s="6">
        <v>2014</v>
      </c>
      <c r="E443" s="5" t="s">
        <v>66</v>
      </c>
      <c r="F443" s="7">
        <v>5</v>
      </c>
      <c r="G443" t="s">
        <v>24</v>
      </c>
      <c r="H443" t="s">
        <v>59</v>
      </c>
      <c r="I443" t="s">
        <v>570</v>
      </c>
      <c r="J443" t="s">
        <v>27</v>
      </c>
      <c r="K443" t="s">
        <v>113</v>
      </c>
      <c r="L443">
        <v>22304</v>
      </c>
      <c r="M443" t="s">
        <v>1382</v>
      </c>
      <c r="N443" t="s">
        <v>40</v>
      </c>
      <c r="O443" t="s">
        <v>84</v>
      </c>
      <c r="P443" t="s">
        <v>1383</v>
      </c>
      <c r="Q443" s="8">
        <v>25000</v>
      </c>
      <c r="R443">
        <v>2</v>
      </c>
      <c r="S443" s="8">
        <f>Table3[[#This Row],[Harga]]*Table3[[#This Row],[Quantity]]</f>
        <v>50000</v>
      </c>
      <c r="T443">
        <v>0</v>
      </c>
      <c r="U443" s="8">
        <f>Table3[[#This Row],[Discount]]*Table3[[#This Row],[Revenue]]</f>
        <v>0</v>
      </c>
      <c r="V443" s="8">
        <f>Table3[[#This Row],[Revenue]]-Table3[[#This Row],[Total Discount]]</f>
        <v>50000</v>
      </c>
    </row>
    <row r="444" spans="1:22" x14ac:dyDescent="0.35">
      <c r="A444">
        <v>440</v>
      </c>
      <c r="B444" t="s">
        <v>1664</v>
      </c>
      <c r="C444" s="5">
        <v>42105</v>
      </c>
      <c r="D444" s="6">
        <v>2015</v>
      </c>
      <c r="E444" s="5" t="s">
        <v>58</v>
      </c>
      <c r="F444" s="7">
        <v>11</v>
      </c>
      <c r="G444" t="s">
        <v>51</v>
      </c>
      <c r="H444" t="s">
        <v>139</v>
      </c>
      <c r="I444" t="s">
        <v>1665</v>
      </c>
      <c r="J444" t="s">
        <v>27</v>
      </c>
      <c r="K444" t="s">
        <v>651</v>
      </c>
      <c r="L444">
        <v>10009</v>
      </c>
      <c r="M444" t="s">
        <v>1666</v>
      </c>
      <c r="N444" t="s">
        <v>135</v>
      </c>
      <c r="O444" t="s">
        <v>162</v>
      </c>
      <c r="P444" t="s">
        <v>1667</v>
      </c>
      <c r="Q444" s="8">
        <v>86000</v>
      </c>
      <c r="R444">
        <v>3</v>
      </c>
      <c r="S444" s="8">
        <f>Table3[[#This Row],[Harga]]*Table3[[#This Row],[Quantity]]</f>
        <v>258000</v>
      </c>
      <c r="T444">
        <v>0</v>
      </c>
      <c r="U444" s="8">
        <f>Table3[[#This Row],[Discount]]*Table3[[#This Row],[Revenue]]</f>
        <v>0</v>
      </c>
      <c r="V444" s="8">
        <f>Table3[[#This Row],[Revenue]]-Table3[[#This Row],[Total Discount]]</f>
        <v>258000</v>
      </c>
    </row>
    <row r="445" spans="1:22" x14ac:dyDescent="0.35">
      <c r="A445">
        <v>441</v>
      </c>
      <c r="B445" t="s">
        <v>1668</v>
      </c>
      <c r="C445" s="5">
        <v>42628</v>
      </c>
      <c r="D445" s="6">
        <v>2016</v>
      </c>
      <c r="E445" s="5" t="s">
        <v>111</v>
      </c>
      <c r="F445" s="7">
        <v>15</v>
      </c>
      <c r="G445" t="s">
        <v>51</v>
      </c>
      <c r="H445" t="s">
        <v>25</v>
      </c>
      <c r="I445" t="s">
        <v>1669</v>
      </c>
      <c r="J445" t="s">
        <v>37</v>
      </c>
      <c r="K445" t="s">
        <v>248</v>
      </c>
      <c r="L445">
        <v>10011</v>
      </c>
      <c r="M445" t="s">
        <v>320</v>
      </c>
      <c r="N445" t="s">
        <v>40</v>
      </c>
      <c r="O445" t="s">
        <v>71</v>
      </c>
      <c r="P445" t="s">
        <v>321</v>
      </c>
      <c r="Q445" s="8">
        <v>158000</v>
      </c>
      <c r="R445">
        <v>2</v>
      </c>
      <c r="S445" s="8">
        <f>Table3[[#This Row],[Harga]]*Table3[[#This Row],[Quantity]]</f>
        <v>316000</v>
      </c>
      <c r="T445">
        <v>0.2</v>
      </c>
      <c r="U445" s="8">
        <f>Table3[[#This Row],[Discount]]*Table3[[#This Row],[Revenue]]</f>
        <v>63200</v>
      </c>
      <c r="V445" s="8">
        <f>Table3[[#This Row],[Revenue]]-Table3[[#This Row],[Total Discount]]</f>
        <v>252800</v>
      </c>
    </row>
    <row r="446" spans="1:22" x14ac:dyDescent="0.35">
      <c r="A446">
        <v>442</v>
      </c>
      <c r="B446" t="s">
        <v>1670</v>
      </c>
      <c r="C446" s="5">
        <v>41895</v>
      </c>
      <c r="D446" s="6">
        <v>2014</v>
      </c>
      <c r="E446" s="5" t="s">
        <v>111</v>
      </c>
      <c r="F446" s="7">
        <v>13</v>
      </c>
      <c r="G446" t="s">
        <v>67</v>
      </c>
      <c r="H446" t="s">
        <v>139</v>
      </c>
      <c r="I446" t="s">
        <v>1671</v>
      </c>
      <c r="J446" t="s">
        <v>27</v>
      </c>
      <c r="K446" t="s">
        <v>28</v>
      </c>
      <c r="L446">
        <v>19143</v>
      </c>
      <c r="M446" t="s">
        <v>1672</v>
      </c>
      <c r="N446" t="s">
        <v>40</v>
      </c>
      <c r="O446" t="s">
        <v>63</v>
      </c>
      <c r="P446" t="s">
        <v>1673</v>
      </c>
      <c r="Q446" s="8">
        <v>16000</v>
      </c>
      <c r="R446">
        <v>3</v>
      </c>
      <c r="S446" s="8">
        <f>Table3[[#This Row],[Harga]]*Table3[[#This Row],[Quantity]]</f>
        <v>48000</v>
      </c>
      <c r="T446">
        <v>0.2</v>
      </c>
      <c r="U446" s="8">
        <f>Table3[[#This Row],[Discount]]*Table3[[#This Row],[Revenue]]</f>
        <v>9600</v>
      </c>
      <c r="V446" s="8">
        <f>Table3[[#This Row],[Revenue]]-Table3[[#This Row],[Total Discount]]</f>
        <v>38400</v>
      </c>
    </row>
    <row r="447" spans="1:22" x14ac:dyDescent="0.35">
      <c r="A447">
        <v>443</v>
      </c>
      <c r="B447" t="s">
        <v>1674</v>
      </c>
      <c r="C447" s="5">
        <v>42282</v>
      </c>
      <c r="D447" s="6">
        <v>2015</v>
      </c>
      <c r="E447" s="5" t="s">
        <v>44</v>
      </c>
      <c r="F447" s="7">
        <v>5</v>
      </c>
      <c r="G447" t="s">
        <v>51</v>
      </c>
      <c r="H447" t="s">
        <v>131</v>
      </c>
      <c r="I447" t="s">
        <v>1675</v>
      </c>
      <c r="J447" t="s">
        <v>75</v>
      </c>
      <c r="K447" t="s">
        <v>82</v>
      </c>
      <c r="L447">
        <v>22153</v>
      </c>
      <c r="M447" t="s">
        <v>1676</v>
      </c>
      <c r="N447" t="s">
        <v>40</v>
      </c>
      <c r="O447" t="s">
        <v>96</v>
      </c>
      <c r="P447" t="s">
        <v>1677</v>
      </c>
      <c r="Q447" s="8">
        <v>47000</v>
      </c>
      <c r="R447">
        <v>4</v>
      </c>
      <c r="S447" s="8">
        <f>Table3[[#This Row],[Harga]]*Table3[[#This Row],[Quantity]]</f>
        <v>188000</v>
      </c>
      <c r="T447">
        <v>0</v>
      </c>
      <c r="U447" s="8">
        <f>Table3[[#This Row],[Discount]]*Table3[[#This Row],[Revenue]]</f>
        <v>0</v>
      </c>
      <c r="V447" s="8">
        <f>Table3[[#This Row],[Revenue]]-Table3[[#This Row],[Total Discount]]</f>
        <v>188000</v>
      </c>
    </row>
    <row r="448" spans="1:22" x14ac:dyDescent="0.35">
      <c r="A448">
        <v>444</v>
      </c>
      <c r="B448" t="s">
        <v>1678</v>
      </c>
      <c r="C448" s="5">
        <v>42839</v>
      </c>
      <c r="D448" s="6">
        <v>2017</v>
      </c>
      <c r="E448" s="5" t="s">
        <v>58</v>
      </c>
      <c r="F448" s="7">
        <v>14</v>
      </c>
      <c r="G448" t="s">
        <v>51</v>
      </c>
      <c r="H448" t="s">
        <v>139</v>
      </c>
      <c r="I448" t="s">
        <v>1282</v>
      </c>
      <c r="J448" t="s">
        <v>27</v>
      </c>
      <c r="K448" t="s">
        <v>46</v>
      </c>
      <c r="L448">
        <v>43615</v>
      </c>
      <c r="M448" t="s">
        <v>1070</v>
      </c>
      <c r="N448" t="s">
        <v>40</v>
      </c>
      <c r="O448" t="s">
        <v>96</v>
      </c>
      <c r="P448" t="s">
        <v>1071</v>
      </c>
      <c r="Q448" s="8">
        <v>20000</v>
      </c>
      <c r="R448">
        <v>3</v>
      </c>
      <c r="S448" s="8">
        <f>Table3[[#This Row],[Harga]]*Table3[[#This Row],[Quantity]]</f>
        <v>60000</v>
      </c>
      <c r="T448">
        <v>0.2</v>
      </c>
      <c r="U448" s="8">
        <f>Table3[[#This Row],[Discount]]*Table3[[#This Row],[Revenue]]</f>
        <v>12000</v>
      </c>
      <c r="V448" s="8">
        <f>Table3[[#This Row],[Revenue]]-Table3[[#This Row],[Total Discount]]</f>
        <v>48000</v>
      </c>
    </row>
    <row r="449" spans="1:22" x14ac:dyDescent="0.35">
      <c r="A449">
        <v>445</v>
      </c>
      <c r="B449" t="s">
        <v>1679</v>
      </c>
      <c r="C449" s="5">
        <v>42980</v>
      </c>
      <c r="D449" s="6">
        <v>2017</v>
      </c>
      <c r="E449" s="5" t="s">
        <v>111</v>
      </c>
      <c r="F449" s="7">
        <v>2</v>
      </c>
      <c r="G449" t="s">
        <v>51</v>
      </c>
      <c r="H449" t="s">
        <v>25</v>
      </c>
      <c r="I449" t="s">
        <v>1680</v>
      </c>
      <c r="J449" t="s">
        <v>27</v>
      </c>
      <c r="K449" t="s">
        <v>100</v>
      </c>
      <c r="L449">
        <v>19140</v>
      </c>
      <c r="M449" t="s">
        <v>1681</v>
      </c>
      <c r="N449" t="s">
        <v>40</v>
      </c>
      <c r="O449" t="s">
        <v>63</v>
      </c>
      <c r="P449" t="s">
        <v>1682</v>
      </c>
      <c r="Q449" s="8">
        <v>13000</v>
      </c>
      <c r="R449">
        <v>3</v>
      </c>
      <c r="S449" s="8">
        <f>Table3[[#This Row],[Harga]]*Table3[[#This Row],[Quantity]]</f>
        <v>39000</v>
      </c>
      <c r="T449">
        <v>0.2</v>
      </c>
      <c r="U449" s="8">
        <f>Table3[[#This Row],[Discount]]*Table3[[#This Row],[Revenue]]</f>
        <v>7800</v>
      </c>
      <c r="V449" s="8">
        <f>Table3[[#This Row],[Revenue]]-Table3[[#This Row],[Total Discount]]</f>
        <v>31200</v>
      </c>
    </row>
    <row r="450" spans="1:22" x14ac:dyDescent="0.35">
      <c r="A450">
        <v>446</v>
      </c>
      <c r="B450" t="s">
        <v>1683</v>
      </c>
      <c r="C450" s="5">
        <v>42541</v>
      </c>
      <c r="D450" s="6">
        <v>2016</v>
      </c>
      <c r="E450" s="5" t="s">
        <v>34</v>
      </c>
      <c r="F450" s="7">
        <v>20</v>
      </c>
      <c r="G450" t="s">
        <v>35</v>
      </c>
      <c r="H450" t="s">
        <v>25</v>
      </c>
      <c r="I450" t="s">
        <v>1684</v>
      </c>
      <c r="J450" t="s">
        <v>75</v>
      </c>
      <c r="K450" t="s">
        <v>69</v>
      </c>
      <c r="L450">
        <v>19120</v>
      </c>
      <c r="M450" t="s">
        <v>1685</v>
      </c>
      <c r="N450" t="s">
        <v>40</v>
      </c>
      <c r="O450" t="s">
        <v>63</v>
      </c>
      <c r="P450" t="s">
        <v>1686</v>
      </c>
      <c r="Q450" s="8">
        <v>46000</v>
      </c>
      <c r="R450">
        <v>8</v>
      </c>
      <c r="S450" s="8">
        <f>Table3[[#This Row],[Harga]]*Table3[[#This Row],[Quantity]]</f>
        <v>368000</v>
      </c>
      <c r="T450">
        <v>0.2</v>
      </c>
      <c r="U450" s="8">
        <f>Table3[[#This Row],[Discount]]*Table3[[#This Row],[Revenue]]</f>
        <v>73600</v>
      </c>
      <c r="V450" s="8">
        <f>Table3[[#This Row],[Revenue]]-Table3[[#This Row],[Total Discount]]</f>
        <v>294400</v>
      </c>
    </row>
    <row r="451" spans="1:22" x14ac:dyDescent="0.35">
      <c r="A451">
        <v>447</v>
      </c>
      <c r="B451" t="s">
        <v>1687</v>
      </c>
      <c r="C451" s="5">
        <v>43044</v>
      </c>
      <c r="D451" s="6">
        <v>2017</v>
      </c>
      <c r="E451" s="5" t="s">
        <v>23</v>
      </c>
      <c r="F451" s="7">
        <v>5</v>
      </c>
      <c r="G451" t="s">
        <v>116</v>
      </c>
      <c r="H451" t="s">
        <v>25</v>
      </c>
      <c r="I451" t="s">
        <v>150</v>
      </c>
      <c r="J451" t="s">
        <v>37</v>
      </c>
      <c r="K451" t="s">
        <v>253</v>
      </c>
      <c r="L451">
        <v>87401</v>
      </c>
      <c r="M451" t="s">
        <v>1271</v>
      </c>
      <c r="N451" t="s">
        <v>135</v>
      </c>
      <c r="O451" t="s">
        <v>162</v>
      </c>
      <c r="P451" t="s">
        <v>1272</v>
      </c>
      <c r="Q451" s="8">
        <v>480000</v>
      </c>
      <c r="R451">
        <v>1</v>
      </c>
      <c r="S451" s="8">
        <f>Table3[[#This Row],[Harga]]*Table3[[#This Row],[Quantity]]</f>
        <v>480000</v>
      </c>
      <c r="T451">
        <v>0</v>
      </c>
      <c r="U451" s="8">
        <f>Table3[[#This Row],[Discount]]*Table3[[#This Row],[Revenue]]</f>
        <v>0</v>
      </c>
      <c r="V451" s="8">
        <f>Table3[[#This Row],[Revenue]]-Table3[[#This Row],[Total Discount]]</f>
        <v>480000</v>
      </c>
    </row>
    <row r="452" spans="1:22" x14ac:dyDescent="0.35">
      <c r="A452">
        <v>448</v>
      </c>
      <c r="B452" t="s">
        <v>1688</v>
      </c>
      <c r="C452" s="5">
        <v>42351</v>
      </c>
      <c r="D452" s="6">
        <v>2015</v>
      </c>
      <c r="E452" s="5" t="s">
        <v>66</v>
      </c>
      <c r="F452" s="7">
        <v>13</v>
      </c>
      <c r="G452" t="s">
        <v>67</v>
      </c>
      <c r="H452" t="s">
        <v>139</v>
      </c>
      <c r="I452" t="s">
        <v>1689</v>
      </c>
      <c r="J452" t="s">
        <v>37</v>
      </c>
      <c r="K452" t="s">
        <v>82</v>
      </c>
      <c r="L452">
        <v>92503</v>
      </c>
      <c r="M452" t="s">
        <v>1690</v>
      </c>
      <c r="N452" t="s">
        <v>40</v>
      </c>
      <c r="O452" t="s">
        <v>63</v>
      </c>
      <c r="P452" t="s">
        <v>1691</v>
      </c>
      <c r="Q452" s="8">
        <v>13000</v>
      </c>
      <c r="R452">
        <v>2</v>
      </c>
      <c r="S452" s="8">
        <f>Table3[[#This Row],[Harga]]*Table3[[#This Row],[Quantity]]</f>
        <v>26000</v>
      </c>
      <c r="T452">
        <v>0</v>
      </c>
      <c r="U452" s="8">
        <f>Table3[[#This Row],[Discount]]*Table3[[#This Row],[Revenue]]</f>
        <v>0</v>
      </c>
      <c r="V452" s="8">
        <f>Table3[[#This Row],[Revenue]]-Table3[[#This Row],[Total Discount]]</f>
        <v>26000</v>
      </c>
    </row>
    <row r="453" spans="1:22" x14ac:dyDescent="0.35">
      <c r="A453">
        <v>449</v>
      </c>
      <c r="B453" t="s">
        <v>1692</v>
      </c>
      <c r="C453" s="5">
        <v>42540</v>
      </c>
      <c r="D453" s="6">
        <v>2016</v>
      </c>
      <c r="E453" s="5" t="s">
        <v>34</v>
      </c>
      <c r="F453" s="7">
        <v>19</v>
      </c>
      <c r="G453" t="s">
        <v>24</v>
      </c>
      <c r="H453" t="s">
        <v>25</v>
      </c>
      <c r="I453" t="s">
        <v>1693</v>
      </c>
      <c r="J453" t="s">
        <v>37</v>
      </c>
      <c r="K453" t="s">
        <v>28</v>
      </c>
      <c r="L453">
        <v>94110</v>
      </c>
      <c r="M453" t="s">
        <v>1694</v>
      </c>
      <c r="N453" t="s">
        <v>40</v>
      </c>
      <c r="O453" t="s">
        <v>63</v>
      </c>
      <c r="P453" t="s">
        <v>1695</v>
      </c>
      <c r="Q453" s="8">
        <v>18000</v>
      </c>
      <c r="R453">
        <v>2</v>
      </c>
      <c r="S453" s="8">
        <f>Table3[[#This Row],[Harga]]*Table3[[#This Row],[Quantity]]</f>
        <v>36000</v>
      </c>
      <c r="T453">
        <v>0</v>
      </c>
      <c r="U453" s="8">
        <f>Table3[[#This Row],[Discount]]*Table3[[#This Row],[Revenue]]</f>
        <v>0</v>
      </c>
      <c r="V453" s="8">
        <f>Table3[[#This Row],[Revenue]]-Table3[[#This Row],[Total Discount]]</f>
        <v>36000</v>
      </c>
    </row>
    <row r="454" spans="1:22" x14ac:dyDescent="0.35">
      <c r="A454">
        <v>450</v>
      </c>
      <c r="B454" t="s">
        <v>1696</v>
      </c>
      <c r="C454" s="5">
        <v>42717</v>
      </c>
      <c r="D454" s="6">
        <v>2016</v>
      </c>
      <c r="E454" s="5" t="s">
        <v>66</v>
      </c>
      <c r="F454" s="7">
        <v>13</v>
      </c>
      <c r="G454" t="s">
        <v>67</v>
      </c>
      <c r="H454" t="s">
        <v>139</v>
      </c>
      <c r="I454" t="s">
        <v>1662</v>
      </c>
      <c r="J454" t="s">
        <v>37</v>
      </c>
      <c r="K454" t="s">
        <v>46</v>
      </c>
      <c r="L454">
        <v>90503</v>
      </c>
      <c r="M454" t="s">
        <v>1697</v>
      </c>
      <c r="N454" t="s">
        <v>40</v>
      </c>
      <c r="O454" t="s">
        <v>71</v>
      </c>
      <c r="P454" t="s">
        <v>1698</v>
      </c>
      <c r="Q454" s="8">
        <v>7000</v>
      </c>
      <c r="R454">
        <v>2</v>
      </c>
      <c r="S454" s="8">
        <f>Table3[[#This Row],[Harga]]*Table3[[#This Row],[Quantity]]</f>
        <v>14000</v>
      </c>
      <c r="T454">
        <v>0.2</v>
      </c>
      <c r="U454" s="8">
        <f>Table3[[#This Row],[Discount]]*Table3[[#This Row],[Revenue]]</f>
        <v>2800</v>
      </c>
      <c r="V454" s="8">
        <f>Table3[[#This Row],[Revenue]]-Table3[[#This Row],[Total Discount]]</f>
        <v>11200</v>
      </c>
    </row>
    <row r="455" spans="1:22" x14ac:dyDescent="0.35">
      <c r="A455">
        <v>451</v>
      </c>
      <c r="B455" t="s">
        <v>1699</v>
      </c>
      <c r="C455" s="5">
        <v>42153</v>
      </c>
      <c r="D455" s="6">
        <v>2015</v>
      </c>
      <c r="E455" s="5" t="s">
        <v>87</v>
      </c>
      <c r="F455" s="7">
        <v>29</v>
      </c>
      <c r="G455" t="s">
        <v>35</v>
      </c>
      <c r="H455" t="s">
        <v>25</v>
      </c>
      <c r="I455" t="s">
        <v>683</v>
      </c>
      <c r="J455" t="s">
        <v>27</v>
      </c>
      <c r="K455" t="s">
        <v>38</v>
      </c>
      <c r="L455">
        <v>98105</v>
      </c>
      <c r="M455" t="s">
        <v>1700</v>
      </c>
      <c r="N455" t="s">
        <v>40</v>
      </c>
      <c r="O455" t="s">
        <v>63</v>
      </c>
      <c r="P455" t="s">
        <v>1701</v>
      </c>
      <c r="Q455" s="8">
        <v>33000</v>
      </c>
      <c r="R455">
        <v>5</v>
      </c>
      <c r="S455" s="8">
        <f>Table3[[#This Row],[Harga]]*Table3[[#This Row],[Quantity]]</f>
        <v>165000</v>
      </c>
      <c r="T455">
        <v>0</v>
      </c>
      <c r="U455" s="8">
        <f>Table3[[#This Row],[Discount]]*Table3[[#This Row],[Revenue]]</f>
        <v>0</v>
      </c>
      <c r="V455" s="8">
        <f>Table3[[#This Row],[Revenue]]-Table3[[#This Row],[Total Discount]]</f>
        <v>165000</v>
      </c>
    </row>
    <row r="456" spans="1:22" x14ac:dyDescent="0.35">
      <c r="A456">
        <v>452</v>
      </c>
      <c r="B456" t="s">
        <v>1702</v>
      </c>
      <c r="C456" s="5">
        <v>42211</v>
      </c>
      <c r="D456" s="6">
        <v>2015</v>
      </c>
      <c r="E456" s="5" t="s">
        <v>104</v>
      </c>
      <c r="F456" s="7">
        <v>26</v>
      </c>
      <c r="G456" t="s">
        <v>24</v>
      </c>
      <c r="H456" t="s">
        <v>25</v>
      </c>
      <c r="I456" t="s">
        <v>1079</v>
      </c>
      <c r="J456" t="s">
        <v>27</v>
      </c>
      <c r="K456" t="s">
        <v>166</v>
      </c>
      <c r="L456">
        <v>85204</v>
      </c>
      <c r="M456" t="s">
        <v>1703</v>
      </c>
      <c r="N456" t="s">
        <v>30</v>
      </c>
      <c r="O456" t="s">
        <v>48</v>
      </c>
      <c r="P456" t="s">
        <v>1704</v>
      </c>
      <c r="Q456" s="8">
        <v>394000</v>
      </c>
      <c r="R456">
        <v>3</v>
      </c>
      <c r="S456" s="8">
        <f>Table3[[#This Row],[Harga]]*Table3[[#This Row],[Quantity]]</f>
        <v>1182000</v>
      </c>
      <c r="T456">
        <v>0.5</v>
      </c>
      <c r="U456" s="8">
        <f>Table3[[#This Row],[Discount]]*Table3[[#This Row],[Revenue]]</f>
        <v>591000</v>
      </c>
      <c r="V456" s="8">
        <f>Table3[[#This Row],[Revenue]]-Table3[[#This Row],[Total Discount]]</f>
        <v>591000</v>
      </c>
    </row>
    <row r="457" spans="1:22" x14ac:dyDescent="0.35">
      <c r="A457">
        <v>453</v>
      </c>
      <c r="B457" t="s">
        <v>1705</v>
      </c>
      <c r="C457" s="5">
        <v>43067</v>
      </c>
      <c r="D457" s="6">
        <v>2017</v>
      </c>
      <c r="E457" s="5" t="s">
        <v>23</v>
      </c>
      <c r="F457" s="7">
        <v>28</v>
      </c>
      <c r="G457" t="s">
        <v>51</v>
      </c>
      <c r="H457" t="s">
        <v>139</v>
      </c>
      <c r="I457" t="s">
        <v>852</v>
      </c>
      <c r="J457" t="s">
        <v>75</v>
      </c>
      <c r="K457" t="s">
        <v>46</v>
      </c>
      <c r="L457">
        <v>19120</v>
      </c>
      <c r="M457" t="s">
        <v>1706</v>
      </c>
      <c r="N457" t="s">
        <v>30</v>
      </c>
      <c r="O457" t="s">
        <v>55</v>
      </c>
      <c r="P457" t="s">
        <v>1707</v>
      </c>
      <c r="Q457" s="8">
        <v>517000</v>
      </c>
      <c r="R457">
        <v>7</v>
      </c>
      <c r="S457" s="8">
        <f>Table3[[#This Row],[Harga]]*Table3[[#This Row],[Quantity]]</f>
        <v>3619000</v>
      </c>
      <c r="T457">
        <v>0.2</v>
      </c>
      <c r="U457" s="8">
        <f>Table3[[#This Row],[Discount]]*Table3[[#This Row],[Revenue]]</f>
        <v>723800</v>
      </c>
      <c r="V457" s="8">
        <f>Table3[[#This Row],[Revenue]]-Table3[[#This Row],[Total Discount]]</f>
        <v>2895200</v>
      </c>
    </row>
    <row r="458" spans="1:22" x14ac:dyDescent="0.35">
      <c r="A458">
        <v>454</v>
      </c>
      <c r="B458" t="s">
        <v>1708</v>
      </c>
      <c r="C458" s="5">
        <v>42828</v>
      </c>
      <c r="D458" s="6">
        <v>2017</v>
      </c>
      <c r="E458" s="5" t="s">
        <v>58</v>
      </c>
      <c r="F458" s="7">
        <v>3</v>
      </c>
      <c r="G458" t="s">
        <v>35</v>
      </c>
      <c r="H458" t="s">
        <v>25</v>
      </c>
      <c r="I458" t="s">
        <v>1709</v>
      </c>
      <c r="J458" t="s">
        <v>27</v>
      </c>
      <c r="K458" t="s">
        <v>274</v>
      </c>
      <c r="L458">
        <v>19143</v>
      </c>
      <c r="M458" t="s">
        <v>1710</v>
      </c>
      <c r="N458" t="s">
        <v>30</v>
      </c>
      <c r="O458" t="s">
        <v>55</v>
      </c>
      <c r="P458" t="s">
        <v>1711</v>
      </c>
      <c r="Q458" s="8">
        <v>26000</v>
      </c>
      <c r="R458">
        <v>4</v>
      </c>
      <c r="S458" s="8">
        <f>Table3[[#This Row],[Harga]]*Table3[[#This Row],[Quantity]]</f>
        <v>104000</v>
      </c>
      <c r="T458">
        <v>0.2</v>
      </c>
      <c r="U458" s="8">
        <f>Table3[[#This Row],[Discount]]*Table3[[#This Row],[Revenue]]</f>
        <v>20800</v>
      </c>
      <c r="V458" s="8">
        <f>Table3[[#This Row],[Revenue]]-Table3[[#This Row],[Total Discount]]</f>
        <v>83200</v>
      </c>
    </row>
    <row r="459" spans="1:22" x14ac:dyDescent="0.35">
      <c r="A459">
        <v>455</v>
      </c>
      <c r="B459" t="s">
        <v>1712</v>
      </c>
      <c r="C459" s="5">
        <v>43097</v>
      </c>
      <c r="D459" s="6">
        <v>2017</v>
      </c>
      <c r="E459" s="5" t="s">
        <v>66</v>
      </c>
      <c r="F459" s="7">
        <v>28</v>
      </c>
      <c r="G459" t="s">
        <v>24</v>
      </c>
      <c r="H459" t="s">
        <v>25</v>
      </c>
      <c r="I459" t="s">
        <v>1713</v>
      </c>
      <c r="J459" t="s">
        <v>27</v>
      </c>
      <c r="K459" t="s">
        <v>651</v>
      </c>
      <c r="L459">
        <v>78664</v>
      </c>
      <c r="M459" t="s">
        <v>1714</v>
      </c>
      <c r="N459" t="s">
        <v>40</v>
      </c>
      <c r="O459" t="s">
        <v>96</v>
      </c>
      <c r="P459" t="s">
        <v>1715</v>
      </c>
      <c r="Q459" s="8">
        <v>28000</v>
      </c>
      <c r="R459">
        <v>2</v>
      </c>
      <c r="S459" s="8">
        <f>Table3[[#This Row],[Harga]]*Table3[[#This Row],[Quantity]]</f>
        <v>56000</v>
      </c>
      <c r="T459">
        <v>0.2</v>
      </c>
      <c r="U459" s="8">
        <f>Table3[[#This Row],[Discount]]*Table3[[#This Row],[Revenue]]</f>
        <v>11200</v>
      </c>
      <c r="V459" s="8">
        <f>Table3[[#This Row],[Revenue]]-Table3[[#This Row],[Total Discount]]</f>
        <v>44800</v>
      </c>
    </row>
    <row r="460" spans="1:22" x14ac:dyDescent="0.35">
      <c r="A460">
        <v>456</v>
      </c>
      <c r="B460" t="s">
        <v>1716</v>
      </c>
      <c r="C460" s="5">
        <v>43069</v>
      </c>
      <c r="D460" s="6">
        <v>2017</v>
      </c>
      <c r="E460" s="5" t="s">
        <v>23</v>
      </c>
      <c r="F460" s="7">
        <v>30</v>
      </c>
      <c r="G460" t="s">
        <v>51</v>
      </c>
      <c r="H460" t="s">
        <v>25</v>
      </c>
      <c r="I460" t="s">
        <v>1717</v>
      </c>
      <c r="J460" t="s">
        <v>27</v>
      </c>
      <c r="K460" t="s">
        <v>354</v>
      </c>
      <c r="L460">
        <v>39212</v>
      </c>
      <c r="M460" t="s">
        <v>184</v>
      </c>
      <c r="N460" t="s">
        <v>40</v>
      </c>
      <c r="O460" t="s">
        <v>84</v>
      </c>
      <c r="P460" t="s">
        <v>185</v>
      </c>
      <c r="Q460" s="8">
        <v>209000</v>
      </c>
      <c r="R460">
        <v>5</v>
      </c>
      <c r="S460" s="8">
        <f>Table3[[#This Row],[Harga]]*Table3[[#This Row],[Quantity]]</f>
        <v>1045000</v>
      </c>
      <c r="T460">
        <v>0</v>
      </c>
      <c r="U460" s="8">
        <f>Table3[[#This Row],[Discount]]*Table3[[#This Row],[Revenue]]</f>
        <v>0</v>
      </c>
      <c r="V460" s="8">
        <f>Table3[[#This Row],[Revenue]]-Table3[[#This Row],[Total Discount]]</f>
        <v>1045000</v>
      </c>
    </row>
    <row r="461" spans="1:22" x14ac:dyDescent="0.35">
      <c r="A461">
        <v>457</v>
      </c>
      <c r="B461" t="s">
        <v>1718</v>
      </c>
      <c r="C461" s="5">
        <v>42870</v>
      </c>
      <c r="D461" s="6">
        <v>2017</v>
      </c>
      <c r="E461" s="5" t="s">
        <v>87</v>
      </c>
      <c r="F461" s="7">
        <v>15</v>
      </c>
      <c r="G461" t="s">
        <v>35</v>
      </c>
      <c r="H461" t="s">
        <v>139</v>
      </c>
      <c r="I461" t="s">
        <v>1719</v>
      </c>
      <c r="J461" t="s">
        <v>27</v>
      </c>
      <c r="K461" t="s">
        <v>253</v>
      </c>
      <c r="L461">
        <v>85023</v>
      </c>
      <c r="M461" t="s">
        <v>1720</v>
      </c>
      <c r="N461" t="s">
        <v>135</v>
      </c>
      <c r="O461" t="s">
        <v>136</v>
      </c>
      <c r="P461" t="s">
        <v>1721</v>
      </c>
      <c r="Q461" s="8">
        <v>30000</v>
      </c>
      <c r="R461">
        <v>1</v>
      </c>
      <c r="S461" s="8">
        <f>Table3[[#This Row],[Harga]]*Table3[[#This Row],[Quantity]]</f>
        <v>30000</v>
      </c>
      <c r="T461">
        <v>0.2</v>
      </c>
      <c r="U461" s="8">
        <f>Table3[[#This Row],[Discount]]*Table3[[#This Row],[Revenue]]</f>
        <v>6000</v>
      </c>
      <c r="V461" s="8">
        <f>Table3[[#This Row],[Revenue]]-Table3[[#This Row],[Total Discount]]</f>
        <v>24000</v>
      </c>
    </row>
    <row r="462" spans="1:22" x14ac:dyDescent="0.35">
      <c r="A462">
        <v>458</v>
      </c>
      <c r="B462" t="s">
        <v>1722</v>
      </c>
      <c r="C462" s="5">
        <v>42269</v>
      </c>
      <c r="D462" s="6">
        <v>2015</v>
      </c>
      <c r="E462" s="5" t="s">
        <v>111</v>
      </c>
      <c r="F462" s="7">
        <v>22</v>
      </c>
      <c r="G462" t="s">
        <v>51</v>
      </c>
      <c r="H462" t="s">
        <v>139</v>
      </c>
      <c r="I462" t="s">
        <v>1723</v>
      </c>
      <c r="J462" t="s">
        <v>27</v>
      </c>
      <c r="K462" t="s">
        <v>324</v>
      </c>
      <c r="L462">
        <v>92054</v>
      </c>
      <c r="M462" t="s">
        <v>1724</v>
      </c>
      <c r="N462" t="s">
        <v>30</v>
      </c>
      <c r="O462" t="s">
        <v>55</v>
      </c>
      <c r="P462" t="s">
        <v>1725</v>
      </c>
      <c r="Q462" s="8">
        <v>205000</v>
      </c>
      <c r="R462">
        <v>2</v>
      </c>
      <c r="S462" s="8">
        <f>Table3[[#This Row],[Harga]]*Table3[[#This Row],[Quantity]]</f>
        <v>410000</v>
      </c>
      <c r="T462">
        <v>0</v>
      </c>
      <c r="U462" s="8">
        <f>Table3[[#This Row],[Discount]]*Table3[[#This Row],[Revenue]]</f>
        <v>0</v>
      </c>
      <c r="V462" s="8">
        <f>Table3[[#This Row],[Revenue]]-Table3[[#This Row],[Total Discount]]</f>
        <v>410000</v>
      </c>
    </row>
    <row r="463" spans="1:22" x14ac:dyDescent="0.35">
      <c r="A463">
        <v>459</v>
      </c>
      <c r="B463" t="s">
        <v>1726</v>
      </c>
      <c r="C463" s="5">
        <v>43053</v>
      </c>
      <c r="D463" s="6">
        <v>2017</v>
      </c>
      <c r="E463" s="5" t="s">
        <v>23</v>
      </c>
      <c r="F463" s="7">
        <v>14</v>
      </c>
      <c r="G463" t="s">
        <v>24</v>
      </c>
      <c r="H463" t="s">
        <v>139</v>
      </c>
      <c r="I463" t="s">
        <v>1727</v>
      </c>
      <c r="J463" t="s">
        <v>37</v>
      </c>
      <c r="K463" t="s">
        <v>82</v>
      </c>
      <c r="L463">
        <v>94110</v>
      </c>
      <c r="M463" t="s">
        <v>541</v>
      </c>
      <c r="N463" t="s">
        <v>30</v>
      </c>
      <c r="O463" t="s">
        <v>108</v>
      </c>
      <c r="P463" t="s">
        <v>542</v>
      </c>
      <c r="Q463" s="8">
        <v>322000</v>
      </c>
      <c r="R463">
        <v>2</v>
      </c>
      <c r="S463" s="8">
        <f>Table3[[#This Row],[Harga]]*Table3[[#This Row],[Quantity]]</f>
        <v>644000</v>
      </c>
      <c r="T463">
        <v>0.2</v>
      </c>
      <c r="U463" s="8">
        <f>Table3[[#This Row],[Discount]]*Table3[[#This Row],[Revenue]]</f>
        <v>128800</v>
      </c>
      <c r="V463" s="8">
        <f>Table3[[#This Row],[Revenue]]-Table3[[#This Row],[Total Discount]]</f>
        <v>515200</v>
      </c>
    </row>
    <row r="464" spans="1:22" x14ac:dyDescent="0.35">
      <c r="A464">
        <v>460</v>
      </c>
      <c r="B464" t="s">
        <v>1728</v>
      </c>
      <c r="C464" s="5">
        <v>42335</v>
      </c>
      <c r="D464" s="6">
        <v>2015</v>
      </c>
      <c r="E464" s="5" t="s">
        <v>23</v>
      </c>
      <c r="F464" s="7">
        <v>27</v>
      </c>
      <c r="G464" t="s">
        <v>51</v>
      </c>
      <c r="H464" t="s">
        <v>25</v>
      </c>
      <c r="I464" t="s">
        <v>1729</v>
      </c>
      <c r="J464" t="s">
        <v>75</v>
      </c>
      <c r="K464" t="s">
        <v>46</v>
      </c>
      <c r="L464">
        <v>72701</v>
      </c>
      <c r="M464" t="s">
        <v>1730</v>
      </c>
      <c r="N464" t="s">
        <v>40</v>
      </c>
      <c r="O464" t="s">
        <v>71</v>
      </c>
      <c r="P464" t="s">
        <v>1731</v>
      </c>
      <c r="Q464" s="8">
        <v>7000</v>
      </c>
      <c r="R464">
        <v>2</v>
      </c>
      <c r="S464" s="8">
        <f>Table3[[#This Row],[Harga]]*Table3[[#This Row],[Quantity]]</f>
        <v>14000</v>
      </c>
      <c r="T464">
        <v>0</v>
      </c>
      <c r="U464" s="8">
        <f>Table3[[#This Row],[Discount]]*Table3[[#This Row],[Revenue]]</f>
        <v>0</v>
      </c>
      <c r="V464" s="8">
        <f>Table3[[#This Row],[Revenue]]-Table3[[#This Row],[Total Discount]]</f>
        <v>14000</v>
      </c>
    </row>
    <row r="465" spans="1:22" x14ac:dyDescent="0.35">
      <c r="A465">
        <v>461</v>
      </c>
      <c r="B465" t="s">
        <v>1732</v>
      </c>
      <c r="C465" s="5">
        <v>42614</v>
      </c>
      <c r="D465" s="6">
        <v>2016</v>
      </c>
      <c r="E465" s="5" t="s">
        <v>111</v>
      </c>
      <c r="F465" s="7">
        <v>1</v>
      </c>
      <c r="G465" t="s">
        <v>67</v>
      </c>
      <c r="H465" t="s">
        <v>25</v>
      </c>
      <c r="I465" t="s">
        <v>303</v>
      </c>
      <c r="J465" t="s">
        <v>37</v>
      </c>
      <c r="K465" t="s">
        <v>141</v>
      </c>
      <c r="L465">
        <v>94110</v>
      </c>
      <c r="M465" t="s">
        <v>1733</v>
      </c>
      <c r="N465" t="s">
        <v>40</v>
      </c>
      <c r="O465" t="s">
        <v>143</v>
      </c>
      <c r="P465" t="s">
        <v>1734</v>
      </c>
      <c r="Q465" s="8">
        <v>22000</v>
      </c>
      <c r="R465">
        <v>2</v>
      </c>
      <c r="S465" s="8">
        <f>Table3[[#This Row],[Harga]]*Table3[[#This Row],[Quantity]]</f>
        <v>44000</v>
      </c>
      <c r="T465">
        <v>0</v>
      </c>
      <c r="U465" s="8">
        <f>Table3[[#This Row],[Discount]]*Table3[[#This Row],[Revenue]]</f>
        <v>0</v>
      </c>
      <c r="V465" s="8">
        <f>Table3[[#This Row],[Revenue]]-Table3[[#This Row],[Total Discount]]</f>
        <v>44000</v>
      </c>
    </row>
    <row r="466" spans="1:22" x14ac:dyDescent="0.35">
      <c r="A466">
        <v>462</v>
      </c>
      <c r="B466" t="s">
        <v>1735</v>
      </c>
      <c r="C466" s="5">
        <v>41904</v>
      </c>
      <c r="D466" s="6">
        <v>2014</v>
      </c>
      <c r="E466" s="5" t="s">
        <v>111</v>
      </c>
      <c r="F466" s="7">
        <v>22</v>
      </c>
      <c r="G466" t="s">
        <v>67</v>
      </c>
      <c r="H466" t="s">
        <v>25</v>
      </c>
      <c r="I466" t="s">
        <v>1630</v>
      </c>
      <c r="J466" t="s">
        <v>27</v>
      </c>
      <c r="K466" t="s">
        <v>61</v>
      </c>
      <c r="L466">
        <v>33433</v>
      </c>
      <c r="M466" t="s">
        <v>1736</v>
      </c>
      <c r="N466" t="s">
        <v>40</v>
      </c>
      <c r="O466" t="s">
        <v>41</v>
      </c>
      <c r="P466" t="s">
        <v>1737</v>
      </c>
      <c r="Q466" s="8">
        <v>5000</v>
      </c>
      <c r="R466">
        <v>2</v>
      </c>
      <c r="S466" s="8">
        <f>Table3[[#This Row],[Harga]]*Table3[[#This Row],[Quantity]]</f>
        <v>10000</v>
      </c>
      <c r="T466">
        <v>0.2</v>
      </c>
      <c r="U466" s="8">
        <f>Table3[[#This Row],[Discount]]*Table3[[#This Row],[Revenue]]</f>
        <v>2000</v>
      </c>
      <c r="V466" s="8">
        <f>Table3[[#This Row],[Revenue]]-Table3[[#This Row],[Total Discount]]</f>
        <v>8000</v>
      </c>
    </row>
    <row r="467" spans="1:22" x14ac:dyDescent="0.35">
      <c r="A467">
        <v>463</v>
      </c>
      <c r="B467" t="s">
        <v>1738</v>
      </c>
      <c r="C467" s="5">
        <v>42834</v>
      </c>
      <c r="D467" s="6">
        <v>2017</v>
      </c>
      <c r="E467" s="5" t="s">
        <v>58</v>
      </c>
      <c r="F467" s="7">
        <v>9</v>
      </c>
      <c r="G467" t="s">
        <v>51</v>
      </c>
      <c r="H467" t="s">
        <v>139</v>
      </c>
      <c r="I467" t="s">
        <v>1739</v>
      </c>
      <c r="J467" t="s">
        <v>75</v>
      </c>
      <c r="K467" t="s">
        <v>218</v>
      </c>
      <c r="L467">
        <v>10011</v>
      </c>
      <c r="M467" t="s">
        <v>1740</v>
      </c>
      <c r="N467" t="s">
        <v>40</v>
      </c>
      <c r="O467" t="s">
        <v>41</v>
      </c>
      <c r="P467" t="s">
        <v>1741</v>
      </c>
      <c r="Q467" s="8">
        <v>10000</v>
      </c>
      <c r="R467">
        <v>2</v>
      </c>
      <c r="S467" s="8">
        <f>Table3[[#This Row],[Harga]]*Table3[[#This Row],[Quantity]]</f>
        <v>20000</v>
      </c>
      <c r="T467">
        <v>0</v>
      </c>
      <c r="U467" s="8">
        <f>Table3[[#This Row],[Discount]]*Table3[[#This Row],[Revenue]]</f>
        <v>0</v>
      </c>
      <c r="V467" s="8">
        <f>Table3[[#This Row],[Revenue]]-Table3[[#This Row],[Total Discount]]</f>
        <v>20000</v>
      </c>
    </row>
    <row r="468" spans="1:22" x14ac:dyDescent="0.35">
      <c r="A468">
        <v>464</v>
      </c>
      <c r="B468" t="s">
        <v>1742</v>
      </c>
      <c r="C468" s="5">
        <v>41655</v>
      </c>
      <c r="D468" s="6">
        <v>2014</v>
      </c>
      <c r="E468" s="5" t="s">
        <v>115</v>
      </c>
      <c r="F468" s="7">
        <v>16</v>
      </c>
      <c r="G468" t="s">
        <v>51</v>
      </c>
      <c r="H468" t="s">
        <v>25</v>
      </c>
      <c r="I468" t="s">
        <v>549</v>
      </c>
      <c r="J468" t="s">
        <v>27</v>
      </c>
      <c r="K468" t="s">
        <v>236</v>
      </c>
      <c r="L468">
        <v>19134</v>
      </c>
      <c r="M468" t="s">
        <v>1743</v>
      </c>
      <c r="N468" t="s">
        <v>30</v>
      </c>
      <c r="O468" t="s">
        <v>55</v>
      </c>
      <c r="P468" t="s">
        <v>1744</v>
      </c>
      <c r="Q468" s="8">
        <v>128000</v>
      </c>
      <c r="R468">
        <v>6</v>
      </c>
      <c r="S468" s="8">
        <f>Table3[[#This Row],[Harga]]*Table3[[#This Row],[Quantity]]</f>
        <v>768000</v>
      </c>
      <c r="T468">
        <v>0.2</v>
      </c>
      <c r="U468" s="8">
        <f>Table3[[#This Row],[Discount]]*Table3[[#This Row],[Revenue]]</f>
        <v>153600</v>
      </c>
      <c r="V468" s="8">
        <f>Table3[[#This Row],[Revenue]]-Table3[[#This Row],[Total Discount]]</f>
        <v>614400</v>
      </c>
    </row>
    <row r="469" spans="1:22" x14ac:dyDescent="0.35">
      <c r="A469">
        <v>465</v>
      </c>
      <c r="B469" t="s">
        <v>1745</v>
      </c>
      <c r="C469" s="5">
        <v>43013</v>
      </c>
      <c r="D469" s="6">
        <v>2017</v>
      </c>
      <c r="E469" s="5" t="s">
        <v>44</v>
      </c>
      <c r="F469" s="7">
        <v>5</v>
      </c>
      <c r="G469" t="s">
        <v>67</v>
      </c>
      <c r="H469" t="s">
        <v>25</v>
      </c>
      <c r="I469" t="s">
        <v>1356</v>
      </c>
      <c r="J469" t="s">
        <v>75</v>
      </c>
      <c r="K469" t="s">
        <v>46</v>
      </c>
      <c r="L469">
        <v>10011</v>
      </c>
      <c r="M469" t="s">
        <v>996</v>
      </c>
      <c r="N469" t="s">
        <v>135</v>
      </c>
      <c r="O469" t="s">
        <v>136</v>
      </c>
      <c r="P469" t="s">
        <v>997</v>
      </c>
      <c r="Q469" s="8">
        <v>56000</v>
      </c>
      <c r="R469">
        <v>7</v>
      </c>
      <c r="S469" s="8">
        <f>Table3[[#This Row],[Harga]]*Table3[[#This Row],[Quantity]]</f>
        <v>392000</v>
      </c>
      <c r="T469">
        <v>0</v>
      </c>
      <c r="U469" s="8">
        <f>Table3[[#This Row],[Discount]]*Table3[[#This Row],[Revenue]]</f>
        <v>0</v>
      </c>
      <c r="V469" s="8">
        <f>Table3[[#This Row],[Revenue]]-Table3[[#This Row],[Total Discount]]</f>
        <v>392000</v>
      </c>
    </row>
    <row r="470" spans="1:22" x14ac:dyDescent="0.35">
      <c r="A470">
        <v>466</v>
      </c>
      <c r="B470" t="s">
        <v>1746</v>
      </c>
      <c r="C470" s="5">
        <v>42925</v>
      </c>
      <c r="D470" s="6">
        <v>2017</v>
      </c>
      <c r="E470" s="5" t="s">
        <v>104</v>
      </c>
      <c r="F470" s="7">
        <v>9</v>
      </c>
      <c r="G470" t="s">
        <v>24</v>
      </c>
      <c r="H470" t="s">
        <v>105</v>
      </c>
      <c r="I470" t="s">
        <v>704</v>
      </c>
      <c r="J470" t="s">
        <v>27</v>
      </c>
      <c r="K470" t="s">
        <v>127</v>
      </c>
      <c r="L470">
        <v>97206</v>
      </c>
      <c r="M470" t="s">
        <v>1747</v>
      </c>
      <c r="N470" t="s">
        <v>40</v>
      </c>
      <c r="O470" t="s">
        <v>71</v>
      </c>
      <c r="P470" t="s">
        <v>1748</v>
      </c>
      <c r="Q470" s="8">
        <v>2000</v>
      </c>
      <c r="R470">
        <v>2</v>
      </c>
      <c r="S470" s="8">
        <f>Table3[[#This Row],[Harga]]*Table3[[#This Row],[Quantity]]</f>
        <v>4000</v>
      </c>
      <c r="T470">
        <v>0.7</v>
      </c>
      <c r="U470" s="8">
        <f>Table3[[#This Row],[Discount]]*Table3[[#This Row],[Revenue]]</f>
        <v>2800</v>
      </c>
      <c r="V470" s="8">
        <f>Table3[[#This Row],[Revenue]]-Table3[[#This Row],[Total Discount]]</f>
        <v>1200</v>
      </c>
    </row>
    <row r="471" spans="1:22" x14ac:dyDescent="0.35">
      <c r="A471">
        <v>467</v>
      </c>
      <c r="B471" t="s">
        <v>1749</v>
      </c>
      <c r="C471" s="5">
        <v>42742</v>
      </c>
      <c r="D471" s="6">
        <v>2017</v>
      </c>
      <c r="E471" s="5" t="s">
        <v>115</v>
      </c>
      <c r="F471" s="7">
        <v>7</v>
      </c>
      <c r="G471" t="s">
        <v>24</v>
      </c>
      <c r="H471" t="s">
        <v>105</v>
      </c>
      <c r="I471" t="s">
        <v>1481</v>
      </c>
      <c r="J471" t="s">
        <v>37</v>
      </c>
      <c r="K471" t="s">
        <v>651</v>
      </c>
      <c r="L471">
        <v>48205</v>
      </c>
      <c r="M471" t="s">
        <v>566</v>
      </c>
      <c r="N471" t="s">
        <v>135</v>
      </c>
      <c r="O471" t="s">
        <v>567</v>
      </c>
      <c r="P471" t="s">
        <v>568</v>
      </c>
      <c r="Q471" s="8">
        <v>3060000</v>
      </c>
      <c r="R471">
        <v>2</v>
      </c>
      <c r="S471" s="8">
        <f>Table3[[#This Row],[Harga]]*Table3[[#This Row],[Quantity]]</f>
        <v>6120000</v>
      </c>
      <c r="T471">
        <v>0.1</v>
      </c>
      <c r="U471" s="8">
        <f>Table3[[#This Row],[Discount]]*Table3[[#This Row],[Revenue]]</f>
        <v>612000</v>
      </c>
      <c r="V471" s="8">
        <f>Table3[[#This Row],[Revenue]]-Table3[[#This Row],[Total Discount]]</f>
        <v>5508000</v>
      </c>
    </row>
    <row r="472" spans="1:22" x14ac:dyDescent="0.35">
      <c r="A472">
        <v>468</v>
      </c>
      <c r="B472" t="s">
        <v>1750</v>
      </c>
      <c r="C472" s="5">
        <v>42520</v>
      </c>
      <c r="D472" s="6">
        <v>2016</v>
      </c>
      <c r="E472" s="5" t="s">
        <v>87</v>
      </c>
      <c r="F472" s="7">
        <v>30</v>
      </c>
      <c r="G472" t="s">
        <v>67</v>
      </c>
      <c r="H472" t="s">
        <v>25</v>
      </c>
      <c r="I472" t="s">
        <v>1751</v>
      </c>
      <c r="J472" t="s">
        <v>27</v>
      </c>
      <c r="K472" t="s">
        <v>420</v>
      </c>
      <c r="L472">
        <v>28403</v>
      </c>
      <c r="M472" t="s">
        <v>1142</v>
      </c>
      <c r="N472" t="s">
        <v>40</v>
      </c>
      <c r="O472" t="s">
        <v>71</v>
      </c>
      <c r="P472" t="s">
        <v>1143</v>
      </c>
      <c r="Q472" s="8">
        <v>4000</v>
      </c>
      <c r="R472">
        <v>2</v>
      </c>
      <c r="S472" s="8">
        <f>Table3[[#This Row],[Harga]]*Table3[[#This Row],[Quantity]]</f>
        <v>8000</v>
      </c>
      <c r="T472">
        <v>0.7</v>
      </c>
      <c r="U472" s="8">
        <f>Table3[[#This Row],[Discount]]*Table3[[#This Row],[Revenue]]</f>
        <v>5600</v>
      </c>
      <c r="V472" s="8">
        <f>Table3[[#This Row],[Revenue]]-Table3[[#This Row],[Total Discount]]</f>
        <v>2400</v>
      </c>
    </row>
    <row r="473" spans="1:22" x14ac:dyDescent="0.35">
      <c r="A473">
        <v>469</v>
      </c>
      <c r="B473" t="s">
        <v>1752</v>
      </c>
      <c r="C473" s="5">
        <v>42347</v>
      </c>
      <c r="D473" s="6">
        <v>2015</v>
      </c>
      <c r="E473" s="5" t="s">
        <v>66</v>
      </c>
      <c r="F473" s="7">
        <v>9</v>
      </c>
      <c r="G473" t="s">
        <v>24</v>
      </c>
      <c r="H473" t="s">
        <v>25</v>
      </c>
      <c r="I473" t="s">
        <v>217</v>
      </c>
      <c r="J473" t="s">
        <v>37</v>
      </c>
      <c r="K473" t="s">
        <v>420</v>
      </c>
      <c r="L473">
        <v>47201</v>
      </c>
      <c r="M473" t="s">
        <v>1753</v>
      </c>
      <c r="N473" t="s">
        <v>40</v>
      </c>
      <c r="O473" t="s">
        <v>63</v>
      </c>
      <c r="P473" t="s">
        <v>1754</v>
      </c>
      <c r="Q473" s="8">
        <v>35000</v>
      </c>
      <c r="R473">
        <v>3</v>
      </c>
      <c r="S473" s="8">
        <f>Table3[[#This Row],[Harga]]*Table3[[#This Row],[Quantity]]</f>
        <v>105000</v>
      </c>
      <c r="T473">
        <v>0</v>
      </c>
      <c r="U473" s="8">
        <f>Table3[[#This Row],[Discount]]*Table3[[#This Row],[Revenue]]</f>
        <v>0</v>
      </c>
      <c r="V473" s="8">
        <f>Table3[[#This Row],[Revenue]]-Table3[[#This Row],[Total Discount]]</f>
        <v>105000</v>
      </c>
    </row>
    <row r="474" spans="1:22" x14ac:dyDescent="0.35">
      <c r="A474">
        <v>470</v>
      </c>
      <c r="B474" t="s">
        <v>1755</v>
      </c>
      <c r="C474" s="5">
        <v>42646</v>
      </c>
      <c r="D474" s="6">
        <v>2016</v>
      </c>
      <c r="E474" s="5" t="s">
        <v>44</v>
      </c>
      <c r="F474" s="7">
        <v>3</v>
      </c>
      <c r="G474" t="s">
        <v>35</v>
      </c>
      <c r="H474" t="s">
        <v>25</v>
      </c>
      <c r="I474" t="s">
        <v>112</v>
      </c>
      <c r="J474" t="s">
        <v>27</v>
      </c>
      <c r="K474" t="s">
        <v>141</v>
      </c>
      <c r="L474">
        <v>10035</v>
      </c>
      <c r="M474" t="s">
        <v>1756</v>
      </c>
      <c r="N474" t="s">
        <v>30</v>
      </c>
      <c r="O474" t="s">
        <v>108</v>
      </c>
      <c r="P474" t="s">
        <v>1757</v>
      </c>
      <c r="Q474" s="8">
        <v>600000</v>
      </c>
      <c r="R474">
        <v>6</v>
      </c>
      <c r="S474" s="8">
        <f>Table3[[#This Row],[Harga]]*Table3[[#This Row],[Quantity]]</f>
        <v>3600000</v>
      </c>
      <c r="T474">
        <v>0.1</v>
      </c>
      <c r="U474" s="8">
        <f>Table3[[#This Row],[Discount]]*Table3[[#This Row],[Revenue]]</f>
        <v>360000</v>
      </c>
      <c r="V474" s="8">
        <f>Table3[[#This Row],[Revenue]]-Table3[[#This Row],[Total Discount]]</f>
        <v>3240000</v>
      </c>
    </row>
    <row r="475" spans="1:22" x14ac:dyDescent="0.35">
      <c r="A475">
        <v>471</v>
      </c>
      <c r="B475" t="s">
        <v>1758</v>
      </c>
      <c r="C475" s="5">
        <v>41954</v>
      </c>
      <c r="D475" s="6">
        <v>2014</v>
      </c>
      <c r="E475" s="5" t="s">
        <v>23</v>
      </c>
      <c r="F475" s="7">
        <v>11</v>
      </c>
      <c r="G475" t="s">
        <v>24</v>
      </c>
      <c r="H475" t="s">
        <v>105</v>
      </c>
      <c r="I475" t="s">
        <v>1759</v>
      </c>
      <c r="J475" t="s">
        <v>27</v>
      </c>
      <c r="K475" t="s">
        <v>151</v>
      </c>
      <c r="L475">
        <v>80027</v>
      </c>
      <c r="M475" t="s">
        <v>1760</v>
      </c>
      <c r="N475" t="s">
        <v>40</v>
      </c>
      <c r="O475" t="s">
        <v>96</v>
      </c>
      <c r="P475" t="s">
        <v>1761</v>
      </c>
      <c r="Q475" s="8">
        <v>4000</v>
      </c>
      <c r="R475">
        <v>1</v>
      </c>
      <c r="S475" s="8">
        <f>Table3[[#This Row],[Harga]]*Table3[[#This Row],[Quantity]]</f>
        <v>4000</v>
      </c>
      <c r="T475">
        <v>0.2</v>
      </c>
      <c r="U475" s="8">
        <f>Table3[[#This Row],[Discount]]*Table3[[#This Row],[Revenue]]</f>
        <v>800</v>
      </c>
      <c r="V475" s="8">
        <f>Table3[[#This Row],[Revenue]]-Table3[[#This Row],[Total Discount]]</f>
        <v>3200</v>
      </c>
    </row>
    <row r="476" spans="1:22" x14ac:dyDescent="0.35">
      <c r="A476">
        <v>472</v>
      </c>
      <c r="B476" t="s">
        <v>1762</v>
      </c>
      <c r="C476" s="5">
        <v>43007</v>
      </c>
      <c r="D476" s="6">
        <v>2017</v>
      </c>
      <c r="E476" s="5" t="s">
        <v>111</v>
      </c>
      <c r="F476" s="7">
        <v>29</v>
      </c>
      <c r="G476" t="s">
        <v>51</v>
      </c>
      <c r="H476" t="s">
        <v>25</v>
      </c>
      <c r="I476" t="s">
        <v>1763</v>
      </c>
      <c r="J476" t="s">
        <v>75</v>
      </c>
      <c r="K476" t="s">
        <v>38</v>
      </c>
      <c r="L476">
        <v>77506</v>
      </c>
      <c r="M476" t="s">
        <v>1443</v>
      </c>
      <c r="N476" t="s">
        <v>40</v>
      </c>
      <c r="O476" t="s">
        <v>41</v>
      </c>
      <c r="P476" t="s">
        <v>1444</v>
      </c>
      <c r="Q476" s="8">
        <v>10000</v>
      </c>
      <c r="R476">
        <v>2</v>
      </c>
      <c r="S476" s="8">
        <f>Table3[[#This Row],[Harga]]*Table3[[#This Row],[Quantity]]</f>
        <v>20000</v>
      </c>
      <c r="T476">
        <v>0.2</v>
      </c>
      <c r="U476" s="8">
        <f>Table3[[#This Row],[Discount]]*Table3[[#This Row],[Revenue]]</f>
        <v>4000</v>
      </c>
      <c r="V476" s="8">
        <f>Table3[[#This Row],[Revenue]]-Table3[[#This Row],[Total Discount]]</f>
        <v>16000</v>
      </c>
    </row>
    <row r="477" spans="1:22" x14ac:dyDescent="0.35">
      <c r="A477">
        <v>473</v>
      </c>
      <c r="B477" t="s">
        <v>1764</v>
      </c>
      <c r="C477" s="5">
        <v>42073</v>
      </c>
      <c r="D477" s="6">
        <v>2015</v>
      </c>
      <c r="E477" s="5" t="s">
        <v>159</v>
      </c>
      <c r="F477" s="7">
        <v>10</v>
      </c>
      <c r="G477" t="s">
        <v>24</v>
      </c>
      <c r="H477" t="s">
        <v>139</v>
      </c>
      <c r="I477" t="s">
        <v>1765</v>
      </c>
      <c r="J477" t="s">
        <v>27</v>
      </c>
      <c r="K477" t="s">
        <v>76</v>
      </c>
      <c r="L477">
        <v>77041</v>
      </c>
      <c r="M477" t="s">
        <v>1766</v>
      </c>
      <c r="N477" t="s">
        <v>40</v>
      </c>
      <c r="O477" t="s">
        <v>71</v>
      </c>
      <c r="P477" t="s">
        <v>1767</v>
      </c>
      <c r="Q477" s="8">
        <v>2000</v>
      </c>
      <c r="R477">
        <v>2</v>
      </c>
      <c r="S477" s="8">
        <f>Table3[[#This Row],[Harga]]*Table3[[#This Row],[Quantity]]</f>
        <v>4000</v>
      </c>
      <c r="T477">
        <v>0.8</v>
      </c>
      <c r="U477" s="8">
        <f>Table3[[#This Row],[Discount]]*Table3[[#This Row],[Revenue]]</f>
        <v>3200</v>
      </c>
      <c r="V477" s="8">
        <f>Table3[[#This Row],[Revenue]]-Table3[[#This Row],[Total Discount]]</f>
        <v>800</v>
      </c>
    </row>
    <row r="478" spans="1:22" x14ac:dyDescent="0.35">
      <c r="A478">
        <v>474</v>
      </c>
      <c r="B478" t="s">
        <v>1768</v>
      </c>
      <c r="C478" s="5">
        <v>42876</v>
      </c>
      <c r="D478" s="6">
        <v>2017</v>
      </c>
      <c r="E478" s="5" t="s">
        <v>87</v>
      </c>
      <c r="F478" s="7">
        <v>21</v>
      </c>
      <c r="G478" t="s">
        <v>116</v>
      </c>
      <c r="H478" t="s">
        <v>25</v>
      </c>
      <c r="I478" t="s">
        <v>929</v>
      </c>
      <c r="J478" t="s">
        <v>37</v>
      </c>
      <c r="K478" t="s">
        <v>82</v>
      </c>
      <c r="L478">
        <v>13021</v>
      </c>
      <c r="M478" t="s">
        <v>1279</v>
      </c>
      <c r="N478" t="s">
        <v>30</v>
      </c>
      <c r="O478" t="s">
        <v>55</v>
      </c>
      <c r="P478" t="s">
        <v>1280</v>
      </c>
      <c r="Q478" s="8">
        <v>105000</v>
      </c>
      <c r="R478">
        <v>5</v>
      </c>
      <c r="S478" s="8">
        <f>Table3[[#This Row],[Harga]]*Table3[[#This Row],[Quantity]]</f>
        <v>525000</v>
      </c>
      <c r="T478">
        <v>0</v>
      </c>
      <c r="U478" s="8">
        <f>Table3[[#This Row],[Discount]]*Table3[[#This Row],[Revenue]]</f>
        <v>0</v>
      </c>
      <c r="V478" s="8">
        <f>Table3[[#This Row],[Revenue]]-Table3[[#This Row],[Total Discount]]</f>
        <v>525000</v>
      </c>
    </row>
    <row r="479" spans="1:22" x14ac:dyDescent="0.35">
      <c r="A479">
        <v>475</v>
      </c>
      <c r="B479" t="s">
        <v>1769</v>
      </c>
      <c r="C479" s="5">
        <v>42092</v>
      </c>
      <c r="D479" s="6">
        <v>2015</v>
      </c>
      <c r="E479" s="5" t="s">
        <v>159</v>
      </c>
      <c r="F479" s="7">
        <v>29</v>
      </c>
      <c r="G479" t="s">
        <v>51</v>
      </c>
      <c r="H479" t="s">
        <v>25</v>
      </c>
      <c r="I479" t="s">
        <v>1770</v>
      </c>
      <c r="J479" t="s">
        <v>75</v>
      </c>
      <c r="K479" t="s">
        <v>100</v>
      </c>
      <c r="L479">
        <v>32216</v>
      </c>
      <c r="M479" t="s">
        <v>1771</v>
      </c>
      <c r="N479" t="s">
        <v>30</v>
      </c>
      <c r="O479" t="s">
        <v>108</v>
      </c>
      <c r="P479" t="s">
        <v>1772</v>
      </c>
      <c r="Q479" s="8">
        <v>1167000</v>
      </c>
      <c r="R479">
        <v>5</v>
      </c>
      <c r="S479" s="8">
        <f>Table3[[#This Row],[Harga]]*Table3[[#This Row],[Quantity]]</f>
        <v>5835000</v>
      </c>
      <c r="T479">
        <v>0.2</v>
      </c>
      <c r="U479" s="8">
        <f>Table3[[#This Row],[Discount]]*Table3[[#This Row],[Revenue]]</f>
        <v>1167000</v>
      </c>
      <c r="V479" s="8">
        <f>Table3[[#This Row],[Revenue]]-Table3[[#This Row],[Total Discount]]</f>
        <v>4668000</v>
      </c>
    </row>
    <row r="480" spans="1:22" x14ac:dyDescent="0.35">
      <c r="A480">
        <v>476</v>
      </c>
      <c r="B480" t="s">
        <v>1773</v>
      </c>
      <c r="C480" s="5">
        <v>42622</v>
      </c>
      <c r="D480" s="6">
        <v>2016</v>
      </c>
      <c r="E480" s="5" t="s">
        <v>111</v>
      </c>
      <c r="F480" s="7">
        <v>9</v>
      </c>
      <c r="G480" t="s">
        <v>51</v>
      </c>
      <c r="H480" t="s">
        <v>25</v>
      </c>
      <c r="I480" t="s">
        <v>337</v>
      </c>
      <c r="J480" t="s">
        <v>27</v>
      </c>
      <c r="K480" t="s">
        <v>61</v>
      </c>
      <c r="L480">
        <v>10024</v>
      </c>
      <c r="M480" t="s">
        <v>1411</v>
      </c>
      <c r="N480" t="s">
        <v>40</v>
      </c>
      <c r="O480" t="s">
        <v>71</v>
      </c>
      <c r="P480" t="s">
        <v>1412</v>
      </c>
      <c r="Q480" s="8">
        <v>19000</v>
      </c>
      <c r="R480">
        <v>2</v>
      </c>
      <c r="S480" s="8">
        <f>Table3[[#This Row],[Harga]]*Table3[[#This Row],[Quantity]]</f>
        <v>38000</v>
      </c>
      <c r="T480">
        <v>0.2</v>
      </c>
      <c r="U480" s="8">
        <f>Table3[[#This Row],[Discount]]*Table3[[#This Row],[Revenue]]</f>
        <v>7600</v>
      </c>
      <c r="V480" s="8">
        <f>Table3[[#This Row],[Revenue]]-Table3[[#This Row],[Total Discount]]</f>
        <v>30400</v>
      </c>
    </row>
    <row r="481" spans="1:22" x14ac:dyDescent="0.35">
      <c r="A481">
        <v>477</v>
      </c>
      <c r="B481" t="s">
        <v>1774</v>
      </c>
      <c r="C481" s="5">
        <v>42608</v>
      </c>
      <c r="D481" s="6">
        <v>2016</v>
      </c>
      <c r="E481" s="5" t="s">
        <v>93</v>
      </c>
      <c r="F481" s="7">
        <v>26</v>
      </c>
      <c r="G481" t="s">
        <v>51</v>
      </c>
      <c r="H481" t="s">
        <v>139</v>
      </c>
      <c r="I481" t="s">
        <v>1369</v>
      </c>
      <c r="J481" t="s">
        <v>27</v>
      </c>
      <c r="K481" t="s">
        <v>227</v>
      </c>
      <c r="L481">
        <v>95123</v>
      </c>
      <c r="M481" t="s">
        <v>618</v>
      </c>
      <c r="N481" t="s">
        <v>40</v>
      </c>
      <c r="O481" t="s">
        <v>180</v>
      </c>
      <c r="P481" t="s">
        <v>619</v>
      </c>
      <c r="Q481" s="8">
        <v>20000</v>
      </c>
      <c r="R481">
        <v>3</v>
      </c>
      <c r="S481" s="8">
        <f>Table3[[#This Row],[Harga]]*Table3[[#This Row],[Quantity]]</f>
        <v>60000</v>
      </c>
      <c r="T481">
        <v>0</v>
      </c>
      <c r="U481" s="8">
        <f>Table3[[#This Row],[Discount]]*Table3[[#This Row],[Revenue]]</f>
        <v>0</v>
      </c>
      <c r="V481" s="8">
        <f>Table3[[#This Row],[Revenue]]-Table3[[#This Row],[Total Discount]]</f>
        <v>60000</v>
      </c>
    </row>
    <row r="482" spans="1:22" x14ac:dyDescent="0.35">
      <c r="A482">
        <v>478</v>
      </c>
      <c r="B482" t="s">
        <v>1775</v>
      </c>
      <c r="C482" s="5">
        <v>41780</v>
      </c>
      <c r="D482" s="6">
        <v>2014</v>
      </c>
      <c r="E482" s="5" t="s">
        <v>87</v>
      </c>
      <c r="F482" s="7">
        <v>21</v>
      </c>
      <c r="G482" t="s">
        <v>24</v>
      </c>
      <c r="H482" t="s">
        <v>25</v>
      </c>
      <c r="I482" t="s">
        <v>1776</v>
      </c>
      <c r="J482" t="s">
        <v>37</v>
      </c>
      <c r="K482" t="s">
        <v>248</v>
      </c>
      <c r="L482">
        <v>23464</v>
      </c>
      <c r="M482" t="s">
        <v>1777</v>
      </c>
      <c r="N482" t="s">
        <v>40</v>
      </c>
      <c r="O482" t="s">
        <v>71</v>
      </c>
      <c r="P482" t="s">
        <v>1778</v>
      </c>
      <c r="Q482" s="8">
        <v>2716000</v>
      </c>
      <c r="R482">
        <v>7</v>
      </c>
      <c r="S482" s="8">
        <f>Table3[[#This Row],[Harga]]*Table3[[#This Row],[Quantity]]</f>
        <v>19012000</v>
      </c>
      <c r="T482">
        <v>0</v>
      </c>
      <c r="U482" s="8">
        <f>Table3[[#This Row],[Discount]]*Table3[[#This Row],[Revenue]]</f>
        <v>0</v>
      </c>
      <c r="V482" s="8">
        <f>Table3[[#This Row],[Revenue]]-Table3[[#This Row],[Total Discount]]</f>
        <v>19012000</v>
      </c>
    </row>
    <row r="483" spans="1:22" x14ac:dyDescent="0.35">
      <c r="A483">
        <v>479</v>
      </c>
      <c r="B483" t="s">
        <v>1779</v>
      </c>
      <c r="C483" s="5">
        <v>42305</v>
      </c>
      <c r="D483" s="6">
        <v>2015</v>
      </c>
      <c r="E483" s="5" t="s">
        <v>44</v>
      </c>
      <c r="F483" s="7">
        <v>28</v>
      </c>
      <c r="G483" t="s">
        <v>51</v>
      </c>
      <c r="H483" t="s">
        <v>139</v>
      </c>
      <c r="I483" t="s">
        <v>1780</v>
      </c>
      <c r="J483" t="s">
        <v>27</v>
      </c>
      <c r="K483" t="s">
        <v>76</v>
      </c>
      <c r="L483">
        <v>42420</v>
      </c>
      <c r="M483" t="s">
        <v>1781</v>
      </c>
      <c r="N483" t="s">
        <v>40</v>
      </c>
      <c r="O483" t="s">
        <v>143</v>
      </c>
      <c r="P483" t="s">
        <v>1782</v>
      </c>
      <c r="Q483" s="8">
        <v>11000</v>
      </c>
      <c r="R483">
        <v>1</v>
      </c>
      <c r="S483" s="8">
        <f>Table3[[#This Row],[Harga]]*Table3[[#This Row],[Quantity]]</f>
        <v>11000</v>
      </c>
      <c r="T483">
        <v>0</v>
      </c>
      <c r="U483" s="8">
        <f>Table3[[#This Row],[Discount]]*Table3[[#This Row],[Revenue]]</f>
        <v>0</v>
      </c>
      <c r="V483" s="8">
        <f>Table3[[#This Row],[Revenue]]-Table3[[#This Row],[Total Discount]]</f>
        <v>11000</v>
      </c>
    </row>
    <row r="484" spans="1:22" x14ac:dyDescent="0.35">
      <c r="A484">
        <v>480</v>
      </c>
      <c r="B484" t="s">
        <v>1783</v>
      </c>
      <c r="C484" s="5">
        <v>42687</v>
      </c>
      <c r="D484" s="6">
        <v>2016</v>
      </c>
      <c r="E484" s="5" t="s">
        <v>23</v>
      </c>
      <c r="F484" s="7">
        <v>13</v>
      </c>
      <c r="G484" t="s">
        <v>35</v>
      </c>
      <c r="H484" t="s">
        <v>25</v>
      </c>
      <c r="I484" t="s">
        <v>447</v>
      </c>
      <c r="J484" t="s">
        <v>75</v>
      </c>
      <c r="K484" t="s">
        <v>213</v>
      </c>
      <c r="L484">
        <v>98661</v>
      </c>
      <c r="M484" t="s">
        <v>1505</v>
      </c>
      <c r="N484" t="s">
        <v>40</v>
      </c>
      <c r="O484" t="s">
        <v>96</v>
      </c>
      <c r="P484" t="s">
        <v>1506</v>
      </c>
      <c r="Q484" s="8">
        <v>36000</v>
      </c>
      <c r="R484">
        <v>2</v>
      </c>
      <c r="S484" s="8">
        <f>Table3[[#This Row],[Harga]]*Table3[[#This Row],[Quantity]]</f>
        <v>72000</v>
      </c>
      <c r="T484">
        <v>0</v>
      </c>
      <c r="U484" s="8">
        <f>Table3[[#This Row],[Discount]]*Table3[[#This Row],[Revenue]]</f>
        <v>0</v>
      </c>
      <c r="V484" s="8">
        <f>Table3[[#This Row],[Revenue]]-Table3[[#This Row],[Total Discount]]</f>
        <v>72000</v>
      </c>
    </row>
    <row r="485" spans="1:22" x14ac:dyDescent="0.35">
      <c r="A485">
        <v>481</v>
      </c>
      <c r="B485" t="s">
        <v>1784</v>
      </c>
      <c r="C485" s="5">
        <v>42216</v>
      </c>
      <c r="D485" s="6">
        <v>2015</v>
      </c>
      <c r="E485" s="5" t="s">
        <v>104</v>
      </c>
      <c r="F485" s="7">
        <v>31</v>
      </c>
      <c r="G485" t="s">
        <v>67</v>
      </c>
      <c r="H485" t="s">
        <v>139</v>
      </c>
      <c r="I485" t="s">
        <v>1446</v>
      </c>
      <c r="J485" t="s">
        <v>27</v>
      </c>
      <c r="K485" t="s">
        <v>151</v>
      </c>
      <c r="L485">
        <v>10024</v>
      </c>
      <c r="M485" t="s">
        <v>1785</v>
      </c>
      <c r="N485" t="s">
        <v>135</v>
      </c>
      <c r="O485" t="s">
        <v>162</v>
      </c>
      <c r="P485" t="s">
        <v>1786</v>
      </c>
      <c r="Q485" s="8">
        <v>2310000</v>
      </c>
      <c r="R485">
        <v>7</v>
      </c>
      <c r="S485" s="8">
        <f>Table3[[#This Row],[Harga]]*Table3[[#This Row],[Quantity]]</f>
        <v>16170000</v>
      </c>
      <c r="T485">
        <v>0</v>
      </c>
      <c r="U485" s="8">
        <f>Table3[[#This Row],[Discount]]*Table3[[#This Row],[Revenue]]</f>
        <v>0</v>
      </c>
      <c r="V485" s="8">
        <f>Table3[[#This Row],[Revenue]]-Table3[[#This Row],[Total Discount]]</f>
        <v>16170000</v>
      </c>
    </row>
    <row r="486" spans="1:22" x14ac:dyDescent="0.35">
      <c r="A486">
        <v>482</v>
      </c>
      <c r="B486" t="s">
        <v>1787</v>
      </c>
      <c r="C486" s="5">
        <v>42243</v>
      </c>
      <c r="D486" s="6">
        <v>2015</v>
      </c>
      <c r="E486" s="5" t="s">
        <v>93</v>
      </c>
      <c r="F486" s="7">
        <v>27</v>
      </c>
      <c r="G486" t="s">
        <v>35</v>
      </c>
      <c r="H486" t="s">
        <v>59</v>
      </c>
      <c r="I486" t="s">
        <v>1788</v>
      </c>
      <c r="J486" t="s">
        <v>27</v>
      </c>
      <c r="K486" t="s">
        <v>166</v>
      </c>
      <c r="L486">
        <v>92563</v>
      </c>
      <c r="M486" t="s">
        <v>1789</v>
      </c>
      <c r="N486" t="s">
        <v>40</v>
      </c>
      <c r="O486" t="s">
        <v>84</v>
      </c>
      <c r="P486" t="s">
        <v>1790</v>
      </c>
      <c r="Q486" s="8">
        <v>485000</v>
      </c>
      <c r="R486">
        <v>3</v>
      </c>
      <c r="S486" s="8">
        <f>Table3[[#This Row],[Harga]]*Table3[[#This Row],[Quantity]]</f>
        <v>1455000</v>
      </c>
      <c r="T486">
        <v>0</v>
      </c>
      <c r="U486" s="8">
        <f>Table3[[#This Row],[Discount]]*Table3[[#This Row],[Revenue]]</f>
        <v>0</v>
      </c>
      <c r="V486" s="8">
        <f>Table3[[#This Row],[Revenue]]-Table3[[#This Row],[Total Discount]]</f>
        <v>1455000</v>
      </c>
    </row>
    <row r="487" spans="1:22" x14ac:dyDescent="0.35">
      <c r="A487">
        <v>483</v>
      </c>
      <c r="B487" t="s">
        <v>1791</v>
      </c>
      <c r="C487" s="5">
        <v>42321</v>
      </c>
      <c r="D487" s="6">
        <v>2015</v>
      </c>
      <c r="E487" s="5" t="s">
        <v>23</v>
      </c>
      <c r="F487" s="7">
        <v>13</v>
      </c>
      <c r="G487" t="s">
        <v>35</v>
      </c>
      <c r="H487" t="s">
        <v>139</v>
      </c>
      <c r="I487" t="s">
        <v>1438</v>
      </c>
      <c r="J487" t="s">
        <v>27</v>
      </c>
      <c r="K487" t="s">
        <v>651</v>
      </c>
      <c r="L487">
        <v>28540</v>
      </c>
      <c r="M487" t="s">
        <v>1580</v>
      </c>
      <c r="N487" t="s">
        <v>40</v>
      </c>
      <c r="O487" t="s">
        <v>63</v>
      </c>
      <c r="P487" t="s">
        <v>1581</v>
      </c>
      <c r="Q487" s="8">
        <v>193000</v>
      </c>
      <c r="R487">
        <v>3</v>
      </c>
      <c r="S487" s="8">
        <f>Table3[[#This Row],[Harga]]*Table3[[#This Row],[Quantity]]</f>
        <v>579000</v>
      </c>
      <c r="T487">
        <v>0.2</v>
      </c>
      <c r="U487" s="8">
        <f>Table3[[#This Row],[Discount]]*Table3[[#This Row],[Revenue]]</f>
        <v>115800</v>
      </c>
      <c r="V487" s="8">
        <f>Table3[[#This Row],[Revenue]]-Table3[[#This Row],[Total Discount]]</f>
        <v>463200</v>
      </c>
    </row>
    <row r="488" spans="1:22" x14ac:dyDescent="0.35">
      <c r="A488">
        <v>484</v>
      </c>
      <c r="B488" t="s">
        <v>1792</v>
      </c>
      <c r="C488" s="5">
        <v>42314</v>
      </c>
      <c r="D488" s="6">
        <v>2015</v>
      </c>
      <c r="E488" s="5" t="s">
        <v>23</v>
      </c>
      <c r="F488" s="7">
        <v>6</v>
      </c>
      <c r="G488" t="s">
        <v>24</v>
      </c>
      <c r="H488" t="s">
        <v>25</v>
      </c>
      <c r="I488" t="s">
        <v>1793</v>
      </c>
      <c r="J488" t="s">
        <v>27</v>
      </c>
      <c r="K488" t="s">
        <v>222</v>
      </c>
      <c r="L488">
        <v>85254</v>
      </c>
      <c r="M488" t="s">
        <v>1794</v>
      </c>
      <c r="N488" t="s">
        <v>40</v>
      </c>
      <c r="O488" t="s">
        <v>143</v>
      </c>
      <c r="P488" t="s">
        <v>1795</v>
      </c>
      <c r="Q488" s="8">
        <v>8000</v>
      </c>
      <c r="R488">
        <v>3</v>
      </c>
      <c r="S488" s="8">
        <f>Table3[[#This Row],[Harga]]*Table3[[#This Row],[Quantity]]</f>
        <v>24000</v>
      </c>
      <c r="T488">
        <v>0.2</v>
      </c>
      <c r="U488" s="8">
        <f>Table3[[#This Row],[Discount]]*Table3[[#This Row],[Revenue]]</f>
        <v>4800</v>
      </c>
      <c r="V488" s="8">
        <f>Table3[[#This Row],[Revenue]]-Table3[[#This Row],[Total Discount]]</f>
        <v>19200</v>
      </c>
    </row>
    <row r="489" spans="1:22" x14ac:dyDescent="0.35">
      <c r="A489">
        <v>485</v>
      </c>
      <c r="B489" t="s">
        <v>1796</v>
      </c>
      <c r="C489" s="5">
        <v>43095</v>
      </c>
      <c r="D489" s="6">
        <v>2017</v>
      </c>
      <c r="E489" s="5" t="s">
        <v>66</v>
      </c>
      <c r="F489" s="7">
        <v>26</v>
      </c>
      <c r="G489" t="s">
        <v>67</v>
      </c>
      <c r="H489" t="s">
        <v>139</v>
      </c>
      <c r="I489" t="s">
        <v>679</v>
      </c>
      <c r="J489" t="s">
        <v>27</v>
      </c>
      <c r="K489" t="s">
        <v>76</v>
      </c>
      <c r="L489">
        <v>52601</v>
      </c>
      <c r="M489" t="s">
        <v>1797</v>
      </c>
      <c r="N489" t="s">
        <v>40</v>
      </c>
      <c r="O489" t="s">
        <v>63</v>
      </c>
      <c r="P489" t="s">
        <v>1798</v>
      </c>
      <c r="Q489" s="8">
        <v>45000</v>
      </c>
      <c r="R489">
        <v>5</v>
      </c>
      <c r="S489" s="8">
        <f>Table3[[#This Row],[Harga]]*Table3[[#This Row],[Quantity]]</f>
        <v>225000</v>
      </c>
      <c r="T489">
        <v>0</v>
      </c>
      <c r="U489" s="8">
        <f>Table3[[#This Row],[Discount]]*Table3[[#This Row],[Revenue]]</f>
        <v>0</v>
      </c>
      <c r="V489" s="8">
        <f>Table3[[#This Row],[Revenue]]-Table3[[#This Row],[Total Discount]]</f>
        <v>225000</v>
      </c>
    </row>
    <row r="490" spans="1:22" x14ac:dyDescent="0.35">
      <c r="A490">
        <v>486</v>
      </c>
      <c r="B490" t="s">
        <v>1799</v>
      </c>
      <c r="C490" s="5">
        <v>42948</v>
      </c>
      <c r="D490" s="6">
        <v>2017</v>
      </c>
      <c r="E490" s="5" t="s">
        <v>93</v>
      </c>
      <c r="F490" s="7">
        <v>1</v>
      </c>
      <c r="G490" t="s">
        <v>35</v>
      </c>
      <c r="H490" t="s">
        <v>59</v>
      </c>
      <c r="I490" t="s">
        <v>1171</v>
      </c>
      <c r="J490" t="s">
        <v>27</v>
      </c>
      <c r="K490" t="s">
        <v>324</v>
      </c>
      <c r="L490">
        <v>60653</v>
      </c>
      <c r="M490" t="s">
        <v>1398</v>
      </c>
      <c r="N490" t="s">
        <v>135</v>
      </c>
      <c r="O490" t="s">
        <v>136</v>
      </c>
      <c r="P490" t="s">
        <v>1399</v>
      </c>
      <c r="Q490" s="8">
        <v>108000</v>
      </c>
      <c r="R490">
        <v>2</v>
      </c>
      <c r="S490" s="8">
        <f>Table3[[#This Row],[Harga]]*Table3[[#This Row],[Quantity]]</f>
        <v>216000</v>
      </c>
      <c r="T490">
        <v>0.2</v>
      </c>
      <c r="U490" s="8">
        <f>Table3[[#This Row],[Discount]]*Table3[[#This Row],[Revenue]]</f>
        <v>43200</v>
      </c>
      <c r="V490" s="8">
        <f>Table3[[#This Row],[Revenue]]-Table3[[#This Row],[Total Discount]]</f>
        <v>172800</v>
      </c>
    </row>
    <row r="491" spans="1:22" x14ac:dyDescent="0.35">
      <c r="A491">
        <v>487</v>
      </c>
      <c r="B491" t="s">
        <v>1800</v>
      </c>
      <c r="C491" s="5">
        <v>41967</v>
      </c>
      <c r="D491" s="6">
        <v>2014</v>
      </c>
      <c r="E491" s="5" t="s">
        <v>23</v>
      </c>
      <c r="F491" s="7">
        <v>24</v>
      </c>
      <c r="G491" t="s">
        <v>24</v>
      </c>
      <c r="H491" t="s">
        <v>25</v>
      </c>
      <c r="I491" t="s">
        <v>1801</v>
      </c>
      <c r="J491" t="s">
        <v>27</v>
      </c>
      <c r="K491" t="s">
        <v>253</v>
      </c>
      <c r="L491">
        <v>92037</v>
      </c>
      <c r="M491" t="s">
        <v>1802</v>
      </c>
      <c r="N491" t="s">
        <v>30</v>
      </c>
      <c r="O491" t="s">
        <v>55</v>
      </c>
      <c r="P491" t="s">
        <v>1803</v>
      </c>
      <c r="Q491" s="8">
        <v>152000</v>
      </c>
      <c r="R491">
        <v>4</v>
      </c>
      <c r="S491" s="8">
        <f>Table3[[#This Row],[Harga]]*Table3[[#This Row],[Quantity]]</f>
        <v>608000</v>
      </c>
      <c r="T491">
        <v>0</v>
      </c>
      <c r="U491" s="8">
        <f>Table3[[#This Row],[Discount]]*Table3[[#This Row],[Revenue]]</f>
        <v>0</v>
      </c>
      <c r="V491" s="8">
        <f>Table3[[#This Row],[Revenue]]-Table3[[#This Row],[Total Discount]]</f>
        <v>608000</v>
      </c>
    </row>
    <row r="492" spans="1:22" x14ac:dyDescent="0.35">
      <c r="A492">
        <v>488</v>
      </c>
      <c r="B492" t="s">
        <v>1804</v>
      </c>
      <c r="C492" s="5">
        <v>42903</v>
      </c>
      <c r="D492" s="6">
        <v>2017</v>
      </c>
      <c r="E492" s="5" t="s">
        <v>34</v>
      </c>
      <c r="F492" s="7">
        <v>17</v>
      </c>
      <c r="G492" t="s">
        <v>35</v>
      </c>
      <c r="H492" t="s">
        <v>25</v>
      </c>
      <c r="I492" t="s">
        <v>333</v>
      </c>
      <c r="J492" t="s">
        <v>27</v>
      </c>
      <c r="K492" t="s">
        <v>329</v>
      </c>
      <c r="L492">
        <v>98502</v>
      </c>
      <c r="M492" t="s">
        <v>355</v>
      </c>
      <c r="N492" t="s">
        <v>30</v>
      </c>
      <c r="O492" t="s">
        <v>55</v>
      </c>
      <c r="P492" t="s">
        <v>356</v>
      </c>
      <c r="Q492" s="8">
        <v>83000</v>
      </c>
      <c r="R492">
        <v>3</v>
      </c>
      <c r="S492" s="8">
        <f>Table3[[#This Row],[Harga]]*Table3[[#This Row],[Quantity]]</f>
        <v>249000</v>
      </c>
      <c r="T492">
        <v>0</v>
      </c>
      <c r="U492" s="8">
        <f>Table3[[#This Row],[Discount]]*Table3[[#This Row],[Revenue]]</f>
        <v>0</v>
      </c>
      <c r="V492" s="8">
        <f>Table3[[#This Row],[Revenue]]-Table3[[#This Row],[Total Discount]]</f>
        <v>249000</v>
      </c>
    </row>
    <row r="493" spans="1:22" x14ac:dyDescent="0.35">
      <c r="A493">
        <v>489</v>
      </c>
      <c r="B493" t="s">
        <v>1805</v>
      </c>
      <c r="C493" s="5">
        <v>42359</v>
      </c>
      <c r="D493" s="6">
        <v>2015</v>
      </c>
      <c r="E493" s="5" t="s">
        <v>66</v>
      </c>
      <c r="F493" s="7">
        <v>21</v>
      </c>
      <c r="G493" t="s">
        <v>67</v>
      </c>
      <c r="H493" t="s">
        <v>25</v>
      </c>
      <c r="I493" t="s">
        <v>1806</v>
      </c>
      <c r="J493" t="s">
        <v>27</v>
      </c>
      <c r="K493" t="s">
        <v>329</v>
      </c>
      <c r="L493">
        <v>98103</v>
      </c>
      <c r="M493" t="s">
        <v>1807</v>
      </c>
      <c r="N493" t="s">
        <v>30</v>
      </c>
      <c r="O493" t="s">
        <v>48</v>
      </c>
      <c r="P493" t="s">
        <v>1808</v>
      </c>
      <c r="Q493" s="8">
        <v>1619000</v>
      </c>
      <c r="R493">
        <v>13</v>
      </c>
      <c r="S493" s="8">
        <f>Table3[[#This Row],[Harga]]*Table3[[#This Row],[Quantity]]</f>
        <v>21047000</v>
      </c>
      <c r="T493">
        <v>0</v>
      </c>
      <c r="U493" s="8">
        <f>Table3[[#This Row],[Discount]]*Table3[[#This Row],[Revenue]]</f>
        <v>0</v>
      </c>
      <c r="V493" s="8">
        <f>Table3[[#This Row],[Revenue]]-Table3[[#This Row],[Total Discount]]</f>
        <v>21047000</v>
      </c>
    </row>
    <row r="494" spans="1:22" x14ac:dyDescent="0.35">
      <c r="A494">
        <v>490</v>
      </c>
      <c r="B494" t="s">
        <v>1809</v>
      </c>
      <c r="C494" s="5">
        <v>42264</v>
      </c>
      <c r="D494" s="6">
        <v>2015</v>
      </c>
      <c r="E494" s="5" t="s">
        <v>111</v>
      </c>
      <c r="F494" s="7">
        <v>17</v>
      </c>
      <c r="G494" t="s">
        <v>24</v>
      </c>
      <c r="H494" t="s">
        <v>25</v>
      </c>
      <c r="I494" t="s">
        <v>1167</v>
      </c>
      <c r="J494" t="s">
        <v>75</v>
      </c>
      <c r="K494" t="s">
        <v>61</v>
      </c>
      <c r="L494">
        <v>90036</v>
      </c>
      <c r="M494" t="s">
        <v>1810</v>
      </c>
      <c r="N494" t="s">
        <v>40</v>
      </c>
      <c r="O494" t="s">
        <v>63</v>
      </c>
      <c r="P494" t="s">
        <v>1811</v>
      </c>
      <c r="Q494" s="8">
        <v>33000</v>
      </c>
      <c r="R494">
        <v>5</v>
      </c>
      <c r="S494" s="8">
        <f>Table3[[#This Row],[Harga]]*Table3[[#This Row],[Quantity]]</f>
        <v>165000</v>
      </c>
      <c r="T494">
        <v>0</v>
      </c>
      <c r="U494" s="8">
        <f>Table3[[#This Row],[Discount]]*Table3[[#This Row],[Revenue]]</f>
        <v>0</v>
      </c>
      <c r="V494" s="8">
        <f>Table3[[#This Row],[Revenue]]-Table3[[#This Row],[Total Discount]]</f>
        <v>165000</v>
      </c>
    </row>
    <row r="495" spans="1:22" x14ac:dyDescent="0.35">
      <c r="A495">
        <v>491</v>
      </c>
      <c r="B495" t="s">
        <v>1812</v>
      </c>
      <c r="C495" s="5">
        <v>42191</v>
      </c>
      <c r="D495" s="6">
        <v>2015</v>
      </c>
      <c r="E495" s="5" t="s">
        <v>104</v>
      </c>
      <c r="F495" s="7">
        <v>6</v>
      </c>
      <c r="G495" t="s">
        <v>35</v>
      </c>
      <c r="H495" t="s">
        <v>139</v>
      </c>
      <c r="I495" t="s">
        <v>1813</v>
      </c>
      <c r="J495" t="s">
        <v>37</v>
      </c>
      <c r="K495" t="s">
        <v>420</v>
      </c>
      <c r="L495">
        <v>10011</v>
      </c>
      <c r="M495" t="s">
        <v>1814</v>
      </c>
      <c r="N495" t="s">
        <v>30</v>
      </c>
      <c r="O495" t="s">
        <v>55</v>
      </c>
      <c r="P495" t="s">
        <v>1815</v>
      </c>
      <c r="Q495" s="8">
        <v>14000</v>
      </c>
      <c r="R495">
        <v>2</v>
      </c>
      <c r="S495" s="8">
        <f>Table3[[#This Row],[Harga]]*Table3[[#This Row],[Quantity]]</f>
        <v>28000</v>
      </c>
      <c r="T495">
        <v>0</v>
      </c>
      <c r="U495" s="8">
        <f>Table3[[#This Row],[Discount]]*Table3[[#This Row],[Revenue]]</f>
        <v>0</v>
      </c>
      <c r="V495" s="8">
        <f>Table3[[#This Row],[Revenue]]-Table3[[#This Row],[Total Discount]]</f>
        <v>28000</v>
      </c>
    </row>
    <row r="496" spans="1:22" x14ac:dyDescent="0.35">
      <c r="A496">
        <v>492</v>
      </c>
      <c r="B496" t="s">
        <v>1816</v>
      </c>
      <c r="C496" s="5">
        <v>42121</v>
      </c>
      <c r="D496" s="6">
        <v>2015</v>
      </c>
      <c r="E496" s="5" t="s">
        <v>58</v>
      </c>
      <c r="F496" s="7">
        <v>27</v>
      </c>
      <c r="G496" t="s">
        <v>67</v>
      </c>
      <c r="H496" t="s">
        <v>25</v>
      </c>
      <c r="I496" t="s">
        <v>1062</v>
      </c>
      <c r="J496" t="s">
        <v>27</v>
      </c>
      <c r="K496" t="s">
        <v>82</v>
      </c>
      <c r="L496">
        <v>20016</v>
      </c>
      <c r="M496" t="s">
        <v>1817</v>
      </c>
      <c r="N496" t="s">
        <v>40</v>
      </c>
      <c r="O496" t="s">
        <v>96</v>
      </c>
      <c r="P496" t="s">
        <v>1818</v>
      </c>
      <c r="Q496" s="8">
        <v>23000</v>
      </c>
      <c r="R496">
        <v>3</v>
      </c>
      <c r="S496" s="8">
        <f>Table3[[#This Row],[Harga]]*Table3[[#This Row],[Quantity]]</f>
        <v>69000</v>
      </c>
      <c r="T496">
        <v>0</v>
      </c>
      <c r="U496" s="8">
        <f>Table3[[#This Row],[Discount]]*Table3[[#This Row],[Revenue]]</f>
        <v>0</v>
      </c>
      <c r="V496" s="8">
        <f>Table3[[#This Row],[Revenue]]-Table3[[#This Row],[Total Discount]]</f>
        <v>69000</v>
      </c>
    </row>
    <row r="497" spans="1:22" x14ac:dyDescent="0.35">
      <c r="A497">
        <v>493</v>
      </c>
      <c r="B497" t="s">
        <v>1819</v>
      </c>
      <c r="C497" s="5">
        <v>42171</v>
      </c>
      <c r="D497" s="6">
        <v>2015</v>
      </c>
      <c r="E497" s="5" t="s">
        <v>34</v>
      </c>
      <c r="F497" s="7">
        <v>16</v>
      </c>
      <c r="G497" t="s">
        <v>51</v>
      </c>
      <c r="H497" t="s">
        <v>25</v>
      </c>
      <c r="I497" t="s">
        <v>820</v>
      </c>
      <c r="J497" t="s">
        <v>27</v>
      </c>
      <c r="K497" t="s">
        <v>213</v>
      </c>
      <c r="L497">
        <v>19134</v>
      </c>
      <c r="M497" t="s">
        <v>1820</v>
      </c>
      <c r="N497" t="s">
        <v>40</v>
      </c>
      <c r="O497" t="s">
        <v>143</v>
      </c>
      <c r="P497" t="s">
        <v>1821</v>
      </c>
      <c r="Q497" s="8">
        <v>7000</v>
      </c>
      <c r="R497">
        <v>2</v>
      </c>
      <c r="S497" s="8">
        <f>Table3[[#This Row],[Harga]]*Table3[[#This Row],[Quantity]]</f>
        <v>14000</v>
      </c>
      <c r="T497">
        <v>0.2</v>
      </c>
      <c r="U497" s="8">
        <f>Table3[[#This Row],[Discount]]*Table3[[#This Row],[Revenue]]</f>
        <v>2800</v>
      </c>
      <c r="V497" s="8">
        <f>Table3[[#This Row],[Revenue]]-Table3[[#This Row],[Total Discount]]</f>
        <v>11200</v>
      </c>
    </row>
    <row r="498" spans="1:22" x14ac:dyDescent="0.35">
      <c r="A498">
        <v>494</v>
      </c>
      <c r="B498" t="s">
        <v>1822</v>
      </c>
      <c r="C498" s="5">
        <v>43086</v>
      </c>
      <c r="D498" s="6">
        <v>2017</v>
      </c>
      <c r="E498" s="5" t="s">
        <v>66</v>
      </c>
      <c r="F498" s="7">
        <v>17</v>
      </c>
      <c r="G498" t="s">
        <v>35</v>
      </c>
      <c r="H498" t="s">
        <v>139</v>
      </c>
      <c r="I498" t="s">
        <v>1823</v>
      </c>
      <c r="J498" t="s">
        <v>75</v>
      </c>
      <c r="K498" t="s">
        <v>133</v>
      </c>
      <c r="L498">
        <v>90045</v>
      </c>
      <c r="M498" t="s">
        <v>1824</v>
      </c>
      <c r="N498" t="s">
        <v>40</v>
      </c>
      <c r="O498" t="s">
        <v>71</v>
      </c>
      <c r="P498" t="s">
        <v>1825</v>
      </c>
      <c r="Q498" s="8">
        <v>12000</v>
      </c>
      <c r="R498">
        <v>2</v>
      </c>
      <c r="S498" s="8">
        <f>Table3[[#This Row],[Harga]]*Table3[[#This Row],[Quantity]]</f>
        <v>24000</v>
      </c>
      <c r="T498">
        <v>0.2</v>
      </c>
      <c r="U498" s="8">
        <f>Table3[[#This Row],[Discount]]*Table3[[#This Row],[Revenue]]</f>
        <v>4800</v>
      </c>
      <c r="V498" s="8">
        <f>Table3[[#This Row],[Revenue]]-Table3[[#This Row],[Total Discount]]</f>
        <v>19200</v>
      </c>
    </row>
    <row r="499" spans="1:22" x14ac:dyDescent="0.35">
      <c r="A499">
        <v>495</v>
      </c>
      <c r="B499" t="s">
        <v>1826</v>
      </c>
      <c r="C499" s="5">
        <v>42380</v>
      </c>
      <c r="D499" s="6">
        <v>2016</v>
      </c>
      <c r="E499" s="5" t="s">
        <v>115</v>
      </c>
      <c r="F499" s="7">
        <v>11</v>
      </c>
      <c r="G499" t="s">
        <v>35</v>
      </c>
      <c r="H499" t="s">
        <v>25</v>
      </c>
      <c r="I499" t="s">
        <v>1827</v>
      </c>
      <c r="J499" t="s">
        <v>75</v>
      </c>
      <c r="K499" t="s">
        <v>46</v>
      </c>
      <c r="L499">
        <v>45503</v>
      </c>
      <c r="M499" t="s">
        <v>1828</v>
      </c>
      <c r="N499" t="s">
        <v>40</v>
      </c>
      <c r="O499" t="s">
        <v>63</v>
      </c>
      <c r="P499" t="s">
        <v>1829</v>
      </c>
      <c r="Q499" s="8">
        <v>16000</v>
      </c>
      <c r="R499">
        <v>3</v>
      </c>
      <c r="S499" s="8">
        <f>Table3[[#This Row],[Harga]]*Table3[[#This Row],[Quantity]]</f>
        <v>48000</v>
      </c>
      <c r="T499">
        <v>0.2</v>
      </c>
      <c r="U499" s="8">
        <f>Table3[[#This Row],[Discount]]*Table3[[#This Row],[Revenue]]</f>
        <v>9600</v>
      </c>
      <c r="V499" s="8">
        <f>Table3[[#This Row],[Revenue]]-Table3[[#This Row],[Total Discount]]</f>
        <v>38400</v>
      </c>
    </row>
    <row r="500" spans="1:22" x14ac:dyDescent="0.35">
      <c r="A500">
        <v>496</v>
      </c>
      <c r="B500" t="s">
        <v>1830</v>
      </c>
      <c r="C500" s="5">
        <v>41831</v>
      </c>
      <c r="D500" s="6">
        <v>2014</v>
      </c>
      <c r="E500" s="5" t="s">
        <v>104</v>
      </c>
      <c r="F500" s="7">
        <v>11</v>
      </c>
      <c r="G500" t="s">
        <v>24</v>
      </c>
      <c r="H500" t="s">
        <v>139</v>
      </c>
      <c r="I500" t="s">
        <v>753</v>
      </c>
      <c r="J500" t="s">
        <v>37</v>
      </c>
      <c r="K500" t="s">
        <v>38</v>
      </c>
      <c r="L500">
        <v>7601</v>
      </c>
      <c r="M500" t="s">
        <v>611</v>
      </c>
      <c r="N500" t="s">
        <v>40</v>
      </c>
      <c r="O500" t="s">
        <v>63</v>
      </c>
      <c r="P500" t="s">
        <v>129</v>
      </c>
      <c r="Q500" s="8">
        <v>142000</v>
      </c>
      <c r="R500">
        <v>5</v>
      </c>
      <c r="S500" s="8">
        <f>Table3[[#This Row],[Harga]]*Table3[[#This Row],[Quantity]]</f>
        <v>710000</v>
      </c>
      <c r="T500">
        <v>0</v>
      </c>
      <c r="U500" s="8">
        <f>Table3[[#This Row],[Discount]]*Table3[[#This Row],[Revenue]]</f>
        <v>0</v>
      </c>
      <c r="V500" s="8">
        <f>Table3[[#This Row],[Revenue]]-Table3[[#This Row],[Total Discount]]</f>
        <v>710000</v>
      </c>
    </row>
    <row r="501" spans="1:22" x14ac:dyDescent="0.35">
      <c r="A501">
        <v>497</v>
      </c>
      <c r="B501" t="s">
        <v>1831</v>
      </c>
      <c r="C501" s="5">
        <v>42694</v>
      </c>
      <c r="D501" s="6">
        <v>2016</v>
      </c>
      <c r="E501" s="5" t="s">
        <v>23</v>
      </c>
      <c r="F501" s="7">
        <v>20</v>
      </c>
      <c r="G501" t="s">
        <v>35</v>
      </c>
      <c r="H501" t="s">
        <v>25</v>
      </c>
      <c r="I501" t="s">
        <v>1832</v>
      </c>
      <c r="J501" t="s">
        <v>27</v>
      </c>
      <c r="K501" t="s">
        <v>369</v>
      </c>
      <c r="L501">
        <v>45231</v>
      </c>
      <c r="M501" t="s">
        <v>1833</v>
      </c>
      <c r="N501" t="s">
        <v>40</v>
      </c>
      <c r="O501" t="s">
        <v>63</v>
      </c>
      <c r="P501" t="s">
        <v>1834</v>
      </c>
      <c r="Q501" s="8">
        <v>16000</v>
      </c>
      <c r="R501">
        <v>3</v>
      </c>
      <c r="S501" s="8">
        <f>Table3[[#This Row],[Harga]]*Table3[[#This Row],[Quantity]]</f>
        <v>48000</v>
      </c>
      <c r="T501">
        <v>0.2</v>
      </c>
      <c r="U501" s="8">
        <f>Table3[[#This Row],[Discount]]*Table3[[#This Row],[Revenue]]</f>
        <v>9600</v>
      </c>
      <c r="V501" s="8">
        <f>Table3[[#This Row],[Revenue]]-Table3[[#This Row],[Total Discount]]</f>
        <v>38400</v>
      </c>
    </row>
    <row r="502" spans="1:22" x14ac:dyDescent="0.35">
      <c r="A502">
        <v>498</v>
      </c>
      <c r="B502" t="s">
        <v>1835</v>
      </c>
      <c r="C502" s="5">
        <v>42482</v>
      </c>
      <c r="D502" s="6">
        <v>2016</v>
      </c>
      <c r="E502" s="5" t="s">
        <v>58</v>
      </c>
      <c r="F502" s="7">
        <v>22</v>
      </c>
      <c r="G502" t="s">
        <v>51</v>
      </c>
      <c r="H502" t="s">
        <v>139</v>
      </c>
      <c r="I502" t="s">
        <v>1612</v>
      </c>
      <c r="J502" t="s">
        <v>75</v>
      </c>
      <c r="K502" t="s">
        <v>38</v>
      </c>
      <c r="L502">
        <v>65109</v>
      </c>
      <c r="M502" t="s">
        <v>1836</v>
      </c>
      <c r="N502" t="s">
        <v>30</v>
      </c>
      <c r="O502" t="s">
        <v>55</v>
      </c>
      <c r="P502" t="s">
        <v>1837</v>
      </c>
      <c r="Q502" s="8">
        <v>87000</v>
      </c>
      <c r="R502">
        <v>2</v>
      </c>
      <c r="S502" s="8">
        <f>Table3[[#This Row],[Harga]]*Table3[[#This Row],[Quantity]]</f>
        <v>174000</v>
      </c>
      <c r="T502">
        <v>0</v>
      </c>
      <c r="U502" s="8">
        <f>Table3[[#This Row],[Discount]]*Table3[[#This Row],[Revenue]]</f>
        <v>0</v>
      </c>
      <c r="V502" s="8">
        <f>Table3[[#This Row],[Revenue]]-Table3[[#This Row],[Total Discount]]</f>
        <v>174000</v>
      </c>
    </row>
    <row r="503" spans="1:22" x14ac:dyDescent="0.35">
      <c r="A503">
        <v>499</v>
      </c>
      <c r="B503" t="s">
        <v>1838</v>
      </c>
      <c r="C503" s="5">
        <v>42168</v>
      </c>
      <c r="D503" s="6">
        <v>2015</v>
      </c>
      <c r="E503" s="5" t="s">
        <v>34</v>
      </c>
      <c r="F503" s="7">
        <v>13</v>
      </c>
      <c r="G503" t="s">
        <v>51</v>
      </c>
      <c r="H503" t="s">
        <v>139</v>
      </c>
      <c r="I503" t="s">
        <v>1839</v>
      </c>
      <c r="J503" t="s">
        <v>27</v>
      </c>
      <c r="K503" t="s">
        <v>141</v>
      </c>
      <c r="L503">
        <v>90004</v>
      </c>
      <c r="M503" t="s">
        <v>1840</v>
      </c>
      <c r="N503" t="s">
        <v>40</v>
      </c>
      <c r="O503" t="s">
        <v>71</v>
      </c>
      <c r="P503" t="s">
        <v>1841</v>
      </c>
      <c r="Q503" s="8">
        <v>37000</v>
      </c>
      <c r="R503">
        <v>3</v>
      </c>
      <c r="S503" s="8">
        <f>Table3[[#This Row],[Harga]]*Table3[[#This Row],[Quantity]]</f>
        <v>111000</v>
      </c>
      <c r="T503">
        <v>0.2</v>
      </c>
      <c r="U503" s="8">
        <f>Table3[[#This Row],[Discount]]*Table3[[#This Row],[Revenue]]</f>
        <v>22200</v>
      </c>
      <c r="V503" s="8">
        <f>Table3[[#This Row],[Revenue]]-Table3[[#This Row],[Total Discount]]</f>
        <v>88800</v>
      </c>
    </row>
    <row r="504" spans="1:22" x14ac:dyDescent="0.35">
      <c r="A504">
        <v>500</v>
      </c>
      <c r="B504" t="s">
        <v>1842</v>
      </c>
      <c r="C504" s="5">
        <v>43059</v>
      </c>
      <c r="D504" s="6">
        <v>2017</v>
      </c>
      <c r="E504" s="5" t="s">
        <v>23</v>
      </c>
      <c r="F504" s="7">
        <v>20</v>
      </c>
      <c r="G504" t="s">
        <v>24</v>
      </c>
      <c r="H504" t="s">
        <v>25</v>
      </c>
      <c r="I504" t="s">
        <v>1843</v>
      </c>
      <c r="J504" t="s">
        <v>27</v>
      </c>
      <c r="K504" t="s">
        <v>69</v>
      </c>
      <c r="L504">
        <v>27217</v>
      </c>
      <c r="M504" t="s">
        <v>1844</v>
      </c>
      <c r="N504" t="s">
        <v>40</v>
      </c>
      <c r="O504" t="s">
        <v>96</v>
      </c>
      <c r="P504" t="s">
        <v>1845</v>
      </c>
      <c r="Q504" s="8">
        <v>24000</v>
      </c>
      <c r="R504">
        <v>7</v>
      </c>
      <c r="S504" s="8">
        <f>Table3[[#This Row],[Harga]]*Table3[[#This Row],[Quantity]]</f>
        <v>168000</v>
      </c>
      <c r="T504">
        <v>0.2</v>
      </c>
      <c r="U504" s="8">
        <f>Table3[[#This Row],[Discount]]*Table3[[#This Row],[Revenue]]</f>
        <v>33600</v>
      </c>
      <c r="V504" s="8">
        <f>Table3[[#This Row],[Revenue]]-Table3[[#This Row],[Total Discount]]</f>
        <v>134400</v>
      </c>
    </row>
    <row r="505" spans="1:22" x14ac:dyDescent="0.35">
      <c r="A505">
        <v>501</v>
      </c>
      <c r="B505" t="s">
        <v>1846</v>
      </c>
      <c r="C505" s="5">
        <v>42449</v>
      </c>
      <c r="D505" s="6">
        <v>2016</v>
      </c>
      <c r="E505" s="5" t="s">
        <v>159</v>
      </c>
      <c r="F505" s="7">
        <v>20</v>
      </c>
      <c r="G505" t="s">
        <v>51</v>
      </c>
      <c r="H505" t="s">
        <v>25</v>
      </c>
      <c r="I505" t="s">
        <v>1847</v>
      </c>
      <c r="J505" t="s">
        <v>75</v>
      </c>
      <c r="K505" t="s">
        <v>100</v>
      </c>
      <c r="L505">
        <v>63376</v>
      </c>
      <c r="M505" t="s">
        <v>1378</v>
      </c>
      <c r="N505" t="s">
        <v>30</v>
      </c>
      <c r="O505" t="s">
        <v>48</v>
      </c>
      <c r="P505" t="s">
        <v>1379</v>
      </c>
      <c r="Q505" s="8">
        <v>384000</v>
      </c>
      <c r="R505">
        <v>4</v>
      </c>
      <c r="S505" s="8">
        <f>Table3[[#This Row],[Harga]]*Table3[[#This Row],[Quantity]]</f>
        <v>1536000</v>
      </c>
      <c r="T505">
        <v>0</v>
      </c>
      <c r="U505" s="8">
        <f>Table3[[#This Row],[Discount]]*Table3[[#This Row],[Revenue]]</f>
        <v>0</v>
      </c>
      <c r="V505" s="8">
        <f>Table3[[#This Row],[Revenue]]-Table3[[#This Row],[Total Discount]]</f>
        <v>1536000</v>
      </c>
    </row>
    <row r="506" spans="1:22" x14ac:dyDescent="0.35">
      <c r="A506">
        <v>502</v>
      </c>
      <c r="B506" t="s">
        <v>1848</v>
      </c>
      <c r="C506" s="5">
        <v>42619</v>
      </c>
      <c r="D506" s="6">
        <v>2016</v>
      </c>
      <c r="E506" s="5" t="s">
        <v>111</v>
      </c>
      <c r="F506" s="7">
        <v>6</v>
      </c>
      <c r="G506" t="s">
        <v>51</v>
      </c>
      <c r="H506" t="s">
        <v>25</v>
      </c>
      <c r="I506" t="s">
        <v>1849</v>
      </c>
      <c r="J506" t="s">
        <v>27</v>
      </c>
      <c r="K506" t="s">
        <v>100</v>
      </c>
      <c r="L506">
        <v>10035</v>
      </c>
      <c r="M506" t="s">
        <v>1850</v>
      </c>
      <c r="N506" t="s">
        <v>135</v>
      </c>
      <c r="O506" t="s">
        <v>162</v>
      </c>
      <c r="P506" t="s">
        <v>1851</v>
      </c>
      <c r="Q506" s="8">
        <v>32000</v>
      </c>
      <c r="R506">
        <v>2</v>
      </c>
      <c r="S506" s="8">
        <f>Table3[[#This Row],[Harga]]*Table3[[#This Row],[Quantity]]</f>
        <v>64000</v>
      </c>
      <c r="T506">
        <v>0</v>
      </c>
      <c r="U506" s="8">
        <f>Table3[[#This Row],[Discount]]*Table3[[#This Row],[Revenue]]</f>
        <v>0</v>
      </c>
      <c r="V506" s="8">
        <f>Table3[[#This Row],[Revenue]]-Table3[[#This Row],[Total Discount]]</f>
        <v>64000</v>
      </c>
    </row>
    <row r="507" spans="1:22" x14ac:dyDescent="0.35">
      <c r="A507">
        <v>503</v>
      </c>
      <c r="B507" t="s">
        <v>1852</v>
      </c>
      <c r="C507" s="5">
        <v>42925</v>
      </c>
      <c r="D507" s="6">
        <v>2017</v>
      </c>
      <c r="E507" s="5" t="s">
        <v>104</v>
      </c>
      <c r="F507" s="7">
        <v>9</v>
      </c>
      <c r="G507" t="s">
        <v>24</v>
      </c>
      <c r="H507" t="s">
        <v>25</v>
      </c>
      <c r="I507" t="s">
        <v>1853</v>
      </c>
      <c r="J507" t="s">
        <v>37</v>
      </c>
      <c r="K507" t="s">
        <v>61</v>
      </c>
      <c r="L507">
        <v>60610</v>
      </c>
      <c r="M507" t="s">
        <v>1854</v>
      </c>
      <c r="N507" t="s">
        <v>40</v>
      </c>
      <c r="O507" t="s">
        <v>96</v>
      </c>
      <c r="P507" t="s">
        <v>1855</v>
      </c>
      <c r="Q507" s="8">
        <v>9000</v>
      </c>
      <c r="R507">
        <v>5</v>
      </c>
      <c r="S507" s="8">
        <f>Table3[[#This Row],[Harga]]*Table3[[#This Row],[Quantity]]</f>
        <v>45000</v>
      </c>
      <c r="T507">
        <v>0.2</v>
      </c>
      <c r="U507" s="8">
        <f>Table3[[#This Row],[Discount]]*Table3[[#This Row],[Revenue]]</f>
        <v>9000</v>
      </c>
      <c r="V507" s="8">
        <f>Table3[[#This Row],[Revenue]]-Table3[[#This Row],[Total Discount]]</f>
        <v>36000</v>
      </c>
    </row>
    <row r="508" spans="1:22" x14ac:dyDescent="0.35">
      <c r="A508">
        <v>504</v>
      </c>
      <c r="B508" t="s">
        <v>1856</v>
      </c>
      <c r="C508" s="5">
        <v>43020</v>
      </c>
      <c r="D508" s="6">
        <v>2017</v>
      </c>
      <c r="E508" s="5" t="s">
        <v>44</v>
      </c>
      <c r="F508" s="7">
        <v>12</v>
      </c>
      <c r="G508" t="s">
        <v>67</v>
      </c>
      <c r="H508" t="s">
        <v>131</v>
      </c>
      <c r="I508" t="s">
        <v>140</v>
      </c>
      <c r="J508" t="s">
        <v>75</v>
      </c>
      <c r="K508" t="s">
        <v>82</v>
      </c>
      <c r="L508">
        <v>61107</v>
      </c>
      <c r="M508" t="s">
        <v>1857</v>
      </c>
      <c r="N508" t="s">
        <v>30</v>
      </c>
      <c r="O508" t="s">
        <v>108</v>
      </c>
      <c r="P508" t="s">
        <v>1858</v>
      </c>
      <c r="Q508" s="8">
        <v>255000</v>
      </c>
      <c r="R508">
        <v>14</v>
      </c>
      <c r="S508" s="8">
        <f>Table3[[#This Row],[Harga]]*Table3[[#This Row],[Quantity]]</f>
        <v>3570000</v>
      </c>
      <c r="T508">
        <v>0.3</v>
      </c>
      <c r="U508" s="8">
        <f>Table3[[#This Row],[Discount]]*Table3[[#This Row],[Revenue]]</f>
        <v>1071000</v>
      </c>
      <c r="V508" s="8">
        <f>Table3[[#This Row],[Revenue]]-Table3[[#This Row],[Total Discount]]</f>
        <v>2499000</v>
      </c>
    </row>
    <row r="509" spans="1:22" x14ac:dyDescent="0.35">
      <c r="A509">
        <v>505</v>
      </c>
      <c r="B509" t="s">
        <v>1859</v>
      </c>
      <c r="C509" s="5">
        <v>42437</v>
      </c>
      <c r="D509" s="6">
        <v>2016</v>
      </c>
      <c r="E509" s="5" t="s">
        <v>159</v>
      </c>
      <c r="F509" s="7">
        <v>8</v>
      </c>
      <c r="G509" t="s">
        <v>51</v>
      </c>
      <c r="H509" t="s">
        <v>25</v>
      </c>
      <c r="I509" t="s">
        <v>1117</v>
      </c>
      <c r="J509" t="s">
        <v>27</v>
      </c>
      <c r="K509" t="s">
        <v>218</v>
      </c>
      <c r="L509">
        <v>33142</v>
      </c>
      <c r="M509" t="s">
        <v>1439</v>
      </c>
      <c r="N509" t="s">
        <v>135</v>
      </c>
      <c r="O509" t="s">
        <v>136</v>
      </c>
      <c r="P509" t="s">
        <v>1440</v>
      </c>
      <c r="Q509" s="8">
        <v>1364000</v>
      </c>
      <c r="R509">
        <v>5</v>
      </c>
      <c r="S509" s="8">
        <f>Table3[[#This Row],[Harga]]*Table3[[#This Row],[Quantity]]</f>
        <v>6820000</v>
      </c>
      <c r="T509">
        <v>0.2</v>
      </c>
      <c r="U509" s="8">
        <f>Table3[[#This Row],[Discount]]*Table3[[#This Row],[Revenue]]</f>
        <v>1364000</v>
      </c>
      <c r="V509" s="8">
        <f>Table3[[#This Row],[Revenue]]-Table3[[#This Row],[Total Discount]]</f>
        <v>5456000</v>
      </c>
    </row>
    <row r="510" spans="1:22" x14ac:dyDescent="0.35">
      <c r="A510">
        <v>506</v>
      </c>
      <c r="B510" t="s">
        <v>1860</v>
      </c>
      <c r="C510" s="5">
        <v>41786</v>
      </c>
      <c r="D510" s="6">
        <v>2014</v>
      </c>
      <c r="E510" s="5" t="s">
        <v>87</v>
      </c>
      <c r="F510" s="7">
        <v>27</v>
      </c>
      <c r="G510" t="s">
        <v>24</v>
      </c>
      <c r="H510" t="s">
        <v>25</v>
      </c>
      <c r="I510" t="s">
        <v>349</v>
      </c>
      <c r="J510" t="s">
        <v>27</v>
      </c>
      <c r="K510" t="s">
        <v>420</v>
      </c>
      <c r="L510">
        <v>94109</v>
      </c>
      <c r="M510" t="s">
        <v>1861</v>
      </c>
      <c r="N510" t="s">
        <v>135</v>
      </c>
      <c r="O510" t="s">
        <v>136</v>
      </c>
      <c r="P510" t="s">
        <v>1862</v>
      </c>
      <c r="Q510" s="8">
        <v>1114000</v>
      </c>
      <c r="R510">
        <v>12</v>
      </c>
      <c r="S510" s="8">
        <f>Table3[[#This Row],[Harga]]*Table3[[#This Row],[Quantity]]</f>
        <v>13368000</v>
      </c>
      <c r="T510">
        <v>0.2</v>
      </c>
      <c r="U510" s="8">
        <f>Table3[[#This Row],[Discount]]*Table3[[#This Row],[Revenue]]</f>
        <v>2673600</v>
      </c>
      <c r="V510" s="8">
        <f>Table3[[#This Row],[Revenue]]-Table3[[#This Row],[Total Discount]]</f>
        <v>10694400</v>
      </c>
    </row>
    <row r="511" spans="1:22" x14ac:dyDescent="0.35">
      <c r="A511">
        <v>507</v>
      </c>
      <c r="B511" t="s">
        <v>1863</v>
      </c>
      <c r="C511" s="5">
        <v>42188</v>
      </c>
      <c r="D511" s="6">
        <v>2015</v>
      </c>
      <c r="E511" s="5" t="s">
        <v>104</v>
      </c>
      <c r="F511" s="7">
        <v>3</v>
      </c>
      <c r="G511" t="s">
        <v>35</v>
      </c>
      <c r="H511" t="s">
        <v>25</v>
      </c>
      <c r="I511" t="s">
        <v>1864</v>
      </c>
      <c r="J511" t="s">
        <v>37</v>
      </c>
      <c r="K511" t="s">
        <v>500</v>
      </c>
      <c r="L511">
        <v>19134</v>
      </c>
      <c r="M511" t="s">
        <v>1865</v>
      </c>
      <c r="N511" t="s">
        <v>30</v>
      </c>
      <c r="O511" t="s">
        <v>55</v>
      </c>
      <c r="P511" t="s">
        <v>1866</v>
      </c>
      <c r="Q511" s="8">
        <v>169000</v>
      </c>
      <c r="R511">
        <v>2</v>
      </c>
      <c r="S511" s="8">
        <f>Table3[[#This Row],[Harga]]*Table3[[#This Row],[Quantity]]</f>
        <v>338000</v>
      </c>
      <c r="T511">
        <v>0.2</v>
      </c>
      <c r="U511" s="8">
        <f>Table3[[#This Row],[Discount]]*Table3[[#This Row],[Revenue]]</f>
        <v>67600</v>
      </c>
      <c r="V511" s="8">
        <f>Table3[[#This Row],[Revenue]]-Table3[[#This Row],[Total Discount]]</f>
        <v>270400</v>
      </c>
    </row>
    <row r="512" spans="1:22" x14ac:dyDescent="0.35">
      <c r="A512">
        <v>508</v>
      </c>
      <c r="B512" t="s">
        <v>1867</v>
      </c>
      <c r="C512" s="5">
        <v>42098</v>
      </c>
      <c r="D512" s="6">
        <v>2015</v>
      </c>
      <c r="E512" s="5" t="s">
        <v>58</v>
      </c>
      <c r="F512" s="7">
        <v>4</v>
      </c>
      <c r="G512" t="s">
        <v>51</v>
      </c>
      <c r="H512" t="s">
        <v>139</v>
      </c>
      <c r="I512" t="s">
        <v>1868</v>
      </c>
      <c r="J512" t="s">
        <v>75</v>
      </c>
      <c r="K512" t="s">
        <v>253</v>
      </c>
      <c r="L512">
        <v>10009</v>
      </c>
      <c r="M512" t="s">
        <v>1869</v>
      </c>
      <c r="N512" t="s">
        <v>40</v>
      </c>
      <c r="O512" t="s">
        <v>96</v>
      </c>
      <c r="P512" t="s">
        <v>1870</v>
      </c>
      <c r="Q512" s="8">
        <v>12000</v>
      </c>
      <c r="R512">
        <v>2</v>
      </c>
      <c r="S512" s="8">
        <f>Table3[[#This Row],[Harga]]*Table3[[#This Row],[Quantity]]</f>
        <v>24000</v>
      </c>
      <c r="T512">
        <v>0</v>
      </c>
      <c r="U512" s="8">
        <f>Table3[[#This Row],[Discount]]*Table3[[#This Row],[Revenue]]</f>
        <v>0</v>
      </c>
      <c r="V512" s="8">
        <f>Table3[[#This Row],[Revenue]]-Table3[[#This Row],[Total Discount]]</f>
        <v>24000</v>
      </c>
    </row>
    <row r="513" spans="1:22" x14ac:dyDescent="0.35">
      <c r="A513">
        <v>509</v>
      </c>
      <c r="B513" t="s">
        <v>1871</v>
      </c>
      <c r="C513" s="5">
        <v>43079</v>
      </c>
      <c r="D513" s="6">
        <v>2017</v>
      </c>
      <c r="E513" s="5" t="s">
        <v>66</v>
      </c>
      <c r="F513" s="7">
        <v>10</v>
      </c>
      <c r="G513" t="s">
        <v>35</v>
      </c>
      <c r="H513" t="s">
        <v>25</v>
      </c>
      <c r="I513" t="s">
        <v>646</v>
      </c>
      <c r="J513" t="s">
        <v>37</v>
      </c>
      <c r="K513" t="s">
        <v>133</v>
      </c>
      <c r="L513">
        <v>92037</v>
      </c>
      <c r="M513" t="s">
        <v>1872</v>
      </c>
      <c r="N513" t="s">
        <v>40</v>
      </c>
      <c r="O513" t="s">
        <v>71</v>
      </c>
      <c r="P513" t="s">
        <v>1873</v>
      </c>
      <c r="Q513" s="8">
        <v>20000</v>
      </c>
      <c r="R513">
        <v>4</v>
      </c>
      <c r="S513" s="8">
        <f>Table3[[#This Row],[Harga]]*Table3[[#This Row],[Quantity]]</f>
        <v>80000</v>
      </c>
      <c r="T513">
        <v>0.2</v>
      </c>
      <c r="U513" s="8">
        <f>Table3[[#This Row],[Discount]]*Table3[[#This Row],[Revenue]]</f>
        <v>16000</v>
      </c>
      <c r="V513" s="8">
        <f>Table3[[#This Row],[Revenue]]-Table3[[#This Row],[Total Discount]]</f>
        <v>64000</v>
      </c>
    </row>
    <row r="514" spans="1:22" x14ac:dyDescent="0.35">
      <c r="A514">
        <v>510</v>
      </c>
      <c r="B514" t="s">
        <v>1874</v>
      </c>
      <c r="C514" s="5">
        <v>42698</v>
      </c>
      <c r="D514" s="6">
        <v>2016</v>
      </c>
      <c r="E514" s="5" t="s">
        <v>23</v>
      </c>
      <c r="F514" s="7">
        <v>24</v>
      </c>
      <c r="G514" t="s">
        <v>51</v>
      </c>
      <c r="H514" t="s">
        <v>105</v>
      </c>
      <c r="I514" t="s">
        <v>1875</v>
      </c>
      <c r="J514" t="s">
        <v>75</v>
      </c>
      <c r="K514" t="s">
        <v>519</v>
      </c>
      <c r="L514">
        <v>19143</v>
      </c>
      <c r="M514" t="s">
        <v>1876</v>
      </c>
      <c r="N514" t="s">
        <v>40</v>
      </c>
      <c r="O514" t="s">
        <v>180</v>
      </c>
      <c r="P514" t="s">
        <v>1877</v>
      </c>
      <c r="Q514" s="8">
        <v>5000</v>
      </c>
      <c r="R514">
        <v>3</v>
      </c>
      <c r="S514" s="8">
        <f>Table3[[#This Row],[Harga]]*Table3[[#This Row],[Quantity]]</f>
        <v>15000</v>
      </c>
      <c r="T514">
        <v>0.2</v>
      </c>
      <c r="U514" s="8">
        <f>Table3[[#This Row],[Discount]]*Table3[[#This Row],[Revenue]]</f>
        <v>3000</v>
      </c>
      <c r="V514" s="8">
        <f>Table3[[#This Row],[Revenue]]-Table3[[#This Row],[Total Discount]]</f>
        <v>12000</v>
      </c>
    </row>
    <row r="515" spans="1:22" x14ac:dyDescent="0.35">
      <c r="A515">
        <v>511</v>
      </c>
      <c r="B515" t="s">
        <v>1878</v>
      </c>
      <c r="C515" s="5">
        <v>42086</v>
      </c>
      <c r="D515" s="6">
        <v>2015</v>
      </c>
      <c r="E515" s="5" t="s">
        <v>159</v>
      </c>
      <c r="F515" s="7">
        <v>23</v>
      </c>
      <c r="G515" t="s">
        <v>35</v>
      </c>
      <c r="H515" t="s">
        <v>139</v>
      </c>
      <c r="I515" t="s">
        <v>723</v>
      </c>
      <c r="J515" t="s">
        <v>27</v>
      </c>
      <c r="K515" t="s">
        <v>133</v>
      </c>
      <c r="L515">
        <v>77095</v>
      </c>
      <c r="M515" t="s">
        <v>871</v>
      </c>
      <c r="N515" t="s">
        <v>30</v>
      </c>
      <c r="O515" t="s">
        <v>108</v>
      </c>
      <c r="P515" t="s">
        <v>872</v>
      </c>
      <c r="Q515" s="8">
        <v>208000</v>
      </c>
      <c r="R515">
        <v>2</v>
      </c>
      <c r="S515" s="8">
        <f>Table3[[#This Row],[Harga]]*Table3[[#This Row],[Quantity]]</f>
        <v>416000</v>
      </c>
      <c r="T515">
        <v>0.3</v>
      </c>
      <c r="U515" s="8">
        <f>Table3[[#This Row],[Discount]]*Table3[[#This Row],[Revenue]]</f>
        <v>124800</v>
      </c>
      <c r="V515" s="8">
        <f>Table3[[#This Row],[Revenue]]-Table3[[#This Row],[Total Discount]]</f>
        <v>291200</v>
      </c>
    </row>
    <row r="516" spans="1:22" x14ac:dyDescent="0.35">
      <c r="A516">
        <v>512</v>
      </c>
      <c r="B516" t="s">
        <v>1879</v>
      </c>
      <c r="C516" s="5">
        <v>42110</v>
      </c>
      <c r="D516" s="6">
        <v>2015</v>
      </c>
      <c r="E516" s="5" t="s">
        <v>58</v>
      </c>
      <c r="F516" s="7">
        <v>16</v>
      </c>
      <c r="G516" t="s">
        <v>51</v>
      </c>
      <c r="H516" t="s">
        <v>25</v>
      </c>
      <c r="I516" t="s">
        <v>1880</v>
      </c>
      <c r="J516" t="s">
        <v>37</v>
      </c>
      <c r="K516" t="s">
        <v>248</v>
      </c>
      <c r="L516">
        <v>43615</v>
      </c>
      <c r="M516" t="s">
        <v>1881</v>
      </c>
      <c r="N516" t="s">
        <v>40</v>
      </c>
      <c r="O516" t="s">
        <v>78</v>
      </c>
      <c r="P516" t="s">
        <v>1882</v>
      </c>
      <c r="Q516" s="8">
        <v>46000</v>
      </c>
      <c r="R516">
        <v>3</v>
      </c>
      <c r="S516" s="8">
        <f>Table3[[#This Row],[Harga]]*Table3[[#This Row],[Quantity]]</f>
        <v>138000</v>
      </c>
      <c r="T516">
        <v>0.2</v>
      </c>
      <c r="U516" s="8">
        <f>Table3[[#This Row],[Discount]]*Table3[[#This Row],[Revenue]]</f>
        <v>27600</v>
      </c>
      <c r="V516" s="8">
        <f>Table3[[#This Row],[Revenue]]-Table3[[#This Row],[Total Discount]]</f>
        <v>110400</v>
      </c>
    </row>
    <row r="517" spans="1:22" x14ac:dyDescent="0.35">
      <c r="A517">
        <v>513</v>
      </c>
      <c r="B517" t="s">
        <v>1883</v>
      </c>
      <c r="C517" s="5">
        <v>42644</v>
      </c>
      <c r="D517" s="6">
        <v>2016</v>
      </c>
      <c r="E517" s="5" t="s">
        <v>44</v>
      </c>
      <c r="F517" s="7">
        <v>1</v>
      </c>
      <c r="G517" t="s">
        <v>51</v>
      </c>
      <c r="H517" t="s">
        <v>25</v>
      </c>
      <c r="I517" t="s">
        <v>1884</v>
      </c>
      <c r="J517" t="s">
        <v>27</v>
      </c>
      <c r="K517" t="s">
        <v>227</v>
      </c>
      <c r="L517">
        <v>94122</v>
      </c>
      <c r="M517" t="s">
        <v>194</v>
      </c>
      <c r="N517" t="s">
        <v>30</v>
      </c>
      <c r="O517" t="s">
        <v>108</v>
      </c>
      <c r="P517" t="s">
        <v>195</v>
      </c>
      <c r="Q517" s="8">
        <v>214000</v>
      </c>
      <c r="R517">
        <v>4</v>
      </c>
      <c r="S517" s="8">
        <f>Table3[[#This Row],[Harga]]*Table3[[#This Row],[Quantity]]</f>
        <v>856000</v>
      </c>
      <c r="T517">
        <v>0.2</v>
      </c>
      <c r="U517" s="8">
        <f>Table3[[#This Row],[Discount]]*Table3[[#This Row],[Revenue]]</f>
        <v>171200</v>
      </c>
      <c r="V517" s="8">
        <f>Table3[[#This Row],[Revenue]]-Table3[[#This Row],[Total Discount]]</f>
        <v>684800</v>
      </c>
    </row>
    <row r="518" spans="1:22" x14ac:dyDescent="0.35">
      <c r="A518">
        <v>514</v>
      </c>
      <c r="B518" t="s">
        <v>1885</v>
      </c>
      <c r="C518" s="5">
        <v>43006</v>
      </c>
      <c r="D518" s="6">
        <v>2017</v>
      </c>
      <c r="E518" s="5" t="s">
        <v>111</v>
      </c>
      <c r="F518" s="7">
        <v>28</v>
      </c>
      <c r="G518" t="s">
        <v>35</v>
      </c>
      <c r="H518" t="s">
        <v>25</v>
      </c>
      <c r="I518" t="s">
        <v>1886</v>
      </c>
      <c r="J518" t="s">
        <v>27</v>
      </c>
      <c r="K518" t="s">
        <v>329</v>
      </c>
      <c r="L518">
        <v>78521</v>
      </c>
      <c r="M518" t="s">
        <v>1887</v>
      </c>
      <c r="N518" t="s">
        <v>40</v>
      </c>
      <c r="O518" t="s">
        <v>790</v>
      </c>
      <c r="P518" t="s">
        <v>1552</v>
      </c>
      <c r="Q518" s="8">
        <v>2000</v>
      </c>
      <c r="R518">
        <v>1</v>
      </c>
      <c r="S518" s="8">
        <f>Table3[[#This Row],[Harga]]*Table3[[#This Row],[Quantity]]</f>
        <v>2000</v>
      </c>
      <c r="T518">
        <v>0.2</v>
      </c>
      <c r="U518" s="8">
        <f>Table3[[#This Row],[Discount]]*Table3[[#This Row],[Revenue]]</f>
        <v>400</v>
      </c>
      <c r="V518" s="8">
        <f>Table3[[#This Row],[Revenue]]-Table3[[#This Row],[Total Discount]]</f>
        <v>1600</v>
      </c>
    </row>
    <row r="519" spans="1:22" x14ac:dyDescent="0.35">
      <c r="A519">
        <v>515</v>
      </c>
      <c r="B519" t="s">
        <v>1888</v>
      </c>
      <c r="C519" s="5">
        <v>42210</v>
      </c>
      <c r="D519" s="6">
        <v>2015</v>
      </c>
      <c r="E519" s="5" t="s">
        <v>104</v>
      </c>
      <c r="F519" s="7">
        <v>25</v>
      </c>
      <c r="G519" t="s">
        <v>51</v>
      </c>
      <c r="H519" t="s">
        <v>25</v>
      </c>
      <c r="I519" t="s">
        <v>852</v>
      </c>
      <c r="J519" t="s">
        <v>75</v>
      </c>
      <c r="K519" t="s">
        <v>151</v>
      </c>
      <c r="L519">
        <v>19143</v>
      </c>
      <c r="M519" t="s">
        <v>1889</v>
      </c>
      <c r="N519" t="s">
        <v>40</v>
      </c>
      <c r="O519" t="s">
        <v>71</v>
      </c>
      <c r="P519" t="s">
        <v>1890</v>
      </c>
      <c r="Q519" s="8">
        <v>26000</v>
      </c>
      <c r="R519">
        <v>4</v>
      </c>
      <c r="S519" s="8">
        <f>Table3[[#This Row],[Harga]]*Table3[[#This Row],[Quantity]]</f>
        <v>104000</v>
      </c>
      <c r="T519">
        <v>0.7</v>
      </c>
      <c r="U519" s="8">
        <f>Table3[[#This Row],[Discount]]*Table3[[#This Row],[Revenue]]</f>
        <v>72800</v>
      </c>
      <c r="V519" s="8">
        <f>Table3[[#This Row],[Revenue]]-Table3[[#This Row],[Total Discount]]</f>
        <v>31200</v>
      </c>
    </row>
    <row r="520" spans="1:22" x14ac:dyDescent="0.35">
      <c r="A520">
        <v>516</v>
      </c>
      <c r="B520" t="s">
        <v>1891</v>
      </c>
      <c r="C520" s="5">
        <v>42328</v>
      </c>
      <c r="D520" s="6">
        <v>2015</v>
      </c>
      <c r="E520" s="5" t="s">
        <v>23</v>
      </c>
      <c r="F520" s="7">
        <v>20</v>
      </c>
      <c r="G520" t="s">
        <v>51</v>
      </c>
      <c r="H520" t="s">
        <v>25</v>
      </c>
      <c r="I520" t="s">
        <v>1892</v>
      </c>
      <c r="J520" t="s">
        <v>75</v>
      </c>
      <c r="K520" t="s">
        <v>151</v>
      </c>
      <c r="L520">
        <v>90008</v>
      </c>
      <c r="M520" t="s">
        <v>1893</v>
      </c>
      <c r="N520" t="s">
        <v>40</v>
      </c>
      <c r="O520" t="s">
        <v>96</v>
      </c>
      <c r="P520" t="s">
        <v>1894</v>
      </c>
      <c r="Q520" s="8">
        <v>20000</v>
      </c>
      <c r="R520">
        <v>7</v>
      </c>
      <c r="S520" s="8">
        <f>Table3[[#This Row],[Harga]]*Table3[[#This Row],[Quantity]]</f>
        <v>140000</v>
      </c>
      <c r="T520">
        <v>0</v>
      </c>
      <c r="U520" s="8">
        <f>Table3[[#This Row],[Discount]]*Table3[[#This Row],[Revenue]]</f>
        <v>0</v>
      </c>
      <c r="V520" s="8">
        <f>Table3[[#This Row],[Revenue]]-Table3[[#This Row],[Total Discount]]</f>
        <v>140000</v>
      </c>
    </row>
    <row r="521" spans="1:22" x14ac:dyDescent="0.35">
      <c r="A521">
        <v>517</v>
      </c>
      <c r="B521" t="s">
        <v>1895</v>
      </c>
      <c r="C521" s="5">
        <v>42488</v>
      </c>
      <c r="D521" s="6">
        <v>2016</v>
      </c>
      <c r="E521" s="5" t="s">
        <v>58</v>
      </c>
      <c r="F521" s="7">
        <v>28</v>
      </c>
      <c r="G521" t="s">
        <v>51</v>
      </c>
      <c r="H521" t="s">
        <v>25</v>
      </c>
      <c r="I521" t="s">
        <v>1896</v>
      </c>
      <c r="J521" t="s">
        <v>75</v>
      </c>
      <c r="K521" t="s">
        <v>248</v>
      </c>
      <c r="L521">
        <v>80219</v>
      </c>
      <c r="M521" t="s">
        <v>1897</v>
      </c>
      <c r="N521" t="s">
        <v>40</v>
      </c>
      <c r="O521" t="s">
        <v>63</v>
      </c>
      <c r="P521" t="s">
        <v>1898</v>
      </c>
      <c r="Q521" s="8">
        <v>30000</v>
      </c>
      <c r="R521">
        <v>3</v>
      </c>
      <c r="S521" s="8">
        <f>Table3[[#This Row],[Harga]]*Table3[[#This Row],[Quantity]]</f>
        <v>90000</v>
      </c>
      <c r="T521">
        <v>0.2</v>
      </c>
      <c r="U521" s="8">
        <f>Table3[[#This Row],[Discount]]*Table3[[#This Row],[Revenue]]</f>
        <v>18000</v>
      </c>
      <c r="V521" s="8">
        <f>Table3[[#This Row],[Revenue]]-Table3[[#This Row],[Total Discount]]</f>
        <v>72000</v>
      </c>
    </row>
    <row r="522" spans="1:22" x14ac:dyDescent="0.35">
      <c r="A522">
        <v>518</v>
      </c>
      <c r="B522" t="s">
        <v>1899</v>
      </c>
      <c r="C522" s="5">
        <v>43053</v>
      </c>
      <c r="D522" s="6">
        <v>2017</v>
      </c>
      <c r="E522" s="5" t="s">
        <v>23</v>
      </c>
      <c r="F522" s="7">
        <v>14</v>
      </c>
      <c r="G522" t="s">
        <v>35</v>
      </c>
      <c r="H522" t="s">
        <v>25</v>
      </c>
      <c r="I522" t="s">
        <v>1900</v>
      </c>
      <c r="J522" t="s">
        <v>27</v>
      </c>
      <c r="K522" t="s">
        <v>69</v>
      </c>
      <c r="L522">
        <v>10035</v>
      </c>
      <c r="M522" t="s">
        <v>1901</v>
      </c>
      <c r="N522" t="s">
        <v>40</v>
      </c>
      <c r="O522" t="s">
        <v>71</v>
      </c>
      <c r="P522" t="s">
        <v>1902</v>
      </c>
      <c r="Q522" s="8">
        <v>9000</v>
      </c>
      <c r="R522">
        <v>2</v>
      </c>
      <c r="S522" s="8">
        <f>Table3[[#This Row],[Harga]]*Table3[[#This Row],[Quantity]]</f>
        <v>18000</v>
      </c>
      <c r="T522">
        <v>0.2</v>
      </c>
      <c r="U522" s="8">
        <f>Table3[[#This Row],[Discount]]*Table3[[#This Row],[Revenue]]</f>
        <v>3600</v>
      </c>
      <c r="V522" s="8">
        <f>Table3[[#This Row],[Revenue]]-Table3[[#This Row],[Total Discount]]</f>
        <v>14400</v>
      </c>
    </row>
    <row r="523" spans="1:22" x14ac:dyDescent="0.35">
      <c r="A523">
        <v>519</v>
      </c>
      <c r="B523" t="s">
        <v>1903</v>
      </c>
      <c r="C523" s="5">
        <v>42686</v>
      </c>
      <c r="D523" s="6">
        <v>2016</v>
      </c>
      <c r="E523" s="5" t="s">
        <v>23</v>
      </c>
      <c r="F523" s="7">
        <v>12</v>
      </c>
      <c r="G523" t="s">
        <v>24</v>
      </c>
      <c r="H523" t="s">
        <v>25</v>
      </c>
      <c r="I523" t="s">
        <v>1904</v>
      </c>
      <c r="J523" t="s">
        <v>27</v>
      </c>
      <c r="K523" t="s">
        <v>236</v>
      </c>
      <c r="L523">
        <v>85204</v>
      </c>
      <c r="M523" t="s">
        <v>1905</v>
      </c>
      <c r="N523" t="s">
        <v>40</v>
      </c>
      <c r="O523" t="s">
        <v>71</v>
      </c>
      <c r="P523" t="s">
        <v>1906</v>
      </c>
      <c r="Q523" s="8">
        <v>7000</v>
      </c>
      <c r="R523">
        <v>5</v>
      </c>
      <c r="S523" s="8">
        <f>Table3[[#This Row],[Harga]]*Table3[[#This Row],[Quantity]]</f>
        <v>35000</v>
      </c>
      <c r="T523">
        <v>0.7</v>
      </c>
      <c r="U523" s="8">
        <f>Table3[[#This Row],[Discount]]*Table3[[#This Row],[Revenue]]</f>
        <v>24500</v>
      </c>
      <c r="V523" s="8">
        <f>Table3[[#This Row],[Revenue]]-Table3[[#This Row],[Total Discount]]</f>
        <v>10500</v>
      </c>
    </row>
    <row r="524" spans="1:22" x14ac:dyDescent="0.35">
      <c r="A524">
        <v>520</v>
      </c>
      <c r="B524" t="s">
        <v>1907</v>
      </c>
      <c r="C524" s="5">
        <v>42642</v>
      </c>
      <c r="D524" s="6">
        <v>2016</v>
      </c>
      <c r="E524" s="5" t="s">
        <v>111</v>
      </c>
      <c r="F524" s="7">
        <v>29</v>
      </c>
      <c r="G524" t="s">
        <v>67</v>
      </c>
      <c r="H524" t="s">
        <v>139</v>
      </c>
      <c r="I524" t="s">
        <v>1908</v>
      </c>
      <c r="J524" t="s">
        <v>75</v>
      </c>
      <c r="K524" t="s">
        <v>519</v>
      </c>
      <c r="L524">
        <v>47201</v>
      </c>
      <c r="M524" t="s">
        <v>1909</v>
      </c>
      <c r="N524" t="s">
        <v>40</v>
      </c>
      <c r="O524" t="s">
        <v>96</v>
      </c>
      <c r="P524" t="s">
        <v>1910</v>
      </c>
      <c r="Q524" s="8">
        <v>41000</v>
      </c>
      <c r="R524">
        <v>7</v>
      </c>
      <c r="S524" s="8">
        <f>Table3[[#This Row],[Harga]]*Table3[[#This Row],[Quantity]]</f>
        <v>287000</v>
      </c>
      <c r="T524">
        <v>0</v>
      </c>
      <c r="U524" s="8">
        <f>Table3[[#This Row],[Discount]]*Table3[[#This Row],[Revenue]]</f>
        <v>0</v>
      </c>
      <c r="V524" s="8">
        <f>Table3[[#This Row],[Revenue]]-Table3[[#This Row],[Total Discount]]</f>
        <v>287000</v>
      </c>
    </row>
    <row r="525" spans="1:22" x14ac:dyDescent="0.35">
      <c r="A525">
        <v>521</v>
      </c>
      <c r="B525" t="s">
        <v>1911</v>
      </c>
      <c r="C525" s="5">
        <v>43001</v>
      </c>
      <c r="D525" s="6">
        <v>2017</v>
      </c>
      <c r="E525" s="5" t="s">
        <v>111</v>
      </c>
      <c r="F525" s="7">
        <v>23</v>
      </c>
      <c r="G525" t="s">
        <v>24</v>
      </c>
      <c r="H525" t="s">
        <v>25</v>
      </c>
      <c r="I525" t="s">
        <v>1912</v>
      </c>
      <c r="J525" t="s">
        <v>27</v>
      </c>
      <c r="K525" t="s">
        <v>248</v>
      </c>
      <c r="L525">
        <v>98105</v>
      </c>
      <c r="M525" t="s">
        <v>1913</v>
      </c>
      <c r="N525" t="s">
        <v>40</v>
      </c>
      <c r="O525" t="s">
        <v>78</v>
      </c>
      <c r="P525" t="s">
        <v>1914</v>
      </c>
      <c r="Q525" s="8">
        <v>120000</v>
      </c>
      <c r="R525">
        <v>2</v>
      </c>
      <c r="S525" s="8">
        <f>Table3[[#This Row],[Harga]]*Table3[[#This Row],[Quantity]]</f>
        <v>240000</v>
      </c>
      <c r="T525">
        <v>0</v>
      </c>
      <c r="U525" s="8">
        <f>Table3[[#This Row],[Discount]]*Table3[[#This Row],[Revenue]]</f>
        <v>0</v>
      </c>
      <c r="V525" s="8">
        <f>Table3[[#This Row],[Revenue]]-Table3[[#This Row],[Total Discount]]</f>
        <v>240000</v>
      </c>
    </row>
    <row r="526" spans="1:22" x14ac:dyDescent="0.35">
      <c r="A526">
        <v>522</v>
      </c>
      <c r="B526" t="s">
        <v>1915</v>
      </c>
      <c r="C526" s="5">
        <v>42337</v>
      </c>
      <c r="D526" s="6">
        <v>2015</v>
      </c>
      <c r="E526" s="5" t="s">
        <v>23</v>
      </c>
      <c r="F526" s="7">
        <v>29</v>
      </c>
      <c r="G526" t="s">
        <v>51</v>
      </c>
      <c r="H526" t="s">
        <v>25</v>
      </c>
      <c r="I526" t="s">
        <v>1916</v>
      </c>
      <c r="J526" t="s">
        <v>37</v>
      </c>
      <c r="K526" t="s">
        <v>188</v>
      </c>
      <c r="L526">
        <v>48227</v>
      </c>
      <c r="M526" t="s">
        <v>1917</v>
      </c>
      <c r="N526" t="s">
        <v>40</v>
      </c>
      <c r="O526" t="s">
        <v>63</v>
      </c>
      <c r="P526" t="s">
        <v>129</v>
      </c>
      <c r="Q526" s="8">
        <v>20000</v>
      </c>
      <c r="R526">
        <v>4</v>
      </c>
      <c r="S526" s="8">
        <f>Table3[[#This Row],[Harga]]*Table3[[#This Row],[Quantity]]</f>
        <v>80000</v>
      </c>
      <c r="T526">
        <v>0</v>
      </c>
      <c r="U526" s="8">
        <f>Table3[[#This Row],[Discount]]*Table3[[#This Row],[Revenue]]</f>
        <v>0</v>
      </c>
      <c r="V526" s="8">
        <f>Table3[[#This Row],[Revenue]]-Table3[[#This Row],[Total Discount]]</f>
        <v>80000</v>
      </c>
    </row>
    <row r="527" spans="1:22" x14ac:dyDescent="0.35">
      <c r="A527">
        <v>523</v>
      </c>
      <c r="B527" t="s">
        <v>1918</v>
      </c>
      <c r="C527" s="5">
        <v>42430</v>
      </c>
      <c r="D527" s="6">
        <v>2016</v>
      </c>
      <c r="E527" s="5" t="s">
        <v>159</v>
      </c>
      <c r="F527" s="7">
        <v>1</v>
      </c>
      <c r="G527" t="s">
        <v>67</v>
      </c>
      <c r="H527" t="s">
        <v>25</v>
      </c>
      <c r="I527" t="s">
        <v>201</v>
      </c>
      <c r="J527" t="s">
        <v>27</v>
      </c>
      <c r="K527" t="s">
        <v>227</v>
      </c>
      <c r="L527">
        <v>10701</v>
      </c>
      <c r="M527" t="s">
        <v>1378</v>
      </c>
      <c r="N527" t="s">
        <v>30</v>
      </c>
      <c r="O527" t="s">
        <v>48</v>
      </c>
      <c r="P527" t="s">
        <v>1379</v>
      </c>
      <c r="Q527" s="8">
        <v>384000</v>
      </c>
      <c r="R527">
        <v>8</v>
      </c>
      <c r="S527" s="8">
        <f>Table3[[#This Row],[Harga]]*Table3[[#This Row],[Quantity]]</f>
        <v>3072000</v>
      </c>
      <c r="T527">
        <v>0.4</v>
      </c>
      <c r="U527" s="8">
        <f>Table3[[#This Row],[Discount]]*Table3[[#This Row],[Revenue]]</f>
        <v>1228800</v>
      </c>
      <c r="V527" s="8">
        <f>Table3[[#This Row],[Revenue]]-Table3[[#This Row],[Total Discount]]</f>
        <v>1843200</v>
      </c>
    </row>
    <row r="528" spans="1:22" x14ac:dyDescent="0.35">
      <c r="A528">
        <v>524</v>
      </c>
      <c r="B528" t="s">
        <v>1919</v>
      </c>
      <c r="C528" s="5">
        <v>42594</v>
      </c>
      <c r="D528" s="6">
        <v>2016</v>
      </c>
      <c r="E528" s="5" t="s">
        <v>93</v>
      </c>
      <c r="F528" s="7">
        <v>12</v>
      </c>
      <c r="G528" t="s">
        <v>51</v>
      </c>
      <c r="H528" t="s">
        <v>139</v>
      </c>
      <c r="I528" t="s">
        <v>291</v>
      </c>
      <c r="J528" t="s">
        <v>27</v>
      </c>
      <c r="K528" t="s">
        <v>236</v>
      </c>
      <c r="L528">
        <v>50315</v>
      </c>
      <c r="M528" t="s">
        <v>1920</v>
      </c>
      <c r="N528" t="s">
        <v>40</v>
      </c>
      <c r="O528" t="s">
        <v>63</v>
      </c>
      <c r="P528" t="s">
        <v>1921</v>
      </c>
      <c r="Q528" s="8">
        <v>7000</v>
      </c>
      <c r="R528">
        <v>1</v>
      </c>
      <c r="S528" s="8">
        <f>Table3[[#This Row],[Harga]]*Table3[[#This Row],[Quantity]]</f>
        <v>7000</v>
      </c>
      <c r="T528">
        <v>0</v>
      </c>
      <c r="U528" s="8">
        <f>Table3[[#This Row],[Discount]]*Table3[[#This Row],[Revenue]]</f>
        <v>0</v>
      </c>
      <c r="V528" s="8">
        <f>Table3[[#This Row],[Revenue]]-Table3[[#This Row],[Total Discount]]</f>
        <v>7000</v>
      </c>
    </row>
    <row r="529" spans="1:22" x14ac:dyDescent="0.35">
      <c r="A529">
        <v>525</v>
      </c>
      <c r="B529" t="s">
        <v>1922</v>
      </c>
      <c r="C529" s="5">
        <v>42597</v>
      </c>
      <c r="D529" s="6">
        <v>2016</v>
      </c>
      <c r="E529" s="5" t="s">
        <v>93</v>
      </c>
      <c r="F529" s="7">
        <v>15</v>
      </c>
      <c r="G529" t="s">
        <v>51</v>
      </c>
      <c r="H529" t="s">
        <v>25</v>
      </c>
      <c r="I529" t="s">
        <v>1923</v>
      </c>
      <c r="J529" t="s">
        <v>37</v>
      </c>
      <c r="K529" t="s">
        <v>28</v>
      </c>
      <c r="L529">
        <v>94601</v>
      </c>
      <c r="M529" t="s">
        <v>1924</v>
      </c>
      <c r="N529" t="s">
        <v>135</v>
      </c>
      <c r="O529" t="s">
        <v>136</v>
      </c>
      <c r="P529" t="s">
        <v>1925</v>
      </c>
      <c r="Q529" s="8">
        <v>72000</v>
      </c>
      <c r="R529">
        <v>3</v>
      </c>
      <c r="S529" s="8">
        <f>Table3[[#This Row],[Harga]]*Table3[[#This Row],[Quantity]]</f>
        <v>216000</v>
      </c>
      <c r="T529">
        <v>0.2</v>
      </c>
      <c r="U529" s="8">
        <f>Table3[[#This Row],[Discount]]*Table3[[#This Row],[Revenue]]</f>
        <v>43200</v>
      </c>
      <c r="V529" s="8">
        <f>Table3[[#This Row],[Revenue]]-Table3[[#This Row],[Total Discount]]</f>
        <v>172800</v>
      </c>
    </row>
    <row r="530" spans="1:22" x14ac:dyDescent="0.35">
      <c r="A530">
        <v>526</v>
      </c>
      <c r="B530" t="s">
        <v>1926</v>
      </c>
      <c r="C530" s="5">
        <v>42890</v>
      </c>
      <c r="D530" s="6">
        <v>2017</v>
      </c>
      <c r="E530" s="5" t="s">
        <v>34</v>
      </c>
      <c r="F530" s="7">
        <v>4</v>
      </c>
      <c r="G530" t="s">
        <v>67</v>
      </c>
      <c r="H530" t="s">
        <v>105</v>
      </c>
      <c r="I530" t="s">
        <v>1727</v>
      </c>
      <c r="J530" t="s">
        <v>37</v>
      </c>
      <c r="K530" t="s">
        <v>82</v>
      </c>
      <c r="L530">
        <v>28110</v>
      </c>
      <c r="M530" t="s">
        <v>676</v>
      </c>
      <c r="N530" t="s">
        <v>30</v>
      </c>
      <c r="O530" t="s">
        <v>55</v>
      </c>
      <c r="P530" t="s">
        <v>677</v>
      </c>
      <c r="Q530" s="8">
        <v>16000</v>
      </c>
      <c r="R530">
        <v>2</v>
      </c>
      <c r="S530" s="8">
        <f>Table3[[#This Row],[Harga]]*Table3[[#This Row],[Quantity]]</f>
        <v>32000</v>
      </c>
      <c r="T530">
        <v>0.2</v>
      </c>
      <c r="U530" s="8">
        <f>Table3[[#This Row],[Discount]]*Table3[[#This Row],[Revenue]]</f>
        <v>6400</v>
      </c>
      <c r="V530" s="8">
        <f>Table3[[#This Row],[Revenue]]-Table3[[#This Row],[Total Discount]]</f>
        <v>25600</v>
      </c>
    </row>
    <row r="531" spans="1:22" x14ac:dyDescent="0.35">
      <c r="A531">
        <v>527</v>
      </c>
      <c r="B531" t="s">
        <v>1927</v>
      </c>
      <c r="C531" s="5">
        <v>42344</v>
      </c>
      <c r="D531" s="6">
        <v>2015</v>
      </c>
      <c r="E531" s="5" t="s">
        <v>66</v>
      </c>
      <c r="F531" s="7">
        <v>6</v>
      </c>
      <c r="G531" t="s">
        <v>51</v>
      </c>
      <c r="H531" t="s">
        <v>25</v>
      </c>
      <c r="I531" t="s">
        <v>1278</v>
      </c>
      <c r="J531" t="s">
        <v>27</v>
      </c>
      <c r="K531" t="s">
        <v>193</v>
      </c>
      <c r="L531">
        <v>92105</v>
      </c>
      <c r="M531" t="s">
        <v>1928</v>
      </c>
      <c r="N531" t="s">
        <v>40</v>
      </c>
      <c r="O531" t="s">
        <v>96</v>
      </c>
      <c r="P531" t="s">
        <v>1929</v>
      </c>
      <c r="Q531" s="8">
        <v>121000</v>
      </c>
      <c r="R531">
        <v>9</v>
      </c>
      <c r="S531" s="8">
        <f>Table3[[#This Row],[Harga]]*Table3[[#This Row],[Quantity]]</f>
        <v>1089000</v>
      </c>
      <c r="T531">
        <v>0</v>
      </c>
      <c r="U531" s="8">
        <f>Table3[[#This Row],[Discount]]*Table3[[#This Row],[Revenue]]</f>
        <v>0</v>
      </c>
      <c r="V531" s="8">
        <f>Table3[[#This Row],[Revenue]]-Table3[[#This Row],[Total Discount]]</f>
        <v>1089000</v>
      </c>
    </row>
    <row r="532" spans="1:22" x14ac:dyDescent="0.35">
      <c r="A532">
        <v>528</v>
      </c>
      <c r="B532" t="s">
        <v>1930</v>
      </c>
      <c r="C532" s="5">
        <v>42365</v>
      </c>
      <c r="D532" s="6">
        <v>2015</v>
      </c>
      <c r="E532" s="5" t="s">
        <v>66</v>
      </c>
      <c r="F532" s="7">
        <v>27</v>
      </c>
      <c r="G532" t="s">
        <v>24</v>
      </c>
      <c r="H532" t="s">
        <v>139</v>
      </c>
      <c r="I532" t="s">
        <v>1931</v>
      </c>
      <c r="J532" t="s">
        <v>75</v>
      </c>
      <c r="K532" t="s">
        <v>500</v>
      </c>
      <c r="L532">
        <v>20735</v>
      </c>
      <c r="M532" t="s">
        <v>1932</v>
      </c>
      <c r="N532" t="s">
        <v>40</v>
      </c>
      <c r="O532" t="s">
        <v>63</v>
      </c>
      <c r="P532" t="s">
        <v>1933</v>
      </c>
      <c r="Q532" s="8">
        <v>29000</v>
      </c>
      <c r="R532">
        <v>5</v>
      </c>
      <c r="S532" s="8">
        <f>Table3[[#This Row],[Harga]]*Table3[[#This Row],[Quantity]]</f>
        <v>145000</v>
      </c>
      <c r="T532">
        <v>0</v>
      </c>
      <c r="U532" s="8">
        <f>Table3[[#This Row],[Discount]]*Table3[[#This Row],[Revenue]]</f>
        <v>0</v>
      </c>
      <c r="V532" s="8">
        <f>Table3[[#This Row],[Revenue]]-Table3[[#This Row],[Total Discount]]</f>
        <v>145000</v>
      </c>
    </row>
    <row r="533" spans="1:22" x14ac:dyDescent="0.35">
      <c r="A533">
        <v>529</v>
      </c>
      <c r="B533" t="s">
        <v>1934</v>
      </c>
      <c r="C533" s="5">
        <v>42756</v>
      </c>
      <c r="D533" s="6">
        <v>2017</v>
      </c>
      <c r="E533" s="5" t="s">
        <v>115</v>
      </c>
      <c r="F533" s="7">
        <v>21</v>
      </c>
      <c r="G533" t="s">
        <v>24</v>
      </c>
      <c r="H533" t="s">
        <v>139</v>
      </c>
      <c r="I533" t="s">
        <v>1935</v>
      </c>
      <c r="J533" t="s">
        <v>75</v>
      </c>
      <c r="K533" t="s">
        <v>166</v>
      </c>
      <c r="L533">
        <v>28205</v>
      </c>
      <c r="M533" t="s">
        <v>1936</v>
      </c>
      <c r="N533" t="s">
        <v>40</v>
      </c>
      <c r="O533" t="s">
        <v>84</v>
      </c>
      <c r="P533" t="s">
        <v>1937</v>
      </c>
      <c r="Q533" s="8">
        <v>349000</v>
      </c>
      <c r="R533">
        <v>7</v>
      </c>
      <c r="S533" s="8">
        <f>Table3[[#This Row],[Harga]]*Table3[[#This Row],[Quantity]]</f>
        <v>2443000</v>
      </c>
      <c r="T533">
        <v>0.2</v>
      </c>
      <c r="U533" s="8">
        <f>Table3[[#This Row],[Discount]]*Table3[[#This Row],[Revenue]]</f>
        <v>488600</v>
      </c>
      <c r="V533" s="8">
        <f>Table3[[#This Row],[Revenue]]-Table3[[#This Row],[Total Discount]]</f>
        <v>1954400</v>
      </c>
    </row>
    <row r="534" spans="1:22" x14ac:dyDescent="0.35">
      <c r="A534">
        <v>530</v>
      </c>
      <c r="B534" t="s">
        <v>1938</v>
      </c>
      <c r="C534" s="5">
        <v>41815</v>
      </c>
      <c r="D534" s="6">
        <v>2014</v>
      </c>
      <c r="E534" s="5" t="s">
        <v>34</v>
      </c>
      <c r="F534" s="7">
        <v>25</v>
      </c>
      <c r="G534" t="s">
        <v>35</v>
      </c>
      <c r="H534" t="s">
        <v>139</v>
      </c>
      <c r="I534" t="s">
        <v>1853</v>
      </c>
      <c r="J534" t="s">
        <v>37</v>
      </c>
      <c r="K534" t="s">
        <v>69</v>
      </c>
      <c r="L534">
        <v>90049</v>
      </c>
      <c r="M534" t="s">
        <v>1939</v>
      </c>
      <c r="N534" t="s">
        <v>30</v>
      </c>
      <c r="O534" t="s">
        <v>48</v>
      </c>
      <c r="P534" t="s">
        <v>1940</v>
      </c>
      <c r="Q534" s="8">
        <v>448000</v>
      </c>
      <c r="R534">
        <v>5</v>
      </c>
      <c r="S534" s="8">
        <f>Table3[[#This Row],[Harga]]*Table3[[#This Row],[Quantity]]</f>
        <v>2240000</v>
      </c>
      <c r="T534">
        <v>0.2</v>
      </c>
      <c r="U534" s="8">
        <f>Table3[[#This Row],[Discount]]*Table3[[#This Row],[Revenue]]</f>
        <v>448000</v>
      </c>
      <c r="V534" s="8">
        <f>Table3[[#This Row],[Revenue]]-Table3[[#This Row],[Total Discount]]</f>
        <v>1792000</v>
      </c>
    </row>
    <row r="535" spans="1:22" x14ac:dyDescent="0.35">
      <c r="A535">
        <v>531</v>
      </c>
      <c r="B535" t="s">
        <v>1941</v>
      </c>
      <c r="C535" s="5">
        <v>42535</v>
      </c>
      <c r="D535" s="6">
        <v>2016</v>
      </c>
      <c r="E535" s="5" t="s">
        <v>34</v>
      </c>
      <c r="F535" s="7">
        <v>14</v>
      </c>
      <c r="G535" t="s">
        <v>24</v>
      </c>
      <c r="H535" t="s">
        <v>25</v>
      </c>
      <c r="I535" t="s">
        <v>1942</v>
      </c>
      <c r="J535" t="s">
        <v>75</v>
      </c>
      <c r="K535" t="s">
        <v>100</v>
      </c>
      <c r="L535">
        <v>94122</v>
      </c>
      <c r="M535" t="s">
        <v>1943</v>
      </c>
      <c r="N535" t="s">
        <v>40</v>
      </c>
      <c r="O535" t="s">
        <v>96</v>
      </c>
      <c r="P535" t="s">
        <v>1944</v>
      </c>
      <c r="Q535" s="8">
        <v>8000</v>
      </c>
      <c r="R535">
        <v>4</v>
      </c>
      <c r="S535" s="8">
        <f>Table3[[#This Row],[Harga]]*Table3[[#This Row],[Quantity]]</f>
        <v>32000</v>
      </c>
      <c r="T535">
        <v>0</v>
      </c>
      <c r="U535" s="8">
        <f>Table3[[#This Row],[Discount]]*Table3[[#This Row],[Revenue]]</f>
        <v>0</v>
      </c>
      <c r="V535" s="8">
        <f>Table3[[#This Row],[Revenue]]-Table3[[#This Row],[Total Discount]]</f>
        <v>32000</v>
      </c>
    </row>
    <row r="536" spans="1:22" x14ac:dyDescent="0.35">
      <c r="A536">
        <v>532</v>
      </c>
      <c r="B536" t="s">
        <v>1945</v>
      </c>
      <c r="C536" s="5">
        <v>42846</v>
      </c>
      <c r="D536" s="6">
        <v>2017</v>
      </c>
      <c r="E536" s="5" t="s">
        <v>58</v>
      </c>
      <c r="F536" s="7">
        <v>21</v>
      </c>
      <c r="G536" t="s">
        <v>51</v>
      </c>
      <c r="H536" t="s">
        <v>25</v>
      </c>
      <c r="I536" t="s">
        <v>1244</v>
      </c>
      <c r="J536" t="s">
        <v>27</v>
      </c>
      <c r="K536" t="s">
        <v>82</v>
      </c>
      <c r="L536">
        <v>77041</v>
      </c>
      <c r="M536" t="s">
        <v>1946</v>
      </c>
      <c r="N536" t="s">
        <v>40</v>
      </c>
      <c r="O536" t="s">
        <v>71</v>
      </c>
      <c r="P536" t="s">
        <v>1947</v>
      </c>
      <c r="Q536" s="8">
        <v>3000</v>
      </c>
      <c r="R536">
        <v>3</v>
      </c>
      <c r="S536" s="8">
        <f>Table3[[#This Row],[Harga]]*Table3[[#This Row],[Quantity]]</f>
        <v>9000</v>
      </c>
      <c r="T536">
        <v>0.8</v>
      </c>
      <c r="U536" s="8">
        <f>Table3[[#This Row],[Discount]]*Table3[[#This Row],[Revenue]]</f>
        <v>7200</v>
      </c>
      <c r="V536" s="8">
        <f>Table3[[#This Row],[Revenue]]-Table3[[#This Row],[Total Discount]]</f>
        <v>1800</v>
      </c>
    </row>
    <row r="537" spans="1:22" x14ac:dyDescent="0.35">
      <c r="A537">
        <v>533</v>
      </c>
      <c r="B537" t="s">
        <v>1948</v>
      </c>
      <c r="C537" s="5">
        <v>42664</v>
      </c>
      <c r="D537" s="6">
        <v>2016</v>
      </c>
      <c r="E537" s="5" t="s">
        <v>44</v>
      </c>
      <c r="F537" s="7">
        <v>21</v>
      </c>
      <c r="G537" t="s">
        <v>67</v>
      </c>
      <c r="H537" t="s">
        <v>139</v>
      </c>
      <c r="I537" t="s">
        <v>1949</v>
      </c>
      <c r="J537" t="s">
        <v>27</v>
      </c>
      <c r="K537" t="s">
        <v>76</v>
      </c>
      <c r="L537">
        <v>92503</v>
      </c>
      <c r="M537" t="s">
        <v>1950</v>
      </c>
      <c r="N537" t="s">
        <v>40</v>
      </c>
      <c r="O537" t="s">
        <v>63</v>
      </c>
      <c r="P537" t="s">
        <v>1951</v>
      </c>
      <c r="Q537" s="8">
        <v>23000</v>
      </c>
      <c r="R537">
        <v>3</v>
      </c>
      <c r="S537" s="8">
        <f>Table3[[#This Row],[Harga]]*Table3[[#This Row],[Quantity]]</f>
        <v>69000</v>
      </c>
      <c r="T537">
        <v>0</v>
      </c>
      <c r="U537" s="8">
        <f>Table3[[#This Row],[Discount]]*Table3[[#This Row],[Revenue]]</f>
        <v>0</v>
      </c>
      <c r="V537" s="8">
        <f>Table3[[#This Row],[Revenue]]-Table3[[#This Row],[Total Discount]]</f>
        <v>69000</v>
      </c>
    </row>
    <row r="538" spans="1:22" x14ac:dyDescent="0.35">
      <c r="A538">
        <v>534</v>
      </c>
      <c r="B538" t="s">
        <v>1952</v>
      </c>
      <c r="C538" s="5">
        <v>42693</v>
      </c>
      <c r="D538" s="6">
        <v>2016</v>
      </c>
      <c r="E538" s="5" t="s">
        <v>23</v>
      </c>
      <c r="F538" s="7">
        <v>19</v>
      </c>
      <c r="G538" t="s">
        <v>67</v>
      </c>
      <c r="H538" t="s">
        <v>25</v>
      </c>
      <c r="I538" t="s">
        <v>117</v>
      </c>
      <c r="J538" t="s">
        <v>27</v>
      </c>
      <c r="K538" t="s">
        <v>218</v>
      </c>
      <c r="L538">
        <v>77041</v>
      </c>
      <c r="M538" t="s">
        <v>496</v>
      </c>
      <c r="N538" t="s">
        <v>40</v>
      </c>
      <c r="O538" t="s">
        <v>84</v>
      </c>
      <c r="P538" t="s">
        <v>497</v>
      </c>
      <c r="Q538" s="8">
        <v>84000</v>
      </c>
      <c r="R538">
        <v>6</v>
      </c>
      <c r="S538" s="8">
        <f>Table3[[#This Row],[Harga]]*Table3[[#This Row],[Quantity]]</f>
        <v>504000</v>
      </c>
      <c r="T538">
        <v>0.2</v>
      </c>
      <c r="U538" s="8">
        <f>Table3[[#This Row],[Discount]]*Table3[[#This Row],[Revenue]]</f>
        <v>100800</v>
      </c>
      <c r="V538" s="8">
        <f>Table3[[#This Row],[Revenue]]-Table3[[#This Row],[Total Discount]]</f>
        <v>403200</v>
      </c>
    </row>
    <row r="539" spans="1:22" x14ac:dyDescent="0.35">
      <c r="A539">
        <v>535</v>
      </c>
      <c r="B539" t="s">
        <v>1953</v>
      </c>
      <c r="C539" s="5">
        <v>43087</v>
      </c>
      <c r="D539" s="6">
        <v>2017</v>
      </c>
      <c r="E539" s="5" t="s">
        <v>66</v>
      </c>
      <c r="F539" s="7">
        <v>18</v>
      </c>
      <c r="G539" t="s">
        <v>35</v>
      </c>
      <c r="H539" t="s">
        <v>139</v>
      </c>
      <c r="I539" t="s">
        <v>745</v>
      </c>
      <c r="J539" t="s">
        <v>27</v>
      </c>
      <c r="K539" t="s">
        <v>82</v>
      </c>
      <c r="L539">
        <v>92024</v>
      </c>
      <c r="M539" t="s">
        <v>1954</v>
      </c>
      <c r="N539" t="s">
        <v>40</v>
      </c>
      <c r="O539" t="s">
        <v>71</v>
      </c>
      <c r="P539" t="s">
        <v>1955</v>
      </c>
      <c r="Q539" s="8">
        <v>47000</v>
      </c>
      <c r="R539">
        <v>2</v>
      </c>
      <c r="S539" s="8">
        <f>Table3[[#This Row],[Harga]]*Table3[[#This Row],[Quantity]]</f>
        <v>94000</v>
      </c>
      <c r="T539">
        <v>0.2</v>
      </c>
      <c r="U539" s="8">
        <f>Table3[[#This Row],[Discount]]*Table3[[#This Row],[Revenue]]</f>
        <v>18800</v>
      </c>
      <c r="V539" s="8">
        <f>Table3[[#This Row],[Revenue]]-Table3[[#This Row],[Total Discount]]</f>
        <v>75200</v>
      </c>
    </row>
    <row r="540" spans="1:22" x14ac:dyDescent="0.35">
      <c r="A540">
        <v>536</v>
      </c>
      <c r="B540" t="s">
        <v>1956</v>
      </c>
      <c r="C540" s="5">
        <v>42573</v>
      </c>
      <c r="D540" s="6">
        <v>2016</v>
      </c>
      <c r="E540" s="5" t="s">
        <v>104</v>
      </c>
      <c r="F540" s="7">
        <v>22</v>
      </c>
      <c r="G540" t="s">
        <v>67</v>
      </c>
      <c r="H540" t="s">
        <v>139</v>
      </c>
      <c r="I540" t="s">
        <v>1957</v>
      </c>
      <c r="J540" t="s">
        <v>37</v>
      </c>
      <c r="K540" t="s">
        <v>193</v>
      </c>
      <c r="L540">
        <v>94110</v>
      </c>
      <c r="M540" t="s">
        <v>1958</v>
      </c>
      <c r="N540" t="s">
        <v>40</v>
      </c>
      <c r="O540" t="s">
        <v>41</v>
      </c>
      <c r="P540" t="s">
        <v>1959</v>
      </c>
      <c r="Q540" s="8">
        <v>7000</v>
      </c>
      <c r="R540">
        <v>2</v>
      </c>
      <c r="S540" s="8">
        <f>Table3[[#This Row],[Harga]]*Table3[[#This Row],[Quantity]]</f>
        <v>14000</v>
      </c>
      <c r="T540">
        <v>0</v>
      </c>
      <c r="U540" s="8">
        <f>Table3[[#This Row],[Discount]]*Table3[[#This Row],[Revenue]]</f>
        <v>0</v>
      </c>
      <c r="V540" s="8">
        <f>Table3[[#This Row],[Revenue]]-Table3[[#This Row],[Total Discount]]</f>
        <v>14000</v>
      </c>
    </row>
    <row r="541" spans="1:22" x14ac:dyDescent="0.35">
      <c r="A541">
        <v>537</v>
      </c>
      <c r="B541" t="s">
        <v>1960</v>
      </c>
      <c r="C541" s="5">
        <v>42251</v>
      </c>
      <c r="D541" s="6">
        <v>2015</v>
      </c>
      <c r="E541" s="5" t="s">
        <v>111</v>
      </c>
      <c r="F541" s="7">
        <v>4</v>
      </c>
      <c r="G541" t="s">
        <v>35</v>
      </c>
      <c r="H541" t="s">
        <v>25</v>
      </c>
      <c r="I541" t="s">
        <v>1961</v>
      </c>
      <c r="J541" t="s">
        <v>27</v>
      </c>
      <c r="K541" t="s">
        <v>253</v>
      </c>
      <c r="L541">
        <v>30076</v>
      </c>
      <c r="M541" t="s">
        <v>1897</v>
      </c>
      <c r="N541" t="s">
        <v>40</v>
      </c>
      <c r="O541" t="s">
        <v>63</v>
      </c>
      <c r="P541" t="s">
        <v>1962</v>
      </c>
      <c r="Q541" s="8">
        <v>30000</v>
      </c>
      <c r="R541">
        <v>5</v>
      </c>
      <c r="S541" s="8">
        <f>Table3[[#This Row],[Harga]]*Table3[[#This Row],[Quantity]]</f>
        <v>150000</v>
      </c>
      <c r="T541">
        <v>0</v>
      </c>
      <c r="U541" s="8">
        <f>Table3[[#This Row],[Discount]]*Table3[[#This Row],[Revenue]]</f>
        <v>0</v>
      </c>
      <c r="V541" s="8">
        <f>Table3[[#This Row],[Revenue]]-Table3[[#This Row],[Total Discount]]</f>
        <v>150000</v>
      </c>
    </row>
    <row r="542" spans="1:22" x14ac:dyDescent="0.35">
      <c r="A542">
        <v>538</v>
      </c>
      <c r="B542" t="s">
        <v>1963</v>
      </c>
      <c r="C542" s="5">
        <v>41659</v>
      </c>
      <c r="D542" s="6">
        <v>2014</v>
      </c>
      <c r="E542" s="5" t="s">
        <v>115</v>
      </c>
      <c r="F542" s="7">
        <v>20</v>
      </c>
      <c r="G542" t="s">
        <v>51</v>
      </c>
      <c r="H542" t="s">
        <v>25</v>
      </c>
      <c r="I542" t="s">
        <v>1627</v>
      </c>
      <c r="J542" t="s">
        <v>27</v>
      </c>
      <c r="K542" t="s">
        <v>69</v>
      </c>
      <c r="L542">
        <v>72401</v>
      </c>
      <c r="M542" t="s">
        <v>1964</v>
      </c>
      <c r="N542" t="s">
        <v>135</v>
      </c>
      <c r="O542" t="s">
        <v>136</v>
      </c>
      <c r="P542" t="s">
        <v>1965</v>
      </c>
      <c r="Q542" s="8">
        <v>700000</v>
      </c>
      <c r="R542">
        <v>7</v>
      </c>
      <c r="S542" s="8">
        <f>Table3[[#This Row],[Harga]]*Table3[[#This Row],[Quantity]]</f>
        <v>4900000</v>
      </c>
      <c r="T542">
        <v>0</v>
      </c>
      <c r="U542" s="8">
        <f>Table3[[#This Row],[Discount]]*Table3[[#This Row],[Revenue]]</f>
        <v>0</v>
      </c>
      <c r="V542" s="8">
        <f>Table3[[#This Row],[Revenue]]-Table3[[#This Row],[Total Discount]]</f>
        <v>4900000</v>
      </c>
    </row>
    <row r="543" spans="1:22" x14ac:dyDescent="0.35">
      <c r="A543">
        <v>539</v>
      </c>
      <c r="B543" t="s">
        <v>1966</v>
      </c>
      <c r="C543" s="5">
        <v>42065</v>
      </c>
      <c r="D543" s="6">
        <v>2015</v>
      </c>
      <c r="E543" s="5" t="s">
        <v>159</v>
      </c>
      <c r="F543" s="7">
        <v>2</v>
      </c>
      <c r="G543" t="s">
        <v>67</v>
      </c>
      <c r="H543" t="s">
        <v>25</v>
      </c>
      <c r="I543" t="s">
        <v>299</v>
      </c>
      <c r="J543" t="s">
        <v>75</v>
      </c>
      <c r="K543" t="s">
        <v>141</v>
      </c>
      <c r="L543">
        <v>47374</v>
      </c>
      <c r="M543" t="s">
        <v>1967</v>
      </c>
      <c r="N543" t="s">
        <v>40</v>
      </c>
      <c r="O543" t="s">
        <v>96</v>
      </c>
      <c r="P543" t="s">
        <v>1968</v>
      </c>
      <c r="Q543" s="8">
        <v>11000</v>
      </c>
      <c r="R543">
        <v>1</v>
      </c>
      <c r="S543" s="8">
        <f>Table3[[#This Row],[Harga]]*Table3[[#This Row],[Quantity]]</f>
        <v>11000</v>
      </c>
      <c r="T543">
        <v>0</v>
      </c>
      <c r="U543" s="8">
        <f>Table3[[#This Row],[Discount]]*Table3[[#This Row],[Revenue]]</f>
        <v>0</v>
      </c>
      <c r="V543" s="8">
        <f>Table3[[#This Row],[Revenue]]-Table3[[#This Row],[Total Discount]]</f>
        <v>11000</v>
      </c>
    </row>
    <row r="544" spans="1:22" x14ac:dyDescent="0.35">
      <c r="A544">
        <v>540</v>
      </c>
      <c r="B544" t="s">
        <v>1969</v>
      </c>
      <c r="C544" s="5">
        <v>42472</v>
      </c>
      <c r="D544" s="6">
        <v>2016</v>
      </c>
      <c r="E544" s="5" t="s">
        <v>58</v>
      </c>
      <c r="F544" s="7">
        <v>12</v>
      </c>
      <c r="G544" t="s">
        <v>67</v>
      </c>
      <c r="H544" t="s">
        <v>59</v>
      </c>
      <c r="I544" t="s">
        <v>999</v>
      </c>
      <c r="J544" t="s">
        <v>27</v>
      </c>
      <c r="K544" t="s">
        <v>369</v>
      </c>
      <c r="L544">
        <v>22153</v>
      </c>
      <c r="M544" t="s">
        <v>1970</v>
      </c>
      <c r="N544" t="s">
        <v>30</v>
      </c>
      <c r="O544" t="s">
        <v>48</v>
      </c>
      <c r="P544" t="s">
        <v>1971</v>
      </c>
      <c r="Q544" s="8">
        <v>344000</v>
      </c>
      <c r="R544">
        <v>4</v>
      </c>
      <c r="S544" s="8">
        <f>Table3[[#This Row],[Harga]]*Table3[[#This Row],[Quantity]]</f>
        <v>1376000</v>
      </c>
      <c r="T544">
        <v>0</v>
      </c>
      <c r="U544" s="8">
        <f>Table3[[#This Row],[Discount]]*Table3[[#This Row],[Revenue]]</f>
        <v>0</v>
      </c>
      <c r="V544" s="8">
        <f>Table3[[#This Row],[Revenue]]-Table3[[#This Row],[Total Discount]]</f>
        <v>1376000</v>
      </c>
    </row>
    <row r="545" spans="1:22" x14ac:dyDescent="0.35">
      <c r="A545">
        <v>541</v>
      </c>
      <c r="B545" t="s">
        <v>1972</v>
      </c>
      <c r="C545" s="5">
        <v>42710</v>
      </c>
      <c r="D545" s="6">
        <v>2016</v>
      </c>
      <c r="E545" s="5" t="s">
        <v>66</v>
      </c>
      <c r="F545" s="7">
        <v>6</v>
      </c>
      <c r="G545" t="s">
        <v>51</v>
      </c>
      <c r="H545" t="s">
        <v>25</v>
      </c>
      <c r="I545" t="s">
        <v>319</v>
      </c>
      <c r="J545" t="s">
        <v>37</v>
      </c>
      <c r="K545" t="s">
        <v>222</v>
      </c>
      <c r="L545">
        <v>94509</v>
      </c>
      <c r="M545" t="s">
        <v>1810</v>
      </c>
      <c r="N545" t="s">
        <v>40</v>
      </c>
      <c r="O545" t="s">
        <v>63</v>
      </c>
      <c r="P545" t="s">
        <v>1811</v>
      </c>
      <c r="Q545" s="8">
        <v>33000</v>
      </c>
      <c r="R545">
        <v>3</v>
      </c>
      <c r="S545" s="8">
        <f>Table3[[#This Row],[Harga]]*Table3[[#This Row],[Quantity]]</f>
        <v>99000</v>
      </c>
      <c r="T545">
        <v>0</v>
      </c>
      <c r="U545" s="8">
        <f>Table3[[#This Row],[Discount]]*Table3[[#This Row],[Revenue]]</f>
        <v>0</v>
      </c>
      <c r="V545" s="8">
        <f>Table3[[#This Row],[Revenue]]-Table3[[#This Row],[Total Discount]]</f>
        <v>99000</v>
      </c>
    </row>
    <row r="546" spans="1:22" x14ac:dyDescent="0.35">
      <c r="A546">
        <v>542</v>
      </c>
      <c r="B546" t="s">
        <v>1973</v>
      </c>
      <c r="C546" s="5">
        <v>42526</v>
      </c>
      <c r="D546" s="6">
        <v>2016</v>
      </c>
      <c r="E546" s="5" t="s">
        <v>34</v>
      </c>
      <c r="F546" s="7">
        <v>5</v>
      </c>
      <c r="G546" t="s">
        <v>51</v>
      </c>
      <c r="H546" t="s">
        <v>139</v>
      </c>
      <c r="I546" t="s">
        <v>906</v>
      </c>
      <c r="J546" t="s">
        <v>75</v>
      </c>
      <c r="K546" t="s">
        <v>28</v>
      </c>
      <c r="L546">
        <v>19134</v>
      </c>
      <c r="M546" t="s">
        <v>152</v>
      </c>
      <c r="N546" t="s">
        <v>40</v>
      </c>
      <c r="O546" t="s">
        <v>84</v>
      </c>
      <c r="P546" t="s">
        <v>153</v>
      </c>
      <c r="Q546" s="8">
        <v>78000</v>
      </c>
      <c r="R546">
        <v>4</v>
      </c>
      <c r="S546" s="8">
        <f>Table3[[#This Row],[Harga]]*Table3[[#This Row],[Quantity]]</f>
        <v>312000</v>
      </c>
      <c r="T546">
        <v>0.2</v>
      </c>
      <c r="U546" s="8">
        <f>Table3[[#This Row],[Discount]]*Table3[[#This Row],[Revenue]]</f>
        <v>62400</v>
      </c>
      <c r="V546" s="8">
        <f>Table3[[#This Row],[Revenue]]-Table3[[#This Row],[Total Discount]]</f>
        <v>249600</v>
      </c>
    </row>
    <row r="547" spans="1:22" x14ac:dyDescent="0.35">
      <c r="A547">
        <v>543</v>
      </c>
      <c r="B547" t="s">
        <v>1974</v>
      </c>
      <c r="C547" s="5">
        <v>42715</v>
      </c>
      <c r="D547" s="6">
        <v>2016</v>
      </c>
      <c r="E547" s="5" t="s">
        <v>66</v>
      </c>
      <c r="F547" s="7">
        <v>11</v>
      </c>
      <c r="G547" t="s">
        <v>51</v>
      </c>
      <c r="H547" t="s">
        <v>25</v>
      </c>
      <c r="I547" t="s">
        <v>1125</v>
      </c>
      <c r="J547" t="s">
        <v>27</v>
      </c>
      <c r="K547" t="s">
        <v>61</v>
      </c>
      <c r="L547">
        <v>33030</v>
      </c>
      <c r="M547" t="s">
        <v>1975</v>
      </c>
      <c r="N547" t="s">
        <v>40</v>
      </c>
      <c r="O547" t="s">
        <v>84</v>
      </c>
      <c r="P547" t="s">
        <v>1976</v>
      </c>
      <c r="Q547" s="8">
        <v>86000</v>
      </c>
      <c r="R547">
        <v>3</v>
      </c>
      <c r="S547" s="8">
        <f>Table3[[#This Row],[Harga]]*Table3[[#This Row],[Quantity]]</f>
        <v>258000</v>
      </c>
      <c r="T547">
        <v>0.2</v>
      </c>
      <c r="U547" s="8">
        <f>Table3[[#This Row],[Discount]]*Table3[[#This Row],[Revenue]]</f>
        <v>51600</v>
      </c>
      <c r="V547" s="8">
        <f>Table3[[#This Row],[Revenue]]-Table3[[#This Row],[Total Discount]]</f>
        <v>206400</v>
      </c>
    </row>
    <row r="548" spans="1:22" x14ac:dyDescent="0.35">
      <c r="A548">
        <v>544</v>
      </c>
      <c r="B548" t="s">
        <v>1977</v>
      </c>
      <c r="C548" s="5">
        <v>42686</v>
      </c>
      <c r="D548" s="6">
        <v>2016</v>
      </c>
      <c r="E548" s="5" t="s">
        <v>23</v>
      </c>
      <c r="F548" s="7">
        <v>12</v>
      </c>
      <c r="G548" t="s">
        <v>51</v>
      </c>
      <c r="H548" t="s">
        <v>139</v>
      </c>
      <c r="I548" t="s">
        <v>1978</v>
      </c>
      <c r="J548" t="s">
        <v>37</v>
      </c>
      <c r="K548" t="s">
        <v>420</v>
      </c>
      <c r="L548">
        <v>46350</v>
      </c>
      <c r="M548" t="s">
        <v>1979</v>
      </c>
      <c r="N548" t="s">
        <v>40</v>
      </c>
      <c r="O548" t="s">
        <v>143</v>
      </c>
      <c r="P548" t="s">
        <v>1980</v>
      </c>
      <c r="Q548" s="8">
        <v>288000</v>
      </c>
      <c r="R548">
        <v>8</v>
      </c>
      <c r="S548" s="8">
        <f>Table3[[#This Row],[Harga]]*Table3[[#This Row],[Quantity]]</f>
        <v>2304000</v>
      </c>
      <c r="T548">
        <v>0</v>
      </c>
      <c r="U548" s="8">
        <f>Table3[[#This Row],[Discount]]*Table3[[#This Row],[Revenue]]</f>
        <v>0</v>
      </c>
      <c r="V548" s="8">
        <f>Table3[[#This Row],[Revenue]]-Table3[[#This Row],[Total Discount]]</f>
        <v>2304000</v>
      </c>
    </row>
    <row r="549" spans="1:22" x14ac:dyDescent="0.35">
      <c r="A549">
        <v>545</v>
      </c>
      <c r="B549" t="s">
        <v>1981</v>
      </c>
      <c r="C549" s="5">
        <v>41911</v>
      </c>
      <c r="D549" s="6">
        <v>2014</v>
      </c>
      <c r="E549" s="5" t="s">
        <v>111</v>
      </c>
      <c r="F549" s="7">
        <v>29</v>
      </c>
      <c r="G549" t="s">
        <v>67</v>
      </c>
      <c r="H549" t="s">
        <v>25</v>
      </c>
      <c r="I549" t="s">
        <v>1304</v>
      </c>
      <c r="J549" t="s">
        <v>27</v>
      </c>
      <c r="K549" t="s">
        <v>76</v>
      </c>
      <c r="L549">
        <v>90045</v>
      </c>
      <c r="M549" t="s">
        <v>1724</v>
      </c>
      <c r="N549" t="s">
        <v>30</v>
      </c>
      <c r="O549" t="s">
        <v>55</v>
      </c>
      <c r="P549" t="s">
        <v>1725</v>
      </c>
      <c r="Q549" s="8">
        <v>205000</v>
      </c>
      <c r="R549">
        <v>2</v>
      </c>
      <c r="S549" s="8">
        <f>Table3[[#This Row],[Harga]]*Table3[[#This Row],[Quantity]]</f>
        <v>410000</v>
      </c>
      <c r="T549">
        <v>0</v>
      </c>
      <c r="U549" s="8">
        <f>Table3[[#This Row],[Discount]]*Table3[[#This Row],[Revenue]]</f>
        <v>0</v>
      </c>
      <c r="V549" s="8">
        <f>Table3[[#This Row],[Revenue]]-Table3[[#This Row],[Total Discount]]</f>
        <v>410000</v>
      </c>
    </row>
    <row r="550" spans="1:22" x14ac:dyDescent="0.35">
      <c r="A550">
        <v>546</v>
      </c>
      <c r="B550" t="s">
        <v>1982</v>
      </c>
      <c r="C550" s="5">
        <v>42098</v>
      </c>
      <c r="D550" s="6">
        <v>2015</v>
      </c>
      <c r="E550" s="5" t="s">
        <v>58</v>
      </c>
      <c r="F550" s="7">
        <v>4</v>
      </c>
      <c r="G550" t="s">
        <v>51</v>
      </c>
      <c r="H550" t="s">
        <v>139</v>
      </c>
      <c r="I550" t="s">
        <v>1983</v>
      </c>
      <c r="J550" t="s">
        <v>27</v>
      </c>
      <c r="K550" t="s">
        <v>519</v>
      </c>
      <c r="L550">
        <v>48911</v>
      </c>
      <c r="M550" t="s">
        <v>1984</v>
      </c>
      <c r="N550" t="s">
        <v>40</v>
      </c>
      <c r="O550" t="s">
        <v>78</v>
      </c>
      <c r="P550" t="s">
        <v>1985</v>
      </c>
      <c r="Q550" s="8">
        <v>645000</v>
      </c>
      <c r="R550">
        <v>2</v>
      </c>
      <c r="S550" s="8">
        <f>Table3[[#This Row],[Harga]]*Table3[[#This Row],[Quantity]]</f>
        <v>1290000</v>
      </c>
      <c r="T550">
        <v>0.1</v>
      </c>
      <c r="U550" s="8">
        <f>Table3[[#This Row],[Discount]]*Table3[[#This Row],[Revenue]]</f>
        <v>129000</v>
      </c>
      <c r="V550" s="8">
        <f>Table3[[#This Row],[Revenue]]-Table3[[#This Row],[Total Discount]]</f>
        <v>1161000</v>
      </c>
    </row>
    <row r="551" spans="1:22" x14ac:dyDescent="0.35">
      <c r="A551">
        <v>547</v>
      </c>
      <c r="B551" t="s">
        <v>1986</v>
      </c>
      <c r="C551" s="5">
        <v>42132</v>
      </c>
      <c r="D551" s="6">
        <v>2015</v>
      </c>
      <c r="E551" s="5" t="s">
        <v>87</v>
      </c>
      <c r="F551" s="7">
        <v>8</v>
      </c>
      <c r="G551" t="s">
        <v>24</v>
      </c>
      <c r="H551" t="s">
        <v>139</v>
      </c>
      <c r="I551" t="s">
        <v>578</v>
      </c>
      <c r="J551" t="s">
        <v>37</v>
      </c>
      <c r="K551" t="s">
        <v>82</v>
      </c>
      <c r="L551">
        <v>44221</v>
      </c>
      <c r="M551" t="s">
        <v>1987</v>
      </c>
      <c r="N551" t="s">
        <v>30</v>
      </c>
      <c r="O551" t="s">
        <v>55</v>
      </c>
      <c r="P551" t="s">
        <v>1988</v>
      </c>
      <c r="Q551" s="8">
        <v>9000</v>
      </c>
      <c r="R551">
        <v>6</v>
      </c>
      <c r="S551" s="8">
        <f>Table3[[#This Row],[Harga]]*Table3[[#This Row],[Quantity]]</f>
        <v>54000</v>
      </c>
      <c r="T551">
        <v>0.2</v>
      </c>
      <c r="U551" s="8">
        <f>Table3[[#This Row],[Discount]]*Table3[[#This Row],[Revenue]]</f>
        <v>10800</v>
      </c>
      <c r="V551" s="8">
        <f>Table3[[#This Row],[Revenue]]-Table3[[#This Row],[Total Discount]]</f>
        <v>43200</v>
      </c>
    </row>
    <row r="552" spans="1:22" x14ac:dyDescent="0.35">
      <c r="A552">
        <v>548</v>
      </c>
      <c r="B552" t="s">
        <v>1989</v>
      </c>
      <c r="C552" s="5">
        <v>42735</v>
      </c>
      <c r="D552" s="6">
        <v>2016</v>
      </c>
      <c r="E552" s="5" t="s">
        <v>66</v>
      </c>
      <c r="F552" s="7">
        <v>31</v>
      </c>
      <c r="G552" t="s">
        <v>35</v>
      </c>
      <c r="H552" t="s">
        <v>25</v>
      </c>
      <c r="I552" t="s">
        <v>621</v>
      </c>
      <c r="J552" t="s">
        <v>37</v>
      </c>
      <c r="K552" t="s">
        <v>420</v>
      </c>
      <c r="L552">
        <v>89502</v>
      </c>
      <c r="M552" t="s">
        <v>1990</v>
      </c>
      <c r="N552" t="s">
        <v>40</v>
      </c>
      <c r="O552" t="s">
        <v>96</v>
      </c>
      <c r="P552" t="s">
        <v>1991</v>
      </c>
      <c r="Q552" s="8">
        <v>4000</v>
      </c>
      <c r="R552">
        <v>2</v>
      </c>
      <c r="S552" s="8">
        <f>Table3[[#This Row],[Harga]]*Table3[[#This Row],[Quantity]]</f>
        <v>8000</v>
      </c>
      <c r="T552">
        <v>0</v>
      </c>
      <c r="U552" s="8">
        <f>Table3[[#This Row],[Discount]]*Table3[[#This Row],[Revenue]]</f>
        <v>0</v>
      </c>
      <c r="V552" s="8">
        <f>Table3[[#This Row],[Revenue]]-Table3[[#This Row],[Total Discount]]</f>
        <v>8000</v>
      </c>
    </row>
    <row r="553" spans="1:22" x14ac:dyDescent="0.35">
      <c r="A553">
        <v>549</v>
      </c>
      <c r="B553" t="s">
        <v>1992</v>
      </c>
      <c r="C553" s="5">
        <v>41993</v>
      </c>
      <c r="D553" s="6">
        <v>2014</v>
      </c>
      <c r="E553" s="5" t="s">
        <v>66</v>
      </c>
      <c r="F553" s="7">
        <v>20</v>
      </c>
      <c r="G553" t="s">
        <v>67</v>
      </c>
      <c r="H553" t="s">
        <v>25</v>
      </c>
      <c r="I553" t="s">
        <v>1935</v>
      </c>
      <c r="J553" t="s">
        <v>75</v>
      </c>
      <c r="K553" t="s">
        <v>61</v>
      </c>
      <c r="L553">
        <v>22801</v>
      </c>
      <c r="M553" t="s">
        <v>1993</v>
      </c>
      <c r="N553" t="s">
        <v>40</v>
      </c>
      <c r="O553" t="s">
        <v>84</v>
      </c>
      <c r="P553" t="s">
        <v>1994</v>
      </c>
      <c r="Q553" s="8">
        <v>123000</v>
      </c>
      <c r="R553">
        <v>2</v>
      </c>
      <c r="S553" s="8">
        <f>Table3[[#This Row],[Harga]]*Table3[[#This Row],[Quantity]]</f>
        <v>246000</v>
      </c>
      <c r="T553">
        <v>0</v>
      </c>
      <c r="U553" s="8">
        <f>Table3[[#This Row],[Discount]]*Table3[[#This Row],[Revenue]]</f>
        <v>0</v>
      </c>
      <c r="V553" s="8">
        <f>Table3[[#This Row],[Revenue]]-Table3[[#This Row],[Total Discount]]</f>
        <v>246000</v>
      </c>
    </row>
    <row r="554" spans="1:22" x14ac:dyDescent="0.35">
      <c r="A554">
        <v>550</v>
      </c>
      <c r="B554" t="s">
        <v>1995</v>
      </c>
      <c r="C554" s="5">
        <v>42553</v>
      </c>
      <c r="D554" s="6">
        <v>2016</v>
      </c>
      <c r="E554" s="5" t="s">
        <v>104</v>
      </c>
      <c r="F554" s="7">
        <v>2</v>
      </c>
      <c r="G554" t="s">
        <v>35</v>
      </c>
      <c r="H554" t="s">
        <v>25</v>
      </c>
      <c r="I554" t="s">
        <v>1632</v>
      </c>
      <c r="J554" t="s">
        <v>37</v>
      </c>
      <c r="K554" t="s">
        <v>227</v>
      </c>
      <c r="L554">
        <v>90004</v>
      </c>
      <c r="M554" t="s">
        <v>1996</v>
      </c>
      <c r="N554" t="s">
        <v>30</v>
      </c>
      <c r="O554" t="s">
        <v>108</v>
      </c>
      <c r="P554" t="s">
        <v>1997</v>
      </c>
      <c r="Q554" s="8">
        <v>196000</v>
      </c>
      <c r="R554">
        <v>1</v>
      </c>
      <c r="S554" s="8">
        <f>Table3[[#This Row],[Harga]]*Table3[[#This Row],[Quantity]]</f>
        <v>196000</v>
      </c>
      <c r="T554">
        <v>0.2</v>
      </c>
      <c r="U554" s="8">
        <f>Table3[[#This Row],[Discount]]*Table3[[#This Row],[Revenue]]</f>
        <v>39200</v>
      </c>
      <c r="V554" s="8">
        <f>Table3[[#This Row],[Revenue]]-Table3[[#This Row],[Total Discount]]</f>
        <v>156800</v>
      </c>
    </row>
    <row r="555" spans="1:22" x14ac:dyDescent="0.35">
      <c r="A555">
        <v>551</v>
      </c>
      <c r="B555" t="s">
        <v>1998</v>
      </c>
      <c r="C555" s="5">
        <v>42915</v>
      </c>
      <c r="D555" s="6">
        <v>2017</v>
      </c>
      <c r="E555" s="5" t="s">
        <v>34</v>
      </c>
      <c r="F555" s="7">
        <v>29</v>
      </c>
      <c r="G555" t="s">
        <v>67</v>
      </c>
      <c r="H555" t="s">
        <v>25</v>
      </c>
      <c r="I555" t="s">
        <v>1999</v>
      </c>
      <c r="J555" t="s">
        <v>27</v>
      </c>
      <c r="K555" t="s">
        <v>545</v>
      </c>
      <c r="L555">
        <v>55407</v>
      </c>
      <c r="M555" t="s">
        <v>1461</v>
      </c>
      <c r="N555" t="s">
        <v>40</v>
      </c>
      <c r="O555" t="s">
        <v>78</v>
      </c>
      <c r="P555" t="s">
        <v>2000</v>
      </c>
      <c r="Q555" s="8">
        <v>356000</v>
      </c>
      <c r="R555">
        <v>3</v>
      </c>
      <c r="S555" s="8">
        <f>Table3[[#This Row],[Harga]]*Table3[[#This Row],[Quantity]]</f>
        <v>1068000</v>
      </c>
      <c r="T555">
        <v>0</v>
      </c>
      <c r="U555" s="8">
        <f>Table3[[#This Row],[Discount]]*Table3[[#This Row],[Revenue]]</f>
        <v>0</v>
      </c>
      <c r="V555" s="8">
        <f>Table3[[#This Row],[Revenue]]-Table3[[#This Row],[Total Discount]]</f>
        <v>1068000</v>
      </c>
    </row>
    <row r="556" spans="1:22" x14ac:dyDescent="0.35">
      <c r="A556">
        <v>552</v>
      </c>
      <c r="B556" t="s">
        <v>2001</v>
      </c>
      <c r="C556" s="5">
        <v>41883</v>
      </c>
      <c r="D556" s="6">
        <v>2014</v>
      </c>
      <c r="E556" s="5" t="s">
        <v>111</v>
      </c>
      <c r="F556" s="7">
        <v>1</v>
      </c>
      <c r="G556" t="s">
        <v>35</v>
      </c>
      <c r="H556" t="s">
        <v>139</v>
      </c>
      <c r="I556" t="s">
        <v>2002</v>
      </c>
      <c r="J556" t="s">
        <v>27</v>
      </c>
      <c r="K556" t="s">
        <v>100</v>
      </c>
      <c r="L556">
        <v>92025</v>
      </c>
      <c r="M556" t="s">
        <v>2003</v>
      </c>
      <c r="N556" t="s">
        <v>40</v>
      </c>
      <c r="O556" t="s">
        <v>96</v>
      </c>
      <c r="P556" t="s">
        <v>2004</v>
      </c>
      <c r="Q556" s="8">
        <v>54000</v>
      </c>
      <c r="R556">
        <v>3</v>
      </c>
      <c r="S556" s="8">
        <f>Table3[[#This Row],[Harga]]*Table3[[#This Row],[Quantity]]</f>
        <v>162000</v>
      </c>
      <c r="T556">
        <v>0</v>
      </c>
      <c r="U556" s="8">
        <f>Table3[[#This Row],[Discount]]*Table3[[#This Row],[Revenue]]</f>
        <v>0</v>
      </c>
      <c r="V556" s="8">
        <f>Table3[[#This Row],[Revenue]]-Table3[[#This Row],[Total Discount]]</f>
        <v>162000</v>
      </c>
    </row>
    <row r="557" spans="1:22" x14ac:dyDescent="0.35">
      <c r="A557">
        <v>553</v>
      </c>
      <c r="B557" t="s">
        <v>2005</v>
      </c>
      <c r="C557" s="5">
        <v>41701</v>
      </c>
      <c r="D557" s="6">
        <v>2014</v>
      </c>
      <c r="E557" s="5" t="s">
        <v>159</v>
      </c>
      <c r="F557" s="7">
        <v>3</v>
      </c>
      <c r="G557" t="s">
        <v>67</v>
      </c>
      <c r="H557" t="s">
        <v>25</v>
      </c>
      <c r="I557" t="s">
        <v>2006</v>
      </c>
      <c r="J557" t="s">
        <v>75</v>
      </c>
      <c r="K557" t="s">
        <v>519</v>
      </c>
      <c r="L557">
        <v>10035</v>
      </c>
      <c r="M557" t="s">
        <v>2007</v>
      </c>
      <c r="N557" t="s">
        <v>135</v>
      </c>
      <c r="O557" t="s">
        <v>136</v>
      </c>
      <c r="P557" t="s">
        <v>2008</v>
      </c>
      <c r="Q557" s="8">
        <v>10000</v>
      </c>
      <c r="R557">
        <v>1</v>
      </c>
      <c r="S557" s="8">
        <f>Table3[[#This Row],[Harga]]*Table3[[#This Row],[Quantity]]</f>
        <v>10000</v>
      </c>
      <c r="T557">
        <v>0</v>
      </c>
      <c r="U557" s="8">
        <f>Table3[[#This Row],[Discount]]*Table3[[#This Row],[Revenue]]</f>
        <v>0</v>
      </c>
      <c r="V557" s="8">
        <f>Table3[[#This Row],[Revenue]]-Table3[[#This Row],[Total Discount]]</f>
        <v>10000</v>
      </c>
    </row>
    <row r="558" spans="1:22" x14ac:dyDescent="0.35">
      <c r="A558">
        <v>554</v>
      </c>
      <c r="B558" t="s">
        <v>2009</v>
      </c>
      <c r="C558" s="5">
        <v>41763</v>
      </c>
      <c r="D558" s="6">
        <v>2014</v>
      </c>
      <c r="E558" s="5" t="s">
        <v>87</v>
      </c>
      <c r="F558" s="7">
        <v>4</v>
      </c>
      <c r="G558" t="s">
        <v>51</v>
      </c>
      <c r="H558" t="s">
        <v>25</v>
      </c>
      <c r="I558" t="s">
        <v>2010</v>
      </c>
      <c r="J558" t="s">
        <v>27</v>
      </c>
      <c r="K558" t="s">
        <v>222</v>
      </c>
      <c r="L558">
        <v>49201</v>
      </c>
      <c r="M558" t="s">
        <v>1523</v>
      </c>
      <c r="N558" t="s">
        <v>40</v>
      </c>
      <c r="O558" t="s">
        <v>71</v>
      </c>
      <c r="P558" t="s">
        <v>1524</v>
      </c>
      <c r="Q558" s="8">
        <v>38000</v>
      </c>
      <c r="R558">
        <v>4</v>
      </c>
      <c r="S558" s="8">
        <f>Table3[[#This Row],[Harga]]*Table3[[#This Row],[Quantity]]</f>
        <v>152000</v>
      </c>
      <c r="T558">
        <v>0</v>
      </c>
      <c r="U558" s="8">
        <f>Table3[[#This Row],[Discount]]*Table3[[#This Row],[Revenue]]</f>
        <v>0</v>
      </c>
      <c r="V558" s="8">
        <f>Table3[[#This Row],[Revenue]]-Table3[[#This Row],[Total Discount]]</f>
        <v>152000</v>
      </c>
    </row>
    <row r="559" spans="1:22" x14ac:dyDescent="0.35">
      <c r="A559">
        <v>555</v>
      </c>
      <c r="B559" t="s">
        <v>2011</v>
      </c>
      <c r="C559" s="5">
        <v>42310</v>
      </c>
      <c r="D559" s="6">
        <v>2015</v>
      </c>
      <c r="E559" s="5" t="s">
        <v>23</v>
      </c>
      <c r="F559" s="7">
        <v>2</v>
      </c>
      <c r="G559" t="s">
        <v>67</v>
      </c>
      <c r="H559" t="s">
        <v>25</v>
      </c>
      <c r="I559" t="s">
        <v>544</v>
      </c>
      <c r="J559" t="s">
        <v>27</v>
      </c>
      <c r="K559" t="s">
        <v>133</v>
      </c>
      <c r="L559">
        <v>98115</v>
      </c>
      <c r="M559" t="s">
        <v>292</v>
      </c>
      <c r="N559" t="s">
        <v>135</v>
      </c>
      <c r="O559" t="s">
        <v>162</v>
      </c>
      <c r="P559" t="s">
        <v>293</v>
      </c>
      <c r="Q559" s="8">
        <v>239000</v>
      </c>
      <c r="R559">
        <v>9</v>
      </c>
      <c r="S559" s="8">
        <f>Table3[[#This Row],[Harga]]*Table3[[#This Row],[Quantity]]</f>
        <v>2151000</v>
      </c>
      <c r="T559">
        <v>0</v>
      </c>
      <c r="U559" s="8">
        <f>Table3[[#This Row],[Discount]]*Table3[[#This Row],[Revenue]]</f>
        <v>0</v>
      </c>
      <c r="V559" s="8">
        <f>Table3[[#This Row],[Revenue]]-Table3[[#This Row],[Total Discount]]</f>
        <v>2151000</v>
      </c>
    </row>
    <row r="560" spans="1:22" x14ac:dyDescent="0.35">
      <c r="A560">
        <v>556</v>
      </c>
      <c r="B560" t="s">
        <v>2012</v>
      </c>
      <c r="C560" s="5">
        <v>43077</v>
      </c>
      <c r="D560" s="6">
        <v>2017</v>
      </c>
      <c r="E560" s="5" t="s">
        <v>66</v>
      </c>
      <c r="F560" s="7">
        <v>8</v>
      </c>
      <c r="G560" t="s">
        <v>35</v>
      </c>
      <c r="H560" t="s">
        <v>25</v>
      </c>
      <c r="I560" t="s">
        <v>549</v>
      </c>
      <c r="J560" t="s">
        <v>27</v>
      </c>
      <c r="K560" t="s">
        <v>253</v>
      </c>
      <c r="L560">
        <v>10035</v>
      </c>
      <c r="M560" t="s">
        <v>2013</v>
      </c>
      <c r="N560" t="s">
        <v>30</v>
      </c>
      <c r="O560" t="s">
        <v>55</v>
      </c>
      <c r="P560" t="s">
        <v>2014</v>
      </c>
      <c r="Q560" s="8">
        <v>110000</v>
      </c>
      <c r="R560">
        <v>2</v>
      </c>
      <c r="S560" s="8">
        <f>Table3[[#This Row],[Harga]]*Table3[[#This Row],[Quantity]]</f>
        <v>220000</v>
      </c>
      <c r="T560">
        <v>0</v>
      </c>
      <c r="U560" s="8">
        <f>Table3[[#This Row],[Discount]]*Table3[[#This Row],[Revenue]]</f>
        <v>0</v>
      </c>
      <c r="V560" s="8">
        <f>Table3[[#This Row],[Revenue]]-Table3[[#This Row],[Total Discount]]</f>
        <v>220000</v>
      </c>
    </row>
    <row r="561" spans="1:22" x14ac:dyDescent="0.35">
      <c r="A561">
        <v>557</v>
      </c>
      <c r="B561" t="s">
        <v>2015</v>
      </c>
      <c r="C561" s="5">
        <v>41708</v>
      </c>
      <c r="D561" s="6">
        <v>2014</v>
      </c>
      <c r="E561" s="5" t="s">
        <v>159</v>
      </c>
      <c r="F561" s="7">
        <v>10</v>
      </c>
      <c r="G561" t="s">
        <v>67</v>
      </c>
      <c r="H561" t="s">
        <v>105</v>
      </c>
      <c r="I561" t="s">
        <v>1717</v>
      </c>
      <c r="J561" t="s">
        <v>27</v>
      </c>
      <c r="K561" t="s">
        <v>329</v>
      </c>
      <c r="L561">
        <v>48073</v>
      </c>
      <c r="M561" t="s">
        <v>2016</v>
      </c>
      <c r="N561" t="s">
        <v>40</v>
      </c>
      <c r="O561" t="s">
        <v>63</v>
      </c>
      <c r="P561" t="s">
        <v>2017</v>
      </c>
      <c r="Q561" s="8">
        <v>23000</v>
      </c>
      <c r="R561">
        <v>2</v>
      </c>
      <c r="S561" s="8">
        <f>Table3[[#This Row],[Harga]]*Table3[[#This Row],[Quantity]]</f>
        <v>46000</v>
      </c>
      <c r="T561">
        <v>0</v>
      </c>
      <c r="U561" s="8">
        <f>Table3[[#This Row],[Discount]]*Table3[[#This Row],[Revenue]]</f>
        <v>0</v>
      </c>
      <c r="V561" s="8">
        <f>Table3[[#This Row],[Revenue]]-Table3[[#This Row],[Total Discount]]</f>
        <v>46000</v>
      </c>
    </row>
    <row r="562" spans="1:22" x14ac:dyDescent="0.35">
      <c r="A562">
        <v>558</v>
      </c>
      <c r="B562" t="s">
        <v>2018</v>
      </c>
      <c r="C562" s="5">
        <v>41750</v>
      </c>
      <c r="D562" s="6">
        <v>2014</v>
      </c>
      <c r="E562" s="5" t="s">
        <v>58</v>
      </c>
      <c r="F562" s="7">
        <v>21</v>
      </c>
      <c r="G562" t="s">
        <v>24</v>
      </c>
      <c r="H562" t="s">
        <v>139</v>
      </c>
      <c r="I562" t="s">
        <v>1023</v>
      </c>
      <c r="J562" t="s">
        <v>27</v>
      </c>
      <c r="K562" t="s">
        <v>28</v>
      </c>
      <c r="L562">
        <v>90008</v>
      </c>
      <c r="M562" t="s">
        <v>2019</v>
      </c>
      <c r="N562" t="s">
        <v>40</v>
      </c>
      <c r="O562" t="s">
        <v>71</v>
      </c>
      <c r="P562" t="s">
        <v>2020</v>
      </c>
      <c r="Q562" s="8">
        <v>17000</v>
      </c>
      <c r="R562">
        <v>5</v>
      </c>
      <c r="S562" s="8">
        <f>Table3[[#This Row],[Harga]]*Table3[[#This Row],[Quantity]]</f>
        <v>85000</v>
      </c>
      <c r="T562">
        <v>0.2</v>
      </c>
      <c r="U562" s="8">
        <f>Table3[[#This Row],[Discount]]*Table3[[#This Row],[Revenue]]</f>
        <v>17000</v>
      </c>
      <c r="V562" s="8">
        <f>Table3[[#This Row],[Revenue]]-Table3[[#This Row],[Total Discount]]</f>
        <v>68000</v>
      </c>
    </row>
    <row r="563" spans="1:22" x14ac:dyDescent="0.35">
      <c r="A563">
        <v>559</v>
      </c>
      <c r="B563" t="s">
        <v>2021</v>
      </c>
      <c r="C563" s="5">
        <v>42299</v>
      </c>
      <c r="D563" s="6">
        <v>2015</v>
      </c>
      <c r="E563" s="5" t="s">
        <v>44</v>
      </c>
      <c r="F563" s="7">
        <v>22</v>
      </c>
      <c r="G563" t="s">
        <v>51</v>
      </c>
      <c r="H563" t="s">
        <v>25</v>
      </c>
      <c r="I563" t="s">
        <v>1431</v>
      </c>
      <c r="J563" t="s">
        <v>27</v>
      </c>
      <c r="K563" t="s">
        <v>545</v>
      </c>
      <c r="L563">
        <v>61701</v>
      </c>
      <c r="M563" t="s">
        <v>2022</v>
      </c>
      <c r="N563" t="s">
        <v>40</v>
      </c>
      <c r="O563" t="s">
        <v>71</v>
      </c>
      <c r="P563" t="s">
        <v>2023</v>
      </c>
      <c r="Q563" s="8">
        <v>6000</v>
      </c>
      <c r="R563">
        <v>4</v>
      </c>
      <c r="S563" s="8">
        <f>Table3[[#This Row],[Harga]]*Table3[[#This Row],[Quantity]]</f>
        <v>24000</v>
      </c>
      <c r="T563">
        <v>0.8</v>
      </c>
      <c r="U563" s="8">
        <f>Table3[[#This Row],[Discount]]*Table3[[#This Row],[Revenue]]</f>
        <v>19200</v>
      </c>
      <c r="V563" s="8">
        <f>Table3[[#This Row],[Revenue]]-Table3[[#This Row],[Total Discount]]</f>
        <v>4800</v>
      </c>
    </row>
    <row r="564" spans="1:22" x14ac:dyDescent="0.35">
      <c r="A564">
        <v>560</v>
      </c>
      <c r="B564" t="s">
        <v>2024</v>
      </c>
      <c r="C564" s="5">
        <v>42238</v>
      </c>
      <c r="D564" s="6">
        <v>2015</v>
      </c>
      <c r="E564" s="5" t="s">
        <v>93</v>
      </c>
      <c r="F564" s="7">
        <v>22</v>
      </c>
      <c r="G564" t="s">
        <v>35</v>
      </c>
      <c r="H564" t="s">
        <v>139</v>
      </c>
      <c r="I564" t="s">
        <v>1538</v>
      </c>
      <c r="J564" t="s">
        <v>37</v>
      </c>
      <c r="K564" t="s">
        <v>369</v>
      </c>
      <c r="L564">
        <v>10035</v>
      </c>
      <c r="M564" t="s">
        <v>2025</v>
      </c>
      <c r="N564" t="s">
        <v>40</v>
      </c>
      <c r="O564" t="s">
        <v>71</v>
      </c>
      <c r="P564" t="s">
        <v>2026</v>
      </c>
      <c r="Q564" s="8">
        <v>51000</v>
      </c>
      <c r="R564">
        <v>6</v>
      </c>
      <c r="S564" s="8">
        <f>Table3[[#This Row],[Harga]]*Table3[[#This Row],[Quantity]]</f>
        <v>306000</v>
      </c>
      <c r="T564">
        <v>0.2</v>
      </c>
      <c r="U564" s="8">
        <f>Table3[[#This Row],[Discount]]*Table3[[#This Row],[Revenue]]</f>
        <v>61200</v>
      </c>
      <c r="V564" s="8">
        <f>Table3[[#This Row],[Revenue]]-Table3[[#This Row],[Total Discount]]</f>
        <v>244800</v>
      </c>
    </row>
    <row r="565" spans="1:22" x14ac:dyDescent="0.35">
      <c r="A565">
        <v>561</v>
      </c>
      <c r="B565" t="s">
        <v>2027</v>
      </c>
      <c r="C565" s="5">
        <v>42611</v>
      </c>
      <c r="D565" s="6">
        <v>2016</v>
      </c>
      <c r="E565" s="5" t="s">
        <v>93</v>
      </c>
      <c r="F565" s="7">
        <v>29</v>
      </c>
      <c r="G565" t="s">
        <v>35</v>
      </c>
      <c r="H565" t="s">
        <v>139</v>
      </c>
      <c r="I565" t="s">
        <v>708</v>
      </c>
      <c r="J565" t="s">
        <v>75</v>
      </c>
      <c r="K565" t="s">
        <v>651</v>
      </c>
      <c r="L565">
        <v>3301</v>
      </c>
      <c r="M565" t="s">
        <v>2028</v>
      </c>
      <c r="N565" t="s">
        <v>40</v>
      </c>
      <c r="O565" t="s">
        <v>790</v>
      </c>
      <c r="P565" t="s">
        <v>2029</v>
      </c>
      <c r="Q565" s="8">
        <v>28000</v>
      </c>
      <c r="R565">
        <v>3</v>
      </c>
      <c r="S565" s="8">
        <f>Table3[[#This Row],[Harga]]*Table3[[#This Row],[Quantity]]</f>
        <v>84000</v>
      </c>
      <c r="T565">
        <v>0</v>
      </c>
      <c r="U565" s="8">
        <f>Table3[[#This Row],[Discount]]*Table3[[#This Row],[Revenue]]</f>
        <v>0</v>
      </c>
      <c r="V565" s="8">
        <f>Table3[[#This Row],[Revenue]]-Table3[[#This Row],[Total Discount]]</f>
        <v>84000</v>
      </c>
    </row>
    <row r="566" spans="1:22" x14ac:dyDescent="0.35">
      <c r="A566">
        <v>562</v>
      </c>
      <c r="B566" t="s">
        <v>2030</v>
      </c>
      <c r="C566" s="5">
        <v>42000</v>
      </c>
      <c r="D566" s="6">
        <v>2014</v>
      </c>
      <c r="E566" s="5" t="s">
        <v>66</v>
      </c>
      <c r="F566" s="7">
        <v>27</v>
      </c>
      <c r="G566" t="s">
        <v>24</v>
      </c>
      <c r="H566" t="s">
        <v>139</v>
      </c>
      <c r="I566" t="s">
        <v>2031</v>
      </c>
      <c r="J566" t="s">
        <v>75</v>
      </c>
      <c r="K566" t="s">
        <v>222</v>
      </c>
      <c r="L566">
        <v>90004</v>
      </c>
      <c r="M566" t="s">
        <v>2032</v>
      </c>
      <c r="N566" t="s">
        <v>40</v>
      </c>
      <c r="O566" t="s">
        <v>41</v>
      </c>
      <c r="P566" t="s">
        <v>2033</v>
      </c>
      <c r="Q566" s="8">
        <v>12000</v>
      </c>
      <c r="R566">
        <v>4</v>
      </c>
      <c r="S566" s="8">
        <f>Table3[[#This Row],[Harga]]*Table3[[#This Row],[Quantity]]</f>
        <v>48000</v>
      </c>
      <c r="T566">
        <v>0</v>
      </c>
      <c r="U566" s="8">
        <f>Table3[[#This Row],[Discount]]*Table3[[#This Row],[Revenue]]</f>
        <v>0</v>
      </c>
      <c r="V566" s="8">
        <f>Table3[[#This Row],[Revenue]]-Table3[[#This Row],[Total Discount]]</f>
        <v>48000</v>
      </c>
    </row>
    <row r="567" spans="1:22" x14ac:dyDescent="0.35">
      <c r="A567">
        <v>563</v>
      </c>
      <c r="B567" t="s">
        <v>2034</v>
      </c>
      <c r="C567" s="5">
        <v>42705</v>
      </c>
      <c r="D567" s="6">
        <v>2016</v>
      </c>
      <c r="E567" s="5" t="s">
        <v>66</v>
      </c>
      <c r="F567" s="7">
        <v>1</v>
      </c>
      <c r="G567" t="s">
        <v>51</v>
      </c>
      <c r="H567" t="s">
        <v>25</v>
      </c>
      <c r="I567" t="s">
        <v>212</v>
      </c>
      <c r="J567" t="s">
        <v>27</v>
      </c>
      <c r="K567" t="s">
        <v>127</v>
      </c>
      <c r="L567">
        <v>20852</v>
      </c>
      <c r="M567" t="s">
        <v>2035</v>
      </c>
      <c r="N567" t="s">
        <v>30</v>
      </c>
      <c r="O567" t="s">
        <v>108</v>
      </c>
      <c r="P567" t="s">
        <v>2036</v>
      </c>
      <c r="Q567" s="8">
        <v>173000</v>
      </c>
      <c r="R567">
        <v>2</v>
      </c>
      <c r="S567" s="8">
        <f>Table3[[#This Row],[Harga]]*Table3[[#This Row],[Quantity]]</f>
        <v>346000</v>
      </c>
      <c r="T567">
        <v>0</v>
      </c>
      <c r="U567" s="8">
        <f>Table3[[#This Row],[Discount]]*Table3[[#This Row],[Revenue]]</f>
        <v>0</v>
      </c>
      <c r="V567" s="8">
        <f>Table3[[#This Row],[Revenue]]-Table3[[#This Row],[Total Discount]]</f>
        <v>346000</v>
      </c>
    </row>
    <row r="568" spans="1:22" x14ac:dyDescent="0.35">
      <c r="A568">
        <v>564</v>
      </c>
      <c r="B568" t="s">
        <v>2037</v>
      </c>
      <c r="C568" s="5">
        <v>42484</v>
      </c>
      <c r="D568" s="6">
        <v>2016</v>
      </c>
      <c r="E568" s="5" t="s">
        <v>58</v>
      </c>
      <c r="F568" s="7">
        <v>24</v>
      </c>
      <c r="G568" t="s">
        <v>51</v>
      </c>
      <c r="H568" t="s">
        <v>25</v>
      </c>
      <c r="I568" t="s">
        <v>2038</v>
      </c>
      <c r="J568" t="s">
        <v>75</v>
      </c>
      <c r="K568" t="s">
        <v>89</v>
      </c>
      <c r="L568">
        <v>77070</v>
      </c>
      <c r="M568" t="s">
        <v>2039</v>
      </c>
      <c r="N568" t="s">
        <v>135</v>
      </c>
      <c r="O568" t="s">
        <v>162</v>
      </c>
      <c r="P568" t="s">
        <v>2040</v>
      </c>
      <c r="Q568" s="8">
        <v>259000</v>
      </c>
      <c r="R568">
        <v>3</v>
      </c>
      <c r="S568" s="8">
        <f>Table3[[#This Row],[Harga]]*Table3[[#This Row],[Quantity]]</f>
        <v>777000</v>
      </c>
      <c r="T568">
        <v>0.2</v>
      </c>
      <c r="U568" s="8">
        <f>Table3[[#This Row],[Discount]]*Table3[[#This Row],[Revenue]]</f>
        <v>155400</v>
      </c>
      <c r="V568" s="8">
        <f>Table3[[#This Row],[Revenue]]-Table3[[#This Row],[Total Discount]]</f>
        <v>621600</v>
      </c>
    </row>
    <row r="569" spans="1:22" x14ac:dyDescent="0.35">
      <c r="A569">
        <v>565</v>
      </c>
      <c r="B569" t="s">
        <v>2041</v>
      </c>
      <c r="C569" s="5">
        <v>41811</v>
      </c>
      <c r="D569" s="6">
        <v>2014</v>
      </c>
      <c r="E569" s="5" t="s">
        <v>34</v>
      </c>
      <c r="F569" s="7">
        <v>21</v>
      </c>
      <c r="G569" t="s">
        <v>67</v>
      </c>
      <c r="H569" t="s">
        <v>25</v>
      </c>
      <c r="I569" t="s">
        <v>389</v>
      </c>
      <c r="J569" t="s">
        <v>27</v>
      </c>
      <c r="K569" t="s">
        <v>61</v>
      </c>
      <c r="L569">
        <v>8701</v>
      </c>
      <c r="M569" t="s">
        <v>2042</v>
      </c>
      <c r="N569" t="s">
        <v>135</v>
      </c>
      <c r="O569" t="s">
        <v>136</v>
      </c>
      <c r="P569" t="s">
        <v>2043</v>
      </c>
      <c r="Q569" s="8">
        <v>1323000</v>
      </c>
      <c r="R569">
        <v>7</v>
      </c>
      <c r="S569" s="8">
        <f>Table3[[#This Row],[Harga]]*Table3[[#This Row],[Quantity]]</f>
        <v>9261000</v>
      </c>
      <c r="T569">
        <v>0</v>
      </c>
      <c r="U569" s="8">
        <f>Table3[[#This Row],[Discount]]*Table3[[#This Row],[Revenue]]</f>
        <v>0</v>
      </c>
      <c r="V569" s="8">
        <f>Table3[[#This Row],[Revenue]]-Table3[[#This Row],[Total Discount]]</f>
        <v>9261000</v>
      </c>
    </row>
    <row r="570" spans="1:22" x14ac:dyDescent="0.35">
      <c r="A570">
        <v>566</v>
      </c>
      <c r="B570" t="s">
        <v>2044</v>
      </c>
      <c r="C570" s="5">
        <v>42749</v>
      </c>
      <c r="D570" s="6">
        <v>2017</v>
      </c>
      <c r="E570" s="5" t="s">
        <v>115</v>
      </c>
      <c r="F570" s="7">
        <v>14</v>
      </c>
      <c r="G570" t="s">
        <v>24</v>
      </c>
      <c r="H570" t="s">
        <v>25</v>
      </c>
      <c r="I570" t="s">
        <v>1254</v>
      </c>
      <c r="J570" t="s">
        <v>27</v>
      </c>
      <c r="K570" t="s">
        <v>222</v>
      </c>
      <c r="L570">
        <v>28540</v>
      </c>
      <c r="M570" t="s">
        <v>2045</v>
      </c>
      <c r="N570" t="s">
        <v>40</v>
      </c>
      <c r="O570" t="s">
        <v>143</v>
      </c>
      <c r="P570" t="s">
        <v>2046</v>
      </c>
      <c r="Q570" s="8">
        <v>22000</v>
      </c>
      <c r="R570">
        <v>1</v>
      </c>
      <c r="S570" s="8">
        <f>Table3[[#This Row],[Harga]]*Table3[[#This Row],[Quantity]]</f>
        <v>22000</v>
      </c>
      <c r="T570">
        <v>0.2</v>
      </c>
      <c r="U570" s="8">
        <f>Table3[[#This Row],[Discount]]*Table3[[#This Row],[Revenue]]</f>
        <v>4400</v>
      </c>
      <c r="V570" s="8">
        <f>Table3[[#This Row],[Revenue]]-Table3[[#This Row],[Total Discount]]</f>
        <v>17600</v>
      </c>
    </row>
    <row r="571" spans="1:22" x14ac:dyDescent="0.35">
      <c r="A571">
        <v>567</v>
      </c>
      <c r="B571" t="s">
        <v>2047</v>
      </c>
      <c r="C571" s="5">
        <v>41967</v>
      </c>
      <c r="D571" s="6">
        <v>2014</v>
      </c>
      <c r="E571" s="5" t="s">
        <v>23</v>
      </c>
      <c r="F571" s="7">
        <v>24</v>
      </c>
      <c r="G571" t="s">
        <v>24</v>
      </c>
      <c r="H571" t="s">
        <v>25</v>
      </c>
      <c r="I571" t="s">
        <v>2048</v>
      </c>
      <c r="J571" t="s">
        <v>37</v>
      </c>
      <c r="K571" t="s">
        <v>141</v>
      </c>
      <c r="L571">
        <v>98103</v>
      </c>
      <c r="M571" t="s">
        <v>2049</v>
      </c>
      <c r="N571" t="s">
        <v>40</v>
      </c>
      <c r="O571" t="s">
        <v>71</v>
      </c>
      <c r="P571" t="s">
        <v>2050</v>
      </c>
      <c r="Q571" s="8">
        <v>13000</v>
      </c>
      <c r="R571">
        <v>7</v>
      </c>
      <c r="S571" s="8">
        <f>Table3[[#This Row],[Harga]]*Table3[[#This Row],[Quantity]]</f>
        <v>91000</v>
      </c>
      <c r="T571">
        <v>0.2</v>
      </c>
      <c r="U571" s="8">
        <f>Table3[[#This Row],[Discount]]*Table3[[#This Row],[Revenue]]</f>
        <v>18200</v>
      </c>
      <c r="V571" s="8">
        <f>Table3[[#This Row],[Revenue]]-Table3[[#This Row],[Total Discount]]</f>
        <v>72800</v>
      </c>
    </row>
    <row r="572" spans="1:22" x14ac:dyDescent="0.35">
      <c r="A572">
        <v>568</v>
      </c>
      <c r="B572" t="s">
        <v>2051</v>
      </c>
      <c r="C572" s="5">
        <v>42792</v>
      </c>
      <c r="D572" s="6">
        <v>2017</v>
      </c>
      <c r="E572" s="5" t="s">
        <v>344</v>
      </c>
      <c r="F572" s="7">
        <v>26</v>
      </c>
      <c r="G572" t="s">
        <v>67</v>
      </c>
      <c r="H572" t="s">
        <v>139</v>
      </c>
      <c r="I572" t="s">
        <v>2052</v>
      </c>
      <c r="J572" t="s">
        <v>75</v>
      </c>
      <c r="K572" t="s">
        <v>100</v>
      </c>
      <c r="L572">
        <v>90036</v>
      </c>
      <c r="M572" t="s">
        <v>1255</v>
      </c>
      <c r="N572" t="s">
        <v>40</v>
      </c>
      <c r="O572" t="s">
        <v>78</v>
      </c>
      <c r="P572" t="s">
        <v>1256</v>
      </c>
      <c r="Q572" s="8">
        <v>62000</v>
      </c>
      <c r="R572">
        <v>4</v>
      </c>
      <c r="S572" s="8">
        <f>Table3[[#This Row],[Harga]]*Table3[[#This Row],[Quantity]]</f>
        <v>248000</v>
      </c>
      <c r="T572">
        <v>0</v>
      </c>
      <c r="U572" s="8">
        <f>Table3[[#This Row],[Discount]]*Table3[[#This Row],[Revenue]]</f>
        <v>0</v>
      </c>
      <c r="V572" s="8">
        <f>Table3[[#This Row],[Revenue]]-Table3[[#This Row],[Total Discount]]</f>
        <v>248000</v>
      </c>
    </row>
    <row r="573" spans="1:22" x14ac:dyDescent="0.35">
      <c r="A573">
        <v>569</v>
      </c>
      <c r="B573" t="s">
        <v>2053</v>
      </c>
      <c r="C573" s="5">
        <v>42262</v>
      </c>
      <c r="D573" s="6">
        <v>2015</v>
      </c>
      <c r="E573" s="5" t="s">
        <v>111</v>
      </c>
      <c r="F573" s="7">
        <v>15</v>
      </c>
      <c r="G573" t="s">
        <v>35</v>
      </c>
      <c r="H573" t="s">
        <v>25</v>
      </c>
      <c r="I573" t="s">
        <v>1155</v>
      </c>
      <c r="J573" t="s">
        <v>37</v>
      </c>
      <c r="K573" t="s">
        <v>113</v>
      </c>
      <c r="L573">
        <v>33065</v>
      </c>
      <c r="M573" t="s">
        <v>2054</v>
      </c>
      <c r="N573" t="s">
        <v>40</v>
      </c>
      <c r="O573" t="s">
        <v>63</v>
      </c>
      <c r="P573" t="s">
        <v>2055</v>
      </c>
      <c r="Q573" s="8">
        <v>16000</v>
      </c>
      <c r="R573">
        <v>3</v>
      </c>
      <c r="S573" s="8">
        <f>Table3[[#This Row],[Harga]]*Table3[[#This Row],[Quantity]]</f>
        <v>48000</v>
      </c>
      <c r="T573">
        <v>0.2</v>
      </c>
      <c r="U573" s="8">
        <f>Table3[[#This Row],[Discount]]*Table3[[#This Row],[Revenue]]</f>
        <v>9600</v>
      </c>
      <c r="V573" s="8">
        <f>Table3[[#This Row],[Revenue]]-Table3[[#This Row],[Total Discount]]</f>
        <v>38400</v>
      </c>
    </row>
    <row r="574" spans="1:22" x14ac:dyDescent="0.35">
      <c r="A574">
        <v>570</v>
      </c>
      <c r="B574" t="s">
        <v>2056</v>
      </c>
      <c r="C574" s="5">
        <v>42468</v>
      </c>
      <c r="D574" s="6">
        <v>2016</v>
      </c>
      <c r="E574" s="5" t="s">
        <v>58</v>
      </c>
      <c r="F574" s="7">
        <v>8</v>
      </c>
      <c r="G574" t="s">
        <v>51</v>
      </c>
      <c r="H574" t="s">
        <v>25</v>
      </c>
      <c r="I574" t="s">
        <v>1117</v>
      </c>
      <c r="J574" t="s">
        <v>27</v>
      </c>
      <c r="K574" t="s">
        <v>222</v>
      </c>
      <c r="L574">
        <v>77041</v>
      </c>
      <c r="M574" t="s">
        <v>2057</v>
      </c>
      <c r="N574" t="s">
        <v>135</v>
      </c>
      <c r="O574" t="s">
        <v>162</v>
      </c>
      <c r="P574" t="s">
        <v>2058</v>
      </c>
      <c r="Q574" s="8">
        <v>432000</v>
      </c>
      <c r="R574">
        <v>9</v>
      </c>
      <c r="S574" s="8">
        <f>Table3[[#This Row],[Harga]]*Table3[[#This Row],[Quantity]]</f>
        <v>3888000</v>
      </c>
      <c r="T574">
        <v>0.2</v>
      </c>
      <c r="U574" s="8">
        <f>Table3[[#This Row],[Discount]]*Table3[[#This Row],[Revenue]]</f>
        <v>777600</v>
      </c>
      <c r="V574" s="8">
        <f>Table3[[#This Row],[Revenue]]-Table3[[#This Row],[Total Discount]]</f>
        <v>3110400</v>
      </c>
    </row>
    <row r="575" spans="1:22" x14ac:dyDescent="0.35">
      <c r="A575">
        <v>571</v>
      </c>
      <c r="B575" t="s">
        <v>2059</v>
      </c>
      <c r="C575" s="5">
        <v>42569</v>
      </c>
      <c r="D575" s="6">
        <v>2016</v>
      </c>
      <c r="E575" s="5" t="s">
        <v>104</v>
      </c>
      <c r="F575" s="7">
        <v>18</v>
      </c>
      <c r="G575" t="s">
        <v>67</v>
      </c>
      <c r="H575" t="s">
        <v>139</v>
      </c>
      <c r="I575" t="s">
        <v>1561</v>
      </c>
      <c r="J575" t="s">
        <v>37</v>
      </c>
      <c r="K575" t="s">
        <v>283</v>
      </c>
      <c r="L575">
        <v>80219</v>
      </c>
      <c r="M575" t="s">
        <v>1418</v>
      </c>
      <c r="N575" t="s">
        <v>30</v>
      </c>
      <c r="O575" t="s">
        <v>108</v>
      </c>
      <c r="P575" t="s">
        <v>1419</v>
      </c>
      <c r="Q575" s="8">
        <v>545000</v>
      </c>
      <c r="R575">
        <v>3</v>
      </c>
      <c r="S575" s="8">
        <f>Table3[[#This Row],[Harga]]*Table3[[#This Row],[Quantity]]</f>
        <v>1635000</v>
      </c>
      <c r="T575">
        <v>0.2</v>
      </c>
      <c r="U575" s="8">
        <f>Table3[[#This Row],[Discount]]*Table3[[#This Row],[Revenue]]</f>
        <v>327000</v>
      </c>
      <c r="V575" s="8">
        <f>Table3[[#This Row],[Revenue]]-Table3[[#This Row],[Total Discount]]</f>
        <v>1308000</v>
      </c>
    </row>
    <row r="576" spans="1:22" x14ac:dyDescent="0.35">
      <c r="A576">
        <v>572</v>
      </c>
      <c r="B576" t="s">
        <v>2060</v>
      </c>
      <c r="C576" s="5">
        <v>42948</v>
      </c>
      <c r="D576" s="6">
        <v>2017</v>
      </c>
      <c r="E576" s="5" t="s">
        <v>93</v>
      </c>
      <c r="F576" s="7">
        <v>1</v>
      </c>
      <c r="G576" t="s">
        <v>51</v>
      </c>
      <c r="H576" t="s">
        <v>25</v>
      </c>
      <c r="I576" t="s">
        <v>2061</v>
      </c>
      <c r="J576" t="s">
        <v>27</v>
      </c>
      <c r="K576" t="s">
        <v>61</v>
      </c>
      <c r="L576">
        <v>28205</v>
      </c>
      <c r="M576" t="s">
        <v>2062</v>
      </c>
      <c r="N576" t="s">
        <v>135</v>
      </c>
      <c r="O576" t="s">
        <v>136</v>
      </c>
      <c r="P576" t="s">
        <v>2063</v>
      </c>
      <c r="Q576" s="8">
        <v>272000</v>
      </c>
      <c r="R576">
        <v>5</v>
      </c>
      <c r="S576" s="8">
        <f>Table3[[#This Row],[Harga]]*Table3[[#This Row],[Quantity]]</f>
        <v>1360000</v>
      </c>
      <c r="T576">
        <v>0.2</v>
      </c>
      <c r="U576" s="8">
        <f>Table3[[#This Row],[Discount]]*Table3[[#This Row],[Revenue]]</f>
        <v>272000</v>
      </c>
      <c r="V576" s="8">
        <f>Table3[[#This Row],[Revenue]]-Table3[[#This Row],[Total Discount]]</f>
        <v>1088000</v>
      </c>
    </row>
    <row r="577" spans="1:22" x14ac:dyDescent="0.35">
      <c r="A577">
        <v>573</v>
      </c>
      <c r="B577" t="s">
        <v>2064</v>
      </c>
      <c r="C577" s="5">
        <v>42565</v>
      </c>
      <c r="D577" s="6">
        <v>2016</v>
      </c>
      <c r="E577" s="5" t="s">
        <v>104</v>
      </c>
      <c r="F577" s="7">
        <v>14</v>
      </c>
      <c r="G577" t="s">
        <v>24</v>
      </c>
      <c r="H577" t="s">
        <v>139</v>
      </c>
      <c r="I577" t="s">
        <v>2065</v>
      </c>
      <c r="J577" t="s">
        <v>37</v>
      </c>
      <c r="K577" t="s">
        <v>213</v>
      </c>
      <c r="L577">
        <v>10009</v>
      </c>
      <c r="M577" t="s">
        <v>2066</v>
      </c>
      <c r="N577" t="s">
        <v>40</v>
      </c>
      <c r="O577" t="s">
        <v>84</v>
      </c>
      <c r="P577" t="s">
        <v>2067</v>
      </c>
      <c r="Q577" s="8">
        <v>12000</v>
      </c>
      <c r="R577">
        <v>1</v>
      </c>
      <c r="S577" s="8">
        <f>Table3[[#This Row],[Harga]]*Table3[[#This Row],[Quantity]]</f>
        <v>12000</v>
      </c>
      <c r="T577">
        <v>0</v>
      </c>
      <c r="U577" s="8">
        <f>Table3[[#This Row],[Discount]]*Table3[[#This Row],[Revenue]]</f>
        <v>0</v>
      </c>
      <c r="V577" s="8">
        <f>Table3[[#This Row],[Revenue]]-Table3[[#This Row],[Total Discount]]</f>
        <v>12000</v>
      </c>
    </row>
    <row r="578" spans="1:22" x14ac:dyDescent="0.35">
      <c r="A578">
        <v>574</v>
      </c>
      <c r="B578" t="s">
        <v>2068</v>
      </c>
      <c r="C578" s="5">
        <v>42987</v>
      </c>
      <c r="D578" s="6">
        <v>2017</v>
      </c>
      <c r="E578" s="5" t="s">
        <v>111</v>
      </c>
      <c r="F578" s="7">
        <v>9</v>
      </c>
      <c r="G578" t="s">
        <v>51</v>
      </c>
      <c r="H578" t="s">
        <v>105</v>
      </c>
      <c r="I578" t="s">
        <v>2069</v>
      </c>
      <c r="J578" t="s">
        <v>37</v>
      </c>
      <c r="K578" t="s">
        <v>651</v>
      </c>
      <c r="L578">
        <v>19134</v>
      </c>
      <c r="M578" t="s">
        <v>520</v>
      </c>
      <c r="N578" t="s">
        <v>30</v>
      </c>
      <c r="O578" t="s">
        <v>108</v>
      </c>
      <c r="P578" t="s">
        <v>521</v>
      </c>
      <c r="Q578" s="8">
        <v>162000</v>
      </c>
      <c r="R578">
        <v>2</v>
      </c>
      <c r="S578" s="8">
        <f>Table3[[#This Row],[Harga]]*Table3[[#This Row],[Quantity]]</f>
        <v>324000</v>
      </c>
      <c r="T578">
        <v>0.3</v>
      </c>
      <c r="U578" s="8">
        <f>Table3[[#This Row],[Discount]]*Table3[[#This Row],[Revenue]]</f>
        <v>97200</v>
      </c>
      <c r="V578" s="8">
        <f>Table3[[#This Row],[Revenue]]-Table3[[#This Row],[Total Discount]]</f>
        <v>226800</v>
      </c>
    </row>
    <row r="579" spans="1:22" x14ac:dyDescent="0.35">
      <c r="A579">
        <v>575</v>
      </c>
      <c r="B579" t="s">
        <v>2070</v>
      </c>
      <c r="C579" s="5">
        <v>41832</v>
      </c>
      <c r="D579" s="6">
        <v>2014</v>
      </c>
      <c r="E579" s="5" t="s">
        <v>104</v>
      </c>
      <c r="F579" s="7">
        <v>12</v>
      </c>
      <c r="G579" t="s">
        <v>51</v>
      </c>
      <c r="H579" t="s">
        <v>25</v>
      </c>
      <c r="I579" t="s">
        <v>2071</v>
      </c>
      <c r="J579" t="s">
        <v>75</v>
      </c>
      <c r="K579" t="s">
        <v>82</v>
      </c>
      <c r="L579">
        <v>90036</v>
      </c>
      <c r="M579" t="s">
        <v>90</v>
      </c>
      <c r="N579" t="s">
        <v>40</v>
      </c>
      <c r="O579" t="s">
        <v>84</v>
      </c>
      <c r="P579" t="s">
        <v>91</v>
      </c>
      <c r="Q579" s="8">
        <v>56000</v>
      </c>
      <c r="R579">
        <v>9</v>
      </c>
      <c r="S579" s="8">
        <f>Table3[[#This Row],[Harga]]*Table3[[#This Row],[Quantity]]</f>
        <v>504000</v>
      </c>
      <c r="T579">
        <v>0</v>
      </c>
      <c r="U579" s="8">
        <f>Table3[[#This Row],[Discount]]*Table3[[#This Row],[Revenue]]</f>
        <v>0</v>
      </c>
      <c r="V579" s="8">
        <f>Table3[[#This Row],[Revenue]]-Table3[[#This Row],[Total Discount]]</f>
        <v>504000</v>
      </c>
    </row>
    <row r="580" spans="1:22" x14ac:dyDescent="0.35">
      <c r="A580">
        <v>576</v>
      </c>
      <c r="B580" t="s">
        <v>2072</v>
      </c>
      <c r="C580" s="5">
        <v>42708</v>
      </c>
      <c r="D580" s="6">
        <v>2016</v>
      </c>
      <c r="E580" s="5" t="s">
        <v>66</v>
      </c>
      <c r="F580" s="7">
        <v>4</v>
      </c>
      <c r="G580" t="s">
        <v>35</v>
      </c>
      <c r="H580" t="s">
        <v>25</v>
      </c>
      <c r="I580" t="s">
        <v>411</v>
      </c>
      <c r="J580" t="s">
        <v>27</v>
      </c>
      <c r="K580" t="s">
        <v>127</v>
      </c>
      <c r="L580">
        <v>10024</v>
      </c>
      <c r="M580" t="s">
        <v>1802</v>
      </c>
      <c r="N580" t="s">
        <v>30</v>
      </c>
      <c r="O580" t="s">
        <v>55</v>
      </c>
      <c r="P580" t="s">
        <v>1803</v>
      </c>
      <c r="Q580" s="8">
        <v>152000</v>
      </c>
      <c r="R580">
        <v>3</v>
      </c>
      <c r="S580" s="8">
        <f>Table3[[#This Row],[Harga]]*Table3[[#This Row],[Quantity]]</f>
        <v>456000</v>
      </c>
      <c r="T580">
        <v>0</v>
      </c>
      <c r="U580" s="8">
        <f>Table3[[#This Row],[Discount]]*Table3[[#This Row],[Revenue]]</f>
        <v>0</v>
      </c>
      <c r="V580" s="8">
        <f>Table3[[#This Row],[Revenue]]-Table3[[#This Row],[Total Discount]]</f>
        <v>456000</v>
      </c>
    </row>
    <row r="581" spans="1:22" x14ac:dyDescent="0.35">
      <c r="A581">
        <v>577</v>
      </c>
      <c r="B581" t="s">
        <v>2073</v>
      </c>
      <c r="C581" s="5">
        <v>43045</v>
      </c>
      <c r="D581" s="6">
        <v>2017</v>
      </c>
      <c r="E581" s="5" t="s">
        <v>23</v>
      </c>
      <c r="F581" s="7">
        <v>6</v>
      </c>
      <c r="G581" t="s">
        <v>24</v>
      </c>
      <c r="H581" t="s">
        <v>25</v>
      </c>
      <c r="I581" t="s">
        <v>1117</v>
      </c>
      <c r="J581" t="s">
        <v>27</v>
      </c>
      <c r="K581" t="s">
        <v>141</v>
      </c>
      <c r="L581">
        <v>90045</v>
      </c>
      <c r="M581" t="s">
        <v>1305</v>
      </c>
      <c r="N581" t="s">
        <v>40</v>
      </c>
      <c r="O581" t="s">
        <v>143</v>
      </c>
      <c r="P581" t="s">
        <v>1306</v>
      </c>
      <c r="Q581" s="8">
        <v>25000</v>
      </c>
      <c r="R581">
        <v>2</v>
      </c>
      <c r="S581" s="8">
        <f>Table3[[#This Row],[Harga]]*Table3[[#This Row],[Quantity]]</f>
        <v>50000</v>
      </c>
      <c r="T581">
        <v>0</v>
      </c>
      <c r="U581" s="8">
        <f>Table3[[#This Row],[Discount]]*Table3[[#This Row],[Revenue]]</f>
        <v>0</v>
      </c>
      <c r="V581" s="8">
        <f>Table3[[#This Row],[Revenue]]-Table3[[#This Row],[Total Discount]]</f>
        <v>50000</v>
      </c>
    </row>
    <row r="582" spans="1:22" x14ac:dyDescent="0.35">
      <c r="A582">
        <v>578</v>
      </c>
      <c r="B582" t="s">
        <v>2074</v>
      </c>
      <c r="C582" s="5">
        <v>42308</v>
      </c>
      <c r="D582" s="6">
        <v>2015</v>
      </c>
      <c r="E582" s="5" t="s">
        <v>44</v>
      </c>
      <c r="F582" s="7">
        <v>31</v>
      </c>
      <c r="G582" t="s">
        <v>24</v>
      </c>
      <c r="H582" t="s">
        <v>25</v>
      </c>
      <c r="I582" t="s">
        <v>2075</v>
      </c>
      <c r="J582" t="s">
        <v>27</v>
      </c>
      <c r="K582" t="s">
        <v>193</v>
      </c>
      <c r="L582">
        <v>14215</v>
      </c>
      <c r="M582" t="s">
        <v>849</v>
      </c>
      <c r="N582" t="s">
        <v>40</v>
      </c>
      <c r="O582" t="s">
        <v>96</v>
      </c>
      <c r="P582" t="s">
        <v>850</v>
      </c>
      <c r="Q582" s="8">
        <v>7000</v>
      </c>
      <c r="R582">
        <v>2</v>
      </c>
      <c r="S582" s="8">
        <f>Table3[[#This Row],[Harga]]*Table3[[#This Row],[Quantity]]</f>
        <v>14000</v>
      </c>
      <c r="T582">
        <v>0</v>
      </c>
      <c r="U582" s="8">
        <f>Table3[[#This Row],[Discount]]*Table3[[#This Row],[Revenue]]</f>
        <v>0</v>
      </c>
      <c r="V582" s="8">
        <f>Table3[[#This Row],[Revenue]]-Table3[[#This Row],[Total Discount]]</f>
        <v>14000</v>
      </c>
    </row>
    <row r="583" spans="1:22" x14ac:dyDescent="0.35">
      <c r="A583">
        <v>579</v>
      </c>
      <c r="B583" t="s">
        <v>2076</v>
      </c>
      <c r="C583" s="5">
        <v>42520</v>
      </c>
      <c r="D583" s="6">
        <v>2016</v>
      </c>
      <c r="E583" s="5" t="s">
        <v>87</v>
      </c>
      <c r="F583" s="7">
        <v>30</v>
      </c>
      <c r="G583" t="s">
        <v>116</v>
      </c>
      <c r="H583" t="s">
        <v>25</v>
      </c>
      <c r="I583" t="s">
        <v>2077</v>
      </c>
      <c r="J583" t="s">
        <v>37</v>
      </c>
      <c r="K583" t="s">
        <v>46</v>
      </c>
      <c r="L583">
        <v>45231</v>
      </c>
      <c r="M583" t="s">
        <v>2078</v>
      </c>
      <c r="N583" t="s">
        <v>135</v>
      </c>
      <c r="O583" t="s">
        <v>989</v>
      </c>
      <c r="P583" t="s">
        <v>2079</v>
      </c>
      <c r="Q583" s="8">
        <v>840000</v>
      </c>
      <c r="R583">
        <v>2</v>
      </c>
      <c r="S583" s="8">
        <f>Table3[[#This Row],[Harga]]*Table3[[#This Row],[Quantity]]</f>
        <v>1680000</v>
      </c>
      <c r="T583">
        <v>0.4</v>
      </c>
      <c r="U583" s="8">
        <f>Table3[[#This Row],[Discount]]*Table3[[#This Row],[Revenue]]</f>
        <v>672000</v>
      </c>
      <c r="V583" s="8">
        <f>Table3[[#This Row],[Revenue]]-Table3[[#This Row],[Total Discount]]</f>
        <v>1008000</v>
      </c>
    </row>
    <row r="584" spans="1:22" x14ac:dyDescent="0.35">
      <c r="A584">
        <v>580</v>
      </c>
      <c r="B584" t="s">
        <v>2080</v>
      </c>
      <c r="C584" s="5">
        <v>42671</v>
      </c>
      <c r="D584" s="6">
        <v>2016</v>
      </c>
      <c r="E584" s="5" t="s">
        <v>44</v>
      </c>
      <c r="F584" s="7">
        <v>28</v>
      </c>
      <c r="G584" t="s">
        <v>51</v>
      </c>
      <c r="H584" t="s">
        <v>25</v>
      </c>
      <c r="I584" t="s">
        <v>1495</v>
      </c>
      <c r="J584" t="s">
        <v>27</v>
      </c>
      <c r="K584" t="s">
        <v>248</v>
      </c>
      <c r="L584">
        <v>33437</v>
      </c>
      <c r="M584" t="s">
        <v>2081</v>
      </c>
      <c r="N584" t="s">
        <v>30</v>
      </c>
      <c r="O584" t="s">
        <v>55</v>
      </c>
      <c r="P584" t="s">
        <v>2082</v>
      </c>
      <c r="Q584" s="8">
        <v>48000</v>
      </c>
      <c r="R584">
        <v>3</v>
      </c>
      <c r="S584" s="8">
        <f>Table3[[#This Row],[Harga]]*Table3[[#This Row],[Quantity]]</f>
        <v>144000</v>
      </c>
      <c r="T584">
        <v>0.2</v>
      </c>
      <c r="U584" s="8">
        <f>Table3[[#This Row],[Discount]]*Table3[[#This Row],[Revenue]]</f>
        <v>28800</v>
      </c>
      <c r="V584" s="8">
        <f>Table3[[#This Row],[Revenue]]-Table3[[#This Row],[Total Discount]]</f>
        <v>115200</v>
      </c>
    </row>
    <row r="585" spans="1:22" x14ac:dyDescent="0.35">
      <c r="A585">
        <v>581</v>
      </c>
      <c r="B585" t="s">
        <v>2083</v>
      </c>
      <c r="C585" s="5">
        <v>41862</v>
      </c>
      <c r="D585" s="6">
        <v>2014</v>
      </c>
      <c r="E585" s="5" t="s">
        <v>93</v>
      </c>
      <c r="F585" s="7">
        <v>11</v>
      </c>
      <c r="G585" t="s">
        <v>51</v>
      </c>
      <c r="H585" t="s">
        <v>25</v>
      </c>
      <c r="I585" t="s">
        <v>2084</v>
      </c>
      <c r="J585" t="s">
        <v>27</v>
      </c>
      <c r="K585" t="s">
        <v>274</v>
      </c>
      <c r="L585">
        <v>98105</v>
      </c>
      <c r="M585" t="s">
        <v>2085</v>
      </c>
      <c r="N585" t="s">
        <v>30</v>
      </c>
      <c r="O585" t="s">
        <v>55</v>
      </c>
      <c r="P585" t="s">
        <v>2086</v>
      </c>
      <c r="Q585" s="8">
        <v>13000</v>
      </c>
      <c r="R585">
        <v>1</v>
      </c>
      <c r="S585" s="8">
        <f>Table3[[#This Row],[Harga]]*Table3[[#This Row],[Quantity]]</f>
        <v>13000</v>
      </c>
      <c r="T585">
        <v>0</v>
      </c>
      <c r="U585" s="8">
        <f>Table3[[#This Row],[Discount]]*Table3[[#This Row],[Revenue]]</f>
        <v>0</v>
      </c>
      <c r="V585" s="8">
        <f>Table3[[#This Row],[Revenue]]-Table3[[#This Row],[Total Discount]]</f>
        <v>13000</v>
      </c>
    </row>
    <row r="586" spans="1:22" x14ac:dyDescent="0.35">
      <c r="A586">
        <v>582</v>
      </c>
      <c r="B586" t="s">
        <v>2087</v>
      </c>
      <c r="C586" s="5">
        <v>42611</v>
      </c>
      <c r="D586" s="6">
        <v>2016</v>
      </c>
      <c r="E586" s="5" t="s">
        <v>93</v>
      </c>
      <c r="F586" s="7">
        <v>29</v>
      </c>
      <c r="G586" t="s">
        <v>116</v>
      </c>
      <c r="H586" t="s">
        <v>139</v>
      </c>
      <c r="I586" t="s">
        <v>1167</v>
      </c>
      <c r="J586" t="s">
        <v>75</v>
      </c>
      <c r="K586" t="s">
        <v>188</v>
      </c>
      <c r="L586">
        <v>10024</v>
      </c>
      <c r="M586" t="s">
        <v>2088</v>
      </c>
      <c r="N586" t="s">
        <v>135</v>
      </c>
      <c r="O586" t="s">
        <v>136</v>
      </c>
      <c r="P586" t="s">
        <v>2089</v>
      </c>
      <c r="Q586" s="8">
        <v>22000</v>
      </c>
      <c r="R586">
        <v>4</v>
      </c>
      <c r="S586" s="8">
        <f>Table3[[#This Row],[Harga]]*Table3[[#This Row],[Quantity]]</f>
        <v>88000</v>
      </c>
      <c r="T586">
        <v>0</v>
      </c>
      <c r="U586" s="8">
        <f>Table3[[#This Row],[Discount]]*Table3[[#This Row],[Revenue]]</f>
        <v>0</v>
      </c>
      <c r="V586" s="8">
        <f>Table3[[#This Row],[Revenue]]-Table3[[#This Row],[Total Discount]]</f>
        <v>88000</v>
      </c>
    </row>
    <row r="587" spans="1:22" x14ac:dyDescent="0.35">
      <c r="A587">
        <v>583</v>
      </c>
      <c r="B587" t="s">
        <v>2090</v>
      </c>
      <c r="C587" s="5">
        <v>42415</v>
      </c>
      <c r="D587" s="6">
        <v>2016</v>
      </c>
      <c r="E587" s="5" t="s">
        <v>344</v>
      </c>
      <c r="F587" s="7">
        <v>15</v>
      </c>
      <c r="G587" t="s">
        <v>35</v>
      </c>
      <c r="H587" t="s">
        <v>25</v>
      </c>
      <c r="I587" t="s">
        <v>1495</v>
      </c>
      <c r="J587" t="s">
        <v>27</v>
      </c>
      <c r="K587" t="s">
        <v>354</v>
      </c>
      <c r="L587">
        <v>10009</v>
      </c>
      <c r="M587" t="s">
        <v>2091</v>
      </c>
      <c r="N587" t="s">
        <v>40</v>
      </c>
      <c r="O587" t="s">
        <v>71</v>
      </c>
      <c r="P587" t="s">
        <v>2092</v>
      </c>
      <c r="Q587" s="8">
        <v>399000</v>
      </c>
      <c r="R587">
        <v>3</v>
      </c>
      <c r="S587" s="8">
        <f>Table3[[#This Row],[Harga]]*Table3[[#This Row],[Quantity]]</f>
        <v>1197000</v>
      </c>
      <c r="T587">
        <v>0.2</v>
      </c>
      <c r="U587" s="8">
        <f>Table3[[#This Row],[Discount]]*Table3[[#This Row],[Revenue]]</f>
        <v>239400</v>
      </c>
      <c r="V587" s="8">
        <f>Table3[[#This Row],[Revenue]]-Table3[[#This Row],[Total Discount]]</f>
        <v>957600</v>
      </c>
    </row>
    <row r="588" spans="1:22" x14ac:dyDescent="0.35">
      <c r="A588">
        <v>584</v>
      </c>
      <c r="B588" t="s">
        <v>2093</v>
      </c>
      <c r="C588" s="5">
        <v>42869</v>
      </c>
      <c r="D588" s="6">
        <v>2017</v>
      </c>
      <c r="E588" s="5" t="s">
        <v>87</v>
      </c>
      <c r="F588" s="7">
        <v>14</v>
      </c>
      <c r="G588" t="s">
        <v>51</v>
      </c>
      <c r="H588" t="s">
        <v>105</v>
      </c>
      <c r="I588" t="s">
        <v>2094</v>
      </c>
      <c r="J588" t="s">
        <v>27</v>
      </c>
      <c r="K588" t="s">
        <v>28</v>
      </c>
      <c r="L588">
        <v>39503</v>
      </c>
      <c r="M588" t="s">
        <v>2095</v>
      </c>
      <c r="N588" t="s">
        <v>40</v>
      </c>
      <c r="O588" t="s">
        <v>143</v>
      </c>
      <c r="P588" t="s">
        <v>2096</v>
      </c>
      <c r="Q588" s="8">
        <v>49000</v>
      </c>
      <c r="R588">
        <v>9</v>
      </c>
      <c r="S588" s="8">
        <f>Table3[[#This Row],[Harga]]*Table3[[#This Row],[Quantity]]</f>
        <v>441000</v>
      </c>
      <c r="T588">
        <v>0</v>
      </c>
      <c r="U588" s="8">
        <f>Table3[[#This Row],[Discount]]*Table3[[#This Row],[Revenue]]</f>
        <v>0</v>
      </c>
      <c r="V588" s="8">
        <f>Table3[[#This Row],[Revenue]]-Table3[[#This Row],[Total Discount]]</f>
        <v>441000</v>
      </c>
    </row>
    <row r="589" spans="1:22" x14ac:dyDescent="0.35">
      <c r="A589">
        <v>585</v>
      </c>
      <c r="B589" t="s">
        <v>2097</v>
      </c>
      <c r="C589" s="5">
        <v>41985</v>
      </c>
      <c r="D589" s="6">
        <v>2014</v>
      </c>
      <c r="E589" s="5" t="s">
        <v>66</v>
      </c>
      <c r="F589" s="7">
        <v>12</v>
      </c>
      <c r="G589" t="s">
        <v>51</v>
      </c>
      <c r="H589" t="s">
        <v>139</v>
      </c>
      <c r="I589" t="s">
        <v>2098</v>
      </c>
      <c r="J589" t="s">
        <v>27</v>
      </c>
      <c r="K589" t="s">
        <v>113</v>
      </c>
      <c r="L589">
        <v>93727</v>
      </c>
      <c r="M589" t="s">
        <v>2099</v>
      </c>
      <c r="N589" t="s">
        <v>30</v>
      </c>
      <c r="O589" t="s">
        <v>48</v>
      </c>
      <c r="P589" t="s">
        <v>2100</v>
      </c>
      <c r="Q589" s="8">
        <v>765000</v>
      </c>
      <c r="R589">
        <v>6</v>
      </c>
      <c r="S589" s="8">
        <f>Table3[[#This Row],[Harga]]*Table3[[#This Row],[Quantity]]</f>
        <v>4590000</v>
      </c>
      <c r="T589">
        <v>0.2</v>
      </c>
      <c r="U589" s="8">
        <f>Table3[[#This Row],[Discount]]*Table3[[#This Row],[Revenue]]</f>
        <v>918000</v>
      </c>
      <c r="V589" s="8">
        <f>Table3[[#This Row],[Revenue]]-Table3[[#This Row],[Total Discount]]</f>
        <v>3672000</v>
      </c>
    </row>
    <row r="590" spans="1:22" x14ac:dyDescent="0.35">
      <c r="A590">
        <v>586</v>
      </c>
      <c r="B590" t="s">
        <v>2101</v>
      </c>
      <c r="C590" s="5">
        <v>43087</v>
      </c>
      <c r="D590" s="6">
        <v>2017</v>
      </c>
      <c r="E590" s="5" t="s">
        <v>66</v>
      </c>
      <c r="F590" s="7">
        <v>18</v>
      </c>
      <c r="G590" t="s">
        <v>24</v>
      </c>
      <c r="H590" t="s">
        <v>139</v>
      </c>
      <c r="I590" t="s">
        <v>1262</v>
      </c>
      <c r="J590" t="s">
        <v>27</v>
      </c>
      <c r="K590" t="s">
        <v>324</v>
      </c>
      <c r="L590">
        <v>10009</v>
      </c>
      <c r="M590" t="s">
        <v>2102</v>
      </c>
      <c r="N590" t="s">
        <v>40</v>
      </c>
      <c r="O590" t="s">
        <v>96</v>
      </c>
      <c r="P590" t="s">
        <v>1818</v>
      </c>
      <c r="Q590" s="8">
        <v>39000</v>
      </c>
      <c r="R590">
        <v>6</v>
      </c>
      <c r="S590" s="8">
        <f>Table3[[#This Row],[Harga]]*Table3[[#This Row],[Quantity]]</f>
        <v>234000</v>
      </c>
      <c r="T590">
        <v>0</v>
      </c>
      <c r="U590" s="8">
        <f>Table3[[#This Row],[Discount]]*Table3[[#This Row],[Revenue]]</f>
        <v>0</v>
      </c>
      <c r="V590" s="8">
        <f>Table3[[#This Row],[Revenue]]-Table3[[#This Row],[Total Discount]]</f>
        <v>234000</v>
      </c>
    </row>
    <row r="591" spans="1:22" x14ac:dyDescent="0.35">
      <c r="A591">
        <v>587</v>
      </c>
      <c r="B591" t="s">
        <v>2103</v>
      </c>
      <c r="C591" s="5">
        <v>42189</v>
      </c>
      <c r="D591" s="6">
        <v>2015</v>
      </c>
      <c r="E591" s="5" t="s">
        <v>104</v>
      </c>
      <c r="F591" s="7">
        <v>4</v>
      </c>
      <c r="G591" t="s">
        <v>24</v>
      </c>
      <c r="H591" t="s">
        <v>139</v>
      </c>
      <c r="I591" t="s">
        <v>68</v>
      </c>
      <c r="J591" t="s">
        <v>27</v>
      </c>
      <c r="K591" t="s">
        <v>213</v>
      </c>
      <c r="L591">
        <v>53209</v>
      </c>
      <c r="M591" t="s">
        <v>2104</v>
      </c>
      <c r="N591" t="s">
        <v>135</v>
      </c>
      <c r="O591" t="s">
        <v>136</v>
      </c>
      <c r="P591" t="s">
        <v>2105</v>
      </c>
      <c r="Q591" s="8">
        <v>1100000</v>
      </c>
      <c r="R591">
        <v>4</v>
      </c>
      <c r="S591" s="8">
        <f>Table3[[#This Row],[Harga]]*Table3[[#This Row],[Quantity]]</f>
        <v>4400000</v>
      </c>
      <c r="T591">
        <v>0</v>
      </c>
      <c r="U591" s="8">
        <f>Table3[[#This Row],[Discount]]*Table3[[#This Row],[Revenue]]</f>
        <v>0</v>
      </c>
      <c r="V591" s="8">
        <f>Table3[[#This Row],[Revenue]]-Table3[[#This Row],[Total Discount]]</f>
        <v>4400000</v>
      </c>
    </row>
    <row r="592" spans="1:22" x14ac:dyDescent="0.35">
      <c r="A592">
        <v>588</v>
      </c>
      <c r="B592" t="s">
        <v>2106</v>
      </c>
      <c r="C592" s="5">
        <v>42804</v>
      </c>
      <c r="D592" s="6">
        <v>2017</v>
      </c>
      <c r="E592" s="5" t="s">
        <v>159</v>
      </c>
      <c r="F592" s="7">
        <v>10</v>
      </c>
      <c r="G592" t="s">
        <v>51</v>
      </c>
      <c r="H592" t="s">
        <v>139</v>
      </c>
      <c r="I592" t="s">
        <v>2107</v>
      </c>
      <c r="J592" t="s">
        <v>75</v>
      </c>
      <c r="K592" t="s">
        <v>188</v>
      </c>
      <c r="L592">
        <v>19013</v>
      </c>
      <c r="M592" t="s">
        <v>2108</v>
      </c>
      <c r="N592" t="s">
        <v>40</v>
      </c>
      <c r="O592" t="s">
        <v>96</v>
      </c>
      <c r="P592" t="s">
        <v>2109</v>
      </c>
      <c r="Q592" s="8">
        <v>6000</v>
      </c>
      <c r="R592">
        <v>2</v>
      </c>
      <c r="S592" s="8">
        <f>Table3[[#This Row],[Harga]]*Table3[[#This Row],[Quantity]]</f>
        <v>12000</v>
      </c>
      <c r="T592">
        <v>0.2</v>
      </c>
      <c r="U592" s="8">
        <f>Table3[[#This Row],[Discount]]*Table3[[#This Row],[Revenue]]</f>
        <v>2400</v>
      </c>
      <c r="V592" s="8">
        <f>Table3[[#This Row],[Revenue]]-Table3[[#This Row],[Total Discount]]</f>
        <v>9600</v>
      </c>
    </row>
    <row r="593" spans="1:22" x14ac:dyDescent="0.35">
      <c r="A593">
        <v>589</v>
      </c>
      <c r="B593" t="s">
        <v>2110</v>
      </c>
      <c r="C593" s="5">
        <v>42728</v>
      </c>
      <c r="D593" s="6">
        <v>2016</v>
      </c>
      <c r="E593" s="5" t="s">
        <v>66</v>
      </c>
      <c r="F593" s="7">
        <v>24</v>
      </c>
      <c r="G593" t="s">
        <v>51</v>
      </c>
      <c r="H593" t="s">
        <v>25</v>
      </c>
      <c r="I593" t="s">
        <v>852</v>
      </c>
      <c r="J593" t="s">
        <v>75</v>
      </c>
      <c r="K593" t="s">
        <v>324</v>
      </c>
      <c r="L593">
        <v>28205</v>
      </c>
      <c r="M593" t="s">
        <v>2111</v>
      </c>
      <c r="N593" t="s">
        <v>40</v>
      </c>
      <c r="O593" t="s">
        <v>71</v>
      </c>
      <c r="P593" t="s">
        <v>2112</v>
      </c>
      <c r="Q593" s="8">
        <v>28000</v>
      </c>
      <c r="R593">
        <v>3</v>
      </c>
      <c r="S593" s="8">
        <f>Table3[[#This Row],[Harga]]*Table3[[#This Row],[Quantity]]</f>
        <v>84000</v>
      </c>
      <c r="T593">
        <v>0.7</v>
      </c>
      <c r="U593" s="8">
        <f>Table3[[#This Row],[Discount]]*Table3[[#This Row],[Revenue]]</f>
        <v>58799.999999999993</v>
      </c>
      <c r="V593" s="8">
        <f>Table3[[#This Row],[Revenue]]-Table3[[#This Row],[Total Discount]]</f>
        <v>25200.000000000007</v>
      </c>
    </row>
    <row r="594" spans="1:22" x14ac:dyDescent="0.35">
      <c r="A594">
        <v>590</v>
      </c>
      <c r="B594" t="s">
        <v>2113</v>
      </c>
      <c r="C594" s="5">
        <v>43031</v>
      </c>
      <c r="D594" s="6">
        <v>2017</v>
      </c>
      <c r="E594" s="5" t="s">
        <v>44</v>
      </c>
      <c r="F594" s="7">
        <v>23</v>
      </c>
      <c r="G594" t="s">
        <v>67</v>
      </c>
      <c r="H594" t="s">
        <v>25</v>
      </c>
      <c r="I594" t="s">
        <v>2114</v>
      </c>
      <c r="J594" t="s">
        <v>27</v>
      </c>
      <c r="K594" t="s">
        <v>193</v>
      </c>
      <c r="L594">
        <v>32216</v>
      </c>
      <c r="M594" t="s">
        <v>2115</v>
      </c>
      <c r="N594" t="s">
        <v>135</v>
      </c>
      <c r="O594" t="s">
        <v>136</v>
      </c>
      <c r="P594" t="s">
        <v>2116</v>
      </c>
      <c r="Q594" s="8">
        <v>864000</v>
      </c>
      <c r="R594">
        <v>3</v>
      </c>
      <c r="S594" s="8">
        <f>Table3[[#This Row],[Harga]]*Table3[[#This Row],[Quantity]]</f>
        <v>2592000</v>
      </c>
      <c r="T594">
        <v>0.2</v>
      </c>
      <c r="U594" s="8">
        <f>Table3[[#This Row],[Discount]]*Table3[[#This Row],[Revenue]]</f>
        <v>518400</v>
      </c>
      <c r="V594" s="8">
        <f>Table3[[#This Row],[Revenue]]-Table3[[#This Row],[Total Discount]]</f>
        <v>2073600</v>
      </c>
    </row>
    <row r="595" spans="1:22" x14ac:dyDescent="0.35">
      <c r="A595">
        <v>591</v>
      </c>
      <c r="B595" t="s">
        <v>2117</v>
      </c>
      <c r="C595" s="5">
        <v>42671</v>
      </c>
      <c r="D595" s="6">
        <v>2016</v>
      </c>
      <c r="E595" s="5" t="s">
        <v>44</v>
      </c>
      <c r="F595" s="7">
        <v>28</v>
      </c>
      <c r="G595" t="s">
        <v>67</v>
      </c>
      <c r="H595" t="s">
        <v>25</v>
      </c>
      <c r="I595" t="s">
        <v>2118</v>
      </c>
      <c r="J595" t="s">
        <v>37</v>
      </c>
      <c r="K595" t="s">
        <v>651</v>
      </c>
      <c r="L595">
        <v>27834</v>
      </c>
      <c r="M595" t="s">
        <v>2119</v>
      </c>
      <c r="N595" t="s">
        <v>40</v>
      </c>
      <c r="O595" t="s">
        <v>71</v>
      </c>
      <c r="P595" t="s">
        <v>2120</v>
      </c>
      <c r="Q595" s="8">
        <v>18000</v>
      </c>
      <c r="R595">
        <v>4</v>
      </c>
      <c r="S595" s="8">
        <f>Table3[[#This Row],[Harga]]*Table3[[#This Row],[Quantity]]</f>
        <v>72000</v>
      </c>
      <c r="T595">
        <v>0.7</v>
      </c>
      <c r="U595" s="8">
        <f>Table3[[#This Row],[Discount]]*Table3[[#This Row],[Revenue]]</f>
        <v>50400</v>
      </c>
      <c r="V595" s="8">
        <f>Table3[[#This Row],[Revenue]]-Table3[[#This Row],[Total Discount]]</f>
        <v>21600</v>
      </c>
    </row>
    <row r="596" spans="1:22" x14ac:dyDescent="0.35">
      <c r="A596">
        <v>592</v>
      </c>
      <c r="B596" t="s">
        <v>2121</v>
      </c>
      <c r="C596" s="5">
        <v>42923</v>
      </c>
      <c r="D596" s="6">
        <v>2017</v>
      </c>
      <c r="E596" s="5" t="s">
        <v>104</v>
      </c>
      <c r="F596" s="7">
        <v>7</v>
      </c>
      <c r="G596" t="s">
        <v>24</v>
      </c>
      <c r="H596" t="s">
        <v>139</v>
      </c>
      <c r="I596" t="s">
        <v>1961</v>
      </c>
      <c r="J596" t="s">
        <v>27</v>
      </c>
      <c r="K596" t="s">
        <v>118</v>
      </c>
      <c r="L596">
        <v>11561</v>
      </c>
      <c r="M596" t="s">
        <v>119</v>
      </c>
      <c r="N596" t="s">
        <v>40</v>
      </c>
      <c r="O596" t="s">
        <v>71</v>
      </c>
      <c r="P596" t="s">
        <v>120</v>
      </c>
      <c r="Q596" s="8">
        <v>12000</v>
      </c>
      <c r="R596">
        <v>3</v>
      </c>
      <c r="S596" s="8">
        <f>Table3[[#This Row],[Harga]]*Table3[[#This Row],[Quantity]]</f>
        <v>36000</v>
      </c>
      <c r="T596">
        <v>0.2</v>
      </c>
      <c r="U596" s="8">
        <f>Table3[[#This Row],[Discount]]*Table3[[#This Row],[Revenue]]</f>
        <v>7200</v>
      </c>
      <c r="V596" s="8">
        <f>Table3[[#This Row],[Revenue]]-Table3[[#This Row],[Total Discount]]</f>
        <v>28800</v>
      </c>
    </row>
    <row r="597" spans="1:22" x14ac:dyDescent="0.35">
      <c r="A597">
        <v>593</v>
      </c>
      <c r="B597" t="s">
        <v>2122</v>
      </c>
      <c r="C597" s="5">
        <v>42644</v>
      </c>
      <c r="D597" s="6">
        <v>2016</v>
      </c>
      <c r="E597" s="5" t="s">
        <v>44</v>
      </c>
      <c r="F597" s="7">
        <v>1</v>
      </c>
      <c r="G597" t="s">
        <v>24</v>
      </c>
      <c r="H597" t="s">
        <v>25</v>
      </c>
      <c r="I597" t="s">
        <v>2123</v>
      </c>
      <c r="J597" t="s">
        <v>27</v>
      </c>
      <c r="K597" t="s">
        <v>329</v>
      </c>
      <c r="L597">
        <v>46350</v>
      </c>
      <c r="M597" t="s">
        <v>374</v>
      </c>
      <c r="N597" t="s">
        <v>135</v>
      </c>
      <c r="O597" t="s">
        <v>136</v>
      </c>
      <c r="P597" t="s">
        <v>375</v>
      </c>
      <c r="Q597" s="8">
        <v>385000</v>
      </c>
      <c r="R597">
        <v>2</v>
      </c>
      <c r="S597" s="8">
        <f>Table3[[#This Row],[Harga]]*Table3[[#This Row],[Quantity]]</f>
        <v>770000</v>
      </c>
      <c r="T597">
        <v>0</v>
      </c>
      <c r="U597" s="8">
        <f>Table3[[#This Row],[Discount]]*Table3[[#This Row],[Revenue]]</f>
        <v>0</v>
      </c>
      <c r="V597" s="8">
        <f>Table3[[#This Row],[Revenue]]-Table3[[#This Row],[Total Discount]]</f>
        <v>770000</v>
      </c>
    </row>
    <row r="598" spans="1:22" x14ac:dyDescent="0.35">
      <c r="A598">
        <v>594</v>
      </c>
      <c r="B598" t="s">
        <v>2124</v>
      </c>
      <c r="C598" s="5">
        <v>42980</v>
      </c>
      <c r="D598" s="6">
        <v>2017</v>
      </c>
      <c r="E598" s="5" t="s">
        <v>111</v>
      </c>
      <c r="F598" s="7">
        <v>2</v>
      </c>
      <c r="G598" t="s">
        <v>116</v>
      </c>
      <c r="H598" t="s">
        <v>25</v>
      </c>
      <c r="I598" t="s">
        <v>2125</v>
      </c>
      <c r="J598" t="s">
        <v>27</v>
      </c>
      <c r="K598" t="s">
        <v>283</v>
      </c>
      <c r="L598">
        <v>94122</v>
      </c>
      <c r="M598" t="s">
        <v>2126</v>
      </c>
      <c r="N598" t="s">
        <v>40</v>
      </c>
      <c r="O598" t="s">
        <v>96</v>
      </c>
      <c r="P598" t="s">
        <v>2127</v>
      </c>
      <c r="Q598" s="8">
        <v>7000</v>
      </c>
      <c r="R598">
        <v>3</v>
      </c>
      <c r="S598" s="8">
        <f>Table3[[#This Row],[Harga]]*Table3[[#This Row],[Quantity]]</f>
        <v>21000</v>
      </c>
      <c r="T598">
        <v>0</v>
      </c>
      <c r="U598" s="8">
        <f>Table3[[#This Row],[Discount]]*Table3[[#This Row],[Revenue]]</f>
        <v>0</v>
      </c>
      <c r="V598" s="8">
        <f>Table3[[#This Row],[Revenue]]-Table3[[#This Row],[Total Discount]]</f>
        <v>21000</v>
      </c>
    </row>
    <row r="599" spans="1:22" x14ac:dyDescent="0.35">
      <c r="A599">
        <v>595</v>
      </c>
      <c r="B599" t="s">
        <v>2128</v>
      </c>
      <c r="C599" s="5">
        <v>41997</v>
      </c>
      <c r="D599" s="6">
        <v>2014</v>
      </c>
      <c r="E599" s="5" t="s">
        <v>66</v>
      </c>
      <c r="F599" s="7">
        <v>24</v>
      </c>
      <c r="G599" t="s">
        <v>35</v>
      </c>
      <c r="H599" t="s">
        <v>139</v>
      </c>
      <c r="I599" t="s">
        <v>235</v>
      </c>
      <c r="J599" t="s">
        <v>37</v>
      </c>
      <c r="K599" t="s">
        <v>89</v>
      </c>
      <c r="L599">
        <v>90045</v>
      </c>
      <c r="M599" t="s">
        <v>856</v>
      </c>
      <c r="N599" t="s">
        <v>40</v>
      </c>
      <c r="O599" t="s">
        <v>84</v>
      </c>
      <c r="P599" t="s">
        <v>857</v>
      </c>
      <c r="Q599" s="8">
        <v>715000</v>
      </c>
      <c r="R599">
        <v>1</v>
      </c>
      <c r="S599" s="8">
        <f>Table3[[#This Row],[Harga]]*Table3[[#This Row],[Quantity]]</f>
        <v>715000</v>
      </c>
      <c r="T599">
        <v>0</v>
      </c>
      <c r="U599" s="8">
        <f>Table3[[#This Row],[Discount]]*Table3[[#This Row],[Revenue]]</f>
        <v>0</v>
      </c>
      <c r="V599" s="8">
        <f>Table3[[#This Row],[Revenue]]-Table3[[#This Row],[Total Discount]]</f>
        <v>715000</v>
      </c>
    </row>
    <row r="600" spans="1:22" x14ac:dyDescent="0.35">
      <c r="A600">
        <v>596</v>
      </c>
      <c r="B600" t="s">
        <v>2129</v>
      </c>
      <c r="C600" s="5">
        <v>43001</v>
      </c>
      <c r="D600" s="6">
        <v>2017</v>
      </c>
      <c r="E600" s="5" t="s">
        <v>111</v>
      </c>
      <c r="F600" s="7">
        <v>23</v>
      </c>
      <c r="G600" t="s">
        <v>51</v>
      </c>
      <c r="H600" t="s">
        <v>25</v>
      </c>
      <c r="I600" t="s">
        <v>2077</v>
      </c>
      <c r="J600" t="s">
        <v>37</v>
      </c>
      <c r="K600" t="s">
        <v>218</v>
      </c>
      <c r="L600">
        <v>80027</v>
      </c>
      <c r="M600" t="s">
        <v>874</v>
      </c>
      <c r="N600" t="s">
        <v>30</v>
      </c>
      <c r="O600" t="s">
        <v>55</v>
      </c>
      <c r="P600" t="s">
        <v>875</v>
      </c>
      <c r="Q600" s="8">
        <v>13000</v>
      </c>
      <c r="R600">
        <v>3</v>
      </c>
      <c r="S600" s="8">
        <f>Table3[[#This Row],[Harga]]*Table3[[#This Row],[Quantity]]</f>
        <v>39000</v>
      </c>
      <c r="T600">
        <v>0.2</v>
      </c>
      <c r="U600" s="8">
        <f>Table3[[#This Row],[Discount]]*Table3[[#This Row],[Revenue]]</f>
        <v>7800</v>
      </c>
      <c r="V600" s="8">
        <f>Table3[[#This Row],[Revenue]]-Table3[[#This Row],[Total Discount]]</f>
        <v>31200</v>
      </c>
    </row>
    <row r="601" spans="1:22" x14ac:dyDescent="0.35">
      <c r="A601">
        <v>597</v>
      </c>
      <c r="B601" t="s">
        <v>2130</v>
      </c>
      <c r="C601" s="5">
        <v>42890</v>
      </c>
      <c r="D601" s="6">
        <v>2017</v>
      </c>
      <c r="E601" s="5" t="s">
        <v>34</v>
      </c>
      <c r="F601" s="7">
        <v>4</v>
      </c>
      <c r="G601" t="s">
        <v>116</v>
      </c>
      <c r="H601" t="s">
        <v>25</v>
      </c>
      <c r="I601" t="s">
        <v>2131</v>
      </c>
      <c r="J601" t="s">
        <v>27</v>
      </c>
      <c r="K601" t="s">
        <v>519</v>
      </c>
      <c r="L601">
        <v>35630</v>
      </c>
      <c r="M601" t="s">
        <v>2132</v>
      </c>
      <c r="N601" t="s">
        <v>40</v>
      </c>
      <c r="O601" t="s">
        <v>63</v>
      </c>
      <c r="P601" t="s">
        <v>2133</v>
      </c>
      <c r="Q601" s="8">
        <v>13000</v>
      </c>
      <c r="R601">
        <v>2</v>
      </c>
      <c r="S601" s="8">
        <f>Table3[[#This Row],[Harga]]*Table3[[#This Row],[Quantity]]</f>
        <v>26000</v>
      </c>
      <c r="T601">
        <v>0</v>
      </c>
      <c r="U601" s="8">
        <f>Table3[[#This Row],[Discount]]*Table3[[#This Row],[Revenue]]</f>
        <v>0</v>
      </c>
      <c r="V601" s="8">
        <f>Table3[[#This Row],[Revenue]]-Table3[[#This Row],[Total Discount]]</f>
        <v>26000</v>
      </c>
    </row>
    <row r="602" spans="1:22" x14ac:dyDescent="0.35">
      <c r="A602">
        <v>598</v>
      </c>
      <c r="B602" t="s">
        <v>2134</v>
      </c>
      <c r="C602" s="5">
        <v>42481</v>
      </c>
      <c r="D602" s="6">
        <v>2016</v>
      </c>
      <c r="E602" s="5" t="s">
        <v>58</v>
      </c>
      <c r="F602" s="7">
        <v>21</v>
      </c>
      <c r="G602" t="s">
        <v>67</v>
      </c>
      <c r="H602" t="s">
        <v>25</v>
      </c>
      <c r="I602" t="s">
        <v>1235</v>
      </c>
      <c r="J602" t="s">
        <v>37</v>
      </c>
      <c r="K602" t="s">
        <v>369</v>
      </c>
      <c r="L602">
        <v>60623</v>
      </c>
      <c r="M602" t="s">
        <v>2135</v>
      </c>
      <c r="N602" t="s">
        <v>40</v>
      </c>
      <c r="O602" t="s">
        <v>84</v>
      </c>
      <c r="P602" t="s">
        <v>2136</v>
      </c>
      <c r="Q602" s="8">
        <v>103000</v>
      </c>
      <c r="R602">
        <v>4</v>
      </c>
      <c r="S602" s="8">
        <f>Table3[[#This Row],[Harga]]*Table3[[#This Row],[Quantity]]</f>
        <v>412000</v>
      </c>
      <c r="T602">
        <v>0.2</v>
      </c>
      <c r="U602" s="8">
        <f>Table3[[#This Row],[Discount]]*Table3[[#This Row],[Revenue]]</f>
        <v>82400</v>
      </c>
      <c r="V602" s="8">
        <f>Table3[[#This Row],[Revenue]]-Table3[[#This Row],[Total Discount]]</f>
        <v>329600</v>
      </c>
    </row>
    <row r="603" spans="1:22" x14ac:dyDescent="0.35">
      <c r="A603">
        <v>599</v>
      </c>
      <c r="B603" t="s">
        <v>2137</v>
      </c>
      <c r="C603" s="5">
        <v>42516</v>
      </c>
      <c r="D603" s="6">
        <v>2016</v>
      </c>
      <c r="E603" s="5" t="s">
        <v>87</v>
      </c>
      <c r="F603" s="7">
        <v>26</v>
      </c>
      <c r="G603" t="s">
        <v>35</v>
      </c>
      <c r="H603" t="s">
        <v>105</v>
      </c>
      <c r="I603" t="s">
        <v>1904</v>
      </c>
      <c r="J603" t="s">
        <v>27</v>
      </c>
      <c r="K603" t="s">
        <v>28</v>
      </c>
      <c r="L603">
        <v>76106</v>
      </c>
      <c r="M603" t="s">
        <v>2138</v>
      </c>
      <c r="N603" t="s">
        <v>40</v>
      </c>
      <c r="O603" t="s">
        <v>63</v>
      </c>
      <c r="P603" t="s">
        <v>2139</v>
      </c>
      <c r="Q603" s="8">
        <v>11000</v>
      </c>
      <c r="R603">
        <v>2</v>
      </c>
      <c r="S603" s="8">
        <f>Table3[[#This Row],[Harga]]*Table3[[#This Row],[Quantity]]</f>
        <v>22000</v>
      </c>
      <c r="T603">
        <v>0.2</v>
      </c>
      <c r="U603" s="8">
        <f>Table3[[#This Row],[Discount]]*Table3[[#This Row],[Revenue]]</f>
        <v>4400</v>
      </c>
      <c r="V603" s="8">
        <f>Table3[[#This Row],[Revenue]]-Table3[[#This Row],[Total Discount]]</f>
        <v>17600</v>
      </c>
    </row>
    <row r="604" spans="1:22" x14ac:dyDescent="0.35">
      <c r="A604">
        <v>600</v>
      </c>
      <c r="B604" t="s">
        <v>2140</v>
      </c>
      <c r="C604" s="5">
        <v>42492</v>
      </c>
      <c r="D604" s="6">
        <v>2016</v>
      </c>
      <c r="E604" s="5" t="s">
        <v>87</v>
      </c>
      <c r="F604" s="7">
        <v>2</v>
      </c>
      <c r="G604" t="s">
        <v>51</v>
      </c>
      <c r="H604" t="s">
        <v>25</v>
      </c>
      <c r="I604" t="s">
        <v>2141</v>
      </c>
      <c r="J604" t="s">
        <v>27</v>
      </c>
      <c r="K604" t="s">
        <v>227</v>
      </c>
      <c r="L604">
        <v>77070</v>
      </c>
      <c r="M604" t="s">
        <v>2142</v>
      </c>
      <c r="N604" t="s">
        <v>40</v>
      </c>
      <c r="O604" t="s">
        <v>96</v>
      </c>
      <c r="P604" t="s">
        <v>2143</v>
      </c>
      <c r="Q604" s="8">
        <v>87000</v>
      </c>
      <c r="R604">
        <v>3</v>
      </c>
      <c r="S604" s="8">
        <f>Table3[[#This Row],[Harga]]*Table3[[#This Row],[Quantity]]</f>
        <v>261000</v>
      </c>
      <c r="T604">
        <v>0.2</v>
      </c>
      <c r="U604" s="8">
        <f>Table3[[#This Row],[Discount]]*Table3[[#This Row],[Revenue]]</f>
        <v>52200</v>
      </c>
      <c r="V604" s="8">
        <f>Table3[[#This Row],[Revenue]]-Table3[[#This Row],[Total Discount]]</f>
        <v>208800</v>
      </c>
    </row>
    <row r="605" spans="1:22" x14ac:dyDescent="0.35">
      <c r="A605">
        <v>601</v>
      </c>
      <c r="B605" t="s">
        <v>2144</v>
      </c>
      <c r="C605" s="5">
        <v>41890</v>
      </c>
      <c r="D605" s="6">
        <v>2014</v>
      </c>
      <c r="E605" s="5" t="s">
        <v>111</v>
      </c>
      <c r="F605" s="7">
        <v>8</v>
      </c>
      <c r="G605" t="s">
        <v>24</v>
      </c>
      <c r="H605" t="s">
        <v>139</v>
      </c>
      <c r="I605" t="s">
        <v>1693</v>
      </c>
      <c r="J605" t="s">
        <v>37</v>
      </c>
      <c r="K605" t="s">
        <v>213</v>
      </c>
      <c r="L605">
        <v>31204</v>
      </c>
      <c r="M605" t="s">
        <v>2145</v>
      </c>
      <c r="N605" t="s">
        <v>135</v>
      </c>
      <c r="O605" t="s">
        <v>162</v>
      </c>
      <c r="P605" t="s">
        <v>2146</v>
      </c>
      <c r="Q605" s="8">
        <v>33000</v>
      </c>
      <c r="R605">
        <v>3</v>
      </c>
      <c r="S605" s="8">
        <f>Table3[[#This Row],[Harga]]*Table3[[#This Row],[Quantity]]</f>
        <v>99000</v>
      </c>
      <c r="T605">
        <v>0</v>
      </c>
      <c r="U605" s="8">
        <f>Table3[[#This Row],[Discount]]*Table3[[#This Row],[Revenue]]</f>
        <v>0</v>
      </c>
      <c r="V605" s="8">
        <f>Table3[[#This Row],[Revenue]]-Table3[[#This Row],[Total Discount]]</f>
        <v>99000</v>
      </c>
    </row>
    <row r="606" spans="1:22" x14ac:dyDescent="0.35">
      <c r="A606">
        <v>602</v>
      </c>
      <c r="B606" t="s">
        <v>2147</v>
      </c>
      <c r="C606" s="5">
        <v>42618</v>
      </c>
      <c r="D606" s="6">
        <v>2016</v>
      </c>
      <c r="E606" s="5" t="s">
        <v>111</v>
      </c>
      <c r="F606" s="7">
        <v>5</v>
      </c>
      <c r="G606" t="s">
        <v>24</v>
      </c>
      <c r="H606" t="s">
        <v>105</v>
      </c>
      <c r="I606" t="s">
        <v>1491</v>
      </c>
      <c r="J606" t="s">
        <v>27</v>
      </c>
      <c r="K606" t="s">
        <v>651</v>
      </c>
      <c r="L606">
        <v>52402</v>
      </c>
      <c r="M606" t="s">
        <v>2148</v>
      </c>
      <c r="N606" t="s">
        <v>135</v>
      </c>
      <c r="O606" t="s">
        <v>136</v>
      </c>
      <c r="P606" t="s">
        <v>2149</v>
      </c>
      <c r="Q606" s="8">
        <v>279000</v>
      </c>
      <c r="R606">
        <v>3</v>
      </c>
      <c r="S606" s="8">
        <f>Table3[[#This Row],[Harga]]*Table3[[#This Row],[Quantity]]</f>
        <v>837000</v>
      </c>
      <c r="T606">
        <v>0</v>
      </c>
      <c r="U606" s="8">
        <f>Table3[[#This Row],[Discount]]*Table3[[#This Row],[Revenue]]</f>
        <v>0</v>
      </c>
      <c r="V606" s="8">
        <f>Table3[[#This Row],[Revenue]]-Table3[[#This Row],[Total Discount]]</f>
        <v>837000</v>
      </c>
    </row>
    <row r="607" spans="1:22" x14ac:dyDescent="0.35">
      <c r="A607">
        <v>603</v>
      </c>
      <c r="B607" t="s">
        <v>2150</v>
      </c>
      <c r="C607" s="5">
        <v>42834</v>
      </c>
      <c r="D607" s="6">
        <v>2017</v>
      </c>
      <c r="E607" s="5" t="s">
        <v>58</v>
      </c>
      <c r="F607" s="7">
        <v>9</v>
      </c>
      <c r="G607" t="s">
        <v>51</v>
      </c>
      <c r="H607" t="s">
        <v>139</v>
      </c>
      <c r="I607" t="s">
        <v>943</v>
      </c>
      <c r="J607" t="s">
        <v>27</v>
      </c>
      <c r="K607" t="s">
        <v>118</v>
      </c>
      <c r="L607">
        <v>32216</v>
      </c>
      <c r="M607" t="s">
        <v>2151</v>
      </c>
      <c r="N607" t="s">
        <v>40</v>
      </c>
      <c r="O607" t="s">
        <v>41</v>
      </c>
      <c r="P607" t="s">
        <v>2152</v>
      </c>
      <c r="Q607" s="8">
        <v>16000</v>
      </c>
      <c r="R607">
        <v>3</v>
      </c>
      <c r="S607" s="8">
        <f>Table3[[#This Row],[Harga]]*Table3[[#This Row],[Quantity]]</f>
        <v>48000</v>
      </c>
      <c r="T607">
        <v>0.2</v>
      </c>
      <c r="U607" s="8">
        <f>Table3[[#This Row],[Discount]]*Table3[[#This Row],[Revenue]]</f>
        <v>9600</v>
      </c>
      <c r="V607" s="8">
        <f>Table3[[#This Row],[Revenue]]-Table3[[#This Row],[Total Discount]]</f>
        <v>38400</v>
      </c>
    </row>
    <row r="608" spans="1:22" x14ac:dyDescent="0.35">
      <c r="A608">
        <v>604</v>
      </c>
      <c r="B608" t="s">
        <v>2153</v>
      </c>
      <c r="C608" s="5">
        <v>42344</v>
      </c>
      <c r="D608" s="6">
        <v>2015</v>
      </c>
      <c r="E608" s="5" t="s">
        <v>66</v>
      </c>
      <c r="F608" s="7">
        <v>6</v>
      </c>
      <c r="G608" t="s">
        <v>67</v>
      </c>
      <c r="H608" t="s">
        <v>139</v>
      </c>
      <c r="I608" t="s">
        <v>719</v>
      </c>
      <c r="J608" t="s">
        <v>27</v>
      </c>
      <c r="K608" t="s">
        <v>188</v>
      </c>
      <c r="L608">
        <v>78745</v>
      </c>
      <c r="M608" t="s">
        <v>2154</v>
      </c>
      <c r="N608" t="s">
        <v>40</v>
      </c>
      <c r="O608" t="s">
        <v>71</v>
      </c>
      <c r="P608" t="s">
        <v>2155</v>
      </c>
      <c r="Q608" s="8">
        <v>3000</v>
      </c>
      <c r="R608">
        <v>7</v>
      </c>
      <c r="S608" s="8">
        <f>Table3[[#This Row],[Harga]]*Table3[[#This Row],[Quantity]]</f>
        <v>21000</v>
      </c>
      <c r="T608">
        <v>0.8</v>
      </c>
      <c r="U608" s="8">
        <f>Table3[[#This Row],[Discount]]*Table3[[#This Row],[Revenue]]</f>
        <v>16800</v>
      </c>
      <c r="V608" s="8">
        <f>Table3[[#This Row],[Revenue]]-Table3[[#This Row],[Total Discount]]</f>
        <v>4200</v>
      </c>
    </row>
    <row r="609" spans="1:22" x14ac:dyDescent="0.35">
      <c r="A609">
        <v>605</v>
      </c>
      <c r="B609" t="s">
        <v>2156</v>
      </c>
      <c r="C609" s="5">
        <v>42547</v>
      </c>
      <c r="D609" s="6">
        <v>2016</v>
      </c>
      <c r="E609" s="5" t="s">
        <v>34</v>
      </c>
      <c r="F609" s="7">
        <v>26</v>
      </c>
      <c r="G609" t="s">
        <v>35</v>
      </c>
      <c r="H609" t="s">
        <v>25</v>
      </c>
      <c r="I609" t="s">
        <v>2157</v>
      </c>
      <c r="J609" t="s">
        <v>27</v>
      </c>
      <c r="K609" t="s">
        <v>236</v>
      </c>
      <c r="L609">
        <v>2908</v>
      </c>
      <c r="M609" t="s">
        <v>2158</v>
      </c>
      <c r="N609" t="s">
        <v>40</v>
      </c>
      <c r="O609" t="s">
        <v>84</v>
      </c>
      <c r="P609" t="s">
        <v>2159</v>
      </c>
      <c r="Q609" s="8">
        <v>15000</v>
      </c>
      <c r="R609">
        <v>5</v>
      </c>
      <c r="S609" s="8">
        <f>Table3[[#This Row],[Harga]]*Table3[[#This Row],[Quantity]]</f>
        <v>75000</v>
      </c>
      <c r="T609">
        <v>0</v>
      </c>
      <c r="U609" s="8">
        <f>Table3[[#This Row],[Discount]]*Table3[[#This Row],[Revenue]]</f>
        <v>0</v>
      </c>
      <c r="V609" s="8">
        <f>Table3[[#This Row],[Revenue]]-Table3[[#This Row],[Total Discount]]</f>
        <v>75000</v>
      </c>
    </row>
    <row r="610" spans="1:22" x14ac:dyDescent="0.35">
      <c r="A610">
        <v>606</v>
      </c>
      <c r="B610" t="s">
        <v>2160</v>
      </c>
      <c r="C610" s="5">
        <v>42189</v>
      </c>
      <c r="D610" s="6">
        <v>2015</v>
      </c>
      <c r="E610" s="5" t="s">
        <v>104</v>
      </c>
      <c r="F610" s="7">
        <v>4</v>
      </c>
      <c r="G610" t="s">
        <v>67</v>
      </c>
      <c r="H610" t="s">
        <v>131</v>
      </c>
      <c r="I610" t="s">
        <v>328</v>
      </c>
      <c r="J610" t="s">
        <v>75</v>
      </c>
      <c r="K610" t="s">
        <v>227</v>
      </c>
      <c r="L610">
        <v>10035</v>
      </c>
      <c r="M610" t="s">
        <v>2161</v>
      </c>
      <c r="N610" t="s">
        <v>40</v>
      </c>
      <c r="O610" t="s">
        <v>96</v>
      </c>
      <c r="P610" t="s">
        <v>2162</v>
      </c>
      <c r="Q610" s="8">
        <v>16000</v>
      </c>
      <c r="R610">
        <v>3</v>
      </c>
      <c r="S610" s="8">
        <f>Table3[[#This Row],[Harga]]*Table3[[#This Row],[Quantity]]</f>
        <v>48000</v>
      </c>
      <c r="T610">
        <v>0</v>
      </c>
      <c r="U610" s="8">
        <f>Table3[[#This Row],[Discount]]*Table3[[#This Row],[Revenue]]</f>
        <v>0</v>
      </c>
      <c r="V610" s="8">
        <f>Table3[[#This Row],[Revenue]]-Table3[[#This Row],[Total Discount]]</f>
        <v>48000</v>
      </c>
    </row>
    <row r="611" spans="1:22" x14ac:dyDescent="0.35">
      <c r="A611">
        <v>607</v>
      </c>
      <c r="B611" t="s">
        <v>2163</v>
      </c>
      <c r="C611" s="5">
        <v>42696</v>
      </c>
      <c r="D611" s="6">
        <v>2016</v>
      </c>
      <c r="E611" s="5" t="s">
        <v>23</v>
      </c>
      <c r="F611" s="7">
        <v>22</v>
      </c>
      <c r="G611" t="s">
        <v>35</v>
      </c>
      <c r="H611" t="s">
        <v>25</v>
      </c>
      <c r="I611" t="s">
        <v>2164</v>
      </c>
      <c r="J611" t="s">
        <v>37</v>
      </c>
      <c r="K611" t="s">
        <v>420</v>
      </c>
      <c r="L611">
        <v>10009</v>
      </c>
      <c r="M611" t="s">
        <v>2165</v>
      </c>
      <c r="N611" t="s">
        <v>30</v>
      </c>
      <c r="O611" t="s">
        <v>55</v>
      </c>
      <c r="P611" t="s">
        <v>2166</v>
      </c>
      <c r="Q611" s="8">
        <v>40000</v>
      </c>
      <c r="R611">
        <v>2</v>
      </c>
      <c r="S611" s="8">
        <f>Table3[[#This Row],[Harga]]*Table3[[#This Row],[Quantity]]</f>
        <v>80000</v>
      </c>
      <c r="T611">
        <v>0</v>
      </c>
      <c r="U611" s="8">
        <f>Table3[[#This Row],[Discount]]*Table3[[#This Row],[Revenue]]</f>
        <v>0</v>
      </c>
      <c r="V611" s="8">
        <f>Table3[[#This Row],[Revenue]]-Table3[[#This Row],[Total Discount]]</f>
        <v>80000</v>
      </c>
    </row>
    <row r="612" spans="1:22" x14ac:dyDescent="0.35">
      <c r="A612">
        <v>608</v>
      </c>
      <c r="B612" t="s">
        <v>2167</v>
      </c>
      <c r="C612" s="5">
        <v>42684</v>
      </c>
      <c r="D612" s="6">
        <v>2016</v>
      </c>
      <c r="E612" s="5" t="s">
        <v>23</v>
      </c>
      <c r="F612" s="7">
        <v>10</v>
      </c>
      <c r="G612" t="s">
        <v>24</v>
      </c>
      <c r="H612" t="s">
        <v>139</v>
      </c>
      <c r="I612" t="s">
        <v>1211</v>
      </c>
      <c r="J612" t="s">
        <v>75</v>
      </c>
      <c r="K612" t="s">
        <v>248</v>
      </c>
      <c r="L612">
        <v>94122</v>
      </c>
      <c r="M612" t="s">
        <v>2168</v>
      </c>
      <c r="N612" t="s">
        <v>40</v>
      </c>
      <c r="O612" t="s">
        <v>71</v>
      </c>
      <c r="P612" t="s">
        <v>2169</v>
      </c>
      <c r="Q612" s="8">
        <v>14000</v>
      </c>
      <c r="R612">
        <v>4</v>
      </c>
      <c r="S612" s="8">
        <f>Table3[[#This Row],[Harga]]*Table3[[#This Row],[Quantity]]</f>
        <v>56000</v>
      </c>
      <c r="T612">
        <v>0.2</v>
      </c>
      <c r="U612" s="8">
        <f>Table3[[#This Row],[Discount]]*Table3[[#This Row],[Revenue]]</f>
        <v>11200</v>
      </c>
      <c r="V612" s="8">
        <f>Table3[[#This Row],[Revenue]]-Table3[[#This Row],[Total Discount]]</f>
        <v>44800</v>
      </c>
    </row>
    <row r="613" spans="1:22" x14ac:dyDescent="0.35">
      <c r="A613">
        <v>609</v>
      </c>
      <c r="B613" t="s">
        <v>2170</v>
      </c>
      <c r="C613" s="5">
        <v>42243</v>
      </c>
      <c r="D613" s="6">
        <v>2015</v>
      </c>
      <c r="E613" s="5" t="s">
        <v>93</v>
      </c>
      <c r="F613" s="7">
        <v>27</v>
      </c>
      <c r="G613" t="s">
        <v>24</v>
      </c>
      <c r="H613" t="s">
        <v>25</v>
      </c>
      <c r="I613" t="s">
        <v>333</v>
      </c>
      <c r="J613" t="s">
        <v>27</v>
      </c>
      <c r="K613" t="s">
        <v>324</v>
      </c>
      <c r="L613">
        <v>92105</v>
      </c>
      <c r="M613" t="s">
        <v>2171</v>
      </c>
      <c r="N613" t="s">
        <v>40</v>
      </c>
      <c r="O613" t="s">
        <v>790</v>
      </c>
      <c r="P613" t="s">
        <v>2172</v>
      </c>
      <c r="Q613" s="8">
        <v>33000</v>
      </c>
      <c r="R613">
        <v>3</v>
      </c>
      <c r="S613" s="8">
        <f>Table3[[#This Row],[Harga]]*Table3[[#This Row],[Quantity]]</f>
        <v>99000</v>
      </c>
      <c r="T613">
        <v>0</v>
      </c>
      <c r="U613" s="8">
        <f>Table3[[#This Row],[Discount]]*Table3[[#This Row],[Revenue]]</f>
        <v>0</v>
      </c>
      <c r="V613" s="8">
        <f>Table3[[#This Row],[Revenue]]-Table3[[#This Row],[Total Discount]]</f>
        <v>99000</v>
      </c>
    </row>
    <row r="614" spans="1:22" x14ac:dyDescent="0.35">
      <c r="A614">
        <v>610</v>
      </c>
      <c r="B614" t="s">
        <v>2173</v>
      </c>
      <c r="C614" s="5">
        <v>42149</v>
      </c>
      <c r="D614" s="6">
        <v>2015</v>
      </c>
      <c r="E614" s="5" t="s">
        <v>87</v>
      </c>
      <c r="F614" s="7">
        <v>25</v>
      </c>
      <c r="G614" t="s">
        <v>35</v>
      </c>
      <c r="H614" t="s">
        <v>25</v>
      </c>
      <c r="I614" t="s">
        <v>2174</v>
      </c>
      <c r="J614" t="s">
        <v>27</v>
      </c>
      <c r="K614" t="s">
        <v>222</v>
      </c>
      <c r="L614">
        <v>81001</v>
      </c>
      <c r="M614" t="s">
        <v>2175</v>
      </c>
      <c r="N614" t="s">
        <v>40</v>
      </c>
      <c r="O614" t="s">
        <v>78</v>
      </c>
      <c r="P614" t="s">
        <v>2176</v>
      </c>
      <c r="Q614" s="8">
        <v>846000</v>
      </c>
      <c r="R614">
        <v>13</v>
      </c>
      <c r="S614" s="8">
        <f>Table3[[#This Row],[Harga]]*Table3[[#This Row],[Quantity]]</f>
        <v>10998000</v>
      </c>
      <c r="T614">
        <v>0.2</v>
      </c>
      <c r="U614" s="8">
        <f>Table3[[#This Row],[Discount]]*Table3[[#This Row],[Revenue]]</f>
        <v>2199600</v>
      </c>
      <c r="V614" s="8">
        <f>Table3[[#This Row],[Revenue]]-Table3[[#This Row],[Total Discount]]</f>
        <v>8798400</v>
      </c>
    </row>
    <row r="615" spans="1:22" x14ac:dyDescent="0.35">
      <c r="A615">
        <v>611</v>
      </c>
      <c r="B615" t="s">
        <v>2177</v>
      </c>
      <c r="C615" s="5">
        <v>43099</v>
      </c>
      <c r="D615" s="6">
        <v>2017</v>
      </c>
      <c r="E615" s="5" t="s">
        <v>66</v>
      </c>
      <c r="F615" s="7">
        <v>30</v>
      </c>
      <c r="G615" t="s">
        <v>51</v>
      </c>
      <c r="H615" t="s">
        <v>139</v>
      </c>
      <c r="I615" t="s">
        <v>2178</v>
      </c>
      <c r="J615" t="s">
        <v>37</v>
      </c>
      <c r="K615" t="s">
        <v>133</v>
      </c>
      <c r="L615">
        <v>94533</v>
      </c>
      <c r="M615" t="s">
        <v>1160</v>
      </c>
      <c r="N615" t="s">
        <v>40</v>
      </c>
      <c r="O615" t="s">
        <v>71</v>
      </c>
      <c r="P615" t="s">
        <v>1161</v>
      </c>
      <c r="Q615" s="8">
        <v>9000</v>
      </c>
      <c r="R615">
        <v>2</v>
      </c>
      <c r="S615" s="8">
        <f>Table3[[#This Row],[Harga]]*Table3[[#This Row],[Quantity]]</f>
        <v>18000</v>
      </c>
      <c r="T615">
        <v>0.2</v>
      </c>
      <c r="U615" s="8">
        <f>Table3[[#This Row],[Discount]]*Table3[[#This Row],[Revenue]]</f>
        <v>3600</v>
      </c>
      <c r="V615" s="8">
        <f>Table3[[#This Row],[Revenue]]-Table3[[#This Row],[Total Discount]]</f>
        <v>14400</v>
      </c>
    </row>
    <row r="616" spans="1:22" x14ac:dyDescent="0.35">
      <c r="A616">
        <v>612</v>
      </c>
      <c r="B616" t="s">
        <v>2179</v>
      </c>
      <c r="C616" s="5">
        <v>42712</v>
      </c>
      <c r="D616" s="6">
        <v>2016</v>
      </c>
      <c r="E616" s="5" t="s">
        <v>66</v>
      </c>
      <c r="F616" s="7">
        <v>8</v>
      </c>
      <c r="G616" t="s">
        <v>67</v>
      </c>
      <c r="H616" t="s">
        <v>105</v>
      </c>
      <c r="I616" t="s">
        <v>2180</v>
      </c>
      <c r="J616" t="s">
        <v>37</v>
      </c>
      <c r="K616" t="s">
        <v>82</v>
      </c>
      <c r="L616">
        <v>55106</v>
      </c>
      <c r="M616" t="s">
        <v>996</v>
      </c>
      <c r="N616" t="s">
        <v>135</v>
      </c>
      <c r="O616" t="s">
        <v>136</v>
      </c>
      <c r="P616" t="s">
        <v>997</v>
      </c>
      <c r="Q616" s="8">
        <v>56000</v>
      </c>
      <c r="R616">
        <v>5</v>
      </c>
      <c r="S616" s="8">
        <f>Table3[[#This Row],[Harga]]*Table3[[#This Row],[Quantity]]</f>
        <v>280000</v>
      </c>
      <c r="T616">
        <v>0</v>
      </c>
      <c r="U616" s="8">
        <f>Table3[[#This Row],[Discount]]*Table3[[#This Row],[Revenue]]</f>
        <v>0</v>
      </c>
      <c r="V616" s="8">
        <f>Table3[[#This Row],[Revenue]]-Table3[[#This Row],[Total Discount]]</f>
        <v>280000</v>
      </c>
    </row>
    <row r="617" spans="1:22" x14ac:dyDescent="0.35">
      <c r="A617">
        <v>613</v>
      </c>
      <c r="B617" t="s">
        <v>2181</v>
      </c>
      <c r="C617" s="5">
        <v>42281</v>
      </c>
      <c r="D617" s="6">
        <v>2015</v>
      </c>
      <c r="E617" s="5" t="s">
        <v>44</v>
      </c>
      <c r="F617" s="7">
        <v>4</v>
      </c>
      <c r="G617" t="s">
        <v>35</v>
      </c>
      <c r="H617" t="s">
        <v>139</v>
      </c>
      <c r="I617" t="s">
        <v>1999</v>
      </c>
      <c r="J617" t="s">
        <v>27</v>
      </c>
      <c r="K617" t="s">
        <v>53</v>
      </c>
      <c r="L617">
        <v>94109</v>
      </c>
      <c r="M617" t="s">
        <v>2182</v>
      </c>
      <c r="N617" t="s">
        <v>40</v>
      </c>
      <c r="O617" t="s">
        <v>84</v>
      </c>
      <c r="P617" t="s">
        <v>2183</v>
      </c>
      <c r="Q617" s="8">
        <v>27000</v>
      </c>
      <c r="R617">
        <v>2</v>
      </c>
      <c r="S617" s="8">
        <f>Table3[[#This Row],[Harga]]*Table3[[#This Row],[Quantity]]</f>
        <v>54000</v>
      </c>
      <c r="T617">
        <v>0</v>
      </c>
      <c r="U617" s="8">
        <f>Table3[[#This Row],[Discount]]*Table3[[#This Row],[Revenue]]</f>
        <v>0</v>
      </c>
      <c r="V617" s="8">
        <f>Table3[[#This Row],[Revenue]]-Table3[[#This Row],[Total Discount]]</f>
        <v>54000</v>
      </c>
    </row>
    <row r="618" spans="1:22" x14ac:dyDescent="0.35">
      <c r="A618">
        <v>614</v>
      </c>
      <c r="B618" t="s">
        <v>2184</v>
      </c>
      <c r="C618" s="5">
        <v>42727</v>
      </c>
      <c r="D618" s="6">
        <v>2016</v>
      </c>
      <c r="E618" s="5" t="s">
        <v>66</v>
      </c>
      <c r="F618" s="7">
        <v>23</v>
      </c>
      <c r="G618" t="s">
        <v>35</v>
      </c>
      <c r="H618" t="s">
        <v>105</v>
      </c>
      <c r="I618" t="s">
        <v>483</v>
      </c>
      <c r="J618" t="s">
        <v>27</v>
      </c>
      <c r="K618" t="s">
        <v>76</v>
      </c>
      <c r="L618">
        <v>22153</v>
      </c>
      <c r="M618" t="s">
        <v>2185</v>
      </c>
      <c r="N618" t="s">
        <v>30</v>
      </c>
      <c r="O618" t="s">
        <v>55</v>
      </c>
      <c r="P618" t="s">
        <v>2186</v>
      </c>
      <c r="Q618" s="8">
        <v>573000</v>
      </c>
      <c r="R618">
        <v>6</v>
      </c>
      <c r="S618" s="8">
        <f>Table3[[#This Row],[Harga]]*Table3[[#This Row],[Quantity]]</f>
        <v>3438000</v>
      </c>
      <c r="T618">
        <v>0</v>
      </c>
      <c r="U618" s="8">
        <f>Table3[[#This Row],[Discount]]*Table3[[#This Row],[Revenue]]</f>
        <v>0</v>
      </c>
      <c r="V618" s="8">
        <f>Table3[[#This Row],[Revenue]]-Table3[[#This Row],[Total Discount]]</f>
        <v>3438000</v>
      </c>
    </row>
    <row r="619" spans="1:22" x14ac:dyDescent="0.35">
      <c r="A619">
        <v>615</v>
      </c>
      <c r="B619" t="s">
        <v>2187</v>
      </c>
      <c r="C619" s="5">
        <v>42266</v>
      </c>
      <c r="D619" s="6">
        <v>2015</v>
      </c>
      <c r="E619" s="5" t="s">
        <v>111</v>
      </c>
      <c r="F619" s="7">
        <v>19</v>
      </c>
      <c r="G619" t="s">
        <v>24</v>
      </c>
      <c r="H619" t="s">
        <v>25</v>
      </c>
      <c r="I619" t="s">
        <v>2188</v>
      </c>
      <c r="J619" t="s">
        <v>75</v>
      </c>
      <c r="K619" t="s">
        <v>274</v>
      </c>
      <c r="L619">
        <v>22204</v>
      </c>
      <c r="M619" t="s">
        <v>2189</v>
      </c>
      <c r="N619" t="s">
        <v>30</v>
      </c>
      <c r="O619" t="s">
        <v>31</v>
      </c>
      <c r="P619" t="s">
        <v>2190</v>
      </c>
      <c r="Q619" s="8">
        <v>62000</v>
      </c>
      <c r="R619">
        <v>2</v>
      </c>
      <c r="S619" s="8">
        <f>Table3[[#This Row],[Harga]]*Table3[[#This Row],[Quantity]]</f>
        <v>124000</v>
      </c>
      <c r="T619">
        <v>0</v>
      </c>
      <c r="U619" s="8">
        <f>Table3[[#This Row],[Discount]]*Table3[[#This Row],[Revenue]]</f>
        <v>0</v>
      </c>
      <c r="V619" s="8">
        <f>Table3[[#This Row],[Revenue]]-Table3[[#This Row],[Total Discount]]</f>
        <v>124000</v>
      </c>
    </row>
    <row r="620" spans="1:22" x14ac:dyDescent="0.35">
      <c r="A620">
        <v>616</v>
      </c>
      <c r="B620" t="s">
        <v>2191</v>
      </c>
      <c r="C620" s="5">
        <v>42919</v>
      </c>
      <c r="D620" s="6">
        <v>2017</v>
      </c>
      <c r="E620" s="5" t="s">
        <v>104</v>
      </c>
      <c r="F620" s="7">
        <v>3</v>
      </c>
      <c r="G620" t="s">
        <v>35</v>
      </c>
      <c r="H620" t="s">
        <v>25</v>
      </c>
      <c r="I620" t="s">
        <v>2192</v>
      </c>
      <c r="J620" t="s">
        <v>27</v>
      </c>
      <c r="K620" t="s">
        <v>274</v>
      </c>
      <c r="L620">
        <v>31907</v>
      </c>
      <c r="M620" t="s">
        <v>2193</v>
      </c>
      <c r="N620" t="s">
        <v>30</v>
      </c>
      <c r="O620" t="s">
        <v>55</v>
      </c>
      <c r="P620" t="s">
        <v>2194</v>
      </c>
      <c r="Q620" s="8">
        <v>24000</v>
      </c>
      <c r="R620">
        <v>1</v>
      </c>
      <c r="S620" s="8">
        <f>Table3[[#This Row],[Harga]]*Table3[[#This Row],[Quantity]]</f>
        <v>24000</v>
      </c>
      <c r="T620">
        <v>0</v>
      </c>
      <c r="U620" s="8">
        <f>Table3[[#This Row],[Discount]]*Table3[[#This Row],[Revenue]]</f>
        <v>0</v>
      </c>
      <c r="V620" s="8">
        <f>Table3[[#This Row],[Revenue]]-Table3[[#This Row],[Total Discount]]</f>
        <v>24000</v>
      </c>
    </row>
    <row r="621" spans="1:22" x14ac:dyDescent="0.35">
      <c r="A621">
        <v>617</v>
      </c>
      <c r="B621" t="s">
        <v>2195</v>
      </c>
      <c r="C621" s="5">
        <v>42565</v>
      </c>
      <c r="D621" s="6">
        <v>2016</v>
      </c>
      <c r="E621" s="5" t="s">
        <v>104</v>
      </c>
      <c r="F621" s="7">
        <v>14</v>
      </c>
      <c r="G621" t="s">
        <v>35</v>
      </c>
      <c r="H621" t="s">
        <v>139</v>
      </c>
      <c r="I621" t="s">
        <v>1421</v>
      </c>
      <c r="J621" t="s">
        <v>27</v>
      </c>
      <c r="K621" t="s">
        <v>248</v>
      </c>
      <c r="L621">
        <v>77036</v>
      </c>
      <c r="M621" t="s">
        <v>2196</v>
      </c>
      <c r="N621" t="s">
        <v>135</v>
      </c>
      <c r="O621" t="s">
        <v>136</v>
      </c>
      <c r="P621" t="s">
        <v>2197</v>
      </c>
      <c r="Q621" s="8">
        <v>420000</v>
      </c>
      <c r="R621">
        <v>7</v>
      </c>
      <c r="S621" s="8">
        <f>Table3[[#This Row],[Harga]]*Table3[[#This Row],[Quantity]]</f>
        <v>2940000</v>
      </c>
      <c r="T621">
        <v>0.2</v>
      </c>
      <c r="U621" s="8">
        <f>Table3[[#This Row],[Discount]]*Table3[[#This Row],[Revenue]]</f>
        <v>588000</v>
      </c>
      <c r="V621" s="8">
        <f>Table3[[#This Row],[Revenue]]-Table3[[#This Row],[Total Discount]]</f>
        <v>2352000</v>
      </c>
    </row>
    <row r="622" spans="1:22" x14ac:dyDescent="0.35">
      <c r="A622">
        <v>618</v>
      </c>
      <c r="B622" t="s">
        <v>2198</v>
      </c>
      <c r="C622" s="5">
        <v>42541</v>
      </c>
      <c r="D622" s="6">
        <v>2016</v>
      </c>
      <c r="E622" s="5" t="s">
        <v>34</v>
      </c>
      <c r="F622" s="7">
        <v>20</v>
      </c>
      <c r="G622" t="s">
        <v>67</v>
      </c>
      <c r="H622" t="s">
        <v>25</v>
      </c>
      <c r="I622" t="s">
        <v>570</v>
      </c>
      <c r="J622" t="s">
        <v>27</v>
      </c>
      <c r="K622" t="s">
        <v>283</v>
      </c>
      <c r="L622">
        <v>91104</v>
      </c>
      <c r="M622" t="s">
        <v>2199</v>
      </c>
      <c r="N622" t="s">
        <v>40</v>
      </c>
      <c r="O622" t="s">
        <v>63</v>
      </c>
      <c r="P622" t="s">
        <v>2200</v>
      </c>
      <c r="Q622" s="8">
        <v>47000</v>
      </c>
      <c r="R622">
        <v>7</v>
      </c>
      <c r="S622" s="8">
        <f>Table3[[#This Row],[Harga]]*Table3[[#This Row],[Quantity]]</f>
        <v>329000</v>
      </c>
      <c r="T622">
        <v>0</v>
      </c>
      <c r="U622" s="8">
        <f>Table3[[#This Row],[Discount]]*Table3[[#This Row],[Revenue]]</f>
        <v>0</v>
      </c>
      <c r="V622" s="8">
        <f>Table3[[#This Row],[Revenue]]-Table3[[#This Row],[Total Discount]]</f>
        <v>329000</v>
      </c>
    </row>
    <row r="623" spans="1:22" x14ac:dyDescent="0.35">
      <c r="A623">
        <v>619</v>
      </c>
      <c r="B623" t="s">
        <v>2201</v>
      </c>
      <c r="C623" s="5">
        <v>42713</v>
      </c>
      <c r="D623" s="6">
        <v>2016</v>
      </c>
      <c r="E623" s="5" t="s">
        <v>66</v>
      </c>
      <c r="F623" s="7">
        <v>9</v>
      </c>
      <c r="G623" t="s">
        <v>67</v>
      </c>
      <c r="H623" t="s">
        <v>139</v>
      </c>
      <c r="I623" t="s">
        <v>1178</v>
      </c>
      <c r="J623" t="s">
        <v>27</v>
      </c>
      <c r="K623" t="s">
        <v>227</v>
      </c>
      <c r="L623">
        <v>1841</v>
      </c>
      <c r="M623" t="s">
        <v>2202</v>
      </c>
      <c r="N623" t="s">
        <v>40</v>
      </c>
      <c r="O623" t="s">
        <v>41</v>
      </c>
      <c r="P623" t="s">
        <v>2203</v>
      </c>
      <c r="Q623" s="8">
        <v>4000</v>
      </c>
      <c r="R623">
        <v>1</v>
      </c>
      <c r="S623" s="8">
        <f>Table3[[#This Row],[Harga]]*Table3[[#This Row],[Quantity]]</f>
        <v>4000</v>
      </c>
      <c r="T623">
        <v>0</v>
      </c>
      <c r="U623" s="8">
        <f>Table3[[#This Row],[Discount]]*Table3[[#This Row],[Revenue]]</f>
        <v>0</v>
      </c>
      <c r="V623" s="8">
        <f>Table3[[#This Row],[Revenue]]-Table3[[#This Row],[Total Discount]]</f>
        <v>4000</v>
      </c>
    </row>
    <row r="624" spans="1:22" x14ac:dyDescent="0.35">
      <c r="A624">
        <v>620</v>
      </c>
      <c r="B624" t="s">
        <v>2204</v>
      </c>
      <c r="C624" s="5">
        <v>42637</v>
      </c>
      <c r="D624" s="6">
        <v>2016</v>
      </c>
      <c r="E624" s="5" t="s">
        <v>111</v>
      </c>
      <c r="F624" s="7">
        <v>24</v>
      </c>
      <c r="G624" t="s">
        <v>35</v>
      </c>
      <c r="H624" t="s">
        <v>25</v>
      </c>
      <c r="I624" t="s">
        <v>81</v>
      </c>
      <c r="J624" t="s">
        <v>27</v>
      </c>
      <c r="K624" t="s">
        <v>151</v>
      </c>
      <c r="L624">
        <v>43229</v>
      </c>
      <c r="M624" t="s">
        <v>1756</v>
      </c>
      <c r="N624" t="s">
        <v>30</v>
      </c>
      <c r="O624" t="s">
        <v>108</v>
      </c>
      <c r="P624" t="s">
        <v>1757</v>
      </c>
      <c r="Q624" s="8">
        <v>600000</v>
      </c>
      <c r="R624">
        <v>2</v>
      </c>
      <c r="S624" s="8">
        <f>Table3[[#This Row],[Harga]]*Table3[[#This Row],[Quantity]]</f>
        <v>1200000</v>
      </c>
      <c r="T624">
        <v>0.3</v>
      </c>
      <c r="U624" s="8">
        <f>Table3[[#This Row],[Discount]]*Table3[[#This Row],[Revenue]]</f>
        <v>360000</v>
      </c>
      <c r="V624" s="8">
        <f>Table3[[#This Row],[Revenue]]-Table3[[#This Row],[Total Discount]]</f>
        <v>840000</v>
      </c>
    </row>
    <row r="625" spans="1:22" x14ac:dyDescent="0.35">
      <c r="A625">
        <v>621</v>
      </c>
      <c r="B625" t="s">
        <v>2205</v>
      </c>
      <c r="C625" s="5">
        <v>42722</v>
      </c>
      <c r="D625" s="6">
        <v>2016</v>
      </c>
      <c r="E625" s="5" t="s">
        <v>66</v>
      </c>
      <c r="F625" s="7">
        <v>18</v>
      </c>
      <c r="G625" t="s">
        <v>24</v>
      </c>
      <c r="H625" t="s">
        <v>25</v>
      </c>
      <c r="I625" t="s">
        <v>2206</v>
      </c>
      <c r="J625" t="s">
        <v>37</v>
      </c>
      <c r="K625" t="s">
        <v>118</v>
      </c>
      <c r="L625">
        <v>90032</v>
      </c>
      <c r="M625" t="s">
        <v>2207</v>
      </c>
      <c r="N625" t="s">
        <v>40</v>
      </c>
      <c r="O625" t="s">
        <v>63</v>
      </c>
      <c r="P625" t="s">
        <v>2208</v>
      </c>
      <c r="Q625" s="8">
        <v>39000</v>
      </c>
      <c r="R625">
        <v>6</v>
      </c>
      <c r="S625" s="8">
        <f>Table3[[#This Row],[Harga]]*Table3[[#This Row],[Quantity]]</f>
        <v>234000</v>
      </c>
      <c r="T625">
        <v>0</v>
      </c>
      <c r="U625" s="8">
        <f>Table3[[#This Row],[Discount]]*Table3[[#This Row],[Revenue]]</f>
        <v>0</v>
      </c>
      <c r="V625" s="8">
        <f>Table3[[#This Row],[Revenue]]-Table3[[#This Row],[Total Discount]]</f>
        <v>234000</v>
      </c>
    </row>
    <row r="626" spans="1:22" x14ac:dyDescent="0.35">
      <c r="A626">
        <v>622</v>
      </c>
      <c r="B626" t="s">
        <v>2209</v>
      </c>
      <c r="C626" s="5">
        <v>43079</v>
      </c>
      <c r="D626" s="6">
        <v>2017</v>
      </c>
      <c r="E626" s="5" t="s">
        <v>66</v>
      </c>
      <c r="F626" s="7">
        <v>10</v>
      </c>
      <c r="G626" t="s">
        <v>67</v>
      </c>
      <c r="H626" t="s">
        <v>25</v>
      </c>
      <c r="I626" t="s">
        <v>366</v>
      </c>
      <c r="J626" t="s">
        <v>27</v>
      </c>
      <c r="K626" t="s">
        <v>113</v>
      </c>
      <c r="L626">
        <v>19120</v>
      </c>
      <c r="M626" t="s">
        <v>2210</v>
      </c>
      <c r="N626" t="s">
        <v>135</v>
      </c>
      <c r="O626" t="s">
        <v>162</v>
      </c>
      <c r="P626" t="s">
        <v>2211</v>
      </c>
      <c r="Q626" s="8">
        <v>15000</v>
      </c>
      <c r="R626">
        <v>1</v>
      </c>
      <c r="S626" s="8">
        <f>Table3[[#This Row],[Harga]]*Table3[[#This Row],[Quantity]]</f>
        <v>15000</v>
      </c>
      <c r="T626">
        <v>0.2</v>
      </c>
      <c r="U626" s="8">
        <f>Table3[[#This Row],[Discount]]*Table3[[#This Row],[Revenue]]</f>
        <v>3000</v>
      </c>
      <c r="V626" s="8">
        <f>Table3[[#This Row],[Revenue]]-Table3[[#This Row],[Total Discount]]</f>
        <v>12000</v>
      </c>
    </row>
    <row r="627" spans="1:22" x14ac:dyDescent="0.35">
      <c r="A627">
        <v>623</v>
      </c>
      <c r="B627" t="s">
        <v>2212</v>
      </c>
      <c r="C627" s="5">
        <v>41821</v>
      </c>
      <c r="D627" s="6">
        <v>2014</v>
      </c>
      <c r="E627" s="5" t="s">
        <v>104</v>
      </c>
      <c r="F627" s="7">
        <v>1</v>
      </c>
      <c r="G627" t="s">
        <v>24</v>
      </c>
      <c r="H627" t="s">
        <v>131</v>
      </c>
      <c r="I627" t="s">
        <v>2213</v>
      </c>
      <c r="J627" t="s">
        <v>37</v>
      </c>
      <c r="K627" t="s">
        <v>227</v>
      </c>
      <c r="L627">
        <v>32725</v>
      </c>
      <c r="M627" t="s">
        <v>2115</v>
      </c>
      <c r="N627" t="s">
        <v>135</v>
      </c>
      <c r="O627" t="s">
        <v>136</v>
      </c>
      <c r="P627" t="s">
        <v>2116</v>
      </c>
      <c r="Q627" s="8">
        <v>864000</v>
      </c>
      <c r="R627">
        <v>2</v>
      </c>
      <c r="S627" s="8">
        <f>Table3[[#This Row],[Harga]]*Table3[[#This Row],[Quantity]]</f>
        <v>1728000</v>
      </c>
      <c r="T627">
        <v>0.2</v>
      </c>
      <c r="U627" s="8">
        <f>Table3[[#This Row],[Discount]]*Table3[[#This Row],[Revenue]]</f>
        <v>345600</v>
      </c>
      <c r="V627" s="8">
        <f>Table3[[#This Row],[Revenue]]-Table3[[#This Row],[Total Discount]]</f>
        <v>1382400</v>
      </c>
    </row>
    <row r="628" spans="1:22" x14ac:dyDescent="0.35">
      <c r="A628">
        <v>624</v>
      </c>
      <c r="B628" t="s">
        <v>2214</v>
      </c>
      <c r="C628" s="5">
        <v>42769</v>
      </c>
      <c r="D628" s="6">
        <v>2017</v>
      </c>
      <c r="E628" s="5" t="s">
        <v>344</v>
      </c>
      <c r="F628" s="7">
        <v>3</v>
      </c>
      <c r="G628" t="s">
        <v>67</v>
      </c>
      <c r="H628" t="s">
        <v>139</v>
      </c>
      <c r="I628" t="s">
        <v>2215</v>
      </c>
      <c r="J628" t="s">
        <v>27</v>
      </c>
      <c r="K628" t="s">
        <v>188</v>
      </c>
      <c r="L628">
        <v>45231</v>
      </c>
      <c r="M628" t="s">
        <v>1606</v>
      </c>
      <c r="N628" t="s">
        <v>40</v>
      </c>
      <c r="O628" t="s">
        <v>71</v>
      </c>
      <c r="P628" t="s">
        <v>1607</v>
      </c>
      <c r="Q628" s="8">
        <v>14000</v>
      </c>
      <c r="R628">
        <v>3</v>
      </c>
      <c r="S628" s="8">
        <f>Table3[[#This Row],[Harga]]*Table3[[#This Row],[Quantity]]</f>
        <v>42000</v>
      </c>
      <c r="T628">
        <v>0.7</v>
      </c>
      <c r="U628" s="8">
        <f>Table3[[#This Row],[Discount]]*Table3[[#This Row],[Revenue]]</f>
        <v>29399.999999999996</v>
      </c>
      <c r="V628" s="8">
        <f>Table3[[#This Row],[Revenue]]-Table3[[#This Row],[Total Discount]]</f>
        <v>12600.000000000004</v>
      </c>
    </row>
    <row r="629" spans="1:22" x14ac:dyDescent="0.35">
      <c r="A629">
        <v>625</v>
      </c>
      <c r="B629" t="s">
        <v>2216</v>
      </c>
      <c r="C629" s="5">
        <v>42797</v>
      </c>
      <c r="D629" s="6">
        <v>2017</v>
      </c>
      <c r="E629" s="5" t="s">
        <v>159</v>
      </c>
      <c r="F629" s="7">
        <v>3</v>
      </c>
      <c r="G629" t="s">
        <v>67</v>
      </c>
      <c r="H629" t="s">
        <v>25</v>
      </c>
      <c r="I629" t="s">
        <v>2217</v>
      </c>
      <c r="J629" t="s">
        <v>27</v>
      </c>
      <c r="K629" t="s">
        <v>545</v>
      </c>
      <c r="L629">
        <v>42071</v>
      </c>
      <c r="M629" t="s">
        <v>2218</v>
      </c>
      <c r="N629" t="s">
        <v>40</v>
      </c>
      <c r="O629" t="s">
        <v>78</v>
      </c>
      <c r="P629" t="s">
        <v>2219</v>
      </c>
      <c r="Q629" s="8">
        <v>73000</v>
      </c>
      <c r="R629">
        <v>5</v>
      </c>
      <c r="S629" s="8">
        <f>Table3[[#This Row],[Harga]]*Table3[[#This Row],[Quantity]]</f>
        <v>365000</v>
      </c>
      <c r="T629">
        <v>0</v>
      </c>
      <c r="U629" s="8">
        <f>Table3[[#This Row],[Discount]]*Table3[[#This Row],[Revenue]]</f>
        <v>0</v>
      </c>
      <c r="V629" s="8">
        <f>Table3[[#This Row],[Revenue]]-Table3[[#This Row],[Total Discount]]</f>
        <v>365000</v>
      </c>
    </row>
    <row r="630" spans="1:22" x14ac:dyDescent="0.35">
      <c r="A630">
        <v>626</v>
      </c>
      <c r="B630" t="s">
        <v>2220</v>
      </c>
      <c r="C630" s="5">
        <v>43017</v>
      </c>
      <c r="D630" s="6">
        <v>2017</v>
      </c>
      <c r="E630" s="5" t="s">
        <v>44</v>
      </c>
      <c r="F630" s="7">
        <v>9</v>
      </c>
      <c r="G630" t="s">
        <v>67</v>
      </c>
      <c r="H630" t="s">
        <v>139</v>
      </c>
      <c r="I630" t="s">
        <v>2221</v>
      </c>
      <c r="J630" t="s">
        <v>27</v>
      </c>
      <c r="K630" t="s">
        <v>133</v>
      </c>
      <c r="L630">
        <v>28403</v>
      </c>
      <c r="M630" t="s">
        <v>2222</v>
      </c>
      <c r="N630" t="s">
        <v>40</v>
      </c>
      <c r="O630" t="s">
        <v>63</v>
      </c>
      <c r="P630" t="s">
        <v>2223</v>
      </c>
      <c r="Q630" s="8">
        <v>11000</v>
      </c>
      <c r="R630">
        <v>4</v>
      </c>
      <c r="S630" s="8">
        <f>Table3[[#This Row],[Harga]]*Table3[[#This Row],[Quantity]]</f>
        <v>44000</v>
      </c>
      <c r="T630">
        <v>0.2</v>
      </c>
      <c r="U630" s="8">
        <f>Table3[[#This Row],[Discount]]*Table3[[#This Row],[Revenue]]</f>
        <v>8800</v>
      </c>
      <c r="V630" s="8">
        <f>Table3[[#This Row],[Revenue]]-Table3[[#This Row],[Total Discount]]</f>
        <v>35200</v>
      </c>
    </row>
    <row r="631" spans="1:22" x14ac:dyDescent="0.35">
      <c r="A631">
        <v>627</v>
      </c>
      <c r="B631" t="s">
        <v>2224</v>
      </c>
      <c r="C631" s="5">
        <v>41910</v>
      </c>
      <c r="D631" s="6">
        <v>2014</v>
      </c>
      <c r="E631" s="5" t="s">
        <v>111</v>
      </c>
      <c r="F631" s="7">
        <v>28</v>
      </c>
      <c r="G631" t="s">
        <v>67</v>
      </c>
      <c r="H631" t="s">
        <v>139</v>
      </c>
      <c r="I631" t="s">
        <v>2225</v>
      </c>
      <c r="J631" t="s">
        <v>37</v>
      </c>
      <c r="K631" t="s">
        <v>218</v>
      </c>
      <c r="L631">
        <v>1841</v>
      </c>
      <c r="M631" t="s">
        <v>1593</v>
      </c>
      <c r="N631" t="s">
        <v>40</v>
      </c>
      <c r="O631" t="s">
        <v>84</v>
      </c>
      <c r="P631" t="s">
        <v>1594</v>
      </c>
      <c r="Q631" s="8">
        <v>31000</v>
      </c>
      <c r="R631">
        <v>3</v>
      </c>
      <c r="S631" s="8">
        <f>Table3[[#This Row],[Harga]]*Table3[[#This Row],[Quantity]]</f>
        <v>93000</v>
      </c>
      <c r="T631">
        <v>0</v>
      </c>
      <c r="U631" s="8">
        <f>Table3[[#This Row],[Discount]]*Table3[[#This Row],[Revenue]]</f>
        <v>0</v>
      </c>
      <c r="V631" s="8">
        <f>Table3[[#This Row],[Revenue]]-Table3[[#This Row],[Total Discount]]</f>
        <v>93000</v>
      </c>
    </row>
    <row r="632" spans="1:22" x14ac:dyDescent="0.35">
      <c r="A632">
        <v>628</v>
      </c>
      <c r="B632" t="s">
        <v>2226</v>
      </c>
      <c r="C632" s="5">
        <v>41786</v>
      </c>
      <c r="D632" s="6">
        <v>2014</v>
      </c>
      <c r="E632" s="5" t="s">
        <v>87</v>
      </c>
      <c r="F632" s="7">
        <v>27</v>
      </c>
      <c r="G632" t="s">
        <v>51</v>
      </c>
      <c r="H632" t="s">
        <v>25</v>
      </c>
      <c r="I632" t="s">
        <v>491</v>
      </c>
      <c r="J632" t="s">
        <v>27</v>
      </c>
      <c r="K632" t="s">
        <v>133</v>
      </c>
      <c r="L632">
        <v>60653</v>
      </c>
      <c r="M632" t="s">
        <v>2227</v>
      </c>
      <c r="N632" t="s">
        <v>40</v>
      </c>
      <c r="O632" t="s">
        <v>71</v>
      </c>
      <c r="P632" t="s">
        <v>2228</v>
      </c>
      <c r="Q632" s="8">
        <v>18000</v>
      </c>
      <c r="R632">
        <v>6</v>
      </c>
      <c r="S632" s="8">
        <f>Table3[[#This Row],[Harga]]*Table3[[#This Row],[Quantity]]</f>
        <v>108000</v>
      </c>
      <c r="T632">
        <v>0.8</v>
      </c>
      <c r="U632" s="8">
        <f>Table3[[#This Row],[Discount]]*Table3[[#This Row],[Revenue]]</f>
        <v>86400</v>
      </c>
      <c r="V632" s="8">
        <f>Table3[[#This Row],[Revenue]]-Table3[[#This Row],[Total Discount]]</f>
        <v>21600</v>
      </c>
    </row>
    <row r="633" spans="1:22" x14ac:dyDescent="0.35">
      <c r="A633">
        <v>629</v>
      </c>
      <c r="B633" t="s">
        <v>2229</v>
      </c>
      <c r="C633" s="5">
        <v>42169</v>
      </c>
      <c r="D633" s="6">
        <v>2015</v>
      </c>
      <c r="E633" s="5" t="s">
        <v>34</v>
      </c>
      <c r="F633" s="7">
        <v>14</v>
      </c>
      <c r="G633" t="s">
        <v>35</v>
      </c>
      <c r="H633" t="s">
        <v>25</v>
      </c>
      <c r="I633" t="s">
        <v>328</v>
      </c>
      <c r="J633" t="s">
        <v>75</v>
      </c>
      <c r="K633" t="s">
        <v>500</v>
      </c>
      <c r="L633">
        <v>19120</v>
      </c>
      <c r="M633" t="s">
        <v>2230</v>
      </c>
      <c r="N633" t="s">
        <v>30</v>
      </c>
      <c r="O633" t="s">
        <v>55</v>
      </c>
      <c r="P633" t="s">
        <v>2231</v>
      </c>
      <c r="Q633" s="8">
        <v>52000</v>
      </c>
      <c r="R633">
        <v>6</v>
      </c>
      <c r="S633" s="8">
        <f>Table3[[#This Row],[Harga]]*Table3[[#This Row],[Quantity]]</f>
        <v>312000</v>
      </c>
      <c r="T633">
        <v>0.2</v>
      </c>
      <c r="U633" s="8">
        <f>Table3[[#This Row],[Discount]]*Table3[[#This Row],[Revenue]]</f>
        <v>62400</v>
      </c>
      <c r="V633" s="8">
        <f>Table3[[#This Row],[Revenue]]-Table3[[#This Row],[Total Discount]]</f>
        <v>249600</v>
      </c>
    </row>
    <row r="634" spans="1:22" x14ac:dyDescent="0.35">
      <c r="A634">
        <v>630</v>
      </c>
      <c r="B634" t="s">
        <v>2232</v>
      </c>
      <c r="C634" s="5">
        <v>42459</v>
      </c>
      <c r="D634" s="6">
        <v>2016</v>
      </c>
      <c r="E634" s="5" t="s">
        <v>159</v>
      </c>
      <c r="F634" s="7">
        <v>30</v>
      </c>
      <c r="G634" t="s">
        <v>67</v>
      </c>
      <c r="H634" t="s">
        <v>25</v>
      </c>
      <c r="I634" t="s">
        <v>2233</v>
      </c>
      <c r="J634" t="s">
        <v>37</v>
      </c>
      <c r="K634" t="s">
        <v>89</v>
      </c>
      <c r="L634">
        <v>6360</v>
      </c>
      <c r="M634" t="s">
        <v>1753</v>
      </c>
      <c r="N634" t="s">
        <v>40</v>
      </c>
      <c r="O634" t="s">
        <v>63</v>
      </c>
      <c r="P634" t="s">
        <v>1754</v>
      </c>
      <c r="Q634" s="8">
        <v>35000</v>
      </c>
      <c r="R634">
        <v>1</v>
      </c>
      <c r="S634" s="8">
        <f>Table3[[#This Row],[Harga]]*Table3[[#This Row],[Quantity]]</f>
        <v>35000</v>
      </c>
      <c r="T634">
        <v>0</v>
      </c>
      <c r="U634" s="8">
        <f>Table3[[#This Row],[Discount]]*Table3[[#This Row],[Revenue]]</f>
        <v>0</v>
      </c>
      <c r="V634" s="8">
        <f>Table3[[#This Row],[Revenue]]-Table3[[#This Row],[Total Discount]]</f>
        <v>35000</v>
      </c>
    </row>
    <row r="635" spans="1:22" x14ac:dyDescent="0.35">
      <c r="A635">
        <v>631</v>
      </c>
      <c r="B635" t="s">
        <v>2234</v>
      </c>
      <c r="C635" s="5">
        <v>43023</v>
      </c>
      <c r="D635" s="6">
        <v>2017</v>
      </c>
      <c r="E635" s="5" t="s">
        <v>44</v>
      </c>
      <c r="F635" s="7">
        <v>15</v>
      </c>
      <c r="G635" t="s">
        <v>51</v>
      </c>
      <c r="H635" t="s">
        <v>25</v>
      </c>
      <c r="I635" t="s">
        <v>2235</v>
      </c>
      <c r="J635" t="s">
        <v>75</v>
      </c>
      <c r="K635" t="s">
        <v>89</v>
      </c>
      <c r="L635">
        <v>94110</v>
      </c>
      <c r="M635" t="s">
        <v>2236</v>
      </c>
      <c r="N635" t="s">
        <v>40</v>
      </c>
      <c r="O635" t="s">
        <v>96</v>
      </c>
      <c r="P635" t="s">
        <v>2237</v>
      </c>
      <c r="Q635" s="8">
        <v>88000</v>
      </c>
      <c r="R635">
        <v>4</v>
      </c>
      <c r="S635" s="8">
        <f>Table3[[#This Row],[Harga]]*Table3[[#This Row],[Quantity]]</f>
        <v>352000</v>
      </c>
      <c r="T635">
        <v>0</v>
      </c>
      <c r="U635" s="8">
        <f>Table3[[#This Row],[Discount]]*Table3[[#This Row],[Revenue]]</f>
        <v>0</v>
      </c>
      <c r="V635" s="8">
        <f>Table3[[#This Row],[Revenue]]-Table3[[#This Row],[Total Discount]]</f>
        <v>352000</v>
      </c>
    </row>
    <row r="636" spans="1:22" x14ac:dyDescent="0.35">
      <c r="A636">
        <v>632</v>
      </c>
      <c r="B636" t="s">
        <v>2238</v>
      </c>
      <c r="C636" s="5">
        <v>42513</v>
      </c>
      <c r="D636" s="6">
        <v>2016</v>
      </c>
      <c r="E636" s="5" t="s">
        <v>87</v>
      </c>
      <c r="F636" s="7">
        <v>23</v>
      </c>
      <c r="G636" t="s">
        <v>67</v>
      </c>
      <c r="H636" t="s">
        <v>25</v>
      </c>
      <c r="I636" t="s">
        <v>2239</v>
      </c>
      <c r="J636" t="s">
        <v>27</v>
      </c>
      <c r="K636" t="s">
        <v>222</v>
      </c>
      <c r="L636">
        <v>94109</v>
      </c>
      <c r="M636" t="s">
        <v>2085</v>
      </c>
      <c r="N636" t="s">
        <v>30</v>
      </c>
      <c r="O636" t="s">
        <v>55</v>
      </c>
      <c r="P636" t="s">
        <v>2086</v>
      </c>
      <c r="Q636" s="8">
        <v>13000</v>
      </c>
      <c r="R636">
        <v>3</v>
      </c>
      <c r="S636" s="8">
        <f>Table3[[#This Row],[Harga]]*Table3[[#This Row],[Quantity]]</f>
        <v>39000</v>
      </c>
      <c r="T636">
        <v>0</v>
      </c>
      <c r="U636" s="8">
        <f>Table3[[#This Row],[Discount]]*Table3[[#This Row],[Revenue]]</f>
        <v>0</v>
      </c>
      <c r="V636" s="8">
        <f>Table3[[#This Row],[Revenue]]-Table3[[#This Row],[Total Discount]]</f>
        <v>39000</v>
      </c>
    </row>
    <row r="637" spans="1:22" x14ac:dyDescent="0.35">
      <c r="A637">
        <v>633</v>
      </c>
      <c r="B637" t="s">
        <v>2240</v>
      </c>
      <c r="C637" s="5">
        <v>42888</v>
      </c>
      <c r="D637" s="6">
        <v>2017</v>
      </c>
      <c r="E637" s="5" t="s">
        <v>34</v>
      </c>
      <c r="F637" s="7">
        <v>2</v>
      </c>
      <c r="G637" t="s">
        <v>51</v>
      </c>
      <c r="H637" t="s">
        <v>139</v>
      </c>
      <c r="I637" t="s">
        <v>2241</v>
      </c>
      <c r="J637" t="s">
        <v>75</v>
      </c>
      <c r="K637" t="s">
        <v>141</v>
      </c>
      <c r="L637">
        <v>44052</v>
      </c>
      <c r="M637" t="s">
        <v>2242</v>
      </c>
      <c r="N637" t="s">
        <v>135</v>
      </c>
      <c r="O637" t="s">
        <v>136</v>
      </c>
      <c r="P637" t="s">
        <v>2243</v>
      </c>
      <c r="Q637" s="8">
        <v>3000</v>
      </c>
      <c r="R637">
        <v>1</v>
      </c>
      <c r="S637" s="8">
        <f>Table3[[#This Row],[Harga]]*Table3[[#This Row],[Quantity]]</f>
        <v>3000</v>
      </c>
      <c r="T637">
        <v>0.4</v>
      </c>
      <c r="U637" s="8">
        <f>Table3[[#This Row],[Discount]]*Table3[[#This Row],[Revenue]]</f>
        <v>1200</v>
      </c>
      <c r="V637" s="8">
        <f>Table3[[#This Row],[Revenue]]-Table3[[#This Row],[Total Discount]]</f>
        <v>1800</v>
      </c>
    </row>
    <row r="638" spans="1:22" x14ac:dyDescent="0.35">
      <c r="A638">
        <v>634</v>
      </c>
      <c r="B638" t="s">
        <v>2244</v>
      </c>
      <c r="C638" s="5">
        <v>41686</v>
      </c>
      <c r="D638" s="6">
        <v>2014</v>
      </c>
      <c r="E638" s="5" t="s">
        <v>344</v>
      </c>
      <c r="F638" s="7">
        <v>16</v>
      </c>
      <c r="G638" t="s">
        <v>67</v>
      </c>
      <c r="H638" t="s">
        <v>139</v>
      </c>
      <c r="I638" t="s">
        <v>2245</v>
      </c>
      <c r="J638" t="s">
        <v>27</v>
      </c>
      <c r="K638" t="s">
        <v>274</v>
      </c>
      <c r="L638">
        <v>75220</v>
      </c>
      <c r="M638" t="s">
        <v>1747</v>
      </c>
      <c r="N638" t="s">
        <v>40</v>
      </c>
      <c r="O638" t="s">
        <v>71</v>
      </c>
      <c r="P638" t="s">
        <v>1748</v>
      </c>
      <c r="Q638" s="8">
        <v>2000</v>
      </c>
      <c r="R638">
        <v>3</v>
      </c>
      <c r="S638" s="8">
        <f>Table3[[#This Row],[Harga]]*Table3[[#This Row],[Quantity]]</f>
        <v>6000</v>
      </c>
      <c r="T638">
        <v>0.8</v>
      </c>
      <c r="U638" s="8">
        <f>Table3[[#This Row],[Discount]]*Table3[[#This Row],[Revenue]]</f>
        <v>4800</v>
      </c>
      <c r="V638" s="8">
        <f>Table3[[#This Row],[Revenue]]-Table3[[#This Row],[Total Discount]]</f>
        <v>1200</v>
      </c>
    </row>
    <row r="639" spans="1:22" x14ac:dyDescent="0.35">
      <c r="A639">
        <v>635</v>
      </c>
      <c r="B639" t="s">
        <v>2246</v>
      </c>
      <c r="C639" s="5">
        <v>41765</v>
      </c>
      <c r="D639" s="6">
        <v>2014</v>
      </c>
      <c r="E639" s="5" t="s">
        <v>87</v>
      </c>
      <c r="F639" s="7">
        <v>6</v>
      </c>
      <c r="G639" t="s">
        <v>67</v>
      </c>
      <c r="H639" t="s">
        <v>105</v>
      </c>
      <c r="I639" t="s">
        <v>74</v>
      </c>
      <c r="J639" t="s">
        <v>75</v>
      </c>
      <c r="K639" t="s">
        <v>545</v>
      </c>
      <c r="L639">
        <v>90049</v>
      </c>
      <c r="M639" t="s">
        <v>2247</v>
      </c>
      <c r="N639" t="s">
        <v>40</v>
      </c>
      <c r="O639" t="s">
        <v>71</v>
      </c>
      <c r="P639" t="s">
        <v>2248</v>
      </c>
      <c r="Q639" s="8">
        <v>141000</v>
      </c>
      <c r="R639">
        <v>8</v>
      </c>
      <c r="S639" s="8">
        <f>Table3[[#This Row],[Harga]]*Table3[[#This Row],[Quantity]]</f>
        <v>1128000</v>
      </c>
      <c r="T639">
        <v>0.2</v>
      </c>
      <c r="U639" s="8">
        <f>Table3[[#This Row],[Discount]]*Table3[[#This Row],[Revenue]]</f>
        <v>225600</v>
      </c>
      <c r="V639" s="8">
        <f>Table3[[#This Row],[Revenue]]-Table3[[#This Row],[Total Discount]]</f>
        <v>902400</v>
      </c>
    </row>
    <row r="640" spans="1:22" x14ac:dyDescent="0.35">
      <c r="A640">
        <v>636</v>
      </c>
      <c r="B640" t="s">
        <v>2249</v>
      </c>
      <c r="C640" s="5">
        <v>42506</v>
      </c>
      <c r="D640" s="6">
        <v>2016</v>
      </c>
      <c r="E640" s="5" t="s">
        <v>87</v>
      </c>
      <c r="F640" s="7">
        <v>16</v>
      </c>
      <c r="G640" t="s">
        <v>67</v>
      </c>
      <c r="H640" t="s">
        <v>139</v>
      </c>
      <c r="I640" t="s">
        <v>2250</v>
      </c>
      <c r="J640" t="s">
        <v>27</v>
      </c>
      <c r="K640" t="s">
        <v>141</v>
      </c>
      <c r="L640">
        <v>6457</v>
      </c>
      <c r="M640" t="s">
        <v>2251</v>
      </c>
      <c r="N640" t="s">
        <v>40</v>
      </c>
      <c r="O640" t="s">
        <v>84</v>
      </c>
      <c r="P640" t="s">
        <v>2252</v>
      </c>
      <c r="Q640" s="8">
        <v>553000</v>
      </c>
      <c r="R640">
        <v>4</v>
      </c>
      <c r="S640" s="8">
        <f>Table3[[#This Row],[Harga]]*Table3[[#This Row],[Quantity]]</f>
        <v>2212000</v>
      </c>
      <c r="T640">
        <v>0</v>
      </c>
      <c r="U640" s="8">
        <f>Table3[[#This Row],[Discount]]*Table3[[#This Row],[Revenue]]</f>
        <v>0</v>
      </c>
      <c r="V640" s="8">
        <f>Table3[[#This Row],[Revenue]]-Table3[[#This Row],[Total Discount]]</f>
        <v>2212000</v>
      </c>
    </row>
    <row r="641" spans="1:22" x14ac:dyDescent="0.35">
      <c r="A641">
        <v>637</v>
      </c>
      <c r="B641" t="s">
        <v>2253</v>
      </c>
      <c r="C641" s="5">
        <v>42827</v>
      </c>
      <c r="D641" s="6">
        <v>2017</v>
      </c>
      <c r="E641" s="5" t="s">
        <v>58</v>
      </c>
      <c r="F641" s="7">
        <v>2</v>
      </c>
      <c r="G641" t="s">
        <v>67</v>
      </c>
      <c r="H641" t="s">
        <v>25</v>
      </c>
      <c r="I641" t="s">
        <v>2254</v>
      </c>
      <c r="J641" t="s">
        <v>27</v>
      </c>
      <c r="K641" t="s">
        <v>118</v>
      </c>
      <c r="L641">
        <v>90008</v>
      </c>
      <c r="M641" t="s">
        <v>2255</v>
      </c>
      <c r="N641" t="s">
        <v>30</v>
      </c>
      <c r="O641" t="s">
        <v>55</v>
      </c>
      <c r="P641" t="s">
        <v>2256</v>
      </c>
      <c r="Q641" s="8">
        <v>26000</v>
      </c>
      <c r="R641">
        <v>3</v>
      </c>
      <c r="S641" s="8">
        <f>Table3[[#This Row],[Harga]]*Table3[[#This Row],[Quantity]]</f>
        <v>78000</v>
      </c>
      <c r="T641">
        <v>0</v>
      </c>
      <c r="U641" s="8">
        <f>Table3[[#This Row],[Discount]]*Table3[[#This Row],[Revenue]]</f>
        <v>0</v>
      </c>
      <c r="V641" s="8">
        <f>Table3[[#This Row],[Revenue]]-Table3[[#This Row],[Total Discount]]</f>
        <v>78000</v>
      </c>
    </row>
    <row r="642" spans="1:22" x14ac:dyDescent="0.35">
      <c r="A642">
        <v>638</v>
      </c>
      <c r="B642" t="s">
        <v>2257</v>
      </c>
      <c r="C642" s="5">
        <v>42825</v>
      </c>
      <c r="D642" s="6">
        <v>2017</v>
      </c>
      <c r="E642" s="5" t="s">
        <v>159</v>
      </c>
      <c r="F642" s="7">
        <v>31</v>
      </c>
      <c r="G642" t="s">
        <v>51</v>
      </c>
      <c r="H642" t="s">
        <v>139</v>
      </c>
      <c r="I642" t="s">
        <v>2258</v>
      </c>
      <c r="J642" t="s">
        <v>27</v>
      </c>
      <c r="K642" t="s">
        <v>248</v>
      </c>
      <c r="L642">
        <v>10011</v>
      </c>
      <c r="M642" t="s">
        <v>2259</v>
      </c>
      <c r="N642" t="s">
        <v>30</v>
      </c>
      <c r="O642" t="s">
        <v>55</v>
      </c>
      <c r="P642" t="s">
        <v>2260</v>
      </c>
      <c r="Q642" s="8">
        <v>30000</v>
      </c>
      <c r="R642">
        <v>2</v>
      </c>
      <c r="S642" s="8">
        <f>Table3[[#This Row],[Harga]]*Table3[[#This Row],[Quantity]]</f>
        <v>60000</v>
      </c>
      <c r="T642">
        <v>0</v>
      </c>
      <c r="U642" s="8">
        <f>Table3[[#This Row],[Discount]]*Table3[[#This Row],[Revenue]]</f>
        <v>0</v>
      </c>
      <c r="V642" s="8">
        <f>Table3[[#This Row],[Revenue]]-Table3[[#This Row],[Total Discount]]</f>
        <v>60000</v>
      </c>
    </row>
    <row r="643" spans="1:22" x14ac:dyDescent="0.35">
      <c r="A643">
        <v>639</v>
      </c>
      <c r="B643" t="s">
        <v>2261</v>
      </c>
      <c r="C643" s="5">
        <v>42737</v>
      </c>
      <c r="D643" s="6">
        <v>2017</v>
      </c>
      <c r="E643" s="5" t="s">
        <v>115</v>
      </c>
      <c r="F643" s="7">
        <v>2</v>
      </c>
      <c r="G643" t="s">
        <v>35</v>
      </c>
      <c r="H643" t="s">
        <v>139</v>
      </c>
      <c r="I643" t="s">
        <v>2262</v>
      </c>
      <c r="J643" t="s">
        <v>37</v>
      </c>
      <c r="K643" t="s">
        <v>38</v>
      </c>
      <c r="L643">
        <v>28540</v>
      </c>
      <c r="M643" t="s">
        <v>2263</v>
      </c>
      <c r="N643" t="s">
        <v>135</v>
      </c>
      <c r="O643" t="s">
        <v>567</v>
      </c>
      <c r="P643" t="s">
        <v>2264</v>
      </c>
      <c r="Q643" s="8">
        <v>696000</v>
      </c>
      <c r="R643">
        <v>2</v>
      </c>
      <c r="S643" s="8">
        <f>Table3[[#This Row],[Harga]]*Table3[[#This Row],[Quantity]]</f>
        <v>1392000</v>
      </c>
      <c r="T643">
        <v>0.5</v>
      </c>
      <c r="U643" s="8">
        <f>Table3[[#This Row],[Discount]]*Table3[[#This Row],[Revenue]]</f>
        <v>696000</v>
      </c>
      <c r="V643" s="8">
        <f>Table3[[#This Row],[Revenue]]-Table3[[#This Row],[Total Discount]]</f>
        <v>696000</v>
      </c>
    </row>
    <row r="644" spans="1:22" x14ac:dyDescent="0.35">
      <c r="A644">
        <v>640</v>
      </c>
      <c r="B644" t="s">
        <v>2265</v>
      </c>
      <c r="C644" s="5">
        <v>42152</v>
      </c>
      <c r="D644" s="6">
        <v>2015</v>
      </c>
      <c r="E644" s="5" t="s">
        <v>87</v>
      </c>
      <c r="F644" s="7">
        <v>28</v>
      </c>
      <c r="G644" t="s">
        <v>51</v>
      </c>
      <c r="H644" t="s">
        <v>139</v>
      </c>
      <c r="I644" t="s">
        <v>261</v>
      </c>
      <c r="J644" t="s">
        <v>27</v>
      </c>
      <c r="K644" t="s">
        <v>218</v>
      </c>
      <c r="L644">
        <v>11520</v>
      </c>
      <c r="M644" t="s">
        <v>2266</v>
      </c>
      <c r="N644" t="s">
        <v>40</v>
      </c>
      <c r="O644" t="s">
        <v>96</v>
      </c>
      <c r="P644" t="s">
        <v>2267</v>
      </c>
      <c r="Q644" s="8">
        <v>48000</v>
      </c>
      <c r="R644">
        <v>3</v>
      </c>
      <c r="S644" s="8">
        <f>Table3[[#This Row],[Harga]]*Table3[[#This Row],[Quantity]]</f>
        <v>144000</v>
      </c>
      <c r="T644">
        <v>0</v>
      </c>
      <c r="U644" s="8">
        <f>Table3[[#This Row],[Discount]]*Table3[[#This Row],[Revenue]]</f>
        <v>0</v>
      </c>
      <c r="V644" s="8">
        <f>Table3[[#This Row],[Revenue]]-Table3[[#This Row],[Total Discount]]</f>
        <v>144000</v>
      </c>
    </row>
    <row r="645" spans="1:22" x14ac:dyDescent="0.35">
      <c r="A645">
        <v>641</v>
      </c>
      <c r="B645" t="s">
        <v>2268</v>
      </c>
      <c r="C645" s="5">
        <v>41715</v>
      </c>
      <c r="D645" s="6">
        <v>2014</v>
      </c>
      <c r="E645" s="5" t="s">
        <v>159</v>
      </c>
      <c r="F645" s="7">
        <v>17</v>
      </c>
      <c r="G645" t="s">
        <v>67</v>
      </c>
      <c r="H645" t="s">
        <v>25</v>
      </c>
      <c r="I645" t="s">
        <v>984</v>
      </c>
      <c r="J645" t="s">
        <v>27</v>
      </c>
      <c r="K645" t="s">
        <v>369</v>
      </c>
      <c r="L645">
        <v>55044</v>
      </c>
      <c r="M645" t="s">
        <v>1309</v>
      </c>
      <c r="N645" t="s">
        <v>40</v>
      </c>
      <c r="O645" t="s">
        <v>78</v>
      </c>
      <c r="P645" t="s">
        <v>1310</v>
      </c>
      <c r="Q645" s="8">
        <v>282000</v>
      </c>
      <c r="R645">
        <v>2</v>
      </c>
      <c r="S645" s="8">
        <f>Table3[[#This Row],[Harga]]*Table3[[#This Row],[Quantity]]</f>
        <v>564000</v>
      </c>
      <c r="T645">
        <v>0</v>
      </c>
      <c r="U645" s="8">
        <f>Table3[[#This Row],[Discount]]*Table3[[#This Row],[Revenue]]</f>
        <v>0</v>
      </c>
      <c r="V645" s="8">
        <f>Table3[[#This Row],[Revenue]]-Table3[[#This Row],[Total Discount]]</f>
        <v>564000</v>
      </c>
    </row>
    <row r="646" spans="1:22" x14ac:dyDescent="0.35">
      <c r="A646">
        <v>642</v>
      </c>
      <c r="B646" t="s">
        <v>2269</v>
      </c>
      <c r="C646" s="5">
        <v>41915</v>
      </c>
      <c r="D646" s="6">
        <v>2014</v>
      </c>
      <c r="E646" s="5" t="s">
        <v>44</v>
      </c>
      <c r="F646" s="7">
        <v>3</v>
      </c>
      <c r="G646" t="s">
        <v>24</v>
      </c>
      <c r="H646" t="s">
        <v>25</v>
      </c>
      <c r="I646" t="s">
        <v>2270</v>
      </c>
      <c r="J646" t="s">
        <v>27</v>
      </c>
      <c r="K646" t="s">
        <v>329</v>
      </c>
      <c r="L646">
        <v>60201</v>
      </c>
      <c r="M646" t="s">
        <v>2271</v>
      </c>
      <c r="N646" t="s">
        <v>30</v>
      </c>
      <c r="O646" t="s">
        <v>108</v>
      </c>
      <c r="P646" t="s">
        <v>2272</v>
      </c>
      <c r="Q646" s="8">
        <v>259000</v>
      </c>
      <c r="R646">
        <v>3</v>
      </c>
      <c r="S646" s="8">
        <f>Table3[[#This Row],[Harga]]*Table3[[#This Row],[Quantity]]</f>
        <v>777000</v>
      </c>
      <c r="T646">
        <v>0.3</v>
      </c>
      <c r="U646" s="8">
        <f>Table3[[#This Row],[Discount]]*Table3[[#This Row],[Revenue]]</f>
        <v>233100</v>
      </c>
      <c r="V646" s="8">
        <f>Table3[[#This Row],[Revenue]]-Table3[[#This Row],[Total Discount]]</f>
        <v>543900</v>
      </c>
    </row>
    <row r="647" spans="1:22" x14ac:dyDescent="0.35">
      <c r="A647">
        <v>643</v>
      </c>
      <c r="B647" t="s">
        <v>2273</v>
      </c>
      <c r="C647" s="5">
        <v>42457</v>
      </c>
      <c r="D647" s="6">
        <v>2016</v>
      </c>
      <c r="E647" s="5" t="s">
        <v>159</v>
      </c>
      <c r="F647" s="7">
        <v>28</v>
      </c>
      <c r="G647" t="s">
        <v>35</v>
      </c>
      <c r="H647" t="s">
        <v>25</v>
      </c>
      <c r="I647" t="s">
        <v>2262</v>
      </c>
      <c r="J647" t="s">
        <v>37</v>
      </c>
      <c r="K647" t="s">
        <v>218</v>
      </c>
      <c r="L647">
        <v>22204</v>
      </c>
      <c r="M647" t="s">
        <v>2274</v>
      </c>
      <c r="N647" t="s">
        <v>40</v>
      </c>
      <c r="O647" t="s">
        <v>84</v>
      </c>
      <c r="P647" t="s">
        <v>2275</v>
      </c>
      <c r="Q647" s="8">
        <v>32000</v>
      </c>
      <c r="R647">
        <v>2</v>
      </c>
      <c r="S647" s="8">
        <f>Table3[[#This Row],[Harga]]*Table3[[#This Row],[Quantity]]</f>
        <v>64000</v>
      </c>
      <c r="T647">
        <v>0</v>
      </c>
      <c r="U647" s="8">
        <f>Table3[[#This Row],[Discount]]*Table3[[#This Row],[Revenue]]</f>
        <v>0</v>
      </c>
      <c r="V647" s="8">
        <f>Table3[[#This Row],[Revenue]]-Table3[[#This Row],[Total Discount]]</f>
        <v>64000</v>
      </c>
    </row>
    <row r="648" spans="1:22" x14ac:dyDescent="0.35">
      <c r="A648">
        <v>644</v>
      </c>
      <c r="B648" t="s">
        <v>2276</v>
      </c>
      <c r="C648" s="5">
        <v>42859</v>
      </c>
      <c r="D648" s="6">
        <v>2017</v>
      </c>
      <c r="E648" s="5" t="s">
        <v>87</v>
      </c>
      <c r="F648" s="7">
        <v>4</v>
      </c>
      <c r="G648" t="s">
        <v>67</v>
      </c>
      <c r="H648" t="s">
        <v>25</v>
      </c>
      <c r="I648" t="s">
        <v>1727</v>
      </c>
      <c r="J648" t="s">
        <v>37</v>
      </c>
      <c r="K648" t="s">
        <v>100</v>
      </c>
      <c r="L648">
        <v>94109</v>
      </c>
      <c r="M648" t="s">
        <v>2277</v>
      </c>
      <c r="N648" t="s">
        <v>135</v>
      </c>
      <c r="O648" t="s">
        <v>136</v>
      </c>
      <c r="P648" t="s">
        <v>2278</v>
      </c>
      <c r="Q648" s="8">
        <v>184000</v>
      </c>
      <c r="R648">
        <v>5</v>
      </c>
      <c r="S648" s="8">
        <f>Table3[[#This Row],[Harga]]*Table3[[#This Row],[Quantity]]</f>
        <v>920000</v>
      </c>
      <c r="T648">
        <v>0.2</v>
      </c>
      <c r="U648" s="8">
        <f>Table3[[#This Row],[Discount]]*Table3[[#This Row],[Revenue]]</f>
        <v>184000</v>
      </c>
      <c r="V648" s="8">
        <f>Table3[[#This Row],[Revenue]]-Table3[[#This Row],[Total Discount]]</f>
        <v>736000</v>
      </c>
    </row>
    <row r="649" spans="1:22" x14ac:dyDescent="0.35">
      <c r="A649">
        <v>645</v>
      </c>
      <c r="B649" t="s">
        <v>2279</v>
      </c>
      <c r="C649" s="5">
        <v>41825</v>
      </c>
      <c r="D649" s="6">
        <v>2014</v>
      </c>
      <c r="E649" s="5" t="s">
        <v>104</v>
      </c>
      <c r="F649" s="7">
        <v>5</v>
      </c>
      <c r="G649" t="s">
        <v>35</v>
      </c>
      <c r="H649" t="s">
        <v>59</v>
      </c>
      <c r="I649" t="s">
        <v>2131</v>
      </c>
      <c r="J649" t="s">
        <v>27</v>
      </c>
      <c r="K649" t="s">
        <v>166</v>
      </c>
      <c r="L649">
        <v>77036</v>
      </c>
      <c r="M649" t="s">
        <v>1236</v>
      </c>
      <c r="N649" t="s">
        <v>40</v>
      </c>
      <c r="O649" t="s">
        <v>84</v>
      </c>
      <c r="P649" t="s">
        <v>1237</v>
      </c>
      <c r="Q649" s="8">
        <v>460000</v>
      </c>
      <c r="R649">
        <v>3</v>
      </c>
      <c r="S649" s="8">
        <f>Table3[[#This Row],[Harga]]*Table3[[#This Row],[Quantity]]</f>
        <v>1380000</v>
      </c>
      <c r="T649">
        <v>0.2</v>
      </c>
      <c r="U649" s="8">
        <f>Table3[[#This Row],[Discount]]*Table3[[#This Row],[Revenue]]</f>
        <v>276000</v>
      </c>
      <c r="V649" s="8">
        <f>Table3[[#This Row],[Revenue]]-Table3[[#This Row],[Total Discount]]</f>
        <v>1104000</v>
      </c>
    </row>
    <row r="650" spans="1:22" x14ac:dyDescent="0.35">
      <c r="A650">
        <v>646</v>
      </c>
      <c r="B650" t="s">
        <v>2280</v>
      </c>
      <c r="C650" s="5">
        <v>42495</v>
      </c>
      <c r="D650" s="6">
        <v>2016</v>
      </c>
      <c r="E650" s="5" t="s">
        <v>87</v>
      </c>
      <c r="F650" s="7">
        <v>5</v>
      </c>
      <c r="G650" t="s">
        <v>51</v>
      </c>
      <c r="H650" t="s">
        <v>139</v>
      </c>
      <c r="I650" t="s">
        <v>2281</v>
      </c>
      <c r="J650" t="s">
        <v>27</v>
      </c>
      <c r="K650" t="s">
        <v>28</v>
      </c>
      <c r="L650">
        <v>40214</v>
      </c>
      <c r="M650" t="s">
        <v>2282</v>
      </c>
      <c r="N650" t="s">
        <v>40</v>
      </c>
      <c r="O650" t="s">
        <v>63</v>
      </c>
      <c r="P650" t="s">
        <v>2283</v>
      </c>
      <c r="Q650" s="8">
        <v>80000</v>
      </c>
      <c r="R650">
        <v>3</v>
      </c>
      <c r="S650" s="8">
        <f>Table3[[#This Row],[Harga]]*Table3[[#This Row],[Quantity]]</f>
        <v>240000</v>
      </c>
      <c r="T650">
        <v>0</v>
      </c>
      <c r="U650" s="8">
        <f>Table3[[#This Row],[Discount]]*Table3[[#This Row],[Revenue]]</f>
        <v>0</v>
      </c>
      <c r="V650" s="8">
        <f>Table3[[#This Row],[Revenue]]-Table3[[#This Row],[Total Discount]]</f>
        <v>240000</v>
      </c>
    </row>
    <row r="651" spans="1:22" x14ac:dyDescent="0.35">
      <c r="A651">
        <v>647</v>
      </c>
      <c r="B651" t="s">
        <v>2284</v>
      </c>
      <c r="C651" s="5">
        <v>42851</v>
      </c>
      <c r="D651" s="6">
        <v>2017</v>
      </c>
      <c r="E651" s="5" t="s">
        <v>58</v>
      </c>
      <c r="F651" s="7">
        <v>26</v>
      </c>
      <c r="G651" t="s">
        <v>67</v>
      </c>
      <c r="H651" t="s">
        <v>25</v>
      </c>
      <c r="I651" t="s">
        <v>2285</v>
      </c>
      <c r="J651" t="s">
        <v>27</v>
      </c>
      <c r="K651" t="s">
        <v>253</v>
      </c>
      <c r="L651">
        <v>76106</v>
      </c>
      <c r="M651" t="s">
        <v>1316</v>
      </c>
      <c r="N651" t="s">
        <v>30</v>
      </c>
      <c r="O651" t="s">
        <v>55</v>
      </c>
      <c r="P651" t="s">
        <v>1317</v>
      </c>
      <c r="Q651" s="8">
        <v>10000</v>
      </c>
      <c r="R651">
        <v>1</v>
      </c>
      <c r="S651" s="8">
        <f>Table3[[#This Row],[Harga]]*Table3[[#This Row],[Quantity]]</f>
        <v>10000</v>
      </c>
      <c r="T651">
        <v>0.6</v>
      </c>
      <c r="U651" s="8">
        <f>Table3[[#This Row],[Discount]]*Table3[[#This Row],[Revenue]]</f>
        <v>6000</v>
      </c>
      <c r="V651" s="8">
        <f>Table3[[#This Row],[Revenue]]-Table3[[#This Row],[Total Discount]]</f>
        <v>4000</v>
      </c>
    </row>
    <row r="652" spans="1:22" x14ac:dyDescent="0.35">
      <c r="A652">
        <v>648</v>
      </c>
      <c r="B652" t="s">
        <v>2286</v>
      </c>
      <c r="C652" s="5">
        <v>41908</v>
      </c>
      <c r="D652" s="6">
        <v>2014</v>
      </c>
      <c r="E652" s="5" t="s">
        <v>111</v>
      </c>
      <c r="F652" s="7">
        <v>26</v>
      </c>
      <c r="G652" t="s">
        <v>67</v>
      </c>
      <c r="H652" t="s">
        <v>25</v>
      </c>
      <c r="I652" t="s">
        <v>2287</v>
      </c>
      <c r="J652" t="s">
        <v>27</v>
      </c>
      <c r="K652" t="s">
        <v>38</v>
      </c>
      <c r="L652">
        <v>90049</v>
      </c>
      <c r="M652" t="s">
        <v>2288</v>
      </c>
      <c r="N652" t="s">
        <v>30</v>
      </c>
      <c r="O652" t="s">
        <v>108</v>
      </c>
      <c r="P652" t="s">
        <v>2289</v>
      </c>
      <c r="Q652" s="8">
        <v>146000</v>
      </c>
      <c r="R652">
        <v>2</v>
      </c>
      <c r="S652" s="8">
        <f>Table3[[#This Row],[Harga]]*Table3[[#This Row],[Quantity]]</f>
        <v>292000</v>
      </c>
      <c r="T652">
        <v>0.2</v>
      </c>
      <c r="U652" s="8">
        <f>Table3[[#This Row],[Discount]]*Table3[[#This Row],[Revenue]]</f>
        <v>58400</v>
      </c>
      <c r="V652" s="8">
        <f>Table3[[#This Row],[Revenue]]-Table3[[#This Row],[Total Discount]]</f>
        <v>233600</v>
      </c>
    </row>
    <row r="653" spans="1:22" x14ac:dyDescent="0.35">
      <c r="A653">
        <v>649</v>
      </c>
      <c r="B653" t="s">
        <v>2290</v>
      </c>
      <c r="C653" s="5">
        <v>43027</v>
      </c>
      <c r="D653" s="6">
        <v>2017</v>
      </c>
      <c r="E653" s="5" t="s">
        <v>44</v>
      </c>
      <c r="F653" s="7">
        <v>19</v>
      </c>
      <c r="G653" t="s">
        <v>24</v>
      </c>
      <c r="H653" t="s">
        <v>25</v>
      </c>
      <c r="I653" t="s">
        <v>2291</v>
      </c>
      <c r="J653" t="s">
        <v>37</v>
      </c>
      <c r="K653" t="s">
        <v>519</v>
      </c>
      <c r="L653">
        <v>19120</v>
      </c>
      <c r="M653" t="s">
        <v>1505</v>
      </c>
      <c r="N653" t="s">
        <v>40</v>
      </c>
      <c r="O653" t="s">
        <v>96</v>
      </c>
      <c r="P653" t="s">
        <v>1506</v>
      </c>
      <c r="Q653" s="8">
        <v>36000</v>
      </c>
      <c r="R653">
        <v>7</v>
      </c>
      <c r="S653" s="8">
        <f>Table3[[#This Row],[Harga]]*Table3[[#This Row],[Quantity]]</f>
        <v>252000</v>
      </c>
      <c r="T653">
        <v>0.2</v>
      </c>
      <c r="U653" s="8">
        <f>Table3[[#This Row],[Discount]]*Table3[[#This Row],[Revenue]]</f>
        <v>50400</v>
      </c>
      <c r="V653" s="8">
        <f>Table3[[#This Row],[Revenue]]-Table3[[#This Row],[Total Discount]]</f>
        <v>201600</v>
      </c>
    </row>
    <row r="654" spans="1:22" x14ac:dyDescent="0.35">
      <c r="A654">
        <v>650</v>
      </c>
      <c r="B654" t="s">
        <v>2292</v>
      </c>
      <c r="C654" s="5">
        <v>43049</v>
      </c>
      <c r="D654" s="6">
        <v>2017</v>
      </c>
      <c r="E654" s="5" t="s">
        <v>23</v>
      </c>
      <c r="F654" s="7">
        <v>10</v>
      </c>
      <c r="G654" t="s">
        <v>35</v>
      </c>
      <c r="H654" t="s">
        <v>25</v>
      </c>
      <c r="I654" t="s">
        <v>2293</v>
      </c>
      <c r="J654" t="s">
        <v>37</v>
      </c>
      <c r="K654" t="s">
        <v>545</v>
      </c>
      <c r="L654">
        <v>85705</v>
      </c>
      <c r="M654" t="s">
        <v>1411</v>
      </c>
      <c r="N654" t="s">
        <v>40</v>
      </c>
      <c r="O654" t="s">
        <v>71</v>
      </c>
      <c r="P654" t="s">
        <v>1412</v>
      </c>
      <c r="Q654" s="8">
        <v>19000</v>
      </c>
      <c r="R654">
        <v>14</v>
      </c>
      <c r="S654" s="8">
        <f>Table3[[#This Row],[Harga]]*Table3[[#This Row],[Quantity]]</f>
        <v>266000</v>
      </c>
      <c r="T654">
        <v>0.7</v>
      </c>
      <c r="U654" s="8">
        <f>Table3[[#This Row],[Discount]]*Table3[[#This Row],[Revenue]]</f>
        <v>186200</v>
      </c>
      <c r="V654" s="8">
        <f>Table3[[#This Row],[Revenue]]-Table3[[#This Row],[Total Discount]]</f>
        <v>79800</v>
      </c>
    </row>
    <row r="655" spans="1:22" x14ac:dyDescent="0.35">
      <c r="A655">
        <v>651</v>
      </c>
      <c r="B655" t="s">
        <v>2294</v>
      </c>
      <c r="C655" s="5">
        <v>42924</v>
      </c>
      <c r="D655" s="6">
        <v>2017</v>
      </c>
      <c r="E655" s="5" t="s">
        <v>104</v>
      </c>
      <c r="F655" s="7">
        <v>8</v>
      </c>
      <c r="G655" t="s">
        <v>24</v>
      </c>
      <c r="H655" t="s">
        <v>25</v>
      </c>
      <c r="I655" t="s">
        <v>2295</v>
      </c>
      <c r="J655" t="s">
        <v>75</v>
      </c>
      <c r="K655" t="s">
        <v>420</v>
      </c>
      <c r="L655">
        <v>90660</v>
      </c>
      <c r="M655" t="s">
        <v>652</v>
      </c>
      <c r="N655" t="s">
        <v>30</v>
      </c>
      <c r="O655" t="s">
        <v>55</v>
      </c>
      <c r="P655" t="s">
        <v>653</v>
      </c>
      <c r="Q655" s="8">
        <v>88000</v>
      </c>
      <c r="R655">
        <v>5</v>
      </c>
      <c r="S655" s="8">
        <f>Table3[[#This Row],[Harga]]*Table3[[#This Row],[Quantity]]</f>
        <v>440000</v>
      </c>
      <c r="T655">
        <v>0</v>
      </c>
      <c r="U655" s="8">
        <f>Table3[[#This Row],[Discount]]*Table3[[#This Row],[Revenue]]</f>
        <v>0</v>
      </c>
      <c r="V655" s="8">
        <f>Table3[[#This Row],[Revenue]]-Table3[[#This Row],[Total Discount]]</f>
        <v>440000</v>
      </c>
    </row>
    <row r="656" spans="1:22" x14ac:dyDescent="0.35">
      <c r="A656">
        <v>652</v>
      </c>
      <c r="B656" t="s">
        <v>2296</v>
      </c>
      <c r="C656" s="5">
        <v>42362</v>
      </c>
      <c r="D656" s="6">
        <v>2015</v>
      </c>
      <c r="E656" s="5" t="s">
        <v>66</v>
      </c>
      <c r="F656" s="7">
        <v>24</v>
      </c>
      <c r="G656" t="s">
        <v>51</v>
      </c>
      <c r="H656" t="s">
        <v>105</v>
      </c>
      <c r="I656" t="s">
        <v>2250</v>
      </c>
      <c r="J656" t="s">
        <v>27</v>
      </c>
      <c r="K656" t="s">
        <v>500</v>
      </c>
      <c r="L656">
        <v>80906</v>
      </c>
      <c r="M656" t="s">
        <v>456</v>
      </c>
      <c r="N656" t="s">
        <v>30</v>
      </c>
      <c r="O656" t="s">
        <v>31</v>
      </c>
      <c r="P656" t="s">
        <v>457</v>
      </c>
      <c r="Q656" s="8">
        <v>900000</v>
      </c>
      <c r="R656">
        <v>7</v>
      </c>
      <c r="S656" s="8">
        <f>Table3[[#This Row],[Harga]]*Table3[[#This Row],[Quantity]]</f>
        <v>6300000</v>
      </c>
      <c r="T656">
        <v>0.7</v>
      </c>
      <c r="U656" s="8">
        <f>Table3[[#This Row],[Discount]]*Table3[[#This Row],[Revenue]]</f>
        <v>4410000</v>
      </c>
      <c r="V656" s="8">
        <f>Table3[[#This Row],[Revenue]]-Table3[[#This Row],[Total Discount]]</f>
        <v>1890000</v>
      </c>
    </row>
    <row r="657" spans="1:22" x14ac:dyDescent="0.35">
      <c r="A657">
        <v>653</v>
      </c>
      <c r="B657" t="s">
        <v>2297</v>
      </c>
      <c r="C657" s="5">
        <v>42801</v>
      </c>
      <c r="D657" s="6">
        <v>2017</v>
      </c>
      <c r="E657" s="5" t="s">
        <v>159</v>
      </c>
      <c r="F657" s="7">
        <v>7</v>
      </c>
      <c r="G657" t="s">
        <v>35</v>
      </c>
      <c r="H657" t="s">
        <v>59</v>
      </c>
      <c r="I657" t="s">
        <v>2298</v>
      </c>
      <c r="J657" t="s">
        <v>75</v>
      </c>
      <c r="K657" t="s">
        <v>76</v>
      </c>
      <c r="L657">
        <v>20735</v>
      </c>
      <c r="M657" t="s">
        <v>2299</v>
      </c>
      <c r="N657" t="s">
        <v>135</v>
      </c>
      <c r="O657" t="s">
        <v>162</v>
      </c>
      <c r="P657" t="s">
        <v>2300</v>
      </c>
      <c r="Q657" s="8">
        <v>50000</v>
      </c>
      <c r="R657">
        <v>3</v>
      </c>
      <c r="S657" s="8">
        <f>Table3[[#This Row],[Harga]]*Table3[[#This Row],[Quantity]]</f>
        <v>150000</v>
      </c>
      <c r="T657">
        <v>0</v>
      </c>
      <c r="U657" s="8">
        <f>Table3[[#This Row],[Discount]]*Table3[[#This Row],[Revenue]]</f>
        <v>0</v>
      </c>
      <c r="V657" s="8">
        <f>Table3[[#This Row],[Revenue]]-Table3[[#This Row],[Total Discount]]</f>
        <v>150000</v>
      </c>
    </row>
    <row r="658" spans="1:22" x14ac:dyDescent="0.35">
      <c r="A658">
        <v>654</v>
      </c>
      <c r="B658" t="s">
        <v>2301</v>
      </c>
      <c r="C658" s="5">
        <v>41730</v>
      </c>
      <c r="D658" s="6">
        <v>2014</v>
      </c>
      <c r="E658" s="5" t="s">
        <v>58</v>
      </c>
      <c r="F658" s="7">
        <v>1</v>
      </c>
      <c r="G658" t="s">
        <v>35</v>
      </c>
      <c r="H658" t="s">
        <v>139</v>
      </c>
      <c r="I658" t="s">
        <v>187</v>
      </c>
      <c r="J658" t="s">
        <v>27</v>
      </c>
      <c r="K658" t="s">
        <v>329</v>
      </c>
      <c r="L658">
        <v>94591</v>
      </c>
      <c r="M658" t="s">
        <v>2302</v>
      </c>
      <c r="N658" t="s">
        <v>40</v>
      </c>
      <c r="O658" t="s">
        <v>41</v>
      </c>
      <c r="P658" t="s">
        <v>2303</v>
      </c>
      <c r="Q658" s="8">
        <v>30000</v>
      </c>
      <c r="R658">
        <v>2</v>
      </c>
      <c r="S658" s="8">
        <f>Table3[[#This Row],[Harga]]*Table3[[#This Row],[Quantity]]</f>
        <v>60000</v>
      </c>
      <c r="T658">
        <v>0</v>
      </c>
      <c r="U658" s="8">
        <f>Table3[[#This Row],[Discount]]*Table3[[#This Row],[Revenue]]</f>
        <v>0</v>
      </c>
      <c r="V658" s="8">
        <f>Table3[[#This Row],[Revenue]]-Table3[[#This Row],[Total Discount]]</f>
        <v>60000</v>
      </c>
    </row>
    <row r="659" spans="1:22" x14ac:dyDescent="0.35">
      <c r="A659">
        <v>655</v>
      </c>
      <c r="B659" t="s">
        <v>2304</v>
      </c>
      <c r="C659" s="5">
        <v>42261</v>
      </c>
      <c r="D659" s="6">
        <v>2015</v>
      </c>
      <c r="E659" s="5" t="s">
        <v>111</v>
      </c>
      <c r="F659" s="7">
        <v>14</v>
      </c>
      <c r="G659" t="s">
        <v>51</v>
      </c>
      <c r="H659" t="s">
        <v>25</v>
      </c>
      <c r="I659" t="s">
        <v>1159</v>
      </c>
      <c r="J659" t="s">
        <v>27</v>
      </c>
      <c r="K659" t="s">
        <v>248</v>
      </c>
      <c r="L659">
        <v>84604</v>
      </c>
      <c r="M659" t="s">
        <v>2305</v>
      </c>
      <c r="N659" t="s">
        <v>30</v>
      </c>
      <c r="O659" t="s">
        <v>48</v>
      </c>
      <c r="P659" t="s">
        <v>2306</v>
      </c>
      <c r="Q659" s="8">
        <v>913000</v>
      </c>
      <c r="R659">
        <v>5</v>
      </c>
      <c r="S659" s="8">
        <f>Table3[[#This Row],[Harga]]*Table3[[#This Row],[Quantity]]</f>
        <v>4565000</v>
      </c>
      <c r="T659">
        <v>0</v>
      </c>
      <c r="U659" s="8">
        <f>Table3[[#This Row],[Discount]]*Table3[[#This Row],[Revenue]]</f>
        <v>0</v>
      </c>
      <c r="V659" s="8">
        <f>Table3[[#This Row],[Revenue]]-Table3[[#This Row],[Total Discount]]</f>
        <v>4565000</v>
      </c>
    </row>
    <row r="660" spans="1:22" x14ac:dyDescent="0.35">
      <c r="A660">
        <v>656</v>
      </c>
      <c r="B660" t="s">
        <v>2307</v>
      </c>
      <c r="C660" s="5">
        <v>41855</v>
      </c>
      <c r="D660" s="6">
        <v>2014</v>
      </c>
      <c r="E660" s="5" t="s">
        <v>93</v>
      </c>
      <c r="F660" s="7">
        <v>4</v>
      </c>
      <c r="G660" t="s">
        <v>24</v>
      </c>
      <c r="H660" t="s">
        <v>25</v>
      </c>
      <c r="I660" t="s">
        <v>518</v>
      </c>
      <c r="J660" t="s">
        <v>27</v>
      </c>
      <c r="K660" t="s">
        <v>100</v>
      </c>
      <c r="L660">
        <v>84062</v>
      </c>
      <c r="M660" t="s">
        <v>2308</v>
      </c>
      <c r="N660" t="s">
        <v>40</v>
      </c>
      <c r="O660" t="s">
        <v>78</v>
      </c>
      <c r="P660" t="s">
        <v>2309</v>
      </c>
      <c r="Q660" s="8">
        <v>1090000</v>
      </c>
      <c r="R660">
        <v>3</v>
      </c>
      <c r="S660" s="8">
        <f>Table3[[#This Row],[Harga]]*Table3[[#This Row],[Quantity]]</f>
        <v>3270000</v>
      </c>
      <c r="T660">
        <v>0</v>
      </c>
      <c r="U660" s="8">
        <f>Table3[[#This Row],[Discount]]*Table3[[#This Row],[Revenue]]</f>
        <v>0</v>
      </c>
      <c r="V660" s="8">
        <f>Table3[[#This Row],[Revenue]]-Table3[[#This Row],[Total Discount]]</f>
        <v>3270000</v>
      </c>
    </row>
    <row r="661" spans="1:22" x14ac:dyDescent="0.35">
      <c r="A661">
        <v>657</v>
      </c>
      <c r="B661" t="s">
        <v>2310</v>
      </c>
      <c r="C661" s="5">
        <v>42616</v>
      </c>
      <c r="D661" s="6">
        <v>2016</v>
      </c>
      <c r="E661" s="5" t="s">
        <v>111</v>
      </c>
      <c r="F661" s="7">
        <v>3</v>
      </c>
      <c r="G661" t="s">
        <v>51</v>
      </c>
      <c r="H661" t="s">
        <v>25</v>
      </c>
      <c r="I661" t="s">
        <v>2311</v>
      </c>
      <c r="J661" t="s">
        <v>75</v>
      </c>
      <c r="K661" t="s">
        <v>329</v>
      </c>
      <c r="L661">
        <v>60505</v>
      </c>
      <c r="M661" t="s">
        <v>1289</v>
      </c>
      <c r="N661" t="s">
        <v>30</v>
      </c>
      <c r="O661" t="s">
        <v>55</v>
      </c>
      <c r="P661" t="s">
        <v>1290</v>
      </c>
      <c r="Q661" s="8">
        <v>210000</v>
      </c>
      <c r="R661">
        <v>3</v>
      </c>
      <c r="S661" s="8">
        <f>Table3[[#This Row],[Harga]]*Table3[[#This Row],[Quantity]]</f>
        <v>630000</v>
      </c>
      <c r="T661">
        <v>0.6</v>
      </c>
      <c r="U661" s="8">
        <f>Table3[[#This Row],[Discount]]*Table3[[#This Row],[Revenue]]</f>
        <v>378000</v>
      </c>
      <c r="V661" s="8">
        <f>Table3[[#This Row],[Revenue]]-Table3[[#This Row],[Total Discount]]</f>
        <v>252000</v>
      </c>
    </row>
    <row r="662" spans="1:22" x14ac:dyDescent="0.35">
      <c r="A662">
        <v>658</v>
      </c>
      <c r="B662" t="s">
        <v>2312</v>
      </c>
      <c r="C662" s="5">
        <v>42405</v>
      </c>
      <c r="D662" s="6">
        <v>2016</v>
      </c>
      <c r="E662" s="5" t="s">
        <v>344</v>
      </c>
      <c r="F662" s="7">
        <v>5</v>
      </c>
      <c r="G662" t="s">
        <v>35</v>
      </c>
      <c r="H662" t="s">
        <v>25</v>
      </c>
      <c r="I662" t="s">
        <v>2313</v>
      </c>
      <c r="J662" t="s">
        <v>75</v>
      </c>
      <c r="K662" t="s">
        <v>28</v>
      </c>
      <c r="L662">
        <v>30080</v>
      </c>
      <c r="M662" t="s">
        <v>2314</v>
      </c>
      <c r="N662" t="s">
        <v>40</v>
      </c>
      <c r="O662" t="s">
        <v>84</v>
      </c>
      <c r="P662" t="s">
        <v>2315</v>
      </c>
      <c r="Q662" s="8">
        <v>81000</v>
      </c>
      <c r="R662">
        <v>1</v>
      </c>
      <c r="S662" s="8">
        <f>Table3[[#This Row],[Harga]]*Table3[[#This Row],[Quantity]]</f>
        <v>81000</v>
      </c>
      <c r="T662">
        <v>0</v>
      </c>
      <c r="U662" s="8">
        <f>Table3[[#This Row],[Discount]]*Table3[[#This Row],[Revenue]]</f>
        <v>0</v>
      </c>
      <c r="V662" s="8">
        <f>Table3[[#This Row],[Revenue]]-Table3[[#This Row],[Total Discount]]</f>
        <v>81000</v>
      </c>
    </row>
    <row r="663" spans="1:22" x14ac:dyDescent="0.35">
      <c r="A663">
        <v>659</v>
      </c>
      <c r="B663" t="s">
        <v>2316</v>
      </c>
      <c r="C663" s="5">
        <v>42919</v>
      </c>
      <c r="D663" s="6">
        <v>2017</v>
      </c>
      <c r="E663" s="5" t="s">
        <v>104</v>
      </c>
      <c r="F663" s="7">
        <v>3</v>
      </c>
      <c r="G663" t="s">
        <v>51</v>
      </c>
      <c r="H663" t="s">
        <v>25</v>
      </c>
      <c r="I663" t="s">
        <v>2317</v>
      </c>
      <c r="J663" t="s">
        <v>37</v>
      </c>
      <c r="K663" t="s">
        <v>519</v>
      </c>
      <c r="L663">
        <v>27217</v>
      </c>
      <c r="M663" t="s">
        <v>2318</v>
      </c>
      <c r="N663" t="s">
        <v>40</v>
      </c>
      <c r="O663" t="s">
        <v>96</v>
      </c>
      <c r="P663" t="s">
        <v>2319</v>
      </c>
      <c r="Q663" s="8">
        <v>10000</v>
      </c>
      <c r="R663">
        <v>3</v>
      </c>
      <c r="S663" s="8">
        <f>Table3[[#This Row],[Harga]]*Table3[[#This Row],[Quantity]]</f>
        <v>30000</v>
      </c>
      <c r="T663">
        <v>0.2</v>
      </c>
      <c r="U663" s="8">
        <f>Table3[[#This Row],[Discount]]*Table3[[#This Row],[Revenue]]</f>
        <v>6000</v>
      </c>
      <c r="V663" s="8">
        <f>Table3[[#This Row],[Revenue]]-Table3[[#This Row],[Total Discount]]</f>
        <v>24000</v>
      </c>
    </row>
    <row r="664" spans="1:22" x14ac:dyDescent="0.35">
      <c r="A664">
        <v>660</v>
      </c>
      <c r="B664" t="s">
        <v>2320</v>
      </c>
      <c r="C664" s="5">
        <v>43017</v>
      </c>
      <c r="D664" s="6">
        <v>2017</v>
      </c>
      <c r="E664" s="5" t="s">
        <v>44</v>
      </c>
      <c r="F664" s="7">
        <v>9</v>
      </c>
      <c r="G664" t="s">
        <v>67</v>
      </c>
      <c r="H664" t="s">
        <v>139</v>
      </c>
      <c r="I664" t="s">
        <v>1534</v>
      </c>
      <c r="J664" t="s">
        <v>37</v>
      </c>
      <c r="K664" t="s">
        <v>89</v>
      </c>
      <c r="L664">
        <v>60505</v>
      </c>
      <c r="M664" t="s">
        <v>2321</v>
      </c>
      <c r="N664" t="s">
        <v>30</v>
      </c>
      <c r="O664" t="s">
        <v>48</v>
      </c>
      <c r="P664" t="s">
        <v>2322</v>
      </c>
      <c r="Q664" s="8">
        <v>653000</v>
      </c>
      <c r="R664">
        <v>5</v>
      </c>
      <c r="S664" s="8">
        <f>Table3[[#This Row],[Harga]]*Table3[[#This Row],[Quantity]]</f>
        <v>3265000</v>
      </c>
      <c r="T664">
        <v>0.5</v>
      </c>
      <c r="U664" s="8">
        <f>Table3[[#This Row],[Discount]]*Table3[[#This Row],[Revenue]]</f>
        <v>1632500</v>
      </c>
      <c r="V664" s="8">
        <f>Table3[[#This Row],[Revenue]]-Table3[[#This Row],[Total Discount]]</f>
        <v>1632500</v>
      </c>
    </row>
    <row r="665" spans="1:22" x14ac:dyDescent="0.35">
      <c r="A665">
        <v>661</v>
      </c>
      <c r="B665" t="s">
        <v>2323</v>
      </c>
      <c r="C665" s="5">
        <v>42698</v>
      </c>
      <c r="D665" s="6">
        <v>2016</v>
      </c>
      <c r="E665" s="5" t="s">
        <v>23</v>
      </c>
      <c r="F665" s="7">
        <v>24</v>
      </c>
      <c r="G665" t="s">
        <v>24</v>
      </c>
      <c r="H665" t="s">
        <v>25</v>
      </c>
      <c r="I665" t="s">
        <v>1983</v>
      </c>
      <c r="J665" t="s">
        <v>27</v>
      </c>
      <c r="K665" t="s">
        <v>500</v>
      </c>
      <c r="L665">
        <v>10035</v>
      </c>
      <c r="M665" t="s">
        <v>2324</v>
      </c>
      <c r="N665" t="s">
        <v>40</v>
      </c>
      <c r="O665" t="s">
        <v>71</v>
      </c>
      <c r="P665" t="s">
        <v>2325</v>
      </c>
      <c r="Q665" s="8">
        <v>18000</v>
      </c>
      <c r="R665">
        <v>4</v>
      </c>
      <c r="S665" s="8">
        <f>Table3[[#This Row],[Harga]]*Table3[[#This Row],[Quantity]]</f>
        <v>72000</v>
      </c>
      <c r="T665">
        <v>0.2</v>
      </c>
      <c r="U665" s="8">
        <f>Table3[[#This Row],[Discount]]*Table3[[#This Row],[Revenue]]</f>
        <v>14400</v>
      </c>
      <c r="V665" s="8">
        <f>Table3[[#This Row],[Revenue]]-Table3[[#This Row],[Total Discount]]</f>
        <v>57600</v>
      </c>
    </row>
    <row r="666" spans="1:22" x14ac:dyDescent="0.35">
      <c r="A666">
        <v>662</v>
      </c>
      <c r="B666" t="s">
        <v>2326</v>
      </c>
      <c r="C666" s="5">
        <v>42675</v>
      </c>
      <c r="D666" s="6">
        <v>2016</v>
      </c>
      <c r="E666" s="5" t="s">
        <v>23</v>
      </c>
      <c r="F666" s="7">
        <v>1</v>
      </c>
      <c r="G666" t="s">
        <v>51</v>
      </c>
      <c r="H666" t="s">
        <v>25</v>
      </c>
      <c r="I666" t="s">
        <v>2327</v>
      </c>
      <c r="J666" t="s">
        <v>75</v>
      </c>
      <c r="K666" t="s">
        <v>248</v>
      </c>
      <c r="L666">
        <v>24153</v>
      </c>
      <c r="M666" t="s">
        <v>2328</v>
      </c>
      <c r="N666" t="s">
        <v>135</v>
      </c>
      <c r="O666" t="s">
        <v>136</v>
      </c>
      <c r="P666" t="s">
        <v>2329</v>
      </c>
      <c r="Q666" s="8">
        <v>22000</v>
      </c>
      <c r="R666">
        <v>2</v>
      </c>
      <c r="S666" s="8">
        <f>Table3[[#This Row],[Harga]]*Table3[[#This Row],[Quantity]]</f>
        <v>44000</v>
      </c>
      <c r="T666">
        <v>0</v>
      </c>
      <c r="U666" s="8">
        <f>Table3[[#This Row],[Discount]]*Table3[[#This Row],[Revenue]]</f>
        <v>0</v>
      </c>
      <c r="V666" s="8">
        <f>Table3[[#This Row],[Revenue]]-Table3[[#This Row],[Total Discount]]</f>
        <v>44000</v>
      </c>
    </row>
    <row r="667" spans="1:22" x14ac:dyDescent="0.35">
      <c r="A667">
        <v>663</v>
      </c>
      <c r="B667" t="s">
        <v>2330</v>
      </c>
      <c r="C667" s="5">
        <v>42479</v>
      </c>
      <c r="D667" s="6">
        <v>2016</v>
      </c>
      <c r="E667" s="5" t="s">
        <v>58</v>
      </c>
      <c r="F667" s="7">
        <v>19</v>
      </c>
      <c r="G667" t="s">
        <v>67</v>
      </c>
      <c r="H667" t="s">
        <v>25</v>
      </c>
      <c r="I667" t="s">
        <v>252</v>
      </c>
      <c r="J667" t="s">
        <v>75</v>
      </c>
      <c r="K667" t="s">
        <v>324</v>
      </c>
      <c r="L667">
        <v>43229</v>
      </c>
      <c r="M667" t="s">
        <v>2331</v>
      </c>
      <c r="N667" t="s">
        <v>30</v>
      </c>
      <c r="O667" t="s">
        <v>48</v>
      </c>
      <c r="P667" t="s">
        <v>2332</v>
      </c>
      <c r="Q667" s="8">
        <v>206000</v>
      </c>
      <c r="R667">
        <v>2</v>
      </c>
      <c r="S667" s="8">
        <f>Table3[[#This Row],[Harga]]*Table3[[#This Row],[Quantity]]</f>
        <v>412000</v>
      </c>
      <c r="T667">
        <v>0.4</v>
      </c>
      <c r="U667" s="8">
        <f>Table3[[#This Row],[Discount]]*Table3[[#This Row],[Revenue]]</f>
        <v>164800</v>
      </c>
      <c r="V667" s="8">
        <f>Table3[[#This Row],[Revenue]]-Table3[[#This Row],[Total Discount]]</f>
        <v>247200</v>
      </c>
    </row>
    <row r="668" spans="1:22" x14ac:dyDescent="0.35">
      <c r="A668">
        <v>664</v>
      </c>
      <c r="B668" t="s">
        <v>2333</v>
      </c>
      <c r="C668" s="5">
        <v>41735</v>
      </c>
      <c r="D668" s="6">
        <v>2014</v>
      </c>
      <c r="E668" s="5" t="s">
        <v>58</v>
      </c>
      <c r="F668" s="7">
        <v>6</v>
      </c>
      <c r="G668" t="s">
        <v>67</v>
      </c>
      <c r="H668" t="s">
        <v>25</v>
      </c>
      <c r="I668" t="s">
        <v>844</v>
      </c>
      <c r="J668" t="s">
        <v>75</v>
      </c>
      <c r="K668" t="s">
        <v>283</v>
      </c>
      <c r="L668">
        <v>19143</v>
      </c>
      <c r="M668" t="s">
        <v>1108</v>
      </c>
      <c r="N668" t="s">
        <v>40</v>
      </c>
      <c r="O668" t="s">
        <v>790</v>
      </c>
      <c r="P668" t="s">
        <v>1109</v>
      </c>
      <c r="Q668" s="8">
        <v>52000</v>
      </c>
      <c r="R668">
        <v>1</v>
      </c>
      <c r="S668" s="8">
        <f>Table3[[#This Row],[Harga]]*Table3[[#This Row],[Quantity]]</f>
        <v>52000</v>
      </c>
      <c r="T668">
        <v>0.2</v>
      </c>
      <c r="U668" s="8">
        <f>Table3[[#This Row],[Discount]]*Table3[[#This Row],[Revenue]]</f>
        <v>10400</v>
      </c>
      <c r="V668" s="8">
        <f>Table3[[#This Row],[Revenue]]-Table3[[#This Row],[Total Discount]]</f>
        <v>41600</v>
      </c>
    </row>
    <row r="669" spans="1:22" x14ac:dyDescent="0.35">
      <c r="A669">
        <v>665</v>
      </c>
      <c r="B669" t="s">
        <v>2334</v>
      </c>
      <c r="C669" s="5">
        <v>42615</v>
      </c>
      <c r="D669" s="6">
        <v>2016</v>
      </c>
      <c r="E669" s="5" t="s">
        <v>111</v>
      </c>
      <c r="F669" s="7">
        <v>2</v>
      </c>
      <c r="G669" t="s">
        <v>67</v>
      </c>
      <c r="H669" t="s">
        <v>25</v>
      </c>
      <c r="I669" t="s">
        <v>201</v>
      </c>
      <c r="J669" t="s">
        <v>27</v>
      </c>
      <c r="K669" t="s">
        <v>151</v>
      </c>
      <c r="L669">
        <v>10024</v>
      </c>
      <c r="M669" t="s">
        <v>2335</v>
      </c>
      <c r="N669" t="s">
        <v>40</v>
      </c>
      <c r="O669" t="s">
        <v>96</v>
      </c>
      <c r="P669" t="s">
        <v>2336</v>
      </c>
      <c r="Q669" s="8">
        <v>76000</v>
      </c>
      <c r="R669">
        <v>2</v>
      </c>
      <c r="S669" s="8">
        <f>Table3[[#This Row],[Harga]]*Table3[[#This Row],[Quantity]]</f>
        <v>152000</v>
      </c>
      <c r="T669">
        <v>0</v>
      </c>
      <c r="U669" s="8">
        <f>Table3[[#This Row],[Discount]]*Table3[[#This Row],[Revenue]]</f>
        <v>0</v>
      </c>
      <c r="V669" s="8">
        <f>Table3[[#This Row],[Revenue]]-Table3[[#This Row],[Total Discount]]</f>
        <v>152000</v>
      </c>
    </row>
    <row r="670" spans="1:22" x14ac:dyDescent="0.35">
      <c r="A670">
        <v>666</v>
      </c>
      <c r="B670" t="s">
        <v>2337</v>
      </c>
      <c r="C670" s="5">
        <v>42638</v>
      </c>
      <c r="D670" s="6">
        <v>2016</v>
      </c>
      <c r="E670" s="5" t="s">
        <v>111</v>
      </c>
      <c r="F670" s="7">
        <v>25</v>
      </c>
      <c r="G670" t="s">
        <v>67</v>
      </c>
      <c r="H670" t="s">
        <v>131</v>
      </c>
      <c r="I670" t="s">
        <v>2338</v>
      </c>
      <c r="J670" t="s">
        <v>27</v>
      </c>
      <c r="K670" t="s">
        <v>218</v>
      </c>
      <c r="L670">
        <v>85023</v>
      </c>
      <c r="M670" t="s">
        <v>1703</v>
      </c>
      <c r="N670" t="s">
        <v>30</v>
      </c>
      <c r="O670" t="s">
        <v>48</v>
      </c>
      <c r="P670" t="s">
        <v>1704</v>
      </c>
      <c r="Q670" s="8">
        <v>394000</v>
      </c>
      <c r="R670">
        <v>3</v>
      </c>
      <c r="S670" s="8">
        <f>Table3[[#This Row],[Harga]]*Table3[[#This Row],[Quantity]]</f>
        <v>1182000</v>
      </c>
      <c r="T670">
        <v>0.5</v>
      </c>
      <c r="U670" s="8">
        <f>Table3[[#This Row],[Discount]]*Table3[[#This Row],[Revenue]]</f>
        <v>591000</v>
      </c>
      <c r="V670" s="8">
        <f>Table3[[#This Row],[Revenue]]-Table3[[#This Row],[Total Discount]]</f>
        <v>591000</v>
      </c>
    </row>
    <row r="671" spans="1:22" x14ac:dyDescent="0.35">
      <c r="A671">
        <v>667</v>
      </c>
      <c r="B671" t="s">
        <v>2339</v>
      </c>
      <c r="C671" s="5">
        <v>43043</v>
      </c>
      <c r="D671" s="6">
        <v>2017</v>
      </c>
      <c r="E671" s="5" t="s">
        <v>23</v>
      </c>
      <c r="F671" s="7">
        <v>4</v>
      </c>
      <c r="G671" t="s">
        <v>67</v>
      </c>
      <c r="H671" t="s">
        <v>25</v>
      </c>
      <c r="I671" t="s">
        <v>2295</v>
      </c>
      <c r="J671" t="s">
        <v>75</v>
      </c>
      <c r="K671" t="s">
        <v>500</v>
      </c>
      <c r="L671">
        <v>75051</v>
      </c>
      <c r="M671" t="s">
        <v>940</v>
      </c>
      <c r="N671" t="s">
        <v>40</v>
      </c>
      <c r="O671" t="s">
        <v>41</v>
      </c>
      <c r="P671" t="s">
        <v>941</v>
      </c>
      <c r="Q671" s="8">
        <v>30000</v>
      </c>
      <c r="R671">
        <v>2</v>
      </c>
      <c r="S671" s="8">
        <f>Table3[[#This Row],[Harga]]*Table3[[#This Row],[Quantity]]</f>
        <v>60000</v>
      </c>
      <c r="T671">
        <v>0.2</v>
      </c>
      <c r="U671" s="8">
        <f>Table3[[#This Row],[Discount]]*Table3[[#This Row],[Revenue]]</f>
        <v>12000</v>
      </c>
      <c r="V671" s="8">
        <f>Table3[[#This Row],[Revenue]]-Table3[[#This Row],[Total Discount]]</f>
        <v>48000</v>
      </c>
    </row>
    <row r="672" spans="1:22" x14ac:dyDescent="0.35">
      <c r="A672">
        <v>668</v>
      </c>
      <c r="B672" t="s">
        <v>2340</v>
      </c>
      <c r="C672" s="5">
        <v>42560</v>
      </c>
      <c r="D672" s="6">
        <v>2016</v>
      </c>
      <c r="E672" s="5" t="s">
        <v>104</v>
      </c>
      <c r="F672" s="7">
        <v>9</v>
      </c>
      <c r="G672" t="s">
        <v>51</v>
      </c>
      <c r="H672" t="s">
        <v>25</v>
      </c>
      <c r="I672" t="s">
        <v>353</v>
      </c>
      <c r="J672" t="s">
        <v>37</v>
      </c>
      <c r="K672" t="s">
        <v>329</v>
      </c>
      <c r="L672">
        <v>10035</v>
      </c>
      <c r="M672" t="s">
        <v>1418</v>
      </c>
      <c r="N672" t="s">
        <v>30</v>
      </c>
      <c r="O672" t="s">
        <v>108</v>
      </c>
      <c r="P672" t="s">
        <v>1419</v>
      </c>
      <c r="Q672" s="8">
        <v>545000</v>
      </c>
      <c r="R672">
        <v>2</v>
      </c>
      <c r="S672" s="8">
        <f>Table3[[#This Row],[Harga]]*Table3[[#This Row],[Quantity]]</f>
        <v>1090000</v>
      </c>
      <c r="T672">
        <v>0.1</v>
      </c>
      <c r="U672" s="8">
        <f>Table3[[#This Row],[Discount]]*Table3[[#This Row],[Revenue]]</f>
        <v>109000</v>
      </c>
      <c r="V672" s="8">
        <f>Table3[[#This Row],[Revenue]]-Table3[[#This Row],[Total Discount]]</f>
        <v>981000</v>
      </c>
    </row>
    <row r="673" spans="1:22" x14ac:dyDescent="0.35">
      <c r="A673">
        <v>669</v>
      </c>
      <c r="B673" t="s">
        <v>2341</v>
      </c>
      <c r="C673" s="5">
        <v>41820</v>
      </c>
      <c r="D673" s="6">
        <v>2014</v>
      </c>
      <c r="E673" s="5" t="s">
        <v>34</v>
      </c>
      <c r="F673" s="7">
        <v>30</v>
      </c>
      <c r="G673" t="s">
        <v>51</v>
      </c>
      <c r="H673" t="s">
        <v>25</v>
      </c>
      <c r="I673" t="s">
        <v>2342</v>
      </c>
      <c r="J673" t="s">
        <v>27</v>
      </c>
      <c r="K673" t="s">
        <v>76</v>
      </c>
      <c r="L673">
        <v>10024</v>
      </c>
      <c r="M673" t="s">
        <v>2343</v>
      </c>
      <c r="N673" t="s">
        <v>40</v>
      </c>
      <c r="O673" t="s">
        <v>71</v>
      </c>
      <c r="P673" t="s">
        <v>2344</v>
      </c>
      <c r="Q673" s="8">
        <v>335000</v>
      </c>
      <c r="R673">
        <v>7</v>
      </c>
      <c r="S673" s="8">
        <f>Table3[[#This Row],[Harga]]*Table3[[#This Row],[Quantity]]</f>
        <v>2345000</v>
      </c>
      <c r="T673">
        <v>0.2</v>
      </c>
      <c r="U673" s="8">
        <f>Table3[[#This Row],[Discount]]*Table3[[#This Row],[Revenue]]</f>
        <v>469000</v>
      </c>
      <c r="V673" s="8">
        <f>Table3[[#This Row],[Revenue]]-Table3[[#This Row],[Total Discount]]</f>
        <v>1876000</v>
      </c>
    </row>
    <row r="674" spans="1:22" x14ac:dyDescent="0.35">
      <c r="A674">
        <v>670</v>
      </c>
      <c r="B674" t="s">
        <v>2345</v>
      </c>
      <c r="C674" s="5">
        <v>42763</v>
      </c>
      <c r="D674" s="6">
        <v>2017</v>
      </c>
      <c r="E674" s="5" t="s">
        <v>115</v>
      </c>
      <c r="F674" s="7">
        <v>28</v>
      </c>
      <c r="G674" t="s">
        <v>67</v>
      </c>
      <c r="H674" t="s">
        <v>139</v>
      </c>
      <c r="I674" t="s">
        <v>2346</v>
      </c>
      <c r="J674" t="s">
        <v>75</v>
      </c>
      <c r="K674" t="s">
        <v>218</v>
      </c>
      <c r="L674">
        <v>92627</v>
      </c>
      <c r="M674" t="s">
        <v>2347</v>
      </c>
      <c r="N674" t="s">
        <v>135</v>
      </c>
      <c r="O674" t="s">
        <v>162</v>
      </c>
      <c r="P674" t="s">
        <v>2348</v>
      </c>
      <c r="Q674" s="8">
        <v>240000</v>
      </c>
      <c r="R674">
        <v>3</v>
      </c>
      <c r="S674" s="8">
        <f>Table3[[#This Row],[Harga]]*Table3[[#This Row],[Quantity]]</f>
        <v>720000</v>
      </c>
      <c r="T674">
        <v>0</v>
      </c>
      <c r="U674" s="8">
        <f>Table3[[#This Row],[Discount]]*Table3[[#This Row],[Revenue]]</f>
        <v>0</v>
      </c>
      <c r="V674" s="8">
        <f>Table3[[#This Row],[Revenue]]-Table3[[#This Row],[Total Discount]]</f>
        <v>720000</v>
      </c>
    </row>
    <row r="675" spans="1:22" x14ac:dyDescent="0.35">
      <c r="A675">
        <v>671</v>
      </c>
      <c r="B675" t="s">
        <v>2349</v>
      </c>
      <c r="C675" s="5">
        <v>42268</v>
      </c>
      <c r="D675" s="6">
        <v>2015</v>
      </c>
      <c r="E675" s="5" t="s">
        <v>111</v>
      </c>
      <c r="F675" s="7">
        <v>21</v>
      </c>
      <c r="G675" t="s">
        <v>24</v>
      </c>
      <c r="H675" t="s">
        <v>25</v>
      </c>
      <c r="I675" t="s">
        <v>2350</v>
      </c>
      <c r="J675" t="s">
        <v>37</v>
      </c>
      <c r="K675" t="s">
        <v>53</v>
      </c>
      <c r="L675">
        <v>77041</v>
      </c>
      <c r="M675" t="s">
        <v>2351</v>
      </c>
      <c r="N675" t="s">
        <v>135</v>
      </c>
      <c r="O675" t="s">
        <v>136</v>
      </c>
      <c r="P675" t="s">
        <v>2352</v>
      </c>
      <c r="Q675" s="8">
        <v>947000</v>
      </c>
      <c r="R675">
        <v>7</v>
      </c>
      <c r="S675" s="8">
        <f>Table3[[#This Row],[Harga]]*Table3[[#This Row],[Quantity]]</f>
        <v>6629000</v>
      </c>
      <c r="T675">
        <v>0.2</v>
      </c>
      <c r="U675" s="8">
        <f>Table3[[#This Row],[Discount]]*Table3[[#This Row],[Revenue]]</f>
        <v>1325800</v>
      </c>
      <c r="V675" s="8">
        <f>Table3[[#This Row],[Revenue]]-Table3[[#This Row],[Total Discount]]</f>
        <v>5303200</v>
      </c>
    </row>
    <row r="676" spans="1:22" x14ac:dyDescent="0.35">
      <c r="A676">
        <v>672</v>
      </c>
      <c r="B676" t="s">
        <v>2353</v>
      </c>
      <c r="C676" s="5">
        <v>42273</v>
      </c>
      <c r="D676" s="6">
        <v>2015</v>
      </c>
      <c r="E676" s="5" t="s">
        <v>111</v>
      </c>
      <c r="F676" s="7">
        <v>26</v>
      </c>
      <c r="G676" t="s">
        <v>116</v>
      </c>
      <c r="H676" t="s">
        <v>139</v>
      </c>
      <c r="I676" t="s">
        <v>2354</v>
      </c>
      <c r="J676" t="s">
        <v>37</v>
      </c>
      <c r="K676" t="s">
        <v>236</v>
      </c>
      <c r="L676">
        <v>85204</v>
      </c>
      <c r="M676" t="s">
        <v>2355</v>
      </c>
      <c r="N676" t="s">
        <v>40</v>
      </c>
      <c r="O676" t="s">
        <v>63</v>
      </c>
      <c r="P676" t="s">
        <v>2356</v>
      </c>
      <c r="Q676" s="8">
        <v>87000</v>
      </c>
      <c r="R676">
        <v>4</v>
      </c>
      <c r="S676" s="8">
        <f>Table3[[#This Row],[Harga]]*Table3[[#This Row],[Quantity]]</f>
        <v>348000</v>
      </c>
      <c r="T676">
        <v>0.2</v>
      </c>
      <c r="U676" s="8">
        <f>Table3[[#This Row],[Discount]]*Table3[[#This Row],[Revenue]]</f>
        <v>69600</v>
      </c>
      <c r="V676" s="8">
        <f>Table3[[#This Row],[Revenue]]-Table3[[#This Row],[Total Discount]]</f>
        <v>278400</v>
      </c>
    </row>
    <row r="677" spans="1:22" x14ac:dyDescent="0.35">
      <c r="A677">
        <v>673</v>
      </c>
      <c r="B677" t="s">
        <v>2357</v>
      </c>
      <c r="C677" s="5">
        <v>42308</v>
      </c>
      <c r="D677" s="6">
        <v>2015</v>
      </c>
      <c r="E677" s="5" t="s">
        <v>44</v>
      </c>
      <c r="F677" s="7">
        <v>31</v>
      </c>
      <c r="G677" t="s">
        <v>51</v>
      </c>
      <c r="H677" t="s">
        <v>25</v>
      </c>
      <c r="I677" t="s">
        <v>2358</v>
      </c>
      <c r="J677" t="s">
        <v>37</v>
      </c>
      <c r="K677" t="s">
        <v>188</v>
      </c>
      <c r="L677">
        <v>93905</v>
      </c>
      <c r="M677" t="s">
        <v>2359</v>
      </c>
      <c r="N677" t="s">
        <v>40</v>
      </c>
      <c r="O677" t="s">
        <v>71</v>
      </c>
      <c r="P677" t="s">
        <v>2360</v>
      </c>
      <c r="Q677" s="8">
        <v>10000</v>
      </c>
      <c r="R677">
        <v>2</v>
      </c>
      <c r="S677" s="8">
        <f>Table3[[#This Row],[Harga]]*Table3[[#This Row],[Quantity]]</f>
        <v>20000</v>
      </c>
      <c r="T677">
        <v>0.2</v>
      </c>
      <c r="U677" s="8">
        <f>Table3[[#This Row],[Discount]]*Table3[[#This Row],[Revenue]]</f>
        <v>4000</v>
      </c>
      <c r="V677" s="8">
        <f>Table3[[#This Row],[Revenue]]-Table3[[#This Row],[Total Discount]]</f>
        <v>16000</v>
      </c>
    </row>
    <row r="678" spans="1:22" x14ac:dyDescent="0.35">
      <c r="A678">
        <v>674</v>
      </c>
      <c r="B678" t="s">
        <v>2361</v>
      </c>
      <c r="C678" s="5">
        <v>43065</v>
      </c>
      <c r="D678" s="6">
        <v>2017</v>
      </c>
      <c r="E678" s="5" t="s">
        <v>23</v>
      </c>
      <c r="F678" s="7">
        <v>26</v>
      </c>
      <c r="G678" t="s">
        <v>35</v>
      </c>
      <c r="H678" t="s">
        <v>25</v>
      </c>
      <c r="I678" t="s">
        <v>1431</v>
      </c>
      <c r="J678" t="s">
        <v>27</v>
      </c>
      <c r="K678" t="s">
        <v>545</v>
      </c>
      <c r="L678">
        <v>43229</v>
      </c>
      <c r="M678" t="s">
        <v>2277</v>
      </c>
      <c r="N678" t="s">
        <v>135</v>
      </c>
      <c r="O678" t="s">
        <v>136</v>
      </c>
      <c r="P678" t="s">
        <v>2278</v>
      </c>
      <c r="Q678" s="8">
        <v>184000</v>
      </c>
      <c r="R678">
        <v>8</v>
      </c>
      <c r="S678" s="8">
        <f>Table3[[#This Row],[Harga]]*Table3[[#This Row],[Quantity]]</f>
        <v>1472000</v>
      </c>
      <c r="T678">
        <v>0.4</v>
      </c>
      <c r="U678" s="8">
        <f>Table3[[#This Row],[Discount]]*Table3[[#This Row],[Revenue]]</f>
        <v>588800</v>
      </c>
      <c r="V678" s="8">
        <f>Table3[[#This Row],[Revenue]]-Table3[[#This Row],[Total Discount]]</f>
        <v>883200</v>
      </c>
    </row>
    <row r="679" spans="1:22" x14ac:dyDescent="0.35">
      <c r="A679">
        <v>675</v>
      </c>
      <c r="B679" t="s">
        <v>2362</v>
      </c>
      <c r="C679" s="5">
        <v>41992</v>
      </c>
      <c r="D679" s="6">
        <v>2014</v>
      </c>
      <c r="E679" s="5" t="s">
        <v>66</v>
      </c>
      <c r="F679" s="7">
        <v>19</v>
      </c>
      <c r="G679" t="s">
        <v>116</v>
      </c>
      <c r="H679" t="s">
        <v>25</v>
      </c>
      <c r="I679" t="s">
        <v>68</v>
      </c>
      <c r="J679" t="s">
        <v>27</v>
      </c>
      <c r="K679" t="s">
        <v>329</v>
      </c>
      <c r="L679">
        <v>35630</v>
      </c>
      <c r="M679" t="s">
        <v>2363</v>
      </c>
      <c r="N679" t="s">
        <v>40</v>
      </c>
      <c r="O679" t="s">
        <v>71</v>
      </c>
      <c r="P679" t="s">
        <v>2364</v>
      </c>
      <c r="Q679" s="8">
        <v>153000</v>
      </c>
      <c r="R679">
        <v>6</v>
      </c>
      <c r="S679" s="8">
        <f>Table3[[#This Row],[Harga]]*Table3[[#This Row],[Quantity]]</f>
        <v>918000</v>
      </c>
      <c r="T679">
        <v>0</v>
      </c>
      <c r="U679" s="8">
        <f>Table3[[#This Row],[Discount]]*Table3[[#This Row],[Revenue]]</f>
        <v>0</v>
      </c>
      <c r="V679" s="8">
        <f>Table3[[#This Row],[Revenue]]-Table3[[#This Row],[Total Discount]]</f>
        <v>918000</v>
      </c>
    </row>
    <row r="680" spans="1:22" x14ac:dyDescent="0.35">
      <c r="A680">
        <v>676</v>
      </c>
      <c r="B680" t="s">
        <v>2365</v>
      </c>
      <c r="C680" s="5">
        <v>42730</v>
      </c>
      <c r="D680" s="6">
        <v>2016</v>
      </c>
      <c r="E680" s="5" t="s">
        <v>66</v>
      </c>
      <c r="F680" s="7">
        <v>26</v>
      </c>
      <c r="G680" t="s">
        <v>35</v>
      </c>
      <c r="H680" t="s">
        <v>25</v>
      </c>
      <c r="I680" t="s">
        <v>1087</v>
      </c>
      <c r="J680" t="s">
        <v>27</v>
      </c>
      <c r="K680" t="s">
        <v>118</v>
      </c>
      <c r="L680">
        <v>98105</v>
      </c>
      <c r="M680" t="s">
        <v>2366</v>
      </c>
      <c r="N680" t="s">
        <v>40</v>
      </c>
      <c r="O680" t="s">
        <v>63</v>
      </c>
      <c r="P680" t="s">
        <v>2367</v>
      </c>
      <c r="Q680" s="8">
        <v>34000</v>
      </c>
      <c r="R680">
        <v>5</v>
      </c>
      <c r="S680" s="8">
        <f>Table3[[#This Row],[Harga]]*Table3[[#This Row],[Quantity]]</f>
        <v>170000</v>
      </c>
      <c r="T680">
        <v>0</v>
      </c>
      <c r="U680" s="8">
        <f>Table3[[#This Row],[Discount]]*Table3[[#This Row],[Revenue]]</f>
        <v>0</v>
      </c>
      <c r="V680" s="8">
        <f>Table3[[#This Row],[Revenue]]-Table3[[#This Row],[Total Discount]]</f>
        <v>170000</v>
      </c>
    </row>
    <row r="681" spans="1:22" x14ac:dyDescent="0.35">
      <c r="A681">
        <v>677</v>
      </c>
      <c r="B681" t="s">
        <v>2368</v>
      </c>
      <c r="C681" s="5">
        <v>42906</v>
      </c>
      <c r="D681" s="6">
        <v>2017</v>
      </c>
      <c r="E681" s="5" t="s">
        <v>34</v>
      </c>
      <c r="F681" s="7">
        <v>20</v>
      </c>
      <c r="G681" t="s">
        <v>35</v>
      </c>
      <c r="H681" t="s">
        <v>25</v>
      </c>
      <c r="I681" t="s">
        <v>2369</v>
      </c>
      <c r="J681" t="s">
        <v>27</v>
      </c>
      <c r="K681" t="s">
        <v>227</v>
      </c>
      <c r="L681">
        <v>44134</v>
      </c>
      <c r="M681" t="s">
        <v>2370</v>
      </c>
      <c r="N681" t="s">
        <v>40</v>
      </c>
      <c r="O681" t="s">
        <v>63</v>
      </c>
      <c r="P681" t="s">
        <v>2371</v>
      </c>
      <c r="Q681" s="8">
        <v>32000</v>
      </c>
      <c r="R681">
        <v>6</v>
      </c>
      <c r="S681" s="8">
        <f>Table3[[#This Row],[Harga]]*Table3[[#This Row],[Quantity]]</f>
        <v>192000</v>
      </c>
      <c r="T681">
        <v>0.2</v>
      </c>
      <c r="U681" s="8">
        <f>Table3[[#This Row],[Discount]]*Table3[[#This Row],[Revenue]]</f>
        <v>38400</v>
      </c>
      <c r="V681" s="8">
        <f>Table3[[#This Row],[Revenue]]-Table3[[#This Row],[Total Discount]]</f>
        <v>153600</v>
      </c>
    </row>
    <row r="682" spans="1:22" x14ac:dyDescent="0.35">
      <c r="A682">
        <v>678</v>
      </c>
      <c r="B682" t="s">
        <v>2372</v>
      </c>
      <c r="C682" s="5">
        <v>42292</v>
      </c>
      <c r="D682" s="6">
        <v>2015</v>
      </c>
      <c r="E682" s="5" t="s">
        <v>44</v>
      </c>
      <c r="F682" s="7">
        <v>15</v>
      </c>
      <c r="G682" t="s">
        <v>67</v>
      </c>
      <c r="H682" t="s">
        <v>139</v>
      </c>
      <c r="I682" t="s">
        <v>212</v>
      </c>
      <c r="J682" t="s">
        <v>27</v>
      </c>
      <c r="K682" t="s">
        <v>354</v>
      </c>
      <c r="L682">
        <v>79109</v>
      </c>
      <c r="M682" t="s">
        <v>2373</v>
      </c>
      <c r="N682" t="s">
        <v>135</v>
      </c>
      <c r="O682" t="s">
        <v>162</v>
      </c>
      <c r="P682" t="s">
        <v>2374</v>
      </c>
      <c r="Q682" s="8">
        <v>264000</v>
      </c>
      <c r="R682">
        <v>3</v>
      </c>
      <c r="S682" s="8">
        <f>Table3[[#This Row],[Harga]]*Table3[[#This Row],[Quantity]]</f>
        <v>792000</v>
      </c>
      <c r="T682">
        <v>0.2</v>
      </c>
      <c r="U682" s="8">
        <f>Table3[[#This Row],[Discount]]*Table3[[#This Row],[Revenue]]</f>
        <v>158400</v>
      </c>
      <c r="V682" s="8">
        <f>Table3[[#This Row],[Revenue]]-Table3[[#This Row],[Total Discount]]</f>
        <v>633600</v>
      </c>
    </row>
    <row r="683" spans="1:22" x14ac:dyDescent="0.35">
      <c r="A683">
        <v>679</v>
      </c>
      <c r="B683" t="s">
        <v>2375</v>
      </c>
      <c r="C683" s="5">
        <v>42837</v>
      </c>
      <c r="D683" s="6">
        <v>2017</v>
      </c>
      <c r="E683" s="5" t="s">
        <v>58</v>
      </c>
      <c r="F683" s="7">
        <v>12</v>
      </c>
      <c r="G683" t="s">
        <v>35</v>
      </c>
      <c r="H683" t="s">
        <v>139</v>
      </c>
      <c r="I683" t="s">
        <v>1055</v>
      </c>
      <c r="J683" t="s">
        <v>27</v>
      </c>
      <c r="K683" t="s">
        <v>354</v>
      </c>
      <c r="L683">
        <v>2908</v>
      </c>
      <c r="M683" t="s">
        <v>2376</v>
      </c>
      <c r="N683" t="s">
        <v>40</v>
      </c>
      <c r="O683" t="s">
        <v>71</v>
      </c>
      <c r="P683" t="s">
        <v>689</v>
      </c>
      <c r="Q683" s="8">
        <v>30000</v>
      </c>
      <c r="R683">
        <v>5</v>
      </c>
      <c r="S683" s="8">
        <f>Table3[[#This Row],[Harga]]*Table3[[#This Row],[Quantity]]</f>
        <v>150000</v>
      </c>
      <c r="T683">
        <v>0</v>
      </c>
      <c r="U683" s="8">
        <f>Table3[[#This Row],[Discount]]*Table3[[#This Row],[Revenue]]</f>
        <v>0</v>
      </c>
      <c r="V683" s="8">
        <f>Table3[[#This Row],[Revenue]]-Table3[[#This Row],[Total Discount]]</f>
        <v>150000</v>
      </c>
    </row>
    <row r="684" spans="1:22" x14ac:dyDescent="0.35">
      <c r="A684">
        <v>680</v>
      </c>
      <c r="B684" t="s">
        <v>2377</v>
      </c>
      <c r="C684" s="5">
        <v>43088</v>
      </c>
      <c r="D684" s="6">
        <v>2017</v>
      </c>
      <c r="E684" s="5" t="s">
        <v>66</v>
      </c>
      <c r="F684" s="7">
        <v>19</v>
      </c>
      <c r="G684" t="s">
        <v>24</v>
      </c>
      <c r="H684" t="s">
        <v>25</v>
      </c>
      <c r="I684" t="s">
        <v>2378</v>
      </c>
      <c r="J684" t="s">
        <v>27</v>
      </c>
      <c r="K684" t="s">
        <v>329</v>
      </c>
      <c r="L684">
        <v>94110</v>
      </c>
      <c r="M684" t="s">
        <v>2379</v>
      </c>
      <c r="N684" t="s">
        <v>40</v>
      </c>
      <c r="O684" t="s">
        <v>71</v>
      </c>
      <c r="P684" t="s">
        <v>2380</v>
      </c>
      <c r="Q684" s="8">
        <v>37000</v>
      </c>
      <c r="R684">
        <v>2</v>
      </c>
      <c r="S684" s="8">
        <f>Table3[[#This Row],[Harga]]*Table3[[#This Row],[Quantity]]</f>
        <v>74000</v>
      </c>
      <c r="T684">
        <v>0.2</v>
      </c>
      <c r="U684" s="8">
        <f>Table3[[#This Row],[Discount]]*Table3[[#This Row],[Revenue]]</f>
        <v>14800</v>
      </c>
      <c r="V684" s="8">
        <f>Table3[[#This Row],[Revenue]]-Table3[[#This Row],[Total Discount]]</f>
        <v>59200</v>
      </c>
    </row>
    <row r="685" spans="1:22" x14ac:dyDescent="0.35">
      <c r="A685">
        <v>681</v>
      </c>
      <c r="B685" t="s">
        <v>2381</v>
      </c>
      <c r="C685" s="5">
        <v>42952</v>
      </c>
      <c r="D685" s="6">
        <v>2017</v>
      </c>
      <c r="E685" s="5" t="s">
        <v>93</v>
      </c>
      <c r="F685" s="7">
        <v>5</v>
      </c>
      <c r="G685" t="s">
        <v>35</v>
      </c>
      <c r="H685" t="s">
        <v>139</v>
      </c>
      <c r="I685" t="s">
        <v>2382</v>
      </c>
      <c r="J685" t="s">
        <v>37</v>
      </c>
      <c r="K685" t="s">
        <v>100</v>
      </c>
      <c r="L685">
        <v>40475</v>
      </c>
      <c r="M685" t="s">
        <v>2383</v>
      </c>
      <c r="N685" t="s">
        <v>40</v>
      </c>
      <c r="O685" t="s">
        <v>63</v>
      </c>
      <c r="P685" t="s">
        <v>2384</v>
      </c>
      <c r="Q685" s="8">
        <v>14000</v>
      </c>
      <c r="R685">
        <v>2</v>
      </c>
      <c r="S685" s="8">
        <f>Table3[[#This Row],[Harga]]*Table3[[#This Row],[Quantity]]</f>
        <v>28000</v>
      </c>
      <c r="T685">
        <v>0</v>
      </c>
      <c r="U685" s="8">
        <f>Table3[[#This Row],[Discount]]*Table3[[#This Row],[Revenue]]</f>
        <v>0</v>
      </c>
      <c r="V685" s="8">
        <f>Table3[[#This Row],[Revenue]]-Table3[[#This Row],[Total Discount]]</f>
        <v>28000</v>
      </c>
    </row>
    <row r="686" spans="1:22" x14ac:dyDescent="0.35">
      <c r="A686">
        <v>682</v>
      </c>
      <c r="B686" t="s">
        <v>2385</v>
      </c>
      <c r="C686" s="5">
        <v>42278</v>
      </c>
      <c r="D686" s="6">
        <v>2015</v>
      </c>
      <c r="E686" s="5" t="s">
        <v>44</v>
      </c>
      <c r="F686" s="7">
        <v>1</v>
      </c>
      <c r="G686" t="s">
        <v>51</v>
      </c>
      <c r="H686" t="s">
        <v>25</v>
      </c>
      <c r="I686" t="s">
        <v>2386</v>
      </c>
      <c r="J686" t="s">
        <v>37</v>
      </c>
      <c r="K686" t="s">
        <v>227</v>
      </c>
      <c r="L686">
        <v>80013</v>
      </c>
      <c r="M686" t="s">
        <v>1104</v>
      </c>
      <c r="N686" t="s">
        <v>40</v>
      </c>
      <c r="O686" t="s">
        <v>84</v>
      </c>
      <c r="P686" t="s">
        <v>1105</v>
      </c>
      <c r="Q686" s="8">
        <v>70000</v>
      </c>
      <c r="R686">
        <v>4</v>
      </c>
      <c r="S686" s="8">
        <f>Table3[[#This Row],[Harga]]*Table3[[#This Row],[Quantity]]</f>
        <v>280000</v>
      </c>
      <c r="T686">
        <v>0.2</v>
      </c>
      <c r="U686" s="8">
        <f>Table3[[#This Row],[Discount]]*Table3[[#This Row],[Revenue]]</f>
        <v>56000</v>
      </c>
      <c r="V686" s="8">
        <f>Table3[[#This Row],[Revenue]]-Table3[[#This Row],[Total Discount]]</f>
        <v>224000</v>
      </c>
    </row>
    <row r="687" spans="1:22" x14ac:dyDescent="0.35">
      <c r="A687">
        <v>683</v>
      </c>
      <c r="B687" t="s">
        <v>2387</v>
      </c>
      <c r="C687" s="5">
        <v>42513</v>
      </c>
      <c r="D687" s="6">
        <v>2016</v>
      </c>
      <c r="E687" s="5" t="s">
        <v>87</v>
      </c>
      <c r="F687" s="7">
        <v>23</v>
      </c>
      <c r="G687" t="s">
        <v>51</v>
      </c>
      <c r="H687" t="s">
        <v>25</v>
      </c>
      <c r="I687" t="s">
        <v>534</v>
      </c>
      <c r="J687" t="s">
        <v>27</v>
      </c>
      <c r="K687" t="s">
        <v>324</v>
      </c>
      <c r="L687">
        <v>60623</v>
      </c>
      <c r="M687" t="s">
        <v>2104</v>
      </c>
      <c r="N687" t="s">
        <v>135</v>
      </c>
      <c r="O687" t="s">
        <v>136</v>
      </c>
      <c r="P687" t="s">
        <v>2105</v>
      </c>
      <c r="Q687" s="8">
        <v>1100000</v>
      </c>
      <c r="R687">
        <v>9</v>
      </c>
      <c r="S687" s="8">
        <f>Table3[[#This Row],[Harga]]*Table3[[#This Row],[Quantity]]</f>
        <v>9900000</v>
      </c>
      <c r="T687">
        <v>0.2</v>
      </c>
      <c r="U687" s="8">
        <f>Table3[[#This Row],[Discount]]*Table3[[#This Row],[Revenue]]</f>
        <v>1980000</v>
      </c>
      <c r="V687" s="8">
        <f>Table3[[#This Row],[Revenue]]-Table3[[#This Row],[Total Discount]]</f>
        <v>7920000</v>
      </c>
    </row>
    <row r="688" spans="1:22" x14ac:dyDescent="0.35">
      <c r="A688">
        <v>684</v>
      </c>
      <c r="B688" t="s">
        <v>2388</v>
      </c>
      <c r="C688" s="5">
        <v>42899</v>
      </c>
      <c r="D688" s="6">
        <v>2017</v>
      </c>
      <c r="E688" s="5" t="s">
        <v>34</v>
      </c>
      <c r="F688" s="7">
        <v>13</v>
      </c>
      <c r="G688" t="s">
        <v>51</v>
      </c>
      <c r="H688" t="s">
        <v>139</v>
      </c>
      <c r="I688" t="s">
        <v>844</v>
      </c>
      <c r="J688" t="s">
        <v>75</v>
      </c>
      <c r="K688" t="s">
        <v>227</v>
      </c>
      <c r="L688">
        <v>60653</v>
      </c>
      <c r="M688" t="s">
        <v>2389</v>
      </c>
      <c r="N688" t="s">
        <v>40</v>
      </c>
      <c r="O688" t="s">
        <v>84</v>
      </c>
      <c r="P688" t="s">
        <v>2390</v>
      </c>
      <c r="Q688" s="8">
        <v>165000</v>
      </c>
      <c r="R688">
        <v>4</v>
      </c>
      <c r="S688" s="8">
        <f>Table3[[#This Row],[Harga]]*Table3[[#This Row],[Quantity]]</f>
        <v>660000</v>
      </c>
      <c r="T688">
        <v>0.2</v>
      </c>
      <c r="U688" s="8">
        <f>Table3[[#This Row],[Discount]]*Table3[[#This Row],[Revenue]]</f>
        <v>132000</v>
      </c>
      <c r="V688" s="8">
        <f>Table3[[#This Row],[Revenue]]-Table3[[#This Row],[Total Discount]]</f>
        <v>528000</v>
      </c>
    </row>
    <row r="689" spans="1:22" x14ac:dyDescent="0.35">
      <c r="A689">
        <v>685</v>
      </c>
      <c r="B689" t="s">
        <v>2391</v>
      </c>
      <c r="C689" s="5">
        <v>41752</v>
      </c>
      <c r="D689" s="6">
        <v>2014</v>
      </c>
      <c r="E689" s="5" t="s">
        <v>58</v>
      </c>
      <c r="F689" s="7">
        <v>23</v>
      </c>
      <c r="G689" t="s">
        <v>35</v>
      </c>
      <c r="H689" t="s">
        <v>25</v>
      </c>
      <c r="I689" t="s">
        <v>1880</v>
      </c>
      <c r="J689" t="s">
        <v>37</v>
      </c>
      <c r="K689" t="s">
        <v>113</v>
      </c>
      <c r="L689">
        <v>19134</v>
      </c>
      <c r="M689" t="s">
        <v>2392</v>
      </c>
      <c r="N689" t="s">
        <v>40</v>
      </c>
      <c r="O689" t="s">
        <v>71</v>
      </c>
      <c r="P689" t="s">
        <v>2393</v>
      </c>
      <c r="Q689" s="8">
        <v>3000</v>
      </c>
      <c r="R689">
        <v>3</v>
      </c>
      <c r="S689" s="8">
        <f>Table3[[#This Row],[Harga]]*Table3[[#This Row],[Quantity]]</f>
        <v>9000</v>
      </c>
      <c r="T689">
        <v>0.7</v>
      </c>
      <c r="U689" s="8">
        <f>Table3[[#This Row],[Discount]]*Table3[[#This Row],[Revenue]]</f>
        <v>6300</v>
      </c>
      <c r="V689" s="8">
        <f>Table3[[#This Row],[Revenue]]-Table3[[#This Row],[Total Discount]]</f>
        <v>2700</v>
      </c>
    </row>
    <row r="690" spans="1:22" x14ac:dyDescent="0.35">
      <c r="A690">
        <v>686</v>
      </c>
      <c r="B690" t="s">
        <v>2394</v>
      </c>
      <c r="C690" s="5">
        <v>42125</v>
      </c>
      <c r="D690" s="6">
        <v>2015</v>
      </c>
      <c r="E690" s="5" t="s">
        <v>87</v>
      </c>
      <c r="F690" s="7">
        <v>1</v>
      </c>
      <c r="G690" t="s">
        <v>35</v>
      </c>
      <c r="H690" t="s">
        <v>25</v>
      </c>
      <c r="I690" t="s">
        <v>419</v>
      </c>
      <c r="J690" t="s">
        <v>37</v>
      </c>
      <c r="K690" t="s">
        <v>329</v>
      </c>
      <c r="L690">
        <v>90008</v>
      </c>
      <c r="M690" t="s">
        <v>2395</v>
      </c>
      <c r="N690" t="s">
        <v>135</v>
      </c>
      <c r="O690" t="s">
        <v>136</v>
      </c>
      <c r="P690" t="s">
        <v>2396</v>
      </c>
      <c r="Q690" s="8">
        <v>89000</v>
      </c>
      <c r="R690">
        <v>3</v>
      </c>
      <c r="S690" s="8">
        <f>Table3[[#This Row],[Harga]]*Table3[[#This Row],[Quantity]]</f>
        <v>267000</v>
      </c>
      <c r="T690">
        <v>0.2</v>
      </c>
      <c r="U690" s="8">
        <f>Table3[[#This Row],[Discount]]*Table3[[#This Row],[Revenue]]</f>
        <v>53400</v>
      </c>
      <c r="V690" s="8">
        <f>Table3[[#This Row],[Revenue]]-Table3[[#This Row],[Total Discount]]</f>
        <v>213600</v>
      </c>
    </row>
    <row r="691" spans="1:22" x14ac:dyDescent="0.35">
      <c r="A691">
        <v>687</v>
      </c>
      <c r="B691" t="s">
        <v>2397</v>
      </c>
      <c r="C691" s="5">
        <v>42204</v>
      </c>
      <c r="D691" s="6">
        <v>2015</v>
      </c>
      <c r="E691" s="5" t="s">
        <v>104</v>
      </c>
      <c r="F691" s="7">
        <v>19</v>
      </c>
      <c r="G691" t="s">
        <v>67</v>
      </c>
      <c r="H691" t="s">
        <v>25</v>
      </c>
      <c r="I691" t="s">
        <v>2398</v>
      </c>
      <c r="J691" t="s">
        <v>27</v>
      </c>
      <c r="K691" t="s">
        <v>283</v>
      </c>
      <c r="L691">
        <v>85023</v>
      </c>
      <c r="M691" t="s">
        <v>2399</v>
      </c>
      <c r="N691" t="s">
        <v>40</v>
      </c>
      <c r="O691" t="s">
        <v>71</v>
      </c>
      <c r="P691" t="s">
        <v>2400</v>
      </c>
      <c r="Q691" s="8">
        <v>3000</v>
      </c>
      <c r="R691">
        <v>1</v>
      </c>
      <c r="S691" s="8">
        <f>Table3[[#This Row],[Harga]]*Table3[[#This Row],[Quantity]]</f>
        <v>3000</v>
      </c>
      <c r="T691">
        <v>0.7</v>
      </c>
      <c r="U691" s="8">
        <f>Table3[[#This Row],[Discount]]*Table3[[#This Row],[Revenue]]</f>
        <v>2100</v>
      </c>
      <c r="V691" s="8">
        <f>Table3[[#This Row],[Revenue]]-Table3[[#This Row],[Total Discount]]</f>
        <v>900</v>
      </c>
    </row>
    <row r="692" spans="1:22" x14ac:dyDescent="0.35">
      <c r="A692">
        <v>688</v>
      </c>
      <c r="B692" t="s">
        <v>2401</v>
      </c>
      <c r="C692" s="5">
        <v>42700</v>
      </c>
      <c r="D692" s="6">
        <v>2016</v>
      </c>
      <c r="E692" s="5" t="s">
        <v>23</v>
      </c>
      <c r="F692" s="7">
        <v>26</v>
      </c>
      <c r="G692" t="s">
        <v>35</v>
      </c>
      <c r="H692" t="s">
        <v>139</v>
      </c>
      <c r="I692" t="s">
        <v>2402</v>
      </c>
      <c r="J692" t="s">
        <v>37</v>
      </c>
      <c r="K692" t="s">
        <v>227</v>
      </c>
      <c r="L692">
        <v>36608</v>
      </c>
      <c r="M692" t="s">
        <v>2403</v>
      </c>
      <c r="N692" t="s">
        <v>40</v>
      </c>
      <c r="O692" t="s">
        <v>63</v>
      </c>
      <c r="P692" t="s">
        <v>129</v>
      </c>
      <c r="Q692" s="8">
        <v>71000</v>
      </c>
      <c r="R692">
        <v>7</v>
      </c>
      <c r="S692" s="8">
        <f>Table3[[#This Row],[Harga]]*Table3[[#This Row],[Quantity]]</f>
        <v>497000</v>
      </c>
      <c r="T692">
        <v>0</v>
      </c>
      <c r="U692" s="8">
        <f>Table3[[#This Row],[Discount]]*Table3[[#This Row],[Revenue]]</f>
        <v>0</v>
      </c>
      <c r="V692" s="8">
        <f>Table3[[#This Row],[Revenue]]-Table3[[#This Row],[Total Discount]]</f>
        <v>497000</v>
      </c>
    </row>
    <row r="693" spans="1:22" x14ac:dyDescent="0.35">
      <c r="A693">
        <v>689</v>
      </c>
      <c r="B693" t="s">
        <v>2404</v>
      </c>
      <c r="C693" s="5">
        <v>42898</v>
      </c>
      <c r="D693" s="6">
        <v>2017</v>
      </c>
      <c r="E693" s="5" t="s">
        <v>34</v>
      </c>
      <c r="F693" s="7">
        <v>12</v>
      </c>
      <c r="G693" t="s">
        <v>51</v>
      </c>
      <c r="H693" t="s">
        <v>131</v>
      </c>
      <c r="I693" t="s">
        <v>2405</v>
      </c>
      <c r="J693" t="s">
        <v>75</v>
      </c>
      <c r="K693" t="s">
        <v>38</v>
      </c>
      <c r="L693">
        <v>31907</v>
      </c>
      <c r="M693" t="s">
        <v>2406</v>
      </c>
      <c r="N693" t="s">
        <v>40</v>
      </c>
      <c r="O693" t="s">
        <v>71</v>
      </c>
      <c r="P693" t="s">
        <v>2407</v>
      </c>
      <c r="Q693" s="8">
        <v>92000</v>
      </c>
      <c r="R693">
        <v>3</v>
      </c>
      <c r="S693" s="8">
        <f>Table3[[#This Row],[Harga]]*Table3[[#This Row],[Quantity]]</f>
        <v>276000</v>
      </c>
      <c r="T693">
        <v>0</v>
      </c>
      <c r="U693" s="8">
        <f>Table3[[#This Row],[Discount]]*Table3[[#This Row],[Revenue]]</f>
        <v>0</v>
      </c>
      <c r="V693" s="8">
        <f>Table3[[#This Row],[Revenue]]-Table3[[#This Row],[Total Discount]]</f>
        <v>276000</v>
      </c>
    </row>
    <row r="694" spans="1:22" x14ac:dyDescent="0.35">
      <c r="A694">
        <v>690</v>
      </c>
      <c r="B694" t="s">
        <v>2408</v>
      </c>
      <c r="C694" s="5">
        <v>42233</v>
      </c>
      <c r="D694" s="6">
        <v>2015</v>
      </c>
      <c r="E694" s="5" t="s">
        <v>93</v>
      </c>
      <c r="F694" s="7">
        <v>17</v>
      </c>
      <c r="G694" t="s">
        <v>35</v>
      </c>
      <c r="H694" t="s">
        <v>25</v>
      </c>
      <c r="I694" t="s">
        <v>2386</v>
      </c>
      <c r="J694" t="s">
        <v>37</v>
      </c>
      <c r="K694" t="s">
        <v>133</v>
      </c>
      <c r="L694">
        <v>2740</v>
      </c>
      <c r="M694" t="s">
        <v>726</v>
      </c>
      <c r="N694" t="s">
        <v>40</v>
      </c>
      <c r="O694" t="s">
        <v>71</v>
      </c>
      <c r="P694" t="s">
        <v>727</v>
      </c>
      <c r="Q694" s="8">
        <v>24000</v>
      </c>
      <c r="R694">
        <v>9</v>
      </c>
      <c r="S694" s="8">
        <f>Table3[[#This Row],[Harga]]*Table3[[#This Row],[Quantity]]</f>
        <v>216000</v>
      </c>
      <c r="T694">
        <v>0</v>
      </c>
      <c r="U694" s="8">
        <f>Table3[[#This Row],[Discount]]*Table3[[#This Row],[Revenue]]</f>
        <v>0</v>
      </c>
      <c r="V694" s="8">
        <f>Table3[[#This Row],[Revenue]]-Table3[[#This Row],[Total Discount]]</f>
        <v>216000</v>
      </c>
    </row>
    <row r="695" spans="1:22" x14ac:dyDescent="0.35">
      <c r="A695">
        <v>691</v>
      </c>
      <c r="B695" t="s">
        <v>2409</v>
      </c>
      <c r="C695" s="5">
        <v>42638</v>
      </c>
      <c r="D695" s="6">
        <v>2016</v>
      </c>
      <c r="E695" s="5" t="s">
        <v>111</v>
      </c>
      <c r="F695" s="7">
        <v>25</v>
      </c>
      <c r="G695" t="s">
        <v>35</v>
      </c>
      <c r="H695" t="s">
        <v>25</v>
      </c>
      <c r="I695" t="s">
        <v>2410</v>
      </c>
      <c r="J695" t="s">
        <v>37</v>
      </c>
      <c r="K695" t="s">
        <v>166</v>
      </c>
      <c r="L695">
        <v>75061</v>
      </c>
      <c r="M695" t="s">
        <v>1443</v>
      </c>
      <c r="N695" t="s">
        <v>40</v>
      </c>
      <c r="O695" t="s">
        <v>41</v>
      </c>
      <c r="P695" t="s">
        <v>1444</v>
      </c>
      <c r="Q695" s="8">
        <v>10000</v>
      </c>
      <c r="R695">
        <v>4</v>
      </c>
      <c r="S695" s="8">
        <f>Table3[[#This Row],[Harga]]*Table3[[#This Row],[Quantity]]</f>
        <v>40000</v>
      </c>
      <c r="T695">
        <v>0.2</v>
      </c>
      <c r="U695" s="8">
        <f>Table3[[#This Row],[Discount]]*Table3[[#This Row],[Revenue]]</f>
        <v>8000</v>
      </c>
      <c r="V695" s="8">
        <f>Table3[[#This Row],[Revenue]]-Table3[[#This Row],[Total Discount]]</f>
        <v>32000</v>
      </c>
    </row>
    <row r="696" spans="1:22" x14ac:dyDescent="0.35">
      <c r="A696">
        <v>692</v>
      </c>
      <c r="B696" t="s">
        <v>2411</v>
      </c>
      <c r="C696" s="5">
        <v>41763</v>
      </c>
      <c r="D696" s="6">
        <v>2014</v>
      </c>
      <c r="E696" s="5" t="s">
        <v>87</v>
      </c>
      <c r="F696" s="7">
        <v>4</v>
      </c>
      <c r="G696" t="s">
        <v>24</v>
      </c>
      <c r="H696" t="s">
        <v>139</v>
      </c>
      <c r="I696" t="s">
        <v>60</v>
      </c>
      <c r="J696" t="s">
        <v>27</v>
      </c>
      <c r="K696" t="s">
        <v>69</v>
      </c>
      <c r="L696">
        <v>6457</v>
      </c>
      <c r="M696" t="s">
        <v>2412</v>
      </c>
      <c r="N696" t="s">
        <v>30</v>
      </c>
      <c r="O696" t="s">
        <v>55</v>
      </c>
      <c r="P696" t="s">
        <v>2413</v>
      </c>
      <c r="Q696" s="8">
        <v>28000</v>
      </c>
      <c r="R696">
        <v>2</v>
      </c>
      <c r="S696" s="8">
        <f>Table3[[#This Row],[Harga]]*Table3[[#This Row],[Quantity]]</f>
        <v>56000</v>
      </c>
      <c r="T696">
        <v>0</v>
      </c>
      <c r="U696" s="8">
        <f>Table3[[#This Row],[Discount]]*Table3[[#This Row],[Revenue]]</f>
        <v>0</v>
      </c>
      <c r="V696" s="8">
        <f>Table3[[#This Row],[Revenue]]-Table3[[#This Row],[Total Discount]]</f>
        <v>56000</v>
      </c>
    </row>
    <row r="697" spans="1:22" x14ac:dyDescent="0.35">
      <c r="A697">
        <v>693</v>
      </c>
      <c r="B697" t="s">
        <v>2414</v>
      </c>
      <c r="C697" s="5">
        <v>42339</v>
      </c>
      <c r="D697" s="6">
        <v>2015</v>
      </c>
      <c r="E697" s="5" t="s">
        <v>66</v>
      </c>
      <c r="F697" s="7">
        <v>1</v>
      </c>
      <c r="G697" t="s">
        <v>35</v>
      </c>
      <c r="H697" t="s">
        <v>25</v>
      </c>
      <c r="I697" t="s">
        <v>483</v>
      </c>
      <c r="J697" t="s">
        <v>27</v>
      </c>
      <c r="K697" t="s">
        <v>28</v>
      </c>
      <c r="L697">
        <v>98103</v>
      </c>
      <c r="M697" t="s">
        <v>2415</v>
      </c>
      <c r="N697" t="s">
        <v>40</v>
      </c>
      <c r="O697" t="s">
        <v>71</v>
      </c>
      <c r="P697" t="s">
        <v>2416</v>
      </c>
      <c r="Q697" s="8">
        <v>56000</v>
      </c>
      <c r="R697">
        <v>2</v>
      </c>
      <c r="S697" s="8">
        <f>Table3[[#This Row],[Harga]]*Table3[[#This Row],[Quantity]]</f>
        <v>112000</v>
      </c>
      <c r="T697">
        <v>0.2</v>
      </c>
      <c r="U697" s="8">
        <f>Table3[[#This Row],[Discount]]*Table3[[#This Row],[Revenue]]</f>
        <v>22400</v>
      </c>
      <c r="V697" s="8">
        <f>Table3[[#This Row],[Revenue]]-Table3[[#This Row],[Total Discount]]</f>
        <v>89600</v>
      </c>
    </row>
    <row r="698" spans="1:22" x14ac:dyDescent="0.35">
      <c r="A698">
        <v>694</v>
      </c>
      <c r="B698" t="s">
        <v>2417</v>
      </c>
      <c r="C698" s="5">
        <v>42440</v>
      </c>
      <c r="D698" s="6">
        <v>2016</v>
      </c>
      <c r="E698" s="5" t="s">
        <v>159</v>
      </c>
      <c r="F698" s="7">
        <v>11</v>
      </c>
      <c r="G698" t="s">
        <v>51</v>
      </c>
      <c r="H698" t="s">
        <v>25</v>
      </c>
      <c r="I698" t="s">
        <v>2418</v>
      </c>
      <c r="J698" t="s">
        <v>27</v>
      </c>
      <c r="K698" t="s">
        <v>236</v>
      </c>
      <c r="L698">
        <v>8360</v>
      </c>
      <c r="M698" t="s">
        <v>1378</v>
      </c>
      <c r="N698" t="s">
        <v>30</v>
      </c>
      <c r="O698" t="s">
        <v>48</v>
      </c>
      <c r="P698" t="s">
        <v>1379</v>
      </c>
      <c r="Q698" s="8">
        <v>384000</v>
      </c>
      <c r="R698">
        <v>2</v>
      </c>
      <c r="S698" s="8">
        <f>Table3[[#This Row],[Harga]]*Table3[[#This Row],[Quantity]]</f>
        <v>768000</v>
      </c>
      <c r="T698">
        <v>0.3</v>
      </c>
      <c r="U698" s="8">
        <f>Table3[[#This Row],[Discount]]*Table3[[#This Row],[Revenue]]</f>
        <v>230400</v>
      </c>
      <c r="V698" s="8">
        <f>Table3[[#This Row],[Revenue]]-Table3[[#This Row],[Total Discount]]</f>
        <v>537600</v>
      </c>
    </row>
    <row r="699" spans="1:22" x14ac:dyDescent="0.35">
      <c r="A699">
        <v>695</v>
      </c>
      <c r="B699" t="s">
        <v>2419</v>
      </c>
      <c r="C699" s="5">
        <v>42608</v>
      </c>
      <c r="D699" s="6">
        <v>2016</v>
      </c>
      <c r="E699" s="5" t="s">
        <v>93</v>
      </c>
      <c r="F699" s="7">
        <v>26</v>
      </c>
      <c r="G699" t="s">
        <v>51</v>
      </c>
      <c r="H699" t="s">
        <v>25</v>
      </c>
      <c r="I699" t="s">
        <v>146</v>
      </c>
      <c r="J699" t="s">
        <v>37</v>
      </c>
      <c r="K699" t="s">
        <v>283</v>
      </c>
      <c r="L699">
        <v>77506</v>
      </c>
      <c r="M699" t="s">
        <v>2420</v>
      </c>
      <c r="N699" t="s">
        <v>135</v>
      </c>
      <c r="O699" t="s">
        <v>162</v>
      </c>
      <c r="P699" t="s">
        <v>2421</v>
      </c>
      <c r="Q699" s="8">
        <v>160000</v>
      </c>
      <c r="R699">
        <v>2</v>
      </c>
      <c r="S699" s="8">
        <f>Table3[[#This Row],[Harga]]*Table3[[#This Row],[Quantity]]</f>
        <v>320000</v>
      </c>
      <c r="T699">
        <v>0.2</v>
      </c>
      <c r="U699" s="8">
        <f>Table3[[#This Row],[Discount]]*Table3[[#This Row],[Revenue]]</f>
        <v>64000</v>
      </c>
      <c r="V699" s="8">
        <f>Table3[[#This Row],[Revenue]]-Table3[[#This Row],[Total Discount]]</f>
        <v>256000</v>
      </c>
    </row>
    <row r="700" spans="1:22" x14ac:dyDescent="0.35">
      <c r="A700">
        <v>696</v>
      </c>
      <c r="B700" t="s">
        <v>2422</v>
      </c>
      <c r="C700" s="5">
        <v>42720</v>
      </c>
      <c r="D700" s="6">
        <v>2016</v>
      </c>
      <c r="E700" s="5" t="s">
        <v>66</v>
      </c>
      <c r="F700" s="7">
        <v>16</v>
      </c>
      <c r="G700" t="s">
        <v>35</v>
      </c>
      <c r="H700" t="s">
        <v>25</v>
      </c>
      <c r="I700" t="s">
        <v>2423</v>
      </c>
      <c r="J700" t="s">
        <v>37</v>
      </c>
      <c r="K700" t="s">
        <v>151</v>
      </c>
      <c r="L700">
        <v>10009</v>
      </c>
      <c r="M700" t="s">
        <v>1876</v>
      </c>
      <c r="N700" t="s">
        <v>40</v>
      </c>
      <c r="O700" t="s">
        <v>180</v>
      </c>
      <c r="P700" t="s">
        <v>1877</v>
      </c>
      <c r="Q700" s="8">
        <v>5000</v>
      </c>
      <c r="R700">
        <v>2</v>
      </c>
      <c r="S700" s="8">
        <f>Table3[[#This Row],[Harga]]*Table3[[#This Row],[Quantity]]</f>
        <v>10000</v>
      </c>
      <c r="T700">
        <v>0</v>
      </c>
      <c r="U700" s="8">
        <f>Table3[[#This Row],[Discount]]*Table3[[#This Row],[Revenue]]</f>
        <v>0</v>
      </c>
      <c r="V700" s="8">
        <f>Table3[[#This Row],[Revenue]]-Table3[[#This Row],[Total Discount]]</f>
        <v>10000</v>
      </c>
    </row>
    <row r="701" spans="1:22" x14ac:dyDescent="0.35">
      <c r="A701">
        <v>697</v>
      </c>
      <c r="B701" t="s">
        <v>2424</v>
      </c>
      <c r="C701" s="5">
        <v>41859</v>
      </c>
      <c r="D701" s="6">
        <v>2014</v>
      </c>
      <c r="E701" s="5" t="s">
        <v>93</v>
      </c>
      <c r="F701" s="7">
        <v>8</v>
      </c>
      <c r="G701" t="s">
        <v>51</v>
      </c>
      <c r="H701" t="s">
        <v>25</v>
      </c>
      <c r="I701" t="s">
        <v>475</v>
      </c>
      <c r="J701" t="s">
        <v>27</v>
      </c>
      <c r="K701" t="s">
        <v>222</v>
      </c>
      <c r="L701">
        <v>85301</v>
      </c>
      <c r="M701" t="s">
        <v>1802</v>
      </c>
      <c r="N701" t="s">
        <v>30</v>
      </c>
      <c r="O701" t="s">
        <v>55</v>
      </c>
      <c r="P701" t="s">
        <v>1803</v>
      </c>
      <c r="Q701" s="8">
        <v>152000</v>
      </c>
      <c r="R701">
        <v>4</v>
      </c>
      <c r="S701" s="8">
        <f>Table3[[#This Row],[Harga]]*Table3[[#This Row],[Quantity]]</f>
        <v>608000</v>
      </c>
      <c r="T701">
        <v>0.2</v>
      </c>
      <c r="U701" s="8">
        <f>Table3[[#This Row],[Discount]]*Table3[[#This Row],[Revenue]]</f>
        <v>121600</v>
      </c>
      <c r="V701" s="8">
        <f>Table3[[#This Row],[Revenue]]-Table3[[#This Row],[Total Discount]]</f>
        <v>486400</v>
      </c>
    </row>
    <row r="702" spans="1:22" x14ac:dyDescent="0.35">
      <c r="A702">
        <v>698</v>
      </c>
      <c r="B702" t="s">
        <v>2425</v>
      </c>
      <c r="C702" s="5">
        <v>42140</v>
      </c>
      <c r="D702" s="6">
        <v>2015</v>
      </c>
      <c r="E702" s="5" t="s">
        <v>87</v>
      </c>
      <c r="F702" s="7">
        <v>16</v>
      </c>
      <c r="G702" t="s">
        <v>35</v>
      </c>
      <c r="H702" t="s">
        <v>25</v>
      </c>
      <c r="I702" t="s">
        <v>1302</v>
      </c>
      <c r="J702" t="s">
        <v>75</v>
      </c>
      <c r="K702" t="s">
        <v>38</v>
      </c>
      <c r="L702">
        <v>32216</v>
      </c>
      <c r="M702" t="s">
        <v>1492</v>
      </c>
      <c r="N702" t="s">
        <v>135</v>
      </c>
      <c r="O702" t="s">
        <v>162</v>
      </c>
      <c r="P702" t="s">
        <v>1493</v>
      </c>
      <c r="Q702" s="8">
        <v>240000</v>
      </c>
      <c r="R702">
        <v>4</v>
      </c>
      <c r="S702" s="8">
        <f>Table3[[#This Row],[Harga]]*Table3[[#This Row],[Quantity]]</f>
        <v>960000</v>
      </c>
      <c r="T702">
        <v>0.2</v>
      </c>
      <c r="U702" s="8">
        <f>Table3[[#This Row],[Discount]]*Table3[[#This Row],[Revenue]]</f>
        <v>192000</v>
      </c>
      <c r="V702" s="8">
        <f>Table3[[#This Row],[Revenue]]-Table3[[#This Row],[Total Discount]]</f>
        <v>768000</v>
      </c>
    </row>
    <row r="703" spans="1:22" x14ac:dyDescent="0.35">
      <c r="A703">
        <v>699</v>
      </c>
      <c r="B703" t="s">
        <v>2426</v>
      </c>
      <c r="C703" s="5">
        <v>43078</v>
      </c>
      <c r="D703" s="6">
        <v>2017</v>
      </c>
      <c r="E703" s="5" t="s">
        <v>66</v>
      </c>
      <c r="F703" s="7">
        <v>9</v>
      </c>
      <c r="G703" t="s">
        <v>67</v>
      </c>
      <c r="H703" t="s">
        <v>25</v>
      </c>
      <c r="I703" t="s">
        <v>2358</v>
      </c>
      <c r="J703" t="s">
        <v>37</v>
      </c>
      <c r="K703" t="s">
        <v>38</v>
      </c>
      <c r="L703">
        <v>48234</v>
      </c>
      <c r="M703" t="s">
        <v>2427</v>
      </c>
      <c r="N703" t="s">
        <v>30</v>
      </c>
      <c r="O703" t="s">
        <v>108</v>
      </c>
      <c r="P703" t="s">
        <v>2428</v>
      </c>
      <c r="Q703" s="8">
        <v>873000</v>
      </c>
      <c r="R703">
        <v>3</v>
      </c>
      <c r="S703" s="8">
        <f>Table3[[#This Row],[Harga]]*Table3[[#This Row],[Quantity]]</f>
        <v>2619000</v>
      </c>
      <c r="T703">
        <v>0</v>
      </c>
      <c r="U703" s="8">
        <f>Table3[[#This Row],[Discount]]*Table3[[#This Row],[Revenue]]</f>
        <v>0</v>
      </c>
      <c r="V703" s="8">
        <f>Table3[[#This Row],[Revenue]]-Table3[[#This Row],[Total Discount]]</f>
        <v>2619000</v>
      </c>
    </row>
    <row r="704" spans="1:22" x14ac:dyDescent="0.35">
      <c r="A704">
        <v>700</v>
      </c>
      <c r="B704" t="s">
        <v>2429</v>
      </c>
      <c r="C704" s="5">
        <v>42271</v>
      </c>
      <c r="D704" s="6">
        <v>2015</v>
      </c>
      <c r="E704" s="5" t="s">
        <v>111</v>
      </c>
      <c r="F704" s="7">
        <v>24</v>
      </c>
      <c r="G704" t="s">
        <v>24</v>
      </c>
      <c r="H704" t="s">
        <v>25</v>
      </c>
      <c r="I704" t="s">
        <v>160</v>
      </c>
      <c r="J704" t="s">
        <v>37</v>
      </c>
      <c r="K704" t="s">
        <v>651</v>
      </c>
      <c r="L704">
        <v>19120</v>
      </c>
      <c r="M704" t="s">
        <v>2430</v>
      </c>
      <c r="N704" t="s">
        <v>40</v>
      </c>
      <c r="O704" t="s">
        <v>96</v>
      </c>
      <c r="P704" t="s">
        <v>2431</v>
      </c>
      <c r="Q704" s="8">
        <v>7000</v>
      </c>
      <c r="R704">
        <v>2</v>
      </c>
      <c r="S704" s="8">
        <f>Table3[[#This Row],[Harga]]*Table3[[#This Row],[Quantity]]</f>
        <v>14000</v>
      </c>
      <c r="T704">
        <v>0.2</v>
      </c>
      <c r="U704" s="8">
        <f>Table3[[#This Row],[Discount]]*Table3[[#This Row],[Revenue]]</f>
        <v>2800</v>
      </c>
      <c r="V704" s="8">
        <f>Table3[[#This Row],[Revenue]]-Table3[[#This Row],[Total Discount]]</f>
        <v>11200</v>
      </c>
    </row>
    <row r="705" spans="1:22" x14ac:dyDescent="0.35">
      <c r="A705">
        <v>701</v>
      </c>
      <c r="B705" t="s">
        <v>2432</v>
      </c>
      <c r="C705" s="5">
        <v>42927</v>
      </c>
      <c r="D705" s="6">
        <v>2017</v>
      </c>
      <c r="E705" s="5" t="s">
        <v>104</v>
      </c>
      <c r="F705" s="7">
        <v>11</v>
      </c>
      <c r="G705" t="s">
        <v>116</v>
      </c>
      <c r="H705" t="s">
        <v>139</v>
      </c>
      <c r="I705" t="s">
        <v>2433</v>
      </c>
      <c r="J705" t="s">
        <v>37</v>
      </c>
      <c r="K705" t="s">
        <v>133</v>
      </c>
      <c r="L705">
        <v>90004</v>
      </c>
      <c r="M705" t="s">
        <v>1558</v>
      </c>
      <c r="N705" t="s">
        <v>40</v>
      </c>
      <c r="O705" t="s">
        <v>41</v>
      </c>
      <c r="P705" t="s">
        <v>1559</v>
      </c>
      <c r="Q705" s="8">
        <v>3000</v>
      </c>
      <c r="R705">
        <v>3</v>
      </c>
      <c r="S705" s="8">
        <f>Table3[[#This Row],[Harga]]*Table3[[#This Row],[Quantity]]</f>
        <v>9000</v>
      </c>
      <c r="T705">
        <v>0</v>
      </c>
      <c r="U705" s="8">
        <f>Table3[[#This Row],[Discount]]*Table3[[#This Row],[Revenue]]</f>
        <v>0</v>
      </c>
      <c r="V705" s="8">
        <f>Table3[[#This Row],[Revenue]]-Table3[[#This Row],[Total Discount]]</f>
        <v>9000</v>
      </c>
    </row>
    <row r="706" spans="1:22" x14ac:dyDescent="0.35">
      <c r="A706">
        <v>702</v>
      </c>
      <c r="B706" t="s">
        <v>2434</v>
      </c>
      <c r="C706" s="5">
        <v>42339</v>
      </c>
      <c r="D706" s="6">
        <v>2015</v>
      </c>
      <c r="E706" s="5" t="s">
        <v>66</v>
      </c>
      <c r="F706" s="7">
        <v>1</v>
      </c>
      <c r="G706" t="s">
        <v>24</v>
      </c>
      <c r="H706" t="s">
        <v>25</v>
      </c>
      <c r="I706" t="s">
        <v>1949</v>
      </c>
      <c r="J706" t="s">
        <v>27</v>
      </c>
      <c r="K706" t="s">
        <v>61</v>
      </c>
      <c r="L706">
        <v>77036</v>
      </c>
      <c r="M706" t="s">
        <v>2435</v>
      </c>
      <c r="N706" t="s">
        <v>30</v>
      </c>
      <c r="O706" t="s">
        <v>55</v>
      </c>
      <c r="P706" t="s">
        <v>2436</v>
      </c>
      <c r="Q706" s="8">
        <v>7000</v>
      </c>
      <c r="R706">
        <v>4</v>
      </c>
      <c r="S706" s="8">
        <f>Table3[[#This Row],[Harga]]*Table3[[#This Row],[Quantity]]</f>
        <v>28000</v>
      </c>
      <c r="T706">
        <v>0.6</v>
      </c>
      <c r="U706" s="8">
        <f>Table3[[#This Row],[Discount]]*Table3[[#This Row],[Revenue]]</f>
        <v>16800</v>
      </c>
      <c r="V706" s="8">
        <f>Table3[[#This Row],[Revenue]]-Table3[[#This Row],[Total Discount]]</f>
        <v>11200</v>
      </c>
    </row>
    <row r="707" spans="1:22" x14ac:dyDescent="0.35">
      <c r="A707">
        <v>703</v>
      </c>
      <c r="B707" t="s">
        <v>2437</v>
      </c>
      <c r="C707" s="5">
        <v>42693</v>
      </c>
      <c r="D707" s="6">
        <v>2016</v>
      </c>
      <c r="E707" s="5" t="s">
        <v>23</v>
      </c>
      <c r="F707" s="7">
        <v>19</v>
      </c>
      <c r="G707" t="s">
        <v>35</v>
      </c>
      <c r="H707" t="s">
        <v>25</v>
      </c>
      <c r="I707" t="s">
        <v>2438</v>
      </c>
      <c r="J707" t="s">
        <v>75</v>
      </c>
      <c r="K707" t="s">
        <v>274</v>
      </c>
      <c r="L707">
        <v>14304</v>
      </c>
      <c r="M707" t="s">
        <v>2439</v>
      </c>
      <c r="N707" t="s">
        <v>40</v>
      </c>
      <c r="O707" t="s">
        <v>96</v>
      </c>
      <c r="P707" t="s">
        <v>2440</v>
      </c>
      <c r="Q707" s="8">
        <v>18000</v>
      </c>
      <c r="R707">
        <v>6</v>
      </c>
      <c r="S707" s="8">
        <f>Table3[[#This Row],[Harga]]*Table3[[#This Row],[Quantity]]</f>
        <v>108000</v>
      </c>
      <c r="T707">
        <v>0</v>
      </c>
      <c r="U707" s="8">
        <f>Table3[[#This Row],[Discount]]*Table3[[#This Row],[Revenue]]</f>
        <v>0</v>
      </c>
      <c r="V707" s="8">
        <f>Table3[[#This Row],[Revenue]]-Table3[[#This Row],[Total Discount]]</f>
        <v>108000</v>
      </c>
    </row>
    <row r="708" spans="1:22" x14ac:dyDescent="0.35">
      <c r="A708">
        <v>704</v>
      </c>
      <c r="B708" t="s">
        <v>2441</v>
      </c>
      <c r="C708" s="5">
        <v>42813</v>
      </c>
      <c r="D708" s="6">
        <v>2017</v>
      </c>
      <c r="E708" s="5" t="s">
        <v>159</v>
      </c>
      <c r="F708" s="7">
        <v>19</v>
      </c>
      <c r="G708" t="s">
        <v>35</v>
      </c>
      <c r="H708" t="s">
        <v>139</v>
      </c>
      <c r="I708" t="s">
        <v>1684</v>
      </c>
      <c r="J708" t="s">
        <v>75</v>
      </c>
      <c r="K708" t="s">
        <v>53</v>
      </c>
      <c r="L708">
        <v>10024</v>
      </c>
      <c r="M708" t="s">
        <v>2442</v>
      </c>
      <c r="N708" t="s">
        <v>40</v>
      </c>
      <c r="O708" t="s">
        <v>41</v>
      </c>
      <c r="P708" t="s">
        <v>2443</v>
      </c>
      <c r="Q708" s="8">
        <v>29000</v>
      </c>
      <c r="R708">
        <v>7</v>
      </c>
      <c r="S708" s="8">
        <f>Table3[[#This Row],[Harga]]*Table3[[#This Row],[Quantity]]</f>
        <v>203000</v>
      </c>
      <c r="T708">
        <v>0</v>
      </c>
      <c r="U708" s="8">
        <f>Table3[[#This Row],[Discount]]*Table3[[#This Row],[Revenue]]</f>
        <v>0</v>
      </c>
      <c r="V708" s="8">
        <f>Table3[[#This Row],[Revenue]]-Table3[[#This Row],[Total Discount]]</f>
        <v>203000</v>
      </c>
    </row>
    <row r="709" spans="1:22" x14ac:dyDescent="0.35">
      <c r="A709">
        <v>705</v>
      </c>
      <c r="B709" t="s">
        <v>2444</v>
      </c>
      <c r="C709" s="5">
        <v>42687</v>
      </c>
      <c r="D709" s="6">
        <v>2016</v>
      </c>
      <c r="E709" s="5" t="s">
        <v>23</v>
      </c>
      <c r="F709" s="7">
        <v>13</v>
      </c>
      <c r="G709" t="s">
        <v>24</v>
      </c>
      <c r="H709" t="s">
        <v>25</v>
      </c>
      <c r="I709" t="s">
        <v>2445</v>
      </c>
      <c r="J709" t="s">
        <v>27</v>
      </c>
      <c r="K709" t="s">
        <v>420</v>
      </c>
      <c r="L709">
        <v>27360</v>
      </c>
      <c r="M709" t="s">
        <v>2028</v>
      </c>
      <c r="N709" t="s">
        <v>40</v>
      </c>
      <c r="O709" t="s">
        <v>790</v>
      </c>
      <c r="P709" t="s">
        <v>2029</v>
      </c>
      <c r="Q709" s="8">
        <v>28000</v>
      </c>
      <c r="R709">
        <v>7</v>
      </c>
      <c r="S709" s="8">
        <f>Table3[[#This Row],[Harga]]*Table3[[#This Row],[Quantity]]</f>
        <v>196000</v>
      </c>
      <c r="T709">
        <v>0.2</v>
      </c>
      <c r="U709" s="8">
        <f>Table3[[#This Row],[Discount]]*Table3[[#This Row],[Revenue]]</f>
        <v>39200</v>
      </c>
      <c r="V709" s="8">
        <f>Table3[[#This Row],[Revenue]]-Table3[[#This Row],[Total Discount]]</f>
        <v>156800</v>
      </c>
    </row>
    <row r="710" spans="1:22" x14ac:dyDescent="0.35">
      <c r="A710">
        <v>706</v>
      </c>
      <c r="B710" t="s">
        <v>2446</v>
      </c>
      <c r="C710" s="5">
        <v>43058</v>
      </c>
      <c r="D710" s="6">
        <v>2017</v>
      </c>
      <c r="E710" s="5" t="s">
        <v>23</v>
      </c>
      <c r="F710" s="7">
        <v>19</v>
      </c>
      <c r="G710" t="s">
        <v>35</v>
      </c>
      <c r="H710" t="s">
        <v>105</v>
      </c>
      <c r="I710" t="s">
        <v>273</v>
      </c>
      <c r="J710" t="s">
        <v>27</v>
      </c>
      <c r="K710" t="s">
        <v>222</v>
      </c>
      <c r="L710">
        <v>92683</v>
      </c>
      <c r="M710" t="s">
        <v>948</v>
      </c>
      <c r="N710" t="s">
        <v>135</v>
      </c>
      <c r="O710" t="s">
        <v>136</v>
      </c>
      <c r="P710" t="s">
        <v>949</v>
      </c>
      <c r="Q710" s="8">
        <v>8000</v>
      </c>
      <c r="R710">
        <v>4</v>
      </c>
      <c r="S710" s="8">
        <f>Table3[[#This Row],[Harga]]*Table3[[#This Row],[Quantity]]</f>
        <v>32000</v>
      </c>
      <c r="T710">
        <v>0.2</v>
      </c>
      <c r="U710" s="8">
        <f>Table3[[#This Row],[Discount]]*Table3[[#This Row],[Revenue]]</f>
        <v>6400</v>
      </c>
      <c r="V710" s="8">
        <f>Table3[[#This Row],[Revenue]]-Table3[[#This Row],[Total Discount]]</f>
        <v>25600</v>
      </c>
    </row>
    <row r="711" spans="1:22" x14ac:dyDescent="0.35">
      <c r="A711">
        <v>707</v>
      </c>
      <c r="B711" t="s">
        <v>2447</v>
      </c>
      <c r="C711" s="5">
        <v>42706</v>
      </c>
      <c r="D711" s="6">
        <v>2016</v>
      </c>
      <c r="E711" s="5" t="s">
        <v>66</v>
      </c>
      <c r="F711" s="7">
        <v>2</v>
      </c>
      <c r="G711" t="s">
        <v>51</v>
      </c>
      <c r="H711" t="s">
        <v>139</v>
      </c>
      <c r="I711" t="s">
        <v>859</v>
      </c>
      <c r="J711" t="s">
        <v>27</v>
      </c>
      <c r="K711" t="s">
        <v>283</v>
      </c>
      <c r="L711">
        <v>94122</v>
      </c>
      <c r="M711" t="s">
        <v>2448</v>
      </c>
      <c r="N711" t="s">
        <v>40</v>
      </c>
      <c r="O711" t="s">
        <v>63</v>
      </c>
      <c r="P711" t="s">
        <v>2449</v>
      </c>
      <c r="Q711" s="8">
        <v>26000</v>
      </c>
      <c r="R711">
        <v>4</v>
      </c>
      <c r="S711" s="8">
        <f>Table3[[#This Row],[Harga]]*Table3[[#This Row],[Quantity]]</f>
        <v>104000</v>
      </c>
      <c r="T711">
        <v>0</v>
      </c>
      <c r="U711" s="8">
        <f>Table3[[#This Row],[Discount]]*Table3[[#This Row],[Revenue]]</f>
        <v>0</v>
      </c>
      <c r="V711" s="8">
        <f>Table3[[#This Row],[Revenue]]-Table3[[#This Row],[Total Discount]]</f>
        <v>104000</v>
      </c>
    </row>
    <row r="712" spans="1:22" x14ac:dyDescent="0.35">
      <c r="A712">
        <v>708</v>
      </c>
      <c r="B712" t="s">
        <v>2450</v>
      </c>
      <c r="C712" s="5">
        <v>42972</v>
      </c>
      <c r="D712" s="6">
        <v>2017</v>
      </c>
      <c r="E712" s="5" t="s">
        <v>93</v>
      </c>
      <c r="F712" s="7">
        <v>25</v>
      </c>
      <c r="G712" t="s">
        <v>67</v>
      </c>
      <c r="H712" t="s">
        <v>139</v>
      </c>
      <c r="I712" t="s">
        <v>1912</v>
      </c>
      <c r="J712" t="s">
        <v>27</v>
      </c>
      <c r="K712" t="s">
        <v>89</v>
      </c>
      <c r="L712">
        <v>38301</v>
      </c>
      <c r="M712" t="s">
        <v>1070</v>
      </c>
      <c r="N712" t="s">
        <v>40</v>
      </c>
      <c r="O712" t="s">
        <v>96</v>
      </c>
      <c r="P712" t="s">
        <v>1071</v>
      </c>
      <c r="Q712" s="8">
        <v>20000</v>
      </c>
      <c r="R712">
        <v>2</v>
      </c>
      <c r="S712" s="8">
        <f>Table3[[#This Row],[Harga]]*Table3[[#This Row],[Quantity]]</f>
        <v>40000</v>
      </c>
      <c r="T712">
        <v>0.2</v>
      </c>
      <c r="U712" s="8">
        <f>Table3[[#This Row],[Discount]]*Table3[[#This Row],[Revenue]]</f>
        <v>8000</v>
      </c>
      <c r="V712" s="8">
        <f>Table3[[#This Row],[Revenue]]-Table3[[#This Row],[Total Discount]]</f>
        <v>32000</v>
      </c>
    </row>
    <row r="713" spans="1:22" x14ac:dyDescent="0.35">
      <c r="A713">
        <v>709</v>
      </c>
      <c r="B713" t="s">
        <v>2451</v>
      </c>
      <c r="C713" s="5">
        <v>42657</v>
      </c>
      <c r="D713" s="6">
        <v>2016</v>
      </c>
      <c r="E713" s="5" t="s">
        <v>44</v>
      </c>
      <c r="F713" s="7">
        <v>14</v>
      </c>
      <c r="G713" t="s">
        <v>35</v>
      </c>
      <c r="H713" t="s">
        <v>25</v>
      </c>
      <c r="I713" t="s">
        <v>1385</v>
      </c>
      <c r="J713" t="s">
        <v>37</v>
      </c>
      <c r="K713" t="s">
        <v>283</v>
      </c>
      <c r="L713">
        <v>98115</v>
      </c>
      <c r="M713" t="s">
        <v>2452</v>
      </c>
      <c r="N713" t="s">
        <v>135</v>
      </c>
      <c r="O713" t="s">
        <v>162</v>
      </c>
      <c r="P713" t="s">
        <v>2453</v>
      </c>
      <c r="Q713" s="8">
        <v>177000</v>
      </c>
      <c r="R713">
        <v>3</v>
      </c>
      <c r="S713" s="8">
        <f>Table3[[#This Row],[Harga]]*Table3[[#This Row],[Quantity]]</f>
        <v>531000</v>
      </c>
      <c r="T713">
        <v>0</v>
      </c>
      <c r="U713" s="8">
        <f>Table3[[#This Row],[Discount]]*Table3[[#This Row],[Revenue]]</f>
        <v>0</v>
      </c>
      <c r="V713" s="8">
        <f>Table3[[#This Row],[Revenue]]-Table3[[#This Row],[Total Discount]]</f>
        <v>531000</v>
      </c>
    </row>
    <row r="714" spans="1:22" x14ac:dyDescent="0.35">
      <c r="A714">
        <v>710</v>
      </c>
      <c r="B714" t="s">
        <v>2454</v>
      </c>
      <c r="C714" s="5">
        <v>41970</v>
      </c>
      <c r="D714" s="6">
        <v>2014</v>
      </c>
      <c r="E714" s="5" t="s">
        <v>23</v>
      </c>
      <c r="F714" s="7">
        <v>27</v>
      </c>
      <c r="G714" t="s">
        <v>116</v>
      </c>
      <c r="H714" t="s">
        <v>25</v>
      </c>
      <c r="I714" t="s">
        <v>2455</v>
      </c>
      <c r="J714" t="s">
        <v>27</v>
      </c>
      <c r="K714" t="s">
        <v>61</v>
      </c>
      <c r="L714">
        <v>10035</v>
      </c>
      <c r="M714" t="s">
        <v>2456</v>
      </c>
      <c r="N714" t="s">
        <v>40</v>
      </c>
      <c r="O714" t="s">
        <v>180</v>
      </c>
      <c r="P714" t="s">
        <v>1001</v>
      </c>
      <c r="Q714" s="8">
        <v>4000</v>
      </c>
      <c r="R714">
        <v>2</v>
      </c>
      <c r="S714" s="8">
        <f>Table3[[#This Row],[Harga]]*Table3[[#This Row],[Quantity]]</f>
        <v>8000</v>
      </c>
      <c r="T714">
        <v>0</v>
      </c>
      <c r="U714" s="8">
        <f>Table3[[#This Row],[Discount]]*Table3[[#This Row],[Revenue]]</f>
        <v>0</v>
      </c>
      <c r="V714" s="8">
        <f>Table3[[#This Row],[Revenue]]-Table3[[#This Row],[Total Discount]]</f>
        <v>8000</v>
      </c>
    </row>
    <row r="715" spans="1:22" x14ac:dyDescent="0.35">
      <c r="A715">
        <v>711</v>
      </c>
      <c r="B715" t="s">
        <v>2457</v>
      </c>
      <c r="C715" s="5">
        <v>42311</v>
      </c>
      <c r="D715" s="6">
        <v>2015</v>
      </c>
      <c r="E715" s="5" t="s">
        <v>23</v>
      </c>
      <c r="F715" s="7">
        <v>3</v>
      </c>
      <c r="G715" t="s">
        <v>51</v>
      </c>
      <c r="H715" t="s">
        <v>25</v>
      </c>
      <c r="I715" t="s">
        <v>2458</v>
      </c>
      <c r="J715" t="s">
        <v>75</v>
      </c>
      <c r="K715" t="s">
        <v>218</v>
      </c>
      <c r="L715">
        <v>90008</v>
      </c>
      <c r="M715" t="s">
        <v>2459</v>
      </c>
      <c r="N715" t="s">
        <v>135</v>
      </c>
      <c r="O715" t="s">
        <v>136</v>
      </c>
      <c r="P715" t="s">
        <v>2460</v>
      </c>
      <c r="Q715" s="8">
        <v>1213000</v>
      </c>
      <c r="R715">
        <v>7</v>
      </c>
      <c r="S715" s="8">
        <f>Table3[[#This Row],[Harga]]*Table3[[#This Row],[Quantity]]</f>
        <v>8491000</v>
      </c>
      <c r="T715">
        <v>0.2</v>
      </c>
      <c r="U715" s="8">
        <f>Table3[[#This Row],[Discount]]*Table3[[#This Row],[Revenue]]</f>
        <v>1698200</v>
      </c>
      <c r="V715" s="8">
        <f>Table3[[#This Row],[Revenue]]-Table3[[#This Row],[Total Discount]]</f>
        <v>6792800</v>
      </c>
    </row>
    <row r="716" spans="1:22" x14ac:dyDescent="0.35">
      <c r="A716">
        <v>712</v>
      </c>
      <c r="B716" t="s">
        <v>2461</v>
      </c>
      <c r="C716" s="5">
        <v>41972</v>
      </c>
      <c r="D716" s="6">
        <v>2014</v>
      </c>
      <c r="E716" s="5" t="s">
        <v>23</v>
      </c>
      <c r="F716" s="7">
        <v>29</v>
      </c>
      <c r="G716" t="s">
        <v>67</v>
      </c>
      <c r="H716" t="s">
        <v>139</v>
      </c>
      <c r="I716" t="s">
        <v>2462</v>
      </c>
      <c r="J716" t="s">
        <v>27</v>
      </c>
      <c r="K716" t="s">
        <v>127</v>
      </c>
      <c r="L716">
        <v>19143</v>
      </c>
      <c r="M716" t="s">
        <v>2463</v>
      </c>
      <c r="N716" t="s">
        <v>40</v>
      </c>
      <c r="O716" t="s">
        <v>41</v>
      </c>
      <c r="P716" t="s">
        <v>2464</v>
      </c>
      <c r="Q716" s="8">
        <v>6000</v>
      </c>
      <c r="R716">
        <v>2</v>
      </c>
      <c r="S716" s="8">
        <f>Table3[[#This Row],[Harga]]*Table3[[#This Row],[Quantity]]</f>
        <v>12000</v>
      </c>
      <c r="T716">
        <v>0.2</v>
      </c>
      <c r="U716" s="8">
        <f>Table3[[#This Row],[Discount]]*Table3[[#This Row],[Revenue]]</f>
        <v>2400</v>
      </c>
      <c r="V716" s="8">
        <f>Table3[[#This Row],[Revenue]]-Table3[[#This Row],[Total Discount]]</f>
        <v>9600</v>
      </c>
    </row>
    <row r="717" spans="1:22" x14ac:dyDescent="0.35">
      <c r="A717">
        <v>713</v>
      </c>
      <c r="B717" t="s">
        <v>2465</v>
      </c>
      <c r="C717" s="5">
        <v>42855</v>
      </c>
      <c r="D717" s="6">
        <v>2017</v>
      </c>
      <c r="E717" s="5" t="s">
        <v>58</v>
      </c>
      <c r="F717" s="7">
        <v>30</v>
      </c>
      <c r="G717" t="s">
        <v>51</v>
      </c>
      <c r="H717" t="s">
        <v>25</v>
      </c>
      <c r="I717" t="s">
        <v>1957</v>
      </c>
      <c r="J717" t="s">
        <v>37</v>
      </c>
      <c r="K717" t="s">
        <v>213</v>
      </c>
      <c r="L717">
        <v>10024</v>
      </c>
      <c r="M717" t="s">
        <v>142</v>
      </c>
      <c r="N717" t="s">
        <v>40</v>
      </c>
      <c r="O717" t="s">
        <v>143</v>
      </c>
      <c r="P717" t="s">
        <v>144</v>
      </c>
      <c r="Q717" s="8">
        <v>114000</v>
      </c>
      <c r="R717">
        <v>4</v>
      </c>
      <c r="S717" s="8">
        <f>Table3[[#This Row],[Harga]]*Table3[[#This Row],[Quantity]]</f>
        <v>456000</v>
      </c>
      <c r="T717">
        <v>0</v>
      </c>
      <c r="U717" s="8">
        <f>Table3[[#This Row],[Discount]]*Table3[[#This Row],[Revenue]]</f>
        <v>0</v>
      </c>
      <c r="V717" s="8">
        <f>Table3[[#This Row],[Revenue]]-Table3[[#This Row],[Total Discount]]</f>
        <v>456000</v>
      </c>
    </row>
    <row r="718" spans="1:22" x14ac:dyDescent="0.35">
      <c r="A718">
        <v>714</v>
      </c>
      <c r="B718" t="s">
        <v>2466</v>
      </c>
      <c r="C718" s="5">
        <v>43063</v>
      </c>
      <c r="D718" s="6">
        <v>2017</v>
      </c>
      <c r="E718" s="5" t="s">
        <v>23</v>
      </c>
      <c r="F718" s="7">
        <v>24</v>
      </c>
      <c r="G718" t="s">
        <v>51</v>
      </c>
      <c r="H718" t="s">
        <v>25</v>
      </c>
      <c r="I718" t="s">
        <v>2467</v>
      </c>
      <c r="J718" t="s">
        <v>37</v>
      </c>
      <c r="K718" t="s">
        <v>166</v>
      </c>
      <c r="L718">
        <v>10035</v>
      </c>
      <c r="M718" t="s">
        <v>2468</v>
      </c>
      <c r="N718" t="s">
        <v>40</v>
      </c>
      <c r="O718" t="s">
        <v>63</v>
      </c>
      <c r="P718" t="s">
        <v>2469</v>
      </c>
      <c r="Q718" s="8">
        <v>6000</v>
      </c>
      <c r="R718">
        <v>1</v>
      </c>
      <c r="S718" s="8">
        <f>Table3[[#This Row],[Harga]]*Table3[[#This Row],[Quantity]]</f>
        <v>6000</v>
      </c>
      <c r="T718">
        <v>0</v>
      </c>
      <c r="U718" s="8">
        <f>Table3[[#This Row],[Discount]]*Table3[[#This Row],[Revenue]]</f>
        <v>0</v>
      </c>
      <c r="V718" s="8">
        <f>Table3[[#This Row],[Revenue]]-Table3[[#This Row],[Total Discount]]</f>
        <v>6000</v>
      </c>
    </row>
    <row r="719" spans="1:22" x14ac:dyDescent="0.35">
      <c r="A719">
        <v>715</v>
      </c>
      <c r="B719" t="s">
        <v>2470</v>
      </c>
      <c r="C719" s="5">
        <v>43038</v>
      </c>
      <c r="D719" s="6">
        <v>2017</v>
      </c>
      <c r="E719" s="5" t="s">
        <v>44</v>
      </c>
      <c r="F719" s="7">
        <v>30</v>
      </c>
      <c r="G719" t="s">
        <v>51</v>
      </c>
      <c r="H719" t="s">
        <v>25</v>
      </c>
      <c r="I719" t="s">
        <v>2471</v>
      </c>
      <c r="J719" t="s">
        <v>37</v>
      </c>
      <c r="K719" t="s">
        <v>324</v>
      </c>
      <c r="L719">
        <v>98661</v>
      </c>
      <c r="M719" t="s">
        <v>2472</v>
      </c>
      <c r="N719" t="s">
        <v>30</v>
      </c>
      <c r="O719" t="s">
        <v>55</v>
      </c>
      <c r="P719" t="s">
        <v>2473</v>
      </c>
      <c r="Q719" s="8">
        <v>10000</v>
      </c>
      <c r="R719">
        <v>2</v>
      </c>
      <c r="S719" s="8">
        <f>Table3[[#This Row],[Harga]]*Table3[[#This Row],[Quantity]]</f>
        <v>20000</v>
      </c>
      <c r="T719">
        <v>0</v>
      </c>
      <c r="U719" s="8">
        <f>Table3[[#This Row],[Discount]]*Table3[[#This Row],[Revenue]]</f>
        <v>0</v>
      </c>
      <c r="V719" s="8">
        <f>Table3[[#This Row],[Revenue]]-Table3[[#This Row],[Total Discount]]</f>
        <v>20000</v>
      </c>
    </row>
    <row r="720" spans="1:22" x14ac:dyDescent="0.35">
      <c r="A720">
        <v>716</v>
      </c>
      <c r="B720" t="s">
        <v>2474</v>
      </c>
      <c r="C720" s="5">
        <v>41990</v>
      </c>
      <c r="D720" s="6">
        <v>2014</v>
      </c>
      <c r="E720" s="5" t="s">
        <v>66</v>
      </c>
      <c r="F720" s="7">
        <v>17</v>
      </c>
      <c r="G720" t="s">
        <v>67</v>
      </c>
      <c r="H720" t="s">
        <v>139</v>
      </c>
      <c r="I720" t="s">
        <v>804</v>
      </c>
      <c r="J720" t="s">
        <v>27</v>
      </c>
      <c r="K720" t="s">
        <v>141</v>
      </c>
      <c r="L720">
        <v>31907</v>
      </c>
      <c r="M720" t="s">
        <v>1928</v>
      </c>
      <c r="N720" t="s">
        <v>40</v>
      </c>
      <c r="O720" t="s">
        <v>96</v>
      </c>
      <c r="P720" t="s">
        <v>1929</v>
      </c>
      <c r="Q720" s="8">
        <v>121000</v>
      </c>
      <c r="R720">
        <v>3</v>
      </c>
      <c r="S720" s="8">
        <f>Table3[[#This Row],[Harga]]*Table3[[#This Row],[Quantity]]</f>
        <v>363000</v>
      </c>
      <c r="T720">
        <v>0</v>
      </c>
      <c r="U720" s="8">
        <f>Table3[[#This Row],[Discount]]*Table3[[#This Row],[Revenue]]</f>
        <v>0</v>
      </c>
      <c r="V720" s="8">
        <f>Table3[[#This Row],[Revenue]]-Table3[[#This Row],[Total Discount]]</f>
        <v>363000</v>
      </c>
    </row>
    <row r="721" spans="1:22" x14ac:dyDescent="0.35">
      <c r="A721">
        <v>717</v>
      </c>
      <c r="B721" t="s">
        <v>2475</v>
      </c>
      <c r="C721" s="5">
        <v>42982</v>
      </c>
      <c r="D721" s="6">
        <v>2017</v>
      </c>
      <c r="E721" s="5" t="s">
        <v>111</v>
      </c>
      <c r="F721" s="7">
        <v>4</v>
      </c>
      <c r="G721" t="s">
        <v>24</v>
      </c>
      <c r="H721" t="s">
        <v>139</v>
      </c>
      <c r="I721" t="s">
        <v>2476</v>
      </c>
      <c r="J721" t="s">
        <v>27</v>
      </c>
      <c r="K721" t="s">
        <v>274</v>
      </c>
      <c r="L721">
        <v>75019</v>
      </c>
      <c r="M721" t="s">
        <v>1990</v>
      </c>
      <c r="N721" t="s">
        <v>40</v>
      </c>
      <c r="O721" t="s">
        <v>96</v>
      </c>
      <c r="P721" t="s">
        <v>1991</v>
      </c>
      <c r="Q721" s="8">
        <v>4000</v>
      </c>
      <c r="R721">
        <v>7</v>
      </c>
      <c r="S721" s="8">
        <f>Table3[[#This Row],[Harga]]*Table3[[#This Row],[Quantity]]</f>
        <v>28000</v>
      </c>
      <c r="T721">
        <v>0.2</v>
      </c>
      <c r="U721" s="8">
        <f>Table3[[#This Row],[Discount]]*Table3[[#This Row],[Revenue]]</f>
        <v>5600</v>
      </c>
      <c r="V721" s="8">
        <f>Table3[[#This Row],[Revenue]]-Table3[[#This Row],[Total Discount]]</f>
        <v>22400</v>
      </c>
    </row>
    <row r="722" spans="1:22" x14ac:dyDescent="0.35">
      <c r="A722">
        <v>718</v>
      </c>
      <c r="B722" t="s">
        <v>2477</v>
      </c>
      <c r="C722" s="5">
        <v>42660</v>
      </c>
      <c r="D722" s="6">
        <v>2016</v>
      </c>
      <c r="E722" s="5" t="s">
        <v>44</v>
      </c>
      <c r="F722" s="7">
        <v>17</v>
      </c>
      <c r="G722" t="s">
        <v>24</v>
      </c>
      <c r="H722" t="s">
        <v>25</v>
      </c>
      <c r="I722" t="s">
        <v>385</v>
      </c>
      <c r="J722" t="s">
        <v>75</v>
      </c>
      <c r="K722" t="s">
        <v>166</v>
      </c>
      <c r="L722">
        <v>94122</v>
      </c>
      <c r="M722" t="s">
        <v>2478</v>
      </c>
      <c r="N722" t="s">
        <v>40</v>
      </c>
      <c r="O722" t="s">
        <v>71</v>
      </c>
      <c r="P722" t="s">
        <v>2479</v>
      </c>
      <c r="Q722" s="8">
        <v>19000</v>
      </c>
      <c r="R722">
        <v>5</v>
      </c>
      <c r="S722" s="8">
        <f>Table3[[#This Row],[Harga]]*Table3[[#This Row],[Quantity]]</f>
        <v>95000</v>
      </c>
      <c r="T722">
        <v>0.2</v>
      </c>
      <c r="U722" s="8">
        <f>Table3[[#This Row],[Discount]]*Table3[[#This Row],[Revenue]]</f>
        <v>19000</v>
      </c>
      <c r="V722" s="8">
        <f>Table3[[#This Row],[Revenue]]-Table3[[#This Row],[Total Discount]]</f>
        <v>76000</v>
      </c>
    </row>
    <row r="723" spans="1:22" x14ac:dyDescent="0.35">
      <c r="A723">
        <v>719</v>
      </c>
      <c r="B723" t="s">
        <v>2480</v>
      </c>
      <c r="C723" s="5">
        <v>43051</v>
      </c>
      <c r="D723" s="6">
        <v>2017</v>
      </c>
      <c r="E723" s="5" t="s">
        <v>23</v>
      </c>
      <c r="F723" s="7">
        <v>12</v>
      </c>
      <c r="G723" t="s">
        <v>35</v>
      </c>
      <c r="H723" t="s">
        <v>105</v>
      </c>
      <c r="I723" t="s">
        <v>765</v>
      </c>
      <c r="J723" t="s">
        <v>27</v>
      </c>
      <c r="K723" t="s">
        <v>253</v>
      </c>
      <c r="L723">
        <v>78745</v>
      </c>
      <c r="M723" t="s">
        <v>2481</v>
      </c>
      <c r="N723" t="s">
        <v>40</v>
      </c>
      <c r="O723" t="s">
        <v>63</v>
      </c>
      <c r="P723" t="s">
        <v>2482</v>
      </c>
      <c r="Q723" s="8">
        <v>17000</v>
      </c>
      <c r="R723">
        <v>3</v>
      </c>
      <c r="S723" s="8">
        <f>Table3[[#This Row],[Harga]]*Table3[[#This Row],[Quantity]]</f>
        <v>51000</v>
      </c>
      <c r="T723">
        <v>0.2</v>
      </c>
      <c r="U723" s="8">
        <f>Table3[[#This Row],[Discount]]*Table3[[#This Row],[Revenue]]</f>
        <v>10200</v>
      </c>
      <c r="V723" s="8">
        <f>Table3[[#This Row],[Revenue]]-Table3[[#This Row],[Total Discount]]</f>
        <v>40800</v>
      </c>
    </row>
    <row r="724" spans="1:22" x14ac:dyDescent="0.35">
      <c r="A724">
        <v>720</v>
      </c>
      <c r="B724" t="s">
        <v>2483</v>
      </c>
      <c r="C724" s="5">
        <v>42698</v>
      </c>
      <c r="D724" s="6">
        <v>2016</v>
      </c>
      <c r="E724" s="5" t="s">
        <v>23</v>
      </c>
      <c r="F724" s="7">
        <v>24</v>
      </c>
      <c r="G724" t="s">
        <v>67</v>
      </c>
      <c r="H724" t="s">
        <v>139</v>
      </c>
      <c r="I724" t="s">
        <v>2031</v>
      </c>
      <c r="J724" t="s">
        <v>75</v>
      </c>
      <c r="K724" t="s">
        <v>519</v>
      </c>
      <c r="L724">
        <v>90045</v>
      </c>
      <c r="M724" t="s">
        <v>2484</v>
      </c>
      <c r="N724" t="s">
        <v>135</v>
      </c>
      <c r="O724" t="s">
        <v>136</v>
      </c>
      <c r="P724" t="s">
        <v>2485</v>
      </c>
      <c r="Q724" s="8">
        <v>34000</v>
      </c>
      <c r="R724">
        <v>2</v>
      </c>
      <c r="S724" s="8">
        <f>Table3[[#This Row],[Harga]]*Table3[[#This Row],[Quantity]]</f>
        <v>68000</v>
      </c>
      <c r="T724">
        <v>0.2</v>
      </c>
      <c r="U724" s="8">
        <f>Table3[[#This Row],[Discount]]*Table3[[#This Row],[Revenue]]</f>
        <v>13600</v>
      </c>
      <c r="V724" s="8">
        <f>Table3[[#This Row],[Revenue]]-Table3[[#This Row],[Total Discount]]</f>
        <v>54400</v>
      </c>
    </row>
    <row r="725" spans="1:22" x14ac:dyDescent="0.35">
      <c r="A725">
        <v>721</v>
      </c>
      <c r="B725" t="s">
        <v>2486</v>
      </c>
      <c r="C725" s="5">
        <v>42217</v>
      </c>
      <c r="D725" s="6">
        <v>2015</v>
      </c>
      <c r="E725" s="5" t="s">
        <v>93</v>
      </c>
      <c r="F725" s="7">
        <v>1</v>
      </c>
      <c r="G725" t="s">
        <v>24</v>
      </c>
      <c r="H725" t="s">
        <v>139</v>
      </c>
      <c r="I725" t="s">
        <v>2487</v>
      </c>
      <c r="J725" t="s">
        <v>75</v>
      </c>
      <c r="K725" t="s">
        <v>236</v>
      </c>
      <c r="L725">
        <v>90004</v>
      </c>
      <c r="M725" t="s">
        <v>2488</v>
      </c>
      <c r="N725" t="s">
        <v>40</v>
      </c>
      <c r="O725" t="s">
        <v>96</v>
      </c>
      <c r="P725" t="s">
        <v>2489</v>
      </c>
      <c r="Q725" s="8">
        <v>7000</v>
      </c>
      <c r="R725">
        <v>4</v>
      </c>
      <c r="S725" s="8">
        <f>Table3[[#This Row],[Harga]]*Table3[[#This Row],[Quantity]]</f>
        <v>28000</v>
      </c>
      <c r="T725">
        <v>0</v>
      </c>
      <c r="U725" s="8">
        <f>Table3[[#This Row],[Discount]]*Table3[[#This Row],[Revenue]]</f>
        <v>0</v>
      </c>
      <c r="V725" s="8">
        <f>Table3[[#This Row],[Revenue]]-Table3[[#This Row],[Total Discount]]</f>
        <v>28000</v>
      </c>
    </row>
    <row r="726" spans="1:22" x14ac:dyDescent="0.35">
      <c r="A726">
        <v>722</v>
      </c>
      <c r="B726" t="s">
        <v>2490</v>
      </c>
      <c r="C726" s="5">
        <v>43093</v>
      </c>
      <c r="D726" s="6">
        <v>2017</v>
      </c>
      <c r="E726" s="5" t="s">
        <v>66</v>
      </c>
      <c r="F726" s="7">
        <v>24</v>
      </c>
      <c r="G726" t="s">
        <v>24</v>
      </c>
      <c r="H726" t="s">
        <v>139</v>
      </c>
      <c r="I726" t="s">
        <v>2491</v>
      </c>
      <c r="J726" t="s">
        <v>27</v>
      </c>
      <c r="K726" t="s">
        <v>519</v>
      </c>
      <c r="L726">
        <v>10024</v>
      </c>
      <c r="M726" t="s">
        <v>2492</v>
      </c>
      <c r="N726" t="s">
        <v>40</v>
      </c>
      <c r="O726" t="s">
        <v>71</v>
      </c>
      <c r="P726" t="s">
        <v>2493</v>
      </c>
      <c r="Q726" s="8">
        <v>18000</v>
      </c>
      <c r="R726">
        <v>3</v>
      </c>
      <c r="S726" s="8">
        <f>Table3[[#This Row],[Harga]]*Table3[[#This Row],[Quantity]]</f>
        <v>54000</v>
      </c>
      <c r="T726">
        <v>0.2</v>
      </c>
      <c r="U726" s="8">
        <f>Table3[[#This Row],[Discount]]*Table3[[#This Row],[Revenue]]</f>
        <v>10800</v>
      </c>
      <c r="V726" s="8">
        <f>Table3[[#This Row],[Revenue]]-Table3[[#This Row],[Total Discount]]</f>
        <v>43200</v>
      </c>
    </row>
    <row r="727" spans="1:22" x14ac:dyDescent="0.35">
      <c r="A727">
        <v>723</v>
      </c>
      <c r="B727" t="s">
        <v>2494</v>
      </c>
      <c r="C727" s="5">
        <v>42630</v>
      </c>
      <c r="D727" s="6">
        <v>2016</v>
      </c>
      <c r="E727" s="5" t="s">
        <v>111</v>
      </c>
      <c r="F727" s="7">
        <v>17</v>
      </c>
      <c r="G727" t="s">
        <v>35</v>
      </c>
      <c r="H727" t="s">
        <v>105</v>
      </c>
      <c r="I727" t="s">
        <v>2445</v>
      </c>
      <c r="J727" t="s">
        <v>27</v>
      </c>
      <c r="K727" t="s">
        <v>38</v>
      </c>
      <c r="L727">
        <v>31907</v>
      </c>
      <c r="M727" t="s">
        <v>2495</v>
      </c>
      <c r="N727" t="s">
        <v>135</v>
      </c>
      <c r="O727" t="s">
        <v>567</v>
      </c>
      <c r="P727" t="s">
        <v>2496</v>
      </c>
      <c r="Q727" s="8">
        <v>396000</v>
      </c>
      <c r="R727">
        <v>4</v>
      </c>
      <c r="S727" s="8">
        <f>Table3[[#This Row],[Harga]]*Table3[[#This Row],[Quantity]]</f>
        <v>1584000</v>
      </c>
      <c r="T727">
        <v>0</v>
      </c>
      <c r="U727" s="8">
        <f>Table3[[#This Row],[Discount]]*Table3[[#This Row],[Revenue]]</f>
        <v>0</v>
      </c>
      <c r="V727" s="8">
        <f>Table3[[#This Row],[Revenue]]-Table3[[#This Row],[Total Discount]]</f>
        <v>1584000</v>
      </c>
    </row>
    <row r="728" spans="1:22" x14ac:dyDescent="0.35">
      <c r="A728">
        <v>724</v>
      </c>
      <c r="B728" t="s">
        <v>2497</v>
      </c>
      <c r="C728" s="5">
        <v>43079</v>
      </c>
      <c r="D728" s="6">
        <v>2017</v>
      </c>
      <c r="E728" s="5" t="s">
        <v>66</v>
      </c>
      <c r="F728" s="7">
        <v>10</v>
      </c>
      <c r="G728" t="s">
        <v>24</v>
      </c>
      <c r="H728" t="s">
        <v>25</v>
      </c>
      <c r="I728" t="s">
        <v>341</v>
      </c>
      <c r="J728" t="s">
        <v>75</v>
      </c>
      <c r="K728" t="s">
        <v>82</v>
      </c>
      <c r="L728">
        <v>68104</v>
      </c>
      <c r="M728" t="s">
        <v>2498</v>
      </c>
      <c r="N728" t="s">
        <v>40</v>
      </c>
      <c r="O728" t="s">
        <v>71</v>
      </c>
      <c r="P728" t="s">
        <v>2499</v>
      </c>
      <c r="Q728" s="8">
        <v>35000</v>
      </c>
      <c r="R728">
        <v>3</v>
      </c>
      <c r="S728" s="8">
        <f>Table3[[#This Row],[Harga]]*Table3[[#This Row],[Quantity]]</f>
        <v>105000</v>
      </c>
      <c r="T728">
        <v>0</v>
      </c>
      <c r="U728" s="8">
        <f>Table3[[#This Row],[Discount]]*Table3[[#This Row],[Revenue]]</f>
        <v>0</v>
      </c>
      <c r="V728" s="8">
        <f>Table3[[#This Row],[Revenue]]-Table3[[#This Row],[Total Discount]]</f>
        <v>105000</v>
      </c>
    </row>
    <row r="729" spans="1:22" x14ac:dyDescent="0.35">
      <c r="A729">
        <v>725</v>
      </c>
      <c r="B729" t="s">
        <v>2500</v>
      </c>
      <c r="C729" s="5">
        <v>42990</v>
      </c>
      <c r="D729" s="6">
        <v>2017</v>
      </c>
      <c r="E729" s="5" t="s">
        <v>111</v>
      </c>
      <c r="F729" s="7">
        <v>12</v>
      </c>
      <c r="G729" t="s">
        <v>24</v>
      </c>
      <c r="H729" t="s">
        <v>139</v>
      </c>
      <c r="I729" t="s">
        <v>1671</v>
      </c>
      <c r="J729" t="s">
        <v>27</v>
      </c>
      <c r="K729" t="s">
        <v>253</v>
      </c>
      <c r="L729">
        <v>90036</v>
      </c>
      <c r="M729" t="s">
        <v>2435</v>
      </c>
      <c r="N729" t="s">
        <v>30</v>
      </c>
      <c r="O729" t="s">
        <v>55</v>
      </c>
      <c r="P729" t="s">
        <v>2436</v>
      </c>
      <c r="Q729" s="8">
        <v>7000</v>
      </c>
      <c r="R729">
        <v>2</v>
      </c>
      <c r="S729" s="8">
        <f>Table3[[#This Row],[Harga]]*Table3[[#This Row],[Quantity]]</f>
        <v>14000</v>
      </c>
      <c r="T729">
        <v>0</v>
      </c>
      <c r="U729" s="8">
        <f>Table3[[#This Row],[Discount]]*Table3[[#This Row],[Revenue]]</f>
        <v>0</v>
      </c>
      <c r="V729" s="8">
        <f>Table3[[#This Row],[Revenue]]-Table3[[#This Row],[Total Discount]]</f>
        <v>14000</v>
      </c>
    </row>
    <row r="730" spans="1:22" x14ac:dyDescent="0.35">
      <c r="A730">
        <v>726</v>
      </c>
      <c r="B730" t="s">
        <v>2501</v>
      </c>
      <c r="C730" s="5">
        <v>42910</v>
      </c>
      <c r="D730" s="6">
        <v>2017</v>
      </c>
      <c r="E730" s="5" t="s">
        <v>34</v>
      </c>
      <c r="F730" s="7">
        <v>24</v>
      </c>
      <c r="G730" t="s">
        <v>51</v>
      </c>
      <c r="H730" t="s">
        <v>139</v>
      </c>
      <c r="I730" t="s">
        <v>2410</v>
      </c>
      <c r="J730" t="s">
        <v>37</v>
      </c>
      <c r="K730" t="s">
        <v>188</v>
      </c>
      <c r="L730">
        <v>91767</v>
      </c>
      <c r="M730" t="s">
        <v>2502</v>
      </c>
      <c r="N730" t="s">
        <v>40</v>
      </c>
      <c r="O730" t="s">
        <v>96</v>
      </c>
      <c r="P730" t="s">
        <v>2503</v>
      </c>
      <c r="Q730" s="8">
        <v>386000</v>
      </c>
      <c r="R730">
        <v>8</v>
      </c>
      <c r="S730" s="8">
        <f>Table3[[#This Row],[Harga]]*Table3[[#This Row],[Quantity]]</f>
        <v>3088000</v>
      </c>
      <c r="T730">
        <v>0</v>
      </c>
      <c r="U730" s="8">
        <f>Table3[[#This Row],[Discount]]*Table3[[#This Row],[Revenue]]</f>
        <v>0</v>
      </c>
      <c r="V730" s="8">
        <f>Table3[[#This Row],[Revenue]]-Table3[[#This Row],[Total Discount]]</f>
        <v>3088000</v>
      </c>
    </row>
    <row r="731" spans="1:22" x14ac:dyDescent="0.35">
      <c r="A731">
        <v>727</v>
      </c>
      <c r="B731" t="s">
        <v>2504</v>
      </c>
      <c r="C731" s="5">
        <v>42965</v>
      </c>
      <c r="D731" s="6">
        <v>2017</v>
      </c>
      <c r="E731" s="5" t="s">
        <v>93</v>
      </c>
      <c r="F731" s="7">
        <v>18</v>
      </c>
      <c r="G731" t="s">
        <v>24</v>
      </c>
      <c r="H731" t="s">
        <v>25</v>
      </c>
      <c r="I731" t="s">
        <v>745</v>
      </c>
      <c r="J731" t="s">
        <v>27</v>
      </c>
      <c r="K731" t="s">
        <v>188</v>
      </c>
      <c r="L731">
        <v>75220</v>
      </c>
      <c r="M731" t="s">
        <v>2505</v>
      </c>
      <c r="N731" t="s">
        <v>40</v>
      </c>
      <c r="O731" t="s">
        <v>84</v>
      </c>
      <c r="P731" t="s">
        <v>2506</v>
      </c>
      <c r="Q731" s="8">
        <v>201000</v>
      </c>
      <c r="R731">
        <v>3</v>
      </c>
      <c r="S731" s="8">
        <f>Table3[[#This Row],[Harga]]*Table3[[#This Row],[Quantity]]</f>
        <v>603000</v>
      </c>
      <c r="T731">
        <v>0.2</v>
      </c>
      <c r="U731" s="8">
        <f>Table3[[#This Row],[Discount]]*Table3[[#This Row],[Revenue]]</f>
        <v>120600</v>
      </c>
      <c r="V731" s="8">
        <f>Table3[[#This Row],[Revenue]]-Table3[[#This Row],[Total Discount]]</f>
        <v>482400</v>
      </c>
    </row>
    <row r="732" spans="1:22" x14ac:dyDescent="0.35">
      <c r="A732">
        <v>728</v>
      </c>
      <c r="B732" t="s">
        <v>2507</v>
      </c>
      <c r="C732" s="5">
        <v>43080</v>
      </c>
      <c r="D732" s="6">
        <v>2017</v>
      </c>
      <c r="E732" s="5" t="s">
        <v>66</v>
      </c>
      <c r="F732" s="7">
        <v>11</v>
      </c>
      <c r="G732" t="s">
        <v>67</v>
      </c>
      <c r="H732" t="s">
        <v>139</v>
      </c>
      <c r="I732" t="s">
        <v>2508</v>
      </c>
      <c r="J732" t="s">
        <v>27</v>
      </c>
      <c r="K732" t="s">
        <v>141</v>
      </c>
      <c r="L732">
        <v>19120</v>
      </c>
      <c r="M732" t="s">
        <v>2288</v>
      </c>
      <c r="N732" t="s">
        <v>30</v>
      </c>
      <c r="O732" t="s">
        <v>108</v>
      </c>
      <c r="P732" t="s">
        <v>2289</v>
      </c>
      <c r="Q732" s="8">
        <v>146000</v>
      </c>
      <c r="R732">
        <v>1</v>
      </c>
      <c r="S732" s="8">
        <f>Table3[[#This Row],[Harga]]*Table3[[#This Row],[Quantity]]</f>
        <v>146000</v>
      </c>
      <c r="T732">
        <v>0.3</v>
      </c>
      <c r="U732" s="8">
        <f>Table3[[#This Row],[Discount]]*Table3[[#This Row],[Revenue]]</f>
        <v>43800</v>
      </c>
      <c r="V732" s="8">
        <f>Table3[[#This Row],[Revenue]]-Table3[[#This Row],[Total Discount]]</f>
        <v>102200</v>
      </c>
    </row>
    <row r="733" spans="1:22" x14ac:dyDescent="0.35">
      <c r="A733">
        <v>729</v>
      </c>
      <c r="B733" t="s">
        <v>2509</v>
      </c>
      <c r="C733" s="5">
        <v>43079</v>
      </c>
      <c r="D733" s="6">
        <v>2017</v>
      </c>
      <c r="E733" s="5" t="s">
        <v>66</v>
      </c>
      <c r="F733" s="7">
        <v>10</v>
      </c>
      <c r="G733" t="s">
        <v>24</v>
      </c>
      <c r="H733" t="s">
        <v>25</v>
      </c>
      <c r="I733" t="s">
        <v>1270</v>
      </c>
      <c r="J733" t="s">
        <v>27</v>
      </c>
      <c r="K733" t="s">
        <v>545</v>
      </c>
      <c r="L733">
        <v>89031</v>
      </c>
      <c r="M733" t="s">
        <v>2510</v>
      </c>
      <c r="N733" t="s">
        <v>30</v>
      </c>
      <c r="O733" t="s">
        <v>48</v>
      </c>
      <c r="P733" t="s">
        <v>2511</v>
      </c>
      <c r="Q733" s="8">
        <v>1670000</v>
      </c>
      <c r="R733">
        <v>4</v>
      </c>
      <c r="S733" s="8">
        <f>Table3[[#This Row],[Harga]]*Table3[[#This Row],[Quantity]]</f>
        <v>6680000</v>
      </c>
      <c r="T733">
        <v>0</v>
      </c>
      <c r="U733" s="8">
        <f>Table3[[#This Row],[Discount]]*Table3[[#This Row],[Revenue]]</f>
        <v>0</v>
      </c>
      <c r="V733" s="8">
        <f>Table3[[#This Row],[Revenue]]-Table3[[#This Row],[Total Discount]]</f>
        <v>6680000</v>
      </c>
    </row>
    <row r="734" spans="1:22" x14ac:dyDescent="0.35">
      <c r="A734">
        <v>730</v>
      </c>
      <c r="B734" t="s">
        <v>2512</v>
      </c>
      <c r="C734" s="5">
        <v>41673</v>
      </c>
      <c r="D734" s="6">
        <v>2014</v>
      </c>
      <c r="E734" s="5" t="s">
        <v>344</v>
      </c>
      <c r="F734" s="7">
        <v>3</v>
      </c>
      <c r="G734" t="s">
        <v>67</v>
      </c>
      <c r="H734" t="s">
        <v>139</v>
      </c>
      <c r="I734" t="s">
        <v>2513</v>
      </c>
      <c r="J734" t="s">
        <v>27</v>
      </c>
      <c r="K734" t="s">
        <v>253</v>
      </c>
      <c r="L734">
        <v>98105</v>
      </c>
      <c r="M734" t="s">
        <v>672</v>
      </c>
      <c r="N734" t="s">
        <v>40</v>
      </c>
      <c r="O734" t="s">
        <v>71</v>
      </c>
      <c r="P734" t="s">
        <v>673</v>
      </c>
      <c r="Q734" s="8">
        <v>252000</v>
      </c>
      <c r="R734">
        <v>2</v>
      </c>
      <c r="S734" s="8">
        <f>Table3[[#This Row],[Harga]]*Table3[[#This Row],[Quantity]]</f>
        <v>504000</v>
      </c>
      <c r="T734">
        <v>0.2</v>
      </c>
      <c r="U734" s="8">
        <f>Table3[[#This Row],[Discount]]*Table3[[#This Row],[Revenue]]</f>
        <v>100800</v>
      </c>
      <c r="V734" s="8">
        <f>Table3[[#This Row],[Revenue]]-Table3[[#This Row],[Total Discount]]</f>
        <v>403200</v>
      </c>
    </row>
    <row r="735" spans="1:22" x14ac:dyDescent="0.35">
      <c r="A735">
        <v>731</v>
      </c>
      <c r="B735" t="s">
        <v>2514</v>
      </c>
      <c r="C735" s="5">
        <v>42777</v>
      </c>
      <c r="D735" s="6">
        <v>2017</v>
      </c>
      <c r="E735" s="5" t="s">
        <v>344</v>
      </c>
      <c r="F735" s="7">
        <v>11</v>
      </c>
      <c r="G735" t="s">
        <v>67</v>
      </c>
      <c r="H735" t="s">
        <v>25</v>
      </c>
      <c r="I735" t="s">
        <v>504</v>
      </c>
      <c r="J735" t="s">
        <v>37</v>
      </c>
      <c r="K735" t="s">
        <v>420</v>
      </c>
      <c r="L735">
        <v>94110</v>
      </c>
      <c r="M735" t="s">
        <v>1697</v>
      </c>
      <c r="N735" t="s">
        <v>40</v>
      </c>
      <c r="O735" t="s">
        <v>71</v>
      </c>
      <c r="P735" t="s">
        <v>1698</v>
      </c>
      <c r="Q735" s="8">
        <v>7000</v>
      </c>
      <c r="R735">
        <v>7</v>
      </c>
      <c r="S735" s="8">
        <f>Table3[[#This Row],[Harga]]*Table3[[#This Row],[Quantity]]</f>
        <v>49000</v>
      </c>
      <c r="T735">
        <v>0.2</v>
      </c>
      <c r="U735" s="8">
        <f>Table3[[#This Row],[Discount]]*Table3[[#This Row],[Revenue]]</f>
        <v>9800</v>
      </c>
      <c r="V735" s="8">
        <f>Table3[[#This Row],[Revenue]]-Table3[[#This Row],[Total Discount]]</f>
        <v>39200</v>
      </c>
    </row>
    <row r="736" spans="1:22" x14ac:dyDescent="0.35">
      <c r="A736">
        <v>732</v>
      </c>
      <c r="B736" t="s">
        <v>2515</v>
      </c>
      <c r="C736" s="5">
        <v>42841</v>
      </c>
      <c r="D736" s="6">
        <v>2017</v>
      </c>
      <c r="E736" s="5" t="s">
        <v>58</v>
      </c>
      <c r="F736" s="7">
        <v>16</v>
      </c>
      <c r="G736" t="s">
        <v>51</v>
      </c>
      <c r="H736" t="s">
        <v>25</v>
      </c>
      <c r="I736" t="s">
        <v>2516</v>
      </c>
      <c r="J736" t="s">
        <v>75</v>
      </c>
      <c r="K736" t="s">
        <v>82</v>
      </c>
      <c r="L736">
        <v>60610</v>
      </c>
      <c r="M736" t="s">
        <v>2517</v>
      </c>
      <c r="N736" t="s">
        <v>40</v>
      </c>
      <c r="O736" t="s">
        <v>96</v>
      </c>
      <c r="P736" t="s">
        <v>2518</v>
      </c>
      <c r="Q736" s="8">
        <v>17000</v>
      </c>
      <c r="R736">
        <v>5</v>
      </c>
      <c r="S736" s="8">
        <f>Table3[[#This Row],[Harga]]*Table3[[#This Row],[Quantity]]</f>
        <v>85000</v>
      </c>
      <c r="T736">
        <v>0.2</v>
      </c>
      <c r="U736" s="8">
        <f>Table3[[#This Row],[Discount]]*Table3[[#This Row],[Revenue]]</f>
        <v>17000</v>
      </c>
      <c r="V736" s="8">
        <f>Table3[[#This Row],[Revenue]]-Table3[[#This Row],[Total Discount]]</f>
        <v>68000</v>
      </c>
    </row>
    <row r="737" spans="1:22" x14ac:dyDescent="0.35">
      <c r="A737">
        <v>733</v>
      </c>
      <c r="B737" t="s">
        <v>2519</v>
      </c>
      <c r="C737" s="5">
        <v>42344</v>
      </c>
      <c r="D737" s="6">
        <v>2015</v>
      </c>
      <c r="E737" s="5" t="s">
        <v>66</v>
      </c>
      <c r="F737" s="7">
        <v>6</v>
      </c>
      <c r="G737" t="s">
        <v>35</v>
      </c>
      <c r="H737" t="s">
        <v>25</v>
      </c>
      <c r="I737" t="s">
        <v>2520</v>
      </c>
      <c r="J737" t="s">
        <v>27</v>
      </c>
      <c r="K737" t="s">
        <v>324</v>
      </c>
      <c r="L737">
        <v>85705</v>
      </c>
      <c r="M737" t="s">
        <v>1319</v>
      </c>
      <c r="N737" t="s">
        <v>30</v>
      </c>
      <c r="O737" t="s">
        <v>55</v>
      </c>
      <c r="P737" t="s">
        <v>1320</v>
      </c>
      <c r="Q737" s="8">
        <v>104000</v>
      </c>
      <c r="R737">
        <v>6</v>
      </c>
      <c r="S737" s="8">
        <f>Table3[[#This Row],[Harga]]*Table3[[#This Row],[Quantity]]</f>
        <v>624000</v>
      </c>
      <c r="T737">
        <v>0.2</v>
      </c>
      <c r="U737" s="8">
        <f>Table3[[#This Row],[Discount]]*Table3[[#This Row],[Revenue]]</f>
        <v>124800</v>
      </c>
      <c r="V737" s="8">
        <f>Table3[[#This Row],[Revenue]]-Table3[[#This Row],[Total Discount]]</f>
        <v>499200</v>
      </c>
    </row>
    <row r="738" spans="1:22" x14ac:dyDescent="0.35">
      <c r="A738">
        <v>734</v>
      </c>
      <c r="B738" t="s">
        <v>2521</v>
      </c>
      <c r="C738" s="5">
        <v>42573</v>
      </c>
      <c r="D738" s="6">
        <v>2016</v>
      </c>
      <c r="E738" s="5" t="s">
        <v>104</v>
      </c>
      <c r="F738" s="7">
        <v>22</v>
      </c>
      <c r="G738" t="s">
        <v>35</v>
      </c>
      <c r="H738" t="s">
        <v>139</v>
      </c>
      <c r="I738" t="s">
        <v>816</v>
      </c>
      <c r="J738" t="s">
        <v>27</v>
      </c>
      <c r="K738" t="s">
        <v>218</v>
      </c>
      <c r="L738">
        <v>18103</v>
      </c>
      <c r="M738" t="s">
        <v>2522</v>
      </c>
      <c r="N738" t="s">
        <v>40</v>
      </c>
      <c r="O738" t="s">
        <v>96</v>
      </c>
      <c r="P738" t="s">
        <v>2523</v>
      </c>
      <c r="Q738" s="8">
        <v>5000</v>
      </c>
      <c r="R738">
        <v>2</v>
      </c>
      <c r="S738" s="8">
        <f>Table3[[#This Row],[Harga]]*Table3[[#This Row],[Quantity]]</f>
        <v>10000</v>
      </c>
      <c r="T738">
        <v>0.2</v>
      </c>
      <c r="U738" s="8">
        <f>Table3[[#This Row],[Discount]]*Table3[[#This Row],[Revenue]]</f>
        <v>2000</v>
      </c>
      <c r="V738" s="8">
        <f>Table3[[#This Row],[Revenue]]-Table3[[#This Row],[Total Discount]]</f>
        <v>8000</v>
      </c>
    </row>
    <row r="739" spans="1:22" x14ac:dyDescent="0.35">
      <c r="A739">
        <v>735</v>
      </c>
      <c r="B739" t="s">
        <v>2524</v>
      </c>
      <c r="C739" s="5">
        <v>42315</v>
      </c>
      <c r="D739" s="6">
        <v>2015</v>
      </c>
      <c r="E739" s="5" t="s">
        <v>23</v>
      </c>
      <c r="F739" s="7">
        <v>7</v>
      </c>
      <c r="G739" t="s">
        <v>24</v>
      </c>
      <c r="H739" t="s">
        <v>105</v>
      </c>
      <c r="I739" t="s">
        <v>1464</v>
      </c>
      <c r="J739" t="s">
        <v>37</v>
      </c>
      <c r="K739" t="s">
        <v>61</v>
      </c>
      <c r="L739">
        <v>19711</v>
      </c>
      <c r="M739" t="s">
        <v>2525</v>
      </c>
      <c r="N739" t="s">
        <v>40</v>
      </c>
      <c r="O739" t="s">
        <v>180</v>
      </c>
      <c r="P739" t="s">
        <v>2526</v>
      </c>
      <c r="Q739" s="8">
        <v>27000</v>
      </c>
      <c r="R739">
        <v>7</v>
      </c>
      <c r="S739" s="8">
        <f>Table3[[#This Row],[Harga]]*Table3[[#This Row],[Quantity]]</f>
        <v>189000</v>
      </c>
      <c r="T739">
        <v>0</v>
      </c>
      <c r="U739" s="8">
        <f>Table3[[#This Row],[Discount]]*Table3[[#This Row],[Revenue]]</f>
        <v>0</v>
      </c>
      <c r="V739" s="8">
        <f>Table3[[#This Row],[Revenue]]-Table3[[#This Row],[Total Discount]]</f>
        <v>189000</v>
      </c>
    </row>
    <row r="740" spans="1:22" x14ac:dyDescent="0.35">
      <c r="A740">
        <v>736</v>
      </c>
      <c r="B740" t="s">
        <v>2527</v>
      </c>
      <c r="C740" s="5">
        <v>42089</v>
      </c>
      <c r="D740" s="6">
        <v>2015</v>
      </c>
      <c r="E740" s="5" t="s">
        <v>159</v>
      </c>
      <c r="F740" s="7">
        <v>26</v>
      </c>
      <c r="G740" t="s">
        <v>35</v>
      </c>
      <c r="H740" t="s">
        <v>25</v>
      </c>
      <c r="I740" t="s">
        <v>1410</v>
      </c>
      <c r="J740" t="s">
        <v>37</v>
      </c>
      <c r="K740" t="s">
        <v>76</v>
      </c>
      <c r="L740">
        <v>33142</v>
      </c>
      <c r="M740" t="s">
        <v>2528</v>
      </c>
      <c r="N740" t="s">
        <v>40</v>
      </c>
      <c r="O740" t="s">
        <v>63</v>
      </c>
      <c r="P740" t="s">
        <v>2529</v>
      </c>
      <c r="Q740" s="8">
        <v>75000</v>
      </c>
      <c r="R740">
        <v>3</v>
      </c>
      <c r="S740" s="8">
        <f>Table3[[#This Row],[Harga]]*Table3[[#This Row],[Quantity]]</f>
        <v>225000</v>
      </c>
      <c r="T740">
        <v>0.2</v>
      </c>
      <c r="U740" s="8">
        <f>Table3[[#This Row],[Discount]]*Table3[[#This Row],[Revenue]]</f>
        <v>45000</v>
      </c>
      <c r="V740" s="8">
        <f>Table3[[#This Row],[Revenue]]-Table3[[#This Row],[Total Discount]]</f>
        <v>180000</v>
      </c>
    </row>
    <row r="741" spans="1:22" x14ac:dyDescent="0.35">
      <c r="A741">
        <v>737</v>
      </c>
      <c r="B741" t="s">
        <v>2530</v>
      </c>
      <c r="C741" s="5">
        <v>42978</v>
      </c>
      <c r="D741" s="6">
        <v>2017</v>
      </c>
      <c r="E741" s="5" t="s">
        <v>93</v>
      </c>
      <c r="F741" s="7">
        <v>31</v>
      </c>
      <c r="G741" t="s">
        <v>24</v>
      </c>
      <c r="H741" t="s">
        <v>139</v>
      </c>
      <c r="I741" t="s">
        <v>1083</v>
      </c>
      <c r="J741" t="s">
        <v>27</v>
      </c>
      <c r="K741" t="s">
        <v>118</v>
      </c>
      <c r="L741">
        <v>85281</v>
      </c>
      <c r="M741" t="s">
        <v>2531</v>
      </c>
      <c r="N741" t="s">
        <v>40</v>
      </c>
      <c r="O741" t="s">
        <v>84</v>
      </c>
      <c r="P741" t="s">
        <v>2532</v>
      </c>
      <c r="Q741" s="8">
        <v>11000</v>
      </c>
      <c r="R741">
        <v>1</v>
      </c>
      <c r="S741" s="8">
        <f>Table3[[#This Row],[Harga]]*Table3[[#This Row],[Quantity]]</f>
        <v>11000</v>
      </c>
      <c r="T741">
        <v>0.2</v>
      </c>
      <c r="U741" s="8">
        <f>Table3[[#This Row],[Discount]]*Table3[[#This Row],[Revenue]]</f>
        <v>2200</v>
      </c>
      <c r="V741" s="8">
        <f>Table3[[#This Row],[Revenue]]-Table3[[#This Row],[Total Discount]]</f>
        <v>8800</v>
      </c>
    </row>
    <row r="742" spans="1:22" x14ac:dyDescent="0.35">
      <c r="A742">
        <v>738</v>
      </c>
      <c r="B742" t="s">
        <v>2533</v>
      </c>
      <c r="C742" s="5">
        <v>42708</v>
      </c>
      <c r="D742" s="6">
        <v>2016</v>
      </c>
      <c r="E742" s="5" t="s">
        <v>66</v>
      </c>
      <c r="F742" s="7">
        <v>4</v>
      </c>
      <c r="G742" t="s">
        <v>67</v>
      </c>
      <c r="H742" t="s">
        <v>25</v>
      </c>
      <c r="I742" t="s">
        <v>1091</v>
      </c>
      <c r="J742" t="s">
        <v>37</v>
      </c>
      <c r="K742" t="s">
        <v>213</v>
      </c>
      <c r="L742">
        <v>10035</v>
      </c>
      <c r="M742" t="s">
        <v>2534</v>
      </c>
      <c r="N742" t="s">
        <v>40</v>
      </c>
      <c r="O742" t="s">
        <v>84</v>
      </c>
      <c r="P742" t="s">
        <v>2535</v>
      </c>
      <c r="Q742" s="8">
        <v>213000</v>
      </c>
      <c r="R742">
        <v>6</v>
      </c>
      <c r="S742" s="8">
        <f>Table3[[#This Row],[Harga]]*Table3[[#This Row],[Quantity]]</f>
        <v>1278000</v>
      </c>
      <c r="T742">
        <v>0</v>
      </c>
      <c r="U742" s="8">
        <f>Table3[[#This Row],[Discount]]*Table3[[#This Row],[Revenue]]</f>
        <v>0</v>
      </c>
      <c r="V742" s="8">
        <f>Table3[[#This Row],[Revenue]]-Table3[[#This Row],[Total Discount]]</f>
        <v>1278000</v>
      </c>
    </row>
    <row r="743" spans="1:22" x14ac:dyDescent="0.35">
      <c r="A743">
        <v>739</v>
      </c>
      <c r="B743" t="s">
        <v>2536</v>
      </c>
      <c r="C743" s="5">
        <v>42776</v>
      </c>
      <c r="D743" s="6">
        <v>2017</v>
      </c>
      <c r="E743" s="5" t="s">
        <v>344</v>
      </c>
      <c r="F743" s="7">
        <v>10</v>
      </c>
      <c r="G743" t="s">
        <v>51</v>
      </c>
      <c r="H743" t="s">
        <v>25</v>
      </c>
      <c r="I743" t="s">
        <v>2537</v>
      </c>
      <c r="J743" t="s">
        <v>75</v>
      </c>
      <c r="K743" t="s">
        <v>118</v>
      </c>
      <c r="L743">
        <v>92677</v>
      </c>
      <c r="M743" t="s">
        <v>1275</v>
      </c>
      <c r="N743" t="s">
        <v>30</v>
      </c>
      <c r="O743" t="s">
        <v>31</v>
      </c>
      <c r="P743" t="s">
        <v>1276</v>
      </c>
      <c r="Q743" s="8">
        <v>192000</v>
      </c>
      <c r="R743">
        <v>2</v>
      </c>
      <c r="S743" s="8">
        <f>Table3[[#This Row],[Harga]]*Table3[[#This Row],[Quantity]]</f>
        <v>384000</v>
      </c>
      <c r="T743">
        <v>0.15</v>
      </c>
      <c r="U743" s="8">
        <f>Table3[[#This Row],[Discount]]*Table3[[#This Row],[Revenue]]</f>
        <v>57600</v>
      </c>
      <c r="V743" s="8">
        <f>Table3[[#This Row],[Revenue]]-Table3[[#This Row],[Total Discount]]</f>
        <v>326400</v>
      </c>
    </row>
    <row r="744" spans="1:22" x14ac:dyDescent="0.35">
      <c r="A744">
        <v>740</v>
      </c>
      <c r="B744" t="s">
        <v>2538</v>
      </c>
      <c r="C744" s="5">
        <v>42672</v>
      </c>
      <c r="D744" s="6">
        <v>2016</v>
      </c>
      <c r="E744" s="5" t="s">
        <v>44</v>
      </c>
      <c r="F744" s="7">
        <v>29</v>
      </c>
      <c r="G744" t="s">
        <v>51</v>
      </c>
      <c r="H744" t="s">
        <v>25</v>
      </c>
      <c r="I744" t="s">
        <v>2539</v>
      </c>
      <c r="J744" t="s">
        <v>37</v>
      </c>
      <c r="K744" t="s">
        <v>283</v>
      </c>
      <c r="L744">
        <v>8302</v>
      </c>
      <c r="M744" t="s">
        <v>2540</v>
      </c>
      <c r="N744" t="s">
        <v>40</v>
      </c>
      <c r="O744" t="s">
        <v>84</v>
      </c>
      <c r="P744" t="s">
        <v>2541</v>
      </c>
      <c r="Q744" s="8">
        <v>41000</v>
      </c>
      <c r="R744">
        <v>3</v>
      </c>
      <c r="S744" s="8">
        <f>Table3[[#This Row],[Harga]]*Table3[[#This Row],[Quantity]]</f>
        <v>123000</v>
      </c>
      <c r="T744">
        <v>0</v>
      </c>
      <c r="U744" s="8">
        <f>Table3[[#This Row],[Discount]]*Table3[[#This Row],[Revenue]]</f>
        <v>0</v>
      </c>
      <c r="V744" s="8">
        <f>Table3[[#This Row],[Revenue]]-Table3[[#This Row],[Total Discount]]</f>
        <v>123000</v>
      </c>
    </row>
    <row r="745" spans="1:22" x14ac:dyDescent="0.35">
      <c r="A745">
        <v>741</v>
      </c>
      <c r="B745" t="s">
        <v>2542</v>
      </c>
      <c r="C745" s="5">
        <v>42993</v>
      </c>
      <c r="D745" s="6">
        <v>2017</v>
      </c>
      <c r="E745" s="5" t="s">
        <v>111</v>
      </c>
      <c r="F745" s="7">
        <v>15</v>
      </c>
      <c r="G745" t="s">
        <v>51</v>
      </c>
      <c r="H745" t="s">
        <v>25</v>
      </c>
      <c r="I745" t="s">
        <v>2543</v>
      </c>
      <c r="J745" t="s">
        <v>27</v>
      </c>
      <c r="K745" t="s">
        <v>28</v>
      </c>
      <c r="L745">
        <v>2149</v>
      </c>
      <c r="M745" t="s">
        <v>2544</v>
      </c>
      <c r="N745" t="s">
        <v>135</v>
      </c>
      <c r="O745" t="s">
        <v>136</v>
      </c>
      <c r="P745" t="s">
        <v>2545</v>
      </c>
      <c r="Q745" s="8">
        <v>40000</v>
      </c>
      <c r="R745">
        <v>1</v>
      </c>
      <c r="S745" s="8">
        <f>Table3[[#This Row],[Harga]]*Table3[[#This Row],[Quantity]]</f>
        <v>40000</v>
      </c>
      <c r="T745">
        <v>0</v>
      </c>
      <c r="U745" s="8">
        <f>Table3[[#This Row],[Discount]]*Table3[[#This Row],[Revenue]]</f>
        <v>0</v>
      </c>
      <c r="V745" s="8">
        <f>Table3[[#This Row],[Revenue]]-Table3[[#This Row],[Total Discount]]</f>
        <v>40000</v>
      </c>
    </row>
    <row r="746" spans="1:22" x14ac:dyDescent="0.35">
      <c r="A746">
        <v>742</v>
      </c>
      <c r="B746" t="s">
        <v>2546</v>
      </c>
      <c r="C746" s="5">
        <v>41709</v>
      </c>
      <c r="D746" s="6">
        <v>2014</v>
      </c>
      <c r="E746" s="5" t="s">
        <v>159</v>
      </c>
      <c r="F746" s="7">
        <v>11</v>
      </c>
      <c r="G746" t="s">
        <v>51</v>
      </c>
      <c r="H746" t="s">
        <v>25</v>
      </c>
      <c r="I746" t="s">
        <v>1133</v>
      </c>
      <c r="J746" t="s">
        <v>27</v>
      </c>
      <c r="K746" t="s">
        <v>188</v>
      </c>
      <c r="L746">
        <v>43229</v>
      </c>
      <c r="M746" t="s">
        <v>2547</v>
      </c>
      <c r="N746" t="s">
        <v>30</v>
      </c>
      <c r="O746" t="s">
        <v>55</v>
      </c>
      <c r="P746" t="s">
        <v>904</v>
      </c>
      <c r="Q746" s="8">
        <v>9000</v>
      </c>
      <c r="R746">
        <v>5</v>
      </c>
      <c r="S746" s="8">
        <f>Table3[[#This Row],[Harga]]*Table3[[#This Row],[Quantity]]</f>
        <v>45000</v>
      </c>
      <c r="T746">
        <v>0.2</v>
      </c>
      <c r="U746" s="8">
        <f>Table3[[#This Row],[Discount]]*Table3[[#This Row],[Revenue]]</f>
        <v>9000</v>
      </c>
      <c r="V746" s="8">
        <f>Table3[[#This Row],[Revenue]]-Table3[[#This Row],[Total Discount]]</f>
        <v>36000</v>
      </c>
    </row>
    <row r="747" spans="1:22" x14ac:dyDescent="0.35">
      <c r="A747">
        <v>743</v>
      </c>
      <c r="B747" t="s">
        <v>2548</v>
      </c>
      <c r="C747" s="5">
        <v>41674</v>
      </c>
      <c r="D747" s="6">
        <v>2014</v>
      </c>
      <c r="E747" s="5" t="s">
        <v>344</v>
      </c>
      <c r="F747" s="7">
        <v>4</v>
      </c>
      <c r="G747" t="s">
        <v>35</v>
      </c>
      <c r="H747" t="s">
        <v>25</v>
      </c>
      <c r="I747" t="s">
        <v>2549</v>
      </c>
      <c r="J747" t="s">
        <v>75</v>
      </c>
      <c r="K747" t="s">
        <v>53</v>
      </c>
      <c r="L747">
        <v>92024</v>
      </c>
      <c r="M747" t="s">
        <v>2550</v>
      </c>
      <c r="N747" t="s">
        <v>40</v>
      </c>
      <c r="O747" t="s">
        <v>71</v>
      </c>
      <c r="P747" t="s">
        <v>2551</v>
      </c>
      <c r="Q747" s="8">
        <v>83000</v>
      </c>
      <c r="R747">
        <v>3</v>
      </c>
      <c r="S747" s="8">
        <f>Table3[[#This Row],[Harga]]*Table3[[#This Row],[Quantity]]</f>
        <v>249000</v>
      </c>
      <c r="T747">
        <v>0.2</v>
      </c>
      <c r="U747" s="8">
        <f>Table3[[#This Row],[Discount]]*Table3[[#This Row],[Revenue]]</f>
        <v>49800</v>
      </c>
      <c r="V747" s="8">
        <f>Table3[[#This Row],[Revenue]]-Table3[[#This Row],[Total Discount]]</f>
        <v>199200</v>
      </c>
    </row>
    <row r="748" spans="1:22" x14ac:dyDescent="0.35">
      <c r="A748">
        <v>744</v>
      </c>
      <c r="B748" t="s">
        <v>2552</v>
      </c>
      <c r="C748" s="5">
        <v>42004</v>
      </c>
      <c r="D748" s="6">
        <v>2014</v>
      </c>
      <c r="E748" s="5" t="s">
        <v>66</v>
      </c>
      <c r="F748" s="7">
        <v>31</v>
      </c>
      <c r="G748" t="s">
        <v>67</v>
      </c>
      <c r="H748" t="s">
        <v>139</v>
      </c>
      <c r="I748" t="s">
        <v>1623</v>
      </c>
      <c r="J748" t="s">
        <v>37</v>
      </c>
      <c r="K748" t="s">
        <v>420</v>
      </c>
      <c r="L748">
        <v>13601</v>
      </c>
      <c r="M748" t="s">
        <v>456</v>
      </c>
      <c r="N748" t="s">
        <v>30</v>
      </c>
      <c r="O748" t="s">
        <v>31</v>
      </c>
      <c r="P748" t="s">
        <v>457</v>
      </c>
      <c r="Q748" s="8">
        <v>900000</v>
      </c>
      <c r="R748">
        <v>7</v>
      </c>
      <c r="S748" s="8">
        <f>Table3[[#This Row],[Harga]]*Table3[[#This Row],[Quantity]]</f>
        <v>6300000</v>
      </c>
      <c r="T748">
        <v>0.2</v>
      </c>
      <c r="U748" s="8">
        <f>Table3[[#This Row],[Discount]]*Table3[[#This Row],[Revenue]]</f>
        <v>1260000</v>
      </c>
      <c r="V748" s="8">
        <f>Table3[[#This Row],[Revenue]]-Table3[[#This Row],[Total Discount]]</f>
        <v>5040000</v>
      </c>
    </row>
    <row r="749" spans="1:22" x14ac:dyDescent="0.35">
      <c r="A749">
        <v>745</v>
      </c>
      <c r="B749" t="s">
        <v>2553</v>
      </c>
      <c r="C749" s="5">
        <v>42331</v>
      </c>
      <c r="D749" s="6">
        <v>2015</v>
      </c>
      <c r="E749" s="5" t="s">
        <v>23</v>
      </c>
      <c r="F749" s="7">
        <v>23</v>
      </c>
      <c r="G749" t="s">
        <v>35</v>
      </c>
      <c r="H749" t="s">
        <v>59</v>
      </c>
      <c r="I749" t="s">
        <v>715</v>
      </c>
      <c r="J749" t="s">
        <v>37</v>
      </c>
      <c r="K749" t="s">
        <v>519</v>
      </c>
      <c r="L749">
        <v>78207</v>
      </c>
      <c r="M749" t="s">
        <v>2554</v>
      </c>
      <c r="N749" t="s">
        <v>40</v>
      </c>
      <c r="O749" t="s">
        <v>63</v>
      </c>
      <c r="P749" t="s">
        <v>2555</v>
      </c>
      <c r="Q749" s="8">
        <v>336000</v>
      </c>
      <c r="R749">
        <v>4</v>
      </c>
      <c r="S749" s="8">
        <f>Table3[[#This Row],[Harga]]*Table3[[#This Row],[Quantity]]</f>
        <v>1344000</v>
      </c>
      <c r="T749">
        <v>0.2</v>
      </c>
      <c r="U749" s="8">
        <f>Table3[[#This Row],[Discount]]*Table3[[#This Row],[Revenue]]</f>
        <v>268800</v>
      </c>
      <c r="V749" s="8">
        <f>Table3[[#This Row],[Revenue]]-Table3[[#This Row],[Total Discount]]</f>
        <v>1075200</v>
      </c>
    </row>
    <row r="750" spans="1:22" x14ac:dyDescent="0.35">
      <c r="A750">
        <v>746</v>
      </c>
      <c r="B750" t="s">
        <v>2556</v>
      </c>
      <c r="C750" s="5">
        <v>41826</v>
      </c>
      <c r="D750" s="6">
        <v>2014</v>
      </c>
      <c r="E750" s="5" t="s">
        <v>104</v>
      </c>
      <c r="F750" s="7">
        <v>6</v>
      </c>
      <c r="G750" t="s">
        <v>51</v>
      </c>
      <c r="H750" t="s">
        <v>131</v>
      </c>
      <c r="I750" t="s">
        <v>1027</v>
      </c>
      <c r="J750" t="s">
        <v>27</v>
      </c>
      <c r="K750" t="s">
        <v>89</v>
      </c>
      <c r="L750">
        <v>10011</v>
      </c>
      <c r="M750" t="s">
        <v>2078</v>
      </c>
      <c r="N750" t="s">
        <v>135</v>
      </c>
      <c r="O750" t="s">
        <v>989</v>
      </c>
      <c r="P750" t="s">
        <v>2079</v>
      </c>
      <c r="Q750" s="8">
        <v>840000</v>
      </c>
      <c r="R750">
        <v>1</v>
      </c>
      <c r="S750" s="8">
        <f>Table3[[#This Row],[Harga]]*Table3[[#This Row],[Quantity]]</f>
        <v>840000</v>
      </c>
      <c r="T750">
        <v>0.2</v>
      </c>
      <c r="U750" s="8">
        <f>Table3[[#This Row],[Discount]]*Table3[[#This Row],[Revenue]]</f>
        <v>168000</v>
      </c>
      <c r="V750" s="8">
        <f>Table3[[#This Row],[Revenue]]-Table3[[#This Row],[Total Discount]]</f>
        <v>672000</v>
      </c>
    </row>
    <row r="751" spans="1:22" x14ac:dyDescent="0.35">
      <c r="A751">
        <v>747</v>
      </c>
      <c r="B751" t="s">
        <v>2557</v>
      </c>
      <c r="C751" s="5">
        <v>43052</v>
      </c>
      <c r="D751" s="6">
        <v>2017</v>
      </c>
      <c r="E751" s="5" t="s">
        <v>23</v>
      </c>
      <c r="F751" s="7">
        <v>13</v>
      </c>
      <c r="G751" t="s">
        <v>116</v>
      </c>
      <c r="H751" t="s">
        <v>59</v>
      </c>
      <c r="I751" t="s">
        <v>2405</v>
      </c>
      <c r="J751" t="s">
        <v>75</v>
      </c>
      <c r="K751" t="s">
        <v>100</v>
      </c>
      <c r="L751">
        <v>77095</v>
      </c>
      <c r="M751" t="s">
        <v>2558</v>
      </c>
      <c r="N751" t="s">
        <v>40</v>
      </c>
      <c r="O751" t="s">
        <v>78</v>
      </c>
      <c r="P751" t="s">
        <v>2559</v>
      </c>
      <c r="Q751" s="8">
        <v>10000</v>
      </c>
      <c r="R751">
        <v>6</v>
      </c>
      <c r="S751" s="8">
        <f>Table3[[#This Row],[Harga]]*Table3[[#This Row],[Quantity]]</f>
        <v>60000</v>
      </c>
      <c r="T751">
        <v>0.8</v>
      </c>
      <c r="U751" s="8">
        <f>Table3[[#This Row],[Discount]]*Table3[[#This Row],[Revenue]]</f>
        <v>48000</v>
      </c>
      <c r="V751" s="8">
        <f>Table3[[#This Row],[Revenue]]-Table3[[#This Row],[Total Discount]]</f>
        <v>12000</v>
      </c>
    </row>
    <row r="752" spans="1:22" x14ac:dyDescent="0.35">
      <c r="A752">
        <v>748</v>
      </c>
      <c r="B752" t="s">
        <v>2560</v>
      </c>
      <c r="C752" s="5">
        <v>42538</v>
      </c>
      <c r="D752" s="6">
        <v>2016</v>
      </c>
      <c r="E752" s="5" t="s">
        <v>34</v>
      </c>
      <c r="F752" s="7">
        <v>17</v>
      </c>
      <c r="G752" t="s">
        <v>51</v>
      </c>
      <c r="H752" t="s">
        <v>105</v>
      </c>
      <c r="I752" t="s">
        <v>2561</v>
      </c>
      <c r="J752" t="s">
        <v>27</v>
      </c>
      <c r="K752" t="s">
        <v>222</v>
      </c>
      <c r="L752">
        <v>92024</v>
      </c>
      <c r="M752" t="s">
        <v>2562</v>
      </c>
      <c r="N752" t="s">
        <v>40</v>
      </c>
      <c r="O752" t="s">
        <v>63</v>
      </c>
      <c r="P752" t="s">
        <v>2563</v>
      </c>
      <c r="Q752" s="8">
        <v>112000</v>
      </c>
      <c r="R752">
        <v>2</v>
      </c>
      <c r="S752" s="8">
        <f>Table3[[#This Row],[Harga]]*Table3[[#This Row],[Quantity]]</f>
        <v>224000</v>
      </c>
      <c r="T752">
        <v>0</v>
      </c>
      <c r="U752" s="8">
        <f>Table3[[#This Row],[Discount]]*Table3[[#This Row],[Revenue]]</f>
        <v>0</v>
      </c>
      <c r="V752" s="8">
        <f>Table3[[#This Row],[Revenue]]-Table3[[#This Row],[Total Discount]]</f>
        <v>224000</v>
      </c>
    </row>
    <row r="753" spans="1:22" x14ac:dyDescent="0.35">
      <c r="A753">
        <v>749</v>
      </c>
      <c r="B753" t="s">
        <v>2564</v>
      </c>
      <c r="C753" s="5">
        <v>41762</v>
      </c>
      <c r="D753" s="6">
        <v>2014</v>
      </c>
      <c r="E753" s="5" t="s">
        <v>87</v>
      </c>
      <c r="F753" s="7">
        <v>3</v>
      </c>
      <c r="G753" t="s">
        <v>67</v>
      </c>
      <c r="H753" t="s">
        <v>25</v>
      </c>
      <c r="I753" t="s">
        <v>906</v>
      </c>
      <c r="J753" t="s">
        <v>75</v>
      </c>
      <c r="K753" t="s">
        <v>227</v>
      </c>
      <c r="L753">
        <v>54915</v>
      </c>
      <c r="M753" t="s">
        <v>2565</v>
      </c>
      <c r="N753" t="s">
        <v>40</v>
      </c>
      <c r="O753" t="s">
        <v>41</v>
      </c>
      <c r="P753" t="s">
        <v>2566</v>
      </c>
      <c r="Q753" s="8">
        <v>22000</v>
      </c>
      <c r="R753">
        <v>7</v>
      </c>
      <c r="S753" s="8">
        <f>Table3[[#This Row],[Harga]]*Table3[[#This Row],[Quantity]]</f>
        <v>154000</v>
      </c>
      <c r="T753">
        <v>0</v>
      </c>
      <c r="U753" s="8">
        <f>Table3[[#This Row],[Discount]]*Table3[[#This Row],[Revenue]]</f>
        <v>0</v>
      </c>
      <c r="V753" s="8">
        <f>Table3[[#This Row],[Revenue]]-Table3[[#This Row],[Total Discount]]</f>
        <v>154000</v>
      </c>
    </row>
    <row r="754" spans="1:22" x14ac:dyDescent="0.35">
      <c r="A754">
        <v>750</v>
      </c>
      <c r="B754" t="s">
        <v>2567</v>
      </c>
      <c r="C754" s="5">
        <v>43024</v>
      </c>
      <c r="D754" s="6">
        <v>2017</v>
      </c>
      <c r="E754" s="5" t="s">
        <v>44</v>
      </c>
      <c r="F754" s="7">
        <v>16</v>
      </c>
      <c r="G754" t="s">
        <v>35</v>
      </c>
      <c r="H754" t="s">
        <v>139</v>
      </c>
      <c r="I754" t="s">
        <v>2568</v>
      </c>
      <c r="J754" t="s">
        <v>27</v>
      </c>
      <c r="K754" t="s">
        <v>53</v>
      </c>
      <c r="L754">
        <v>40475</v>
      </c>
      <c r="M754" t="s">
        <v>1566</v>
      </c>
      <c r="N754" t="s">
        <v>40</v>
      </c>
      <c r="O754" t="s">
        <v>71</v>
      </c>
      <c r="P754" t="s">
        <v>1567</v>
      </c>
      <c r="Q754" s="8">
        <v>45000</v>
      </c>
      <c r="R754">
        <v>5</v>
      </c>
      <c r="S754" s="8">
        <f>Table3[[#This Row],[Harga]]*Table3[[#This Row],[Quantity]]</f>
        <v>225000</v>
      </c>
      <c r="T754">
        <v>0</v>
      </c>
      <c r="U754" s="8">
        <f>Table3[[#This Row],[Discount]]*Table3[[#This Row],[Revenue]]</f>
        <v>0</v>
      </c>
      <c r="V754" s="8">
        <f>Table3[[#This Row],[Revenue]]-Table3[[#This Row],[Total Discount]]</f>
        <v>225000</v>
      </c>
    </row>
    <row r="755" spans="1:22" x14ac:dyDescent="0.35">
      <c r="A755">
        <v>751</v>
      </c>
      <c r="B755" t="s">
        <v>2569</v>
      </c>
      <c r="C755" s="5">
        <v>42041</v>
      </c>
      <c r="D755" s="6">
        <v>2015</v>
      </c>
      <c r="E755" s="5" t="s">
        <v>344</v>
      </c>
      <c r="F755" s="7">
        <v>6</v>
      </c>
      <c r="G755" t="s">
        <v>35</v>
      </c>
      <c r="H755" t="s">
        <v>25</v>
      </c>
      <c r="I755" t="s">
        <v>504</v>
      </c>
      <c r="J755" t="s">
        <v>37</v>
      </c>
      <c r="K755" t="s">
        <v>61</v>
      </c>
      <c r="L755">
        <v>98006</v>
      </c>
      <c r="M755" t="s">
        <v>2570</v>
      </c>
      <c r="N755" t="s">
        <v>40</v>
      </c>
      <c r="O755" t="s">
        <v>96</v>
      </c>
      <c r="P755" t="s">
        <v>2571</v>
      </c>
      <c r="Q755" s="8">
        <v>6000</v>
      </c>
      <c r="R755">
        <v>3</v>
      </c>
      <c r="S755" s="8">
        <f>Table3[[#This Row],[Harga]]*Table3[[#This Row],[Quantity]]</f>
        <v>18000</v>
      </c>
      <c r="T755">
        <v>0</v>
      </c>
      <c r="U755" s="8">
        <f>Table3[[#This Row],[Discount]]*Table3[[#This Row],[Revenue]]</f>
        <v>0</v>
      </c>
      <c r="V755" s="8">
        <f>Table3[[#This Row],[Revenue]]-Table3[[#This Row],[Total Discount]]</f>
        <v>18000</v>
      </c>
    </row>
    <row r="756" spans="1:22" x14ac:dyDescent="0.35">
      <c r="A756">
        <v>752</v>
      </c>
      <c r="B756" t="s">
        <v>2572</v>
      </c>
      <c r="C756" s="5">
        <v>42982</v>
      </c>
      <c r="D756" s="6">
        <v>2017</v>
      </c>
      <c r="E756" s="5" t="s">
        <v>111</v>
      </c>
      <c r="F756" s="7">
        <v>4</v>
      </c>
      <c r="G756" t="s">
        <v>67</v>
      </c>
      <c r="H756" t="s">
        <v>25</v>
      </c>
      <c r="I756" t="s">
        <v>2573</v>
      </c>
      <c r="J756" t="s">
        <v>27</v>
      </c>
      <c r="K756" t="s">
        <v>113</v>
      </c>
      <c r="L756">
        <v>11561</v>
      </c>
      <c r="M756" t="s">
        <v>161</v>
      </c>
      <c r="N756" t="s">
        <v>135</v>
      </c>
      <c r="O756" t="s">
        <v>162</v>
      </c>
      <c r="P756" t="s">
        <v>163</v>
      </c>
      <c r="Q756" s="8">
        <v>46000</v>
      </c>
      <c r="R756">
        <v>4</v>
      </c>
      <c r="S756" s="8">
        <f>Table3[[#This Row],[Harga]]*Table3[[#This Row],[Quantity]]</f>
        <v>184000</v>
      </c>
      <c r="T756">
        <v>0</v>
      </c>
      <c r="U756" s="8">
        <f>Table3[[#This Row],[Discount]]*Table3[[#This Row],[Revenue]]</f>
        <v>0</v>
      </c>
      <c r="V756" s="8">
        <f>Table3[[#This Row],[Revenue]]-Table3[[#This Row],[Total Discount]]</f>
        <v>184000</v>
      </c>
    </row>
    <row r="757" spans="1:22" x14ac:dyDescent="0.35">
      <c r="A757">
        <v>753</v>
      </c>
      <c r="B757" t="s">
        <v>2574</v>
      </c>
      <c r="C757" s="5">
        <v>42499</v>
      </c>
      <c r="D757" s="6">
        <v>2016</v>
      </c>
      <c r="E757" s="5" t="s">
        <v>87</v>
      </c>
      <c r="F757" s="7">
        <v>9</v>
      </c>
      <c r="G757" t="s">
        <v>24</v>
      </c>
      <c r="H757" t="s">
        <v>25</v>
      </c>
      <c r="I757" t="s">
        <v>2575</v>
      </c>
      <c r="J757" t="s">
        <v>27</v>
      </c>
      <c r="K757" t="s">
        <v>46</v>
      </c>
      <c r="L757">
        <v>19140</v>
      </c>
      <c r="M757" t="s">
        <v>2576</v>
      </c>
      <c r="N757" t="s">
        <v>40</v>
      </c>
      <c r="O757" t="s">
        <v>143</v>
      </c>
      <c r="P757" t="s">
        <v>405</v>
      </c>
      <c r="Q757" s="8">
        <v>10000</v>
      </c>
      <c r="R757">
        <v>1</v>
      </c>
      <c r="S757" s="8">
        <f>Table3[[#This Row],[Harga]]*Table3[[#This Row],[Quantity]]</f>
        <v>10000</v>
      </c>
      <c r="T757">
        <v>0.2</v>
      </c>
      <c r="U757" s="8">
        <f>Table3[[#This Row],[Discount]]*Table3[[#This Row],[Revenue]]</f>
        <v>2000</v>
      </c>
      <c r="V757" s="8">
        <f>Table3[[#This Row],[Revenue]]-Table3[[#This Row],[Total Discount]]</f>
        <v>8000</v>
      </c>
    </row>
    <row r="758" spans="1:22" x14ac:dyDescent="0.35">
      <c r="A758">
        <v>754</v>
      </c>
      <c r="B758" t="s">
        <v>2577</v>
      </c>
      <c r="C758" s="5">
        <v>42079</v>
      </c>
      <c r="D758" s="6">
        <v>2015</v>
      </c>
      <c r="E758" s="5" t="s">
        <v>159</v>
      </c>
      <c r="F758" s="7">
        <v>16</v>
      </c>
      <c r="G758" t="s">
        <v>116</v>
      </c>
      <c r="H758" t="s">
        <v>25</v>
      </c>
      <c r="I758" t="s">
        <v>927</v>
      </c>
      <c r="J758" t="s">
        <v>27</v>
      </c>
      <c r="K758" t="s">
        <v>354</v>
      </c>
      <c r="L758">
        <v>98103</v>
      </c>
      <c r="M758" t="s">
        <v>2578</v>
      </c>
      <c r="N758" t="s">
        <v>30</v>
      </c>
      <c r="O758" t="s">
        <v>48</v>
      </c>
      <c r="P758" t="s">
        <v>1971</v>
      </c>
      <c r="Q758" s="8">
        <v>172000</v>
      </c>
      <c r="R758">
        <v>2</v>
      </c>
      <c r="S758" s="8">
        <f>Table3[[#This Row],[Harga]]*Table3[[#This Row],[Quantity]]</f>
        <v>344000</v>
      </c>
      <c r="T758">
        <v>0</v>
      </c>
      <c r="U758" s="8">
        <f>Table3[[#This Row],[Discount]]*Table3[[#This Row],[Revenue]]</f>
        <v>0</v>
      </c>
      <c r="V758" s="8">
        <f>Table3[[#This Row],[Revenue]]-Table3[[#This Row],[Total Discount]]</f>
        <v>344000</v>
      </c>
    </row>
    <row r="759" spans="1:22" x14ac:dyDescent="0.35">
      <c r="A759">
        <v>755</v>
      </c>
      <c r="B759" t="s">
        <v>2579</v>
      </c>
      <c r="C759" s="5">
        <v>42469</v>
      </c>
      <c r="D759" s="6">
        <v>2016</v>
      </c>
      <c r="E759" s="5" t="s">
        <v>58</v>
      </c>
      <c r="F759" s="7">
        <v>9</v>
      </c>
      <c r="G759" t="s">
        <v>67</v>
      </c>
      <c r="H759" t="s">
        <v>25</v>
      </c>
      <c r="I759" t="s">
        <v>2580</v>
      </c>
      <c r="J759" t="s">
        <v>37</v>
      </c>
      <c r="K759" t="s">
        <v>166</v>
      </c>
      <c r="L759">
        <v>98103</v>
      </c>
      <c r="M759" t="s">
        <v>1587</v>
      </c>
      <c r="N759" t="s">
        <v>40</v>
      </c>
      <c r="O759" t="s">
        <v>71</v>
      </c>
      <c r="P759" t="s">
        <v>1588</v>
      </c>
      <c r="Q759" s="8">
        <v>6000</v>
      </c>
      <c r="R759">
        <v>9</v>
      </c>
      <c r="S759" s="8">
        <f>Table3[[#This Row],[Harga]]*Table3[[#This Row],[Quantity]]</f>
        <v>54000</v>
      </c>
      <c r="T759">
        <v>0.2</v>
      </c>
      <c r="U759" s="8">
        <f>Table3[[#This Row],[Discount]]*Table3[[#This Row],[Revenue]]</f>
        <v>10800</v>
      </c>
      <c r="V759" s="8">
        <f>Table3[[#This Row],[Revenue]]-Table3[[#This Row],[Total Discount]]</f>
        <v>43200</v>
      </c>
    </row>
    <row r="760" spans="1:22" x14ac:dyDescent="0.35">
      <c r="A760">
        <v>756</v>
      </c>
      <c r="B760" t="s">
        <v>2581</v>
      </c>
      <c r="C760" s="5">
        <v>41733</v>
      </c>
      <c r="D760" s="6">
        <v>2014</v>
      </c>
      <c r="E760" s="5" t="s">
        <v>58</v>
      </c>
      <c r="F760" s="7">
        <v>4</v>
      </c>
      <c r="G760" t="s">
        <v>35</v>
      </c>
      <c r="H760" t="s">
        <v>25</v>
      </c>
      <c r="I760" t="s">
        <v>1569</v>
      </c>
      <c r="J760" t="s">
        <v>75</v>
      </c>
      <c r="K760" t="s">
        <v>82</v>
      </c>
      <c r="L760">
        <v>94109</v>
      </c>
      <c r="M760" t="s">
        <v>2582</v>
      </c>
      <c r="N760" t="s">
        <v>40</v>
      </c>
      <c r="O760" t="s">
        <v>41</v>
      </c>
      <c r="P760" t="s">
        <v>2583</v>
      </c>
      <c r="Q760" s="8">
        <v>19000</v>
      </c>
      <c r="R760">
        <v>6</v>
      </c>
      <c r="S760" s="8">
        <f>Table3[[#This Row],[Harga]]*Table3[[#This Row],[Quantity]]</f>
        <v>114000</v>
      </c>
      <c r="T760">
        <v>0</v>
      </c>
      <c r="U760" s="8">
        <f>Table3[[#This Row],[Discount]]*Table3[[#This Row],[Revenue]]</f>
        <v>0</v>
      </c>
      <c r="V760" s="8">
        <f>Table3[[#This Row],[Revenue]]-Table3[[#This Row],[Total Discount]]</f>
        <v>114000</v>
      </c>
    </row>
    <row r="761" spans="1:22" x14ac:dyDescent="0.35">
      <c r="A761">
        <v>757</v>
      </c>
      <c r="B761" t="s">
        <v>2584</v>
      </c>
      <c r="C761" s="5">
        <v>42983</v>
      </c>
      <c r="D761" s="6">
        <v>2017</v>
      </c>
      <c r="E761" s="5" t="s">
        <v>111</v>
      </c>
      <c r="F761" s="7">
        <v>5</v>
      </c>
      <c r="G761" t="s">
        <v>35</v>
      </c>
      <c r="H761" t="s">
        <v>139</v>
      </c>
      <c r="I761" t="s">
        <v>240</v>
      </c>
      <c r="J761" t="s">
        <v>75</v>
      </c>
      <c r="K761" t="s">
        <v>113</v>
      </c>
      <c r="L761">
        <v>98115</v>
      </c>
      <c r="M761" t="s">
        <v>1893</v>
      </c>
      <c r="N761" t="s">
        <v>40</v>
      </c>
      <c r="O761" t="s">
        <v>96</v>
      </c>
      <c r="P761" t="s">
        <v>1894</v>
      </c>
      <c r="Q761" s="8">
        <v>20000</v>
      </c>
      <c r="R761">
        <v>1</v>
      </c>
      <c r="S761" s="8">
        <f>Table3[[#This Row],[Harga]]*Table3[[#This Row],[Quantity]]</f>
        <v>20000</v>
      </c>
      <c r="T761">
        <v>0</v>
      </c>
      <c r="U761" s="8">
        <f>Table3[[#This Row],[Discount]]*Table3[[#This Row],[Revenue]]</f>
        <v>0</v>
      </c>
      <c r="V761" s="8">
        <f>Table3[[#This Row],[Revenue]]-Table3[[#This Row],[Total Discount]]</f>
        <v>20000</v>
      </c>
    </row>
    <row r="762" spans="1:22" x14ac:dyDescent="0.35">
      <c r="A762">
        <v>758</v>
      </c>
      <c r="B762" t="s">
        <v>2585</v>
      </c>
      <c r="C762" s="5">
        <v>42916</v>
      </c>
      <c r="D762" s="6">
        <v>2017</v>
      </c>
      <c r="E762" s="5" t="s">
        <v>34</v>
      </c>
      <c r="F762" s="7">
        <v>30</v>
      </c>
      <c r="G762" t="s">
        <v>24</v>
      </c>
      <c r="H762" t="s">
        <v>25</v>
      </c>
      <c r="I762" t="s">
        <v>2586</v>
      </c>
      <c r="J762" t="s">
        <v>27</v>
      </c>
      <c r="K762" t="s">
        <v>188</v>
      </c>
      <c r="L762">
        <v>10011</v>
      </c>
      <c r="M762" t="s">
        <v>47</v>
      </c>
      <c r="N762" t="s">
        <v>30</v>
      </c>
      <c r="O762" t="s">
        <v>48</v>
      </c>
      <c r="P762" t="s">
        <v>49</v>
      </c>
      <c r="Q762" s="8">
        <v>958000</v>
      </c>
      <c r="R762">
        <v>5</v>
      </c>
      <c r="S762" s="8">
        <f>Table3[[#This Row],[Harga]]*Table3[[#This Row],[Quantity]]</f>
        <v>4790000</v>
      </c>
      <c r="T762">
        <v>0.4</v>
      </c>
      <c r="U762" s="8">
        <f>Table3[[#This Row],[Discount]]*Table3[[#This Row],[Revenue]]</f>
        <v>1916000</v>
      </c>
      <c r="V762" s="8">
        <f>Table3[[#This Row],[Revenue]]-Table3[[#This Row],[Total Discount]]</f>
        <v>2874000</v>
      </c>
    </row>
    <row r="763" spans="1:22" x14ac:dyDescent="0.35">
      <c r="A763">
        <v>759</v>
      </c>
      <c r="B763" t="s">
        <v>2587</v>
      </c>
      <c r="C763" s="5">
        <v>42317</v>
      </c>
      <c r="D763" s="6">
        <v>2015</v>
      </c>
      <c r="E763" s="5" t="s">
        <v>23</v>
      </c>
      <c r="F763" s="7">
        <v>9</v>
      </c>
      <c r="G763" t="s">
        <v>67</v>
      </c>
      <c r="H763" t="s">
        <v>25</v>
      </c>
      <c r="I763" t="s">
        <v>2588</v>
      </c>
      <c r="J763" t="s">
        <v>27</v>
      </c>
      <c r="K763" t="s">
        <v>324</v>
      </c>
      <c r="L763">
        <v>19134</v>
      </c>
      <c r="M763" t="s">
        <v>2589</v>
      </c>
      <c r="N763" t="s">
        <v>40</v>
      </c>
      <c r="O763" t="s">
        <v>63</v>
      </c>
      <c r="P763" t="s">
        <v>2590</v>
      </c>
      <c r="Q763" s="8">
        <v>12000</v>
      </c>
      <c r="R763">
        <v>3</v>
      </c>
      <c r="S763" s="8">
        <f>Table3[[#This Row],[Harga]]*Table3[[#This Row],[Quantity]]</f>
        <v>36000</v>
      </c>
      <c r="T763">
        <v>0.2</v>
      </c>
      <c r="U763" s="8">
        <f>Table3[[#This Row],[Discount]]*Table3[[#This Row],[Revenue]]</f>
        <v>7200</v>
      </c>
      <c r="V763" s="8">
        <f>Table3[[#This Row],[Revenue]]-Table3[[#This Row],[Total Discount]]</f>
        <v>28800</v>
      </c>
    </row>
    <row r="764" spans="1:22" x14ac:dyDescent="0.35">
      <c r="A764">
        <v>760</v>
      </c>
      <c r="B764" t="s">
        <v>2591</v>
      </c>
      <c r="C764" s="5">
        <v>41702</v>
      </c>
      <c r="D764" s="6">
        <v>2014</v>
      </c>
      <c r="E764" s="5" t="s">
        <v>159</v>
      </c>
      <c r="F764" s="7">
        <v>4</v>
      </c>
      <c r="G764" t="s">
        <v>67</v>
      </c>
      <c r="H764" t="s">
        <v>25</v>
      </c>
      <c r="I764" t="s">
        <v>307</v>
      </c>
      <c r="J764" t="s">
        <v>27</v>
      </c>
      <c r="K764" t="s">
        <v>141</v>
      </c>
      <c r="L764">
        <v>29203</v>
      </c>
      <c r="M764" t="s">
        <v>2592</v>
      </c>
      <c r="N764" t="s">
        <v>40</v>
      </c>
      <c r="O764" t="s">
        <v>84</v>
      </c>
      <c r="P764" t="s">
        <v>2593</v>
      </c>
      <c r="Q764" s="8">
        <v>355000</v>
      </c>
      <c r="R764">
        <v>5</v>
      </c>
      <c r="S764" s="8">
        <f>Table3[[#This Row],[Harga]]*Table3[[#This Row],[Quantity]]</f>
        <v>1775000</v>
      </c>
      <c r="T764">
        <v>0</v>
      </c>
      <c r="U764" s="8">
        <f>Table3[[#This Row],[Discount]]*Table3[[#This Row],[Revenue]]</f>
        <v>0</v>
      </c>
      <c r="V764" s="8">
        <f>Table3[[#This Row],[Revenue]]-Table3[[#This Row],[Total Discount]]</f>
        <v>1775000</v>
      </c>
    </row>
    <row r="765" spans="1:22" x14ac:dyDescent="0.35">
      <c r="A765">
        <v>761</v>
      </c>
      <c r="B765" t="s">
        <v>2594</v>
      </c>
      <c r="C765" s="5">
        <v>42082</v>
      </c>
      <c r="D765" s="6">
        <v>2015</v>
      </c>
      <c r="E765" s="5" t="s">
        <v>159</v>
      </c>
      <c r="F765" s="7">
        <v>19</v>
      </c>
      <c r="G765" t="s">
        <v>24</v>
      </c>
      <c r="H765" t="s">
        <v>139</v>
      </c>
      <c r="I765" t="s">
        <v>1286</v>
      </c>
      <c r="J765" t="s">
        <v>75</v>
      </c>
      <c r="K765" t="s">
        <v>324</v>
      </c>
      <c r="L765">
        <v>98105</v>
      </c>
      <c r="M765" t="s">
        <v>2042</v>
      </c>
      <c r="N765" t="s">
        <v>135</v>
      </c>
      <c r="O765" t="s">
        <v>136</v>
      </c>
      <c r="P765" t="s">
        <v>2043</v>
      </c>
      <c r="Q765" s="8">
        <v>1323000</v>
      </c>
      <c r="R765">
        <v>3</v>
      </c>
      <c r="S765" s="8">
        <f>Table3[[#This Row],[Harga]]*Table3[[#This Row],[Quantity]]</f>
        <v>3969000</v>
      </c>
      <c r="T765">
        <v>0.2</v>
      </c>
      <c r="U765" s="8">
        <f>Table3[[#This Row],[Discount]]*Table3[[#This Row],[Revenue]]</f>
        <v>793800</v>
      </c>
      <c r="V765" s="8">
        <f>Table3[[#This Row],[Revenue]]-Table3[[#This Row],[Total Discount]]</f>
        <v>3175200</v>
      </c>
    </row>
    <row r="766" spans="1:22" x14ac:dyDescent="0.35">
      <c r="A766">
        <v>762</v>
      </c>
      <c r="B766" t="s">
        <v>2595</v>
      </c>
      <c r="C766" s="5">
        <v>42337</v>
      </c>
      <c r="D766" s="6">
        <v>2015</v>
      </c>
      <c r="E766" s="5" t="s">
        <v>23</v>
      </c>
      <c r="F766" s="7">
        <v>29</v>
      </c>
      <c r="G766" t="s">
        <v>51</v>
      </c>
      <c r="H766" t="s">
        <v>139</v>
      </c>
      <c r="I766" t="s">
        <v>2596</v>
      </c>
      <c r="J766" t="s">
        <v>27</v>
      </c>
      <c r="K766" t="s">
        <v>133</v>
      </c>
      <c r="L766">
        <v>75002</v>
      </c>
      <c r="M766" t="s">
        <v>2597</v>
      </c>
      <c r="N766" t="s">
        <v>135</v>
      </c>
      <c r="O766" t="s">
        <v>162</v>
      </c>
      <c r="P766" t="s">
        <v>2598</v>
      </c>
      <c r="Q766" s="8">
        <v>22000</v>
      </c>
      <c r="R766">
        <v>3</v>
      </c>
      <c r="S766" s="8">
        <f>Table3[[#This Row],[Harga]]*Table3[[#This Row],[Quantity]]</f>
        <v>66000</v>
      </c>
      <c r="T766">
        <v>0.2</v>
      </c>
      <c r="U766" s="8">
        <f>Table3[[#This Row],[Discount]]*Table3[[#This Row],[Revenue]]</f>
        <v>13200</v>
      </c>
      <c r="V766" s="8">
        <f>Table3[[#This Row],[Revenue]]-Table3[[#This Row],[Total Discount]]</f>
        <v>52800</v>
      </c>
    </row>
    <row r="767" spans="1:22" x14ac:dyDescent="0.35">
      <c r="A767">
        <v>763</v>
      </c>
      <c r="B767" t="s">
        <v>2599</v>
      </c>
      <c r="C767" s="5">
        <v>42897</v>
      </c>
      <c r="D767" s="6">
        <v>2017</v>
      </c>
      <c r="E767" s="5" t="s">
        <v>34</v>
      </c>
      <c r="F767" s="7">
        <v>11</v>
      </c>
      <c r="G767" t="s">
        <v>51</v>
      </c>
      <c r="H767" t="s">
        <v>25</v>
      </c>
      <c r="I767" t="s">
        <v>1111</v>
      </c>
      <c r="J767" t="s">
        <v>27</v>
      </c>
      <c r="K767" t="s">
        <v>545</v>
      </c>
      <c r="L767">
        <v>90004</v>
      </c>
      <c r="M767" t="s">
        <v>2600</v>
      </c>
      <c r="N767" t="s">
        <v>40</v>
      </c>
      <c r="O767" t="s">
        <v>63</v>
      </c>
      <c r="P767" t="s">
        <v>2601</v>
      </c>
      <c r="Q767" s="8">
        <v>123000</v>
      </c>
      <c r="R767">
        <v>3</v>
      </c>
      <c r="S767" s="8">
        <f>Table3[[#This Row],[Harga]]*Table3[[#This Row],[Quantity]]</f>
        <v>369000</v>
      </c>
      <c r="T767">
        <v>0</v>
      </c>
      <c r="U767" s="8">
        <f>Table3[[#This Row],[Discount]]*Table3[[#This Row],[Revenue]]</f>
        <v>0</v>
      </c>
      <c r="V767" s="8">
        <f>Table3[[#This Row],[Revenue]]-Table3[[#This Row],[Total Discount]]</f>
        <v>369000</v>
      </c>
    </row>
    <row r="768" spans="1:22" x14ac:dyDescent="0.35">
      <c r="A768">
        <v>764</v>
      </c>
      <c r="B768" t="s">
        <v>2602</v>
      </c>
      <c r="C768" s="5">
        <v>43065</v>
      </c>
      <c r="D768" s="6">
        <v>2017</v>
      </c>
      <c r="E768" s="5" t="s">
        <v>23</v>
      </c>
      <c r="F768" s="7">
        <v>26</v>
      </c>
      <c r="G768" t="s">
        <v>67</v>
      </c>
      <c r="H768" t="s">
        <v>25</v>
      </c>
      <c r="I768" t="s">
        <v>1669</v>
      </c>
      <c r="J768" t="s">
        <v>37</v>
      </c>
      <c r="K768" t="s">
        <v>127</v>
      </c>
      <c r="L768">
        <v>30318</v>
      </c>
      <c r="M768" t="s">
        <v>2603</v>
      </c>
      <c r="N768" t="s">
        <v>40</v>
      </c>
      <c r="O768" t="s">
        <v>96</v>
      </c>
      <c r="P768" t="s">
        <v>2604</v>
      </c>
      <c r="Q768" s="8">
        <v>13000</v>
      </c>
      <c r="R768">
        <v>3</v>
      </c>
      <c r="S768" s="8">
        <f>Table3[[#This Row],[Harga]]*Table3[[#This Row],[Quantity]]</f>
        <v>39000</v>
      </c>
      <c r="T768">
        <v>0</v>
      </c>
      <c r="U768" s="8">
        <f>Table3[[#This Row],[Discount]]*Table3[[#This Row],[Revenue]]</f>
        <v>0</v>
      </c>
      <c r="V768" s="8">
        <f>Table3[[#This Row],[Revenue]]-Table3[[#This Row],[Total Discount]]</f>
        <v>39000</v>
      </c>
    </row>
    <row r="769" spans="1:22" x14ac:dyDescent="0.35">
      <c r="A769">
        <v>765</v>
      </c>
      <c r="B769" t="s">
        <v>2605</v>
      </c>
      <c r="C769" s="5">
        <v>41966</v>
      </c>
      <c r="D769" s="6">
        <v>2014</v>
      </c>
      <c r="E769" s="5" t="s">
        <v>23</v>
      </c>
      <c r="F769" s="7">
        <v>23</v>
      </c>
      <c r="G769" t="s">
        <v>67</v>
      </c>
      <c r="H769" t="s">
        <v>25</v>
      </c>
      <c r="I769" t="s">
        <v>892</v>
      </c>
      <c r="J769" t="s">
        <v>27</v>
      </c>
      <c r="K769" t="s">
        <v>76</v>
      </c>
      <c r="L769">
        <v>90004</v>
      </c>
      <c r="M769" t="s">
        <v>244</v>
      </c>
      <c r="N769" t="s">
        <v>30</v>
      </c>
      <c r="O769" t="s">
        <v>108</v>
      </c>
      <c r="P769" t="s">
        <v>245</v>
      </c>
      <c r="Q769" s="8">
        <v>302000</v>
      </c>
      <c r="R769">
        <v>5</v>
      </c>
      <c r="S769" s="8">
        <f>Table3[[#This Row],[Harga]]*Table3[[#This Row],[Quantity]]</f>
        <v>1510000</v>
      </c>
      <c r="T769">
        <v>0.2</v>
      </c>
      <c r="U769" s="8">
        <f>Table3[[#This Row],[Discount]]*Table3[[#This Row],[Revenue]]</f>
        <v>302000</v>
      </c>
      <c r="V769" s="8">
        <f>Table3[[#This Row],[Revenue]]-Table3[[#This Row],[Total Discount]]</f>
        <v>1208000</v>
      </c>
    </row>
    <row r="770" spans="1:22" x14ac:dyDescent="0.35">
      <c r="A770">
        <v>766</v>
      </c>
      <c r="B770" t="s">
        <v>2606</v>
      </c>
      <c r="C770" s="5">
        <v>41988</v>
      </c>
      <c r="D770" s="6">
        <v>2014</v>
      </c>
      <c r="E770" s="5" t="s">
        <v>66</v>
      </c>
      <c r="F770" s="7">
        <v>15</v>
      </c>
      <c r="G770" t="s">
        <v>67</v>
      </c>
      <c r="H770" t="s">
        <v>139</v>
      </c>
      <c r="I770" t="s">
        <v>2607</v>
      </c>
      <c r="J770" t="s">
        <v>27</v>
      </c>
      <c r="K770" t="s">
        <v>82</v>
      </c>
      <c r="L770">
        <v>79907</v>
      </c>
      <c r="M770" t="s">
        <v>2608</v>
      </c>
      <c r="N770" t="s">
        <v>135</v>
      </c>
      <c r="O770" t="s">
        <v>136</v>
      </c>
      <c r="P770" t="s">
        <v>2609</v>
      </c>
      <c r="Q770" s="8">
        <v>41000</v>
      </c>
      <c r="R770">
        <v>3</v>
      </c>
      <c r="S770" s="8">
        <f>Table3[[#This Row],[Harga]]*Table3[[#This Row],[Quantity]]</f>
        <v>123000</v>
      </c>
      <c r="T770">
        <v>0.2</v>
      </c>
      <c r="U770" s="8">
        <f>Table3[[#This Row],[Discount]]*Table3[[#This Row],[Revenue]]</f>
        <v>24600</v>
      </c>
      <c r="V770" s="8">
        <f>Table3[[#This Row],[Revenue]]-Table3[[#This Row],[Total Discount]]</f>
        <v>98400</v>
      </c>
    </row>
    <row r="771" spans="1:22" x14ac:dyDescent="0.35">
      <c r="A771">
        <v>767</v>
      </c>
      <c r="B771" t="s">
        <v>2610</v>
      </c>
      <c r="C771" s="5">
        <v>42482</v>
      </c>
      <c r="D771" s="6">
        <v>2016</v>
      </c>
      <c r="E771" s="5" t="s">
        <v>58</v>
      </c>
      <c r="F771" s="7">
        <v>22</v>
      </c>
      <c r="G771" t="s">
        <v>24</v>
      </c>
      <c r="H771" t="s">
        <v>131</v>
      </c>
      <c r="I771" t="s">
        <v>2611</v>
      </c>
      <c r="J771" t="s">
        <v>75</v>
      </c>
      <c r="K771" t="s">
        <v>420</v>
      </c>
      <c r="L771">
        <v>60505</v>
      </c>
      <c r="M771" t="s">
        <v>2612</v>
      </c>
      <c r="N771" t="s">
        <v>40</v>
      </c>
      <c r="O771" t="s">
        <v>84</v>
      </c>
      <c r="P771" t="s">
        <v>2613</v>
      </c>
      <c r="Q771" s="8">
        <v>24000</v>
      </c>
      <c r="R771">
        <v>2</v>
      </c>
      <c r="S771" s="8">
        <f>Table3[[#This Row],[Harga]]*Table3[[#This Row],[Quantity]]</f>
        <v>48000</v>
      </c>
      <c r="T771">
        <v>0.2</v>
      </c>
      <c r="U771" s="8">
        <f>Table3[[#This Row],[Discount]]*Table3[[#This Row],[Revenue]]</f>
        <v>9600</v>
      </c>
      <c r="V771" s="8">
        <f>Table3[[#This Row],[Revenue]]-Table3[[#This Row],[Total Discount]]</f>
        <v>38400</v>
      </c>
    </row>
    <row r="772" spans="1:22" x14ac:dyDescent="0.35">
      <c r="A772">
        <v>768</v>
      </c>
      <c r="B772" t="s">
        <v>2614</v>
      </c>
      <c r="C772" s="5">
        <v>42513</v>
      </c>
      <c r="D772" s="6">
        <v>2016</v>
      </c>
      <c r="E772" s="5" t="s">
        <v>87</v>
      </c>
      <c r="F772" s="7">
        <v>23</v>
      </c>
      <c r="G772" t="s">
        <v>51</v>
      </c>
      <c r="H772" t="s">
        <v>105</v>
      </c>
      <c r="I772" t="s">
        <v>2006</v>
      </c>
      <c r="J772" t="s">
        <v>75</v>
      </c>
      <c r="K772" t="s">
        <v>222</v>
      </c>
      <c r="L772">
        <v>35630</v>
      </c>
      <c r="M772" t="s">
        <v>2615</v>
      </c>
      <c r="N772" t="s">
        <v>40</v>
      </c>
      <c r="O772" t="s">
        <v>63</v>
      </c>
      <c r="P772" t="s">
        <v>2616</v>
      </c>
      <c r="Q772" s="8">
        <v>5000</v>
      </c>
      <c r="R772">
        <v>1</v>
      </c>
      <c r="S772" s="8">
        <f>Table3[[#This Row],[Harga]]*Table3[[#This Row],[Quantity]]</f>
        <v>5000</v>
      </c>
      <c r="T772">
        <v>0</v>
      </c>
      <c r="U772" s="8">
        <f>Table3[[#This Row],[Discount]]*Table3[[#This Row],[Revenue]]</f>
        <v>0</v>
      </c>
      <c r="V772" s="8">
        <f>Table3[[#This Row],[Revenue]]-Table3[[#This Row],[Total Discount]]</f>
        <v>5000</v>
      </c>
    </row>
    <row r="773" spans="1:22" x14ac:dyDescent="0.35">
      <c r="A773">
        <v>769</v>
      </c>
      <c r="B773" t="s">
        <v>2617</v>
      </c>
      <c r="C773" s="5">
        <v>42427</v>
      </c>
      <c r="D773" s="6">
        <v>2016</v>
      </c>
      <c r="E773" s="5" t="s">
        <v>344</v>
      </c>
      <c r="F773" s="7">
        <v>27</v>
      </c>
      <c r="G773" t="s">
        <v>51</v>
      </c>
      <c r="H773" t="s">
        <v>25</v>
      </c>
      <c r="I773" t="s">
        <v>1414</v>
      </c>
      <c r="J773" t="s">
        <v>27</v>
      </c>
      <c r="K773" t="s">
        <v>188</v>
      </c>
      <c r="L773">
        <v>10011</v>
      </c>
      <c r="M773" t="s">
        <v>2618</v>
      </c>
      <c r="N773" t="s">
        <v>40</v>
      </c>
      <c r="O773" t="s">
        <v>78</v>
      </c>
      <c r="P773" t="s">
        <v>2619</v>
      </c>
      <c r="Q773" s="8">
        <v>171000</v>
      </c>
      <c r="R773">
        <v>3</v>
      </c>
      <c r="S773" s="8">
        <f>Table3[[#This Row],[Harga]]*Table3[[#This Row],[Quantity]]</f>
        <v>513000</v>
      </c>
      <c r="T773">
        <v>0</v>
      </c>
      <c r="U773" s="8">
        <f>Table3[[#This Row],[Discount]]*Table3[[#This Row],[Revenue]]</f>
        <v>0</v>
      </c>
      <c r="V773" s="8">
        <f>Table3[[#This Row],[Revenue]]-Table3[[#This Row],[Total Discount]]</f>
        <v>513000</v>
      </c>
    </row>
    <row r="774" spans="1:22" x14ac:dyDescent="0.35">
      <c r="A774">
        <v>770</v>
      </c>
      <c r="B774" t="s">
        <v>2620</v>
      </c>
      <c r="C774" s="5">
        <v>42225</v>
      </c>
      <c r="D774" s="6">
        <v>2015</v>
      </c>
      <c r="E774" s="5" t="s">
        <v>93</v>
      </c>
      <c r="F774" s="7">
        <v>9</v>
      </c>
      <c r="G774" t="s">
        <v>67</v>
      </c>
      <c r="H774" t="s">
        <v>25</v>
      </c>
      <c r="I774" t="s">
        <v>1278</v>
      </c>
      <c r="J774" t="s">
        <v>27</v>
      </c>
      <c r="K774" t="s">
        <v>28</v>
      </c>
      <c r="L774">
        <v>10024</v>
      </c>
      <c r="M774" t="s">
        <v>774</v>
      </c>
      <c r="N774" t="s">
        <v>135</v>
      </c>
      <c r="O774" t="s">
        <v>136</v>
      </c>
      <c r="P774" t="s">
        <v>775</v>
      </c>
      <c r="Q774" s="8">
        <v>247000</v>
      </c>
      <c r="R774">
        <v>2</v>
      </c>
      <c r="S774" s="8">
        <f>Table3[[#This Row],[Harga]]*Table3[[#This Row],[Quantity]]</f>
        <v>494000</v>
      </c>
      <c r="T774">
        <v>0</v>
      </c>
      <c r="U774" s="8">
        <f>Table3[[#This Row],[Discount]]*Table3[[#This Row],[Revenue]]</f>
        <v>0</v>
      </c>
      <c r="V774" s="8">
        <f>Table3[[#This Row],[Revenue]]-Table3[[#This Row],[Total Discount]]</f>
        <v>494000</v>
      </c>
    </row>
    <row r="775" spans="1:22" x14ac:dyDescent="0.35">
      <c r="A775">
        <v>771</v>
      </c>
      <c r="B775" t="s">
        <v>2621</v>
      </c>
      <c r="C775" s="5">
        <v>42502</v>
      </c>
      <c r="D775" s="6">
        <v>2016</v>
      </c>
      <c r="E775" s="5" t="s">
        <v>87</v>
      </c>
      <c r="F775" s="7">
        <v>12</v>
      </c>
      <c r="G775" t="s">
        <v>24</v>
      </c>
      <c r="H775" t="s">
        <v>25</v>
      </c>
      <c r="I775" t="s">
        <v>2622</v>
      </c>
      <c r="J775" t="s">
        <v>37</v>
      </c>
      <c r="K775" t="s">
        <v>151</v>
      </c>
      <c r="L775">
        <v>23464</v>
      </c>
      <c r="M775" t="s">
        <v>976</v>
      </c>
      <c r="N775" t="s">
        <v>40</v>
      </c>
      <c r="O775" t="s">
        <v>96</v>
      </c>
      <c r="P775" t="s">
        <v>977</v>
      </c>
      <c r="Q775" s="8">
        <v>3000</v>
      </c>
      <c r="R775">
        <v>4</v>
      </c>
      <c r="S775" s="8">
        <f>Table3[[#This Row],[Harga]]*Table3[[#This Row],[Quantity]]</f>
        <v>12000</v>
      </c>
      <c r="T775">
        <v>0</v>
      </c>
      <c r="U775" s="8">
        <f>Table3[[#This Row],[Discount]]*Table3[[#This Row],[Revenue]]</f>
        <v>0</v>
      </c>
      <c r="V775" s="8">
        <f>Table3[[#This Row],[Revenue]]-Table3[[#This Row],[Total Discount]]</f>
        <v>12000</v>
      </c>
    </row>
    <row r="776" spans="1:22" x14ac:dyDescent="0.35">
      <c r="A776">
        <v>772</v>
      </c>
      <c r="B776" t="s">
        <v>2623</v>
      </c>
      <c r="C776" s="5">
        <v>42475</v>
      </c>
      <c r="D776" s="6">
        <v>2016</v>
      </c>
      <c r="E776" s="5" t="s">
        <v>58</v>
      </c>
      <c r="F776" s="7">
        <v>15</v>
      </c>
      <c r="G776" t="s">
        <v>35</v>
      </c>
      <c r="H776" t="s">
        <v>139</v>
      </c>
      <c r="I776" t="s">
        <v>2624</v>
      </c>
      <c r="J776" t="s">
        <v>37</v>
      </c>
      <c r="K776" t="s">
        <v>420</v>
      </c>
      <c r="L776">
        <v>76051</v>
      </c>
      <c r="M776" t="s">
        <v>2625</v>
      </c>
      <c r="N776" t="s">
        <v>40</v>
      </c>
      <c r="O776" t="s">
        <v>96</v>
      </c>
      <c r="P776" t="s">
        <v>2626</v>
      </c>
      <c r="Q776" s="8">
        <v>34000</v>
      </c>
      <c r="R776">
        <v>7</v>
      </c>
      <c r="S776" s="8">
        <f>Table3[[#This Row],[Harga]]*Table3[[#This Row],[Quantity]]</f>
        <v>238000</v>
      </c>
      <c r="T776">
        <v>0.2</v>
      </c>
      <c r="U776" s="8">
        <f>Table3[[#This Row],[Discount]]*Table3[[#This Row],[Revenue]]</f>
        <v>47600</v>
      </c>
      <c r="V776" s="8">
        <f>Table3[[#This Row],[Revenue]]-Table3[[#This Row],[Total Discount]]</f>
        <v>190400</v>
      </c>
    </row>
    <row r="777" spans="1:22" x14ac:dyDescent="0.35">
      <c r="A777">
        <v>773</v>
      </c>
      <c r="B777" t="s">
        <v>2627</v>
      </c>
      <c r="C777" s="5">
        <v>42178</v>
      </c>
      <c r="D777" s="6">
        <v>2015</v>
      </c>
      <c r="E777" s="5" t="s">
        <v>34</v>
      </c>
      <c r="F777" s="7">
        <v>23</v>
      </c>
      <c r="G777" t="s">
        <v>67</v>
      </c>
      <c r="H777" t="s">
        <v>131</v>
      </c>
      <c r="I777" t="s">
        <v>2628</v>
      </c>
      <c r="J777" t="s">
        <v>27</v>
      </c>
      <c r="K777" t="s">
        <v>213</v>
      </c>
      <c r="L777">
        <v>98502</v>
      </c>
      <c r="M777" t="s">
        <v>2629</v>
      </c>
      <c r="N777" t="s">
        <v>135</v>
      </c>
      <c r="O777" t="s">
        <v>136</v>
      </c>
      <c r="P777" t="s">
        <v>2630</v>
      </c>
      <c r="Q777" s="8">
        <v>202000</v>
      </c>
      <c r="R777">
        <v>4</v>
      </c>
      <c r="S777" s="8">
        <f>Table3[[#This Row],[Harga]]*Table3[[#This Row],[Quantity]]</f>
        <v>808000</v>
      </c>
      <c r="T777">
        <v>0.2</v>
      </c>
      <c r="U777" s="8">
        <f>Table3[[#This Row],[Discount]]*Table3[[#This Row],[Revenue]]</f>
        <v>161600</v>
      </c>
      <c r="V777" s="8">
        <f>Table3[[#This Row],[Revenue]]-Table3[[#This Row],[Total Discount]]</f>
        <v>646400</v>
      </c>
    </row>
    <row r="778" spans="1:22" x14ac:dyDescent="0.35">
      <c r="A778">
        <v>774</v>
      </c>
      <c r="B778" t="s">
        <v>2631</v>
      </c>
      <c r="C778" s="5">
        <v>41931</v>
      </c>
      <c r="D778" s="6">
        <v>2014</v>
      </c>
      <c r="E778" s="5" t="s">
        <v>44</v>
      </c>
      <c r="F778" s="7">
        <v>19</v>
      </c>
      <c r="G778" t="s">
        <v>116</v>
      </c>
      <c r="H778" t="s">
        <v>25</v>
      </c>
      <c r="I778" t="s">
        <v>1083</v>
      </c>
      <c r="J778" t="s">
        <v>27</v>
      </c>
      <c r="K778" t="s">
        <v>166</v>
      </c>
      <c r="L778">
        <v>90032</v>
      </c>
      <c r="M778" t="s">
        <v>2632</v>
      </c>
      <c r="N778" t="s">
        <v>40</v>
      </c>
      <c r="O778" t="s">
        <v>63</v>
      </c>
      <c r="P778" t="s">
        <v>2633</v>
      </c>
      <c r="Q778" s="8">
        <v>14000</v>
      </c>
      <c r="R778">
        <v>3</v>
      </c>
      <c r="S778" s="8">
        <f>Table3[[#This Row],[Harga]]*Table3[[#This Row],[Quantity]]</f>
        <v>42000</v>
      </c>
      <c r="T778">
        <v>0</v>
      </c>
      <c r="U778" s="8">
        <f>Table3[[#This Row],[Discount]]*Table3[[#This Row],[Revenue]]</f>
        <v>0</v>
      </c>
      <c r="V778" s="8">
        <f>Table3[[#This Row],[Revenue]]-Table3[[#This Row],[Total Discount]]</f>
        <v>42000</v>
      </c>
    </row>
    <row r="779" spans="1:22" x14ac:dyDescent="0.35">
      <c r="A779">
        <v>775</v>
      </c>
      <c r="B779" t="s">
        <v>2634</v>
      </c>
      <c r="C779" s="5">
        <v>42087</v>
      </c>
      <c r="D779" s="6">
        <v>2015</v>
      </c>
      <c r="E779" s="5" t="s">
        <v>159</v>
      </c>
      <c r="F779" s="7">
        <v>24</v>
      </c>
      <c r="G779" t="s">
        <v>51</v>
      </c>
      <c r="H779" t="s">
        <v>139</v>
      </c>
      <c r="I779" t="s">
        <v>2635</v>
      </c>
      <c r="J779" t="s">
        <v>75</v>
      </c>
      <c r="K779" t="s">
        <v>354</v>
      </c>
      <c r="L779">
        <v>61604</v>
      </c>
      <c r="M779" t="s">
        <v>2636</v>
      </c>
      <c r="N779" t="s">
        <v>30</v>
      </c>
      <c r="O779" t="s">
        <v>31</v>
      </c>
      <c r="P779" t="s">
        <v>2637</v>
      </c>
      <c r="Q779" s="8">
        <v>360000</v>
      </c>
      <c r="R779">
        <v>3</v>
      </c>
      <c r="S779" s="8">
        <f>Table3[[#This Row],[Harga]]*Table3[[#This Row],[Quantity]]</f>
        <v>1080000</v>
      </c>
      <c r="T779">
        <v>0.3</v>
      </c>
      <c r="U779" s="8">
        <f>Table3[[#This Row],[Discount]]*Table3[[#This Row],[Revenue]]</f>
        <v>324000</v>
      </c>
      <c r="V779" s="8">
        <f>Table3[[#This Row],[Revenue]]-Table3[[#This Row],[Total Discount]]</f>
        <v>756000</v>
      </c>
    </row>
    <row r="780" spans="1:22" x14ac:dyDescent="0.35">
      <c r="A780">
        <v>776</v>
      </c>
      <c r="B780" t="s">
        <v>2638</v>
      </c>
      <c r="C780" s="5">
        <v>42863</v>
      </c>
      <c r="D780" s="6">
        <v>2017</v>
      </c>
      <c r="E780" s="5" t="s">
        <v>87</v>
      </c>
      <c r="F780" s="7">
        <v>8</v>
      </c>
      <c r="G780" t="s">
        <v>51</v>
      </c>
      <c r="H780" t="s">
        <v>139</v>
      </c>
      <c r="I780" t="s">
        <v>963</v>
      </c>
      <c r="J780" t="s">
        <v>27</v>
      </c>
      <c r="K780" t="s">
        <v>133</v>
      </c>
      <c r="L780">
        <v>43229</v>
      </c>
      <c r="M780" t="s">
        <v>2639</v>
      </c>
      <c r="N780" t="s">
        <v>30</v>
      </c>
      <c r="O780" t="s">
        <v>108</v>
      </c>
      <c r="P780" t="s">
        <v>2640</v>
      </c>
      <c r="Q780" s="8">
        <v>48000</v>
      </c>
      <c r="R780">
        <v>2</v>
      </c>
      <c r="S780" s="8">
        <f>Table3[[#This Row],[Harga]]*Table3[[#This Row],[Quantity]]</f>
        <v>96000</v>
      </c>
      <c r="T780">
        <v>0.3</v>
      </c>
      <c r="U780" s="8">
        <f>Table3[[#This Row],[Discount]]*Table3[[#This Row],[Revenue]]</f>
        <v>28800</v>
      </c>
      <c r="V780" s="8">
        <f>Table3[[#This Row],[Revenue]]-Table3[[#This Row],[Total Discount]]</f>
        <v>67200</v>
      </c>
    </row>
    <row r="781" spans="1:22" x14ac:dyDescent="0.35">
      <c r="A781">
        <v>777</v>
      </c>
      <c r="B781" t="s">
        <v>2641</v>
      </c>
      <c r="C781" s="5">
        <v>43024</v>
      </c>
      <c r="D781" s="6">
        <v>2017</v>
      </c>
      <c r="E781" s="5" t="s">
        <v>44</v>
      </c>
      <c r="F781" s="7">
        <v>16</v>
      </c>
      <c r="G781" t="s">
        <v>24</v>
      </c>
      <c r="H781" t="s">
        <v>59</v>
      </c>
      <c r="I781" t="s">
        <v>970</v>
      </c>
      <c r="J781" t="s">
        <v>37</v>
      </c>
      <c r="K781" t="s">
        <v>113</v>
      </c>
      <c r="L781">
        <v>10011</v>
      </c>
      <c r="M781" t="s">
        <v>980</v>
      </c>
      <c r="N781" t="s">
        <v>30</v>
      </c>
      <c r="O781" t="s">
        <v>55</v>
      </c>
      <c r="P781" t="s">
        <v>981</v>
      </c>
      <c r="Q781" s="8">
        <v>127000</v>
      </c>
      <c r="R781">
        <v>13</v>
      </c>
      <c r="S781" s="8">
        <f>Table3[[#This Row],[Harga]]*Table3[[#This Row],[Quantity]]</f>
        <v>1651000</v>
      </c>
      <c r="T781">
        <v>0</v>
      </c>
      <c r="U781" s="8">
        <f>Table3[[#This Row],[Discount]]*Table3[[#This Row],[Revenue]]</f>
        <v>0</v>
      </c>
      <c r="V781" s="8">
        <f>Table3[[#This Row],[Revenue]]-Table3[[#This Row],[Total Discount]]</f>
        <v>1651000</v>
      </c>
    </row>
    <row r="782" spans="1:22" x14ac:dyDescent="0.35">
      <c r="A782">
        <v>778</v>
      </c>
      <c r="B782" t="s">
        <v>2642</v>
      </c>
      <c r="C782" s="5">
        <v>43058</v>
      </c>
      <c r="D782" s="6">
        <v>2017</v>
      </c>
      <c r="E782" s="5" t="s">
        <v>23</v>
      </c>
      <c r="F782" s="7">
        <v>19</v>
      </c>
      <c r="G782" t="s">
        <v>35</v>
      </c>
      <c r="H782" t="s">
        <v>25</v>
      </c>
      <c r="I782" t="s">
        <v>2573</v>
      </c>
      <c r="J782" t="s">
        <v>27</v>
      </c>
      <c r="K782" t="s">
        <v>519</v>
      </c>
      <c r="L782">
        <v>75007</v>
      </c>
      <c r="M782" t="s">
        <v>2643</v>
      </c>
      <c r="N782" t="s">
        <v>40</v>
      </c>
      <c r="O782" t="s">
        <v>63</v>
      </c>
      <c r="P782" t="s">
        <v>2644</v>
      </c>
      <c r="Q782" s="8">
        <v>17000</v>
      </c>
      <c r="R782">
        <v>4</v>
      </c>
      <c r="S782" s="8">
        <f>Table3[[#This Row],[Harga]]*Table3[[#This Row],[Quantity]]</f>
        <v>68000</v>
      </c>
      <c r="T782">
        <v>0.2</v>
      </c>
      <c r="U782" s="8">
        <f>Table3[[#This Row],[Discount]]*Table3[[#This Row],[Revenue]]</f>
        <v>13600</v>
      </c>
      <c r="V782" s="8">
        <f>Table3[[#This Row],[Revenue]]-Table3[[#This Row],[Total Discount]]</f>
        <v>54400</v>
      </c>
    </row>
    <row r="783" spans="1:22" x14ac:dyDescent="0.35">
      <c r="A783">
        <v>779</v>
      </c>
      <c r="B783" t="s">
        <v>2645</v>
      </c>
      <c r="C783" s="5">
        <v>42498</v>
      </c>
      <c r="D783" s="6">
        <v>2016</v>
      </c>
      <c r="E783" s="5" t="s">
        <v>87</v>
      </c>
      <c r="F783" s="7">
        <v>8</v>
      </c>
      <c r="G783" t="s">
        <v>35</v>
      </c>
      <c r="H783" t="s">
        <v>59</v>
      </c>
      <c r="I783" t="s">
        <v>1632</v>
      </c>
      <c r="J783" t="s">
        <v>37</v>
      </c>
      <c r="K783" t="s">
        <v>113</v>
      </c>
      <c r="L783">
        <v>19901</v>
      </c>
      <c r="M783" t="s">
        <v>2646</v>
      </c>
      <c r="N783" t="s">
        <v>30</v>
      </c>
      <c r="O783" t="s">
        <v>55</v>
      </c>
      <c r="P783" t="s">
        <v>2647</v>
      </c>
      <c r="Q783" s="8">
        <v>212000</v>
      </c>
      <c r="R783">
        <v>2</v>
      </c>
      <c r="S783" s="8">
        <f>Table3[[#This Row],[Harga]]*Table3[[#This Row],[Quantity]]</f>
        <v>424000</v>
      </c>
      <c r="T783">
        <v>0</v>
      </c>
      <c r="U783" s="8">
        <f>Table3[[#This Row],[Discount]]*Table3[[#This Row],[Revenue]]</f>
        <v>0</v>
      </c>
      <c r="V783" s="8">
        <f>Table3[[#This Row],[Revenue]]-Table3[[#This Row],[Total Discount]]</f>
        <v>424000</v>
      </c>
    </row>
    <row r="784" spans="1:22" x14ac:dyDescent="0.35">
      <c r="A784">
        <v>780</v>
      </c>
      <c r="B784" t="s">
        <v>2648</v>
      </c>
      <c r="C784" s="5">
        <v>42715</v>
      </c>
      <c r="D784" s="6">
        <v>2016</v>
      </c>
      <c r="E784" s="5" t="s">
        <v>66</v>
      </c>
      <c r="F784" s="7">
        <v>11</v>
      </c>
      <c r="G784" t="s">
        <v>51</v>
      </c>
      <c r="H784" t="s">
        <v>139</v>
      </c>
      <c r="I784" t="s">
        <v>1079</v>
      </c>
      <c r="J784" t="s">
        <v>27</v>
      </c>
      <c r="K784" t="s">
        <v>133</v>
      </c>
      <c r="L784">
        <v>37167</v>
      </c>
      <c r="M784" t="s">
        <v>2649</v>
      </c>
      <c r="N784" t="s">
        <v>40</v>
      </c>
      <c r="O784" t="s">
        <v>96</v>
      </c>
      <c r="P784" t="s">
        <v>2650</v>
      </c>
      <c r="Q784" s="8">
        <v>7000</v>
      </c>
      <c r="R784">
        <v>3</v>
      </c>
      <c r="S784" s="8">
        <f>Table3[[#This Row],[Harga]]*Table3[[#This Row],[Quantity]]</f>
        <v>21000</v>
      </c>
      <c r="T784">
        <v>0.2</v>
      </c>
      <c r="U784" s="8">
        <f>Table3[[#This Row],[Discount]]*Table3[[#This Row],[Revenue]]</f>
        <v>4200</v>
      </c>
      <c r="V784" s="8">
        <f>Table3[[#This Row],[Revenue]]-Table3[[#This Row],[Total Discount]]</f>
        <v>16800</v>
      </c>
    </row>
    <row r="785" spans="1:22" x14ac:dyDescent="0.35">
      <c r="A785">
        <v>781</v>
      </c>
      <c r="B785" t="s">
        <v>2651</v>
      </c>
      <c r="C785" s="5">
        <v>43069</v>
      </c>
      <c r="D785" s="6">
        <v>2017</v>
      </c>
      <c r="E785" s="5" t="s">
        <v>23</v>
      </c>
      <c r="F785" s="7">
        <v>30</v>
      </c>
      <c r="G785" t="s">
        <v>24</v>
      </c>
      <c r="H785" t="s">
        <v>139</v>
      </c>
      <c r="I785" t="s">
        <v>1189</v>
      </c>
      <c r="J785" t="s">
        <v>27</v>
      </c>
      <c r="K785" t="s">
        <v>193</v>
      </c>
      <c r="L785">
        <v>19711</v>
      </c>
      <c r="M785" t="s">
        <v>2652</v>
      </c>
      <c r="N785" t="s">
        <v>40</v>
      </c>
      <c r="O785" t="s">
        <v>96</v>
      </c>
      <c r="P785" t="s">
        <v>2653</v>
      </c>
      <c r="Q785" s="8">
        <v>156000</v>
      </c>
      <c r="R785">
        <v>6</v>
      </c>
      <c r="S785" s="8">
        <f>Table3[[#This Row],[Harga]]*Table3[[#This Row],[Quantity]]</f>
        <v>936000</v>
      </c>
      <c r="T785">
        <v>0</v>
      </c>
      <c r="U785" s="8">
        <f>Table3[[#This Row],[Discount]]*Table3[[#This Row],[Revenue]]</f>
        <v>0</v>
      </c>
      <c r="V785" s="8">
        <f>Table3[[#This Row],[Revenue]]-Table3[[#This Row],[Total Discount]]</f>
        <v>936000</v>
      </c>
    </row>
    <row r="786" spans="1:22" x14ac:dyDescent="0.35">
      <c r="A786">
        <v>782</v>
      </c>
      <c r="B786" t="s">
        <v>2654</v>
      </c>
      <c r="C786" s="5">
        <v>42479</v>
      </c>
      <c r="D786" s="6">
        <v>2016</v>
      </c>
      <c r="E786" s="5" t="s">
        <v>58</v>
      </c>
      <c r="F786" s="7">
        <v>19</v>
      </c>
      <c r="G786" t="s">
        <v>67</v>
      </c>
      <c r="H786" t="s">
        <v>59</v>
      </c>
      <c r="I786" t="s">
        <v>607</v>
      </c>
      <c r="J786" t="s">
        <v>27</v>
      </c>
      <c r="K786" t="s">
        <v>133</v>
      </c>
      <c r="L786">
        <v>90049</v>
      </c>
      <c r="M786" t="s">
        <v>2007</v>
      </c>
      <c r="N786" t="s">
        <v>135</v>
      </c>
      <c r="O786" t="s">
        <v>136</v>
      </c>
      <c r="P786" t="s">
        <v>2008</v>
      </c>
      <c r="Q786" s="8">
        <v>10000</v>
      </c>
      <c r="R786">
        <v>5</v>
      </c>
      <c r="S786" s="8">
        <f>Table3[[#This Row],[Harga]]*Table3[[#This Row],[Quantity]]</f>
        <v>50000</v>
      </c>
      <c r="T786">
        <v>0.2</v>
      </c>
      <c r="U786" s="8">
        <f>Table3[[#This Row],[Discount]]*Table3[[#This Row],[Revenue]]</f>
        <v>10000</v>
      </c>
      <c r="V786" s="8">
        <f>Table3[[#This Row],[Revenue]]-Table3[[#This Row],[Total Discount]]</f>
        <v>40000</v>
      </c>
    </row>
    <row r="787" spans="1:22" x14ac:dyDescent="0.35">
      <c r="A787">
        <v>783</v>
      </c>
      <c r="B787" t="s">
        <v>2655</v>
      </c>
      <c r="C787" s="5">
        <v>41785</v>
      </c>
      <c r="D787" s="6">
        <v>2014</v>
      </c>
      <c r="E787" s="5" t="s">
        <v>87</v>
      </c>
      <c r="F787" s="7">
        <v>26</v>
      </c>
      <c r="G787" t="s">
        <v>51</v>
      </c>
      <c r="H787" t="s">
        <v>25</v>
      </c>
      <c r="I787" t="s">
        <v>2656</v>
      </c>
      <c r="J787" t="s">
        <v>37</v>
      </c>
      <c r="K787" t="s">
        <v>82</v>
      </c>
      <c r="L787">
        <v>90008</v>
      </c>
      <c r="M787" t="s">
        <v>2636</v>
      </c>
      <c r="N787" t="s">
        <v>30</v>
      </c>
      <c r="O787" t="s">
        <v>31</v>
      </c>
      <c r="P787" t="s">
        <v>2637</v>
      </c>
      <c r="Q787" s="8">
        <v>360000</v>
      </c>
      <c r="R787">
        <v>2</v>
      </c>
      <c r="S787" s="8">
        <f>Table3[[#This Row],[Harga]]*Table3[[#This Row],[Quantity]]</f>
        <v>720000</v>
      </c>
      <c r="T787">
        <v>0.15</v>
      </c>
      <c r="U787" s="8">
        <f>Table3[[#This Row],[Discount]]*Table3[[#This Row],[Revenue]]</f>
        <v>108000</v>
      </c>
      <c r="V787" s="8">
        <f>Table3[[#This Row],[Revenue]]-Table3[[#This Row],[Total Discount]]</f>
        <v>612000</v>
      </c>
    </row>
    <row r="788" spans="1:22" x14ac:dyDescent="0.35">
      <c r="A788">
        <v>784</v>
      </c>
      <c r="B788" t="s">
        <v>2657</v>
      </c>
      <c r="C788" s="5">
        <v>43090</v>
      </c>
      <c r="D788" s="6">
        <v>2017</v>
      </c>
      <c r="E788" s="5" t="s">
        <v>66</v>
      </c>
      <c r="F788" s="7">
        <v>21</v>
      </c>
      <c r="G788" t="s">
        <v>35</v>
      </c>
      <c r="H788" t="s">
        <v>105</v>
      </c>
      <c r="I788" t="s">
        <v>2317</v>
      </c>
      <c r="J788" t="s">
        <v>37</v>
      </c>
      <c r="K788" t="s">
        <v>28</v>
      </c>
      <c r="L788">
        <v>94601</v>
      </c>
      <c r="M788" t="s">
        <v>856</v>
      </c>
      <c r="N788" t="s">
        <v>40</v>
      </c>
      <c r="O788" t="s">
        <v>84</v>
      </c>
      <c r="P788" t="s">
        <v>857</v>
      </c>
      <c r="Q788" s="8">
        <v>715000</v>
      </c>
      <c r="R788">
        <v>7</v>
      </c>
      <c r="S788" s="8">
        <f>Table3[[#This Row],[Harga]]*Table3[[#This Row],[Quantity]]</f>
        <v>5005000</v>
      </c>
      <c r="T788">
        <v>0</v>
      </c>
      <c r="U788" s="8">
        <f>Table3[[#This Row],[Discount]]*Table3[[#This Row],[Revenue]]</f>
        <v>0</v>
      </c>
      <c r="V788" s="8">
        <f>Table3[[#This Row],[Revenue]]-Table3[[#This Row],[Total Discount]]</f>
        <v>5005000</v>
      </c>
    </row>
    <row r="789" spans="1:22" x14ac:dyDescent="0.35">
      <c r="A789">
        <v>785</v>
      </c>
      <c r="B789" t="s">
        <v>2658</v>
      </c>
      <c r="C789" s="5">
        <v>42444</v>
      </c>
      <c r="D789" s="6">
        <v>2016</v>
      </c>
      <c r="E789" s="5" t="s">
        <v>159</v>
      </c>
      <c r="F789" s="7">
        <v>15</v>
      </c>
      <c r="G789" t="s">
        <v>67</v>
      </c>
      <c r="H789" t="s">
        <v>139</v>
      </c>
      <c r="I789" t="s">
        <v>2516</v>
      </c>
      <c r="J789" t="s">
        <v>75</v>
      </c>
      <c r="K789" t="s">
        <v>324</v>
      </c>
      <c r="L789">
        <v>19143</v>
      </c>
      <c r="M789" t="s">
        <v>2659</v>
      </c>
      <c r="N789" t="s">
        <v>135</v>
      </c>
      <c r="O789" t="s">
        <v>162</v>
      </c>
      <c r="P789" t="s">
        <v>2660</v>
      </c>
      <c r="Q789" s="8">
        <v>84000</v>
      </c>
      <c r="R789">
        <v>3</v>
      </c>
      <c r="S789" s="8">
        <f>Table3[[#This Row],[Harga]]*Table3[[#This Row],[Quantity]]</f>
        <v>252000</v>
      </c>
      <c r="T789">
        <v>0.2</v>
      </c>
      <c r="U789" s="8">
        <f>Table3[[#This Row],[Discount]]*Table3[[#This Row],[Revenue]]</f>
        <v>50400</v>
      </c>
      <c r="V789" s="8">
        <f>Table3[[#This Row],[Revenue]]-Table3[[#This Row],[Total Discount]]</f>
        <v>201600</v>
      </c>
    </row>
    <row r="790" spans="1:22" x14ac:dyDescent="0.35">
      <c r="A790">
        <v>786</v>
      </c>
      <c r="B790" t="s">
        <v>2661</v>
      </c>
      <c r="C790" s="5">
        <v>42226</v>
      </c>
      <c r="D790" s="6">
        <v>2015</v>
      </c>
      <c r="E790" s="5" t="s">
        <v>93</v>
      </c>
      <c r="F790" s="7">
        <v>10</v>
      </c>
      <c r="G790" t="s">
        <v>51</v>
      </c>
      <c r="H790" t="s">
        <v>25</v>
      </c>
      <c r="I790" t="s">
        <v>2311</v>
      </c>
      <c r="J790" t="s">
        <v>75</v>
      </c>
      <c r="K790" t="s">
        <v>38</v>
      </c>
      <c r="L790">
        <v>55122</v>
      </c>
      <c r="M790" t="s">
        <v>2662</v>
      </c>
      <c r="N790" t="s">
        <v>40</v>
      </c>
      <c r="O790" t="s">
        <v>41</v>
      </c>
      <c r="P790" t="s">
        <v>2663</v>
      </c>
      <c r="Q790" s="8">
        <v>4000</v>
      </c>
      <c r="R790">
        <v>1</v>
      </c>
      <c r="S790" s="8">
        <f>Table3[[#This Row],[Harga]]*Table3[[#This Row],[Quantity]]</f>
        <v>4000</v>
      </c>
      <c r="T790">
        <v>0</v>
      </c>
      <c r="U790" s="8">
        <f>Table3[[#This Row],[Discount]]*Table3[[#This Row],[Revenue]]</f>
        <v>0</v>
      </c>
      <c r="V790" s="8">
        <f>Table3[[#This Row],[Revenue]]-Table3[[#This Row],[Total Discount]]</f>
        <v>4000</v>
      </c>
    </row>
    <row r="791" spans="1:22" x14ac:dyDescent="0.35">
      <c r="A791">
        <v>787</v>
      </c>
      <c r="B791" t="s">
        <v>2664</v>
      </c>
      <c r="C791" s="5">
        <v>42623</v>
      </c>
      <c r="D791" s="6">
        <v>2016</v>
      </c>
      <c r="E791" s="5" t="s">
        <v>111</v>
      </c>
      <c r="F791" s="7">
        <v>10</v>
      </c>
      <c r="G791" t="s">
        <v>24</v>
      </c>
      <c r="H791" t="s">
        <v>139</v>
      </c>
      <c r="I791" t="s">
        <v>269</v>
      </c>
      <c r="J791" t="s">
        <v>75</v>
      </c>
      <c r="K791" t="s">
        <v>420</v>
      </c>
      <c r="L791">
        <v>10011</v>
      </c>
      <c r="M791" t="s">
        <v>2665</v>
      </c>
      <c r="N791" t="s">
        <v>40</v>
      </c>
      <c r="O791" t="s">
        <v>84</v>
      </c>
      <c r="P791" t="s">
        <v>2666</v>
      </c>
      <c r="Q791" s="8">
        <v>60000</v>
      </c>
      <c r="R791">
        <v>2</v>
      </c>
      <c r="S791" s="8">
        <f>Table3[[#This Row],[Harga]]*Table3[[#This Row],[Quantity]]</f>
        <v>120000</v>
      </c>
      <c r="T791">
        <v>0</v>
      </c>
      <c r="U791" s="8">
        <f>Table3[[#This Row],[Discount]]*Table3[[#This Row],[Revenue]]</f>
        <v>0</v>
      </c>
      <c r="V791" s="8">
        <f>Table3[[#This Row],[Revenue]]-Table3[[#This Row],[Total Discount]]</f>
        <v>120000</v>
      </c>
    </row>
    <row r="792" spans="1:22" x14ac:dyDescent="0.35">
      <c r="A792">
        <v>788</v>
      </c>
      <c r="B792" t="s">
        <v>2667</v>
      </c>
      <c r="C792" s="5">
        <v>42924</v>
      </c>
      <c r="D792" s="6">
        <v>2017</v>
      </c>
      <c r="E792" s="5" t="s">
        <v>104</v>
      </c>
      <c r="F792" s="7">
        <v>8</v>
      </c>
      <c r="G792" t="s">
        <v>35</v>
      </c>
      <c r="H792" t="s">
        <v>25</v>
      </c>
      <c r="I792" t="s">
        <v>2668</v>
      </c>
      <c r="J792" t="s">
        <v>27</v>
      </c>
      <c r="K792" t="s">
        <v>38</v>
      </c>
      <c r="L792">
        <v>98031</v>
      </c>
      <c r="M792" t="s">
        <v>2669</v>
      </c>
      <c r="N792" t="s">
        <v>30</v>
      </c>
      <c r="O792" t="s">
        <v>55</v>
      </c>
      <c r="P792" t="s">
        <v>2670</v>
      </c>
      <c r="Q792" s="8">
        <v>199000</v>
      </c>
      <c r="R792">
        <v>2</v>
      </c>
      <c r="S792" s="8">
        <f>Table3[[#This Row],[Harga]]*Table3[[#This Row],[Quantity]]</f>
        <v>398000</v>
      </c>
      <c r="T792">
        <v>0</v>
      </c>
      <c r="U792" s="8">
        <f>Table3[[#This Row],[Discount]]*Table3[[#This Row],[Revenue]]</f>
        <v>0</v>
      </c>
      <c r="V792" s="8">
        <f>Table3[[#This Row],[Revenue]]-Table3[[#This Row],[Total Discount]]</f>
        <v>398000</v>
      </c>
    </row>
    <row r="793" spans="1:22" x14ac:dyDescent="0.35">
      <c r="A793">
        <v>789</v>
      </c>
      <c r="B793" t="s">
        <v>2671</v>
      </c>
      <c r="C793" s="5">
        <v>42357</v>
      </c>
      <c r="D793" s="6">
        <v>2015</v>
      </c>
      <c r="E793" s="5" t="s">
        <v>66</v>
      </c>
      <c r="F793" s="7">
        <v>19</v>
      </c>
      <c r="G793" t="s">
        <v>116</v>
      </c>
      <c r="H793" t="s">
        <v>25</v>
      </c>
      <c r="I793" t="s">
        <v>2672</v>
      </c>
      <c r="J793" t="s">
        <v>27</v>
      </c>
      <c r="K793" t="s">
        <v>28</v>
      </c>
      <c r="L793">
        <v>90049</v>
      </c>
      <c r="M793" t="s">
        <v>2351</v>
      </c>
      <c r="N793" t="s">
        <v>135</v>
      </c>
      <c r="O793" t="s">
        <v>136</v>
      </c>
      <c r="P793" t="s">
        <v>2352</v>
      </c>
      <c r="Q793" s="8">
        <v>947000</v>
      </c>
      <c r="R793">
        <v>5</v>
      </c>
      <c r="S793" s="8">
        <f>Table3[[#This Row],[Harga]]*Table3[[#This Row],[Quantity]]</f>
        <v>4735000</v>
      </c>
      <c r="T793">
        <v>0.2</v>
      </c>
      <c r="U793" s="8">
        <f>Table3[[#This Row],[Discount]]*Table3[[#This Row],[Revenue]]</f>
        <v>947000</v>
      </c>
      <c r="V793" s="8">
        <f>Table3[[#This Row],[Revenue]]-Table3[[#This Row],[Total Discount]]</f>
        <v>3788000</v>
      </c>
    </row>
    <row r="794" spans="1:22" x14ac:dyDescent="0.35">
      <c r="A794">
        <v>790</v>
      </c>
      <c r="B794" t="s">
        <v>2673</v>
      </c>
      <c r="C794" s="5">
        <v>42324</v>
      </c>
      <c r="D794" s="6">
        <v>2015</v>
      </c>
      <c r="E794" s="5" t="s">
        <v>23</v>
      </c>
      <c r="F794" s="7">
        <v>16</v>
      </c>
      <c r="G794" t="s">
        <v>67</v>
      </c>
      <c r="H794" t="s">
        <v>25</v>
      </c>
      <c r="I794" t="s">
        <v>863</v>
      </c>
      <c r="J794" t="s">
        <v>75</v>
      </c>
      <c r="K794" t="s">
        <v>222</v>
      </c>
      <c r="L794">
        <v>10011</v>
      </c>
      <c r="M794" t="s">
        <v>1212</v>
      </c>
      <c r="N794" t="s">
        <v>40</v>
      </c>
      <c r="O794" t="s">
        <v>78</v>
      </c>
      <c r="P794" t="s">
        <v>1213</v>
      </c>
      <c r="Q794" s="8">
        <v>210000</v>
      </c>
      <c r="R794">
        <v>5</v>
      </c>
      <c r="S794" s="8">
        <f>Table3[[#This Row],[Harga]]*Table3[[#This Row],[Quantity]]</f>
        <v>1050000</v>
      </c>
      <c r="T794">
        <v>0</v>
      </c>
      <c r="U794" s="8">
        <f>Table3[[#This Row],[Discount]]*Table3[[#This Row],[Revenue]]</f>
        <v>0</v>
      </c>
      <c r="V794" s="8">
        <f>Table3[[#This Row],[Revenue]]-Table3[[#This Row],[Total Discount]]</f>
        <v>1050000</v>
      </c>
    </row>
    <row r="795" spans="1:22" x14ac:dyDescent="0.35">
      <c r="A795">
        <v>791</v>
      </c>
      <c r="B795" t="s">
        <v>2674</v>
      </c>
      <c r="C795" s="5">
        <v>42271</v>
      </c>
      <c r="D795" s="6">
        <v>2015</v>
      </c>
      <c r="E795" s="5" t="s">
        <v>111</v>
      </c>
      <c r="F795" s="7">
        <v>24</v>
      </c>
      <c r="G795" t="s">
        <v>24</v>
      </c>
      <c r="H795" t="s">
        <v>59</v>
      </c>
      <c r="I795" t="s">
        <v>2675</v>
      </c>
      <c r="J795" t="s">
        <v>27</v>
      </c>
      <c r="K795" t="s">
        <v>61</v>
      </c>
      <c r="L795">
        <v>70506</v>
      </c>
      <c r="M795" t="s">
        <v>2035</v>
      </c>
      <c r="N795" t="s">
        <v>30</v>
      </c>
      <c r="O795" t="s">
        <v>108</v>
      </c>
      <c r="P795" t="s">
        <v>2036</v>
      </c>
      <c r="Q795" s="8">
        <v>173000</v>
      </c>
      <c r="R795">
        <v>6</v>
      </c>
      <c r="S795" s="8">
        <f>Table3[[#This Row],[Harga]]*Table3[[#This Row],[Quantity]]</f>
        <v>1038000</v>
      </c>
      <c r="T795">
        <v>0</v>
      </c>
      <c r="U795" s="8">
        <f>Table3[[#This Row],[Discount]]*Table3[[#This Row],[Revenue]]</f>
        <v>0</v>
      </c>
      <c r="V795" s="8">
        <f>Table3[[#This Row],[Revenue]]-Table3[[#This Row],[Total Discount]]</f>
        <v>1038000</v>
      </c>
    </row>
    <row r="796" spans="1:22" x14ac:dyDescent="0.35">
      <c r="A796">
        <v>792</v>
      </c>
      <c r="B796" t="s">
        <v>2676</v>
      </c>
      <c r="C796" s="5">
        <v>42907</v>
      </c>
      <c r="D796" s="6">
        <v>2017</v>
      </c>
      <c r="E796" s="5" t="s">
        <v>34</v>
      </c>
      <c r="F796" s="7">
        <v>21</v>
      </c>
      <c r="G796" t="s">
        <v>67</v>
      </c>
      <c r="H796" t="s">
        <v>139</v>
      </c>
      <c r="I796" t="s">
        <v>1137</v>
      </c>
      <c r="J796" t="s">
        <v>27</v>
      </c>
      <c r="K796" t="s">
        <v>248</v>
      </c>
      <c r="L796">
        <v>44105</v>
      </c>
      <c r="M796" t="s">
        <v>2677</v>
      </c>
      <c r="N796" t="s">
        <v>30</v>
      </c>
      <c r="O796" t="s">
        <v>55</v>
      </c>
      <c r="P796" t="s">
        <v>2678</v>
      </c>
      <c r="Q796" s="8">
        <v>18000</v>
      </c>
      <c r="R796">
        <v>5</v>
      </c>
      <c r="S796" s="8">
        <f>Table3[[#This Row],[Harga]]*Table3[[#This Row],[Quantity]]</f>
        <v>90000</v>
      </c>
      <c r="T796">
        <v>0.2</v>
      </c>
      <c r="U796" s="8">
        <f>Table3[[#This Row],[Discount]]*Table3[[#This Row],[Revenue]]</f>
        <v>18000</v>
      </c>
      <c r="V796" s="8">
        <f>Table3[[#This Row],[Revenue]]-Table3[[#This Row],[Total Discount]]</f>
        <v>72000</v>
      </c>
    </row>
    <row r="797" spans="1:22" x14ac:dyDescent="0.35">
      <c r="A797">
        <v>793</v>
      </c>
      <c r="B797" t="s">
        <v>2679</v>
      </c>
      <c r="C797" s="5">
        <v>42498</v>
      </c>
      <c r="D797" s="6">
        <v>2016</v>
      </c>
      <c r="E797" s="5" t="s">
        <v>87</v>
      </c>
      <c r="F797" s="7">
        <v>8</v>
      </c>
      <c r="G797" t="s">
        <v>116</v>
      </c>
      <c r="H797" t="s">
        <v>25</v>
      </c>
      <c r="I797" t="s">
        <v>307</v>
      </c>
      <c r="J797" t="s">
        <v>27</v>
      </c>
      <c r="K797" t="s">
        <v>166</v>
      </c>
      <c r="L797">
        <v>44105</v>
      </c>
      <c r="M797" t="s">
        <v>2680</v>
      </c>
      <c r="N797" t="s">
        <v>40</v>
      </c>
      <c r="O797" t="s">
        <v>84</v>
      </c>
      <c r="P797" t="s">
        <v>2681</v>
      </c>
      <c r="Q797" s="8">
        <v>1007000</v>
      </c>
      <c r="R797">
        <v>3</v>
      </c>
      <c r="S797" s="8">
        <f>Table3[[#This Row],[Harga]]*Table3[[#This Row],[Quantity]]</f>
        <v>3021000</v>
      </c>
      <c r="T797">
        <v>0.2</v>
      </c>
      <c r="U797" s="8">
        <f>Table3[[#This Row],[Discount]]*Table3[[#This Row],[Revenue]]</f>
        <v>604200</v>
      </c>
      <c r="V797" s="8">
        <f>Table3[[#This Row],[Revenue]]-Table3[[#This Row],[Total Discount]]</f>
        <v>2416800</v>
      </c>
    </row>
    <row r="798" spans="1:22" x14ac:dyDescent="0.35">
      <c r="A798">
        <v>794</v>
      </c>
      <c r="B798" t="s">
        <v>2682</v>
      </c>
      <c r="C798" s="5">
        <v>41969</v>
      </c>
      <c r="D798" s="6">
        <v>2014</v>
      </c>
      <c r="E798" s="5" t="s">
        <v>23</v>
      </c>
      <c r="F798" s="7">
        <v>26</v>
      </c>
      <c r="G798" t="s">
        <v>51</v>
      </c>
      <c r="H798" t="s">
        <v>25</v>
      </c>
      <c r="I798" t="s">
        <v>2683</v>
      </c>
      <c r="J798" t="s">
        <v>27</v>
      </c>
      <c r="K798" t="s">
        <v>253</v>
      </c>
      <c r="L798">
        <v>97224</v>
      </c>
      <c r="M798" t="s">
        <v>1828</v>
      </c>
      <c r="N798" t="s">
        <v>40</v>
      </c>
      <c r="O798" t="s">
        <v>63</v>
      </c>
      <c r="P798" t="s">
        <v>1829</v>
      </c>
      <c r="Q798" s="8">
        <v>16000</v>
      </c>
      <c r="R798">
        <v>3</v>
      </c>
      <c r="S798" s="8">
        <f>Table3[[#This Row],[Harga]]*Table3[[#This Row],[Quantity]]</f>
        <v>48000</v>
      </c>
      <c r="T798">
        <v>0.2</v>
      </c>
      <c r="U798" s="8">
        <f>Table3[[#This Row],[Discount]]*Table3[[#This Row],[Revenue]]</f>
        <v>9600</v>
      </c>
      <c r="V798" s="8">
        <f>Table3[[#This Row],[Revenue]]-Table3[[#This Row],[Total Discount]]</f>
        <v>38400</v>
      </c>
    </row>
    <row r="799" spans="1:22" x14ac:dyDescent="0.35">
      <c r="A799">
        <v>795</v>
      </c>
      <c r="B799" t="s">
        <v>2684</v>
      </c>
      <c r="C799" s="5">
        <v>42516</v>
      </c>
      <c r="D799" s="6">
        <v>2016</v>
      </c>
      <c r="E799" s="5" t="s">
        <v>87</v>
      </c>
      <c r="F799" s="7">
        <v>26</v>
      </c>
      <c r="G799" t="s">
        <v>51</v>
      </c>
      <c r="H799" t="s">
        <v>139</v>
      </c>
      <c r="I799" t="s">
        <v>2685</v>
      </c>
      <c r="J799" t="s">
        <v>27</v>
      </c>
      <c r="K799" t="s">
        <v>248</v>
      </c>
      <c r="L799">
        <v>20016</v>
      </c>
      <c r="M799" t="s">
        <v>2686</v>
      </c>
      <c r="N799" t="s">
        <v>40</v>
      </c>
      <c r="O799" t="s">
        <v>63</v>
      </c>
      <c r="P799" t="s">
        <v>2687</v>
      </c>
      <c r="Q799" s="8">
        <v>20000</v>
      </c>
      <c r="R799">
        <v>3</v>
      </c>
      <c r="S799" s="8">
        <f>Table3[[#This Row],[Harga]]*Table3[[#This Row],[Quantity]]</f>
        <v>60000</v>
      </c>
      <c r="T799">
        <v>0</v>
      </c>
      <c r="U799" s="8">
        <f>Table3[[#This Row],[Discount]]*Table3[[#This Row],[Revenue]]</f>
        <v>0</v>
      </c>
      <c r="V799" s="8">
        <f>Table3[[#This Row],[Revenue]]-Table3[[#This Row],[Total Discount]]</f>
        <v>60000</v>
      </c>
    </row>
    <row r="800" spans="1:22" x14ac:dyDescent="0.35">
      <c r="A800">
        <v>796</v>
      </c>
      <c r="B800" t="s">
        <v>2688</v>
      </c>
      <c r="C800" s="5">
        <v>41972</v>
      </c>
      <c r="D800" s="6">
        <v>2014</v>
      </c>
      <c r="E800" s="5" t="s">
        <v>23</v>
      </c>
      <c r="F800" s="7">
        <v>29</v>
      </c>
      <c r="G800" t="s">
        <v>35</v>
      </c>
      <c r="H800" t="s">
        <v>105</v>
      </c>
      <c r="I800" t="s">
        <v>2689</v>
      </c>
      <c r="J800" t="s">
        <v>37</v>
      </c>
      <c r="K800" t="s">
        <v>193</v>
      </c>
      <c r="L800">
        <v>60076</v>
      </c>
      <c r="M800" t="s">
        <v>1215</v>
      </c>
      <c r="N800" t="s">
        <v>40</v>
      </c>
      <c r="O800" t="s">
        <v>180</v>
      </c>
      <c r="P800" t="s">
        <v>1001</v>
      </c>
      <c r="Q800" s="8">
        <v>32000</v>
      </c>
      <c r="R800">
        <v>2</v>
      </c>
      <c r="S800" s="8">
        <f>Table3[[#This Row],[Harga]]*Table3[[#This Row],[Quantity]]</f>
        <v>64000</v>
      </c>
      <c r="T800">
        <v>0.2</v>
      </c>
      <c r="U800" s="8">
        <f>Table3[[#This Row],[Discount]]*Table3[[#This Row],[Revenue]]</f>
        <v>12800</v>
      </c>
      <c r="V800" s="8">
        <f>Table3[[#This Row],[Revenue]]-Table3[[#This Row],[Total Discount]]</f>
        <v>51200</v>
      </c>
    </row>
    <row r="801" spans="1:22" x14ac:dyDescent="0.35">
      <c r="A801">
        <v>797</v>
      </c>
      <c r="B801" t="s">
        <v>2690</v>
      </c>
      <c r="C801" s="5">
        <v>42082</v>
      </c>
      <c r="D801" s="6">
        <v>2015</v>
      </c>
      <c r="E801" s="5" t="s">
        <v>159</v>
      </c>
      <c r="F801" s="7">
        <v>19</v>
      </c>
      <c r="G801" t="s">
        <v>67</v>
      </c>
      <c r="H801" t="s">
        <v>25</v>
      </c>
      <c r="I801" t="s">
        <v>471</v>
      </c>
      <c r="J801" t="s">
        <v>37</v>
      </c>
      <c r="K801" t="s">
        <v>329</v>
      </c>
      <c r="L801">
        <v>98115</v>
      </c>
      <c r="M801" t="s">
        <v>2691</v>
      </c>
      <c r="N801" t="s">
        <v>40</v>
      </c>
      <c r="O801" t="s">
        <v>84</v>
      </c>
      <c r="P801" t="s">
        <v>2692</v>
      </c>
      <c r="Q801" s="8">
        <v>1248000</v>
      </c>
      <c r="R801">
        <v>3</v>
      </c>
      <c r="S801" s="8">
        <f>Table3[[#This Row],[Harga]]*Table3[[#This Row],[Quantity]]</f>
        <v>3744000</v>
      </c>
      <c r="T801">
        <v>0</v>
      </c>
      <c r="U801" s="8">
        <f>Table3[[#This Row],[Discount]]*Table3[[#This Row],[Revenue]]</f>
        <v>0</v>
      </c>
      <c r="V801" s="8">
        <f>Table3[[#This Row],[Revenue]]-Table3[[#This Row],[Total Discount]]</f>
        <v>3744000</v>
      </c>
    </row>
    <row r="802" spans="1:22" x14ac:dyDescent="0.35">
      <c r="A802">
        <v>798</v>
      </c>
      <c r="B802" t="s">
        <v>2693</v>
      </c>
      <c r="C802" s="5">
        <v>42309</v>
      </c>
      <c r="D802" s="6">
        <v>2015</v>
      </c>
      <c r="E802" s="5" t="s">
        <v>23</v>
      </c>
      <c r="F802" s="7">
        <v>1</v>
      </c>
      <c r="G802" t="s">
        <v>24</v>
      </c>
      <c r="H802" t="s">
        <v>139</v>
      </c>
      <c r="I802" t="s">
        <v>467</v>
      </c>
      <c r="J802" t="s">
        <v>75</v>
      </c>
      <c r="K802" t="s">
        <v>89</v>
      </c>
      <c r="L802">
        <v>19140</v>
      </c>
      <c r="M802" t="s">
        <v>448</v>
      </c>
      <c r="N802" t="s">
        <v>135</v>
      </c>
      <c r="O802" t="s">
        <v>162</v>
      </c>
      <c r="P802" t="s">
        <v>449</v>
      </c>
      <c r="Q802" s="8">
        <v>177000</v>
      </c>
      <c r="R802">
        <v>2</v>
      </c>
      <c r="S802" s="8">
        <f>Table3[[#This Row],[Harga]]*Table3[[#This Row],[Quantity]]</f>
        <v>354000</v>
      </c>
      <c r="T802">
        <v>0.2</v>
      </c>
      <c r="U802" s="8">
        <f>Table3[[#This Row],[Discount]]*Table3[[#This Row],[Revenue]]</f>
        <v>70800</v>
      </c>
      <c r="V802" s="8">
        <f>Table3[[#This Row],[Revenue]]-Table3[[#This Row],[Total Discount]]</f>
        <v>283200</v>
      </c>
    </row>
    <row r="803" spans="1:22" x14ac:dyDescent="0.35">
      <c r="A803">
        <v>799</v>
      </c>
      <c r="B803" t="s">
        <v>2694</v>
      </c>
      <c r="C803" s="5">
        <v>42273</v>
      </c>
      <c r="D803" s="6">
        <v>2015</v>
      </c>
      <c r="E803" s="5" t="s">
        <v>111</v>
      </c>
      <c r="F803" s="7">
        <v>26</v>
      </c>
      <c r="G803" t="s">
        <v>24</v>
      </c>
      <c r="H803" t="s">
        <v>25</v>
      </c>
      <c r="I803" t="s">
        <v>1097</v>
      </c>
      <c r="J803" t="s">
        <v>27</v>
      </c>
      <c r="K803" t="s">
        <v>519</v>
      </c>
      <c r="L803">
        <v>19143</v>
      </c>
      <c r="M803" t="s">
        <v>2695</v>
      </c>
      <c r="N803" t="s">
        <v>40</v>
      </c>
      <c r="O803" t="s">
        <v>71</v>
      </c>
      <c r="P803" t="s">
        <v>2696</v>
      </c>
      <c r="Q803" s="8">
        <v>122000</v>
      </c>
      <c r="R803">
        <v>6</v>
      </c>
      <c r="S803" s="8">
        <f>Table3[[#This Row],[Harga]]*Table3[[#This Row],[Quantity]]</f>
        <v>732000</v>
      </c>
      <c r="T803">
        <v>0.7</v>
      </c>
      <c r="U803" s="8">
        <f>Table3[[#This Row],[Discount]]*Table3[[#This Row],[Revenue]]</f>
        <v>512399.99999999994</v>
      </c>
      <c r="V803" s="8">
        <f>Table3[[#This Row],[Revenue]]-Table3[[#This Row],[Total Discount]]</f>
        <v>219600.00000000006</v>
      </c>
    </row>
    <row r="804" spans="1:22" x14ac:dyDescent="0.35">
      <c r="A804">
        <v>800</v>
      </c>
      <c r="B804" t="s">
        <v>2697</v>
      </c>
      <c r="C804" s="5">
        <v>41880</v>
      </c>
      <c r="D804" s="6">
        <v>2014</v>
      </c>
      <c r="E804" s="5" t="s">
        <v>93</v>
      </c>
      <c r="F804" s="7">
        <v>29</v>
      </c>
      <c r="G804" t="s">
        <v>24</v>
      </c>
      <c r="H804" t="s">
        <v>59</v>
      </c>
      <c r="I804" t="s">
        <v>2698</v>
      </c>
      <c r="J804" t="s">
        <v>37</v>
      </c>
      <c r="K804" t="s">
        <v>166</v>
      </c>
      <c r="L804">
        <v>94110</v>
      </c>
      <c r="M804" t="s">
        <v>2699</v>
      </c>
      <c r="N804" t="s">
        <v>40</v>
      </c>
      <c r="O804" t="s">
        <v>63</v>
      </c>
      <c r="P804" t="s">
        <v>2700</v>
      </c>
      <c r="Q804" s="8">
        <v>110000</v>
      </c>
      <c r="R804">
        <v>2</v>
      </c>
      <c r="S804" s="8">
        <f>Table3[[#This Row],[Harga]]*Table3[[#This Row],[Quantity]]</f>
        <v>220000</v>
      </c>
      <c r="T804">
        <v>0</v>
      </c>
      <c r="U804" s="8">
        <f>Table3[[#This Row],[Discount]]*Table3[[#This Row],[Revenue]]</f>
        <v>0</v>
      </c>
      <c r="V804" s="8">
        <f>Table3[[#This Row],[Revenue]]-Table3[[#This Row],[Total Discount]]</f>
        <v>220000</v>
      </c>
    </row>
    <row r="805" spans="1:22" x14ac:dyDescent="0.35">
      <c r="A805">
        <v>801</v>
      </c>
      <c r="B805" t="s">
        <v>2701</v>
      </c>
      <c r="C805" s="5">
        <v>43057</v>
      </c>
      <c r="D805" s="6">
        <v>2017</v>
      </c>
      <c r="E805" s="5" t="s">
        <v>23</v>
      </c>
      <c r="F805" s="7">
        <v>18</v>
      </c>
      <c r="G805" t="s">
        <v>51</v>
      </c>
      <c r="H805" t="s">
        <v>25</v>
      </c>
      <c r="I805" t="s">
        <v>2702</v>
      </c>
      <c r="J805" t="s">
        <v>27</v>
      </c>
      <c r="K805" t="s">
        <v>236</v>
      </c>
      <c r="L805">
        <v>98105</v>
      </c>
      <c r="M805" t="s">
        <v>254</v>
      </c>
      <c r="N805" t="s">
        <v>40</v>
      </c>
      <c r="O805" t="s">
        <v>84</v>
      </c>
      <c r="P805" t="s">
        <v>255</v>
      </c>
      <c r="Q805" s="8">
        <v>159000</v>
      </c>
      <c r="R805">
        <v>6</v>
      </c>
      <c r="S805" s="8">
        <f>Table3[[#This Row],[Harga]]*Table3[[#This Row],[Quantity]]</f>
        <v>954000</v>
      </c>
      <c r="T805">
        <v>0</v>
      </c>
      <c r="U805" s="8">
        <f>Table3[[#This Row],[Discount]]*Table3[[#This Row],[Revenue]]</f>
        <v>0</v>
      </c>
      <c r="V805" s="8">
        <f>Table3[[#This Row],[Revenue]]-Table3[[#This Row],[Total Discount]]</f>
        <v>954000</v>
      </c>
    </row>
    <row r="806" spans="1:22" x14ac:dyDescent="0.35">
      <c r="A806">
        <v>802</v>
      </c>
      <c r="B806" t="s">
        <v>2703</v>
      </c>
      <c r="C806" s="5">
        <v>41771</v>
      </c>
      <c r="D806" s="6">
        <v>2014</v>
      </c>
      <c r="E806" s="5" t="s">
        <v>87</v>
      </c>
      <c r="F806" s="7">
        <v>12</v>
      </c>
      <c r="G806" t="s">
        <v>51</v>
      </c>
      <c r="H806" t="s">
        <v>59</v>
      </c>
      <c r="I806" t="s">
        <v>1627</v>
      </c>
      <c r="J806" t="s">
        <v>27</v>
      </c>
      <c r="K806" t="s">
        <v>38</v>
      </c>
      <c r="L806">
        <v>53209</v>
      </c>
      <c r="M806" t="s">
        <v>1316</v>
      </c>
      <c r="N806" t="s">
        <v>30</v>
      </c>
      <c r="O806" t="s">
        <v>55</v>
      </c>
      <c r="P806" t="s">
        <v>1317</v>
      </c>
      <c r="Q806" s="8">
        <v>10000</v>
      </c>
      <c r="R806">
        <v>7</v>
      </c>
      <c r="S806" s="8">
        <f>Table3[[#This Row],[Harga]]*Table3[[#This Row],[Quantity]]</f>
        <v>70000</v>
      </c>
      <c r="T806">
        <v>0</v>
      </c>
      <c r="U806" s="8">
        <f>Table3[[#This Row],[Discount]]*Table3[[#This Row],[Revenue]]</f>
        <v>0</v>
      </c>
      <c r="V806" s="8">
        <f>Table3[[#This Row],[Revenue]]-Table3[[#This Row],[Total Discount]]</f>
        <v>70000</v>
      </c>
    </row>
    <row r="807" spans="1:22" x14ac:dyDescent="0.35">
      <c r="A807">
        <v>803</v>
      </c>
      <c r="B807" t="s">
        <v>2704</v>
      </c>
      <c r="C807" s="5">
        <v>42755</v>
      </c>
      <c r="D807" s="6">
        <v>2017</v>
      </c>
      <c r="E807" s="5" t="s">
        <v>115</v>
      </c>
      <c r="F807" s="7">
        <v>20</v>
      </c>
      <c r="G807" t="s">
        <v>24</v>
      </c>
      <c r="H807" t="s">
        <v>139</v>
      </c>
      <c r="I807" t="s">
        <v>2705</v>
      </c>
      <c r="J807" t="s">
        <v>27</v>
      </c>
      <c r="K807" t="s">
        <v>519</v>
      </c>
      <c r="L807">
        <v>90045</v>
      </c>
      <c r="M807" t="s">
        <v>2706</v>
      </c>
      <c r="N807" t="s">
        <v>135</v>
      </c>
      <c r="O807" t="s">
        <v>136</v>
      </c>
      <c r="P807" t="s">
        <v>2707</v>
      </c>
      <c r="Q807" s="8">
        <v>161000</v>
      </c>
      <c r="R807">
        <v>3</v>
      </c>
      <c r="S807" s="8">
        <f>Table3[[#This Row],[Harga]]*Table3[[#This Row],[Quantity]]</f>
        <v>483000</v>
      </c>
      <c r="T807">
        <v>0.2</v>
      </c>
      <c r="U807" s="8">
        <f>Table3[[#This Row],[Discount]]*Table3[[#This Row],[Revenue]]</f>
        <v>96600</v>
      </c>
      <c r="V807" s="8">
        <f>Table3[[#This Row],[Revenue]]-Table3[[#This Row],[Total Discount]]</f>
        <v>386400</v>
      </c>
    </row>
    <row r="808" spans="1:22" x14ac:dyDescent="0.35">
      <c r="A808">
        <v>804</v>
      </c>
      <c r="B808" t="s">
        <v>2708</v>
      </c>
      <c r="C808" s="5">
        <v>43038</v>
      </c>
      <c r="D808" s="6">
        <v>2017</v>
      </c>
      <c r="E808" s="5" t="s">
        <v>44</v>
      </c>
      <c r="F808" s="7">
        <v>30</v>
      </c>
      <c r="G808" t="s">
        <v>67</v>
      </c>
      <c r="H808" t="s">
        <v>139</v>
      </c>
      <c r="I808" t="s">
        <v>2709</v>
      </c>
      <c r="J808" t="s">
        <v>27</v>
      </c>
      <c r="K808" t="s">
        <v>274</v>
      </c>
      <c r="L808">
        <v>98115</v>
      </c>
      <c r="M808" t="s">
        <v>2710</v>
      </c>
      <c r="N808" t="s">
        <v>40</v>
      </c>
      <c r="O808" t="s">
        <v>71</v>
      </c>
      <c r="P808" t="s">
        <v>2711</v>
      </c>
      <c r="Q808" s="8">
        <v>89000</v>
      </c>
      <c r="R808">
        <v>3</v>
      </c>
      <c r="S808" s="8">
        <f>Table3[[#This Row],[Harga]]*Table3[[#This Row],[Quantity]]</f>
        <v>267000</v>
      </c>
      <c r="T808">
        <v>0.2</v>
      </c>
      <c r="U808" s="8">
        <f>Table3[[#This Row],[Discount]]*Table3[[#This Row],[Revenue]]</f>
        <v>53400</v>
      </c>
      <c r="V808" s="8">
        <f>Table3[[#This Row],[Revenue]]-Table3[[#This Row],[Total Discount]]</f>
        <v>213600</v>
      </c>
    </row>
    <row r="809" spans="1:22" x14ac:dyDescent="0.35">
      <c r="A809">
        <v>805</v>
      </c>
      <c r="B809" t="s">
        <v>2712</v>
      </c>
      <c r="C809" s="5">
        <v>42855</v>
      </c>
      <c r="D809" s="6">
        <v>2017</v>
      </c>
      <c r="E809" s="5" t="s">
        <v>58</v>
      </c>
      <c r="F809" s="7">
        <v>30</v>
      </c>
      <c r="G809" t="s">
        <v>51</v>
      </c>
      <c r="H809" t="s">
        <v>25</v>
      </c>
      <c r="I809" t="s">
        <v>2180</v>
      </c>
      <c r="J809" t="s">
        <v>37</v>
      </c>
      <c r="K809" t="s">
        <v>46</v>
      </c>
      <c r="L809">
        <v>19143</v>
      </c>
      <c r="M809" t="s">
        <v>2713</v>
      </c>
      <c r="N809" t="s">
        <v>135</v>
      </c>
      <c r="O809" t="s">
        <v>136</v>
      </c>
      <c r="P809" t="s">
        <v>2714</v>
      </c>
      <c r="Q809" s="8">
        <v>678000</v>
      </c>
      <c r="R809">
        <v>5</v>
      </c>
      <c r="S809" s="8">
        <f>Table3[[#This Row],[Harga]]*Table3[[#This Row],[Quantity]]</f>
        <v>3390000</v>
      </c>
      <c r="T809">
        <v>0.4</v>
      </c>
      <c r="U809" s="8">
        <f>Table3[[#This Row],[Discount]]*Table3[[#This Row],[Revenue]]</f>
        <v>1356000</v>
      </c>
      <c r="V809" s="8">
        <f>Table3[[#This Row],[Revenue]]-Table3[[#This Row],[Total Discount]]</f>
        <v>2034000</v>
      </c>
    </row>
    <row r="810" spans="1:22" x14ac:dyDescent="0.35">
      <c r="A810">
        <v>806</v>
      </c>
      <c r="B810" t="s">
        <v>2715</v>
      </c>
      <c r="C810" s="5">
        <v>42698</v>
      </c>
      <c r="D810" s="6">
        <v>2016</v>
      </c>
      <c r="E810" s="5" t="s">
        <v>23</v>
      </c>
      <c r="F810" s="7">
        <v>24</v>
      </c>
      <c r="G810" t="s">
        <v>116</v>
      </c>
      <c r="H810" t="s">
        <v>25</v>
      </c>
      <c r="I810" t="s">
        <v>2716</v>
      </c>
      <c r="J810" t="s">
        <v>27</v>
      </c>
      <c r="K810" t="s">
        <v>545</v>
      </c>
      <c r="L810">
        <v>75217</v>
      </c>
      <c r="M810" t="s">
        <v>1024</v>
      </c>
      <c r="N810" t="s">
        <v>40</v>
      </c>
      <c r="O810" t="s">
        <v>84</v>
      </c>
      <c r="P810" t="s">
        <v>1025</v>
      </c>
      <c r="Q810" s="8">
        <v>17000</v>
      </c>
      <c r="R810">
        <v>5</v>
      </c>
      <c r="S810" s="8">
        <f>Table3[[#This Row],[Harga]]*Table3[[#This Row],[Quantity]]</f>
        <v>85000</v>
      </c>
      <c r="T810">
        <v>0.2</v>
      </c>
      <c r="U810" s="8">
        <f>Table3[[#This Row],[Discount]]*Table3[[#This Row],[Revenue]]</f>
        <v>17000</v>
      </c>
      <c r="V810" s="8">
        <f>Table3[[#This Row],[Revenue]]-Table3[[#This Row],[Total Discount]]</f>
        <v>68000</v>
      </c>
    </row>
    <row r="811" spans="1:22" x14ac:dyDescent="0.35">
      <c r="A811">
        <v>807</v>
      </c>
      <c r="B811" t="s">
        <v>2717</v>
      </c>
      <c r="C811" s="5">
        <v>42014</v>
      </c>
      <c r="D811" s="6">
        <v>2015</v>
      </c>
      <c r="E811" s="5" t="s">
        <v>115</v>
      </c>
      <c r="F811" s="7">
        <v>10</v>
      </c>
      <c r="G811" t="s">
        <v>67</v>
      </c>
      <c r="H811" t="s">
        <v>25</v>
      </c>
      <c r="I811" t="s">
        <v>2378</v>
      </c>
      <c r="J811" t="s">
        <v>27</v>
      </c>
      <c r="K811" t="s">
        <v>274</v>
      </c>
      <c r="L811">
        <v>10011</v>
      </c>
      <c r="M811" t="s">
        <v>2718</v>
      </c>
      <c r="N811" t="s">
        <v>30</v>
      </c>
      <c r="O811" t="s">
        <v>48</v>
      </c>
      <c r="P811" t="s">
        <v>2719</v>
      </c>
      <c r="Q811" s="8">
        <v>1019000</v>
      </c>
      <c r="R811">
        <v>4</v>
      </c>
      <c r="S811" s="8">
        <f>Table3[[#This Row],[Harga]]*Table3[[#This Row],[Quantity]]</f>
        <v>4076000</v>
      </c>
      <c r="T811">
        <v>0.4</v>
      </c>
      <c r="U811" s="8">
        <f>Table3[[#This Row],[Discount]]*Table3[[#This Row],[Revenue]]</f>
        <v>1630400</v>
      </c>
      <c r="V811" s="8">
        <f>Table3[[#This Row],[Revenue]]-Table3[[#This Row],[Total Discount]]</f>
        <v>2445600</v>
      </c>
    </row>
    <row r="812" spans="1:22" x14ac:dyDescent="0.35">
      <c r="A812">
        <v>808</v>
      </c>
      <c r="B812" t="s">
        <v>2720</v>
      </c>
      <c r="C812" s="5">
        <v>43027</v>
      </c>
      <c r="D812" s="6">
        <v>2017</v>
      </c>
      <c r="E812" s="5" t="s">
        <v>44</v>
      </c>
      <c r="F812" s="7">
        <v>19</v>
      </c>
      <c r="G812" t="s">
        <v>116</v>
      </c>
      <c r="H812" t="s">
        <v>25</v>
      </c>
      <c r="I812" t="s">
        <v>2628</v>
      </c>
      <c r="J812" t="s">
        <v>27</v>
      </c>
      <c r="K812" t="s">
        <v>329</v>
      </c>
      <c r="L812">
        <v>77095</v>
      </c>
      <c r="M812" t="s">
        <v>2721</v>
      </c>
      <c r="N812" t="s">
        <v>135</v>
      </c>
      <c r="O812" t="s">
        <v>136</v>
      </c>
      <c r="P812" t="s">
        <v>2722</v>
      </c>
      <c r="Q812" s="8">
        <v>17000</v>
      </c>
      <c r="R812">
        <v>3</v>
      </c>
      <c r="S812" s="8">
        <f>Table3[[#This Row],[Harga]]*Table3[[#This Row],[Quantity]]</f>
        <v>51000</v>
      </c>
      <c r="T812">
        <v>0.2</v>
      </c>
      <c r="U812" s="8">
        <f>Table3[[#This Row],[Discount]]*Table3[[#This Row],[Revenue]]</f>
        <v>10200</v>
      </c>
      <c r="V812" s="8">
        <f>Table3[[#This Row],[Revenue]]-Table3[[#This Row],[Total Discount]]</f>
        <v>40800</v>
      </c>
    </row>
    <row r="813" spans="1:22" x14ac:dyDescent="0.35">
      <c r="A813">
        <v>809</v>
      </c>
      <c r="B813" t="s">
        <v>2723</v>
      </c>
      <c r="C813" s="5">
        <v>42451</v>
      </c>
      <c r="D813" s="6">
        <v>2016</v>
      </c>
      <c r="E813" s="5" t="s">
        <v>159</v>
      </c>
      <c r="F813" s="7">
        <v>22</v>
      </c>
      <c r="G813" t="s">
        <v>51</v>
      </c>
      <c r="H813" t="s">
        <v>139</v>
      </c>
      <c r="I813" t="s">
        <v>2724</v>
      </c>
      <c r="J813" t="s">
        <v>37</v>
      </c>
      <c r="K813" t="s">
        <v>193</v>
      </c>
      <c r="L813">
        <v>89031</v>
      </c>
      <c r="M813" t="s">
        <v>2725</v>
      </c>
      <c r="N813" t="s">
        <v>135</v>
      </c>
      <c r="O813" t="s">
        <v>162</v>
      </c>
      <c r="P813" t="s">
        <v>2726</v>
      </c>
      <c r="Q813" s="8">
        <v>59000</v>
      </c>
      <c r="R813">
        <v>2</v>
      </c>
      <c r="S813" s="8">
        <f>Table3[[#This Row],[Harga]]*Table3[[#This Row],[Quantity]]</f>
        <v>118000</v>
      </c>
      <c r="T813">
        <v>0</v>
      </c>
      <c r="U813" s="8">
        <f>Table3[[#This Row],[Discount]]*Table3[[#This Row],[Revenue]]</f>
        <v>0</v>
      </c>
      <c r="V813" s="8">
        <f>Table3[[#This Row],[Revenue]]-Table3[[#This Row],[Total Discount]]</f>
        <v>118000</v>
      </c>
    </row>
    <row r="814" spans="1:22" x14ac:dyDescent="0.35">
      <c r="A814">
        <v>810</v>
      </c>
      <c r="B814" t="s">
        <v>2727</v>
      </c>
      <c r="C814" s="5">
        <v>42919</v>
      </c>
      <c r="D814" s="6">
        <v>2017</v>
      </c>
      <c r="E814" s="5" t="s">
        <v>104</v>
      </c>
      <c r="F814" s="7">
        <v>3</v>
      </c>
      <c r="G814" t="s">
        <v>51</v>
      </c>
      <c r="H814" t="s">
        <v>25</v>
      </c>
      <c r="I814" t="s">
        <v>1780</v>
      </c>
      <c r="J814" t="s">
        <v>27</v>
      </c>
      <c r="K814" t="s">
        <v>89</v>
      </c>
      <c r="L814">
        <v>75023</v>
      </c>
      <c r="M814" t="s">
        <v>2728</v>
      </c>
      <c r="N814" t="s">
        <v>135</v>
      </c>
      <c r="O814" t="s">
        <v>136</v>
      </c>
      <c r="P814" t="s">
        <v>2729</v>
      </c>
      <c r="Q814" s="8">
        <v>168000</v>
      </c>
      <c r="R814">
        <v>4</v>
      </c>
      <c r="S814" s="8">
        <f>Table3[[#This Row],[Harga]]*Table3[[#This Row],[Quantity]]</f>
        <v>672000</v>
      </c>
      <c r="T814">
        <v>0.2</v>
      </c>
      <c r="U814" s="8">
        <f>Table3[[#This Row],[Discount]]*Table3[[#This Row],[Revenue]]</f>
        <v>134400</v>
      </c>
      <c r="V814" s="8">
        <f>Table3[[#This Row],[Revenue]]-Table3[[#This Row],[Total Discount]]</f>
        <v>537600</v>
      </c>
    </row>
    <row r="815" spans="1:22" x14ac:dyDescent="0.35">
      <c r="A815">
        <v>811</v>
      </c>
      <c r="B815" t="s">
        <v>2730</v>
      </c>
      <c r="C815" s="5">
        <v>42349</v>
      </c>
      <c r="D815" s="6">
        <v>2015</v>
      </c>
      <c r="E815" s="5" t="s">
        <v>66</v>
      </c>
      <c r="F815" s="7">
        <v>11</v>
      </c>
      <c r="G815" t="s">
        <v>35</v>
      </c>
      <c r="H815" t="s">
        <v>25</v>
      </c>
      <c r="I815" t="s">
        <v>2731</v>
      </c>
      <c r="J815" t="s">
        <v>27</v>
      </c>
      <c r="K815" t="s">
        <v>369</v>
      </c>
      <c r="L815">
        <v>23434</v>
      </c>
      <c r="M815" t="s">
        <v>2732</v>
      </c>
      <c r="N815" t="s">
        <v>40</v>
      </c>
      <c r="O815" t="s">
        <v>41</v>
      </c>
      <c r="P815" t="s">
        <v>2733</v>
      </c>
      <c r="Q815" s="8">
        <v>197000</v>
      </c>
      <c r="R815">
        <v>2</v>
      </c>
      <c r="S815" s="8">
        <f>Table3[[#This Row],[Harga]]*Table3[[#This Row],[Quantity]]</f>
        <v>394000</v>
      </c>
      <c r="T815">
        <v>0</v>
      </c>
      <c r="U815" s="8">
        <f>Table3[[#This Row],[Discount]]*Table3[[#This Row],[Revenue]]</f>
        <v>0</v>
      </c>
      <c r="V815" s="8">
        <f>Table3[[#This Row],[Revenue]]-Table3[[#This Row],[Total Discount]]</f>
        <v>394000</v>
      </c>
    </row>
    <row r="816" spans="1:22" x14ac:dyDescent="0.35">
      <c r="A816">
        <v>812</v>
      </c>
      <c r="B816" t="s">
        <v>2734</v>
      </c>
      <c r="C816" s="5">
        <v>42264</v>
      </c>
      <c r="D816" s="6">
        <v>2015</v>
      </c>
      <c r="E816" s="5" t="s">
        <v>111</v>
      </c>
      <c r="F816" s="7">
        <v>17</v>
      </c>
      <c r="G816" t="s">
        <v>67</v>
      </c>
      <c r="H816" t="s">
        <v>25</v>
      </c>
      <c r="I816" t="s">
        <v>1163</v>
      </c>
      <c r="J816" t="s">
        <v>37</v>
      </c>
      <c r="K816" t="s">
        <v>28</v>
      </c>
      <c r="L816">
        <v>77041</v>
      </c>
      <c r="M816" t="s">
        <v>2735</v>
      </c>
      <c r="N816" t="s">
        <v>30</v>
      </c>
      <c r="O816" t="s">
        <v>55</v>
      </c>
      <c r="P816" t="s">
        <v>2736</v>
      </c>
      <c r="Q816" s="8">
        <v>22000</v>
      </c>
      <c r="R816">
        <v>2</v>
      </c>
      <c r="S816" s="8">
        <f>Table3[[#This Row],[Harga]]*Table3[[#This Row],[Quantity]]</f>
        <v>44000</v>
      </c>
      <c r="T816">
        <v>0.6</v>
      </c>
      <c r="U816" s="8">
        <f>Table3[[#This Row],[Discount]]*Table3[[#This Row],[Revenue]]</f>
        <v>26400</v>
      </c>
      <c r="V816" s="8">
        <f>Table3[[#This Row],[Revenue]]-Table3[[#This Row],[Total Discount]]</f>
        <v>17600</v>
      </c>
    </row>
    <row r="817" spans="1:22" x14ac:dyDescent="0.35">
      <c r="A817">
        <v>813</v>
      </c>
      <c r="B817" t="s">
        <v>2737</v>
      </c>
      <c r="C817" s="5">
        <v>42508</v>
      </c>
      <c r="D817" s="6">
        <v>2016</v>
      </c>
      <c r="E817" s="5" t="s">
        <v>87</v>
      </c>
      <c r="F817" s="7">
        <v>18</v>
      </c>
      <c r="G817" t="s">
        <v>51</v>
      </c>
      <c r="H817" t="s">
        <v>25</v>
      </c>
      <c r="I817" t="s">
        <v>2738</v>
      </c>
      <c r="J817" t="s">
        <v>27</v>
      </c>
      <c r="K817" t="s">
        <v>141</v>
      </c>
      <c r="L817">
        <v>94110</v>
      </c>
      <c r="M817" t="s">
        <v>184</v>
      </c>
      <c r="N817" t="s">
        <v>40</v>
      </c>
      <c r="O817" t="s">
        <v>84</v>
      </c>
      <c r="P817" t="s">
        <v>185</v>
      </c>
      <c r="Q817" s="8">
        <v>209000</v>
      </c>
      <c r="R817">
        <v>3</v>
      </c>
      <c r="S817" s="8">
        <f>Table3[[#This Row],[Harga]]*Table3[[#This Row],[Quantity]]</f>
        <v>627000</v>
      </c>
      <c r="T817">
        <v>0</v>
      </c>
      <c r="U817" s="8">
        <f>Table3[[#This Row],[Discount]]*Table3[[#This Row],[Revenue]]</f>
        <v>0</v>
      </c>
      <c r="V817" s="8">
        <f>Table3[[#This Row],[Revenue]]-Table3[[#This Row],[Total Discount]]</f>
        <v>627000</v>
      </c>
    </row>
    <row r="818" spans="1:22" x14ac:dyDescent="0.35">
      <c r="A818">
        <v>814</v>
      </c>
      <c r="B818" t="s">
        <v>2739</v>
      </c>
      <c r="C818" s="5">
        <v>41889</v>
      </c>
      <c r="D818" s="6">
        <v>2014</v>
      </c>
      <c r="E818" s="5" t="s">
        <v>111</v>
      </c>
      <c r="F818" s="7">
        <v>7</v>
      </c>
      <c r="G818" t="s">
        <v>35</v>
      </c>
      <c r="H818" t="s">
        <v>25</v>
      </c>
      <c r="I818" t="s">
        <v>565</v>
      </c>
      <c r="J818" t="s">
        <v>37</v>
      </c>
      <c r="K818" t="s">
        <v>151</v>
      </c>
      <c r="L818">
        <v>19134</v>
      </c>
      <c r="M818" t="s">
        <v>2314</v>
      </c>
      <c r="N818" t="s">
        <v>40</v>
      </c>
      <c r="O818" t="s">
        <v>84</v>
      </c>
      <c r="P818" t="s">
        <v>2315</v>
      </c>
      <c r="Q818" s="8">
        <v>81000</v>
      </c>
      <c r="R818">
        <v>1</v>
      </c>
      <c r="S818" s="8">
        <f>Table3[[#This Row],[Harga]]*Table3[[#This Row],[Quantity]]</f>
        <v>81000</v>
      </c>
      <c r="T818">
        <v>0.2</v>
      </c>
      <c r="U818" s="8">
        <f>Table3[[#This Row],[Discount]]*Table3[[#This Row],[Revenue]]</f>
        <v>16200</v>
      </c>
      <c r="V818" s="8">
        <f>Table3[[#This Row],[Revenue]]-Table3[[#This Row],[Total Discount]]</f>
        <v>64800</v>
      </c>
    </row>
    <row r="819" spans="1:22" x14ac:dyDescent="0.35">
      <c r="A819">
        <v>815</v>
      </c>
      <c r="B819" t="s">
        <v>2740</v>
      </c>
      <c r="C819" s="5">
        <v>42642</v>
      </c>
      <c r="D819" s="6">
        <v>2016</v>
      </c>
      <c r="E819" s="5" t="s">
        <v>111</v>
      </c>
      <c r="F819" s="7">
        <v>29</v>
      </c>
      <c r="G819" t="s">
        <v>24</v>
      </c>
      <c r="H819" t="s">
        <v>25</v>
      </c>
      <c r="I819" t="s">
        <v>2741</v>
      </c>
      <c r="J819" t="s">
        <v>27</v>
      </c>
      <c r="K819" t="s">
        <v>38</v>
      </c>
      <c r="L819">
        <v>90008</v>
      </c>
      <c r="M819" t="s">
        <v>1450</v>
      </c>
      <c r="N819" t="s">
        <v>40</v>
      </c>
      <c r="O819" t="s">
        <v>63</v>
      </c>
      <c r="P819" t="s">
        <v>1451</v>
      </c>
      <c r="Q819" s="8">
        <v>133000</v>
      </c>
      <c r="R819">
        <v>1</v>
      </c>
      <c r="S819" s="8">
        <f>Table3[[#This Row],[Harga]]*Table3[[#This Row],[Quantity]]</f>
        <v>133000</v>
      </c>
      <c r="T819">
        <v>0</v>
      </c>
      <c r="U819" s="8">
        <f>Table3[[#This Row],[Discount]]*Table3[[#This Row],[Revenue]]</f>
        <v>0</v>
      </c>
      <c r="V819" s="8">
        <f>Table3[[#This Row],[Revenue]]-Table3[[#This Row],[Total Discount]]</f>
        <v>133000</v>
      </c>
    </row>
    <row r="820" spans="1:22" x14ac:dyDescent="0.35">
      <c r="A820">
        <v>816</v>
      </c>
      <c r="B820" t="s">
        <v>2742</v>
      </c>
      <c r="C820" s="5">
        <v>42681</v>
      </c>
      <c r="D820" s="6">
        <v>2016</v>
      </c>
      <c r="E820" s="5" t="s">
        <v>23</v>
      </c>
      <c r="F820" s="7">
        <v>7</v>
      </c>
      <c r="G820" t="s">
        <v>35</v>
      </c>
      <c r="H820" t="s">
        <v>25</v>
      </c>
      <c r="I820" t="s">
        <v>578</v>
      </c>
      <c r="J820" t="s">
        <v>37</v>
      </c>
      <c r="K820" t="s">
        <v>500</v>
      </c>
      <c r="L820">
        <v>94110</v>
      </c>
      <c r="M820" t="s">
        <v>2743</v>
      </c>
      <c r="N820" t="s">
        <v>30</v>
      </c>
      <c r="O820" t="s">
        <v>55</v>
      </c>
      <c r="P820" t="s">
        <v>2744</v>
      </c>
      <c r="Q820" s="8">
        <v>15000</v>
      </c>
      <c r="R820">
        <v>3</v>
      </c>
      <c r="S820" s="8">
        <f>Table3[[#This Row],[Harga]]*Table3[[#This Row],[Quantity]]</f>
        <v>45000</v>
      </c>
      <c r="T820">
        <v>0</v>
      </c>
      <c r="U820" s="8">
        <f>Table3[[#This Row],[Discount]]*Table3[[#This Row],[Revenue]]</f>
        <v>0</v>
      </c>
      <c r="V820" s="8">
        <f>Table3[[#This Row],[Revenue]]-Table3[[#This Row],[Total Discount]]</f>
        <v>45000</v>
      </c>
    </row>
    <row r="821" spans="1:22" x14ac:dyDescent="0.35">
      <c r="A821">
        <v>817</v>
      </c>
      <c r="B821" t="s">
        <v>2745</v>
      </c>
      <c r="C821" s="5">
        <v>42849</v>
      </c>
      <c r="D821" s="6">
        <v>2017</v>
      </c>
      <c r="E821" s="5" t="s">
        <v>58</v>
      </c>
      <c r="F821" s="7">
        <v>24</v>
      </c>
      <c r="G821" t="s">
        <v>67</v>
      </c>
      <c r="H821" t="s">
        <v>25</v>
      </c>
      <c r="I821" t="s">
        <v>2358</v>
      </c>
      <c r="J821" t="s">
        <v>37</v>
      </c>
      <c r="K821" t="s">
        <v>141</v>
      </c>
      <c r="L821">
        <v>19143</v>
      </c>
      <c r="M821" t="s">
        <v>2746</v>
      </c>
      <c r="N821" t="s">
        <v>40</v>
      </c>
      <c r="O821" t="s">
        <v>78</v>
      </c>
      <c r="P821" t="s">
        <v>2747</v>
      </c>
      <c r="Q821" s="8">
        <v>100000</v>
      </c>
      <c r="R821">
        <v>2</v>
      </c>
      <c r="S821" s="8">
        <f>Table3[[#This Row],[Harga]]*Table3[[#This Row],[Quantity]]</f>
        <v>200000</v>
      </c>
      <c r="T821">
        <v>0.2</v>
      </c>
      <c r="U821" s="8">
        <f>Table3[[#This Row],[Discount]]*Table3[[#This Row],[Revenue]]</f>
        <v>40000</v>
      </c>
      <c r="V821" s="8">
        <f>Table3[[#This Row],[Revenue]]-Table3[[#This Row],[Total Discount]]</f>
        <v>160000</v>
      </c>
    </row>
    <row r="822" spans="1:22" x14ac:dyDescent="0.35">
      <c r="A822">
        <v>818</v>
      </c>
      <c r="B822" t="s">
        <v>2748</v>
      </c>
      <c r="C822" s="5">
        <v>43079</v>
      </c>
      <c r="D822" s="6">
        <v>2017</v>
      </c>
      <c r="E822" s="5" t="s">
        <v>66</v>
      </c>
      <c r="F822" s="7">
        <v>10</v>
      </c>
      <c r="G822" t="s">
        <v>51</v>
      </c>
      <c r="H822" t="s">
        <v>25</v>
      </c>
      <c r="I822" t="s">
        <v>2596</v>
      </c>
      <c r="J822" t="s">
        <v>27</v>
      </c>
      <c r="K822" t="s">
        <v>127</v>
      </c>
      <c r="L822">
        <v>19140</v>
      </c>
      <c r="M822" t="s">
        <v>2749</v>
      </c>
      <c r="N822" t="s">
        <v>40</v>
      </c>
      <c r="O822" t="s">
        <v>63</v>
      </c>
      <c r="P822" t="s">
        <v>2750</v>
      </c>
      <c r="Q822" s="8">
        <v>11000</v>
      </c>
      <c r="R822">
        <v>2</v>
      </c>
      <c r="S822" s="8">
        <f>Table3[[#This Row],[Harga]]*Table3[[#This Row],[Quantity]]</f>
        <v>22000</v>
      </c>
      <c r="T822">
        <v>0.2</v>
      </c>
      <c r="U822" s="8">
        <f>Table3[[#This Row],[Discount]]*Table3[[#This Row],[Revenue]]</f>
        <v>4400</v>
      </c>
      <c r="V822" s="8">
        <f>Table3[[#This Row],[Revenue]]-Table3[[#This Row],[Total Discount]]</f>
        <v>17600</v>
      </c>
    </row>
    <row r="823" spans="1:22" x14ac:dyDescent="0.35">
      <c r="A823">
        <v>819</v>
      </c>
      <c r="B823" t="s">
        <v>2751</v>
      </c>
      <c r="C823" s="5">
        <v>41867</v>
      </c>
      <c r="D823" s="6">
        <v>2014</v>
      </c>
      <c r="E823" s="5" t="s">
        <v>93</v>
      </c>
      <c r="F823" s="7">
        <v>16</v>
      </c>
      <c r="G823" t="s">
        <v>67</v>
      </c>
      <c r="H823" t="s">
        <v>59</v>
      </c>
      <c r="I823" t="s">
        <v>337</v>
      </c>
      <c r="J823" t="s">
        <v>27</v>
      </c>
      <c r="K823" t="s">
        <v>213</v>
      </c>
      <c r="L823">
        <v>19143</v>
      </c>
      <c r="M823" t="s">
        <v>886</v>
      </c>
      <c r="N823" t="s">
        <v>30</v>
      </c>
      <c r="O823" t="s">
        <v>48</v>
      </c>
      <c r="P823" t="s">
        <v>887</v>
      </c>
      <c r="Q823" s="8">
        <v>285000</v>
      </c>
      <c r="R823">
        <v>6</v>
      </c>
      <c r="S823" s="8">
        <f>Table3[[#This Row],[Harga]]*Table3[[#This Row],[Quantity]]</f>
        <v>1710000</v>
      </c>
      <c r="T823">
        <v>0.4</v>
      </c>
      <c r="U823" s="8">
        <f>Table3[[#This Row],[Discount]]*Table3[[#This Row],[Revenue]]</f>
        <v>684000</v>
      </c>
      <c r="V823" s="8">
        <f>Table3[[#This Row],[Revenue]]-Table3[[#This Row],[Total Discount]]</f>
        <v>1026000</v>
      </c>
    </row>
    <row r="824" spans="1:22" x14ac:dyDescent="0.35">
      <c r="A824">
        <v>820</v>
      </c>
      <c r="B824" t="s">
        <v>2752</v>
      </c>
      <c r="C824" s="5">
        <v>43078</v>
      </c>
      <c r="D824" s="6">
        <v>2017</v>
      </c>
      <c r="E824" s="5" t="s">
        <v>66</v>
      </c>
      <c r="F824" s="7">
        <v>9</v>
      </c>
      <c r="G824" t="s">
        <v>35</v>
      </c>
      <c r="H824" t="s">
        <v>25</v>
      </c>
      <c r="I824" t="s">
        <v>2753</v>
      </c>
      <c r="J824" t="s">
        <v>27</v>
      </c>
      <c r="K824" t="s">
        <v>213</v>
      </c>
      <c r="L824">
        <v>46203</v>
      </c>
      <c r="M824" t="s">
        <v>2754</v>
      </c>
      <c r="N824" t="s">
        <v>40</v>
      </c>
      <c r="O824" t="s">
        <v>63</v>
      </c>
      <c r="P824" t="s">
        <v>2755</v>
      </c>
      <c r="Q824" s="8">
        <v>34000</v>
      </c>
      <c r="R824">
        <v>5</v>
      </c>
      <c r="S824" s="8">
        <f>Table3[[#This Row],[Harga]]*Table3[[#This Row],[Quantity]]</f>
        <v>170000</v>
      </c>
      <c r="T824">
        <v>0</v>
      </c>
      <c r="U824" s="8">
        <f>Table3[[#This Row],[Discount]]*Table3[[#This Row],[Revenue]]</f>
        <v>0</v>
      </c>
      <c r="V824" s="8">
        <f>Table3[[#This Row],[Revenue]]-Table3[[#This Row],[Total Discount]]</f>
        <v>170000</v>
      </c>
    </row>
    <row r="825" spans="1:22" x14ac:dyDescent="0.35">
      <c r="A825">
        <v>821</v>
      </c>
      <c r="B825" t="s">
        <v>2756</v>
      </c>
      <c r="C825" s="5">
        <v>42443</v>
      </c>
      <c r="D825" s="6">
        <v>2016</v>
      </c>
      <c r="E825" s="5" t="s">
        <v>159</v>
      </c>
      <c r="F825" s="7">
        <v>14</v>
      </c>
      <c r="G825" t="s">
        <v>24</v>
      </c>
      <c r="H825" t="s">
        <v>25</v>
      </c>
      <c r="I825" t="s">
        <v>2757</v>
      </c>
      <c r="J825" t="s">
        <v>27</v>
      </c>
      <c r="K825" t="s">
        <v>227</v>
      </c>
      <c r="L825">
        <v>43229</v>
      </c>
      <c r="M825" t="s">
        <v>2758</v>
      </c>
      <c r="N825" t="s">
        <v>30</v>
      </c>
      <c r="O825" t="s">
        <v>55</v>
      </c>
      <c r="P825" t="s">
        <v>2759</v>
      </c>
      <c r="Q825" s="8">
        <v>22000</v>
      </c>
      <c r="R825">
        <v>5</v>
      </c>
      <c r="S825" s="8">
        <f>Table3[[#This Row],[Harga]]*Table3[[#This Row],[Quantity]]</f>
        <v>110000</v>
      </c>
      <c r="T825">
        <v>0.2</v>
      </c>
      <c r="U825" s="8">
        <f>Table3[[#This Row],[Discount]]*Table3[[#This Row],[Revenue]]</f>
        <v>22000</v>
      </c>
      <c r="V825" s="8">
        <f>Table3[[#This Row],[Revenue]]-Table3[[#This Row],[Total Discount]]</f>
        <v>88000</v>
      </c>
    </row>
    <row r="826" spans="1:22" x14ac:dyDescent="0.35">
      <c r="A826">
        <v>822</v>
      </c>
      <c r="B826" t="s">
        <v>2760</v>
      </c>
      <c r="C826" s="5">
        <v>42547</v>
      </c>
      <c r="D826" s="6">
        <v>2016</v>
      </c>
      <c r="E826" s="5" t="s">
        <v>34</v>
      </c>
      <c r="F826" s="7">
        <v>26</v>
      </c>
      <c r="G826" t="s">
        <v>51</v>
      </c>
      <c r="H826" t="s">
        <v>59</v>
      </c>
      <c r="I826" t="s">
        <v>2241</v>
      </c>
      <c r="J826" t="s">
        <v>75</v>
      </c>
      <c r="K826" t="s">
        <v>519</v>
      </c>
      <c r="L826">
        <v>75023</v>
      </c>
      <c r="M826" t="s">
        <v>2761</v>
      </c>
      <c r="N826" t="s">
        <v>135</v>
      </c>
      <c r="O826" t="s">
        <v>162</v>
      </c>
      <c r="P826" t="s">
        <v>2762</v>
      </c>
      <c r="Q826" s="8">
        <v>14000</v>
      </c>
      <c r="R826">
        <v>2</v>
      </c>
      <c r="S826" s="8">
        <f>Table3[[#This Row],[Harga]]*Table3[[#This Row],[Quantity]]</f>
        <v>28000</v>
      </c>
      <c r="T826">
        <v>0.2</v>
      </c>
      <c r="U826" s="8">
        <f>Table3[[#This Row],[Discount]]*Table3[[#This Row],[Revenue]]</f>
        <v>5600</v>
      </c>
      <c r="V826" s="8">
        <f>Table3[[#This Row],[Revenue]]-Table3[[#This Row],[Total Discount]]</f>
        <v>22400</v>
      </c>
    </row>
    <row r="827" spans="1:22" x14ac:dyDescent="0.35">
      <c r="A827">
        <v>823</v>
      </c>
      <c r="B827" t="s">
        <v>2763</v>
      </c>
      <c r="C827" s="5">
        <v>42272</v>
      </c>
      <c r="D827" s="6">
        <v>2015</v>
      </c>
      <c r="E827" s="5" t="s">
        <v>111</v>
      </c>
      <c r="F827" s="7">
        <v>25</v>
      </c>
      <c r="G827" t="s">
        <v>35</v>
      </c>
      <c r="H827" t="s">
        <v>25</v>
      </c>
      <c r="I827" t="s">
        <v>1356</v>
      </c>
      <c r="J827" t="s">
        <v>75</v>
      </c>
      <c r="K827" t="s">
        <v>188</v>
      </c>
      <c r="L827">
        <v>7002</v>
      </c>
      <c r="M827" t="s">
        <v>2764</v>
      </c>
      <c r="N827" t="s">
        <v>135</v>
      </c>
      <c r="O827" t="s">
        <v>162</v>
      </c>
      <c r="P827" t="s">
        <v>2765</v>
      </c>
      <c r="Q827" s="8">
        <v>64000</v>
      </c>
      <c r="R827">
        <v>4</v>
      </c>
      <c r="S827" s="8">
        <f>Table3[[#This Row],[Harga]]*Table3[[#This Row],[Quantity]]</f>
        <v>256000</v>
      </c>
      <c r="T827">
        <v>0</v>
      </c>
      <c r="U827" s="8">
        <f>Table3[[#This Row],[Discount]]*Table3[[#This Row],[Revenue]]</f>
        <v>0</v>
      </c>
      <c r="V827" s="8">
        <f>Table3[[#This Row],[Revenue]]-Table3[[#This Row],[Total Discount]]</f>
        <v>256000</v>
      </c>
    </row>
    <row r="828" spans="1:22" x14ac:dyDescent="0.35">
      <c r="A828">
        <v>824</v>
      </c>
      <c r="B828" t="s">
        <v>2766</v>
      </c>
      <c r="C828" s="5">
        <v>42365</v>
      </c>
      <c r="D828" s="6">
        <v>2015</v>
      </c>
      <c r="E828" s="5" t="s">
        <v>66</v>
      </c>
      <c r="F828" s="7">
        <v>27</v>
      </c>
      <c r="G828" t="s">
        <v>67</v>
      </c>
      <c r="H828" t="s">
        <v>59</v>
      </c>
      <c r="I828" t="s">
        <v>733</v>
      </c>
      <c r="J828" t="s">
        <v>27</v>
      </c>
      <c r="K828" t="s">
        <v>53</v>
      </c>
      <c r="L828">
        <v>90008</v>
      </c>
      <c r="M828" t="s">
        <v>2767</v>
      </c>
      <c r="N828" t="s">
        <v>40</v>
      </c>
      <c r="O828" t="s">
        <v>78</v>
      </c>
      <c r="P828" t="s">
        <v>2768</v>
      </c>
      <c r="Q828" s="8">
        <v>107000</v>
      </c>
      <c r="R828">
        <v>2</v>
      </c>
      <c r="S828" s="8">
        <f>Table3[[#This Row],[Harga]]*Table3[[#This Row],[Quantity]]</f>
        <v>214000</v>
      </c>
      <c r="T828">
        <v>0</v>
      </c>
      <c r="U828" s="8">
        <f>Table3[[#This Row],[Discount]]*Table3[[#This Row],[Revenue]]</f>
        <v>0</v>
      </c>
      <c r="V828" s="8">
        <f>Table3[[#This Row],[Revenue]]-Table3[[#This Row],[Total Discount]]</f>
        <v>214000</v>
      </c>
    </row>
    <row r="829" spans="1:22" x14ac:dyDescent="0.35">
      <c r="A829">
        <v>825</v>
      </c>
      <c r="B829" t="s">
        <v>2769</v>
      </c>
      <c r="C829" s="5">
        <v>41793</v>
      </c>
      <c r="D829" s="6">
        <v>2014</v>
      </c>
      <c r="E829" s="5" t="s">
        <v>34</v>
      </c>
      <c r="F829" s="7">
        <v>3</v>
      </c>
      <c r="G829" t="s">
        <v>51</v>
      </c>
      <c r="H829" t="s">
        <v>25</v>
      </c>
      <c r="I829" t="s">
        <v>323</v>
      </c>
      <c r="J829" t="s">
        <v>27</v>
      </c>
      <c r="K829" t="s">
        <v>118</v>
      </c>
      <c r="L829">
        <v>98115</v>
      </c>
      <c r="M829" t="s">
        <v>1970</v>
      </c>
      <c r="N829" t="s">
        <v>30</v>
      </c>
      <c r="O829" t="s">
        <v>48</v>
      </c>
      <c r="P829" t="s">
        <v>1971</v>
      </c>
      <c r="Q829" s="8">
        <v>344000</v>
      </c>
      <c r="R829">
        <v>6</v>
      </c>
      <c r="S829" s="8">
        <f>Table3[[#This Row],[Harga]]*Table3[[#This Row],[Quantity]]</f>
        <v>2064000</v>
      </c>
      <c r="T829">
        <v>0</v>
      </c>
      <c r="U829" s="8">
        <f>Table3[[#This Row],[Discount]]*Table3[[#This Row],[Revenue]]</f>
        <v>0</v>
      </c>
      <c r="V829" s="8">
        <f>Table3[[#This Row],[Revenue]]-Table3[[#This Row],[Total Discount]]</f>
        <v>2064000</v>
      </c>
    </row>
    <row r="830" spans="1:22" x14ac:dyDescent="0.35">
      <c r="A830">
        <v>826</v>
      </c>
      <c r="B830" t="s">
        <v>2770</v>
      </c>
      <c r="C830" s="5">
        <v>42198</v>
      </c>
      <c r="D830" s="6">
        <v>2015</v>
      </c>
      <c r="E830" s="5" t="s">
        <v>104</v>
      </c>
      <c r="F830" s="7">
        <v>13</v>
      </c>
      <c r="G830" t="s">
        <v>51</v>
      </c>
      <c r="H830" t="s">
        <v>25</v>
      </c>
      <c r="I830" t="s">
        <v>2281</v>
      </c>
      <c r="J830" t="s">
        <v>27</v>
      </c>
      <c r="K830" t="s">
        <v>100</v>
      </c>
      <c r="L830">
        <v>10035</v>
      </c>
      <c r="M830" t="s">
        <v>1824</v>
      </c>
      <c r="N830" t="s">
        <v>40</v>
      </c>
      <c r="O830" t="s">
        <v>71</v>
      </c>
      <c r="P830" t="s">
        <v>1825</v>
      </c>
      <c r="Q830" s="8">
        <v>12000</v>
      </c>
      <c r="R830">
        <v>2</v>
      </c>
      <c r="S830" s="8">
        <f>Table3[[#This Row],[Harga]]*Table3[[#This Row],[Quantity]]</f>
        <v>24000</v>
      </c>
      <c r="T830">
        <v>0.2</v>
      </c>
      <c r="U830" s="8">
        <f>Table3[[#This Row],[Discount]]*Table3[[#This Row],[Revenue]]</f>
        <v>4800</v>
      </c>
      <c r="V830" s="8">
        <f>Table3[[#This Row],[Revenue]]-Table3[[#This Row],[Total Discount]]</f>
        <v>19200</v>
      </c>
    </row>
    <row r="831" spans="1:22" x14ac:dyDescent="0.35">
      <c r="A831">
        <v>827</v>
      </c>
      <c r="B831" t="s">
        <v>2771</v>
      </c>
      <c r="C831" s="5">
        <v>41672</v>
      </c>
      <c r="D831" s="6">
        <v>2014</v>
      </c>
      <c r="E831" s="5" t="s">
        <v>344</v>
      </c>
      <c r="F831" s="7">
        <v>2</v>
      </c>
      <c r="G831" t="s">
        <v>35</v>
      </c>
      <c r="H831" t="s">
        <v>139</v>
      </c>
      <c r="I831" t="s">
        <v>2772</v>
      </c>
      <c r="J831" t="s">
        <v>75</v>
      </c>
      <c r="K831" t="s">
        <v>213</v>
      </c>
      <c r="L831">
        <v>92037</v>
      </c>
      <c r="M831" t="s">
        <v>2773</v>
      </c>
      <c r="N831" t="s">
        <v>40</v>
      </c>
      <c r="O831" t="s">
        <v>180</v>
      </c>
      <c r="P831" t="s">
        <v>1001</v>
      </c>
      <c r="Q831" s="8">
        <v>13000</v>
      </c>
      <c r="R831">
        <v>5</v>
      </c>
      <c r="S831" s="8">
        <f>Table3[[#This Row],[Harga]]*Table3[[#This Row],[Quantity]]</f>
        <v>65000</v>
      </c>
      <c r="T831">
        <v>0</v>
      </c>
      <c r="U831" s="8">
        <f>Table3[[#This Row],[Discount]]*Table3[[#This Row],[Revenue]]</f>
        <v>0</v>
      </c>
      <c r="V831" s="8">
        <f>Table3[[#This Row],[Revenue]]-Table3[[#This Row],[Total Discount]]</f>
        <v>65000</v>
      </c>
    </row>
    <row r="832" spans="1:22" x14ac:dyDescent="0.35">
      <c r="A832">
        <v>828</v>
      </c>
      <c r="B832" t="s">
        <v>2774</v>
      </c>
      <c r="C832" s="5">
        <v>42437</v>
      </c>
      <c r="D832" s="6">
        <v>2016</v>
      </c>
      <c r="E832" s="5" t="s">
        <v>159</v>
      </c>
      <c r="F832" s="7">
        <v>8</v>
      </c>
      <c r="G832" t="s">
        <v>67</v>
      </c>
      <c r="H832" t="s">
        <v>139</v>
      </c>
      <c r="I832" t="s">
        <v>1495</v>
      </c>
      <c r="J832" t="s">
        <v>27</v>
      </c>
      <c r="K832" t="s">
        <v>193</v>
      </c>
      <c r="L832">
        <v>85301</v>
      </c>
      <c r="M832" t="s">
        <v>2775</v>
      </c>
      <c r="N832" t="s">
        <v>40</v>
      </c>
      <c r="O832" t="s">
        <v>71</v>
      </c>
      <c r="P832" t="s">
        <v>2776</v>
      </c>
      <c r="Q832" s="8">
        <v>10000</v>
      </c>
      <c r="R832">
        <v>3</v>
      </c>
      <c r="S832" s="8">
        <f>Table3[[#This Row],[Harga]]*Table3[[#This Row],[Quantity]]</f>
        <v>30000</v>
      </c>
      <c r="T832">
        <v>0.7</v>
      </c>
      <c r="U832" s="8">
        <f>Table3[[#This Row],[Discount]]*Table3[[#This Row],[Revenue]]</f>
        <v>21000</v>
      </c>
      <c r="V832" s="8">
        <f>Table3[[#This Row],[Revenue]]-Table3[[#This Row],[Total Discount]]</f>
        <v>9000</v>
      </c>
    </row>
    <row r="833" spans="1:22" x14ac:dyDescent="0.35">
      <c r="A833">
        <v>829</v>
      </c>
      <c r="B833" t="s">
        <v>2777</v>
      </c>
      <c r="C833" s="5">
        <v>42330</v>
      </c>
      <c r="D833" s="6">
        <v>2015</v>
      </c>
      <c r="E833" s="5" t="s">
        <v>23</v>
      </c>
      <c r="F833" s="7">
        <v>22</v>
      </c>
      <c r="G833" t="s">
        <v>67</v>
      </c>
      <c r="H833" t="s">
        <v>25</v>
      </c>
      <c r="I833" t="s">
        <v>68</v>
      </c>
      <c r="J833" t="s">
        <v>27</v>
      </c>
      <c r="K833" t="s">
        <v>151</v>
      </c>
      <c r="L833">
        <v>19120</v>
      </c>
      <c r="M833" t="s">
        <v>1370</v>
      </c>
      <c r="N833" t="s">
        <v>40</v>
      </c>
      <c r="O833" t="s">
        <v>71</v>
      </c>
      <c r="P833" t="s">
        <v>1371</v>
      </c>
      <c r="Q833" s="8">
        <v>59000</v>
      </c>
      <c r="R833">
        <v>2</v>
      </c>
      <c r="S833" s="8">
        <f>Table3[[#This Row],[Harga]]*Table3[[#This Row],[Quantity]]</f>
        <v>118000</v>
      </c>
      <c r="T833">
        <v>0.7</v>
      </c>
      <c r="U833" s="8">
        <f>Table3[[#This Row],[Discount]]*Table3[[#This Row],[Revenue]]</f>
        <v>82600</v>
      </c>
      <c r="V833" s="8">
        <f>Table3[[#This Row],[Revenue]]-Table3[[#This Row],[Total Discount]]</f>
        <v>35400</v>
      </c>
    </row>
    <row r="834" spans="1:22" x14ac:dyDescent="0.35">
      <c r="A834">
        <v>830</v>
      </c>
      <c r="B834" t="s">
        <v>2778</v>
      </c>
      <c r="C834" s="5">
        <v>43038</v>
      </c>
      <c r="D834" s="6">
        <v>2017</v>
      </c>
      <c r="E834" s="5" t="s">
        <v>44</v>
      </c>
      <c r="F834" s="7">
        <v>30</v>
      </c>
      <c r="G834" t="s">
        <v>51</v>
      </c>
      <c r="H834" t="s">
        <v>139</v>
      </c>
      <c r="I834" t="s">
        <v>2779</v>
      </c>
      <c r="J834" t="s">
        <v>27</v>
      </c>
      <c r="K834" t="s">
        <v>61</v>
      </c>
      <c r="L834">
        <v>94122</v>
      </c>
      <c r="M834" t="s">
        <v>2780</v>
      </c>
      <c r="N834" t="s">
        <v>40</v>
      </c>
      <c r="O834" t="s">
        <v>41</v>
      </c>
      <c r="P834" t="s">
        <v>2781</v>
      </c>
      <c r="Q834" s="8">
        <v>44000</v>
      </c>
      <c r="R834">
        <v>6</v>
      </c>
      <c r="S834" s="8">
        <f>Table3[[#This Row],[Harga]]*Table3[[#This Row],[Quantity]]</f>
        <v>264000</v>
      </c>
      <c r="T834">
        <v>0</v>
      </c>
      <c r="U834" s="8">
        <f>Table3[[#This Row],[Discount]]*Table3[[#This Row],[Revenue]]</f>
        <v>0</v>
      </c>
      <c r="V834" s="8">
        <f>Table3[[#This Row],[Revenue]]-Table3[[#This Row],[Total Discount]]</f>
        <v>264000</v>
      </c>
    </row>
    <row r="835" spans="1:22" x14ac:dyDescent="0.35">
      <c r="A835">
        <v>831</v>
      </c>
      <c r="B835" t="s">
        <v>2782</v>
      </c>
      <c r="C835" s="5">
        <v>42034</v>
      </c>
      <c r="D835" s="6">
        <v>2015</v>
      </c>
      <c r="E835" s="5" t="s">
        <v>115</v>
      </c>
      <c r="F835" s="7">
        <v>30</v>
      </c>
      <c r="G835" t="s">
        <v>116</v>
      </c>
      <c r="H835" t="s">
        <v>25</v>
      </c>
      <c r="I835" t="s">
        <v>920</v>
      </c>
      <c r="J835" t="s">
        <v>27</v>
      </c>
      <c r="K835" t="s">
        <v>133</v>
      </c>
      <c r="L835">
        <v>77070</v>
      </c>
      <c r="M835" t="s">
        <v>2783</v>
      </c>
      <c r="N835" t="s">
        <v>40</v>
      </c>
      <c r="O835" t="s">
        <v>63</v>
      </c>
      <c r="P835" t="s">
        <v>2784</v>
      </c>
      <c r="Q835" s="8">
        <v>15000</v>
      </c>
      <c r="R835">
        <v>6</v>
      </c>
      <c r="S835" s="8">
        <f>Table3[[#This Row],[Harga]]*Table3[[#This Row],[Quantity]]</f>
        <v>90000</v>
      </c>
      <c r="T835">
        <v>0.2</v>
      </c>
      <c r="U835" s="8">
        <f>Table3[[#This Row],[Discount]]*Table3[[#This Row],[Revenue]]</f>
        <v>18000</v>
      </c>
      <c r="V835" s="8">
        <f>Table3[[#This Row],[Revenue]]-Table3[[#This Row],[Total Discount]]</f>
        <v>72000</v>
      </c>
    </row>
    <row r="836" spans="1:22" x14ac:dyDescent="0.35">
      <c r="A836">
        <v>832</v>
      </c>
      <c r="B836" t="s">
        <v>2785</v>
      </c>
      <c r="C836" s="5">
        <v>42986</v>
      </c>
      <c r="D836" s="6">
        <v>2017</v>
      </c>
      <c r="E836" s="5" t="s">
        <v>111</v>
      </c>
      <c r="F836" s="7">
        <v>8</v>
      </c>
      <c r="G836" t="s">
        <v>51</v>
      </c>
      <c r="H836" t="s">
        <v>25</v>
      </c>
      <c r="I836" t="s">
        <v>2709</v>
      </c>
      <c r="J836" t="s">
        <v>27</v>
      </c>
      <c r="K836" t="s">
        <v>28</v>
      </c>
      <c r="L836">
        <v>60610</v>
      </c>
      <c r="M836" t="s">
        <v>480</v>
      </c>
      <c r="N836" t="s">
        <v>30</v>
      </c>
      <c r="O836" t="s">
        <v>48</v>
      </c>
      <c r="P836" t="s">
        <v>481</v>
      </c>
      <c r="Q836" s="8">
        <v>219000</v>
      </c>
      <c r="R836">
        <v>7</v>
      </c>
      <c r="S836" s="8">
        <f>Table3[[#This Row],[Harga]]*Table3[[#This Row],[Quantity]]</f>
        <v>1533000</v>
      </c>
      <c r="T836">
        <v>0.5</v>
      </c>
      <c r="U836" s="8">
        <f>Table3[[#This Row],[Discount]]*Table3[[#This Row],[Revenue]]</f>
        <v>766500</v>
      </c>
      <c r="V836" s="8">
        <f>Table3[[#This Row],[Revenue]]-Table3[[#This Row],[Total Discount]]</f>
        <v>766500</v>
      </c>
    </row>
    <row r="837" spans="1:22" x14ac:dyDescent="0.35">
      <c r="A837">
        <v>833</v>
      </c>
      <c r="B837" t="s">
        <v>2786</v>
      </c>
      <c r="C837" s="5">
        <v>43015</v>
      </c>
      <c r="D837" s="6">
        <v>2017</v>
      </c>
      <c r="E837" s="5" t="s">
        <v>44</v>
      </c>
      <c r="F837" s="7">
        <v>7</v>
      </c>
      <c r="G837" t="s">
        <v>24</v>
      </c>
      <c r="H837" t="s">
        <v>131</v>
      </c>
      <c r="I837" t="s">
        <v>1381</v>
      </c>
      <c r="J837" t="s">
        <v>27</v>
      </c>
      <c r="K837" t="s">
        <v>133</v>
      </c>
      <c r="L837">
        <v>94110</v>
      </c>
      <c r="M837" t="s">
        <v>2787</v>
      </c>
      <c r="N837" t="s">
        <v>30</v>
      </c>
      <c r="O837" t="s">
        <v>31</v>
      </c>
      <c r="P837" t="s">
        <v>2788</v>
      </c>
      <c r="Q837" s="8">
        <v>308000</v>
      </c>
      <c r="R837">
        <v>2</v>
      </c>
      <c r="S837" s="8">
        <f>Table3[[#This Row],[Harga]]*Table3[[#This Row],[Quantity]]</f>
        <v>616000</v>
      </c>
      <c r="T837">
        <v>0.15</v>
      </c>
      <c r="U837" s="8">
        <f>Table3[[#This Row],[Discount]]*Table3[[#This Row],[Revenue]]</f>
        <v>92400</v>
      </c>
      <c r="V837" s="8">
        <f>Table3[[#This Row],[Revenue]]-Table3[[#This Row],[Total Discount]]</f>
        <v>523600</v>
      </c>
    </row>
    <row r="838" spans="1:22" x14ac:dyDescent="0.35">
      <c r="A838">
        <v>834</v>
      </c>
      <c r="B838" t="s">
        <v>2789</v>
      </c>
      <c r="C838" s="5">
        <v>42490</v>
      </c>
      <c r="D838" s="6">
        <v>2016</v>
      </c>
      <c r="E838" s="5" t="s">
        <v>58</v>
      </c>
      <c r="F838" s="7">
        <v>30</v>
      </c>
      <c r="G838" t="s">
        <v>51</v>
      </c>
      <c r="H838" t="s">
        <v>25</v>
      </c>
      <c r="I838" t="s">
        <v>1200</v>
      </c>
      <c r="J838" t="s">
        <v>27</v>
      </c>
      <c r="K838" t="s">
        <v>218</v>
      </c>
      <c r="L838">
        <v>10011</v>
      </c>
      <c r="M838" t="s">
        <v>692</v>
      </c>
      <c r="N838" t="s">
        <v>40</v>
      </c>
      <c r="O838" t="s">
        <v>71</v>
      </c>
      <c r="P838" t="s">
        <v>693</v>
      </c>
      <c r="Q838" s="8">
        <v>8000</v>
      </c>
      <c r="R838">
        <v>2</v>
      </c>
      <c r="S838" s="8">
        <f>Table3[[#This Row],[Harga]]*Table3[[#This Row],[Quantity]]</f>
        <v>16000</v>
      </c>
      <c r="T838">
        <v>0.2</v>
      </c>
      <c r="U838" s="8">
        <f>Table3[[#This Row],[Discount]]*Table3[[#This Row],[Revenue]]</f>
        <v>3200</v>
      </c>
      <c r="V838" s="8">
        <f>Table3[[#This Row],[Revenue]]-Table3[[#This Row],[Total Discount]]</f>
        <v>12800</v>
      </c>
    </row>
    <row r="839" spans="1:22" x14ac:dyDescent="0.35">
      <c r="A839">
        <v>835</v>
      </c>
      <c r="B839" t="s">
        <v>2790</v>
      </c>
      <c r="C839" s="5">
        <v>42509</v>
      </c>
      <c r="D839" s="6">
        <v>2016</v>
      </c>
      <c r="E839" s="5" t="s">
        <v>87</v>
      </c>
      <c r="F839" s="7">
        <v>19</v>
      </c>
      <c r="G839" t="s">
        <v>35</v>
      </c>
      <c r="H839" t="s">
        <v>131</v>
      </c>
      <c r="I839" t="s">
        <v>984</v>
      </c>
      <c r="J839" t="s">
        <v>27</v>
      </c>
      <c r="K839" t="s">
        <v>151</v>
      </c>
      <c r="L839">
        <v>10011</v>
      </c>
      <c r="M839" t="s">
        <v>1172</v>
      </c>
      <c r="N839" t="s">
        <v>40</v>
      </c>
      <c r="O839" t="s">
        <v>78</v>
      </c>
      <c r="P839" t="s">
        <v>1173</v>
      </c>
      <c r="Q839" s="8">
        <v>98000</v>
      </c>
      <c r="R839">
        <v>5</v>
      </c>
      <c r="S839" s="8">
        <f>Table3[[#This Row],[Harga]]*Table3[[#This Row],[Quantity]]</f>
        <v>490000</v>
      </c>
      <c r="T839">
        <v>0</v>
      </c>
      <c r="U839" s="8">
        <f>Table3[[#This Row],[Discount]]*Table3[[#This Row],[Revenue]]</f>
        <v>0</v>
      </c>
      <c r="V839" s="8">
        <f>Table3[[#This Row],[Revenue]]-Table3[[#This Row],[Total Discount]]</f>
        <v>490000</v>
      </c>
    </row>
    <row r="840" spans="1:22" x14ac:dyDescent="0.35">
      <c r="A840">
        <v>836</v>
      </c>
      <c r="B840" t="s">
        <v>2791</v>
      </c>
      <c r="C840" s="5">
        <v>42358</v>
      </c>
      <c r="D840" s="6">
        <v>2015</v>
      </c>
      <c r="E840" s="5" t="s">
        <v>66</v>
      </c>
      <c r="F840" s="7">
        <v>20</v>
      </c>
      <c r="G840" t="s">
        <v>51</v>
      </c>
      <c r="H840" t="s">
        <v>25</v>
      </c>
      <c r="I840" t="s">
        <v>273</v>
      </c>
      <c r="J840" t="s">
        <v>27</v>
      </c>
      <c r="K840" t="s">
        <v>28</v>
      </c>
      <c r="L840">
        <v>60623</v>
      </c>
      <c r="M840" t="s">
        <v>1964</v>
      </c>
      <c r="N840" t="s">
        <v>135</v>
      </c>
      <c r="O840" t="s">
        <v>136</v>
      </c>
      <c r="P840" t="s">
        <v>1965</v>
      </c>
      <c r="Q840" s="8">
        <v>700000</v>
      </c>
      <c r="R840">
        <v>2</v>
      </c>
      <c r="S840" s="8">
        <f>Table3[[#This Row],[Harga]]*Table3[[#This Row],[Quantity]]</f>
        <v>1400000</v>
      </c>
      <c r="T840">
        <v>0.2</v>
      </c>
      <c r="U840" s="8">
        <f>Table3[[#This Row],[Discount]]*Table3[[#This Row],[Revenue]]</f>
        <v>280000</v>
      </c>
      <c r="V840" s="8">
        <f>Table3[[#This Row],[Revenue]]-Table3[[#This Row],[Total Discount]]</f>
        <v>1120000</v>
      </c>
    </row>
    <row r="841" spans="1:22" x14ac:dyDescent="0.35">
      <c r="A841">
        <v>837</v>
      </c>
      <c r="B841" t="s">
        <v>2792</v>
      </c>
      <c r="C841" s="5">
        <v>42357</v>
      </c>
      <c r="D841" s="6">
        <v>2015</v>
      </c>
      <c r="E841" s="5" t="s">
        <v>66</v>
      </c>
      <c r="F841" s="7">
        <v>19</v>
      </c>
      <c r="G841" t="s">
        <v>51</v>
      </c>
      <c r="H841" t="s">
        <v>139</v>
      </c>
      <c r="I841" t="s">
        <v>1292</v>
      </c>
      <c r="J841" t="s">
        <v>27</v>
      </c>
      <c r="K841" t="s">
        <v>76</v>
      </c>
      <c r="L841">
        <v>19143</v>
      </c>
      <c r="M841" t="s">
        <v>2793</v>
      </c>
      <c r="N841" t="s">
        <v>40</v>
      </c>
      <c r="O841" t="s">
        <v>78</v>
      </c>
      <c r="P841" t="s">
        <v>2794</v>
      </c>
      <c r="Q841" s="8">
        <v>435000</v>
      </c>
      <c r="R841">
        <v>3</v>
      </c>
      <c r="S841" s="8">
        <f>Table3[[#This Row],[Harga]]*Table3[[#This Row],[Quantity]]</f>
        <v>1305000</v>
      </c>
      <c r="T841">
        <v>0.2</v>
      </c>
      <c r="U841" s="8">
        <f>Table3[[#This Row],[Discount]]*Table3[[#This Row],[Revenue]]</f>
        <v>261000</v>
      </c>
      <c r="V841" s="8">
        <f>Table3[[#This Row],[Revenue]]-Table3[[#This Row],[Total Discount]]</f>
        <v>1044000</v>
      </c>
    </row>
    <row r="842" spans="1:22" x14ac:dyDescent="0.35">
      <c r="A842">
        <v>838</v>
      </c>
      <c r="B842" t="s">
        <v>2795</v>
      </c>
      <c r="C842" s="5">
        <v>42854</v>
      </c>
      <c r="D842" s="6">
        <v>2017</v>
      </c>
      <c r="E842" s="5" t="s">
        <v>58</v>
      </c>
      <c r="F842" s="7">
        <v>29</v>
      </c>
      <c r="G842" t="s">
        <v>51</v>
      </c>
      <c r="H842" t="s">
        <v>25</v>
      </c>
      <c r="I842" t="s">
        <v>2796</v>
      </c>
      <c r="J842" t="s">
        <v>37</v>
      </c>
      <c r="K842" t="s">
        <v>420</v>
      </c>
      <c r="L842">
        <v>43017</v>
      </c>
      <c r="M842" t="s">
        <v>2797</v>
      </c>
      <c r="N842" t="s">
        <v>30</v>
      </c>
      <c r="O842" t="s">
        <v>48</v>
      </c>
      <c r="P842" t="s">
        <v>2798</v>
      </c>
      <c r="Q842" s="8">
        <v>1049000</v>
      </c>
      <c r="R842">
        <v>5</v>
      </c>
      <c r="S842" s="8">
        <f>Table3[[#This Row],[Harga]]*Table3[[#This Row],[Quantity]]</f>
        <v>5245000</v>
      </c>
      <c r="T842">
        <v>0.4</v>
      </c>
      <c r="U842" s="8">
        <f>Table3[[#This Row],[Discount]]*Table3[[#This Row],[Revenue]]</f>
        <v>2098000</v>
      </c>
      <c r="V842" s="8">
        <f>Table3[[#This Row],[Revenue]]-Table3[[#This Row],[Total Discount]]</f>
        <v>3147000</v>
      </c>
    </row>
    <row r="843" spans="1:22" x14ac:dyDescent="0.35">
      <c r="A843">
        <v>839</v>
      </c>
      <c r="B843" t="s">
        <v>2799</v>
      </c>
      <c r="C843" s="5">
        <v>42407</v>
      </c>
      <c r="D843" s="6">
        <v>2016</v>
      </c>
      <c r="E843" s="5" t="s">
        <v>344</v>
      </c>
      <c r="F843" s="7">
        <v>7</v>
      </c>
      <c r="G843" t="s">
        <v>24</v>
      </c>
      <c r="H843" t="s">
        <v>25</v>
      </c>
      <c r="I843" t="s">
        <v>1159</v>
      </c>
      <c r="J843" t="s">
        <v>27</v>
      </c>
      <c r="K843" t="s">
        <v>69</v>
      </c>
      <c r="L843">
        <v>22153</v>
      </c>
      <c r="M843" t="s">
        <v>2800</v>
      </c>
      <c r="N843" t="s">
        <v>135</v>
      </c>
      <c r="O843" t="s">
        <v>162</v>
      </c>
      <c r="P843" t="s">
        <v>2801</v>
      </c>
      <c r="Q843" s="8">
        <v>100000</v>
      </c>
      <c r="R843">
        <v>4</v>
      </c>
      <c r="S843" s="8">
        <f>Table3[[#This Row],[Harga]]*Table3[[#This Row],[Quantity]]</f>
        <v>400000</v>
      </c>
      <c r="T843">
        <v>0</v>
      </c>
      <c r="U843" s="8">
        <f>Table3[[#This Row],[Discount]]*Table3[[#This Row],[Revenue]]</f>
        <v>0</v>
      </c>
      <c r="V843" s="8">
        <f>Table3[[#This Row],[Revenue]]-Table3[[#This Row],[Total Discount]]</f>
        <v>400000</v>
      </c>
    </row>
    <row r="844" spans="1:22" x14ac:dyDescent="0.35">
      <c r="A844">
        <v>840</v>
      </c>
      <c r="B844" t="s">
        <v>2802</v>
      </c>
      <c r="C844" s="5">
        <v>41910</v>
      </c>
      <c r="D844" s="6">
        <v>2014</v>
      </c>
      <c r="E844" s="5" t="s">
        <v>111</v>
      </c>
      <c r="F844" s="7">
        <v>28</v>
      </c>
      <c r="G844" t="s">
        <v>67</v>
      </c>
      <c r="H844" t="s">
        <v>139</v>
      </c>
      <c r="I844" t="s">
        <v>2423</v>
      </c>
      <c r="J844" t="s">
        <v>37</v>
      </c>
      <c r="K844" t="s">
        <v>141</v>
      </c>
      <c r="L844">
        <v>28314</v>
      </c>
      <c r="M844" t="s">
        <v>2803</v>
      </c>
      <c r="N844" t="s">
        <v>40</v>
      </c>
      <c r="O844" t="s">
        <v>63</v>
      </c>
      <c r="P844" t="s">
        <v>2804</v>
      </c>
      <c r="Q844" s="8">
        <v>97000</v>
      </c>
      <c r="R844">
        <v>8</v>
      </c>
      <c r="S844" s="8">
        <f>Table3[[#This Row],[Harga]]*Table3[[#This Row],[Quantity]]</f>
        <v>776000</v>
      </c>
      <c r="T844">
        <v>0.2</v>
      </c>
      <c r="U844" s="8">
        <f>Table3[[#This Row],[Discount]]*Table3[[#This Row],[Revenue]]</f>
        <v>155200</v>
      </c>
      <c r="V844" s="8">
        <f>Table3[[#This Row],[Revenue]]-Table3[[#This Row],[Total Discount]]</f>
        <v>620800</v>
      </c>
    </row>
    <row r="845" spans="1:22" x14ac:dyDescent="0.35">
      <c r="A845">
        <v>841</v>
      </c>
      <c r="B845" t="s">
        <v>2805</v>
      </c>
      <c r="C845" s="5">
        <v>42561</v>
      </c>
      <c r="D845" s="6">
        <v>2016</v>
      </c>
      <c r="E845" s="5" t="s">
        <v>104</v>
      </c>
      <c r="F845" s="7">
        <v>10</v>
      </c>
      <c r="G845" t="s">
        <v>67</v>
      </c>
      <c r="H845" t="s">
        <v>139</v>
      </c>
      <c r="I845" t="s">
        <v>540</v>
      </c>
      <c r="J845" t="s">
        <v>27</v>
      </c>
      <c r="K845" t="s">
        <v>369</v>
      </c>
      <c r="L845">
        <v>75081</v>
      </c>
      <c r="M845" t="s">
        <v>2806</v>
      </c>
      <c r="N845" t="s">
        <v>40</v>
      </c>
      <c r="O845" t="s">
        <v>84</v>
      </c>
      <c r="P845" t="s">
        <v>2807</v>
      </c>
      <c r="Q845" s="8">
        <v>339000</v>
      </c>
      <c r="R845">
        <v>3</v>
      </c>
      <c r="S845" s="8">
        <f>Table3[[#This Row],[Harga]]*Table3[[#This Row],[Quantity]]</f>
        <v>1017000</v>
      </c>
      <c r="T845">
        <v>0.2</v>
      </c>
      <c r="U845" s="8">
        <f>Table3[[#This Row],[Discount]]*Table3[[#This Row],[Revenue]]</f>
        <v>203400</v>
      </c>
      <c r="V845" s="8">
        <f>Table3[[#This Row],[Revenue]]-Table3[[#This Row],[Total Discount]]</f>
        <v>813600</v>
      </c>
    </row>
    <row r="846" spans="1:22" x14ac:dyDescent="0.35">
      <c r="A846">
        <v>842</v>
      </c>
      <c r="B846" t="s">
        <v>2808</v>
      </c>
      <c r="C846" s="5">
        <v>42945</v>
      </c>
      <c r="D846" s="6">
        <v>2017</v>
      </c>
      <c r="E846" s="5" t="s">
        <v>104</v>
      </c>
      <c r="F846" s="7">
        <v>29</v>
      </c>
      <c r="G846" t="s">
        <v>35</v>
      </c>
      <c r="H846" t="s">
        <v>139</v>
      </c>
      <c r="I846" t="s">
        <v>793</v>
      </c>
      <c r="J846" t="s">
        <v>27</v>
      </c>
      <c r="K846" t="s">
        <v>61</v>
      </c>
      <c r="L846">
        <v>28540</v>
      </c>
      <c r="M846" t="s">
        <v>2809</v>
      </c>
      <c r="N846" t="s">
        <v>40</v>
      </c>
      <c r="O846" t="s">
        <v>78</v>
      </c>
      <c r="P846" t="s">
        <v>2810</v>
      </c>
      <c r="Q846" s="8">
        <v>35000</v>
      </c>
      <c r="R846">
        <v>2</v>
      </c>
      <c r="S846" s="8">
        <f>Table3[[#This Row],[Harga]]*Table3[[#This Row],[Quantity]]</f>
        <v>70000</v>
      </c>
      <c r="T846">
        <v>0.2</v>
      </c>
      <c r="U846" s="8">
        <f>Table3[[#This Row],[Discount]]*Table3[[#This Row],[Revenue]]</f>
        <v>14000</v>
      </c>
      <c r="V846" s="8">
        <f>Table3[[#This Row],[Revenue]]-Table3[[#This Row],[Total Discount]]</f>
        <v>56000</v>
      </c>
    </row>
    <row r="847" spans="1:22" x14ac:dyDescent="0.35">
      <c r="A847">
        <v>843</v>
      </c>
      <c r="B847" t="s">
        <v>2811</v>
      </c>
      <c r="C847" s="5">
        <v>42250</v>
      </c>
      <c r="D847" s="6">
        <v>2015</v>
      </c>
      <c r="E847" s="5" t="s">
        <v>111</v>
      </c>
      <c r="F847" s="7">
        <v>3</v>
      </c>
      <c r="G847" t="s">
        <v>24</v>
      </c>
      <c r="H847" t="s">
        <v>59</v>
      </c>
      <c r="I847" t="s">
        <v>530</v>
      </c>
      <c r="J847" t="s">
        <v>37</v>
      </c>
      <c r="K847" t="s">
        <v>545</v>
      </c>
      <c r="L847">
        <v>94122</v>
      </c>
      <c r="M847" t="s">
        <v>1024</v>
      </c>
      <c r="N847" t="s">
        <v>40</v>
      </c>
      <c r="O847" t="s">
        <v>84</v>
      </c>
      <c r="P847" t="s">
        <v>1025</v>
      </c>
      <c r="Q847" s="8">
        <v>17000</v>
      </c>
      <c r="R847">
        <v>3</v>
      </c>
      <c r="S847" s="8">
        <f>Table3[[#This Row],[Harga]]*Table3[[#This Row],[Quantity]]</f>
        <v>51000</v>
      </c>
      <c r="T847">
        <v>0</v>
      </c>
      <c r="U847" s="8">
        <f>Table3[[#This Row],[Discount]]*Table3[[#This Row],[Revenue]]</f>
        <v>0</v>
      </c>
      <c r="V847" s="8">
        <f>Table3[[#This Row],[Revenue]]-Table3[[#This Row],[Total Discount]]</f>
        <v>51000</v>
      </c>
    </row>
    <row r="848" spans="1:22" x14ac:dyDescent="0.35">
      <c r="A848">
        <v>844</v>
      </c>
      <c r="B848" t="s">
        <v>2812</v>
      </c>
      <c r="C848" s="5">
        <v>41860</v>
      </c>
      <c r="D848" s="6">
        <v>2014</v>
      </c>
      <c r="E848" s="5" t="s">
        <v>93</v>
      </c>
      <c r="F848" s="7">
        <v>9</v>
      </c>
      <c r="G848" t="s">
        <v>35</v>
      </c>
      <c r="H848" t="s">
        <v>25</v>
      </c>
      <c r="I848" t="s">
        <v>2813</v>
      </c>
      <c r="J848" t="s">
        <v>75</v>
      </c>
      <c r="K848" t="s">
        <v>133</v>
      </c>
      <c r="L848">
        <v>92037</v>
      </c>
      <c r="M848" t="s">
        <v>2814</v>
      </c>
      <c r="N848" t="s">
        <v>40</v>
      </c>
      <c r="O848" t="s">
        <v>41</v>
      </c>
      <c r="P848" t="s">
        <v>2815</v>
      </c>
      <c r="Q848" s="8">
        <v>21000</v>
      </c>
      <c r="R848">
        <v>8</v>
      </c>
      <c r="S848" s="8">
        <f>Table3[[#This Row],[Harga]]*Table3[[#This Row],[Quantity]]</f>
        <v>168000</v>
      </c>
      <c r="T848">
        <v>0</v>
      </c>
      <c r="U848" s="8">
        <f>Table3[[#This Row],[Discount]]*Table3[[#This Row],[Revenue]]</f>
        <v>0</v>
      </c>
      <c r="V848" s="8">
        <f>Table3[[#This Row],[Revenue]]-Table3[[#This Row],[Total Discount]]</f>
        <v>168000</v>
      </c>
    </row>
    <row r="849" spans="1:22" x14ac:dyDescent="0.35">
      <c r="A849">
        <v>845</v>
      </c>
      <c r="B849" t="s">
        <v>2816</v>
      </c>
      <c r="C849" s="5">
        <v>43038</v>
      </c>
      <c r="D849" s="6">
        <v>2017</v>
      </c>
      <c r="E849" s="5" t="s">
        <v>44</v>
      </c>
      <c r="F849" s="7">
        <v>30</v>
      </c>
      <c r="G849" t="s">
        <v>24</v>
      </c>
      <c r="H849" t="s">
        <v>139</v>
      </c>
      <c r="I849" t="s">
        <v>2607</v>
      </c>
      <c r="J849" t="s">
        <v>27</v>
      </c>
      <c r="K849" t="s">
        <v>545</v>
      </c>
      <c r="L849">
        <v>19140</v>
      </c>
      <c r="M849" t="s">
        <v>2817</v>
      </c>
      <c r="N849" t="s">
        <v>40</v>
      </c>
      <c r="O849" t="s">
        <v>63</v>
      </c>
      <c r="P849" t="s">
        <v>2818</v>
      </c>
      <c r="Q849" s="8">
        <v>21000</v>
      </c>
      <c r="R849">
        <v>4</v>
      </c>
      <c r="S849" s="8">
        <f>Table3[[#This Row],[Harga]]*Table3[[#This Row],[Quantity]]</f>
        <v>84000</v>
      </c>
      <c r="T849">
        <v>0.2</v>
      </c>
      <c r="U849" s="8">
        <f>Table3[[#This Row],[Discount]]*Table3[[#This Row],[Revenue]]</f>
        <v>16800</v>
      </c>
      <c r="V849" s="8">
        <f>Table3[[#This Row],[Revenue]]-Table3[[#This Row],[Total Discount]]</f>
        <v>67200</v>
      </c>
    </row>
    <row r="850" spans="1:22" x14ac:dyDescent="0.35">
      <c r="A850">
        <v>846</v>
      </c>
      <c r="B850" t="s">
        <v>2819</v>
      </c>
      <c r="C850" s="5">
        <v>41796</v>
      </c>
      <c r="D850" s="6">
        <v>2014</v>
      </c>
      <c r="E850" s="5" t="s">
        <v>34</v>
      </c>
      <c r="F850" s="7">
        <v>6</v>
      </c>
      <c r="G850" t="s">
        <v>35</v>
      </c>
      <c r="H850" t="s">
        <v>59</v>
      </c>
      <c r="I850" t="s">
        <v>1421</v>
      </c>
      <c r="J850" t="s">
        <v>27</v>
      </c>
      <c r="K850" t="s">
        <v>354</v>
      </c>
      <c r="L850">
        <v>14609</v>
      </c>
      <c r="M850" t="s">
        <v>2820</v>
      </c>
      <c r="N850" t="s">
        <v>40</v>
      </c>
      <c r="O850" t="s">
        <v>96</v>
      </c>
      <c r="P850" t="s">
        <v>2821</v>
      </c>
      <c r="Q850" s="8">
        <v>14000</v>
      </c>
      <c r="R850">
        <v>2</v>
      </c>
      <c r="S850" s="8">
        <f>Table3[[#This Row],[Harga]]*Table3[[#This Row],[Quantity]]</f>
        <v>28000</v>
      </c>
      <c r="T850">
        <v>0</v>
      </c>
      <c r="U850" s="8">
        <f>Table3[[#This Row],[Discount]]*Table3[[#This Row],[Revenue]]</f>
        <v>0</v>
      </c>
      <c r="V850" s="8">
        <f>Table3[[#This Row],[Revenue]]-Table3[[#This Row],[Total Discount]]</f>
        <v>28000</v>
      </c>
    </row>
    <row r="851" spans="1:22" x14ac:dyDescent="0.35">
      <c r="A851">
        <v>847</v>
      </c>
      <c r="B851" t="s">
        <v>2822</v>
      </c>
      <c r="C851" s="5">
        <v>42595</v>
      </c>
      <c r="D851" s="6">
        <v>2016</v>
      </c>
      <c r="E851" s="5" t="s">
        <v>93</v>
      </c>
      <c r="F851" s="7">
        <v>13</v>
      </c>
      <c r="G851" t="s">
        <v>35</v>
      </c>
      <c r="H851" t="s">
        <v>139</v>
      </c>
      <c r="I851" t="s">
        <v>937</v>
      </c>
      <c r="J851" t="s">
        <v>27</v>
      </c>
      <c r="K851" t="s">
        <v>118</v>
      </c>
      <c r="L851">
        <v>28540</v>
      </c>
      <c r="M851" t="s">
        <v>2823</v>
      </c>
      <c r="N851" t="s">
        <v>40</v>
      </c>
      <c r="O851" t="s">
        <v>71</v>
      </c>
      <c r="P851" t="s">
        <v>2824</v>
      </c>
      <c r="Q851" s="8">
        <v>12000</v>
      </c>
      <c r="R851">
        <v>8</v>
      </c>
      <c r="S851" s="8">
        <f>Table3[[#This Row],[Harga]]*Table3[[#This Row],[Quantity]]</f>
        <v>96000</v>
      </c>
      <c r="T851">
        <v>0.7</v>
      </c>
      <c r="U851" s="8">
        <f>Table3[[#This Row],[Discount]]*Table3[[#This Row],[Revenue]]</f>
        <v>67200</v>
      </c>
      <c r="V851" s="8">
        <f>Table3[[#This Row],[Revenue]]-Table3[[#This Row],[Total Discount]]</f>
        <v>28800</v>
      </c>
    </row>
    <row r="852" spans="1:22" x14ac:dyDescent="0.35">
      <c r="A852">
        <v>848</v>
      </c>
      <c r="B852" t="s">
        <v>2825</v>
      </c>
      <c r="C852" s="5">
        <v>41754</v>
      </c>
      <c r="D852" s="6">
        <v>2014</v>
      </c>
      <c r="E852" s="5" t="s">
        <v>58</v>
      </c>
      <c r="F852" s="7">
        <v>25</v>
      </c>
      <c r="G852" t="s">
        <v>24</v>
      </c>
      <c r="H852" t="s">
        <v>139</v>
      </c>
      <c r="I852" t="s">
        <v>2826</v>
      </c>
      <c r="J852" t="s">
        <v>75</v>
      </c>
      <c r="K852" t="s">
        <v>519</v>
      </c>
      <c r="L852">
        <v>77095</v>
      </c>
      <c r="M852" t="s">
        <v>1672</v>
      </c>
      <c r="N852" t="s">
        <v>40</v>
      </c>
      <c r="O852" t="s">
        <v>63</v>
      </c>
      <c r="P852" t="s">
        <v>1673</v>
      </c>
      <c r="Q852" s="8">
        <v>16000</v>
      </c>
      <c r="R852">
        <v>2</v>
      </c>
      <c r="S852" s="8">
        <f>Table3[[#This Row],[Harga]]*Table3[[#This Row],[Quantity]]</f>
        <v>32000</v>
      </c>
      <c r="T852">
        <v>0.2</v>
      </c>
      <c r="U852" s="8">
        <f>Table3[[#This Row],[Discount]]*Table3[[#This Row],[Revenue]]</f>
        <v>6400</v>
      </c>
      <c r="V852" s="8">
        <f>Table3[[#This Row],[Revenue]]-Table3[[#This Row],[Total Discount]]</f>
        <v>25600</v>
      </c>
    </row>
    <row r="853" spans="1:22" x14ac:dyDescent="0.35">
      <c r="A853">
        <v>849</v>
      </c>
      <c r="B853" t="s">
        <v>2827</v>
      </c>
      <c r="C853" s="5">
        <v>42330</v>
      </c>
      <c r="D853" s="6">
        <v>2015</v>
      </c>
      <c r="E853" s="5" t="s">
        <v>23</v>
      </c>
      <c r="F853" s="7">
        <v>22</v>
      </c>
      <c r="G853" t="s">
        <v>67</v>
      </c>
      <c r="H853" t="s">
        <v>25</v>
      </c>
      <c r="I853" t="s">
        <v>1167</v>
      </c>
      <c r="J853" t="s">
        <v>75</v>
      </c>
      <c r="K853" t="s">
        <v>69</v>
      </c>
      <c r="L853">
        <v>78207</v>
      </c>
      <c r="M853" t="s">
        <v>2828</v>
      </c>
      <c r="N853" t="s">
        <v>30</v>
      </c>
      <c r="O853" t="s">
        <v>48</v>
      </c>
      <c r="P853" t="s">
        <v>2829</v>
      </c>
      <c r="Q853" s="8">
        <v>207000</v>
      </c>
      <c r="R853">
        <v>2</v>
      </c>
      <c r="S853" s="8">
        <f>Table3[[#This Row],[Harga]]*Table3[[#This Row],[Quantity]]</f>
        <v>414000</v>
      </c>
      <c r="T853">
        <v>0.3</v>
      </c>
      <c r="U853" s="8">
        <f>Table3[[#This Row],[Discount]]*Table3[[#This Row],[Revenue]]</f>
        <v>124200</v>
      </c>
      <c r="V853" s="8">
        <f>Table3[[#This Row],[Revenue]]-Table3[[#This Row],[Total Discount]]</f>
        <v>289800</v>
      </c>
    </row>
    <row r="854" spans="1:22" x14ac:dyDescent="0.35">
      <c r="A854">
        <v>850</v>
      </c>
      <c r="B854" t="s">
        <v>2830</v>
      </c>
      <c r="C854" s="5">
        <v>43022</v>
      </c>
      <c r="D854" s="6">
        <v>2017</v>
      </c>
      <c r="E854" s="5" t="s">
        <v>44</v>
      </c>
      <c r="F854" s="7">
        <v>14</v>
      </c>
      <c r="G854" t="s">
        <v>67</v>
      </c>
      <c r="H854" t="s">
        <v>25</v>
      </c>
      <c r="I854" t="s">
        <v>2831</v>
      </c>
      <c r="J854" t="s">
        <v>27</v>
      </c>
      <c r="K854" t="s">
        <v>118</v>
      </c>
      <c r="L854">
        <v>94601</v>
      </c>
      <c r="M854" t="s">
        <v>647</v>
      </c>
      <c r="N854" t="s">
        <v>30</v>
      </c>
      <c r="O854" t="s">
        <v>55</v>
      </c>
      <c r="P854" t="s">
        <v>648</v>
      </c>
      <c r="Q854" s="8">
        <v>16000</v>
      </c>
      <c r="R854">
        <v>2</v>
      </c>
      <c r="S854" s="8">
        <f>Table3[[#This Row],[Harga]]*Table3[[#This Row],[Quantity]]</f>
        <v>32000</v>
      </c>
      <c r="T854">
        <v>0</v>
      </c>
      <c r="U854" s="8">
        <f>Table3[[#This Row],[Discount]]*Table3[[#This Row],[Revenue]]</f>
        <v>0</v>
      </c>
      <c r="V854" s="8">
        <f>Table3[[#This Row],[Revenue]]-Table3[[#This Row],[Total Discount]]</f>
        <v>32000</v>
      </c>
    </row>
    <row r="855" spans="1:22" x14ac:dyDescent="0.35">
      <c r="A855">
        <v>851</v>
      </c>
      <c r="B855" t="s">
        <v>2832</v>
      </c>
      <c r="C855" s="5">
        <v>43071</v>
      </c>
      <c r="D855" s="6">
        <v>2017</v>
      </c>
      <c r="E855" s="5" t="s">
        <v>66</v>
      </c>
      <c r="F855" s="7">
        <v>2</v>
      </c>
      <c r="G855" t="s">
        <v>67</v>
      </c>
      <c r="H855" t="s">
        <v>25</v>
      </c>
      <c r="I855" t="s">
        <v>504</v>
      </c>
      <c r="J855" t="s">
        <v>37</v>
      </c>
      <c r="K855" t="s">
        <v>248</v>
      </c>
      <c r="L855">
        <v>94122</v>
      </c>
      <c r="M855" t="s">
        <v>1936</v>
      </c>
      <c r="N855" t="s">
        <v>40</v>
      </c>
      <c r="O855" t="s">
        <v>84</v>
      </c>
      <c r="P855" t="s">
        <v>1937</v>
      </c>
      <c r="Q855" s="8">
        <v>349000</v>
      </c>
      <c r="R855">
        <v>9</v>
      </c>
      <c r="S855" s="8">
        <f>Table3[[#This Row],[Harga]]*Table3[[#This Row],[Quantity]]</f>
        <v>3141000</v>
      </c>
      <c r="T855">
        <v>0</v>
      </c>
      <c r="U855" s="8">
        <f>Table3[[#This Row],[Discount]]*Table3[[#This Row],[Revenue]]</f>
        <v>0</v>
      </c>
      <c r="V855" s="8">
        <f>Table3[[#This Row],[Revenue]]-Table3[[#This Row],[Total Discount]]</f>
        <v>3141000</v>
      </c>
    </row>
    <row r="856" spans="1:22" x14ac:dyDescent="0.35">
      <c r="A856">
        <v>852</v>
      </c>
      <c r="B856" t="s">
        <v>2833</v>
      </c>
      <c r="C856" s="5">
        <v>42346</v>
      </c>
      <c r="D856" s="6">
        <v>2015</v>
      </c>
      <c r="E856" s="5" t="s">
        <v>66</v>
      </c>
      <c r="F856" s="7">
        <v>8</v>
      </c>
      <c r="G856" t="s">
        <v>35</v>
      </c>
      <c r="H856" t="s">
        <v>131</v>
      </c>
      <c r="I856" t="s">
        <v>2611</v>
      </c>
      <c r="J856" t="s">
        <v>75</v>
      </c>
      <c r="K856" t="s">
        <v>218</v>
      </c>
      <c r="L856">
        <v>76106</v>
      </c>
      <c r="M856" t="s">
        <v>2834</v>
      </c>
      <c r="N856" t="s">
        <v>40</v>
      </c>
      <c r="O856" t="s">
        <v>63</v>
      </c>
      <c r="P856" t="s">
        <v>2835</v>
      </c>
      <c r="Q856" s="8">
        <v>361000</v>
      </c>
      <c r="R856">
        <v>11</v>
      </c>
      <c r="S856" s="8">
        <f>Table3[[#This Row],[Harga]]*Table3[[#This Row],[Quantity]]</f>
        <v>3971000</v>
      </c>
      <c r="T856">
        <v>0.2</v>
      </c>
      <c r="U856" s="8">
        <f>Table3[[#This Row],[Discount]]*Table3[[#This Row],[Revenue]]</f>
        <v>794200</v>
      </c>
      <c r="V856" s="8">
        <f>Table3[[#This Row],[Revenue]]-Table3[[#This Row],[Total Discount]]</f>
        <v>3176800</v>
      </c>
    </row>
    <row r="857" spans="1:22" x14ac:dyDescent="0.35">
      <c r="A857">
        <v>853</v>
      </c>
      <c r="B857" t="s">
        <v>2836</v>
      </c>
      <c r="C857" s="5">
        <v>42198</v>
      </c>
      <c r="D857" s="6">
        <v>2015</v>
      </c>
      <c r="E857" s="5" t="s">
        <v>104</v>
      </c>
      <c r="F857" s="7">
        <v>13</v>
      </c>
      <c r="G857" t="s">
        <v>51</v>
      </c>
      <c r="H857" t="s">
        <v>25</v>
      </c>
      <c r="I857" t="s">
        <v>1770</v>
      </c>
      <c r="J857" t="s">
        <v>75</v>
      </c>
      <c r="K857" t="s">
        <v>133</v>
      </c>
      <c r="L857">
        <v>77095</v>
      </c>
      <c r="M857" t="s">
        <v>2415</v>
      </c>
      <c r="N857" t="s">
        <v>40</v>
      </c>
      <c r="O857" t="s">
        <v>71</v>
      </c>
      <c r="P857" t="s">
        <v>2416</v>
      </c>
      <c r="Q857" s="8">
        <v>56000</v>
      </c>
      <c r="R857">
        <v>6</v>
      </c>
      <c r="S857" s="8">
        <f>Table3[[#This Row],[Harga]]*Table3[[#This Row],[Quantity]]</f>
        <v>336000</v>
      </c>
      <c r="T857">
        <v>0.8</v>
      </c>
      <c r="U857" s="8">
        <f>Table3[[#This Row],[Discount]]*Table3[[#This Row],[Revenue]]</f>
        <v>268800</v>
      </c>
      <c r="V857" s="8">
        <f>Table3[[#This Row],[Revenue]]-Table3[[#This Row],[Total Discount]]</f>
        <v>67200</v>
      </c>
    </row>
    <row r="858" spans="1:22" x14ac:dyDescent="0.35">
      <c r="A858">
        <v>854</v>
      </c>
      <c r="B858" t="s">
        <v>2837</v>
      </c>
      <c r="C858" s="5">
        <v>41770</v>
      </c>
      <c r="D858" s="6">
        <v>2014</v>
      </c>
      <c r="E858" s="5" t="s">
        <v>87</v>
      </c>
      <c r="F858" s="7">
        <v>11</v>
      </c>
      <c r="G858" t="s">
        <v>116</v>
      </c>
      <c r="H858" t="s">
        <v>25</v>
      </c>
      <c r="I858" t="s">
        <v>2838</v>
      </c>
      <c r="J858" t="s">
        <v>27</v>
      </c>
      <c r="K858" t="s">
        <v>46</v>
      </c>
      <c r="L858">
        <v>77095</v>
      </c>
      <c r="M858" t="s">
        <v>2725</v>
      </c>
      <c r="N858" t="s">
        <v>135</v>
      </c>
      <c r="O858" t="s">
        <v>162</v>
      </c>
      <c r="P858" t="s">
        <v>2726</v>
      </c>
      <c r="Q858" s="8">
        <v>59000</v>
      </c>
      <c r="R858">
        <v>2</v>
      </c>
      <c r="S858" s="8">
        <f>Table3[[#This Row],[Harga]]*Table3[[#This Row],[Quantity]]</f>
        <v>118000</v>
      </c>
      <c r="T858">
        <v>0.2</v>
      </c>
      <c r="U858" s="8">
        <f>Table3[[#This Row],[Discount]]*Table3[[#This Row],[Revenue]]</f>
        <v>23600</v>
      </c>
      <c r="V858" s="8">
        <f>Table3[[#This Row],[Revenue]]-Table3[[#This Row],[Total Discount]]</f>
        <v>94400</v>
      </c>
    </row>
    <row r="859" spans="1:22" x14ac:dyDescent="0.35">
      <c r="A859">
        <v>855</v>
      </c>
      <c r="B859" t="s">
        <v>2839</v>
      </c>
      <c r="C859" s="5">
        <v>41644</v>
      </c>
      <c r="D859" s="6">
        <v>2014</v>
      </c>
      <c r="E859" s="5" t="s">
        <v>115</v>
      </c>
      <c r="F859" s="7">
        <v>5</v>
      </c>
      <c r="G859" t="s">
        <v>51</v>
      </c>
      <c r="H859" t="s">
        <v>25</v>
      </c>
      <c r="I859" t="s">
        <v>2418</v>
      </c>
      <c r="J859" t="s">
        <v>27</v>
      </c>
      <c r="K859" t="s">
        <v>141</v>
      </c>
      <c r="L859">
        <v>19143</v>
      </c>
      <c r="M859" t="s">
        <v>801</v>
      </c>
      <c r="N859" t="s">
        <v>40</v>
      </c>
      <c r="O859" t="s">
        <v>96</v>
      </c>
      <c r="P859" t="s">
        <v>802</v>
      </c>
      <c r="Q859" s="8">
        <v>40000</v>
      </c>
      <c r="R859">
        <v>3</v>
      </c>
      <c r="S859" s="8">
        <f>Table3[[#This Row],[Harga]]*Table3[[#This Row],[Quantity]]</f>
        <v>120000</v>
      </c>
      <c r="T859">
        <v>0.2</v>
      </c>
      <c r="U859" s="8">
        <f>Table3[[#This Row],[Discount]]*Table3[[#This Row],[Revenue]]</f>
        <v>24000</v>
      </c>
      <c r="V859" s="8">
        <f>Table3[[#This Row],[Revenue]]-Table3[[#This Row],[Total Discount]]</f>
        <v>96000</v>
      </c>
    </row>
    <row r="860" spans="1:22" x14ac:dyDescent="0.35">
      <c r="A860">
        <v>856</v>
      </c>
      <c r="B860" t="s">
        <v>2840</v>
      </c>
      <c r="C860" s="5">
        <v>42252</v>
      </c>
      <c r="D860" s="6">
        <v>2015</v>
      </c>
      <c r="E860" s="5" t="s">
        <v>111</v>
      </c>
      <c r="F860" s="7">
        <v>5</v>
      </c>
      <c r="G860" t="s">
        <v>51</v>
      </c>
      <c r="H860" t="s">
        <v>25</v>
      </c>
      <c r="I860" t="s">
        <v>733</v>
      </c>
      <c r="J860" t="s">
        <v>27</v>
      </c>
      <c r="K860" t="s">
        <v>141</v>
      </c>
      <c r="L860">
        <v>92105</v>
      </c>
      <c r="M860" t="s">
        <v>2841</v>
      </c>
      <c r="N860" t="s">
        <v>30</v>
      </c>
      <c r="O860" t="s">
        <v>31</v>
      </c>
      <c r="P860" t="s">
        <v>2842</v>
      </c>
      <c r="Q860" s="8">
        <v>412000</v>
      </c>
      <c r="R860">
        <v>4</v>
      </c>
      <c r="S860" s="8">
        <f>Table3[[#This Row],[Harga]]*Table3[[#This Row],[Quantity]]</f>
        <v>1648000</v>
      </c>
      <c r="T860">
        <v>0.15</v>
      </c>
      <c r="U860" s="8">
        <f>Table3[[#This Row],[Discount]]*Table3[[#This Row],[Revenue]]</f>
        <v>247200</v>
      </c>
      <c r="V860" s="8">
        <f>Table3[[#This Row],[Revenue]]-Table3[[#This Row],[Total Discount]]</f>
        <v>1400800</v>
      </c>
    </row>
    <row r="861" spans="1:22" x14ac:dyDescent="0.35">
      <c r="A861">
        <v>857</v>
      </c>
      <c r="B861" t="s">
        <v>2843</v>
      </c>
      <c r="C861" s="5">
        <v>42586</v>
      </c>
      <c r="D861" s="6">
        <v>2016</v>
      </c>
      <c r="E861" s="5" t="s">
        <v>93</v>
      </c>
      <c r="F861" s="7">
        <v>4</v>
      </c>
      <c r="G861" t="s">
        <v>24</v>
      </c>
      <c r="H861" t="s">
        <v>25</v>
      </c>
      <c r="I861" t="s">
        <v>2844</v>
      </c>
      <c r="J861" t="s">
        <v>75</v>
      </c>
      <c r="K861" t="s">
        <v>248</v>
      </c>
      <c r="L861">
        <v>23434</v>
      </c>
      <c r="M861" t="s">
        <v>789</v>
      </c>
      <c r="N861" t="s">
        <v>40</v>
      </c>
      <c r="O861" t="s">
        <v>790</v>
      </c>
      <c r="P861" t="s">
        <v>791</v>
      </c>
      <c r="Q861" s="8">
        <v>71000</v>
      </c>
      <c r="R861">
        <v>2</v>
      </c>
      <c r="S861" s="8">
        <f>Table3[[#This Row],[Harga]]*Table3[[#This Row],[Quantity]]</f>
        <v>142000</v>
      </c>
      <c r="T861">
        <v>0</v>
      </c>
      <c r="U861" s="8">
        <f>Table3[[#This Row],[Discount]]*Table3[[#This Row],[Revenue]]</f>
        <v>0</v>
      </c>
      <c r="V861" s="8">
        <f>Table3[[#This Row],[Revenue]]-Table3[[#This Row],[Total Discount]]</f>
        <v>142000</v>
      </c>
    </row>
    <row r="862" spans="1:22" x14ac:dyDescent="0.35">
      <c r="A862">
        <v>858</v>
      </c>
      <c r="B862" t="s">
        <v>2845</v>
      </c>
      <c r="C862" s="5">
        <v>41720</v>
      </c>
      <c r="D862" s="6">
        <v>2014</v>
      </c>
      <c r="E862" s="5" t="s">
        <v>159</v>
      </c>
      <c r="F862" s="7">
        <v>22</v>
      </c>
      <c r="G862" t="s">
        <v>67</v>
      </c>
      <c r="H862" t="s">
        <v>139</v>
      </c>
      <c r="I862" t="s">
        <v>2846</v>
      </c>
      <c r="J862" t="s">
        <v>27</v>
      </c>
      <c r="K862" t="s">
        <v>113</v>
      </c>
      <c r="L862">
        <v>27405</v>
      </c>
      <c r="M862" t="s">
        <v>175</v>
      </c>
      <c r="N862" t="s">
        <v>40</v>
      </c>
      <c r="O862" t="s">
        <v>71</v>
      </c>
      <c r="P862" t="s">
        <v>176</v>
      </c>
      <c r="Q862" s="8">
        <v>39000</v>
      </c>
      <c r="R862">
        <v>4</v>
      </c>
      <c r="S862" s="8">
        <f>Table3[[#This Row],[Harga]]*Table3[[#This Row],[Quantity]]</f>
        <v>156000</v>
      </c>
      <c r="T862">
        <v>0.7</v>
      </c>
      <c r="U862" s="8">
        <f>Table3[[#This Row],[Discount]]*Table3[[#This Row],[Revenue]]</f>
        <v>109200</v>
      </c>
      <c r="V862" s="8">
        <f>Table3[[#This Row],[Revenue]]-Table3[[#This Row],[Total Discount]]</f>
        <v>46800</v>
      </c>
    </row>
    <row r="863" spans="1:22" x14ac:dyDescent="0.35">
      <c r="A863">
        <v>859</v>
      </c>
      <c r="B863" t="s">
        <v>2847</v>
      </c>
      <c r="C863" s="5">
        <v>42796</v>
      </c>
      <c r="D863" s="6">
        <v>2017</v>
      </c>
      <c r="E863" s="5" t="s">
        <v>159</v>
      </c>
      <c r="F863" s="7">
        <v>2</v>
      </c>
      <c r="G863" t="s">
        <v>67</v>
      </c>
      <c r="H863" t="s">
        <v>25</v>
      </c>
      <c r="I863" t="s">
        <v>226</v>
      </c>
      <c r="J863" t="s">
        <v>37</v>
      </c>
      <c r="K863" t="s">
        <v>141</v>
      </c>
      <c r="L863">
        <v>75081</v>
      </c>
      <c r="M863" t="s">
        <v>1887</v>
      </c>
      <c r="N863" t="s">
        <v>40</v>
      </c>
      <c r="O863" t="s">
        <v>790</v>
      </c>
      <c r="P863" t="s">
        <v>1552</v>
      </c>
      <c r="Q863" s="8">
        <v>2000</v>
      </c>
      <c r="R863">
        <v>4</v>
      </c>
      <c r="S863" s="8">
        <f>Table3[[#This Row],[Harga]]*Table3[[#This Row],[Quantity]]</f>
        <v>8000</v>
      </c>
      <c r="T863">
        <v>0.2</v>
      </c>
      <c r="U863" s="8">
        <f>Table3[[#This Row],[Discount]]*Table3[[#This Row],[Revenue]]</f>
        <v>1600</v>
      </c>
      <c r="V863" s="8">
        <f>Table3[[#This Row],[Revenue]]-Table3[[#This Row],[Total Discount]]</f>
        <v>6400</v>
      </c>
    </row>
    <row r="864" spans="1:22" x14ac:dyDescent="0.35">
      <c r="A864">
        <v>860</v>
      </c>
      <c r="B864" t="s">
        <v>2848</v>
      </c>
      <c r="C864" s="5">
        <v>42701</v>
      </c>
      <c r="D864" s="6">
        <v>2016</v>
      </c>
      <c r="E864" s="5" t="s">
        <v>23</v>
      </c>
      <c r="F864" s="7">
        <v>27</v>
      </c>
      <c r="G864" t="s">
        <v>24</v>
      </c>
      <c r="H864" t="s">
        <v>139</v>
      </c>
      <c r="I864" t="s">
        <v>319</v>
      </c>
      <c r="J864" t="s">
        <v>37</v>
      </c>
      <c r="K864" t="s">
        <v>519</v>
      </c>
      <c r="L864">
        <v>60623</v>
      </c>
      <c r="M864" t="s">
        <v>1993</v>
      </c>
      <c r="N864" t="s">
        <v>40</v>
      </c>
      <c r="O864" t="s">
        <v>84</v>
      </c>
      <c r="P864" t="s">
        <v>1994</v>
      </c>
      <c r="Q864" s="8">
        <v>123000</v>
      </c>
      <c r="R864">
        <v>2</v>
      </c>
      <c r="S864" s="8">
        <f>Table3[[#This Row],[Harga]]*Table3[[#This Row],[Quantity]]</f>
        <v>246000</v>
      </c>
      <c r="T864">
        <v>0.2</v>
      </c>
      <c r="U864" s="8">
        <f>Table3[[#This Row],[Discount]]*Table3[[#This Row],[Revenue]]</f>
        <v>49200</v>
      </c>
      <c r="V864" s="8">
        <f>Table3[[#This Row],[Revenue]]-Table3[[#This Row],[Total Discount]]</f>
        <v>196800</v>
      </c>
    </row>
    <row r="865" spans="1:22" x14ac:dyDescent="0.35">
      <c r="A865">
        <v>861</v>
      </c>
      <c r="B865" t="s">
        <v>2849</v>
      </c>
      <c r="C865" s="5">
        <v>41757</v>
      </c>
      <c r="D865" s="6">
        <v>2014</v>
      </c>
      <c r="E865" s="5" t="s">
        <v>58</v>
      </c>
      <c r="F865" s="7">
        <v>28</v>
      </c>
      <c r="G865" t="s">
        <v>35</v>
      </c>
      <c r="H865" t="s">
        <v>25</v>
      </c>
      <c r="I865" t="s">
        <v>2624</v>
      </c>
      <c r="J865" t="s">
        <v>37</v>
      </c>
      <c r="K865" t="s">
        <v>61</v>
      </c>
      <c r="L865">
        <v>21215</v>
      </c>
      <c r="M865" t="s">
        <v>2850</v>
      </c>
      <c r="N865" t="s">
        <v>40</v>
      </c>
      <c r="O865" t="s">
        <v>71</v>
      </c>
      <c r="P865" t="s">
        <v>2851</v>
      </c>
      <c r="Q865" s="8">
        <v>21000</v>
      </c>
      <c r="R865">
        <v>2</v>
      </c>
      <c r="S865" s="8">
        <f>Table3[[#This Row],[Harga]]*Table3[[#This Row],[Quantity]]</f>
        <v>42000</v>
      </c>
      <c r="T865">
        <v>0</v>
      </c>
      <c r="U865" s="8">
        <f>Table3[[#This Row],[Discount]]*Table3[[#This Row],[Revenue]]</f>
        <v>0</v>
      </c>
      <c r="V865" s="8">
        <f>Table3[[#This Row],[Revenue]]-Table3[[#This Row],[Total Discount]]</f>
        <v>42000</v>
      </c>
    </row>
    <row r="866" spans="1:22" x14ac:dyDescent="0.35">
      <c r="A866">
        <v>862</v>
      </c>
      <c r="B866" t="s">
        <v>2852</v>
      </c>
      <c r="C866" s="5">
        <v>42332</v>
      </c>
      <c r="D866" s="6">
        <v>2015</v>
      </c>
      <c r="E866" s="5" t="s">
        <v>23</v>
      </c>
      <c r="F866" s="7">
        <v>24</v>
      </c>
      <c r="G866" t="s">
        <v>51</v>
      </c>
      <c r="H866" t="s">
        <v>139</v>
      </c>
      <c r="I866" t="s">
        <v>174</v>
      </c>
      <c r="J866" t="s">
        <v>27</v>
      </c>
      <c r="K866" t="s">
        <v>118</v>
      </c>
      <c r="L866">
        <v>90004</v>
      </c>
      <c r="M866" t="s">
        <v>2853</v>
      </c>
      <c r="N866" t="s">
        <v>40</v>
      </c>
      <c r="O866" t="s">
        <v>63</v>
      </c>
      <c r="P866" t="s">
        <v>2854</v>
      </c>
      <c r="Q866" s="8">
        <v>369000</v>
      </c>
      <c r="R866">
        <v>9</v>
      </c>
      <c r="S866" s="8">
        <f>Table3[[#This Row],[Harga]]*Table3[[#This Row],[Quantity]]</f>
        <v>3321000</v>
      </c>
      <c r="T866">
        <v>0</v>
      </c>
      <c r="U866" s="8">
        <f>Table3[[#This Row],[Discount]]*Table3[[#This Row],[Revenue]]</f>
        <v>0</v>
      </c>
      <c r="V866" s="8">
        <f>Table3[[#This Row],[Revenue]]-Table3[[#This Row],[Total Discount]]</f>
        <v>3321000</v>
      </c>
    </row>
    <row r="867" spans="1:22" x14ac:dyDescent="0.35">
      <c r="A867">
        <v>863</v>
      </c>
      <c r="B867" t="s">
        <v>2855</v>
      </c>
      <c r="C867" s="5">
        <v>42685</v>
      </c>
      <c r="D867" s="6">
        <v>2016</v>
      </c>
      <c r="E867" s="5" t="s">
        <v>23</v>
      </c>
      <c r="F867" s="7">
        <v>11</v>
      </c>
      <c r="G867" t="s">
        <v>67</v>
      </c>
      <c r="H867" t="s">
        <v>139</v>
      </c>
      <c r="I867" t="s">
        <v>2141</v>
      </c>
      <c r="J867" t="s">
        <v>27</v>
      </c>
      <c r="K867" t="s">
        <v>188</v>
      </c>
      <c r="L867">
        <v>10011</v>
      </c>
      <c r="M867" t="s">
        <v>2856</v>
      </c>
      <c r="N867" t="s">
        <v>135</v>
      </c>
      <c r="O867" t="s">
        <v>162</v>
      </c>
      <c r="P867" t="s">
        <v>2857</v>
      </c>
      <c r="Q867" s="8">
        <v>60000</v>
      </c>
      <c r="R867">
        <v>3</v>
      </c>
      <c r="S867" s="8">
        <f>Table3[[#This Row],[Harga]]*Table3[[#This Row],[Quantity]]</f>
        <v>180000</v>
      </c>
      <c r="T867">
        <v>0</v>
      </c>
      <c r="U867" s="8">
        <f>Table3[[#This Row],[Discount]]*Table3[[#This Row],[Revenue]]</f>
        <v>0</v>
      </c>
      <c r="V867" s="8">
        <f>Table3[[#This Row],[Revenue]]-Table3[[#This Row],[Total Discount]]</f>
        <v>180000</v>
      </c>
    </row>
    <row r="868" spans="1:22" x14ac:dyDescent="0.35">
      <c r="A868">
        <v>864</v>
      </c>
      <c r="B868" t="s">
        <v>2858</v>
      </c>
      <c r="C868" s="5">
        <v>42194</v>
      </c>
      <c r="D868" s="6">
        <v>2015</v>
      </c>
      <c r="E868" s="5" t="s">
        <v>104</v>
      </c>
      <c r="F868" s="7">
        <v>9</v>
      </c>
      <c r="G868" t="s">
        <v>67</v>
      </c>
      <c r="H868" t="s">
        <v>25</v>
      </c>
      <c r="I868" t="s">
        <v>578</v>
      </c>
      <c r="J868" t="s">
        <v>37</v>
      </c>
      <c r="K868" t="s">
        <v>127</v>
      </c>
      <c r="L868">
        <v>2038</v>
      </c>
      <c r="M868" t="s">
        <v>2859</v>
      </c>
      <c r="N868" t="s">
        <v>40</v>
      </c>
      <c r="O868" t="s">
        <v>63</v>
      </c>
      <c r="P868" t="s">
        <v>2860</v>
      </c>
      <c r="Q868" s="8">
        <v>7000</v>
      </c>
      <c r="R868">
        <v>2</v>
      </c>
      <c r="S868" s="8">
        <f>Table3[[#This Row],[Harga]]*Table3[[#This Row],[Quantity]]</f>
        <v>14000</v>
      </c>
      <c r="T868">
        <v>0</v>
      </c>
      <c r="U868" s="8">
        <f>Table3[[#This Row],[Discount]]*Table3[[#This Row],[Revenue]]</f>
        <v>0</v>
      </c>
      <c r="V868" s="8">
        <f>Table3[[#This Row],[Revenue]]-Table3[[#This Row],[Total Discount]]</f>
        <v>14000</v>
      </c>
    </row>
    <row r="869" spans="1:22" x14ac:dyDescent="0.35">
      <c r="A869">
        <v>865</v>
      </c>
      <c r="B869" t="s">
        <v>2861</v>
      </c>
      <c r="C869" s="5">
        <v>43000</v>
      </c>
      <c r="D869" s="6">
        <v>2017</v>
      </c>
      <c r="E869" s="5" t="s">
        <v>111</v>
      </c>
      <c r="F869" s="7">
        <v>22</v>
      </c>
      <c r="G869" t="s">
        <v>51</v>
      </c>
      <c r="H869" t="s">
        <v>25</v>
      </c>
      <c r="I869" t="s">
        <v>2862</v>
      </c>
      <c r="J869" t="s">
        <v>37</v>
      </c>
      <c r="K869" t="s">
        <v>82</v>
      </c>
      <c r="L869">
        <v>53209</v>
      </c>
      <c r="M869" t="s">
        <v>2699</v>
      </c>
      <c r="N869" t="s">
        <v>40</v>
      </c>
      <c r="O869" t="s">
        <v>63</v>
      </c>
      <c r="P869" t="s">
        <v>2700</v>
      </c>
      <c r="Q869" s="8">
        <v>110000</v>
      </c>
      <c r="R869">
        <v>4</v>
      </c>
      <c r="S869" s="8">
        <f>Table3[[#This Row],[Harga]]*Table3[[#This Row],[Quantity]]</f>
        <v>440000</v>
      </c>
      <c r="T869">
        <v>0</v>
      </c>
      <c r="U869" s="8">
        <f>Table3[[#This Row],[Discount]]*Table3[[#This Row],[Revenue]]</f>
        <v>0</v>
      </c>
      <c r="V869" s="8">
        <f>Table3[[#This Row],[Revenue]]-Table3[[#This Row],[Total Discount]]</f>
        <v>440000</v>
      </c>
    </row>
    <row r="870" spans="1:22" x14ac:dyDescent="0.35">
      <c r="A870">
        <v>866</v>
      </c>
      <c r="B870" t="s">
        <v>2863</v>
      </c>
      <c r="C870" s="5">
        <v>42050</v>
      </c>
      <c r="D870" s="6">
        <v>2015</v>
      </c>
      <c r="E870" s="5" t="s">
        <v>344</v>
      </c>
      <c r="F870" s="7">
        <v>15</v>
      </c>
      <c r="G870" t="s">
        <v>51</v>
      </c>
      <c r="H870" t="s">
        <v>131</v>
      </c>
      <c r="I870" t="s">
        <v>2864</v>
      </c>
      <c r="J870" t="s">
        <v>37</v>
      </c>
      <c r="K870" t="s">
        <v>38</v>
      </c>
      <c r="L870">
        <v>53142</v>
      </c>
      <c r="M870" t="s">
        <v>2865</v>
      </c>
      <c r="N870" t="s">
        <v>135</v>
      </c>
      <c r="O870" t="s">
        <v>136</v>
      </c>
      <c r="P870" t="s">
        <v>2866</v>
      </c>
      <c r="Q870" s="8">
        <v>135000</v>
      </c>
      <c r="R870">
        <v>3</v>
      </c>
      <c r="S870" s="8">
        <f>Table3[[#This Row],[Harga]]*Table3[[#This Row],[Quantity]]</f>
        <v>405000</v>
      </c>
      <c r="T870">
        <v>0</v>
      </c>
      <c r="U870" s="8">
        <f>Table3[[#This Row],[Discount]]*Table3[[#This Row],[Revenue]]</f>
        <v>0</v>
      </c>
      <c r="V870" s="8">
        <f>Table3[[#This Row],[Revenue]]-Table3[[#This Row],[Total Discount]]</f>
        <v>405000</v>
      </c>
    </row>
    <row r="871" spans="1:22" x14ac:dyDescent="0.35">
      <c r="A871">
        <v>867</v>
      </c>
      <c r="B871" t="s">
        <v>2867</v>
      </c>
      <c r="C871" s="5">
        <v>41912</v>
      </c>
      <c r="D871" s="6">
        <v>2014</v>
      </c>
      <c r="E871" s="5" t="s">
        <v>111</v>
      </c>
      <c r="F871" s="7">
        <v>30</v>
      </c>
      <c r="G871" t="s">
        <v>51</v>
      </c>
      <c r="H871" t="s">
        <v>25</v>
      </c>
      <c r="I871" t="s">
        <v>745</v>
      </c>
      <c r="J871" t="s">
        <v>27</v>
      </c>
      <c r="K871" t="s">
        <v>329</v>
      </c>
      <c r="L871">
        <v>10011</v>
      </c>
      <c r="M871" t="s">
        <v>1327</v>
      </c>
      <c r="N871" t="s">
        <v>40</v>
      </c>
      <c r="O871" t="s">
        <v>63</v>
      </c>
      <c r="P871" t="s">
        <v>1328</v>
      </c>
      <c r="Q871" s="8">
        <v>147000</v>
      </c>
      <c r="R871">
        <v>1</v>
      </c>
      <c r="S871" s="8">
        <f>Table3[[#This Row],[Harga]]*Table3[[#This Row],[Quantity]]</f>
        <v>147000</v>
      </c>
      <c r="T871">
        <v>0</v>
      </c>
      <c r="U871" s="8">
        <f>Table3[[#This Row],[Discount]]*Table3[[#This Row],[Revenue]]</f>
        <v>0</v>
      </c>
      <c r="V871" s="8">
        <f>Table3[[#This Row],[Revenue]]-Table3[[#This Row],[Total Discount]]</f>
        <v>147000</v>
      </c>
    </row>
    <row r="872" spans="1:22" x14ac:dyDescent="0.35">
      <c r="A872">
        <v>868</v>
      </c>
      <c r="B872" t="s">
        <v>2868</v>
      </c>
      <c r="C872" s="5">
        <v>41974</v>
      </c>
      <c r="D872" s="6">
        <v>2014</v>
      </c>
      <c r="E872" s="5" t="s">
        <v>66</v>
      </c>
      <c r="F872" s="7">
        <v>1</v>
      </c>
      <c r="G872" t="s">
        <v>51</v>
      </c>
      <c r="H872" t="s">
        <v>25</v>
      </c>
      <c r="I872" t="s">
        <v>1244</v>
      </c>
      <c r="J872" t="s">
        <v>27</v>
      </c>
      <c r="K872" t="s">
        <v>141</v>
      </c>
      <c r="L872">
        <v>53711</v>
      </c>
      <c r="M872" t="s">
        <v>2869</v>
      </c>
      <c r="N872" t="s">
        <v>30</v>
      </c>
      <c r="O872" t="s">
        <v>108</v>
      </c>
      <c r="P872" t="s">
        <v>2870</v>
      </c>
      <c r="Q872" s="8">
        <v>2808000</v>
      </c>
      <c r="R872">
        <v>8</v>
      </c>
      <c r="S872" s="8">
        <f>Table3[[#This Row],[Harga]]*Table3[[#This Row],[Quantity]]</f>
        <v>22464000</v>
      </c>
      <c r="T872">
        <v>0</v>
      </c>
      <c r="U872" s="8">
        <f>Table3[[#This Row],[Discount]]*Table3[[#This Row],[Revenue]]</f>
        <v>0</v>
      </c>
      <c r="V872" s="8">
        <f>Table3[[#This Row],[Revenue]]-Table3[[#This Row],[Total Discount]]</f>
        <v>22464000</v>
      </c>
    </row>
    <row r="873" spans="1:22" x14ac:dyDescent="0.35">
      <c r="A873">
        <v>869</v>
      </c>
      <c r="B873" t="s">
        <v>2871</v>
      </c>
      <c r="C873" s="5">
        <v>41981</v>
      </c>
      <c r="D873" s="6">
        <v>2014</v>
      </c>
      <c r="E873" s="5" t="s">
        <v>66</v>
      </c>
      <c r="F873" s="7">
        <v>8</v>
      </c>
      <c r="G873" t="s">
        <v>35</v>
      </c>
      <c r="H873" t="s">
        <v>139</v>
      </c>
      <c r="I873" t="s">
        <v>2872</v>
      </c>
      <c r="J873" t="s">
        <v>37</v>
      </c>
      <c r="K873" t="s">
        <v>283</v>
      </c>
      <c r="L873">
        <v>77041</v>
      </c>
      <c r="M873" t="s">
        <v>2873</v>
      </c>
      <c r="N873" t="s">
        <v>40</v>
      </c>
      <c r="O873" t="s">
        <v>84</v>
      </c>
      <c r="P873" t="s">
        <v>2874</v>
      </c>
      <c r="Q873" s="8">
        <v>61000</v>
      </c>
      <c r="R873">
        <v>2</v>
      </c>
      <c r="S873" s="8">
        <f>Table3[[#This Row],[Harga]]*Table3[[#This Row],[Quantity]]</f>
        <v>122000</v>
      </c>
      <c r="T873">
        <v>0.2</v>
      </c>
      <c r="U873" s="8">
        <f>Table3[[#This Row],[Discount]]*Table3[[#This Row],[Revenue]]</f>
        <v>24400</v>
      </c>
      <c r="V873" s="8">
        <f>Table3[[#This Row],[Revenue]]-Table3[[#This Row],[Total Discount]]</f>
        <v>97600</v>
      </c>
    </row>
    <row r="874" spans="1:22" x14ac:dyDescent="0.35">
      <c r="A874">
        <v>870</v>
      </c>
      <c r="B874" t="s">
        <v>2875</v>
      </c>
      <c r="C874" s="5">
        <v>42618</v>
      </c>
      <c r="D874" s="6">
        <v>2016</v>
      </c>
      <c r="E874" s="5" t="s">
        <v>111</v>
      </c>
      <c r="F874" s="7">
        <v>5</v>
      </c>
      <c r="G874" t="s">
        <v>35</v>
      </c>
      <c r="H874" t="s">
        <v>139</v>
      </c>
      <c r="I874" t="s">
        <v>2876</v>
      </c>
      <c r="J874" t="s">
        <v>75</v>
      </c>
      <c r="K874" t="s">
        <v>89</v>
      </c>
      <c r="L874">
        <v>66062</v>
      </c>
      <c r="M874" t="s">
        <v>2142</v>
      </c>
      <c r="N874" t="s">
        <v>40</v>
      </c>
      <c r="O874" t="s">
        <v>96</v>
      </c>
      <c r="P874" t="s">
        <v>2143</v>
      </c>
      <c r="Q874" s="8">
        <v>87000</v>
      </c>
      <c r="R874">
        <v>3</v>
      </c>
      <c r="S874" s="8">
        <f>Table3[[#This Row],[Harga]]*Table3[[#This Row],[Quantity]]</f>
        <v>261000</v>
      </c>
      <c r="T874">
        <v>0</v>
      </c>
      <c r="U874" s="8">
        <f>Table3[[#This Row],[Discount]]*Table3[[#This Row],[Revenue]]</f>
        <v>0</v>
      </c>
      <c r="V874" s="8">
        <f>Table3[[#This Row],[Revenue]]-Table3[[#This Row],[Total Discount]]</f>
        <v>261000</v>
      </c>
    </row>
    <row r="875" spans="1:22" x14ac:dyDescent="0.35">
      <c r="A875">
        <v>871</v>
      </c>
      <c r="B875" t="s">
        <v>2877</v>
      </c>
      <c r="C875" s="5">
        <v>42974</v>
      </c>
      <c r="D875" s="6">
        <v>2017</v>
      </c>
      <c r="E875" s="5" t="s">
        <v>93</v>
      </c>
      <c r="F875" s="7">
        <v>27</v>
      </c>
      <c r="G875" t="s">
        <v>35</v>
      </c>
      <c r="H875" t="s">
        <v>139</v>
      </c>
      <c r="I875" t="s">
        <v>1333</v>
      </c>
      <c r="J875" t="s">
        <v>75</v>
      </c>
      <c r="K875" t="s">
        <v>354</v>
      </c>
      <c r="L875">
        <v>10024</v>
      </c>
      <c r="M875" t="s">
        <v>2878</v>
      </c>
      <c r="N875" t="s">
        <v>40</v>
      </c>
      <c r="O875" t="s">
        <v>84</v>
      </c>
      <c r="P875" t="s">
        <v>2879</v>
      </c>
      <c r="Q875" s="8">
        <v>64000</v>
      </c>
      <c r="R875">
        <v>8</v>
      </c>
      <c r="S875" s="8">
        <f>Table3[[#This Row],[Harga]]*Table3[[#This Row],[Quantity]]</f>
        <v>512000</v>
      </c>
      <c r="T875">
        <v>0</v>
      </c>
      <c r="U875" s="8">
        <f>Table3[[#This Row],[Discount]]*Table3[[#This Row],[Revenue]]</f>
        <v>0</v>
      </c>
      <c r="V875" s="8">
        <f>Table3[[#This Row],[Revenue]]-Table3[[#This Row],[Total Discount]]</f>
        <v>512000</v>
      </c>
    </row>
    <row r="876" spans="1:22" x14ac:dyDescent="0.35">
      <c r="A876">
        <v>872</v>
      </c>
      <c r="B876" t="s">
        <v>2880</v>
      </c>
      <c r="C876" s="5">
        <v>42558</v>
      </c>
      <c r="D876" s="6">
        <v>2016</v>
      </c>
      <c r="E876" s="5" t="s">
        <v>104</v>
      </c>
      <c r="F876" s="7">
        <v>7</v>
      </c>
      <c r="G876" t="s">
        <v>35</v>
      </c>
      <c r="H876" t="s">
        <v>25</v>
      </c>
      <c r="I876" t="s">
        <v>2838</v>
      </c>
      <c r="J876" t="s">
        <v>27</v>
      </c>
      <c r="K876" t="s">
        <v>166</v>
      </c>
      <c r="L876">
        <v>95123</v>
      </c>
      <c r="M876" t="s">
        <v>1059</v>
      </c>
      <c r="N876" t="s">
        <v>30</v>
      </c>
      <c r="O876" t="s">
        <v>55</v>
      </c>
      <c r="P876" t="s">
        <v>1060</v>
      </c>
      <c r="Q876" s="8">
        <v>35000</v>
      </c>
      <c r="R876">
        <v>5</v>
      </c>
      <c r="S876" s="8">
        <f>Table3[[#This Row],[Harga]]*Table3[[#This Row],[Quantity]]</f>
        <v>175000</v>
      </c>
      <c r="T876">
        <v>0</v>
      </c>
      <c r="U876" s="8">
        <f>Table3[[#This Row],[Discount]]*Table3[[#This Row],[Revenue]]</f>
        <v>0</v>
      </c>
      <c r="V876" s="8">
        <f>Table3[[#This Row],[Revenue]]-Table3[[#This Row],[Total Discount]]</f>
        <v>175000</v>
      </c>
    </row>
    <row r="877" spans="1:22" x14ac:dyDescent="0.35">
      <c r="A877">
        <v>873</v>
      </c>
      <c r="B877" t="s">
        <v>2881</v>
      </c>
      <c r="C877" s="5">
        <v>42590</v>
      </c>
      <c r="D877" s="6">
        <v>2016</v>
      </c>
      <c r="E877" s="5" t="s">
        <v>93</v>
      </c>
      <c r="F877" s="7">
        <v>8</v>
      </c>
      <c r="G877" t="s">
        <v>67</v>
      </c>
      <c r="H877" t="s">
        <v>25</v>
      </c>
      <c r="I877" t="s">
        <v>2882</v>
      </c>
      <c r="J877" t="s">
        <v>27</v>
      </c>
      <c r="K877" t="s">
        <v>545</v>
      </c>
      <c r="L877">
        <v>75081</v>
      </c>
      <c r="M877" t="s">
        <v>511</v>
      </c>
      <c r="N877" t="s">
        <v>40</v>
      </c>
      <c r="O877" t="s">
        <v>180</v>
      </c>
      <c r="P877" t="s">
        <v>512</v>
      </c>
      <c r="Q877" s="8">
        <v>6000</v>
      </c>
      <c r="R877">
        <v>4</v>
      </c>
      <c r="S877" s="8">
        <f>Table3[[#This Row],[Harga]]*Table3[[#This Row],[Quantity]]</f>
        <v>24000</v>
      </c>
      <c r="T877">
        <v>0.2</v>
      </c>
      <c r="U877" s="8">
        <f>Table3[[#This Row],[Discount]]*Table3[[#This Row],[Revenue]]</f>
        <v>4800</v>
      </c>
      <c r="V877" s="8">
        <f>Table3[[#This Row],[Revenue]]-Table3[[#This Row],[Total Discount]]</f>
        <v>19200</v>
      </c>
    </row>
    <row r="878" spans="1:22" x14ac:dyDescent="0.35">
      <c r="A878">
        <v>874</v>
      </c>
      <c r="B878" t="s">
        <v>2883</v>
      </c>
      <c r="C878" s="5">
        <v>42687</v>
      </c>
      <c r="D878" s="6">
        <v>2016</v>
      </c>
      <c r="E878" s="5" t="s">
        <v>23</v>
      </c>
      <c r="F878" s="7">
        <v>13</v>
      </c>
      <c r="G878" t="s">
        <v>24</v>
      </c>
      <c r="H878" t="s">
        <v>105</v>
      </c>
      <c r="I878" t="s">
        <v>1050</v>
      </c>
      <c r="J878" t="s">
        <v>75</v>
      </c>
      <c r="K878" t="s">
        <v>519</v>
      </c>
      <c r="L878">
        <v>98002</v>
      </c>
      <c r="M878" t="s">
        <v>2435</v>
      </c>
      <c r="N878" t="s">
        <v>30</v>
      </c>
      <c r="O878" t="s">
        <v>55</v>
      </c>
      <c r="P878" t="s">
        <v>2436</v>
      </c>
      <c r="Q878" s="8">
        <v>7000</v>
      </c>
      <c r="R878">
        <v>1</v>
      </c>
      <c r="S878" s="8">
        <f>Table3[[#This Row],[Harga]]*Table3[[#This Row],[Quantity]]</f>
        <v>7000</v>
      </c>
      <c r="T878">
        <v>0</v>
      </c>
      <c r="U878" s="8">
        <f>Table3[[#This Row],[Discount]]*Table3[[#This Row],[Revenue]]</f>
        <v>0</v>
      </c>
      <c r="V878" s="8">
        <f>Table3[[#This Row],[Revenue]]-Table3[[#This Row],[Total Discount]]</f>
        <v>7000</v>
      </c>
    </row>
    <row r="879" spans="1:22" x14ac:dyDescent="0.35">
      <c r="A879">
        <v>875</v>
      </c>
      <c r="B879" t="s">
        <v>2884</v>
      </c>
      <c r="C879" s="5">
        <v>43000</v>
      </c>
      <c r="D879" s="6">
        <v>2017</v>
      </c>
      <c r="E879" s="5" t="s">
        <v>111</v>
      </c>
      <c r="F879" s="7">
        <v>22</v>
      </c>
      <c r="G879" t="s">
        <v>67</v>
      </c>
      <c r="H879" t="s">
        <v>25</v>
      </c>
      <c r="I879" t="s">
        <v>1719</v>
      </c>
      <c r="J879" t="s">
        <v>27</v>
      </c>
      <c r="K879" t="s">
        <v>248</v>
      </c>
      <c r="L879">
        <v>19134</v>
      </c>
      <c r="M879" t="s">
        <v>967</v>
      </c>
      <c r="N879" t="s">
        <v>40</v>
      </c>
      <c r="O879" t="s">
        <v>71</v>
      </c>
      <c r="P879" t="s">
        <v>968</v>
      </c>
      <c r="Q879" s="8">
        <v>120000</v>
      </c>
      <c r="R879">
        <v>1</v>
      </c>
      <c r="S879" s="8">
        <f>Table3[[#This Row],[Harga]]*Table3[[#This Row],[Quantity]]</f>
        <v>120000</v>
      </c>
      <c r="T879">
        <v>0.7</v>
      </c>
      <c r="U879" s="8">
        <f>Table3[[#This Row],[Discount]]*Table3[[#This Row],[Revenue]]</f>
        <v>84000</v>
      </c>
      <c r="V879" s="8">
        <f>Table3[[#This Row],[Revenue]]-Table3[[#This Row],[Total Discount]]</f>
        <v>36000</v>
      </c>
    </row>
    <row r="880" spans="1:22" x14ac:dyDescent="0.35">
      <c r="A880">
        <v>876</v>
      </c>
      <c r="B880" t="s">
        <v>2885</v>
      </c>
      <c r="C880" s="5">
        <v>42729</v>
      </c>
      <c r="D880" s="6">
        <v>2016</v>
      </c>
      <c r="E880" s="5" t="s">
        <v>66</v>
      </c>
      <c r="F880" s="7">
        <v>25</v>
      </c>
      <c r="G880" t="s">
        <v>51</v>
      </c>
      <c r="H880" t="s">
        <v>25</v>
      </c>
      <c r="I880" t="s">
        <v>671</v>
      </c>
      <c r="J880" t="s">
        <v>37</v>
      </c>
      <c r="K880" t="s">
        <v>545</v>
      </c>
      <c r="L880">
        <v>90049</v>
      </c>
      <c r="M880" t="s">
        <v>2886</v>
      </c>
      <c r="N880" t="s">
        <v>135</v>
      </c>
      <c r="O880" t="s">
        <v>136</v>
      </c>
      <c r="P880" t="s">
        <v>2887</v>
      </c>
      <c r="Q880" s="8">
        <v>2576000</v>
      </c>
      <c r="R880">
        <v>7</v>
      </c>
      <c r="S880" s="8">
        <f>Table3[[#This Row],[Harga]]*Table3[[#This Row],[Quantity]]</f>
        <v>18032000</v>
      </c>
      <c r="T880">
        <v>0.2</v>
      </c>
      <c r="U880" s="8">
        <f>Table3[[#This Row],[Discount]]*Table3[[#This Row],[Revenue]]</f>
        <v>3606400</v>
      </c>
      <c r="V880" s="8">
        <f>Table3[[#This Row],[Revenue]]-Table3[[#This Row],[Total Discount]]</f>
        <v>14425600</v>
      </c>
    </row>
    <row r="881" spans="1:22" x14ac:dyDescent="0.35">
      <c r="A881">
        <v>877</v>
      </c>
      <c r="B881" t="s">
        <v>2888</v>
      </c>
      <c r="C881" s="5">
        <v>42411</v>
      </c>
      <c r="D881" s="6">
        <v>2016</v>
      </c>
      <c r="E881" s="5" t="s">
        <v>344</v>
      </c>
      <c r="F881" s="7">
        <v>11</v>
      </c>
      <c r="G881" t="s">
        <v>35</v>
      </c>
      <c r="H881" t="s">
        <v>25</v>
      </c>
      <c r="I881" t="s">
        <v>2889</v>
      </c>
      <c r="J881" t="s">
        <v>37</v>
      </c>
      <c r="K881" t="s">
        <v>76</v>
      </c>
      <c r="L881">
        <v>74133</v>
      </c>
      <c r="M881" t="s">
        <v>2890</v>
      </c>
      <c r="N881" t="s">
        <v>135</v>
      </c>
      <c r="O881" t="s">
        <v>136</v>
      </c>
      <c r="P881" t="s">
        <v>2891</v>
      </c>
      <c r="Q881" s="8">
        <v>70000</v>
      </c>
      <c r="R881">
        <v>7</v>
      </c>
      <c r="S881" s="8">
        <f>Table3[[#This Row],[Harga]]*Table3[[#This Row],[Quantity]]</f>
        <v>490000</v>
      </c>
      <c r="T881">
        <v>0</v>
      </c>
      <c r="U881" s="8">
        <f>Table3[[#This Row],[Discount]]*Table3[[#This Row],[Revenue]]</f>
        <v>0</v>
      </c>
      <c r="V881" s="8">
        <f>Table3[[#This Row],[Revenue]]-Table3[[#This Row],[Total Discount]]</f>
        <v>490000</v>
      </c>
    </row>
    <row r="882" spans="1:22" x14ac:dyDescent="0.35">
      <c r="A882">
        <v>878</v>
      </c>
      <c r="B882" t="s">
        <v>2892</v>
      </c>
      <c r="C882" s="5">
        <v>42666</v>
      </c>
      <c r="D882" s="6">
        <v>2016</v>
      </c>
      <c r="E882" s="5" t="s">
        <v>44</v>
      </c>
      <c r="F882" s="7">
        <v>23</v>
      </c>
      <c r="G882" t="s">
        <v>51</v>
      </c>
      <c r="H882" t="s">
        <v>25</v>
      </c>
      <c r="I882" t="s">
        <v>487</v>
      </c>
      <c r="J882" t="s">
        <v>37</v>
      </c>
      <c r="K882" t="s">
        <v>76</v>
      </c>
      <c r="L882">
        <v>60610</v>
      </c>
      <c r="M882" t="s">
        <v>2893</v>
      </c>
      <c r="N882" t="s">
        <v>30</v>
      </c>
      <c r="O882" t="s">
        <v>55</v>
      </c>
      <c r="P882" t="s">
        <v>2894</v>
      </c>
      <c r="Q882" s="8">
        <v>17000</v>
      </c>
      <c r="R882">
        <v>7</v>
      </c>
      <c r="S882" s="8">
        <f>Table3[[#This Row],[Harga]]*Table3[[#This Row],[Quantity]]</f>
        <v>119000</v>
      </c>
      <c r="T882">
        <v>0.6</v>
      </c>
      <c r="U882" s="8">
        <f>Table3[[#This Row],[Discount]]*Table3[[#This Row],[Revenue]]</f>
        <v>71400</v>
      </c>
      <c r="V882" s="8">
        <f>Table3[[#This Row],[Revenue]]-Table3[[#This Row],[Total Discount]]</f>
        <v>47600</v>
      </c>
    </row>
    <row r="883" spans="1:22" x14ac:dyDescent="0.35">
      <c r="A883">
        <v>879</v>
      </c>
      <c r="B883" t="s">
        <v>2895</v>
      </c>
      <c r="C883" s="5">
        <v>41799</v>
      </c>
      <c r="D883" s="6">
        <v>2014</v>
      </c>
      <c r="E883" s="5" t="s">
        <v>34</v>
      </c>
      <c r="F883" s="7">
        <v>9</v>
      </c>
      <c r="G883" t="s">
        <v>67</v>
      </c>
      <c r="H883" t="s">
        <v>139</v>
      </c>
      <c r="I883" t="s">
        <v>1900</v>
      </c>
      <c r="J883" t="s">
        <v>27</v>
      </c>
      <c r="K883" t="s">
        <v>141</v>
      </c>
      <c r="L883">
        <v>22801</v>
      </c>
      <c r="M883" t="s">
        <v>334</v>
      </c>
      <c r="N883" t="s">
        <v>30</v>
      </c>
      <c r="O883" t="s">
        <v>48</v>
      </c>
      <c r="P883" t="s">
        <v>335</v>
      </c>
      <c r="Q883" s="8">
        <v>618000</v>
      </c>
      <c r="R883">
        <v>7</v>
      </c>
      <c r="S883" s="8">
        <f>Table3[[#This Row],[Harga]]*Table3[[#This Row],[Quantity]]</f>
        <v>4326000</v>
      </c>
      <c r="T883">
        <v>0</v>
      </c>
      <c r="U883" s="8">
        <f>Table3[[#This Row],[Discount]]*Table3[[#This Row],[Revenue]]</f>
        <v>0</v>
      </c>
      <c r="V883" s="8">
        <f>Table3[[#This Row],[Revenue]]-Table3[[#This Row],[Total Discount]]</f>
        <v>4326000</v>
      </c>
    </row>
    <row r="884" spans="1:22" x14ac:dyDescent="0.35">
      <c r="A884">
        <v>880</v>
      </c>
      <c r="B884" t="s">
        <v>2896</v>
      </c>
      <c r="C884" s="5">
        <v>43059</v>
      </c>
      <c r="D884" s="6">
        <v>2017</v>
      </c>
      <c r="E884" s="5" t="s">
        <v>23</v>
      </c>
      <c r="F884" s="7">
        <v>20</v>
      </c>
      <c r="G884" t="s">
        <v>116</v>
      </c>
      <c r="H884" t="s">
        <v>25</v>
      </c>
      <c r="I884" t="s">
        <v>2897</v>
      </c>
      <c r="J884" t="s">
        <v>27</v>
      </c>
      <c r="K884" t="s">
        <v>213</v>
      </c>
      <c r="L884">
        <v>43055</v>
      </c>
      <c r="M884" t="s">
        <v>2898</v>
      </c>
      <c r="N884" t="s">
        <v>30</v>
      </c>
      <c r="O884" t="s">
        <v>55</v>
      </c>
      <c r="P884" t="s">
        <v>2899</v>
      </c>
      <c r="Q884" s="8">
        <v>78000</v>
      </c>
      <c r="R884">
        <v>5</v>
      </c>
      <c r="S884" s="8">
        <f>Table3[[#This Row],[Harga]]*Table3[[#This Row],[Quantity]]</f>
        <v>390000</v>
      </c>
      <c r="T884">
        <v>0.2</v>
      </c>
      <c r="U884" s="8">
        <f>Table3[[#This Row],[Discount]]*Table3[[#This Row],[Revenue]]</f>
        <v>78000</v>
      </c>
      <c r="V884" s="8">
        <f>Table3[[#This Row],[Revenue]]-Table3[[#This Row],[Total Discount]]</f>
        <v>312000</v>
      </c>
    </row>
    <row r="885" spans="1:22" x14ac:dyDescent="0.35">
      <c r="A885">
        <v>881</v>
      </c>
      <c r="B885" t="s">
        <v>2900</v>
      </c>
      <c r="C885" s="5">
        <v>42261</v>
      </c>
      <c r="D885" s="6">
        <v>2015</v>
      </c>
      <c r="E885" s="5" t="s">
        <v>111</v>
      </c>
      <c r="F885" s="7">
        <v>14</v>
      </c>
      <c r="G885" t="s">
        <v>35</v>
      </c>
      <c r="H885" t="s">
        <v>139</v>
      </c>
      <c r="I885" t="s">
        <v>2069</v>
      </c>
      <c r="J885" t="s">
        <v>37</v>
      </c>
      <c r="K885" t="s">
        <v>28</v>
      </c>
      <c r="L885">
        <v>90045</v>
      </c>
      <c r="M885" t="s">
        <v>1362</v>
      </c>
      <c r="N885" t="s">
        <v>30</v>
      </c>
      <c r="O885" t="s">
        <v>48</v>
      </c>
      <c r="P885" t="s">
        <v>1363</v>
      </c>
      <c r="Q885" s="8">
        <v>568000</v>
      </c>
      <c r="R885">
        <v>3</v>
      </c>
      <c r="S885" s="8">
        <f>Table3[[#This Row],[Harga]]*Table3[[#This Row],[Quantity]]</f>
        <v>1704000</v>
      </c>
      <c r="T885">
        <v>0.2</v>
      </c>
      <c r="U885" s="8">
        <f>Table3[[#This Row],[Discount]]*Table3[[#This Row],[Revenue]]</f>
        <v>340800</v>
      </c>
      <c r="V885" s="8">
        <f>Table3[[#This Row],[Revenue]]-Table3[[#This Row],[Total Discount]]</f>
        <v>1363200</v>
      </c>
    </row>
    <row r="886" spans="1:22" x14ac:dyDescent="0.35">
      <c r="A886">
        <v>882</v>
      </c>
      <c r="B886" t="s">
        <v>2901</v>
      </c>
      <c r="C886" s="5">
        <v>42159</v>
      </c>
      <c r="D886" s="6">
        <v>2015</v>
      </c>
      <c r="E886" s="5" t="s">
        <v>34</v>
      </c>
      <c r="F886" s="7">
        <v>4</v>
      </c>
      <c r="G886" t="s">
        <v>51</v>
      </c>
      <c r="H886" t="s">
        <v>139</v>
      </c>
      <c r="I886" t="s">
        <v>1601</v>
      </c>
      <c r="J886" t="s">
        <v>27</v>
      </c>
      <c r="K886" t="s">
        <v>188</v>
      </c>
      <c r="L886">
        <v>98105</v>
      </c>
      <c r="M886" t="s">
        <v>2902</v>
      </c>
      <c r="N886" t="s">
        <v>40</v>
      </c>
      <c r="O886" t="s">
        <v>41</v>
      </c>
      <c r="P886" t="s">
        <v>2903</v>
      </c>
      <c r="Q886" s="8">
        <v>8000</v>
      </c>
      <c r="R886">
        <v>2</v>
      </c>
      <c r="S886" s="8">
        <f>Table3[[#This Row],[Harga]]*Table3[[#This Row],[Quantity]]</f>
        <v>16000</v>
      </c>
      <c r="T886">
        <v>0</v>
      </c>
      <c r="U886" s="8">
        <f>Table3[[#This Row],[Discount]]*Table3[[#This Row],[Revenue]]</f>
        <v>0</v>
      </c>
      <c r="V886" s="8">
        <f>Table3[[#This Row],[Revenue]]-Table3[[#This Row],[Total Discount]]</f>
        <v>16000</v>
      </c>
    </row>
    <row r="887" spans="1:22" x14ac:dyDescent="0.35">
      <c r="A887">
        <v>883</v>
      </c>
      <c r="B887" t="s">
        <v>2904</v>
      </c>
      <c r="C887" s="5">
        <v>42351</v>
      </c>
      <c r="D887" s="6">
        <v>2015</v>
      </c>
      <c r="E887" s="5" t="s">
        <v>66</v>
      </c>
      <c r="F887" s="7">
        <v>13</v>
      </c>
      <c r="G887" t="s">
        <v>67</v>
      </c>
      <c r="H887" t="s">
        <v>25</v>
      </c>
      <c r="I887" t="s">
        <v>2215</v>
      </c>
      <c r="J887" t="s">
        <v>27</v>
      </c>
      <c r="K887" t="s">
        <v>324</v>
      </c>
      <c r="L887">
        <v>90036</v>
      </c>
      <c r="M887" t="s">
        <v>2905</v>
      </c>
      <c r="N887" t="s">
        <v>40</v>
      </c>
      <c r="O887" t="s">
        <v>41</v>
      </c>
      <c r="P887" t="s">
        <v>2906</v>
      </c>
      <c r="Q887" s="8">
        <v>10000</v>
      </c>
      <c r="R887">
        <v>2</v>
      </c>
      <c r="S887" s="8">
        <f>Table3[[#This Row],[Harga]]*Table3[[#This Row],[Quantity]]</f>
        <v>20000</v>
      </c>
      <c r="T887">
        <v>0</v>
      </c>
      <c r="U887" s="8">
        <f>Table3[[#This Row],[Discount]]*Table3[[#This Row],[Revenue]]</f>
        <v>0</v>
      </c>
      <c r="V887" s="8">
        <f>Table3[[#This Row],[Revenue]]-Table3[[#This Row],[Total Discount]]</f>
        <v>20000</v>
      </c>
    </row>
    <row r="888" spans="1:22" x14ac:dyDescent="0.35">
      <c r="A888">
        <v>884</v>
      </c>
      <c r="B888" t="s">
        <v>2907</v>
      </c>
      <c r="C888" s="5">
        <v>41784</v>
      </c>
      <c r="D888" s="6">
        <v>2014</v>
      </c>
      <c r="E888" s="5" t="s">
        <v>87</v>
      </c>
      <c r="F888" s="7">
        <v>25</v>
      </c>
      <c r="G888" t="s">
        <v>67</v>
      </c>
      <c r="H888" t="s">
        <v>25</v>
      </c>
      <c r="I888" t="s">
        <v>2908</v>
      </c>
      <c r="J888" t="s">
        <v>27</v>
      </c>
      <c r="K888" t="s">
        <v>76</v>
      </c>
      <c r="L888">
        <v>60623</v>
      </c>
      <c r="M888" t="s">
        <v>2909</v>
      </c>
      <c r="N888" t="s">
        <v>40</v>
      </c>
      <c r="O888" t="s">
        <v>78</v>
      </c>
      <c r="P888" t="s">
        <v>2910</v>
      </c>
      <c r="Q888" s="8">
        <v>76000</v>
      </c>
      <c r="R888">
        <v>2</v>
      </c>
      <c r="S888" s="8">
        <f>Table3[[#This Row],[Harga]]*Table3[[#This Row],[Quantity]]</f>
        <v>152000</v>
      </c>
      <c r="T888">
        <v>0.8</v>
      </c>
      <c r="U888" s="8">
        <f>Table3[[#This Row],[Discount]]*Table3[[#This Row],[Revenue]]</f>
        <v>121600</v>
      </c>
      <c r="V888" s="8">
        <f>Table3[[#This Row],[Revenue]]-Table3[[#This Row],[Total Discount]]</f>
        <v>30400</v>
      </c>
    </row>
    <row r="889" spans="1:22" x14ac:dyDescent="0.35">
      <c r="A889">
        <v>885</v>
      </c>
      <c r="B889" t="s">
        <v>2911</v>
      </c>
      <c r="C889" s="5">
        <v>42416</v>
      </c>
      <c r="D889" s="6">
        <v>2016</v>
      </c>
      <c r="E889" s="5" t="s">
        <v>344</v>
      </c>
      <c r="F889" s="7">
        <v>16</v>
      </c>
      <c r="G889" t="s">
        <v>24</v>
      </c>
      <c r="H889" t="s">
        <v>25</v>
      </c>
      <c r="I889" t="s">
        <v>523</v>
      </c>
      <c r="J889" t="s">
        <v>37</v>
      </c>
      <c r="K889" t="s">
        <v>283</v>
      </c>
      <c r="L889">
        <v>60623</v>
      </c>
      <c r="M889" t="s">
        <v>2912</v>
      </c>
      <c r="N889" t="s">
        <v>40</v>
      </c>
      <c r="O889" t="s">
        <v>78</v>
      </c>
      <c r="P889" t="s">
        <v>2913</v>
      </c>
      <c r="Q889" s="8">
        <v>93000</v>
      </c>
      <c r="R889">
        <v>6</v>
      </c>
      <c r="S889" s="8">
        <f>Table3[[#This Row],[Harga]]*Table3[[#This Row],[Quantity]]</f>
        <v>558000</v>
      </c>
      <c r="T889">
        <v>0.8</v>
      </c>
      <c r="U889" s="8">
        <f>Table3[[#This Row],[Discount]]*Table3[[#This Row],[Revenue]]</f>
        <v>446400</v>
      </c>
      <c r="V889" s="8">
        <f>Table3[[#This Row],[Revenue]]-Table3[[#This Row],[Total Discount]]</f>
        <v>111600</v>
      </c>
    </row>
    <row r="890" spans="1:22" x14ac:dyDescent="0.35">
      <c r="A890">
        <v>886</v>
      </c>
      <c r="B890" t="s">
        <v>2914</v>
      </c>
      <c r="C890" s="5">
        <v>42726</v>
      </c>
      <c r="D890" s="6">
        <v>2016</v>
      </c>
      <c r="E890" s="5" t="s">
        <v>66</v>
      </c>
      <c r="F890" s="7">
        <v>22</v>
      </c>
      <c r="G890" t="s">
        <v>51</v>
      </c>
      <c r="H890" t="s">
        <v>105</v>
      </c>
      <c r="I890" t="s">
        <v>943</v>
      </c>
      <c r="J890" t="s">
        <v>27</v>
      </c>
      <c r="K890" t="s">
        <v>218</v>
      </c>
      <c r="L890">
        <v>97756</v>
      </c>
      <c r="M890" t="s">
        <v>2025</v>
      </c>
      <c r="N890" t="s">
        <v>40</v>
      </c>
      <c r="O890" t="s">
        <v>71</v>
      </c>
      <c r="P890" t="s">
        <v>2026</v>
      </c>
      <c r="Q890" s="8">
        <v>51000</v>
      </c>
      <c r="R890">
        <v>10</v>
      </c>
      <c r="S890" s="8">
        <f>Table3[[#This Row],[Harga]]*Table3[[#This Row],[Quantity]]</f>
        <v>510000</v>
      </c>
      <c r="T890">
        <v>0.7</v>
      </c>
      <c r="U890" s="8">
        <f>Table3[[#This Row],[Discount]]*Table3[[#This Row],[Revenue]]</f>
        <v>357000</v>
      </c>
      <c r="V890" s="8">
        <f>Table3[[#This Row],[Revenue]]-Table3[[#This Row],[Total Discount]]</f>
        <v>153000</v>
      </c>
    </row>
    <row r="891" spans="1:22" x14ac:dyDescent="0.35">
      <c r="A891">
        <v>887</v>
      </c>
      <c r="B891" t="s">
        <v>2915</v>
      </c>
      <c r="C891" s="5">
        <v>42408</v>
      </c>
      <c r="D891" s="6">
        <v>2016</v>
      </c>
      <c r="E891" s="5" t="s">
        <v>344</v>
      </c>
      <c r="F891" s="7">
        <v>8</v>
      </c>
      <c r="G891" t="s">
        <v>35</v>
      </c>
      <c r="H891" t="s">
        <v>25</v>
      </c>
      <c r="I891" t="s">
        <v>2916</v>
      </c>
      <c r="J891" t="s">
        <v>75</v>
      </c>
      <c r="K891" t="s">
        <v>329</v>
      </c>
      <c r="L891">
        <v>27604</v>
      </c>
      <c r="M891" t="s">
        <v>2917</v>
      </c>
      <c r="N891" t="s">
        <v>135</v>
      </c>
      <c r="O891" t="s">
        <v>136</v>
      </c>
      <c r="P891" t="s">
        <v>2918</v>
      </c>
      <c r="Q891" s="8">
        <v>1128000</v>
      </c>
      <c r="R891">
        <v>3</v>
      </c>
      <c r="S891" s="8">
        <f>Table3[[#This Row],[Harga]]*Table3[[#This Row],[Quantity]]</f>
        <v>3384000</v>
      </c>
      <c r="T891">
        <v>0.2</v>
      </c>
      <c r="U891" s="8">
        <f>Table3[[#This Row],[Discount]]*Table3[[#This Row],[Revenue]]</f>
        <v>676800</v>
      </c>
      <c r="V891" s="8">
        <f>Table3[[#This Row],[Revenue]]-Table3[[#This Row],[Total Discount]]</f>
        <v>2707200</v>
      </c>
    </row>
    <row r="892" spans="1:22" x14ac:dyDescent="0.35">
      <c r="A892">
        <v>888</v>
      </c>
      <c r="B892" t="s">
        <v>2919</v>
      </c>
      <c r="C892" s="5">
        <v>42198</v>
      </c>
      <c r="D892" s="6">
        <v>2015</v>
      </c>
      <c r="E892" s="5" t="s">
        <v>104</v>
      </c>
      <c r="F892" s="7">
        <v>13</v>
      </c>
      <c r="G892" t="s">
        <v>51</v>
      </c>
      <c r="H892" t="s">
        <v>25</v>
      </c>
      <c r="I892" t="s">
        <v>2920</v>
      </c>
      <c r="J892" t="s">
        <v>37</v>
      </c>
      <c r="K892" t="s">
        <v>500</v>
      </c>
      <c r="L892">
        <v>31204</v>
      </c>
      <c r="M892" t="s">
        <v>2921</v>
      </c>
      <c r="N892" t="s">
        <v>40</v>
      </c>
      <c r="O892" t="s">
        <v>63</v>
      </c>
      <c r="P892" t="s">
        <v>2922</v>
      </c>
      <c r="Q892" s="8">
        <v>39000</v>
      </c>
      <c r="R892">
        <v>6</v>
      </c>
      <c r="S892" s="8">
        <f>Table3[[#This Row],[Harga]]*Table3[[#This Row],[Quantity]]</f>
        <v>234000</v>
      </c>
      <c r="T892">
        <v>0</v>
      </c>
      <c r="U892" s="8">
        <f>Table3[[#This Row],[Discount]]*Table3[[#This Row],[Revenue]]</f>
        <v>0</v>
      </c>
      <c r="V892" s="8">
        <f>Table3[[#This Row],[Revenue]]-Table3[[#This Row],[Total Discount]]</f>
        <v>234000</v>
      </c>
    </row>
    <row r="893" spans="1:22" x14ac:dyDescent="0.35">
      <c r="A893">
        <v>889</v>
      </c>
      <c r="B893" t="s">
        <v>2923</v>
      </c>
      <c r="C893" s="5">
        <v>41777</v>
      </c>
      <c r="D893" s="6">
        <v>2014</v>
      </c>
      <c r="E893" s="5" t="s">
        <v>87</v>
      </c>
      <c r="F893" s="7">
        <v>18</v>
      </c>
      <c r="G893" t="s">
        <v>51</v>
      </c>
      <c r="H893" t="s">
        <v>25</v>
      </c>
      <c r="I893" t="s">
        <v>479</v>
      </c>
      <c r="J893" t="s">
        <v>27</v>
      </c>
      <c r="K893" t="s">
        <v>141</v>
      </c>
      <c r="L893">
        <v>44105</v>
      </c>
      <c r="M893" t="s">
        <v>2924</v>
      </c>
      <c r="N893" t="s">
        <v>135</v>
      </c>
      <c r="O893" t="s">
        <v>136</v>
      </c>
      <c r="P893" t="s">
        <v>2925</v>
      </c>
      <c r="Q893" s="8">
        <v>780000</v>
      </c>
      <c r="R893">
        <v>2</v>
      </c>
      <c r="S893" s="8">
        <f>Table3[[#This Row],[Harga]]*Table3[[#This Row],[Quantity]]</f>
        <v>1560000</v>
      </c>
      <c r="T893">
        <v>0.4</v>
      </c>
      <c r="U893" s="8">
        <f>Table3[[#This Row],[Discount]]*Table3[[#This Row],[Revenue]]</f>
        <v>624000</v>
      </c>
      <c r="V893" s="8">
        <f>Table3[[#This Row],[Revenue]]-Table3[[#This Row],[Total Discount]]</f>
        <v>936000</v>
      </c>
    </row>
    <row r="894" spans="1:22" x14ac:dyDescent="0.35">
      <c r="A894">
        <v>890</v>
      </c>
      <c r="B894" t="s">
        <v>2926</v>
      </c>
      <c r="C894" s="5">
        <v>43029</v>
      </c>
      <c r="D894" s="6">
        <v>2017</v>
      </c>
      <c r="E894" s="5" t="s">
        <v>44</v>
      </c>
      <c r="F894" s="7">
        <v>21</v>
      </c>
      <c r="G894" t="s">
        <v>51</v>
      </c>
      <c r="H894" t="s">
        <v>59</v>
      </c>
      <c r="I894" t="s">
        <v>1770</v>
      </c>
      <c r="J894" t="s">
        <v>75</v>
      </c>
      <c r="K894" t="s">
        <v>100</v>
      </c>
      <c r="L894">
        <v>74403</v>
      </c>
      <c r="M894" t="s">
        <v>2927</v>
      </c>
      <c r="N894" t="s">
        <v>135</v>
      </c>
      <c r="O894" t="s">
        <v>136</v>
      </c>
      <c r="P894" t="s">
        <v>2928</v>
      </c>
      <c r="Q894" s="8">
        <v>1440000</v>
      </c>
      <c r="R894">
        <v>8</v>
      </c>
      <c r="S894" s="8">
        <f>Table3[[#This Row],[Harga]]*Table3[[#This Row],[Quantity]]</f>
        <v>11520000</v>
      </c>
      <c r="T894">
        <v>0</v>
      </c>
      <c r="U894" s="8">
        <f>Table3[[#This Row],[Discount]]*Table3[[#This Row],[Revenue]]</f>
        <v>0</v>
      </c>
      <c r="V894" s="8">
        <f>Table3[[#This Row],[Revenue]]-Table3[[#This Row],[Total Discount]]</f>
        <v>11520000</v>
      </c>
    </row>
    <row r="895" spans="1:22" x14ac:dyDescent="0.35">
      <c r="A895">
        <v>891</v>
      </c>
      <c r="B895" t="s">
        <v>2929</v>
      </c>
      <c r="C895" s="5">
        <v>42313</v>
      </c>
      <c r="D895" s="6">
        <v>2015</v>
      </c>
      <c r="E895" s="5" t="s">
        <v>23</v>
      </c>
      <c r="F895" s="7">
        <v>5</v>
      </c>
      <c r="G895" t="s">
        <v>35</v>
      </c>
      <c r="H895" t="s">
        <v>139</v>
      </c>
      <c r="I895" t="s">
        <v>1632</v>
      </c>
      <c r="J895" t="s">
        <v>37</v>
      </c>
      <c r="K895" t="s">
        <v>248</v>
      </c>
      <c r="L895">
        <v>28110</v>
      </c>
      <c r="M895" t="s">
        <v>2035</v>
      </c>
      <c r="N895" t="s">
        <v>30</v>
      </c>
      <c r="O895" t="s">
        <v>108</v>
      </c>
      <c r="P895" t="s">
        <v>2036</v>
      </c>
      <c r="Q895" s="8">
        <v>173000</v>
      </c>
      <c r="R895">
        <v>3</v>
      </c>
      <c r="S895" s="8">
        <f>Table3[[#This Row],[Harga]]*Table3[[#This Row],[Quantity]]</f>
        <v>519000</v>
      </c>
      <c r="T895">
        <v>0.2</v>
      </c>
      <c r="U895" s="8">
        <f>Table3[[#This Row],[Discount]]*Table3[[#This Row],[Revenue]]</f>
        <v>103800</v>
      </c>
      <c r="V895" s="8">
        <f>Table3[[#This Row],[Revenue]]-Table3[[#This Row],[Total Discount]]</f>
        <v>415200</v>
      </c>
    </row>
    <row r="896" spans="1:22" x14ac:dyDescent="0.35">
      <c r="A896">
        <v>892</v>
      </c>
      <c r="B896" t="s">
        <v>2930</v>
      </c>
      <c r="C896" s="5">
        <v>42948</v>
      </c>
      <c r="D896" s="6">
        <v>2017</v>
      </c>
      <c r="E896" s="5" t="s">
        <v>93</v>
      </c>
      <c r="F896" s="7">
        <v>1</v>
      </c>
      <c r="G896" t="s">
        <v>51</v>
      </c>
      <c r="H896" t="s">
        <v>25</v>
      </c>
      <c r="I896" t="s">
        <v>2262</v>
      </c>
      <c r="J896" t="s">
        <v>37</v>
      </c>
      <c r="K896" t="s">
        <v>100</v>
      </c>
      <c r="L896">
        <v>78745</v>
      </c>
      <c r="M896" t="s">
        <v>2931</v>
      </c>
      <c r="N896" t="s">
        <v>135</v>
      </c>
      <c r="O896" t="s">
        <v>567</v>
      </c>
      <c r="P896" t="s">
        <v>2932</v>
      </c>
      <c r="Q896" s="8">
        <v>1440000</v>
      </c>
      <c r="R896">
        <v>3</v>
      </c>
      <c r="S896" s="8">
        <f>Table3[[#This Row],[Harga]]*Table3[[#This Row],[Quantity]]</f>
        <v>4320000</v>
      </c>
      <c r="T896">
        <v>0.4</v>
      </c>
      <c r="U896" s="8">
        <f>Table3[[#This Row],[Discount]]*Table3[[#This Row],[Revenue]]</f>
        <v>1728000</v>
      </c>
      <c r="V896" s="8">
        <f>Table3[[#This Row],[Revenue]]-Table3[[#This Row],[Total Discount]]</f>
        <v>2592000</v>
      </c>
    </row>
    <row r="897" spans="1:22" x14ac:dyDescent="0.35">
      <c r="A897">
        <v>893</v>
      </c>
      <c r="B897" t="s">
        <v>2933</v>
      </c>
      <c r="C897" s="5">
        <v>41811</v>
      </c>
      <c r="D897" s="6">
        <v>2014</v>
      </c>
      <c r="E897" s="5" t="s">
        <v>34</v>
      </c>
      <c r="F897" s="7">
        <v>21</v>
      </c>
      <c r="G897" t="s">
        <v>51</v>
      </c>
      <c r="H897" t="s">
        <v>25</v>
      </c>
      <c r="I897" t="s">
        <v>2838</v>
      </c>
      <c r="J897" t="s">
        <v>27</v>
      </c>
      <c r="K897" t="s">
        <v>127</v>
      </c>
      <c r="L897">
        <v>6450</v>
      </c>
      <c r="M897" t="s">
        <v>95</v>
      </c>
      <c r="N897" t="s">
        <v>40</v>
      </c>
      <c r="O897" t="s">
        <v>96</v>
      </c>
      <c r="P897" t="s">
        <v>97</v>
      </c>
      <c r="Q897" s="8">
        <v>9000</v>
      </c>
      <c r="R897">
        <v>5</v>
      </c>
      <c r="S897" s="8">
        <f>Table3[[#This Row],[Harga]]*Table3[[#This Row],[Quantity]]</f>
        <v>45000</v>
      </c>
      <c r="T897">
        <v>0</v>
      </c>
      <c r="U897" s="8">
        <f>Table3[[#This Row],[Discount]]*Table3[[#This Row],[Revenue]]</f>
        <v>0</v>
      </c>
      <c r="V897" s="8">
        <f>Table3[[#This Row],[Revenue]]-Table3[[#This Row],[Total Discount]]</f>
        <v>45000</v>
      </c>
    </row>
    <row r="898" spans="1:22" x14ac:dyDescent="0.35">
      <c r="A898">
        <v>894</v>
      </c>
      <c r="B898" t="s">
        <v>2934</v>
      </c>
      <c r="C898" s="5">
        <v>42785</v>
      </c>
      <c r="D898" s="6">
        <v>2017</v>
      </c>
      <c r="E898" s="5" t="s">
        <v>344</v>
      </c>
      <c r="F898" s="7">
        <v>19</v>
      </c>
      <c r="G898" t="s">
        <v>24</v>
      </c>
      <c r="H898" t="s">
        <v>139</v>
      </c>
      <c r="I898" t="s">
        <v>2410</v>
      </c>
      <c r="J898" t="s">
        <v>37</v>
      </c>
      <c r="K898" t="s">
        <v>46</v>
      </c>
      <c r="L898">
        <v>30076</v>
      </c>
      <c r="M898" t="s">
        <v>2935</v>
      </c>
      <c r="N898" t="s">
        <v>40</v>
      </c>
      <c r="O898" t="s">
        <v>78</v>
      </c>
      <c r="P898" t="s">
        <v>2936</v>
      </c>
      <c r="Q898" s="8">
        <v>1246000</v>
      </c>
      <c r="R898">
        <v>7</v>
      </c>
      <c r="S898" s="8">
        <f>Table3[[#This Row],[Harga]]*Table3[[#This Row],[Quantity]]</f>
        <v>8722000</v>
      </c>
      <c r="T898">
        <v>0</v>
      </c>
      <c r="U898" s="8">
        <f>Table3[[#This Row],[Discount]]*Table3[[#This Row],[Revenue]]</f>
        <v>0</v>
      </c>
      <c r="V898" s="8">
        <f>Table3[[#This Row],[Revenue]]-Table3[[#This Row],[Total Discount]]</f>
        <v>8722000</v>
      </c>
    </row>
    <row r="899" spans="1:22" x14ac:dyDescent="0.35">
      <c r="A899">
        <v>895</v>
      </c>
      <c r="B899" t="s">
        <v>2937</v>
      </c>
      <c r="C899" s="5">
        <v>41852</v>
      </c>
      <c r="D899" s="6">
        <v>2014</v>
      </c>
      <c r="E899" s="5" t="s">
        <v>93</v>
      </c>
      <c r="F899" s="7">
        <v>1</v>
      </c>
      <c r="G899" t="s">
        <v>67</v>
      </c>
      <c r="H899" t="s">
        <v>139</v>
      </c>
      <c r="I899" t="s">
        <v>2938</v>
      </c>
      <c r="J899" t="s">
        <v>37</v>
      </c>
      <c r="K899" t="s">
        <v>193</v>
      </c>
      <c r="L899">
        <v>28205</v>
      </c>
      <c r="M899" t="s">
        <v>39</v>
      </c>
      <c r="N899" t="s">
        <v>40</v>
      </c>
      <c r="O899" t="s">
        <v>41</v>
      </c>
      <c r="P899" t="s">
        <v>42</v>
      </c>
      <c r="Q899" s="8">
        <v>15000</v>
      </c>
      <c r="R899">
        <v>3</v>
      </c>
      <c r="S899" s="8">
        <f>Table3[[#This Row],[Harga]]*Table3[[#This Row],[Quantity]]</f>
        <v>45000</v>
      </c>
      <c r="T899">
        <v>0.2</v>
      </c>
      <c r="U899" s="8">
        <f>Table3[[#This Row],[Discount]]*Table3[[#This Row],[Revenue]]</f>
        <v>9000</v>
      </c>
      <c r="V899" s="8">
        <f>Table3[[#This Row],[Revenue]]-Table3[[#This Row],[Total Discount]]</f>
        <v>36000</v>
      </c>
    </row>
    <row r="900" spans="1:22" x14ac:dyDescent="0.35">
      <c r="A900">
        <v>896</v>
      </c>
      <c r="B900" t="s">
        <v>2939</v>
      </c>
      <c r="C900" s="5">
        <v>42569</v>
      </c>
      <c r="D900" s="6">
        <v>2016</v>
      </c>
      <c r="E900" s="5" t="s">
        <v>104</v>
      </c>
      <c r="F900" s="7">
        <v>18</v>
      </c>
      <c r="G900" t="s">
        <v>24</v>
      </c>
      <c r="H900" t="s">
        <v>25</v>
      </c>
      <c r="I900" t="s">
        <v>2940</v>
      </c>
      <c r="J900" t="s">
        <v>37</v>
      </c>
      <c r="K900" t="s">
        <v>113</v>
      </c>
      <c r="L900">
        <v>42104</v>
      </c>
      <c r="M900" t="s">
        <v>2941</v>
      </c>
      <c r="N900" t="s">
        <v>30</v>
      </c>
      <c r="O900" t="s">
        <v>108</v>
      </c>
      <c r="P900" t="s">
        <v>2942</v>
      </c>
      <c r="Q900" s="8">
        <v>141000</v>
      </c>
      <c r="R900">
        <v>1</v>
      </c>
      <c r="S900" s="8">
        <f>Table3[[#This Row],[Harga]]*Table3[[#This Row],[Quantity]]</f>
        <v>141000</v>
      </c>
      <c r="T900">
        <v>0</v>
      </c>
      <c r="U900" s="8">
        <f>Table3[[#This Row],[Discount]]*Table3[[#This Row],[Revenue]]</f>
        <v>0</v>
      </c>
      <c r="V900" s="8">
        <f>Table3[[#This Row],[Revenue]]-Table3[[#This Row],[Total Discount]]</f>
        <v>141000</v>
      </c>
    </row>
    <row r="901" spans="1:22" x14ac:dyDescent="0.35">
      <c r="A901">
        <v>897</v>
      </c>
      <c r="B901" t="s">
        <v>2943</v>
      </c>
      <c r="C901" s="5">
        <v>42044</v>
      </c>
      <c r="D901" s="6">
        <v>2015</v>
      </c>
      <c r="E901" s="5" t="s">
        <v>344</v>
      </c>
      <c r="F901" s="7">
        <v>9</v>
      </c>
      <c r="G901" t="s">
        <v>67</v>
      </c>
      <c r="H901" t="s">
        <v>25</v>
      </c>
      <c r="I901" t="s">
        <v>667</v>
      </c>
      <c r="J901" t="s">
        <v>37</v>
      </c>
      <c r="K901" t="s">
        <v>100</v>
      </c>
      <c r="L901">
        <v>78207</v>
      </c>
      <c r="M901" t="s">
        <v>2944</v>
      </c>
      <c r="N901" t="s">
        <v>40</v>
      </c>
      <c r="O901" t="s">
        <v>41</v>
      </c>
      <c r="P901" t="s">
        <v>2945</v>
      </c>
      <c r="Q901" s="8">
        <v>41000</v>
      </c>
      <c r="R901">
        <v>4</v>
      </c>
      <c r="S901" s="8">
        <f>Table3[[#This Row],[Harga]]*Table3[[#This Row],[Quantity]]</f>
        <v>164000</v>
      </c>
      <c r="T901">
        <v>0.2</v>
      </c>
      <c r="U901" s="8">
        <f>Table3[[#This Row],[Discount]]*Table3[[#This Row],[Revenue]]</f>
        <v>32800</v>
      </c>
      <c r="V901" s="8">
        <f>Table3[[#This Row],[Revenue]]-Table3[[#This Row],[Total Discount]]</f>
        <v>131200</v>
      </c>
    </row>
    <row r="902" spans="1:22" x14ac:dyDescent="0.35">
      <c r="A902">
        <v>898</v>
      </c>
      <c r="B902" t="s">
        <v>2946</v>
      </c>
      <c r="C902" s="5">
        <v>42945</v>
      </c>
      <c r="D902" s="6">
        <v>2017</v>
      </c>
      <c r="E902" s="5" t="s">
        <v>104</v>
      </c>
      <c r="F902" s="7">
        <v>29</v>
      </c>
      <c r="G902" t="s">
        <v>24</v>
      </c>
      <c r="H902" t="s">
        <v>139</v>
      </c>
      <c r="I902" t="s">
        <v>2947</v>
      </c>
      <c r="J902" t="s">
        <v>27</v>
      </c>
      <c r="K902" t="s">
        <v>69</v>
      </c>
      <c r="L902">
        <v>98115</v>
      </c>
      <c r="M902" t="s">
        <v>2948</v>
      </c>
      <c r="N902" t="s">
        <v>135</v>
      </c>
      <c r="O902" t="s">
        <v>162</v>
      </c>
      <c r="P902" t="s">
        <v>2949</v>
      </c>
      <c r="Q902" s="8">
        <v>91000</v>
      </c>
      <c r="R902">
        <v>3</v>
      </c>
      <c r="S902" s="8">
        <f>Table3[[#This Row],[Harga]]*Table3[[#This Row],[Quantity]]</f>
        <v>273000</v>
      </c>
      <c r="T902">
        <v>0</v>
      </c>
      <c r="U902" s="8">
        <f>Table3[[#This Row],[Discount]]*Table3[[#This Row],[Revenue]]</f>
        <v>0</v>
      </c>
      <c r="V902" s="8">
        <f>Table3[[#This Row],[Revenue]]-Table3[[#This Row],[Total Discount]]</f>
        <v>273000</v>
      </c>
    </row>
    <row r="903" spans="1:22" x14ac:dyDescent="0.35">
      <c r="A903">
        <v>899</v>
      </c>
      <c r="B903" t="s">
        <v>2950</v>
      </c>
      <c r="C903" s="5">
        <v>42747</v>
      </c>
      <c r="D903" s="6">
        <v>2017</v>
      </c>
      <c r="E903" s="5" t="s">
        <v>115</v>
      </c>
      <c r="F903" s="7">
        <v>12</v>
      </c>
      <c r="G903" t="s">
        <v>51</v>
      </c>
      <c r="H903" t="s">
        <v>25</v>
      </c>
      <c r="I903" t="s">
        <v>2826</v>
      </c>
      <c r="J903" t="s">
        <v>75</v>
      </c>
      <c r="K903" t="s">
        <v>369</v>
      </c>
      <c r="L903">
        <v>20016</v>
      </c>
      <c r="M903" t="s">
        <v>350</v>
      </c>
      <c r="N903" t="s">
        <v>40</v>
      </c>
      <c r="O903" t="s">
        <v>63</v>
      </c>
      <c r="P903" t="s">
        <v>351</v>
      </c>
      <c r="Q903" s="8">
        <v>21000</v>
      </c>
      <c r="R903">
        <v>6</v>
      </c>
      <c r="S903" s="8">
        <f>Table3[[#This Row],[Harga]]*Table3[[#This Row],[Quantity]]</f>
        <v>126000</v>
      </c>
      <c r="T903">
        <v>0</v>
      </c>
      <c r="U903" s="8">
        <f>Table3[[#This Row],[Discount]]*Table3[[#This Row],[Revenue]]</f>
        <v>0</v>
      </c>
      <c r="V903" s="8">
        <f>Table3[[#This Row],[Revenue]]-Table3[[#This Row],[Total Discount]]</f>
        <v>126000</v>
      </c>
    </row>
    <row r="904" spans="1:22" x14ac:dyDescent="0.35">
      <c r="A904">
        <v>900</v>
      </c>
      <c r="B904" t="s">
        <v>2951</v>
      </c>
      <c r="C904" s="5">
        <v>42988</v>
      </c>
      <c r="D904" s="6">
        <v>2017</v>
      </c>
      <c r="E904" s="5" t="s">
        <v>111</v>
      </c>
      <c r="F904" s="7">
        <v>10</v>
      </c>
      <c r="G904" t="s">
        <v>67</v>
      </c>
      <c r="H904" t="s">
        <v>139</v>
      </c>
      <c r="I904" t="s">
        <v>1978</v>
      </c>
      <c r="J904" t="s">
        <v>37</v>
      </c>
      <c r="K904" t="s">
        <v>38</v>
      </c>
      <c r="L904">
        <v>90004</v>
      </c>
      <c r="M904" t="s">
        <v>664</v>
      </c>
      <c r="N904" t="s">
        <v>30</v>
      </c>
      <c r="O904" t="s">
        <v>108</v>
      </c>
      <c r="P904" t="s">
        <v>665</v>
      </c>
      <c r="Q904" s="8">
        <v>136000</v>
      </c>
      <c r="R904">
        <v>3</v>
      </c>
      <c r="S904" s="8">
        <f>Table3[[#This Row],[Harga]]*Table3[[#This Row],[Quantity]]</f>
        <v>408000</v>
      </c>
      <c r="T904">
        <v>0.2</v>
      </c>
      <c r="U904" s="8">
        <f>Table3[[#This Row],[Discount]]*Table3[[#This Row],[Revenue]]</f>
        <v>81600</v>
      </c>
      <c r="V904" s="8">
        <f>Table3[[#This Row],[Revenue]]-Table3[[#This Row],[Total Discount]]</f>
        <v>326400</v>
      </c>
    </row>
    <row r="905" spans="1:22" x14ac:dyDescent="0.35">
      <c r="A905">
        <v>901</v>
      </c>
      <c r="B905" t="s">
        <v>2952</v>
      </c>
      <c r="C905" s="5">
        <v>42205</v>
      </c>
      <c r="D905" s="6">
        <v>2015</v>
      </c>
      <c r="E905" s="5" t="s">
        <v>104</v>
      </c>
      <c r="F905" s="7">
        <v>20</v>
      </c>
      <c r="G905" t="s">
        <v>24</v>
      </c>
      <c r="H905" t="s">
        <v>25</v>
      </c>
      <c r="I905" t="s">
        <v>1680</v>
      </c>
      <c r="J905" t="s">
        <v>27</v>
      </c>
      <c r="K905" t="s">
        <v>218</v>
      </c>
      <c r="L905">
        <v>46614</v>
      </c>
      <c r="M905" t="s">
        <v>2953</v>
      </c>
      <c r="N905" t="s">
        <v>40</v>
      </c>
      <c r="O905" t="s">
        <v>84</v>
      </c>
      <c r="P905" t="s">
        <v>2954</v>
      </c>
      <c r="Q905" s="8">
        <v>35000</v>
      </c>
      <c r="R905">
        <v>1</v>
      </c>
      <c r="S905" s="8">
        <f>Table3[[#This Row],[Harga]]*Table3[[#This Row],[Quantity]]</f>
        <v>35000</v>
      </c>
      <c r="T905">
        <v>0</v>
      </c>
      <c r="U905" s="8">
        <f>Table3[[#This Row],[Discount]]*Table3[[#This Row],[Revenue]]</f>
        <v>0</v>
      </c>
      <c r="V905" s="8">
        <f>Table3[[#This Row],[Revenue]]-Table3[[#This Row],[Total Discount]]</f>
        <v>35000</v>
      </c>
    </row>
    <row r="906" spans="1:22" x14ac:dyDescent="0.35">
      <c r="A906">
        <v>902</v>
      </c>
      <c r="B906" t="s">
        <v>2955</v>
      </c>
      <c r="C906" s="5">
        <v>41803</v>
      </c>
      <c r="D906" s="6">
        <v>2014</v>
      </c>
      <c r="E906" s="5" t="s">
        <v>34</v>
      </c>
      <c r="F906" s="7">
        <v>13</v>
      </c>
      <c r="G906" t="s">
        <v>51</v>
      </c>
      <c r="H906" t="s">
        <v>139</v>
      </c>
      <c r="I906" t="s">
        <v>2796</v>
      </c>
      <c r="J906" t="s">
        <v>37</v>
      </c>
      <c r="K906" t="s">
        <v>193</v>
      </c>
      <c r="L906">
        <v>90032</v>
      </c>
      <c r="M906" t="s">
        <v>2956</v>
      </c>
      <c r="N906" t="s">
        <v>40</v>
      </c>
      <c r="O906" t="s">
        <v>96</v>
      </c>
      <c r="P906" t="s">
        <v>1818</v>
      </c>
      <c r="Q906" s="8">
        <v>15000</v>
      </c>
      <c r="R906">
        <v>3</v>
      </c>
      <c r="S906" s="8">
        <f>Table3[[#This Row],[Harga]]*Table3[[#This Row],[Quantity]]</f>
        <v>45000</v>
      </c>
      <c r="T906">
        <v>0</v>
      </c>
      <c r="U906" s="8">
        <f>Table3[[#This Row],[Discount]]*Table3[[#This Row],[Revenue]]</f>
        <v>0</v>
      </c>
      <c r="V906" s="8">
        <f>Table3[[#This Row],[Revenue]]-Table3[[#This Row],[Total Discount]]</f>
        <v>45000</v>
      </c>
    </row>
    <row r="907" spans="1:22" x14ac:dyDescent="0.35">
      <c r="A907">
        <v>903</v>
      </c>
      <c r="B907" t="s">
        <v>2957</v>
      </c>
      <c r="C907" s="5">
        <v>42867</v>
      </c>
      <c r="D907" s="6">
        <v>2017</v>
      </c>
      <c r="E907" s="5" t="s">
        <v>87</v>
      </c>
      <c r="F907" s="7">
        <v>12</v>
      </c>
      <c r="G907" t="s">
        <v>24</v>
      </c>
      <c r="H907" t="s">
        <v>131</v>
      </c>
      <c r="I907" t="s">
        <v>691</v>
      </c>
      <c r="J907" t="s">
        <v>37</v>
      </c>
      <c r="K907" t="s">
        <v>248</v>
      </c>
      <c r="L907">
        <v>77041</v>
      </c>
      <c r="M907" t="s">
        <v>2135</v>
      </c>
      <c r="N907" t="s">
        <v>40</v>
      </c>
      <c r="O907" t="s">
        <v>84</v>
      </c>
      <c r="P907" t="s">
        <v>2136</v>
      </c>
      <c r="Q907" s="8">
        <v>103000</v>
      </c>
      <c r="R907">
        <v>5</v>
      </c>
      <c r="S907" s="8">
        <f>Table3[[#This Row],[Harga]]*Table3[[#This Row],[Quantity]]</f>
        <v>515000</v>
      </c>
      <c r="T907">
        <v>0.2</v>
      </c>
      <c r="U907" s="8">
        <f>Table3[[#This Row],[Discount]]*Table3[[#This Row],[Revenue]]</f>
        <v>103000</v>
      </c>
      <c r="V907" s="8">
        <f>Table3[[#This Row],[Revenue]]-Table3[[#This Row],[Total Discount]]</f>
        <v>412000</v>
      </c>
    </row>
    <row r="908" spans="1:22" x14ac:dyDescent="0.35">
      <c r="A908">
        <v>904</v>
      </c>
      <c r="B908" t="s">
        <v>2958</v>
      </c>
      <c r="C908" s="5">
        <v>42250</v>
      </c>
      <c r="D908" s="6">
        <v>2015</v>
      </c>
      <c r="E908" s="5" t="s">
        <v>111</v>
      </c>
      <c r="F908" s="7">
        <v>3</v>
      </c>
      <c r="G908" t="s">
        <v>51</v>
      </c>
      <c r="H908" t="s">
        <v>25</v>
      </c>
      <c r="I908" t="s">
        <v>419</v>
      </c>
      <c r="J908" t="s">
        <v>37</v>
      </c>
      <c r="K908" t="s">
        <v>274</v>
      </c>
      <c r="L908">
        <v>6010</v>
      </c>
      <c r="M908" t="s">
        <v>77</v>
      </c>
      <c r="N908" t="s">
        <v>40</v>
      </c>
      <c r="O908" t="s">
        <v>78</v>
      </c>
      <c r="P908" t="s">
        <v>79</v>
      </c>
      <c r="Q908" s="8">
        <v>69000</v>
      </c>
      <c r="R908">
        <v>2</v>
      </c>
      <c r="S908" s="8">
        <f>Table3[[#This Row],[Harga]]*Table3[[#This Row],[Quantity]]</f>
        <v>138000</v>
      </c>
      <c r="T908">
        <v>0</v>
      </c>
      <c r="U908" s="8">
        <f>Table3[[#This Row],[Discount]]*Table3[[#This Row],[Revenue]]</f>
        <v>0</v>
      </c>
      <c r="V908" s="8">
        <f>Table3[[#This Row],[Revenue]]-Table3[[#This Row],[Total Discount]]</f>
        <v>138000</v>
      </c>
    </row>
    <row r="909" spans="1:22" x14ac:dyDescent="0.35">
      <c r="A909">
        <v>905</v>
      </c>
      <c r="B909" t="s">
        <v>2959</v>
      </c>
      <c r="C909" s="5">
        <v>42820</v>
      </c>
      <c r="D909" s="6">
        <v>2017</v>
      </c>
      <c r="E909" s="5" t="s">
        <v>159</v>
      </c>
      <c r="F909" s="7">
        <v>26</v>
      </c>
      <c r="G909" t="s">
        <v>51</v>
      </c>
      <c r="H909" t="s">
        <v>25</v>
      </c>
      <c r="I909" t="s">
        <v>1468</v>
      </c>
      <c r="J909" t="s">
        <v>27</v>
      </c>
      <c r="K909" t="s">
        <v>127</v>
      </c>
      <c r="L909">
        <v>10009</v>
      </c>
      <c r="M909" t="s">
        <v>2960</v>
      </c>
      <c r="N909" t="s">
        <v>30</v>
      </c>
      <c r="O909" t="s">
        <v>31</v>
      </c>
      <c r="P909" t="s">
        <v>2961</v>
      </c>
      <c r="Q909" s="8">
        <v>258000</v>
      </c>
      <c r="R909">
        <v>2</v>
      </c>
      <c r="S909" s="8">
        <f>Table3[[#This Row],[Harga]]*Table3[[#This Row],[Quantity]]</f>
        <v>516000</v>
      </c>
      <c r="T909">
        <v>0.2</v>
      </c>
      <c r="U909" s="8">
        <f>Table3[[#This Row],[Discount]]*Table3[[#This Row],[Revenue]]</f>
        <v>103200</v>
      </c>
      <c r="V909" s="8">
        <f>Table3[[#This Row],[Revenue]]-Table3[[#This Row],[Total Discount]]</f>
        <v>412800</v>
      </c>
    </row>
    <row r="910" spans="1:22" x14ac:dyDescent="0.35">
      <c r="A910">
        <v>906</v>
      </c>
      <c r="B910" t="s">
        <v>2962</v>
      </c>
      <c r="C910" s="5">
        <v>41955</v>
      </c>
      <c r="D910" s="6">
        <v>2014</v>
      </c>
      <c r="E910" s="5" t="s">
        <v>23</v>
      </c>
      <c r="F910" s="7">
        <v>12</v>
      </c>
      <c r="G910" t="s">
        <v>35</v>
      </c>
      <c r="H910" t="s">
        <v>59</v>
      </c>
      <c r="I910" t="s">
        <v>804</v>
      </c>
      <c r="J910" t="s">
        <v>27</v>
      </c>
      <c r="K910" t="s">
        <v>545</v>
      </c>
      <c r="L910">
        <v>78207</v>
      </c>
      <c r="M910" t="s">
        <v>452</v>
      </c>
      <c r="N910" t="s">
        <v>40</v>
      </c>
      <c r="O910" t="s">
        <v>84</v>
      </c>
      <c r="P910" t="s">
        <v>453</v>
      </c>
      <c r="Q910" s="8">
        <v>38000</v>
      </c>
      <c r="R910">
        <v>4</v>
      </c>
      <c r="S910" s="8">
        <f>Table3[[#This Row],[Harga]]*Table3[[#This Row],[Quantity]]</f>
        <v>152000</v>
      </c>
      <c r="T910">
        <v>0.2</v>
      </c>
      <c r="U910" s="8">
        <f>Table3[[#This Row],[Discount]]*Table3[[#This Row],[Revenue]]</f>
        <v>30400</v>
      </c>
      <c r="V910" s="8">
        <f>Table3[[#This Row],[Revenue]]-Table3[[#This Row],[Total Discount]]</f>
        <v>121600</v>
      </c>
    </row>
    <row r="911" spans="1:22" x14ac:dyDescent="0.35">
      <c r="A911">
        <v>907</v>
      </c>
      <c r="B911" t="s">
        <v>2963</v>
      </c>
      <c r="C911" s="5">
        <v>42656</v>
      </c>
      <c r="D911" s="6">
        <v>2016</v>
      </c>
      <c r="E911" s="5" t="s">
        <v>44</v>
      </c>
      <c r="F911" s="7">
        <v>13</v>
      </c>
      <c r="G911" t="s">
        <v>35</v>
      </c>
      <c r="H911" t="s">
        <v>139</v>
      </c>
      <c r="I911" t="s">
        <v>2964</v>
      </c>
      <c r="J911" t="s">
        <v>37</v>
      </c>
      <c r="K911" t="s">
        <v>324</v>
      </c>
      <c r="L911">
        <v>80013</v>
      </c>
      <c r="M911" t="s">
        <v>2965</v>
      </c>
      <c r="N911" t="s">
        <v>30</v>
      </c>
      <c r="O911" t="s">
        <v>48</v>
      </c>
      <c r="P911" t="s">
        <v>2966</v>
      </c>
      <c r="Q911" s="8">
        <v>728000</v>
      </c>
      <c r="R911">
        <v>5</v>
      </c>
      <c r="S911" s="8">
        <f>Table3[[#This Row],[Harga]]*Table3[[#This Row],[Quantity]]</f>
        <v>3640000</v>
      </c>
      <c r="T911">
        <v>0.5</v>
      </c>
      <c r="U911" s="8">
        <f>Table3[[#This Row],[Discount]]*Table3[[#This Row],[Revenue]]</f>
        <v>1820000</v>
      </c>
      <c r="V911" s="8">
        <f>Table3[[#This Row],[Revenue]]-Table3[[#This Row],[Total Discount]]</f>
        <v>1820000</v>
      </c>
    </row>
    <row r="912" spans="1:22" x14ac:dyDescent="0.35">
      <c r="A912">
        <v>908</v>
      </c>
      <c r="B912" t="s">
        <v>2967</v>
      </c>
      <c r="C912" s="5">
        <v>43051</v>
      </c>
      <c r="D912" s="6">
        <v>2017</v>
      </c>
      <c r="E912" s="5" t="s">
        <v>23</v>
      </c>
      <c r="F912" s="7">
        <v>12</v>
      </c>
      <c r="G912" t="s">
        <v>35</v>
      </c>
      <c r="H912" t="s">
        <v>25</v>
      </c>
      <c r="I912" t="s">
        <v>1155</v>
      </c>
      <c r="J912" t="s">
        <v>37</v>
      </c>
      <c r="K912" t="s">
        <v>46</v>
      </c>
      <c r="L912">
        <v>43055</v>
      </c>
      <c r="M912" t="s">
        <v>2968</v>
      </c>
      <c r="N912" t="s">
        <v>135</v>
      </c>
      <c r="O912" t="s">
        <v>136</v>
      </c>
      <c r="P912" t="s">
        <v>2969</v>
      </c>
      <c r="Q912" s="8">
        <v>371000</v>
      </c>
      <c r="R912">
        <v>3</v>
      </c>
      <c r="S912" s="8">
        <f>Table3[[#This Row],[Harga]]*Table3[[#This Row],[Quantity]]</f>
        <v>1113000</v>
      </c>
      <c r="T912">
        <v>0.4</v>
      </c>
      <c r="U912" s="8">
        <f>Table3[[#This Row],[Discount]]*Table3[[#This Row],[Revenue]]</f>
        <v>445200</v>
      </c>
      <c r="V912" s="8">
        <f>Table3[[#This Row],[Revenue]]-Table3[[#This Row],[Total Discount]]</f>
        <v>667800</v>
      </c>
    </row>
    <row r="913" spans="1:22" x14ac:dyDescent="0.35">
      <c r="A913">
        <v>909</v>
      </c>
      <c r="B913" t="s">
        <v>2970</v>
      </c>
      <c r="C913" s="5">
        <v>42840</v>
      </c>
      <c r="D913" s="6">
        <v>2017</v>
      </c>
      <c r="E913" s="5" t="s">
        <v>58</v>
      </c>
      <c r="F913" s="7">
        <v>15</v>
      </c>
      <c r="G913" t="s">
        <v>51</v>
      </c>
      <c r="H913" t="s">
        <v>25</v>
      </c>
      <c r="I913" t="s">
        <v>1669</v>
      </c>
      <c r="J913" t="s">
        <v>37</v>
      </c>
      <c r="K913" t="s">
        <v>369</v>
      </c>
      <c r="L913">
        <v>89015</v>
      </c>
      <c r="M913" t="s">
        <v>2971</v>
      </c>
      <c r="N913" t="s">
        <v>30</v>
      </c>
      <c r="O913" t="s">
        <v>55</v>
      </c>
      <c r="P913" t="s">
        <v>2972</v>
      </c>
      <c r="Q913" s="8">
        <v>197000</v>
      </c>
      <c r="R913">
        <v>5</v>
      </c>
      <c r="S913" s="8">
        <f>Table3[[#This Row],[Harga]]*Table3[[#This Row],[Quantity]]</f>
        <v>985000</v>
      </c>
      <c r="T913">
        <v>0</v>
      </c>
      <c r="U913" s="8">
        <f>Table3[[#This Row],[Discount]]*Table3[[#This Row],[Revenue]]</f>
        <v>0</v>
      </c>
      <c r="V913" s="8">
        <f>Table3[[#This Row],[Revenue]]-Table3[[#This Row],[Total Discount]]</f>
        <v>985000</v>
      </c>
    </row>
    <row r="914" spans="1:22" x14ac:dyDescent="0.35">
      <c r="A914">
        <v>910</v>
      </c>
      <c r="B914" t="s">
        <v>2973</v>
      </c>
      <c r="C914" s="5">
        <v>42180</v>
      </c>
      <c r="D914" s="6">
        <v>2015</v>
      </c>
      <c r="E914" s="5" t="s">
        <v>34</v>
      </c>
      <c r="F914" s="7">
        <v>25</v>
      </c>
      <c r="G914" t="s">
        <v>67</v>
      </c>
      <c r="H914" t="s">
        <v>25</v>
      </c>
      <c r="I914" t="s">
        <v>2916</v>
      </c>
      <c r="J914" t="s">
        <v>75</v>
      </c>
      <c r="K914" t="s">
        <v>651</v>
      </c>
      <c r="L914">
        <v>19143</v>
      </c>
      <c r="M914" t="s">
        <v>2974</v>
      </c>
      <c r="N914" t="s">
        <v>40</v>
      </c>
      <c r="O914" t="s">
        <v>63</v>
      </c>
      <c r="P914" t="s">
        <v>2975</v>
      </c>
      <c r="Q914" s="8">
        <v>32000</v>
      </c>
      <c r="R914">
        <v>6</v>
      </c>
      <c r="S914" s="8">
        <f>Table3[[#This Row],[Harga]]*Table3[[#This Row],[Quantity]]</f>
        <v>192000</v>
      </c>
      <c r="T914">
        <v>0.2</v>
      </c>
      <c r="U914" s="8">
        <f>Table3[[#This Row],[Discount]]*Table3[[#This Row],[Revenue]]</f>
        <v>38400</v>
      </c>
      <c r="V914" s="8">
        <f>Table3[[#This Row],[Revenue]]-Table3[[#This Row],[Total Discount]]</f>
        <v>153600</v>
      </c>
    </row>
    <row r="915" spans="1:22" x14ac:dyDescent="0.35">
      <c r="A915">
        <v>911</v>
      </c>
      <c r="B915" t="s">
        <v>2976</v>
      </c>
      <c r="C915" s="5">
        <v>42608</v>
      </c>
      <c r="D915" s="6">
        <v>2016</v>
      </c>
      <c r="E915" s="5" t="s">
        <v>93</v>
      </c>
      <c r="F915" s="7">
        <v>26</v>
      </c>
      <c r="G915" t="s">
        <v>35</v>
      </c>
      <c r="H915" t="s">
        <v>139</v>
      </c>
      <c r="I915" t="s">
        <v>1107</v>
      </c>
      <c r="J915" t="s">
        <v>27</v>
      </c>
      <c r="K915" t="s">
        <v>46</v>
      </c>
      <c r="L915">
        <v>98103</v>
      </c>
      <c r="M915" t="s">
        <v>2921</v>
      </c>
      <c r="N915" t="s">
        <v>40</v>
      </c>
      <c r="O915" t="s">
        <v>63</v>
      </c>
      <c r="P915" t="s">
        <v>2922</v>
      </c>
      <c r="Q915" s="8">
        <v>39000</v>
      </c>
      <c r="R915">
        <v>1</v>
      </c>
      <c r="S915" s="8">
        <f>Table3[[#This Row],[Harga]]*Table3[[#This Row],[Quantity]]</f>
        <v>39000</v>
      </c>
      <c r="T915">
        <v>0</v>
      </c>
      <c r="U915" s="8">
        <f>Table3[[#This Row],[Discount]]*Table3[[#This Row],[Revenue]]</f>
        <v>0</v>
      </c>
      <c r="V915" s="8">
        <f>Table3[[#This Row],[Revenue]]-Table3[[#This Row],[Total Discount]]</f>
        <v>39000</v>
      </c>
    </row>
    <row r="916" spans="1:22" x14ac:dyDescent="0.35">
      <c r="A916">
        <v>912</v>
      </c>
      <c r="B916" t="s">
        <v>2977</v>
      </c>
      <c r="C916" s="5">
        <v>41841</v>
      </c>
      <c r="D916" s="6">
        <v>2014</v>
      </c>
      <c r="E916" s="5" t="s">
        <v>104</v>
      </c>
      <c r="F916" s="7">
        <v>21</v>
      </c>
      <c r="G916" t="s">
        <v>67</v>
      </c>
      <c r="H916" t="s">
        <v>25</v>
      </c>
      <c r="I916" t="s">
        <v>2978</v>
      </c>
      <c r="J916" t="s">
        <v>37</v>
      </c>
      <c r="K916" t="s">
        <v>69</v>
      </c>
      <c r="L916">
        <v>94122</v>
      </c>
      <c r="M916" t="s">
        <v>2979</v>
      </c>
      <c r="N916" t="s">
        <v>40</v>
      </c>
      <c r="O916" t="s">
        <v>96</v>
      </c>
      <c r="P916" t="s">
        <v>2980</v>
      </c>
      <c r="Q916" s="8">
        <v>100000</v>
      </c>
      <c r="R916">
        <v>5</v>
      </c>
      <c r="S916" s="8">
        <f>Table3[[#This Row],[Harga]]*Table3[[#This Row],[Quantity]]</f>
        <v>500000</v>
      </c>
      <c r="T916">
        <v>0</v>
      </c>
      <c r="U916" s="8">
        <f>Table3[[#This Row],[Discount]]*Table3[[#This Row],[Revenue]]</f>
        <v>0</v>
      </c>
      <c r="V916" s="8">
        <f>Table3[[#This Row],[Revenue]]-Table3[[#This Row],[Total Discount]]</f>
        <v>500000</v>
      </c>
    </row>
    <row r="917" spans="1:22" x14ac:dyDescent="0.35">
      <c r="A917">
        <v>913</v>
      </c>
      <c r="B917" t="s">
        <v>2981</v>
      </c>
      <c r="C917" s="5">
        <v>43060</v>
      </c>
      <c r="D917" s="6">
        <v>2017</v>
      </c>
      <c r="E917" s="5" t="s">
        <v>23</v>
      </c>
      <c r="F917" s="7">
        <v>21</v>
      </c>
      <c r="G917" t="s">
        <v>67</v>
      </c>
      <c r="H917" t="s">
        <v>25</v>
      </c>
      <c r="I917" t="s">
        <v>2982</v>
      </c>
      <c r="J917" t="s">
        <v>27</v>
      </c>
      <c r="K917" t="s">
        <v>236</v>
      </c>
      <c r="L917">
        <v>99207</v>
      </c>
      <c r="M917" t="s">
        <v>2983</v>
      </c>
      <c r="N917" t="s">
        <v>30</v>
      </c>
      <c r="O917" t="s">
        <v>48</v>
      </c>
      <c r="P917" t="s">
        <v>2984</v>
      </c>
      <c r="Q917" s="8">
        <v>71000</v>
      </c>
      <c r="R917">
        <v>1</v>
      </c>
      <c r="S917" s="8">
        <f>Table3[[#This Row],[Harga]]*Table3[[#This Row],[Quantity]]</f>
        <v>71000</v>
      </c>
      <c r="T917">
        <v>0</v>
      </c>
      <c r="U917" s="8">
        <f>Table3[[#This Row],[Discount]]*Table3[[#This Row],[Revenue]]</f>
        <v>0</v>
      </c>
      <c r="V917" s="8">
        <f>Table3[[#This Row],[Revenue]]-Table3[[#This Row],[Total Discount]]</f>
        <v>71000</v>
      </c>
    </row>
    <row r="918" spans="1:22" x14ac:dyDescent="0.35">
      <c r="A918">
        <v>914</v>
      </c>
      <c r="B918" t="s">
        <v>2985</v>
      </c>
      <c r="C918" s="5">
        <v>41794</v>
      </c>
      <c r="D918" s="6">
        <v>2014</v>
      </c>
      <c r="E918" s="5" t="s">
        <v>34</v>
      </c>
      <c r="F918" s="7">
        <v>4</v>
      </c>
      <c r="G918" t="s">
        <v>35</v>
      </c>
      <c r="H918" t="s">
        <v>139</v>
      </c>
      <c r="I918" t="s">
        <v>455</v>
      </c>
      <c r="J918" t="s">
        <v>75</v>
      </c>
      <c r="K918" t="s">
        <v>127</v>
      </c>
      <c r="L918">
        <v>43229</v>
      </c>
      <c r="M918" t="s">
        <v>2403</v>
      </c>
      <c r="N918" t="s">
        <v>40</v>
      </c>
      <c r="O918" t="s">
        <v>63</v>
      </c>
      <c r="P918" t="s">
        <v>129</v>
      </c>
      <c r="Q918" s="8">
        <v>71000</v>
      </c>
      <c r="R918">
        <v>2</v>
      </c>
      <c r="S918" s="8">
        <f>Table3[[#This Row],[Harga]]*Table3[[#This Row],[Quantity]]</f>
        <v>142000</v>
      </c>
      <c r="T918">
        <v>0.2</v>
      </c>
      <c r="U918" s="8">
        <f>Table3[[#This Row],[Discount]]*Table3[[#This Row],[Revenue]]</f>
        <v>28400</v>
      </c>
      <c r="V918" s="8">
        <f>Table3[[#This Row],[Revenue]]-Table3[[#This Row],[Total Discount]]</f>
        <v>113600</v>
      </c>
    </row>
    <row r="919" spans="1:22" x14ac:dyDescent="0.35">
      <c r="A919">
        <v>915</v>
      </c>
      <c r="B919" t="s">
        <v>2986</v>
      </c>
      <c r="C919" s="5">
        <v>42439</v>
      </c>
      <c r="D919" s="6">
        <v>2016</v>
      </c>
      <c r="E919" s="5" t="s">
        <v>159</v>
      </c>
      <c r="F919" s="7">
        <v>10</v>
      </c>
      <c r="G919" t="s">
        <v>67</v>
      </c>
      <c r="H919" t="s">
        <v>25</v>
      </c>
      <c r="I919" t="s">
        <v>816</v>
      </c>
      <c r="J919" t="s">
        <v>27</v>
      </c>
      <c r="K919" t="s">
        <v>127</v>
      </c>
      <c r="L919">
        <v>11561</v>
      </c>
      <c r="M919" t="s">
        <v>2987</v>
      </c>
      <c r="N919" t="s">
        <v>30</v>
      </c>
      <c r="O919" t="s">
        <v>31</v>
      </c>
      <c r="P919" t="s">
        <v>2988</v>
      </c>
      <c r="Q919" s="8">
        <v>177000</v>
      </c>
      <c r="R919">
        <v>1</v>
      </c>
      <c r="S919" s="8">
        <f>Table3[[#This Row],[Harga]]*Table3[[#This Row],[Quantity]]</f>
        <v>177000</v>
      </c>
      <c r="T919">
        <v>0.2</v>
      </c>
      <c r="U919" s="8">
        <f>Table3[[#This Row],[Discount]]*Table3[[#This Row],[Revenue]]</f>
        <v>35400</v>
      </c>
      <c r="V919" s="8">
        <f>Table3[[#This Row],[Revenue]]-Table3[[#This Row],[Total Discount]]</f>
        <v>141600</v>
      </c>
    </row>
    <row r="920" spans="1:22" x14ac:dyDescent="0.35">
      <c r="A920">
        <v>916</v>
      </c>
      <c r="B920" t="s">
        <v>2989</v>
      </c>
      <c r="C920" s="5">
        <v>42819</v>
      </c>
      <c r="D920" s="6">
        <v>2017</v>
      </c>
      <c r="E920" s="5" t="s">
        <v>159</v>
      </c>
      <c r="F920" s="7">
        <v>25</v>
      </c>
      <c r="G920" t="s">
        <v>24</v>
      </c>
      <c r="H920" t="s">
        <v>105</v>
      </c>
      <c r="I920" t="s">
        <v>2990</v>
      </c>
      <c r="J920" t="s">
        <v>27</v>
      </c>
      <c r="K920" t="s">
        <v>151</v>
      </c>
      <c r="L920">
        <v>78207</v>
      </c>
      <c r="M920" t="s">
        <v>1020</v>
      </c>
      <c r="N920" t="s">
        <v>135</v>
      </c>
      <c r="O920" t="s">
        <v>136</v>
      </c>
      <c r="P920" t="s">
        <v>1021</v>
      </c>
      <c r="Q920" s="8">
        <v>980000</v>
      </c>
      <c r="R920">
        <v>3</v>
      </c>
      <c r="S920" s="8">
        <f>Table3[[#This Row],[Harga]]*Table3[[#This Row],[Quantity]]</f>
        <v>2940000</v>
      </c>
      <c r="T920">
        <v>0.2</v>
      </c>
      <c r="U920" s="8">
        <f>Table3[[#This Row],[Discount]]*Table3[[#This Row],[Revenue]]</f>
        <v>588000</v>
      </c>
      <c r="V920" s="8">
        <f>Table3[[#This Row],[Revenue]]-Table3[[#This Row],[Total Discount]]</f>
        <v>2352000</v>
      </c>
    </row>
    <row r="921" spans="1:22" x14ac:dyDescent="0.35">
      <c r="A921">
        <v>917</v>
      </c>
      <c r="B921" t="s">
        <v>2991</v>
      </c>
      <c r="C921" s="5">
        <v>43098</v>
      </c>
      <c r="D921" s="6">
        <v>2017</v>
      </c>
      <c r="E921" s="5" t="s">
        <v>66</v>
      </c>
      <c r="F921" s="7">
        <v>29</v>
      </c>
      <c r="G921" t="s">
        <v>67</v>
      </c>
      <c r="H921" t="s">
        <v>25</v>
      </c>
      <c r="I921" t="s">
        <v>2672</v>
      </c>
      <c r="J921" t="s">
        <v>27</v>
      </c>
      <c r="K921" t="s">
        <v>500</v>
      </c>
      <c r="L921">
        <v>90049</v>
      </c>
      <c r="M921" t="s">
        <v>2271</v>
      </c>
      <c r="N921" t="s">
        <v>30</v>
      </c>
      <c r="O921" t="s">
        <v>108</v>
      </c>
      <c r="P921" t="s">
        <v>2272</v>
      </c>
      <c r="Q921" s="8">
        <v>259000</v>
      </c>
      <c r="R921">
        <v>4</v>
      </c>
      <c r="S921" s="8">
        <f>Table3[[#This Row],[Harga]]*Table3[[#This Row],[Quantity]]</f>
        <v>1036000</v>
      </c>
      <c r="T921">
        <v>0.2</v>
      </c>
      <c r="U921" s="8">
        <f>Table3[[#This Row],[Discount]]*Table3[[#This Row],[Revenue]]</f>
        <v>207200</v>
      </c>
      <c r="V921" s="8">
        <f>Table3[[#This Row],[Revenue]]-Table3[[#This Row],[Total Discount]]</f>
        <v>828800</v>
      </c>
    </row>
    <row r="922" spans="1:22" x14ac:dyDescent="0.35">
      <c r="A922">
        <v>918</v>
      </c>
      <c r="B922" t="s">
        <v>2992</v>
      </c>
      <c r="C922" s="5">
        <v>42822</v>
      </c>
      <c r="D922" s="6">
        <v>2017</v>
      </c>
      <c r="E922" s="5" t="s">
        <v>159</v>
      </c>
      <c r="F922" s="7">
        <v>28</v>
      </c>
      <c r="G922" t="s">
        <v>67</v>
      </c>
      <c r="H922" t="s">
        <v>139</v>
      </c>
      <c r="I922" t="s">
        <v>1534</v>
      </c>
      <c r="J922" t="s">
        <v>37</v>
      </c>
      <c r="K922" t="s">
        <v>253</v>
      </c>
      <c r="L922">
        <v>32216</v>
      </c>
      <c r="M922" t="s">
        <v>2363</v>
      </c>
      <c r="N922" t="s">
        <v>40</v>
      </c>
      <c r="O922" t="s">
        <v>71</v>
      </c>
      <c r="P922" t="s">
        <v>2364</v>
      </c>
      <c r="Q922" s="8">
        <v>153000</v>
      </c>
      <c r="R922">
        <v>9</v>
      </c>
      <c r="S922" s="8">
        <f>Table3[[#This Row],[Harga]]*Table3[[#This Row],[Quantity]]</f>
        <v>1377000</v>
      </c>
      <c r="T922">
        <v>0.7</v>
      </c>
      <c r="U922" s="8">
        <f>Table3[[#This Row],[Discount]]*Table3[[#This Row],[Revenue]]</f>
        <v>963899.99999999988</v>
      </c>
      <c r="V922" s="8">
        <f>Table3[[#This Row],[Revenue]]-Table3[[#This Row],[Total Discount]]</f>
        <v>413100.00000000012</v>
      </c>
    </row>
    <row r="923" spans="1:22" x14ac:dyDescent="0.35">
      <c r="A923">
        <v>919</v>
      </c>
      <c r="B923" t="s">
        <v>2993</v>
      </c>
      <c r="C923" s="5">
        <v>42068</v>
      </c>
      <c r="D923" s="6">
        <v>2015</v>
      </c>
      <c r="E923" s="5" t="s">
        <v>159</v>
      </c>
      <c r="F923" s="7">
        <v>5</v>
      </c>
      <c r="G923" t="s">
        <v>67</v>
      </c>
      <c r="H923" t="s">
        <v>139</v>
      </c>
      <c r="I923" t="s">
        <v>797</v>
      </c>
      <c r="J923" t="s">
        <v>27</v>
      </c>
      <c r="K923" t="s">
        <v>545</v>
      </c>
      <c r="L923">
        <v>10011</v>
      </c>
      <c r="M923" t="s">
        <v>2994</v>
      </c>
      <c r="N923" t="s">
        <v>40</v>
      </c>
      <c r="O923" t="s">
        <v>143</v>
      </c>
      <c r="P923" t="s">
        <v>405</v>
      </c>
      <c r="Q923" s="8">
        <v>30000</v>
      </c>
      <c r="R923">
        <v>3</v>
      </c>
      <c r="S923" s="8">
        <f>Table3[[#This Row],[Harga]]*Table3[[#This Row],[Quantity]]</f>
        <v>90000</v>
      </c>
      <c r="T923">
        <v>0</v>
      </c>
      <c r="U923" s="8">
        <f>Table3[[#This Row],[Discount]]*Table3[[#This Row],[Revenue]]</f>
        <v>0</v>
      </c>
      <c r="V923" s="8">
        <f>Table3[[#This Row],[Revenue]]-Table3[[#This Row],[Total Discount]]</f>
        <v>90000</v>
      </c>
    </row>
    <row r="924" spans="1:22" x14ac:dyDescent="0.35">
      <c r="A924">
        <v>920</v>
      </c>
      <c r="B924" t="s">
        <v>2995</v>
      </c>
      <c r="C924" s="5">
        <v>42687</v>
      </c>
      <c r="D924" s="6">
        <v>2016</v>
      </c>
      <c r="E924" s="5" t="s">
        <v>23</v>
      </c>
      <c r="F924" s="7">
        <v>13</v>
      </c>
      <c r="G924" t="s">
        <v>67</v>
      </c>
      <c r="H924" t="s">
        <v>131</v>
      </c>
      <c r="I924" t="s">
        <v>1211</v>
      </c>
      <c r="J924" t="s">
        <v>75</v>
      </c>
      <c r="K924" t="s">
        <v>166</v>
      </c>
      <c r="L924">
        <v>19143</v>
      </c>
      <c r="M924" t="s">
        <v>2996</v>
      </c>
      <c r="N924" t="s">
        <v>40</v>
      </c>
      <c r="O924" t="s">
        <v>63</v>
      </c>
      <c r="P924" t="s">
        <v>2997</v>
      </c>
      <c r="Q924" s="8">
        <v>218000</v>
      </c>
      <c r="R924">
        <v>7</v>
      </c>
      <c r="S924" s="8">
        <f>Table3[[#This Row],[Harga]]*Table3[[#This Row],[Quantity]]</f>
        <v>1526000</v>
      </c>
      <c r="T924">
        <v>0.2</v>
      </c>
      <c r="U924" s="8">
        <f>Table3[[#This Row],[Discount]]*Table3[[#This Row],[Revenue]]</f>
        <v>305200</v>
      </c>
      <c r="V924" s="8">
        <f>Table3[[#This Row],[Revenue]]-Table3[[#This Row],[Total Discount]]</f>
        <v>1220800</v>
      </c>
    </row>
    <row r="925" spans="1:22" x14ac:dyDescent="0.35">
      <c r="A925">
        <v>921</v>
      </c>
      <c r="B925" t="s">
        <v>2998</v>
      </c>
      <c r="C925" s="5">
        <v>42754</v>
      </c>
      <c r="D925" s="6">
        <v>2017</v>
      </c>
      <c r="E925" s="5" t="s">
        <v>115</v>
      </c>
      <c r="F925" s="7">
        <v>19</v>
      </c>
      <c r="G925" t="s">
        <v>116</v>
      </c>
      <c r="H925" t="s">
        <v>131</v>
      </c>
      <c r="I925" t="s">
        <v>1414</v>
      </c>
      <c r="J925" t="s">
        <v>27</v>
      </c>
      <c r="K925" t="s">
        <v>420</v>
      </c>
      <c r="L925">
        <v>76248</v>
      </c>
      <c r="M925" t="s">
        <v>2999</v>
      </c>
      <c r="N925" t="s">
        <v>40</v>
      </c>
      <c r="O925" t="s">
        <v>41</v>
      </c>
      <c r="P925" t="s">
        <v>3000</v>
      </c>
      <c r="Q925" s="8">
        <v>6000</v>
      </c>
      <c r="R925">
        <v>2</v>
      </c>
      <c r="S925" s="8">
        <f>Table3[[#This Row],[Harga]]*Table3[[#This Row],[Quantity]]</f>
        <v>12000</v>
      </c>
      <c r="T925">
        <v>0.2</v>
      </c>
      <c r="U925" s="8">
        <f>Table3[[#This Row],[Discount]]*Table3[[#This Row],[Revenue]]</f>
        <v>2400</v>
      </c>
      <c r="V925" s="8">
        <f>Table3[[#This Row],[Revenue]]-Table3[[#This Row],[Total Discount]]</f>
        <v>9600</v>
      </c>
    </row>
    <row r="926" spans="1:22" x14ac:dyDescent="0.35">
      <c r="A926">
        <v>922</v>
      </c>
      <c r="B926" t="s">
        <v>3001</v>
      </c>
      <c r="C926" s="5">
        <v>42482</v>
      </c>
      <c r="D926" s="6">
        <v>2016</v>
      </c>
      <c r="E926" s="5" t="s">
        <v>58</v>
      </c>
      <c r="F926" s="7">
        <v>22</v>
      </c>
      <c r="G926" t="s">
        <v>24</v>
      </c>
      <c r="H926" t="s">
        <v>25</v>
      </c>
      <c r="I926" t="s">
        <v>247</v>
      </c>
      <c r="J926" t="s">
        <v>27</v>
      </c>
      <c r="K926" t="s">
        <v>133</v>
      </c>
      <c r="L926">
        <v>94122</v>
      </c>
      <c r="M926" t="s">
        <v>3002</v>
      </c>
      <c r="N926" t="s">
        <v>30</v>
      </c>
      <c r="O926" t="s">
        <v>55</v>
      </c>
      <c r="P926" t="s">
        <v>3003</v>
      </c>
      <c r="Q926" s="8">
        <v>32000</v>
      </c>
      <c r="R926">
        <v>3</v>
      </c>
      <c r="S926" s="8">
        <f>Table3[[#This Row],[Harga]]*Table3[[#This Row],[Quantity]]</f>
        <v>96000</v>
      </c>
      <c r="T926">
        <v>0</v>
      </c>
      <c r="U926" s="8">
        <f>Table3[[#This Row],[Discount]]*Table3[[#This Row],[Revenue]]</f>
        <v>0</v>
      </c>
      <c r="V926" s="8">
        <f>Table3[[#This Row],[Revenue]]-Table3[[#This Row],[Total Discount]]</f>
        <v>96000</v>
      </c>
    </row>
    <row r="927" spans="1:22" x14ac:dyDescent="0.35">
      <c r="A927">
        <v>923</v>
      </c>
      <c r="B927" t="s">
        <v>3004</v>
      </c>
      <c r="C927" s="5">
        <v>41772</v>
      </c>
      <c r="D927" s="6">
        <v>2014</v>
      </c>
      <c r="E927" s="5" t="s">
        <v>87</v>
      </c>
      <c r="F927" s="7">
        <v>13</v>
      </c>
      <c r="G927" t="s">
        <v>51</v>
      </c>
      <c r="H927" t="s">
        <v>25</v>
      </c>
      <c r="I927" t="s">
        <v>1896</v>
      </c>
      <c r="J927" t="s">
        <v>75</v>
      </c>
      <c r="K927" t="s">
        <v>53</v>
      </c>
      <c r="L927">
        <v>33012</v>
      </c>
      <c r="M927" t="s">
        <v>1000</v>
      </c>
      <c r="N927" t="s">
        <v>40</v>
      </c>
      <c r="O927" t="s">
        <v>180</v>
      </c>
      <c r="P927" t="s">
        <v>1001</v>
      </c>
      <c r="Q927" s="8">
        <v>23000</v>
      </c>
      <c r="R927">
        <v>2</v>
      </c>
      <c r="S927" s="8">
        <f>Table3[[#This Row],[Harga]]*Table3[[#This Row],[Quantity]]</f>
        <v>46000</v>
      </c>
      <c r="T927">
        <v>0.2</v>
      </c>
      <c r="U927" s="8">
        <f>Table3[[#This Row],[Discount]]*Table3[[#This Row],[Revenue]]</f>
        <v>9200</v>
      </c>
      <c r="V927" s="8">
        <f>Table3[[#This Row],[Revenue]]-Table3[[#This Row],[Total Discount]]</f>
        <v>36800</v>
      </c>
    </row>
    <row r="928" spans="1:22" x14ac:dyDescent="0.35">
      <c r="A928">
        <v>924</v>
      </c>
      <c r="B928" t="s">
        <v>3005</v>
      </c>
      <c r="C928" s="5">
        <v>41933</v>
      </c>
      <c r="D928" s="6">
        <v>2014</v>
      </c>
      <c r="E928" s="5" t="s">
        <v>44</v>
      </c>
      <c r="F928" s="7">
        <v>21</v>
      </c>
      <c r="G928" t="s">
        <v>51</v>
      </c>
      <c r="H928" t="s">
        <v>25</v>
      </c>
      <c r="I928" t="s">
        <v>122</v>
      </c>
      <c r="J928" t="s">
        <v>27</v>
      </c>
      <c r="K928" t="s">
        <v>118</v>
      </c>
      <c r="L928">
        <v>45014</v>
      </c>
      <c r="M928" t="s">
        <v>1126</v>
      </c>
      <c r="N928" t="s">
        <v>40</v>
      </c>
      <c r="O928" t="s">
        <v>78</v>
      </c>
      <c r="P928" t="s">
        <v>1127</v>
      </c>
      <c r="Q928" s="8">
        <v>77000</v>
      </c>
      <c r="R928">
        <v>4</v>
      </c>
      <c r="S928" s="8">
        <f>Table3[[#This Row],[Harga]]*Table3[[#This Row],[Quantity]]</f>
        <v>308000</v>
      </c>
      <c r="T928">
        <v>0.2</v>
      </c>
      <c r="U928" s="8">
        <f>Table3[[#This Row],[Discount]]*Table3[[#This Row],[Revenue]]</f>
        <v>61600</v>
      </c>
      <c r="V928" s="8">
        <f>Table3[[#This Row],[Revenue]]-Table3[[#This Row],[Total Discount]]</f>
        <v>246400</v>
      </c>
    </row>
    <row r="929" spans="1:22" x14ac:dyDescent="0.35">
      <c r="A929">
        <v>925</v>
      </c>
      <c r="B929" t="s">
        <v>3006</v>
      </c>
      <c r="C929" s="5">
        <v>41712</v>
      </c>
      <c r="D929" s="6">
        <v>2014</v>
      </c>
      <c r="E929" s="5" t="s">
        <v>159</v>
      </c>
      <c r="F929" s="7">
        <v>14</v>
      </c>
      <c r="G929" t="s">
        <v>116</v>
      </c>
      <c r="H929" t="s">
        <v>139</v>
      </c>
      <c r="I929" t="s">
        <v>761</v>
      </c>
      <c r="J929" t="s">
        <v>37</v>
      </c>
      <c r="K929" t="s">
        <v>141</v>
      </c>
      <c r="L929">
        <v>92646</v>
      </c>
      <c r="M929" t="s">
        <v>1148</v>
      </c>
      <c r="N929" t="s">
        <v>40</v>
      </c>
      <c r="O929" t="s">
        <v>63</v>
      </c>
      <c r="P929" t="s">
        <v>1149</v>
      </c>
      <c r="Q929" s="8">
        <v>9000</v>
      </c>
      <c r="R929">
        <v>2</v>
      </c>
      <c r="S929" s="8">
        <f>Table3[[#This Row],[Harga]]*Table3[[#This Row],[Quantity]]</f>
        <v>18000</v>
      </c>
      <c r="T929">
        <v>0</v>
      </c>
      <c r="U929" s="8">
        <f>Table3[[#This Row],[Discount]]*Table3[[#This Row],[Revenue]]</f>
        <v>0</v>
      </c>
      <c r="V929" s="8">
        <f>Table3[[#This Row],[Revenue]]-Table3[[#This Row],[Total Discount]]</f>
        <v>18000</v>
      </c>
    </row>
    <row r="930" spans="1:22" x14ac:dyDescent="0.35">
      <c r="A930">
        <v>926</v>
      </c>
      <c r="B930" t="s">
        <v>3007</v>
      </c>
      <c r="C930" s="5">
        <v>43091</v>
      </c>
      <c r="D930" s="6">
        <v>2017</v>
      </c>
      <c r="E930" s="5" t="s">
        <v>66</v>
      </c>
      <c r="F930" s="7">
        <v>22</v>
      </c>
      <c r="G930" t="s">
        <v>35</v>
      </c>
      <c r="H930" t="s">
        <v>139</v>
      </c>
      <c r="I930" t="s">
        <v>920</v>
      </c>
      <c r="J930" t="s">
        <v>27</v>
      </c>
      <c r="K930" t="s">
        <v>133</v>
      </c>
      <c r="L930">
        <v>32127</v>
      </c>
      <c r="M930" t="s">
        <v>2994</v>
      </c>
      <c r="N930" t="s">
        <v>40</v>
      </c>
      <c r="O930" t="s">
        <v>143</v>
      </c>
      <c r="P930" t="s">
        <v>405</v>
      </c>
      <c r="Q930" s="8">
        <v>30000</v>
      </c>
      <c r="R930">
        <v>1</v>
      </c>
      <c r="S930" s="8">
        <f>Table3[[#This Row],[Harga]]*Table3[[#This Row],[Quantity]]</f>
        <v>30000</v>
      </c>
      <c r="T930">
        <v>0.2</v>
      </c>
      <c r="U930" s="8">
        <f>Table3[[#This Row],[Discount]]*Table3[[#This Row],[Revenue]]</f>
        <v>6000</v>
      </c>
      <c r="V930" s="8">
        <f>Table3[[#This Row],[Revenue]]-Table3[[#This Row],[Total Discount]]</f>
        <v>24000</v>
      </c>
    </row>
    <row r="931" spans="1:22" x14ac:dyDescent="0.35">
      <c r="A931">
        <v>927</v>
      </c>
      <c r="B931" t="s">
        <v>3008</v>
      </c>
      <c r="C931" s="5">
        <v>42698</v>
      </c>
      <c r="D931" s="6">
        <v>2016</v>
      </c>
      <c r="E931" s="5" t="s">
        <v>23</v>
      </c>
      <c r="F931" s="7">
        <v>24</v>
      </c>
      <c r="G931" t="s">
        <v>24</v>
      </c>
      <c r="H931" t="s">
        <v>139</v>
      </c>
      <c r="I931" t="s">
        <v>1258</v>
      </c>
      <c r="J931" t="s">
        <v>27</v>
      </c>
      <c r="K931" t="s">
        <v>28</v>
      </c>
      <c r="L931">
        <v>97504</v>
      </c>
      <c r="M931" t="s">
        <v>3009</v>
      </c>
      <c r="N931" t="s">
        <v>40</v>
      </c>
      <c r="O931" t="s">
        <v>63</v>
      </c>
      <c r="P931" t="s">
        <v>3010</v>
      </c>
      <c r="Q931" s="8">
        <v>25000</v>
      </c>
      <c r="R931">
        <v>1</v>
      </c>
      <c r="S931" s="8">
        <f>Table3[[#This Row],[Harga]]*Table3[[#This Row],[Quantity]]</f>
        <v>25000</v>
      </c>
      <c r="T931">
        <v>0.2</v>
      </c>
      <c r="U931" s="8">
        <f>Table3[[#This Row],[Discount]]*Table3[[#This Row],[Revenue]]</f>
        <v>5000</v>
      </c>
      <c r="V931" s="8">
        <f>Table3[[#This Row],[Revenue]]-Table3[[#This Row],[Total Discount]]</f>
        <v>20000</v>
      </c>
    </row>
    <row r="932" spans="1:22" x14ac:dyDescent="0.35">
      <c r="A932">
        <v>928</v>
      </c>
      <c r="B932" t="s">
        <v>3011</v>
      </c>
      <c r="C932" s="5">
        <v>43071</v>
      </c>
      <c r="D932" s="6">
        <v>2017</v>
      </c>
      <c r="E932" s="5" t="s">
        <v>66</v>
      </c>
      <c r="F932" s="7">
        <v>2</v>
      </c>
      <c r="G932" t="s">
        <v>24</v>
      </c>
      <c r="H932" t="s">
        <v>25</v>
      </c>
      <c r="I932" t="s">
        <v>3012</v>
      </c>
      <c r="J932" t="s">
        <v>27</v>
      </c>
      <c r="K932" t="s">
        <v>151</v>
      </c>
      <c r="L932">
        <v>22901</v>
      </c>
      <c r="M932" t="s">
        <v>3013</v>
      </c>
      <c r="N932" t="s">
        <v>40</v>
      </c>
      <c r="O932" t="s">
        <v>96</v>
      </c>
      <c r="P932" t="s">
        <v>3014</v>
      </c>
      <c r="Q932" s="8">
        <v>35000</v>
      </c>
      <c r="R932">
        <v>3</v>
      </c>
      <c r="S932" s="8">
        <f>Table3[[#This Row],[Harga]]*Table3[[#This Row],[Quantity]]</f>
        <v>105000</v>
      </c>
      <c r="T932">
        <v>0</v>
      </c>
      <c r="U932" s="8">
        <f>Table3[[#This Row],[Discount]]*Table3[[#This Row],[Revenue]]</f>
        <v>0</v>
      </c>
      <c r="V932" s="8">
        <f>Table3[[#This Row],[Revenue]]-Table3[[#This Row],[Total Discount]]</f>
        <v>105000</v>
      </c>
    </row>
    <row r="933" spans="1:22" x14ac:dyDescent="0.35">
      <c r="A933">
        <v>929</v>
      </c>
      <c r="B933" t="s">
        <v>3015</v>
      </c>
      <c r="C933" s="5">
        <v>42369</v>
      </c>
      <c r="D933" s="6">
        <v>2015</v>
      </c>
      <c r="E933" s="5" t="s">
        <v>66</v>
      </c>
      <c r="F933" s="7">
        <v>31</v>
      </c>
      <c r="G933" t="s">
        <v>24</v>
      </c>
      <c r="H933" t="s">
        <v>25</v>
      </c>
      <c r="I933" t="s">
        <v>607</v>
      </c>
      <c r="J933" t="s">
        <v>27</v>
      </c>
      <c r="K933" t="s">
        <v>28</v>
      </c>
      <c r="L933">
        <v>59801</v>
      </c>
      <c r="M933" t="s">
        <v>3016</v>
      </c>
      <c r="N933" t="s">
        <v>40</v>
      </c>
      <c r="O933" t="s">
        <v>71</v>
      </c>
      <c r="P933" t="s">
        <v>3017</v>
      </c>
      <c r="Q933" s="8">
        <v>488000</v>
      </c>
      <c r="R933">
        <v>2</v>
      </c>
      <c r="S933" s="8">
        <f>Table3[[#This Row],[Harga]]*Table3[[#This Row],[Quantity]]</f>
        <v>976000</v>
      </c>
      <c r="T933">
        <v>0.2</v>
      </c>
      <c r="U933" s="8">
        <f>Table3[[#This Row],[Discount]]*Table3[[#This Row],[Revenue]]</f>
        <v>195200</v>
      </c>
      <c r="V933" s="8">
        <f>Table3[[#This Row],[Revenue]]-Table3[[#This Row],[Total Discount]]</f>
        <v>780800</v>
      </c>
    </row>
    <row r="934" spans="1:22" x14ac:dyDescent="0.35">
      <c r="A934">
        <v>930</v>
      </c>
      <c r="B934" t="s">
        <v>3018</v>
      </c>
      <c r="C934" s="5">
        <v>43011</v>
      </c>
      <c r="D934" s="6">
        <v>2017</v>
      </c>
      <c r="E934" s="5" t="s">
        <v>44</v>
      </c>
      <c r="F934" s="7">
        <v>3</v>
      </c>
      <c r="G934" t="s">
        <v>51</v>
      </c>
      <c r="H934" t="s">
        <v>139</v>
      </c>
      <c r="I934" t="s">
        <v>3019</v>
      </c>
      <c r="J934" t="s">
        <v>27</v>
      </c>
      <c r="K934" t="s">
        <v>420</v>
      </c>
      <c r="L934">
        <v>55407</v>
      </c>
      <c r="M934" t="s">
        <v>3020</v>
      </c>
      <c r="N934" t="s">
        <v>40</v>
      </c>
      <c r="O934" t="s">
        <v>71</v>
      </c>
      <c r="P934" t="s">
        <v>3021</v>
      </c>
      <c r="Q934" s="8">
        <v>1794000</v>
      </c>
      <c r="R934">
        <v>2</v>
      </c>
      <c r="S934" s="8">
        <f>Table3[[#This Row],[Harga]]*Table3[[#This Row],[Quantity]]</f>
        <v>3588000</v>
      </c>
      <c r="T934">
        <v>0</v>
      </c>
      <c r="U934" s="8">
        <f>Table3[[#This Row],[Discount]]*Table3[[#This Row],[Revenue]]</f>
        <v>0</v>
      </c>
      <c r="V934" s="8">
        <f>Table3[[#This Row],[Revenue]]-Table3[[#This Row],[Total Discount]]</f>
        <v>3588000</v>
      </c>
    </row>
    <row r="935" spans="1:22" x14ac:dyDescent="0.35">
      <c r="A935">
        <v>931</v>
      </c>
      <c r="B935" t="s">
        <v>3022</v>
      </c>
      <c r="C935" s="5">
        <v>41880</v>
      </c>
      <c r="D935" s="6">
        <v>2014</v>
      </c>
      <c r="E935" s="5" t="s">
        <v>93</v>
      </c>
      <c r="F935" s="7">
        <v>29</v>
      </c>
      <c r="G935" t="s">
        <v>116</v>
      </c>
      <c r="H935" t="s">
        <v>25</v>
      </c>
      <c r="I935" t="s">
        <v>1788</v>
      </c>
      <c r="J935" t="s">
        <v>27</v>
      </c>
      <c r="K935" t="s">
        <v>651</v>
      </c>
      <c r="L935">
        <v>33178</v>
      </c>
      <c r="M935" t="s">
        <v>3023</v>
      </c>
      <c r="N935" t="s">
        <v>40</v>
      </c>
      <c r="O935" t="s">
        <v>143</v>
      </c>
      <c r="P935" t="s">
        <v>3024</v>
      </c>
      <c r="Q935" s="8">
        <v>30000</v>
      </c>
      <c r="R935">
        <v>2</v>
      </c>
      <c r="S935" s="8">
        <f>Table3[[#This Row],[Harga]]*Table3[[#This Row],[Quantity]]</f>
        <v>60000</v>
      </c>
      <c r="T935">
        <v>0.2</v>
      </c>
      <c r="U935" s="8">
        <f>Table3[[#This Row],[Discount]]*Table3[[#This Row],[Revenue]]</f>
        <v>12000</v>
      </c>
      <c r="V935" s="8">
        <f>Table3[[#This Row],[Revenue]]-Table3[[#This Row],[Total Discount]]</f>
        <v>48000</v>
      </c>
    </row>
    <row r="936" spans="1:22" x14ac:dyDescent="0.35">
      <c r="A936">
        <v>932</v>
      </c>
      <c r="B936" t="s">
        <v>3025</v>
      </c>
      <c r="C936" s="5">
        <v>42550</v>
      </c>
      <c r="D936" s="6">
        <v>2016</v>
      </c>
      <c r="E936" s="5" t="s">
        <v>34</v>
      </c>
      <c r="F936" s="7">
        <v>29</v>
      </c>
      <c r="G936" t="s">
        <v>51</v>
      </c>
      <c r="H936" t="s">
        <v>25</v>
      </c>
      <c r="I936" t="s">
        <v>2462</v>
      </c>
      <c r="J936" t="s">
        <v>27</v>
      </c>
      <c r="K936" t="s">
        <v>354</v>
      </c>
      <c r="L936">
        <v>29501</v>
      </c>
      <c r="M936" t="s">
        <v>2135</v>
      </c>
      <c r="N936" t="s">
        <v>40</v>
      </c>
      <c r="O936" t="s">
        <v>84</v>
      </c>
      <c r="P936" t="s">
        <v>2136</v>
      </c>
      <c r="Q936" s="8">
        <v>103000</v>
      </c>
      <c r="R936">
        <v>6</v>
      </c>
      <c r="S936" s="8">
        <f>Table3[[#This Row],[Harga]]*Table3[[#This Row],[Quantity]]</f>
        <v>618000</v>
      </c>
      <c r="T936">
        <v>0</v>
      </c>
      <c r="U936" s="8">
        <f>Table3[[#This Row],[Discount]]*Table3[[#This Row],[Revenue]]</f>
        <v>0</v>
      </c>
      <c r="V936" s="8">
        <f>Table3[[#This Row],[Revenue]]-Table3[[#This Row],[Total Discount]]</f>
        <v>618000</v>
      </c>
    </row>
    <row r="937" spans="1:22" x14ac:dyDescent="0.35">
      <c r="A937">
        <v>933</v>
      </c>
      <c r="B937" t="s">
        <v>3026</v>
      </c>
      <c r="C937" s="5">
        <v>42602</v>
      </c>
      <c r="D937" s="6">
        <v>2016</v>
      </c>
      <c r="E937" s="5" t="s">
        <v>93</v>
      </c>
      <c r="F937" s="7">
        <v>20</v>
      </c>
      <c r="G937" t="s">
        <v>35</v>
      </c>
      <c r="H937" t="s">
        <v>25</v>
      </c>
      <c r="I937" t="s">
        <v>538</v>
      </c>
      <c r="J937" t="s">
        <v>75</v>
      </c>
      <c r="K937" t="s">
        <v>113</v>
      </c>
      <c r="L937">
        <v>48205</v>
      </c>
      <c r="M937" t="s">
        <v>3027</v>
      </c>
      <c r="N937" t="s">
        <v>135</v>
      </c>
      <c r="O937" t="s">
        <v>136</v>
      </c>
      <c r="P937" t="s">
        <v>3028</v>
      </c>
      <c r="Q937" s="8">
        <v>15000</v>
      </c>
      <c r="R937">
        <v>2</v>
      </c>
      <c r="S937" s="8">
        <f>Table3[[#This Row],[Harga]]*Table3[[#This Row],[Quantity]]</f>
        <v>30000</v>
      </c>
      <c r="T937">
        <v>0</v>
      </c>
      <c r="U937" s="8">
        <f>Table3[[#This Row],[Discount]]*Table3[[#This Row],[Revenue]]</f>
        <v>0</v>
      </c>
      <c r="V937" s="8">
        <f>Table3[[#This Row],[Revenue]]-Table3[[#This Row],[Total Discount]]</f>
        <v>30000</v>
      </c>
    </row>
    <row r="938" spans="1:22" x14ac:dyDescent="0.35">
      <c r="A938">
        <v>934</v>
      </c>
      <c r="B938" t="s">
        <v>3029</v>
      </c>
      <c r="C938" s="5">
        <v>43029</v>
      </c>
      <c r="D938" s="6">
        <v>2017</v>
      </c>
      <c r="E938" s="5" t="s">
        <v>44</v>
      </c>
      <c r="F938" s="7">
        <v>21</v>
      </c>
      <c r="G938" t="s">
        <v>51</v>
      </c>
      <c r="H938" t="s">
        <v>25</v>
      </c>
      <c r="I938" t="s">
        <v>2358</v>
      </c>
      <c r="J938" t="s">
        <v>37</v>
      </c>
      <c r="K938" t="s">
        <v>89</v>
      </c>
      <c r="L938">
        <v>97477</v>
      </c>
      <c r="M938" t="s">
        <v>1465</v>
      </c>
      <c r="N938" t="s">
        <v>40</v>
      </c>
      <c r="O938" t="s">
        <v>63</v>
      </c>
      <c r="P938" t="s">
        <v>1466</v>
      </c>
      <c r="Q938" s="8">
        <v>13000</v>
      </c>
      <c r="R938">
        <v>1</v>
      </c>
      <c r="S938" s="8">
        <f>Table3[[#This Row],[Harga]]*Table3[[#This Row],[Quantity]]</f>
        <v>13000</v>
      </c>
      <c r="T938">
        <v>0.2</v>
      </c>
      <c r="U938" s="8">
        <f>Table3[[#This Row],[Discount]]*Table3[[#This Row],[Revenue]]</f>
        <v>2600</v>
      </c>
      <c r="V938" s="8">
        <f>Table3[[#This Row],[Revenue]]-Table3[[#This Row],[Total Discount]]</f>
        <v>10400</v>
      </c>
    </row>
    <row r="939" spans="1:22" x14ac:dyDescent="0.35">
      <c r="A939">
        <v>935</v>
      </c>
      <c r="B939" t="s">
        <v>3030</v>
      </c>
      <c r="C939" s="5">
        <v>43029</v>
      </c>
      <c r="D939" s="6">
        <v>2017</v>
      </c>
      <c r="E939" s="5" t="s">
        <v>44</v>
      </c>
      <c r="F939" s="7">
        <v>21</v>
      </c>
      <c r="G939" t="s">
        <v>24</v>
      </c>
      <c r="H939" t="s">
        <v>139</v>
      </c>
      <c r="I939" t="s">
        <v>3031</v>
      </c>
      <c r="J939" t="s">
        <v>37</v>
      </c>
      <c r="K939" t="s">
        <v>218</v>
      </c>
      <c r="L939">
        <v>46203</v>
      </c>
      <c r="M939" t="s">
        <v>921</v>
      </c>
      <c r="N939" t="s">
        <v>40</v>
      </c>
      <c r="O939" t="s">
        <v>84</v>
      </c>
      <c r="P939" t="s">
        <v>922</v>
      </c>
      <c r="Q939" s="8">
        <v>341000</v>
      </c>
      <c r="R939">
        <v>8</v>
      </c>
      <c r="S939" s="8">
        <f>Table3[[#This Row],[Harga]]*Table3[[#This Row],[Quantity]]</f>
        <v>2728000</v>
      </c>
      <c r="T939">
        <v>0</v>
      </c>
      <c r="U939" s="8">
        <f>Table3[[#This Row],[Discount]]*Table3[[#This Row],[Revenue]]</f>
        <v>0</v>
      </c>
      <c r="V939" s="8">
        <f>Table3[[#This Row],[Revenue]]-Table3[[#This Row],[Total Discount]]</f>
        <v>2728000</v>
      </c>
    </row>
    <row r="940" spans="1:22" x14ac:dyDescent="0.35">
      <c r="A940">
        <v>936</v>
      </c>
      <c r="B940" t="s">
        <v>3032</v>
      </c>
      <c r="C940" s="5">
        <v>42507</v>
      </c>
      <c r="D940" s="6">
        <v>2016</v>
      </c>
      <c r="E940" s="5" t="s">
        <v>87</v>
      </c>
      <c r="F940" s="7">
        <v>17</v>
      </c>
      <c r="G940" t="s">
        <v>24</v>
      </c>
      <c r="H940" t="s">
        <v>139</v>
      </c>
      <c r="I940" t="s">
        <v>2864</v>
      </c>
      <c r="J940" t="s">
        <v>37</v>
      </c>
      <c r="K940" t="s">
        <v>141</v>
      </c>
      <c r="L940">
        <v>32712</v>
      </c>
      <c r="M940" t="s">
        <v>3033</v>
      </c>
      <c r="N940" t="s">
        <v>40</v>
      </c>
      <c r="O940" t="s">
        <v>71</v>
      </c>
      <c r="P940" t="s">
        <v>3034</v>
      </c>
      <c r="Q940" s="8">
        <v>3000</v>
      </c>
      <c r="R940">
        <v>2</v>
      </c>
      <c r="S940" s="8">
        <f>Table3[[#This Row],[Harga]]*Table3[[#This Row],[Quantity]]</f>
        <v>6000</v>
      </c>
      <c r="T940">
        <v>0.7</v>
      </c>
      <c r="U940" s="8">
        <f>Table3[[#This Row],[Discount]]*Table3[[#This Row],[Revenue]]</f>
        <v>4200</v>
      </c>
      <c r="V940" s="8">
        <f>Table3[[#This Row],[Revenue]]-Table3[[#This Row],[Total Discount]]</f>
        <v>1800</v>
      </c>
    </row>
    <row r="941" spans="1:22" x14ac:dyDescent="0.35">
      <c r="A941">
        <v>937</v>
      </c>
      <c r="B941" t="s">
        <v>3035</v>
      </c>
      <c r="C941" s="5">
        <v>42038</v>
      </c>
      <c r="D941" s="6">
        <v>2015</v>
      </c>
      <c r="E941" s="5" t="s">
        <v>344</v>
      </c>
      <c r="F941" s="7">
        <v>3</v>
      </c>
      <c r="G941" t="s">
        <v>35</v>
      </c>
      <c r="H941" t="s">
        <v>25</v>
      </c>
      <c r="I941" t="s">
        <v>2354</v>
      </c>
      <c r="J941" t="s">
        <v>37</v>
      </c>
      <c r="K941" t="s">
        <v>545</v>
      </c>
      <c r="L941">
        <v>90008</v>
      </c>
      <c r="M941" t="s">
        <v>3036</v>
      </c>
      <c r="N941" t="s">
        <v>30</v>
      </c>
      <c r="O941" t="s">
        <v>55</v>
      </c>
      <c r="P941" t="s">
        <v>3037</v>
      </c>
      <c r="Q941" s="8">
        <v>137000</v>
      </c>
      <c r="R941">
        <v>4</v>
      </c>
      <c r="S941" s="8">
        <f>Table3[[#This Row],[Harga]]*Table3[[#This Row],[Quantity]]</f>
        <v>548000</v>
      </c>
      <c r="T941">
        <v>0</v>
      </c>
      <c r="U941" s="8">
        <f>Table3[[#This Row],[Discount]]*Table3[[#This Row],[Revenue]]</f>
        <v>0</v>
      </c>
      <c r="V941" s="8">
        <f>Table3[[#This Row],[Revenue]]-Table3[[#This Row],[Total Discount]]</f>
        <v>548000</v>
      </c>
    </row>
    <row r="942" spans="1:22" x14ac:dyDescent="0.35">
      <c r="A942">
        <v>938</v>
      </c>
      <c r="B942" t="s">
        <v>3038</v>
      </c>
      <c r="C942" s="5">
        <v>43087</v>
      </c>
      <c r="D942" s="6">
        <v>2017</v>
      </c>
      <c r="E942" s="5" t="s">
        <v>66</v>
      </c>
      <c r="F942" s="7">
        <v>18</v>
      </c>
      <c r="G942" t="s">
        <v>67</v>
      </c>
      <c r="H942" t="s">
        <v>25</v>
      </c>
      <c r="I942" t="s">
        <v>3039</v>
      </c>
      <c r="J942" t="s">
        <v>27</v>
      </c>
      <c r="K942" t="s">
        <v>188</v>
      </c>
      <c r="L942">
        <v>11572</v>
      </c>
      <c r="M942" t="s">
        <v>3040</v>
      </c>
      <c r="N942" t="s">
        <v>30</v>
      </c>
      <c r="O942" t="s">
        <v>55</v>
      </c>
      <c r="P942" t="s">
        <v>3041</v>
      </c>
      <c r="Q942" s="8">
        <v>19000</v>
      </c>
      <c r="R942">
        <v>2</v>
      </c>
      <c r="S942" s="8">
        <f>Table3[[#This Row],[Harga]]*Table3[[#This Row],[Quantity]]</f>
        <v>38000</v>
      </c>
      <c r="T942">
        <v>0</v>
      </c>
      <c r="U942" s="8">
        <f>Table3[[#This Row],[Discount]]*Table3[[#This Row],[Revenue]]</f>
        <v>0</v>
      </c>
      <c r="V942" s="8">
        <f>Table3[[#This Row],[Revenue]]-Table3[[#This Row],[Total Discount]]</f>
        <v>38000</v>
      </c>
    </row>
    <row r="943" spans="1:22" x14ac:dyDescent="0.35">
      <c r="A943">
        <v>939</v>
      </c>
      <c r="B943" t="s">
        <v>3042</v>
      </c>
      <c r="C943" s="5">
        <v>42689</v>
      </c>
      <c r="D943" s="6">
        <v>2016</v>
      </c>
      <c r="E943" s="5" t="s">
        <v>23</v>
      </c>
      <c r="F943" s="7">
        <v>15</v>
      </c>
      <c r="G943" t="s">
        <v>35</v>
      </c>
      <c r="H943" t="s">
        <v>25</v>
      </c>
      <c r="I943" t="s">
        <v>226</v>
      </c>
      <c r="J943" t="s">
        <v>37</v>
      </c>
      <c r="K943" t="s">
        <v>193</v>
      </c>
      <c r="L943">
        <v>90008</v>
      </c>
      <c r="M943" t="s">
        <v>1205</v>
      </c>
      <c r="N943" t="s">
        <v>135</v>
      </c>
      <c r="O943" t="s">
        <v>162</v>
      </c>
      <c r="P943" t="s">
        <v>1206</v>
      </c>
      <c r="Q943" s="8">
        <v>133000</v>
      </c>
      <c r="R943">
        <v>3</v>
      </c>
      <c r="S943" s="8">
        <f>Table3[[#This Row],[Harga]]*Table3[[#This Row],[Quantity]]</f>
        <v>399000</v>
      </c>
      <c r="T943">
        <v>0</v>
      </c>
      <c r="U943" s="8">
        <f>Table3[[#This Row],[Discount]]*Table3[[#This Row],[Revenue]]</f>
        <v>0</v>
      </c>
      <c r="V943" s="8">
        <f>Table3[[#This Row],[Revenue]]-Table3[[#This Row],[Total Discount]]</f>
        <v>399000</v>
      </c>
    </row>
    <row r="944" spans="1:22" x14ac:dyDescent="0.35">
      <c r="A944">
        <v>940</v>
      </c>
      <c r="B944" t="s">
        <v>3043</v>
      </c>
      <c r="C944" s="5">
        <v>42919</v>
      </c>
      <c r="D944" s="6">
        <v>2017</v>
      </c>
      <c r="E944" s="5" t="s">
        <v>104</v>
      </c>
      <c r="F944" s="7">
        <v>3</v>
      </c>
      <c r="G944" t="s">
        <v>67</v>
      </c>
      <c r="H944" t="s">
        <v>25</v>
      </c>
      <c r="I944" t="s">
        <v>1978</v>
      </c>
      <c r="J944" t="s">
        <v>37</v>
      </c>
      <c r="K944" t="s">
        <v>500</v>
      </c>
      <c r="L944">
        <v>77041</v>
      </c>
      <c r="M944" t="s">
        <v>3044</v>
      </c>
      <c r="N944" t="s">
        <v>40</v>
      </c>
      <c r="O944" t="s">
        <v>63</v>
      </c>
      <c r="P944" t="s">
        <v>3045</v>
      </c>
      <c r="Q944" s="8">
        <v>274000</v>
      </c>
      <c r="R944">
        <v>7</v>
      </c>
      <c r="S944" s="8">
        <f>Table3[[#This Row],[Harga]]*Table3[[#This Row],[Quantity]]</f>
        <v>1918000</v>
      </c>
      <c r="T944">
        <v>0.2</v>
      </c>
      <c r="U944" s="8">
        <f>Table3[[#This Row],[Discount]]*Table3[[#This Row],[Revenue]]</f>
        <v>383600</v>
      </c>
      <c r="V944" s="8">
        <f>Table3[[#This Row],[Revenue]]-Table3[[#This Row],[Total Discount]]</f>
        <v>1534400</v>
      </c>
    </row>
    <row r="945" spans="1:22" x14ac:dyDescent="0.35">
      <c r="A945">
        <v>941</v>
      </c>
      <c r="B945" t="s">
        <v>3046</v>
      </c>
      <c r="C945" s="5">
        <v>41654</v>
      </c>
      <c r="D945" s="6">
        <v>2014</v>
      </c>
      <c r="E945" s="5" t="s">
        <v>115</v>
      </c>
      <c r="F945" s="7">
        <v>15</v>
      </c>
      <c r="G945" t="s">
        <v>24</v>
      </c>
      <c r="H945" t="s">
        <v>139</v>
      </c>
      <c r="I945" t="s">
        <v>3047</v>
      </c>
      <c r="J945" t="s">
        <v>27</v>
      </c>
      <c r="K945" t="s">
        <v>166</v>
      </c>
      <c r="L945">
        <v>30076</v>
      </c>
      <c r="M945" t="s">
        <v>593</v>
      </c>
      <c r="N945" t="s">
        <v>135</v>
      </c>
      <c r="O945" t="s">
        <v>162</v>
      </c>
      <c r="P945" t="s">
        <v>594</v>
      </c>
      <c r="Q945" s="8">
        <v>210000</v>
      </c>
      <c r="R945">
        <v>5</v>
      </c>
      <c r="S945" s="8">
        <f>Table3[[#This Row],[Harga]]*Table3[[#This Row],[Quantity]]</f>
        <v>1050000</v>
      </c>
      <c r="T945">
        <v>0</v>
      </c>
      <c r="U945" s="8">
        <f>Table3[[#This Row],[Discount]]*Table3[[#This Row],[Revenue]]</f>
        <v>0</v>
      </c>
      <c r="V945" s="8">
        <f>Table3[[#This Row],[Revenue]]-Table3[[#This Row],[Total Discount]]</f>
        <v>1050000</v>
      </c>
    </row>
    <row r="946" spans="1:22" x14ac:dyDescent="0.35">
      <c r="A946">
        <v>942</v>
      </c>
      <c r="B946" t="s">
        <v>3048</v>
      </c>
      <c r="C946" s="5">
        <v>42855</v>
      </c>
      <c r="D946" s="6">
        <v>2017</v>
      </c>
      <c r="E946" s="5" t="s">
        <v>58</v>
      </c>
      <c r="F946" s="7">
        <v>30</v>
      </c>
      <c r="G946" t="s">
        <v>51</v>
      </c>
      <c r="H946" t="s">
        <v>25</v>
      </c>
      <c r="I946" t="s">
        <v>1763</v>
      </c>
      <c r="J946" t="s">
        <v>75</v>
      </c>
      <c r="K946" t="s">
        <v>133</v>
      </c>
      <c r="L946">
        <v>33437</v>
      </c>
      <c r="M946" t="s">
        <v>3049</v>
      </c>
      <c r="N946" t="s">
        <v>40</v>
      </c>
      <c r="O946" t="s">
        <v>41</v>
      </c>
      <c r="P946" t="s">
        <v>3050</v>
      </c>
      <c r="Q946" s="8">
        <v>5000</v>
      </c>
      <c r="R946">
        <v>2</v>
      </c>
      <c r="S946" s="8">
        <f>Table3[[#This Row],[Harga]]*Table3[[#This Row],[Quantity]]</f>
        <v>10000</v>
      </c>
      <c r="T946">
        <v>0.2</v>
      </c>
      <c r="U946" s="8">
        <f>Table3[[#This Row],[Discount]]*Table3[[#This Row],[Revenue]]</f>
        <v>2000</v>
      </c>
      <c r="V946" s="8">
        <f>Table3[[#This Row],[Revenue]]-Table3[[#This Row],[Total Discount]]</f>
        <v>8000</v>
      </c>
    </row>
    <row r="947" spans="1:22" x14ac:dyDescent="0.35">
      <c r="A947">
        <v>943</v>
      </c>
      <c r="B947" t="s">
        <v>3051</v>
      </c>
      <c r="C947" s="5">
        <v>42316</v>
      </c>
      <c r="D947" s="6">
        <v>2015</v>
      </c>
      <c r="E947" s="5" t="s">
        <v>23</v>
      </c>
      <c r="F947" s="7">
        <v>8</v>
      </c>
      <c r="G947" t="s">
        <v>67</v>
      </c>
      <c r="H947" t="s">
        <v>131</v>
      </c>
      <c r="I947" t="s">
        <v>2342</v>
      </c>
      <c r="J947" t="s">
        <v>27</v>
      </c>
      <c r="K947" t="s">
        <v>61</v>
      </c>
      <c r="L947">
        <v>2038</v>
      </c>
      <c r="M947" t="s">
        <v>827</v>
      </c>
      <c r="N947" t="s">
        <v>40</v>
      </c>
      <c r="O947" t="s">
        <v>96</v>
      </c>
      <c r="P947" t="s">
        <v>828</v>
      </c>
      <c r="Q947" s="8">
        <v>10000</v>
      </c>
      <c r="R947">
        <v>5</v>
      </c>
      <c r="S947" s="8">
        <f>Table3[[#This Row],[Harga]]*Table3[[#This Row],[Quantity]]</f>
        <v>50000</v>
      </c>
      <c r="T947">
        <v>0</v>
      </c>
      <c r="U947" s="8">
        <f>Table3[[#This Row],[Discount]]*Table3[[#This Row],[Revenue]]</f>
        <v>0</v>
      </c>
      <c r="V947" s="8">
        <f>Table3[[#This Row],[Revenue]]-Table3[[#This Row],[Total Discount]]</f>
        <v>50000</v>
      </c>
    </row>
    <row r="948" spans="1:22" x14ac:dyDescent="0.35">
      <c r="A948">
        <v>944</v>
      </c>
      <c r="B948" t="s">
        <v>3052</v>
      </c>
      <c r="C948" s="5">
        <v>42307</v>
      </c>
      <c r="D948" s="6">
        <v>2015</v>
      </c>
      <c r="E948" s="5" t="s">
        <v>44</v>
      </c>
      <c r="F948" s="7">
        <v>30</v>
      </c>
      <c r="G948" t="s">
        <v>24</v>
      </c>
      <c r="H948" t="s">
        <v>25</v>
      </c>
      <c r="I948" t="s">
        <v>2916</v>
      </c>
      <c r="J948" t="s">
        <v>75</v>
      </c>
      <c r="K948" t="s">
        <v>545</v>
      </c>
      <c r="L948">
        <v>48227</v>
      </c>
      <c r="M948" t="s">
        <v>3053</v>
      </c>
      <c r="N948" t="s">
        <v>135</v>
      </c>
      <c r="O948" t="s">
        <v>136</v>
      </c>
      <c r="P948" t="s">
        <v>3054</v>
      </c>
      <c r="Q948" s="8">
        <v>300000</v>
      </c>
      <c r="R948">
        <v>2</v>
      </c>
      <c r="S948" s="8">
        <f>Table3[[#This Row],[Harga]]*Table3[[#This Row],[Quantity]]</f>
        <v>600000</v>
      </c>
      <c r="T948">
        <v>0</v>
      </c>
      <c r="U948" s="8">
        <f>Table3[[#This Row],[Discount]]*Table3[[#This Row],[Revenue]]</f>
        <v>0</v>
      </c>
      <c r="V948" s="8">
        <f>Table3[[#This Row],[Revenue]]-Table3[[#This Row],[Total Discount]]</f>
        <v>600000</v>
      </c>
    </row>
    <row r="949" spans="1:22" x14ac:dyDescent="0.35">
      <c r="A949">
        <v>945</v>
      </c>
      <c r="B949" t="s">
        <v>3055</v>
      </c>
      <c r="C949" s="5">
        <v>42964</v>
      </c>
      <c r="D949" s="6">
        <v>2017</v>
      </c>
      <c r="E949" s="5" t="s">
        <v>93</v>
      </c>
      <c r="F949" s="7">
        <v>17</v>
      </c>
      <c r="G949" t="s">
        <v>51</v>
      </c>
      <c r="H949" t="s">
        <v>25</v>
      </c>
      <c r="I949" t="s">
        <v>3056</v>
      </c>
      <c r="J949" t="s">
        <v>37</v>
      </c>
      <c r="K949" t="s">
        <v>324</v>
      </c>
      <c r="L949">
        <v>13601</v>
      </c>
      <c r="M949" t="s">
        <v>3057</v>
      </c>
      <c r="N949" t="s">
        <v>40</v>
      </c>
      <c r="O949" t="s">
        <v>71</v>
      </c>
      <c r="P949" t="s">
        <v>3058</v>
      </c>
      <c r="Q949" s="8">
        <v>896000</v>
      </c>
      <c r="R949">
        <v>5</v>
      </c>
      <c r="S949" s="8">
        <f>Table3[[#This Row],[Harga]]*Table3[[#This Row],[Quantity]]</f>
        <v>4480000</v>
      </c>
      <c r="T949">
        <v>0.2</v>
      </c>
      <c r="U949" s="8">
        <f>Table3[[#This Row],[Discount]]*Table3[[#This Row],[Revenue]]</f>
        <v>896000</v>
      </c>
      <c r="V949" s="8">
        <f>Table3[[#This Row],[Revenue]]-Table3[[#This Row],[Total Discount]]</f>
        <v>3584000</v>
      </c>
    </row>
    <row r="950" spans="1:22" x14ac:dyDescent="0.35">
      <c r="A950">
        <v>946</v>
      </c>
      <c r="B950" t="s">
        <v>3059</v>
      </c>
      <c r="C950" s="5">
        <v>42280</v>
      </c>
      <c r="D950" s="6">
        <v>2015</v>
      </c>
      <c r="E950" s="5" t="s">
        <v>44</v>
      </c>
      <c r="F950" s="7">
        <v>3</v>
      </c>
      <c r="G950" t="s">
        <v>51</v>
      </c>
      <c r="H950" t="s">
        <v>25</v>
      </c>
      <c r="I950" t="s">
        <v>459</v>
      </c>
      <c r="J950" t="s">
        <v>37</v>
      </c>
      <c r="K950" t="s">
        <v>100</v>
      </c>
      <c r="L950">
        <v>19601</v>
      </c>
      <c r="M950" t="s">
        <v>3060</v>
      </c>
      <c r="N950" t="s">
        <v>40</v>
      </c>
      <c r="O950" t="s">
        <v>84</v>
      </c>
      <c r="P950" t="s">
        <v>3061</v>
      </c>
      <c r="Q950" s="8">
        <v>16000</v>
      </c>
      <c r="R950">
        <v>2</v>
      </c>
      <c r="S950" s="8">
        <f>Table3[[#This Row],[Harga]]*Table3[[#This Row],[Quantity]]</f>
        <v>32000</v>
      </c>
      <c r="T950">
        <v>0.2</v>
      </c>
      <c r="U950" s="8">
        <f>Table3[[#This Row],[Discount]]*Table3[[#This Row],[Revenue]]</f>
        <v>6400</v>
      </c>
      <c r="V950" s="8">
        <f>Table3[[#This Row],[Revenue]]-Table3[[#This Row],[Total Discount]]</f>
        <v>25600</v>
      </c>
    </row>
    <row r="951" spans="1:22" x14ac:dyDescent="0.35">
      <c r="A951">
        <v>947</v>
      </c>
      <c r="B951" t="s">
        <v>3062</v>
      </c>
      <c r="C951" s="5">
        <v>42559</v>
      </c>
      <c r="D951" s="6">
        <v>2016</v>
      </c>
      <c r="E951" s="5" t="s">
        <v>104</v>
      </c>
      <c r="F951" s="7">
        <v>8</v>
      </c>
      <c r="G951" t="s">
        <v>67</v>
      </c>
      <c r="H951" t="s">
        <v>139</v>
      </c>
      <c r="I951" t="s">
        <v>3063</v>
      </c>
      <c r="J951" t="s">
        <v>37</v>
      </c>
      <c r="K951" t="s">
        <v>166</v>
      </c>
      <c r="L951">
        <v>76017</v>
      </c>
      <c r="M951" t="s">
        <v>3064</v>
      </c>
      <c r="N951" t="s">
        <v>135</v>
      </c>
      <c r="O951" t="s">
        <v>136</v>
      </c>
      <c r="P951" t="s">
        <v>3065</v>
      </c>
      <c r="Q951" s="8">
        <v>864000</v>
      </c>
      <c r="R951">
        <v>9</v>
      </c>
      <c r="S951" s="8">
        <f>Table3[[#This Row],[Harga]]*Table3[[#This Row],[Quantity]]</f>
        <v>7776000</v>
      </c>
      <c r="T951">
        <v>0.2</v>
      </c>
      <c r="U951" s="8">
        <f>Table3[[#This Row],[Discount]]*Table3[[#This Row],[Revenue]]</f>
        <v>1555200</v>
      </c>
      <c r="V951" s="8">
        <f>Table3[[#This Row],[Revenue]]-Table3[[#This Row],[Total Discount]]</f>
        <v>6220800</v>
      </c>
    </row>
    <row r="952" spans="1:22" x14ac:dyDescent="0.35">
      <c r="A952">
        <v>948</v>
      </c>
      <c r="B952" t="s">
        <v>3066</v>
      </c>
      <c r="C952" s="5">
        <v>43074</v>
      </c>
      <c r="D952" s="6">
        <v>2017</v>
      </c>
      <c r="E952" s="5" t="s">
        <v>66</v>
      </c>
      <c r="F952" s="7">
        <v>5</v>
      </c>
      <c r="G952" t="s">
        <v>35</v>
      </c>
      <c r="H952" t="s">
        <v>25</v>
      </c>
      <c r="I952" t="s">
        <v>1278</v>
      </c>
      <c r="J952" t="s">
        <v>27</v>
      </c>
      <c r="K952" t="s">
        <v>89</v>
      </c>
      <c r="L952">
        <v>92024</v>
      </c>
      <c r="M952" t="s">
        <v>738</v>
      </c>
      <c r="N952" t="s">
        <v>40</v>
      </c>
      <c r="O952" t="s">
        <v>63</v>
      </c>
      <c r="P952" t="s">
        <v>739</v>
      </c>
      <c r="Q952" s="8">
        <v>100000</v>
      </c>
      <c r="R952">
        <v>3</v>
      </c>
      <c r="S952" s="8">
        <f>Table3[[#This Row],[Harga]]*Table3[[#This Row],[Quantity]]</f>
        <v>300000</v>
      </c>
      <c r="T952">
        <v>0</v>
      </c>
      <c r="U952" s="8">
        <f>Table3[[#This Row],[Discount]]*Table3[[#This Row],[Revenue]]</f>
        <v>0</v>
      </c>
      <c r="V952" s="8">
        <f>Table3[[#This Row],[Revenue]]-Table3[[#This Row],[Total Discount]]</f>
        <v>300000</v>
      </c>
    </row>
    <row r="953" spans="1:22" x14ac:dyDescent="0.35">
      <c r="A953">
        <v>949</v>
      </c>
      <c r="B953" t="s">
        <v>3067</v>
      </c>
      <c r="C953" s="5">
        <v>42803</v>
      </c>
      <c r="D953" s="6">
        <v>2017</v>
      </c>
      <c r="E953" s="5" t="s">
        <v>159</v>
      </c>
      <c r="F953" s="7">
        <v>9</v>
      </c>
      <c r="G953" t="s">
        <v>67</v>
      </c>
      <c r="H953" t="s">
        <v>25</v>
      </c>
      <c r="I953" t="s">
        <v>1727</v>
      </c>
      <c r="J953" t="s">
        <v>37</v>
      </c>
      <c r="K953" t="s">
        <v>61</v>
      </c>
      <c r="L953">
        <v>94110</v>
      </c>
      <c r="M953" t="s">
        <v>3068</v>
      </c>
      <c r="N953" t="s">
        <v>135</v>
      </c>
      <c r="O953" t="s">
        <v>162</v>
      </c>
      <c r="P953" t="s">
        <v>3069</v>
      </c>
      <c r="Q953" s="8">
        <v>200000</v>
      </c>
      <c r="R953">
        <v>2</v>
      </c>
      <c r="S953" s="8">
        <f>Table3[[#This Row],[Harga]]*Table3[[#This Row],[Quantity]]</f>
        <v>400000</v>
      </c>
      <c r="T953">
        <v>0</v>
      </c>
      <c r="U953" s="8">
        <f>Table3[[#This Row],[Discount]]*Table3[[#This Row],[Revenue]]</f>
        <v>0</v>
      </c>
      <c r="V953" s="8">
        <f>Table3[[#This Row],[Revenue]]-Table3[[#This Row],[Total Discount]]</f>
        <v>400000</v>
      </c>
    </row>
    <row r="954" spans="1:22" x14ac:dyDescent="0.35">
      <c r="A954">
        <v>950</v>
      </c>
      <c r="B954" t="s">
        <v>3070</v>
      </c>
      <c r="C954" s="5">
        <v>42530</v>
      </c>
      <c r="D954" s="6">
        <v>2016</v>
      </c>
      <c r="E954" s="5" t="s">
        <v>34</v>
      </c>
      <c r="F954" s="7">
        <v>9</v>
      </c>
      <c r="G954" t="s">
        <v>67</v>
      </c>
      <c r="H954" t="s">
        <v>131</v>
      </c>
      <c r="I954" t="s">
        <v>2084</v>
      </c>
      <c r="J954" t="s">
        <v>27</v>
      </c>
      <c r="K954" t="s">
        <v>218</v>
      </c>
      <c r="L954">
        <v>90045</v>
      </c>
      <c r="M954" t="s">
        <v>3071</v>
      </c>
      <c r="N954" t="s">
        <v>135</v>
      </c>
      <c r="O954" t="s">
        <v>136</v>
      </c>
      <c r="P954" t="s">
        <v>3072</v>
      </c>
      <c r="Q954" s="8">
        <v>178000</v>
      </c>
      <c r="R954">
        <v>3</v>
      </c>
      <c r="S954" s="8">
        <f>Table3[[#This Row],[Harga]]*Table3[[#This Row],[Quantity]]</f>
        <v>534000</v>
      </c>
      <c r="T954">
        <v>0.2</v>
      </c>
      <c r="U954" s="8">
        <f>Table3[[#This Row],[Discount]]*Table3[[#This Row],[Revenue]]</f>
        <v>106800</v>
      </c>
      <c r="V954" s="8">
        <f>Table3[[#This Row],[Revenue]]-Table3[[#This Row],[Total Discount]]</f>
        <v>427200</v>
      </c>
    </row>
    <row r="955" spans="1:22" x14ac:dyDescent="0.35">
      <c r="A955">
        <v>951</v>
      </c>
      <c r="B955" t="s">
        <v>3073</v>
      </c>
      <c r="C955" s="5">
        <v>43067</v>
      </c>
      <c r="D955" s="6">
        <v>2017</v>
      </c>
      <c r="E955" s="5" t="s">
        <v>23</v>
      </c>
      <c r="F955" s="7">
        <v>28</v>
      </c>
      <c r="G955" t="s">
        <v>67</v>
      </c>
      <c r="H955" t="s">
        <v>105</v>
      </c>
      <c r="I955" t="s">
        <v>1446</v>
      </c>
      <c r="J955" t="s">
        <v>27</v>
      </c>
      <c r="K955" t="s">
        <v>166</v>
      </c>
      <c r="L955">
        <v>80219</v>
      </c>
      <c r="M955" t="s">
        <v>917</v>
      </c>
      <c r="N955" t="s">
        <v>40</v>
      </c>
      <c r="O955" t="s">
        <v>63</v>
      </c>
      <c r="P955" t="s">
        <v>918</v>
      </c>
      <c r="Q955" s="8">
        <v>56000</v>
      </c>
      <c r="R955">
        <v>2</v>
      </c>
      <c r="S955" s="8">
        <f>Table3[[#This Row],[Harga]]*Table3[[#This Row],[Quantity]]</f>
        <v>112000</v>
      </c>
      <c r="T955">
        <v>0.2</v>
      </c>
      <c r="U955" s="8">
        <f>Table3[[#This Row],[Discount]]*Table3[[#This Row],[Revenue]]</f>
        <v>22400</v>
      </c>
      <c r="V955" s="8">
        <f>Table3[[#This Row],[Revenue]]-Table3[[#This Row],[Total Discount]]</f>
        <v>89600</v>
      </c>
    </row>
    <row r="956" spans="1:22" x14ac:dyDescent="0.35">
      <c r="A956">
        <v>952</v>
      </c>
      <c r="B956" t="s">
        <v>3074</v>
      </c>
      <c r="C956" s="5">
        <v>42810</v>
      </c>
      <c r="D956" s="6">
        <v>2017</v>
      </c>
      <c r="E956" s="5" t="s">
        <v>159</v>
      </c>
      <c r="F956" s="7">
        <v>16</v>
      </c>
      <c r="G956" t="s">
        <v>67</v>
      </c>
      <c r="H956" t="s">
        <v>25</v>
      </c>
      <c r="I956" t="s">
        <v>467</v>
      </c>
      <c r="J956" t="s">
        <v>75</v>
      </c>
      <c r="K956" t="s">
        <v>82</v>
      </c>
      <c r="L956">
        <v>98105</v>
      </c>
      <c r="M956" t="s">
        <v>3075</v>
      </c>
      <c r="N956" t="s">
        <v>40</v>
      </c>
      <c r="O956" t="s">
        <v>63</v>
      </c>
      <c r="P956" t="s">
        <v>3076</v>
      </c>
      <c r="Q956" s="8">
        <v>7000</v>
      </c>
      <c r="R956">
        <v>1</v>
      </c>
      <c r="S956" s="8">
        <f>Table3[[#This Row],[Harga]]*Table3[[#This Row],[Quantity]]</f>
        <v>7000</v>
      </c>
      <c r="T956">
        <v>0</v>
      </c>
      <c r="U956" s="8">
        <f>Table3[[#This Row],[Discount]]*Table3[[#This Row],[Revenue]]</f>
        <v>0</v>
      </c>
      <c r="V956" s="8">
        <f>Table3[[#This Row],[Revenue]]-Table3[[#This Row],[Total Discount]]</f>
        <v>7000</v>
      </c>
    </row>
    <row r="957" spans="1:22" x14ac:dyDescent="0.35">
      <c r="A957">
        <v>953</v>
      </c>
      <c r="B957" t="s">
        <v>3077</v>
      </c>
      <c r="C957" s="5">
        <v>42701</v>
      </c>
      <c r="D957" s="6">
        <v>2016</v>
      </c>
      <c r="E957" s="5" t="s">
        <v>23</v>
      </c>
      <c r="F957" s="7">
        <v>27</v>
      </c>
      <c r="G957" t="s">
        <v>51</v>
      </c>
      <c r="H957" t="s">
        <v>59</v>
      </c>
      <c r="I957" t="s">
        <v>557</v>
      </c>
      <c r="J957" t="s">
        <v>27</v>
      </c>
      <c r="K957" t="s">
        <v>82</v>
      </c>
      <c r="L957">
        <v>85254</v>
      </c>
      <c r="M957" t="s">
        <v>3078</v>
      </c>
      <c r="N957" t="s">
        <v>135</v>
      </c>
      <c r="O957" t="s">
        <v>136</v>
      </c>
      <c r="P957" t="s">
        <v>3079</v>
      </c>
      <c r="Q957" s="8">
        <v>272000</v>
      </c>
      <c r="R957">
        <v>1</v>
      </c>
      <c r="S957" s="8">
        <f>Table3[[#This Row],[Harga]]*Table3[[#This Row],[Quantity]]</f>
        <v>272000</v>
      </c>
      <c r="T957">
        <v>0.2</v>
      </c>
      <c r="U957" s="8">
        <f>Table3[[#This Row],[Discount]]*Table3[[#This Row],[Revenue]]</f>
        <v>54400</v>
      </c>
      <c r="V957" s="8">
        <f>Table3[[#This Row],[Revenue]]-Table3[[#This Row],[Total Discount]]</f>
        <v>217600</v>
      </c>
    </row>
    <row r="958" spans="1:22" x14ac:dyDescent="0.35">
      <c r="A958">
        <v>954</v>
      </c>
      <c r="B958" t="s">
        <v>3080</v>
      </c>
      <c r="C958" s="5">
        <v>42953</v>
      </c>
      <c r="D958" s="6">
        <v>2017</v>
      </c>
      <c r="E958" s="5" t="s">
        <v>93</v>
      </c>
      <c r="F958" s="7">
        <v>6</v>
      </c>
      <c r="G958" t="s">
        <v>116</v>
      </c>
      <c r="H958" t="s">
        <v>25</v>
      </c>
      <c r="I958" t="s">
        <v>1315</v>
      </c>
      <c r="J958" t="s">
        <v>27</v>
      </c>
      <c r="K958" t="s">
        <v>253</v>
      </c>
      <c r="L958">
        <v>70506</v>
      </c>
      <c r="M958" t="s">
        <v>3081</v>
      </c>
      <c r="N958" t="s">
        <v>30</v>
      </c>
      <c r="O958" t="s">
        <v>31</v>
      </c>
      <c r="P958" t="s">
        <v>3082</v>
      </c>
      <c r="Q958" s="8">
        <v>146000</v>
      </c>
      <c r="R958">
        <v>3</v>
      </c>
      <c r="S958" s="8">
        <f>Table3[[#This Row],[Harga]]*Table3[[#This Row],[Quantity]]</f>
        <v>438000</v>
      </c>
      <c r="T958">
        <v>0</v>
      </c>
      <c r="U958" s="8">
        <f>Table3[[#This Row],[Discount]]*Table3[[#This Row],[Revenue]]</f>
        <v>0</v>
      </c>
      <c r="V958" s="8">
        <f>Table3[[#This Row],[Revenue]]-Table3[[#This Row],[Total Discount]]</f>
        <v>438000</v>
      </c>
    </row>
    <row r="959" spans="1:22" x14ac:dyDescent="0.35">
      <c r="A959">
        <v>955</v>
      </c>
      <c r="B959" t="s">
        <v>3083</v>
      </c>
      <c r="C959" s="5">
        <v>43066</v>
      </c>
      <c r="D959" s="6">
        <v>2017</v>
      </c>
      <c r="E959" s="5" t="s">
        <v>23</v>
      </c>
      <c r="F959" s="7">
        <v>27</v>
      </c>
      <c r="G959" t="s">
        <v>67</v>
      </c>
      <c r="H959" t="s">
        <v>25</v>
      </c>
      <c r="I959" t="s">
        <v>1727</v>
      </c>
      <c r="J959" t="s">
        <v>37</v>
      </c>
      <c r="K959" t="s">
        <v>118</v>
      </c>
      <c r="L959">
        <v>94109</v>
      </c>
      <c r="M959" t="s">
        <v>3084</v>
      </c>
      <c r="N959" t="s">
        <v>40</v>
      </c>
      <c r="O959" t="s">
        <v>63</v>
      </c>
      <c r="P959" t="s">
        <v>3085</v>
      </c>
      <c r="Q959" s="8">
        <v>245000</v>
      </c>
      <c r="R959">
        <v>5</v>
      </c>
      <c r="S959" s="8">
        <f>Table3[[#This Row],[Harga]]*Table3[[#This Row],[Quantity]]</f>
        <v>1225000</v>
      </c>
      <c r="T959">
        <v>0</v>
      </c>
      <c r="U959" s="8">
        <f>Table3[[#This Row],[Discount]]*Table3[[#This Row],[Revenue]]</f>
        <v>0</v>
      </c>
      <c r="V959" s="8">
        <f>Table3[[#This Row],[Revenue]]-Table3[[#This Row],[Total Discount]]</f>
        <v>1225000</v>
      </c>
    </row>
    <row r="960" spans="1:22" x14ac:dyDescent="0.35">
      <c r="A960">
        <v>956</v>
      </c>
      <c r="B960" t="s">
        <v>3086</v>
      </c>
      <c r="C960" s="5">
        <v>42149</v>
      </c>
      <c r="D960" s="6">
        <v>2015</v>
      </c>
      <c r="E960" s="5" t="s">
        <v>87</v>
      </c>
      <c r="F960" s="7">
        <v>25</v>
      </c>
      <c r="G960" t="s">
        <v>35</v>
      </c>
      <c r="H960" t="s">
        <v>25</v>
      </c>
      <c r="I960" t="s">
        <v>2438</v>
      </c>
      <c r="J960" t="s">
        <v>75</v>
      </c>
      <c r="K960" t="s">
        <v>46</v>
      </c>
      <c r="L960">
        <v>94109</v>
      </c>
      <c r="M960" t="s">
        <v>3087</v>
      </c>
      <c r="N960" t="s">
        <v>30</v>
      </c>
      <c r="O960" t="s">
        <v>55</v>
      </c>
      <c r="P960" t="s">
        <v>3088</v>
      </c>
      <c r="Q960" s="8">
        <v>15000</v>
      </c>
      <c r="R960">
        <v>3</v>
      </c>
      <c r="S960" s="8">
        <f>Table3[[#This Row],[Harga]]*Table3[[#This Row],[Quantity]]</f>
        <v>45000</v>
      </c>
      <c r="T960">
        <v>0</v>
      </c>
      <c r="U960" s="8">
        <f>Table3[[#This Row],[Discount]]*Table3[[#This Row],[Revenue]]</f>
        <v>0</v>
      </c>
      <c r="V960" s="8">
        <f>Table3[[#This Row],[Revenue]]-Table3[[#This Row],[Total Discount]]</f>
        <v>45000</v>
      </c>
    </row>
    <row r="961" spans="1:22" x14ac:dyDescent="0.35">
      <c r="A961">
        <v>957</v>
      </c>
      <c r="B961" t="s">
        <v>3089</v>
      </c>
      <c r="C961" s="5">
        <v>42559</v>
      </c>
      <c r="D961" s="6">
        <v>2016</v>
      </c>
      <c r="E961" s="5" t="s">
        <v>104</v>
      </c>
      <c r="F961" s="7">
        <v>8</v>
      </c>
      <c r="G961" t="s">
        <v>51</v>
      </c>
      <c r="H961" t="s">
        <v>139</v>
      </c>
      <c r="I961" t="s">
        <v>3090</v>
      </c>
      <c r="J961" t="s">
        <v>27</v>
      </c>
      <c r="K961" t="s">
        <v>329</v>
      </c>
      <c r="L961">
        <v>80020</v>
      </c>
      <c r="M961" t="s">
        <v>3091</v>
      </c>
      <c r="N961" t="s">
        <v>40</v>
      </c>
      <c r="O961" t="s">
        <v>71</v>
      </c>
      <c r="P961" t="s">
        <v>3092</v>
      </c>
      <c r="Q961" s="8">
        <v>20000</v>
      </c>
      <c r="R961">
        <v>2</v>
      </c>
      <c r="S961" s="8">
        <f>Table3[[#This Row],[Harga]]*Table3[[#This Row],[Quantity]]</f>
        <v>40000</v>
      </c>
      <c r="T961">
        <v>0.7</v>
      </c>
      <c r="U961" s="8">
        <f>Table3[[#This Row],[Discount]]*Table3[[#This Row],[Revenue]]</f>
        <v>28000</v>
      </c>
      <c r="V961" s="8">
        <f>Table3[[#This Row],[Revenue]]-Table3[[#This Row],[Total Discount]]</f>
        <v>12000</v>
      </c>
    </row>
    <row r="962" spans="1:22" x14ac:dyDescent="0.35">
      <c r="A962">
        <v>958</v>
      </c>
      <c r="B962" t="s">
        <v>3093</v>
      </c>
      <c r="C962" s="5">
        <v>42976</v>
      </c>
      <c r="D962" s="6">
        <v>2017</v>
      </c>
      <c r="E962" s="5" t="s">
        <v>93</v>
      </c>
      <c r="F962" s="7">
        <v>29</v>
      </c>
      <c r="G962" t="s">
        <v>51</v>
      </c>
      <c r="H962" t="s">
        <v>25</v>
      </c>
      <c r="I962" t="s">
        <v>2233</v>
      </c>
      <c r="J962" t="s">
        <v>37</v>
      </c>
      <c r="K962" t="s">
        <v>500</v>
      </c>
      <c r="L962">
        <v>62301</v>
      </c>
      <c r="M962" t="s">
        <v>505</v>
      </c>
      <c r="N962" t="s">
        <v>40</v>
      </c>
      <c r="O962" t="s">
        <v>41</v>
      </c>
      <c r="P962" t="s">
        <v>506</v>
      </c>
      <c r="Q962" s="8">
        <v>24000</v>
      </c>
      <c r="R962">
        <v>4</v>
      </c>
      <c r="S962" s="8">
        <f>Table3[[#This Row],[Harga]]*Table3[[#This Row],[Quantity]]</f>
        <v>96000</v>
      </c>
      <c r="T962">
        <v>0.2</v>
      </c>
      <c r="U962" s="8">
        <f>Table3[[#This Row],[Discount]]*Table3[[#This Row],[Revenue]]</f>
        <v>19200</v>
      </c>
      <c r="V962" s="8">
        <f>Table3[[#This Row],[Revenue]]-Table3[[#This Row],[Total Discount]]</f>
        <v>76800</v>
      </c>
    </row>
    <row r="963" spans="1:22" x14ac:dyDescent="0.35">
      <c r="A963">
        <v>959</v>
      </c>
      <c r="B963" t="s">
        <v>3094</v>
      </c>
      <c r="C963" s="5">
        <v>42541</v>
      </c>
      <c r="D963" s="6">
        <v>2016</v>
      </c>
      <c r="E963" s="5" t="s">
        <v>34</v>
      </c>
      <c r="F963" s="7">
        <v>20</v>
      </c>
      <c r="G963" t="s">
        <v>35</v>
      </c>
      <c r="H963" t="s">
        <v>59</v>
      </c>
      <c r="I963" t="s">
        <v>523</v>
      </c>
      <c r="J963" t="s">
        <v>37</v>
      </c>
      <c r="K963" t="s">
        <v>324</v>
      </c>
      <c r="L963">
        <v>75007</v>
      </c>
      <c r="M963" t="s">
        <v>3095</v>
      </c>
      <c r="N963" t="s">
        <v>135</v>
      </c>
      <c r="O963" t="s">
        <v>162</v>
      </c>
      <c r="P963" t="s">
        <v>3096</v>
      </c>
      <c r="Q963" s="8">
        <v>96000</v>
      </c>
      <c r="R963">
        <v>4</v>
      </c>
      <c r="S963" s="8">
        <f>Table3[[#This Row],[Harga]]*Table3[[#This Row],[Quantity]]</f>
        <v>384000</v>
      </c>
      <c r="T963">
        <v>0.2</v>
      </c>
      <c r="U963" s="8">
        <f>Table3[[#This Row],[Discount]]*Table3[[#This Row],[Revenue]]</f>
        <v>76800</v>
      </c>
      <c r="V963" s="8">
        <f>Table3[[#This Row],[Revenue]]-Table3[[#This Row],[Total Discount]]</f>
        <v>307200</v>
      </c>
    </row>
    <row r="964" spans="1:22" x14ac:dyDescent="0.35">
      <c r="A964">
        <v>960</v>
      </c>
      <c r="B964" t="s">
        <v>3097</v>
      </c>
      <c r="C964" s="5">
        <v>42980</v>
      </c>
      <c r="D964" s="6">
        <v>2017</v>
      </c>
      <c r="E964" s="5" t="s">
        <v>111</v>
      </c>
      <c r="F964" s="7">
        <v>2</v>
      </c>
      <c r="G964" t="s">
        <v>24</v>
      </c>
      <c r="H964" t="s">
        <v>25</v>
      </c>
      <c r="I964" t="s">
        <v>3098</v>
      </c>
      <c r="J964" t="s">
        <v>37</v>
      </c>
      <c r="K964" t="s">
        <v>151</v>
      </c>
      <c r="L964">
        <v>10009</v>
      </c>
      <c r="M964" t="s">
        <v>1676</v>
      </c>
      <c r="N964" t="s">
        <v>40</v>
      </c>
      <c r="O964" t="s">
        <v>96</v>
      </c>
      <c r="P964" t="s">
        <v>1677</v>
      </c>
      <c r="Q964" s="8">
        <v>47000</v>
      </c>
      <c r="R964">
        <v>2</v>
      </c>
      <c r="S964" s="8">
        <f>Table3[[#This Row],[Harga]]*Table3[[#This Row],[Quantity]]</f>
        <v>94000</v>
      </c>
      <c r="T964">
        <v>0</v>
      </c>
      <c r="U964" s="8">
        <f>Table3[[#This Row],[Discount]]*Table3[[#This Row],[Revenue]]</f>
        <v>0</v>
      </c>
      <c r="V964" s="8">
        <f>Table3[[#This Row],[Revenue]]-Table3[[#This Row],[Total Discount]]</f>
        <v>94000</v>
      </c>
    </row>
    <row r="965" spans="1:22" x14ac:dyDescent="0.35">
      <c r="A965">
        <v>961</v>
      </c>
      <c r="B965" t="s">
        <v>3099</v>
      </c>
      <c r="C965" s="5">
        <v>42988</v>
      </c>
      <c r="D965" s="6">
        <v>2017</v>
      </c>
      <c r="E965" s="5" t="s">
        <v>111</v>
      </c>
      <c r="F965" s="7">
        <v>10</v>
      </c>
      <c r="G965" t="s">
        <v>24</v>
      </c>
      <c r="H965" t="s">
        <v>25</v>
      </c>
      <c r="I965" t="s">
        <v>1751</v>
      </c>
      <c r="J965" t="s">
        <v>27</v>
      </c>
      <c r="K965" t="s">
        <v>354</v>
      </c>
      <c r="L965">
        <v>65807</v>
      </c>
      <c r="M965" t="s">
        <v>1901</v>
      </c>
      <c r="N965" t="s">
        <v>40</v>
      </c>
      <c r="O965" t="s">
        <v>71</v>
      </c>
      <c r="P965" t="s">
        <v>1902</v>
      </c>
      <c r="Q965" s="8">
        <v>9000</v>
      </c>
      <c r="R965">
        <v>3</v>
      </c>
      <c r="S965" s="8">
        <f>Table3[[#This Row],[Harga]]*Table3[[#This Row],[Quantity]]</f>
        <v>27000</v>
      </c>
      <c r="T965">
        <v>0</v>
      </c>
      <c r="U965" s="8">
        <f>Table3[[#This Row],[Discount]]*Table3[[#This Row],[Revenue]]</f>
        <v>0</v>
      </c>
      <c r="V965" s="8">
        <f>Table3[[#This Row],[Revenue]]-Table3[[#This Row],[Total Discount]]</f>
        <v>27000</v>
      </c>
    </row>
    <row r="966" spans="1:22" x14ac:dyDescent="0.35">
      <c r="A966">
        <v>962</v>
      </c>
      <c r="B966" t="s">
        <v>3100</v>
      </c>
      <c r="C966" s="5">
        <v>43090</v>
      </c>
      <c r="D966" s="6">
        <v>2017</v>
      </c>
      <c r="E966" s="5" t="s">
        <v>66</v>
      </c>
      <c r="F966" s="7">
        <v>21</v>
      </c>
      <c r="G966" t="s">
        <v>51</v>
      </c>
      <c r="H966" t="s">
        <v>25</v>
      </c>
      <c r="I966" t="s">
        <v>992</v>
      </c>
      <c r="J966" t="s">
        <v>27</v>
      </c>
      <c r="K966" t="s">
        <v>82</v>
      </c>
      <c r="L966">
        <v>7501</v>
      </c>
      <c r="M966" t="s">
        <v>3101</v>
      </c>
      <c r="N966" t="s">
        <v>135</v>
      </c>
      <c r="O966" t="s">
        <v>136</v>
      </c>
      <c r="P966" t="s">
        <v>3102</v>
      </c>
      <c r="Q966" s="8">
        <v>282000</v>
      </c>
      <c r="R966">
        <v>3</v>
      </c>
      <c r="S966" s="8">
        <f>Table3[[#This Row],[Harga]]*Table3[[#This Row],[Quantity]]</f>
        <v>846000</v>
      </c>
      <c r="T966">
        <v>0</v>
      </c>
      <c r="U966" s="8">
        <f>Table3[[#This Row],[Discount]]*Table3[[#This Row],[Revenue]]</f>
        <v>0</v>
      </c>
      <c r="V966" s="8">
        <f>Table3[[#This Row],[Revenue]]-Table3[[#This Row],[Total Discount]]</f>
        <v>846000</v>
      </c>
    </row>
    <row r="967" spans="1:22" x14ac:dyDescent="0.35">
      <c r="A967">
        <v>963</v>
      </c>
      <c r="B967" t="s">
        <v>3103</v>
      </c>
      <c r="C967" s="5">
        <v>43001</v>
      </c>
      <c r="D967" s="6">
        <v>2017</v>
      </c>
      <c r="E967" s="5" t="s">
        <v>111</v>
      </c>
      <c r="F967" s="7">
        <v>23</v>
      </c>
      <c r="G967" t="s">
        <v>24</v>
      </c>
      <c r="H967" t="s">
        <v>25</v>
      </c>
      <c r="I967" t="s">
        <v>1055</v>
      </c>
      <c r="J967" t="s">
        <v>27</v>
      </c>
      <c r="K967" t="s">
        <v>100</v>
      </c>
      <c r="L967">
        <v>74133</v>
      </c>
      <c r="M967" t="s">
        <v>3104</v>
      </c>
      <c r="N967" t="s">
        <v>135</v>
      </c>
      <c r="O967" t="s">
        <v>162</v>
      </c>
      <c r="P967" t="s">
        <v>3105</v>
      </c>
      <c r="Q967" s="8">
        <v>292000</v>
      </c>
      <c r="R967">
        <v>4</v>
      </c>
      <c r="S967" s="8">
        <f>Table3[[#This Row],[Harga]]*Table3[[#This Row],[Quantity]]</f>
        <v>1168000</v>
      </c>
      <c r="T967">
        <v>0</v>
      </c>
      <c r="U967" s="8">
        <f>Table3[[#This Row],[Discount]]*Table3[[#This Row],[Revenue]]</f>
        <v>0</v>
      </c>
      <c r="V967" s="8">
        <f>Table3[[#This Row],[Revenue]]-Table3[[#This Row],[Total Discount]]</f>
        <v>1168000</v>
      </c>
    </row>
    <row r="968" spans="1:22" x14ac:dyDescent="0.35">
      <c r="A968">
        <v>964</v>
      </c>
      <c r="B968" t="s">
        <v>3106</v>
      </c>
      <c r="C968" s="5">
        <v>42861</v>
      </c>
      <c r="D968" s="6">
        <v>2017</v>
      </c>
      <c r="E968" s="5" t="s">
        <v>87</v>
      </c>
      <c r="F968" s="7">
        <v>6</v>
      </c>
      <c r="G968" t="s">
        <v>35</v>
      </c>
      <c r="H968" t="s">
        <v>25</v>
      </c>
      <c r="I968" t="s">
        <v>2844</v>
      </c>
      <c r="J968" t="s">
        <v>75</v>
      </c>
      <c r="K968" t="s">
        <v>253</v>
      </c>
      <c r="L968">
        <v>60623</v>
      </c>
      <c r="M968" t="s">
        <v>3107</v>
      </c>
      <c r="N968" t="s">
        <v>40</v>
      </c>
      <c r="O968" t="s">
        <v>96</v>
      </c>
      <c r="P968" t="s">
        <v>3108</v>
      </c>
      <c r="Q968" s="8">
        <v>7000</v>
      </c>
      <c r="R968">
        <v>3</v>
      </c>
      <c r="S968" s="8">
        <f>Table3[[#This Row],[Harga]]*Table3[[#This Row],[Quantity]]</f>
        <v>21000</v>
      </c>
      <c r="T968">
        <v>0.2</v>
      </c>
      <c r="U968" s="8">
        <f>Table3[[#This Row],[Discount]]*Table3[[#This Row],[Revenue]]</f>
        <v>4200</v>
      </c>
      <c r="V968" s="8">
        <f>Table3[[#This Row],[Revenue]]-Table3[[#This Row],[Total Discount]]</f>
        <v>16800</v>
      </c>
    </row>
    <row r="969" spans="1:22" x14ac:dyDescent="0.35">
      <c r="A969">
        <v>965</v>
      </c>
      <c r="B969" t="s">
        <v>3109</v>
      </c>
      <c r="C969" s="5">
        <v>41987</v>
      </c>
      <c r="D969" s="6">
        <v>2014</v>
      </c>
      <c r="E969" s="5" t="s">
        <v>66</v>
      </c>
      <c r="F969" s="7">
        <v>14</v>
      </c>
      <c r="G969" t="s">
        <v>67</v>
      </c>
      <c r="H969" t="s">
        <v>25</v>
      </c>
      <c r="I969" t="s">
        <v>3110</v>
      </c>
      <c r="J969" t="s">
        <v>27</v>
      </c>
      <c r="K969" t="s">
        <v>545</v>
      </c>
      <c r="L969">
        <v>60610</v>
      </c>
      <c r="M969" t="s">
        <v>3111</v>
      </c>
      <c r="N969" t="s">
        <v>40</v>
      </c>
      <c r="O969" t="s">
        <v>71</v>
      </c>
      <c r="P969" t="s">
        <v>3112</v>
      </c>
      <c r="Q969" s="8">
        <v>6000</v>
      </c>
      <c r="R969">
        <v>4</v>
      </c>
      <c r="S969" s="8">
        <f>Table3[[#This Row],[Harga]]*Table3[[#This Row],[Quantity]]</f>
        <v>24000</v>
      </c>
      <c r="T969">
        <v>0.8</v>
      </c>
      <c r="U969" s="8">
        <f>Table3[[#This Row],[Discount]]*Table3[[#This Row],[Revenue]]</f>
        <v>19200</v>
      </c>
      <c r="V969" s="8">
        <f>Table3[[#This Row],[Revenue]]-Table3[[#This Row],[Total Discount]]</f>
        <v>4800</v>
      </c>
    </row>
    <row r="970" spans="1:22" x14ac:dyDescent="0.35">
      <c r="A970">
        <v>966</v>
      </c>
      <c r="B970" t="s">
        <v>3113</v>
      </c>
      <c r="C970" s="5">
        <v>41930</v>
      </c>
      <c r="D970" s="6">
        <v>2014</v>
      </c>
      <c r="E970" s="5" t="s">
        <v>44</v>
      </c>
      <c r="F970" s="7">
        <v>18</v>
      </c>
      <c r="G970" t="s">
        <v>51</v>
      </c>
      <c r="H970" t="s">
        <v>25</v>
      </c>
      <c r="I970" t="s">
        <v>631</v>
      </c>
      <c r="J970" t="s">
        <v>37</v>
      </c>
      <c r="K970" t="s">
        <v>69</v>
      </c>
      <c r="L970">
        <v>36116</v>
      </c>
      <c r="M970" t="s">
        <v>1236</v>
      </c>
      <c r="N970" t="s">
        <v>40</v>
      </c>
      <c r="O970" t="s">
        <v>84</v>
      </c>
      <c r="P970" t="s">
        <v>1237</v>
      </c>
      <c r="Q970" s="8">
        <v>460000</v>
      </c>
      <c r="R970">
        <v>3</v>
      </c>
      <c r="S970" s="8">
        <f>Table3[[#This Row],[Harga]]*Table3[[#This Row],[Quantity]]</f>
        <v>1380000</v>
      </c>
      <c r="T970">
        <v>0</v>
      </c>
      <c r="U970" s="8">
        <f>Table3[[#This Row],[Discount]]*Table3[[#This Row],[Revenue]]</f>
        <v>0</v>
      </c>
      <c r="V970" s="8">
        <f>Table3[[#This Row],[Revenue]]-Table3[[#This Row],[Total Discount]]</f>
        <v>1380000</v>
      </c>
    </row>
    <row r="971" spans="1:22" x14ac:dyDescent="0.35">
      <c r="A971">
        <v>967</v>
      </c>
      <c r="B971" t="s">
        <v>3114</v>
      </c>
      <c r="C971" s="5">
        <v>42132</v>
      </c>
      <c r="D971" s="6">
        <v>2015</v>
      </c>
      <c r="E971" s="5" t="s">
        <v>87</v>
      </c>
      <c r="F971" s="7">
        <v>8</v>
      </c>
      <c r="G971" t="s">
        <v>24</v>
      </c>
      <c r="H971" t="s">
        <v>139</v>
      </c>
      <c r="I971" t="s">
        <v>1023</v>
      </c>
      <c r="J971" t="s">
        <v>27</v>
      </c>
      <c r="K971" t="s">
        <v>46</v>
      </c>
      <c r="L971">
        <v>97301</v>
      </c>
      <c r="M971" t="s">
        <v>3115</v>
      </c>
      <c r="N971" t="s">
        <v>40</v>
      </c>
      <c r="O971" t="s">
        <v>96</v>
      </c>
      <c r="P971" t="s">
        <v>3116</v>
      </c>
      <c r="Q971" s="8">
        <v>6000</v>
      </c>
      <c r="R971">
        <v>2</v>
      </c>
      <c r="S971" s="8">
        <f>Table3[[#This Row],[Harga]]*Table3[[#This Row],[Quantity]]</f>
        <v>12000</v>
      </c>
      <c r="T971">
        <v>0.2</v>
      </c>
      <c r="U971" s="8">
        <f>Table3[[#This Row],[Discount]]*Table3[[#This Row],[Revenue]]</f>
        <v>2400</v>
      </c>
      <c r="V971" s="8">
        <f>Table3[[#This Row],[Revenue]]-Table3[[#This Row],[Total Discount]]</f>
        <v>9600</v>
      </c>
    </row>
    <row r="972" spans="1:22" x14ac:dyDescent="0.35">
      <c r="A972">
        <v>968</v>
      </c>
      <c r="B972" t="s">
        <v>3117</v>
      </c>
      <c r="C972" s="5">
        <v>42474</v>
      </c>
      <c r="D972" s="6">
        <v>2016</v>
      </c>
      <c r="E972" s="5" t="s">
        <v>58</v>
      </c>
      <c r="F972" s="7">
        <v>14</v>
      </c>
      <c r="G972" t="s">
        <v>67</v>
      </c>
      <c r="H972" t="s">
        <v>139</v>
      </c>
      <c r="I972" t="s">
        <v>2287</v>
      </c>
      <c r="J972" t="s">
        <v>27</v>
      </c>
      <c r="K972" t="s">
        <v>166</v>
      </c>
      <c r="L972">
        <v>85301</v>
      </c>
      <c r="M972" t="s">
        <v>1771</v>
      </c>
      <c r="N972" t="s">
        <v>30</v>
      </c>
      <c r="O972" t="s">
        <v>108</v>
      </c>
      <c r="P972" t="s">
        <v>1772</v>
      </c>
      <c r="Q972" s="8">
        <v>1167000</v>
      </c>
      <c r="R972">
        <v>4</v>
      </c>
      <c r="S972" s="8">
        <f>Table3[[#This Row],[Harga]]*Table3[[#This Row],[Quantity]]</f>
        <v>4668000</v>
      </c>
      <c r="T972">
        <v>0.2</v>
      </c>
      <c r="U972" s="8">
        <f>Table3[[#This Row],[Discount]]*Table3[[#This Row],[Revenue]]</f>
        <v>933600</v>
      </c>
      <c r="V972" s="8">
        <f>Table3[[#This Row],[Revenue]]-Table3[[#This Row],[Total Discount]]</f>
        <v>3734400</v>
      </c>
    </row>
    <row r="973" spans="1:22" x14ac:dyDescent="0.35">
      <c r="A973">
        <v>969</v>
      </c>
      <c r="B973" t="s">
        <v>3118</v>
      </c>
      <c r="C973" s="5">
        <v>42352</v>
      </c>
      <c r="D973" s="6">
        <v>2015</v>
      </c>
      <c r="E973" s="5" t="s">
        <v>66</v>
      </c>
      <c r="F973" s="7">
        <v>14</v>
      </c>
      <c r="G973" t="s">
        <v>51</v>
      </c>
      <c r="H973" t="s">
        <v>139</v>
      </c>
      <c r="I973" t="s">
        <v>737</v>
      </c>
      <c r="J973" t="s">
        <v>37</v>
      </c>
      <c r="K973" t="s">
        <v>369</v>
      </c>
      <c r="L973">
        <v>31907</v>
      </c>
      <c r="M973" t="s">
        <v>3119</v>
      </c>
      <c r="N973" t="s">
        <v>40</v>
      </c>
      <c r="O973" t="s">
        <v>71</v>
      </c>
      <c r="P973" t="s">
        <v>3120</v>
      </c>
      <c r="Q973" s="8">
        <v>4000</v>
      </c>
      <c r="R973">
        <v>2</v>
      </c>
      <c r="S973" s="8">
        <f>Table3[[#This Row],[Harga]]*Table3[[#This Row],[Quantity]]</f>
        <v>8000</v>
      </c>
      <c r="T973">
        <v>0</v>
      </c>
      <c r="U973" s="8">
        <f>Table3[[#This Row],[Discount]]*Table3[[#This Row],[Revenue]]</f>
        <v>0</v>
      </c>
      <c r="V973" s="8">
        <f>Table3[[#This Row],[Revenue]]-Table3[[#This Row],[Total Discount]]</f>
        <v>8000</v>
      </c>
    </row>
    <row r="974" spans="1:22" x14ac:dyDescent="0.35">
      <c r="A974">
        <v>970</v>
      </c>
      <c r="B974" t="s">
        <v>3121</v>
      </c>
      <c r="C974" s="5">
        <v>41976</v>
      </c>
      <c r="D974" s="6">
        <v>2014</v>
      </c>
      <c r="E974" s="5" t="s">
        <v>66</v>
      </c>
      <c r="F974" s="7">
        <v>3</v>
      </c>
      <c r="G974" t="s">
        <v>35</v>
      </c>
      <c r="H974" t="s">
        <v>25</v>
      </c>
      <c r="I974" t="s">
        <v>765</v>
      </c>
      <c r="J974" t="s">
        <v>27</v>
      </c>
      <c r="K974" t="s">
        <v>236</v>
      </c>
      <c r="L974">
        <v>73120</v>
      </c>
      <c r="M974" t="s">
        <v>3122</v>
      </c>
      <c r="N974" t="s">
        <v>135</v>
      </c>
      <c r="O974" t="s">
        <v>136</v>
      </c>
      <c r="P974" t="s">
        <v>3123</v>
      </c>
      <c r="Q974" s="8">
        <v>480000</v>
      </c>
      <c r="R974">
        <v>4</v>
      </c>
      <c r="S974" s="8">
        <f>Table3[[#This Row],[Harga]]*Table3[[#This Row],[Quantity]]</f>
        <v>1920000</v>
      </c>
      <c r="T974">
        <v>0</v>
      </c>
      <c r="U974" s="8">
        <f>Table3[[#This Row],[Discount]]*Table3[[#This Row],[Revenue]]</f>
        <v>0</v>
      </c>
      <c r="V974" s="8">
        <f>Table3[[#This Row],[Revenue]]-Table3[[#This Row],[Total Discount]]</f>
        <v>1920000</v>
      </c>
    </row>
    <row r="975" spans="1:22" x14ac:dyDescent="0.35">
      <c r="A975">
        <v>971</v>
      </c>
      <c r="B975" t="s">
        <v>3124</v>
      </c>
      <c r="C975" s="5">
        <v>41968</v>
      </c>
      <c r="D975" s="6">
        <v>2014</v>
      </c>
      <c r="E975" s="5" t="s">
        <v>23</v>
      </c>
      <c r="F975" s="7">
        <v>25</v>
      </c>
      <c r="G975" t="s">
        <v>51</v>
      </c>
      <c r="H975" t="s">
        <v>139</v>
      </c>
      <c r="I975" t="s">
        <v>2213</v>
      </c>
      <c r="J975" t="s">
        <v>37</v>
      </c>
      <c r="K975" t="s">
        <v>283</v>
      </c>
      <c r="L975">
        <v>94513</v>
      </c>
      <c r="M975" t="s">
        <v>2767</v>
      </c>
      <c r="N975" t="s">
        <v>40</v>
      </c>
      <c r="O975" t="s">
        <v>78</v>
      </c>
      <c r="P975" t="s">
        <v>2768</v>
      </c>
      <c r="Q975" s="8">
        <v>107000</v>
      </c>
      <c r="R975">
        <v>6</v>
      </c>
      <c r="S975" s="8">
        <f>Table3[[#This Row],[Harga]]*Table3[[#This Row],[Quantity]]</f>
        <v>642000</v>
      </c>
      <c r="T975">
        <v>0</v>
      </c>
      <c r="U975" s="8">
        <f>Table3[[#This Row],[Discount]]*Table3[[#This Row],[Revenue]]</f>
        <v>0</v>
      </c>
      <c r="V975" s="8">
        <f>Table3[[#This Row],[Revenue]]-Table3[[#This Row],[Total Discount]]</f>
        <v>642000</v>
      </c>
    </row>
    <row r="976" spans="1:22" x14ac:dyDescent="0.35">
      <c r="A976">
        <v>972</v>
      </c>
      <c r="B976" t="s">
        <v>3125</v>
      </c>
      <c r="C976" s="5">
        <v>42576</v>
      </c>
      <c r="D976" s="6">
        <v>2016</v>
      </c>
      <c r="E976" s="5" t="s">
        <v>104</v>
      </c>
      <c r="F976" s="7">
        <v>25</v>
      </c>
      <c r="G976" t="s">
        <v>67</v>
      </c>
      <c r="H976" t="s">
        <v>25</v>
      </c>
      <c r="I976" t="s">
        <v>3126</v>
      </c>
      <c r="J976" t="s">
        <v>27</v>
      </c>
      <c r="K976" t="s">
        <v>193</v>
      </c>
      <c r="L976">
        <v>43229</v>
      </c>
      <c r="M976" t="s">
        <v>3127</v>
      </c>
      <c r="N976" t="s">
        <v>135</v>
      </c>
      <c r="O976" t="s">
        <v>989</v>
      </c>
      <c r="P976" t="s">
        <v>3128</v>
      </c>
      <c r="Q976" s="8">
        <v>1440000</v>
      </c>
      <c r="R976">
        <v>4</v>
      </c>
      <c r="S976" s="8">
        <f>Table3[[#This Row],[Harga]]*Table3[[#This Row],[Quantity]]</f>
        <v>5760000</v>
      </c>
      <c r="T976">
        <v>0.4</v>
      </c>
      <c r="U976" s="8">
        <f>Table3[[#This Row],[Discount]]*Table3[[#This Row],[Revenue]]</f>
        <v>2304000</v>
      </c>
      <c r="V976" s="8">
        <f>Table3[[#This Row],[Revenue]]-Table3[[#This Row],[Total Discount]]</f>
        <v>3456000</v>
      </c>
    </row>
    <row r="977" spans="1:22" x14ac:dyDescent="0.35">
      <c r="A977">
        <v>973</v>
      </c>
      <c r="B977" t="s">
        <v>3129</v>
      </c>
      <c r="C977" s="5">
        <v>42317</v>
      </c>
      <c r="D977" s="6">
        <v>2015</v>
      </c>
      <c r="E977" s="5" t="s">
        <v>23</v>
      </c>
      <c r="F977" s="7">
        <v>9</v>
      </c>
      <c r="G977" t="s">
        <v>24</v>
      </c>
      <c r="H977" t="s">
        <v>25</v>
      </c>
      <c r="I977" t="s">
        <v>3012</v>
      </c>
      <c r="J977" t="s">
        <v>27</v>
      </c>
      <c r="K977" t="s">
        <v>253</v>
      </c>
      <c r="L977">
        <v>65807</v>
      </c>
      <c r="M977" t="s">
        <v>3130</v>
      </c>
      <c r="N977" t="s">
        <v>40</v>
      </c>
      <c r="O977" t="s">
        <v>71</v>
      </c>
      <c r="P977" t="s">
        <v>3131</v>
      </c>
      <c r="Q977" s="8">
        <v>18000</v>
      </c>
      <c r="R977">
        <v>3</v>
      </c>
      <c r="S977" s="8">
        <f>Table3[[#This Row],[Harga]]*Table3[[#This Row],[Quantity]]</f>
        <v>54000</v>
      </c>
      <c r="T977">
        <v>0</v>
      </c>
      <c r="U977" s="8">
        <f>Table3[[#This Row],[Discount]]*Table3[[#This Row],[Revenue]]</f>
        <v>0</v>
      </c>
      <c r="V977" s="8">
        <f>Table3[[#This Row],[Revenue]]-Table3[[#This Row],[Total Discount]]</f>
        <v>54000</v>
      </c>
    </row>
    <row r="978" spans="1:22" x14ac:dyDescent="0.35">
      <c r="A978">
        <v>974</v>
      </c>
      <c r="B978" t="s">
        <v>3132</v>
      </c>
      <c r="C978" s="5">
        <v>42790</v>
      </c>
      <c r="D978" s="6">
        <v>2017</v>
      </c>
      <c r="E978" s="5" t="s">
        <v>344</v>
      </c>
      <c r="F978" s="7">
        <v>24</v>
      </c>
      <c r="G978" t="s">
        <v>51</v>
      </c>
      <c r="H978" t="s">
        <v>105</v>
      </c>
      <c r="I978" t="s">
        <v>3126</v>
      </c>
      <c r="J978" t="s">
        <v>27</v>
      </c>
      <c r="K978" t="s">
        <v>253</v>
      </c>
      <c r="L978">
        <v>19134</v>
      </c>
      <c r="M978" t="s">
        <v>2168</v>
      </c>
      <c r="N978" t="s">
        <v>40</v>
      </c>
      <c r="O978" t="s">
        <v>71</v>
      </c>
      <c r="P978" t="s">
        <v>2169</v>
      </c>
      <c r="Q978" s="8">
        <v>14000</v>
      </c>
      <c r="R978">
        <v>4</v>
      </c>
      <c r="S978" s="8">
        <f>Table3[[#This Row],[Harga]]*Table3[[#This Row],[Quantity]]</f>
        <v>56000</v>
      </c>
      <c r="T978">
        <v>0.7</v>
      </c>
      <c r="U978" s="8">
        <f>Table3[[#This Row],[Discount]]*Table3[[#This Row],[Revenue]]</f>
        <v>39200</v>
      </c>
      <c r="V978" s="8">
        <f>Table3[[#This Row],[Revenue]]-Table3[[#This Row],[Total Discount]]</f>
        <v>16800</v>
      </c>
    </row>
    <row r="979" spans="1:22" x14ac:dyDescent="0.35">
      <c r="A979">
        <v>975</v>
      </c>
      <c r="B979" t="s">
        <v>3133</v>
      </c>
      <c r="C979" s="5">
        <v>42911</v>
      </c>
      <c r="D979" s="6">
        <v>2017</v>
      </c>
      <c r="E979" s="5" t="s">
        <v>34</v>
      </c>
      <c r="F979" s="7">
        <v>25</v>
      </c>
      <c r="G979" t="s">
        <v>35</v>
      </c>
      <c r="H979" t="s">
        <v>139</v>
      </c>
      <c r="I979" t="s">
        <v>2844</v>
      </c>
      <c r="J979" t="s">
        <v>75</v>
      </c>
      <c r="K979" t="s">
        <v>369</v>
      </c>
      <c r="L979">
        <v>97477</v>
      </c>
      <c r="M979" t="s">
        <v>940</v>
      </c>
      <c r="N979" t="s">
        <v>40</v>
      </c>
      <c r="O979" t="s">
        <v>41</v>
      </c>
      <c r="P979" t="s">
        <v>941</v>
      </c>
      <c r="Q979" s="8">
        <v>30000</v>
      </c>
      <c r="R979">
        <v>6</v>
      </c>
      <c r="S979" s="8">
        <f>Table3[[#This Row],[Harga]]*Table3[[#This Row],[Quantity]]</f>
        <v>180000</v>
      </c>
      <c r="T979">
        <v>0.2</v>
      </c>
      <c r="U979" s="8">
        <f>Table3[[#This Row],[Discount]]*Table3[[#This Row],[Revenue]]</f>
        <v>36000</v>
      </c>
      <c r="V979" s="8">
        <f>Table3[[#This Row],[Revenue]]-Table3[[#This Row],[Total Discount]]</f>
        <v>144000</v>
      </c>
    </row>
    <row r="980" spans="1:22" x14ac:dyDescent="0.35">
      <c r="A980">
        <v>976</v>
      </c>
      <c r="B980" t="s">
        <v>3134</v>
      </c>
      <c r="C980" s="5">
        <v>43071</v>
      </c>
      <c r="D980" s="6">
        <v>2017</v>
      </c>
      <c r="E980" s="5" t="s">
        <v>66</v>
      </c>
      <c r="F980" s="7">
        <v>2</v>
      </c>
      <c r="G980" t="s">
        <v>67</v>
      </c>
      <c r="H980" t="s">
        <v>131</v>
      </c>
      <c r="I980" t="s">
        <v>3135</v>
      </c>
      <c r="J980" t="s">
        <v>27</v>
      </c>
      <c r="K980" t="s">
        <v>89</v>
      </c>
      <c r="L980">
        <v>77036</v>
      </c>
      <c r="M980" t="s">
        <v>3136</v>
      </c>
      <c r="N980" t="s">
        <v>40</v>
      </c>
      <c r="O980" t="s">
        <v>78</v>
      </c>
      <c r="P980" t="s">
        <v>3137</v>
      </c>
      <c r="Q980" s="8">
        <v>295000</v>
      </c>
      <c r="R980">
        <v>5</v>
      </c>
      <c r="S980" s="8">
        <f>Table3[[#This Row],[Harga]]*Table3[[#This Row],[Quantity]]</f>
        <v>1475000</v>
      </c>
      <c r="T980">
        <v>0.8</v>
      </c>
      <c r="U980" s="8">
        <f>Table3[[#This Row],[Discount]]*Table3[[#This Row],[Revenue]]</f>
        <v>1180000</v>
      </c>
      <c r="V980" s="8">
        <f>Table3[[#This Row],[Revenue]]-Table3[[#This Row],[Total Discount]]</f>
        <v>295000</v>
      </c>
    </row>
    <row r="981" spans="1:22" x14ac:dyDescent="0.35">
      <c r="A981">
        <v>977</v>
      </c>
      <c r="B981" t="s">
        <v>3138</v>
      </c>
      <c r="C981" s="5">
        <v>41676</v>
      </c>
      <c r="D981" s="6">
        <v>2014</v>
      </c>
      <c r="E981" s="5" t="s">
        <v>344</v>
      </c>
      <c r="F981" s="7">
        <v>6</v>
      </c>
      <c r="G981" t="s">
        <v>67</v>
      </c>
      <c r="H981" t="s">
        <v>139</v>
      </c>
      <c r="I981" t="s">
        <v>2920</v>
      </c>
      <c r="J981" t="s">
        <v>37</v>
      </c>
      <c r="K981" t="s">
        <v>420</v>
      </c>
      <c r="L981">
        <v>23320</v>
      </c>
      <c r="M981" t="s">
        <v>2662</v>
      </c>
      <c r="N981" t="s">
        <v>40</v>
      </c>
      <c r="O981" t="s">
        <v>41</v>
      </c>
      <c r="P981" t="s">
        <v>2663</v>
      </c>
      <c r="Q981" s="8">
        <v>4000</v>
      </c>
      <c r="R981">
        <v>4</v>
      </c>
      <c r="S981" s="8">
        <f>Table3[[#This Row],[Harga]]*Table3[[#This Row],[Quantity]]</f>
        <v>16000</v>
      </c>
      <c r="T981">
        <v>0</v>
      </c>
      <c r="U981" s="8">
        <f>Table3[[#This Row],[Discount]]*Table3[[#This Row],[Revenue]]</f>
        <v>0</v>
      </c>
      <c r="V981" s="8">
        <f>Table3[[#This Row],[Revenue]]-Table3[[#This Row],[Total Discount]]</f>
        <v>16000</v>
      </c>
    </row>
    <row r="982" spans="1:22" x14ac:dyDescent="0.35">
      <c r="A982">
        <v>978</v>
      </c>
      <c r="B982" t="s">
        <v>3139</v>
      </c>
      <c r="C982" s="5">
        <v>42836</v>
      </c>
      <c r="D982" s="6">
        <v>2017</v>
      </c>
      <c r="E982" s="5" t="s">
        <v>58</v>
      </c>
      <c r="F982" s="7">
        <v>11</v>
      </c>
      <c r="G982" t="s">
        <v>67</v>
      </c>
      <c r="H982" t="s">
        <v>139</v>
      </c>
      <c r="I982" t="s">
        <v>3140</v>
      </c>
      <c r="J982" t="s">
        <v>27</v>
      </c>
      <c r="K982" t="s">
        <v>354</v>
      </c>
      <c r="L982">
        <v>91104</v>
      </c>
      <c r="M982" t="s">
        <v>3141</v>
      </c>
      <c r="N982" t="s">
        <v>135</v>
      </c>
      <c r="O982" t="s">
        <v>162</v>
      </c>
      <c r="P982" t="s">
        <v>3142</v>
      </c>
      <c r="Q982" s="8">
        <v>200000</v>
      </c>
      <c r="R982">
        <v>5</v>
      </c>
      <c r="S982" s="8">
        <f>Table3[[#This Row],[Harga]]*Table3[[#This Row],[Quantity]]</f>
        <v>1000000</v>
      </c>
      <c r="T982">
        <v>0</v>
      </c>
      <c r="U982" s="8">
        <f>Table3[[#This Row],[Discount]]*Table3[[#This Row],[Revenue]]</f>
        <v>0</v>
      </c>
      <c r="V982" s="8">
        <f>Table3[[#This Row],[Revenue]]-Table3[[#This Row],[Total Discount]]</f>
        <v>1000000</v>
      </c>
    </row>
    <row r="983" spans="1:22" x14ac:dyDescent="0.35">
      <c r="A983">
        <v>979</v>
      </c>
      <c r="B983" t="s">
        <v>3143</v>
      </c>
      <c r="C983" s="5">
        <v>43094</v>
      </c>
      <c r="D983" s="6">
        <v>2017</v>
      </c>
      <c r="E983" s="5" t="s">
        <v>66</v>
      </c>
      <c r="F983" s="7">
        <v>25</v>
      </c>
      <c r="G983" t="s">
        <v>51</v>
      </c>
      <c r="H983" t="s">
        <v>139</v>
      </c>
      <c r="I983" t="s">
        <v>2831</v>
      </c>
      <c r="J983" t="s">
        <v>27</v>
      </c>
      <c r="K983" t="s">
        <v>38</v>
      </c>
      <c r="L983">
        <v>40214</v>
      </c>
      <c r="M983" t="s">
        <v>2135</v>
      </c>
      <c r="N983" t="s">
        <v>40</v>
      </c>
      <c r="O983" t="s">
        <v>84</v>
      </c>
      <c r="P983" t="s">
        <v>2136</v>
      </c>
      <c r="Q983" s="8">
        <v>103000</v>
      </c>
      <c r="R983">
        <v>3</v>
      </c>
      <c r="S983" s="8">
        <f>Table3[[#This Row],[Harga]]*Table3[[#This Row],[Quantity]]</f>
        <v>309000</v>
      </c>
      <c r="T983">
        <v>0</v>
      </c>
      <c r="U983" s="8">
        <f>Table3[[#This Row],[Discount]]*Table3[[#This Row],[Revenue]]</f>
        <v>0</v>
      </c>
      <c r="V983" s="8">
        <f>Table3[[#This Row],[Revenue]]-Table3[[#This Row],[Total Discount]]</f>
        <v>309000</v>
      </c>
    </row>
    <row r="984" spans="1:22" x14ac:dyDescent="0.35">
      <c r="A984">
        <v>980</v>
      </c>
      <c r="B984" t="s">
        <v>3144</v>
      </c>
      <c r="C984" s="5">
        <v>42836</v>
      </c>
      <c r="D984" s="6">
        <v>2017</v>
      </c>
      <c r="E984" s="5" t="s">
        <v>58</v>
      </c>
      <c r="F984" s="7">
        <v>11</v>
      </c>
      <c r="G984" t="s">
        <v>67</v>
      </c>
      <c r="H984" t="s">
        <v>25</v>
      </c>
      <c r="I984" t="s">
        <v>1656</v>
      </c>
      <c r="J984" t="s">
        <v>75</v>
      </c>
      <c r="K984" t="s">
        <v>100</v>
      </c>
      <c r="L984">
        <v>79424</v>
      </c>
      <c r="M984" t="s">
        <v>266</v>
      </c>
      <c r="N984" t="s">
        <v>40</v>
      </c>
      <c r="O984" t="s">
        <v>71</v>
      </c>
      <c r="P984" t="s">
        <v>267</v>
      </c>
      <c r="Q984" s="8">
        <v>6000</v>
      </c>
      <c r="R984">
        <v>3</v>
      </c>
      <c r="S984" s="8">
        <f>Table3[[#This Row],[Harga]]*Table3[[#This Row],[Quantity]]</f>
        <v>18000</v>
      </c>
      <c r="T984">
        <v>0.8</v>
      </c>
      <c r="U984" s="8">
        <f>Table3[[#This Row],[Discount]]*Table3[[#This Row],[Revenue]]</f>
        <v>14400</v>
      </c>
      <c r="V984" s="8">
        <f>Table3[[#This Row],[Revenue]]-Table3[[#This Row],[Total Discount]]</f>
        <v>3600</v>
      </c>
    </row>
    <row r="985" spans="1:22" x14ac:dyDescent="0.35">
      <c r="A985">
        <v>981</v>
      </c>
      <c r="B985" t="s">
        <v>3145</v>
      </c>
      <c r="C985" s="5">
        <v>42004</v>
      </c>
      <c r="D985" s="6">
        <v>2014</v>
      </c>
      <c r="E985" s="5" t="s">
        <v>66</v>
      </c>
      <c r="F985" s="7">
        <v>31</v>
      </c>
      <c r="G985" t="s">
        <v>51</v>
      </c>
      <c r="H985" t="s">
        <v>25</v>
      </c>
      <c r="I985" t="s">
        <v>1662</v>
      </c>
      <c r="J985" t="s">
        <v>37</v>
      </c>
      <c r="K985" t="s">
        <v>222</v>
      </c>
      <c r="L985">
        <v>65203</v>
      </c>
      <c r="M985" t="s">
        <v>1760</v>
      </c>
      <c r="N985" t="s">
        <v>40</v>
      </c>
      <c r="O985" t="s">
        <v>96</v>
      </c>
      <c r="P985" t="s">
        <v>1761</v>
      </c>
      <c r="Q985" s="8">
        <v>4000</v>
      </c>
      <c r="R985">
        <v>7</v>
      </c>
      <c r="S985" s="8">
        <f>Table3[[#This Row],[Harga]]*Table3[[#This Row],[Quantity]]</f>
        <v>28000</v>
      </c>
      <c r="T985">
        <v>0</v>
      </c>
      <c r="U985" s="8">
        <f>Table3[[#This Row],[Discount]]*Table3[[#This Row],[Revenue]]</f>
        <v>0</v>
      </c>
      <c r="V985" s="8">
        <f>Table3[[#This Row],[Revenue]]-Table3[[#This Row],[Total Discount]]</f>
        <v>28000</v>
      </c>
    </row>
    <row r="986" spans="1:22" x14ac:dyDescent="0.35">
      <c r="A986">
        <v>982</v>
      </c>
      <c r="B986" t="s">
        <v>3146</v>
      </c>
      <c r="C986" s="5">
        <v>42950</v>
      </c>
      <c r="D986" s="6">
        <v>2017</v>
      </c>
      <c r="E986" s="5" t="s">
        <v>93</v>
      </c>
      <c r="F986" s="7">
        <v>3</v>
      </c>
      <c r="G986" t="s">
        <v>51</v>
      </c>
      <c r="H986" t="s">
        <v>131</v>
      </c>
      <c r="I986" t="s">
        <v>2588</v>
      </c>
      <c r="J986" t="s">
        <v>27</v>
      </c>
      <c r="K986" t="s">
        <v>354</v>
      </c>
      <c r="L986">
        <v>60623</v>
      </c>
      <c r="M986" t="s">
        <v>3147</v>
      </c>
      <c r="N986" t="s">
        <v>30</v>
      </c>
      <c r="O986" t="s">
        <v>31</v>
      </c>
      <c r="P986" t="s">
        <v>3148</v>
      </c>
      <c r="Q986" s="8">
        <v>184000</v>
      </c>
      <c r="R986">
        <v>2</v>
      </c>
      <c r="S986" s="8">
        <f>Table3[[#This Row],[Harga]]*Table3[[#This Row],[Quantity]]</f>
        <v>368000</v>
      </c>
      <c r="T986">
        <v>0.3</v>
      </c>
      <c r="U986" s="8">
        <f>Table3[[#This Row],[Discount]]*Table3[[#This Row],[Revenue]]</f>
        <v>110400</v>
      </c>
      <c r="V986" s="8">
        <f>Table3[[#This Row],[Revenue]]-Table3[[#This Row],[Total Discount]]</f>
        <v>257600</v>
      </c>
    </row>
    <row r="987" spans="1:22" x14ac:dyDescent="0.35">
      <c r="A987">
        <v>983</v>
      </c>
      <c r="B987" t="s">
        <v>3149</v>
      </c>
      <c r="C987" s="5">
        <v>41958</v>
      </c>
      <c r="D987" s="6">
        <v>2014</v>
      </c>
      <c r="E987" s="5" t="s">
        <v>23</v>
      </c>
      <c r="F987" s="7">
        <v>15</v>
      </c>
      <c r="G987" t="s">
        <v>51</v>
      </c>
      <c r="H987" t="s">
        <v>25</v>
      </c>
      <c r="I987" t="s">
        <v>2254</v>
      </c>
      <c r="J987" t="s">
        <v>27</v>
      </c>
      <c r="K987" t="s">
        <v>329</v>
      </c>
      <c r="L987">
        <v>37604</v>
      </c>
      <c r="M987" t="s">
        <v>2570</v>
      </c>
      <c r="N987" t="s">
        <v>40</v>
      </c>
      <c r="O987" t="s">
        <v>96</v>
      </c>
      <c r="P987" t="s">
        <v>2571</v>
      </c>
      <c r="Q987" s="8">
        <v>6000</v>
      </c>
      <c r="R987">
        <v>3</v>
      </c>
      <c r="S987" s="8">
        <f>Table3[[#This Row],[Harga]]*Table3[[#This Row],[Quantity]]</f>
        <v>18000</v>
      </c>
      <c r="T987">
        <v>0.2</v>
      </c>
      <c r="U987" s="8">
        <f>Table3[[#This Row],[Discount]]*Table3[[#This Row],[Revenue]]</f>
        <v>3600</v>
      </c>
      <c r="V987" s="8">
        <f>Table3[[#This Row],[Revenue]]-Table3[[#This Row],[Total Discount]]</f>
        <v>14400</v>
      </c>
    </row>
    <row r="988" spans="1:22" x14ac:dyDescent="0.35">
      <c r="A988">
        <v>984</v>
      </c>
      <c r="B988" t="s">
        <v>3150</v>
      </c>
      <c r="C988" s="5">
        <v>42349</v>
      </c>
      <c r="D988" s="6">
        <v>2015</v>
      </c>
      <c r="E988" s="5" t="s">
        <v>66</v>
      </c>
      <c r="F988" s="7">
        <v>11</v>
      </c>
      <c r="G988" t="s">
        <v>24</v>
      </c>
      <c r="H988" t="s">
        <v>139</v>
      </c>
      <c r="I988" t="s">
        <v>3151</v>
      </c>
      <c r="J988" t="s">
        <v>27</v>
      </c>
      <c r="K988" t="s">
        <v>236</v>
      </c>
      <c r="L988">
        <v>77041</v>
      </c>
      <c r="M988" t="s">
        <v>3152</v>
      </c>
      <c r="N988" t="s">
        <v>135</v>
      </c>
      <c r="O988" t="s">
        <v>162</v>
      </c>
      <c r="P988" t="s">
        <v>3153</v>
      </c>
      <c r="Q988" s="8">
        <v>160000</v>
      </c>
      <c r="R988">
        <v>2</v>
      </c>
      <c r="S988" s="8">
        <f>Table3[[#This Row],[Harga]]*Table3[[#This Row],[Quantity]]</f>
        <v>320000</v>
      </c>
      <c r="T988">
        <v>0.2</v>
      </c>
      <c r="U988" s="8">
        <f>Table3[[#This Row],[Discount]]*Table3[[#This Row],[Revenue]]</f>
        <v>64000</v>
      </c>
      <c r="V988" s="8">
        <f>Table3[[#This Row],[Revenue]]-Table3[[#This Row],[Total Discount]]</f>
        <v>256000</v>
      </c>
    </row>
    <row r="989" spans="1:22" x14ac:dyDescent="0.35">
      <c r="A989">
        <v>985</v>
      </c>
      <c r="B989" t="s">
        <v>3154</v>
      </c>
      <c r="C989" s="5">
        <v>42631</v>
      </c>
      <c r="D989" s="6">
        <v>2016</v>
      </c>
      <c r="E989" s="5" t="s">
        <v>111</v>
      </c>
      <c r="F989" s="7">
        <v>18</v>
      </c>
      <c r="G989" t="s">
        <v>51</v>
      </c>
      <c r="H989" t="s">
        <v>25</v>
      </c>
      <c r="I989" t="s">
        <v>3155</v>
      </c>
      <c r="J989" t="s">
        <v>27</v>
      </c>
      <c r="K989" t="s">
        <v>89</v>
      </c>
      <c r="L989">
        <v>36830</v>
      </c>
      <c r="M989" t="s">
        <v>2869</v>
      </c>
      <c r="N989" t="s">
        <v>30</v>
      </c>
      <c r="O989" t="s">
        <v>108</v>
      </c>
      <c r="P989" t="s">
        <v>2870</v>
      </c>
      <c r="Q989" s="8">
        <v>2808000</v>
      </c>
      <c r="R989">
        <v>1</v>
      </c>
      <c r="S989" s="8">
        <f>Table3[[#This Row],[Harga]]*Table3[[#This Row],[Quantity]]</f>
        <v>2808000</v>
      </c>
      <c r="T989">
        <v>0</v>
      </c>
      <c r="U989" s="8">
        <f>Table3[[#This Row],[Discount]]*Table3[[#This Row],[Revenue]]</f>
        <v>0</v>
      </c>
      <c r="V989" s="8">
        <f>Table3[[#This Row],[Revenue]]-Table3[[#This Row],[Total Discount]]</f>
        <v>2808000</v>
      </c>
    </row>
    <row r="990" spans="1:22" x14ac:dyDescent="0.35">
      <c r="A990">
        <v>986</v>
      </c>
      <c r="B990" t="s">
        <v>3156</v>
      </c>
      <c r="C990" s="5">
        <v>42082</v>
      </c>
      <c r="D990" s="6">
        <v>2015</v>
      </c>
      <c r="E990" s="5" t="s">
        <v>159</v>
      </c>
      <c r="F990" s="7">
        <v>19</v>
      </c>
      <c r="G990" t="s">
        <v>51</v>
      </c>
      <c r="H990" t="s">
        <v>25</v>
      </c>
      <c r="I990" t="s">
        <v>1544</v>
      </c>
      <c r="J990" t="s">
        <v>27</v>
      </c>
      <c r="K990" t="s">
        <v>133</v>
      </c>
      <c r="L990">
        <v>92404</v>
      </c>
      <c r="M990" t="s">
        <v>3157</v>
      </c>
      <c r="N990" t="s">
        <v>40</v>
      </c>
      <c r="O990" t="s">
        <v>71</v>
      </c>
      <c r="P990" t="s">
        <v>3158</v>
      </c>
      <c r="Q990" s="8">
        <v>18000</v>
      </c>
      <c r="R990">
        <v>2</v>
      </c>
      <c r="S990" s="8">
        <f>Table3[[#This Row],[Harga]]*Table3[[#This Row],[Quantity]]</f>
        <v>36000</v>
      </c>
      <c r="T990">
        <v>0.2</v>
      </c>
      <c r="U990" s="8">
        <f>Table3[[#This Row],[Discount]]*Table3[[#This Row],[Revenue]]</f>
        <v>7200</v>
      </c>
      <c r="V990" s="8">
        <f>Table3[[#This Row],[Revenue]]-Table3[[#This Row],[Total Discount]]</f>
        <v>28800</v>
      </c>
    </row>
    <row r="991" spans="1:22" x14ac:dyDescent="0.35">
      <c r="A991">
        <v>987</v>
      </c>
      <c r="B991" t="s">
        <v>3159</v>
      </c>
      <c r="C991" s="5">
        <v>42632</v>
      </c>
      <c r="D991" s="6">
        <v>2016</v>
      </c>
      <c r="E991" s="5" t="s">
        <v>111</v>
      </c>
      <c r="F991" s="7">
        <v>19</v>
      </c>
      <c r="G991" t="s">
        <v>116</v>
      </c>
      <c r="H991" t="s">
        <v>25</v>
      </c>
      <c r="I991" t="s">
        <v>3160</v>
      </c>
      <c r="J991" t="s">
        <v>75</v>
      </c>
      <c r="K991" t="s">
        <v>113</v>
      </c>
      <c r="L991">
        <v>2908</v>
      </c>
      <c r="M991" t="s">
        <v>1138</v>
      </c>
      <c r="N991" t="s">
        <v>40</v>
      </c>
      <c r="O991" t="s">
        <v>84</v>
      </c>
      <c r="P991" t="s">
        <v>1139</v>
      </c>
      <c r="Q991" s="8">
        <v>143000</v>
      </c>
      <c r="R991">
        <v>9</v>
      </c>
      <c r="S991" s="8">
        <f>Table3[[#This Row],[Harga]]*Table3[[#This Row],[Quantity]]</f>
        <v>1287000</v>
      </c>
      <c r="T991">
        <v>0</v>
      </c>
      <c r="U991" s="8">
        <f>Table3[[#This Row],[Discount]]*Table3[[#This Row],[Revenue]]</f>
        <v>0</v>
      </c>
      <c r="V991" s="8">
        <f>Table3[[#This Row],[Revenue]]-Table3[[#This Row],[Total Discount]]</f>
        <v>1287000</v>
      </c>
    </row>
    <row r="992" spans="1:22" x14ac:dyDescent="0.35">
      <c r="A992">
        <v>988</v>
      </c>
      <c r="B992" t="s">
        <v>3161</v>
      </c>
      <c r="C992" s="5">
        <v>42967</v>
      </c>
      <c r="D992" s="6">
        <v>2017</v>
      </c>
      <c r="E992" s="5" t="s">
        <v>93</v>
      </c>
      <c r="F992" s="7">
        <v>20</v>
      </c>
      <c r="G992" t="s">
        <v>35</v>
      </c>
      <c r="H992" t="s">
        <v>139</v>
      </c>
      <c r="I992" t="s">
        <v>2157</v>
      </c>
      <c r="J992" t="s">
        <v>27</v>
      </c>
      <c r="K992" t="s">
        <v>118</v>
      </c>
      <c r="L992">
        <v>93727</v>
      </c>
      <c r="M992" t="s">
        <v>2343</v>
      </c>
      <c r="N992" t="s">
        <v>40</v>
      </c>
      <c r="O992" t="s">
        <v>71</v>
      </c>
      <c r="P992" t="s">
        <v>2344</v>
      </c>
      <c r="Q992" s="8">
        <v>335000</v>
      </c>
      <c r="R992">
        <v>5</v>
      </c>
      <c r="S992" s="8">
        <f>Table3[[#This Row],[Harga]]*Table3[[#This Row],[Quantity]]</f>
        <v>1675000</v>
      </c>
      <c r="T992">
        <v>0.2</v>
      </c>
      <c r="U992" s="8">
        <f>Table3[[#This Row],[Discount]]*Table3[[#This Row],[Revenue]]</f>
        <v>335000</v>
      </c>
      <c r="V992" s="8">
        <f>Table3[[#This Row],[Revenue]]-Table3[[#This Row],[Total Discount]]</f>
        <v>1340000</v>
      </c>
    </row>
    <row r="993" spans="1:22" x14ac:dyDescent="0.35">
      <c r="A993">
        <v>989</v>
      </c>
      <c r="B993" t="s">
        <v>3162</v>
      </c>
      <c r="C993" s="5">
        <v>42076</v>
      </c>
      <c r="D993" s="6">
        <v>2015</v>
      </c>
      <c r="E993" s="5" t="s">
        <v>159</v>
      </c>
      <c r="F993" s="7">
        <v>13</v>
      </c>
      <c r="G993" t="s">
        <v>35</v>
      </c>
      <c r="H993" t="s">
        <v>139</v>
      </c>
      <c r="I993" t="s">
        <v>2675</v>
      </c>
      <c r="J993" t="s">
        <v>27</v>
      </c>
      <c r="K993" t="s">
        <v>38</v>
      </c>
      <c r="L993">
        <v>98103</v>
      </c>
      <c r="M993" t="s">
        <v>3163</v>
      </c>
      <c r="N993" t="s">
        <v>30</v>
      </c>
      <c r="O993" t="s">
        <v>31</v>
      </c>
      <c r="P993" t="s">
        <v>3164</v>
      </c>
      <c r="Q993" s="8">
        <v>142000</v>
      </c>
      <c r="R993">
        <v>2</v>
      </c>
      <c r="S993" s="8">
        <f>Table3[[#This Row],[Harga]]*Table3[[#This Row],[Quantity]]</f>
        <v>284000</v>
      </c>
      <c r="T993">
        <v>0</v>
      </c>
      <c r="U993" s="8">
        <f>Table3[[#This Row],[Discount]]*Table3[[#This Row],[Revenue]]</f>
        <v>0</v>
      </c>
      <c r="V993" s="8">
        <f>Table3[[#This Row],[Revenue]]-Table3[[#This Row],[Total Discount]]</f>
        <v>284000</v>
      </c>
    </row>
    <row r="994" spans="1:22" x14ac:dyDescent="0.35">
      <c r="A994">
        <v>990</v>
      </c>
      <c r="B994" t="s">
        <v>3165</v>
      </c>
      <c r="C994" s="5">
        <v>42621</v>
      </c>
      <c r="D994" s="6">
        <v>2016</v>
      </c>
      <c r="E994" s="5" t="s">
        <v>111</v>
      </c>
      <c r="F994" s="7">
        <v>8</v>
      </c>
      <c r="G994" t="s">
        <v>51</v>
      </c>
      <c r="H994" t="s">
        <v>25</v>
      </c>
      <c r="I994" t="s">
        <v>467</v>
      </c>
      <c r="J994" t="s">
        <v>75</v>
      </c>
      <c r="K994" t="s">
        <v>69</v>
      </c>
      <c r="L994">
        <v>93534</v>
      </c>
      <c r="M994" t="s">
        <v>3166</v>
      </c>
      <c r="N994" t="s">
        <v>40</v>
      </c>
      <c r="O994" t="s">
        <v>71</v>
      </c>
      <c r="P994" t="s">
        <v>3167</v>
      </c>
      <c r="Q994" s="8">
        <v>34000</v>
      </c>
      <c r="R994">
        <v>2</v>
      </c>
      <c r="S994" s="8">
        <f>Table3[[#This Row],[Harga]]*Table3[[#This Row],[Quantity]]</f>
        <v>68000</v>
      </c>
      <c r="T994">
        <v>0.2</v>
      </c>
      <c r="U994" s="8">
        <f>Table3[[#This Row],[Discount]]*Table3[[#This Row],[Revenue]]</f>
        <v>13600</v>
      </c>
      <c r="V994" s="8">
        <f>Table3[[#This Row],[Revenue]]-Table3[[#This Row],[Total Discount]]</f>
        <v>54400</v>
      </c>
    </row>
    <row r="995" spans="1:22" x14ac:dyDescent="0.35">
      <c r="A995">
        <v>991</v>
      </c>
      <c r="B995" t="s">
        <v>3168</v>
      </c>
      <c r="C995" s="5">
        <v>42334</v>
      </c>
      <c r="D995" s="6">
        <v>2015</v>
      </c>
      <c r="E995" s="5" t="s">
        <v>23</v>
      </c>
      <c r="F995" s="7">
        <v>26</v>
      </c>
      <c r="G995" t="s">
        <v>35</v>
      </c>
      <c r="H995" t="s">
        <v>25</v>
      </c>
      <c r="I995" t="s">
        <v>1565</v>
      </c>
      <c r="J995" t="s">
        <v>37</v>
      </c>
      <c r="K995" t="s">
        <v>218</v>
      </c>
      <c r="L995">
        <v>1453</v>
      </c>
      <c r="M995" t="s">
        <v>472</v>
      </c>
      <c r="N995" t="s">
        <v>40</v>
      </c>
      <c r="O995" t="s">
        <v>71</v>
      </c>
      <c r="P995" t="s">
        <v>473</v>
      </c>
      <c r="Q995" s="8">
        <v>3000</v>
      </c>
      <c r="R995">
        <v>3</v>
      </c>
      <c r="S995" s="8">
        <f>Table3[[#This Row],[Harga]]*Table3[[#This Row],[Quantity]]</f>
        <v>9000</v>
      </c>
      <c r="T995">
        <v>0</v>
      </c>
      <c r="U995" s="8">
        <f>Table3[[#This Row],[Discount]]*Table3[[#This Row],[Revenue]]</f>
        <v>0</v>
      </c>
      <c r="V995" s="8">
        <f>Table3[[#This Row],[Revenue]]-Table3[[#This Row],[Total Discount]]</f>
        <v>9000</v>
      </c>
    </row>
    <row r="996" spans="1:22" x14ac:dyDescent="0.35">
      <c r="A996">
        <v>992</v>
      </c>
      <c r="B996" t="s">
        <v>3169</v>
      </c>
      <c r="C996" s="5">
        <v>42713</v>
      </c>
      <c r="D996" s="6">
        <v>2016</v>
      </c>
      <c r="E996" s="5" t="s">
        <v>66</v>
      </c>
      <c r="F996" s="7">
        <v>9</v>
      </c>
      <c r="G996" t="s">
        <v>24</v>
      </c>
      <c r="H996" t="s">
        <v>25</v>
      </c>
      <c r="I996" t="s">
        <v>1632</v>
      </c>
      <c r="J996" t="s">
        <v>37</v>
      </c>
      <c r="K996" t="s">
        <v>500</v>
      </c>
      <c r="L996">
        <v>76106</v>
      </c>
      <c r="M996" t="s">
        <v>1633</v>
      </c>
      <c r="N996" t="s">
        <v>40</v>
      </c>
      <c r="O996" t="s">
        <v>63</v>
      </c>
      <c r="P996" t="s">
        <v>1634</v>
      </c>
      <c r="Q996" s="8">
        <v>47000</v>
      </c>
      <c r="R996">
        <v>2</v>
      </c>
      <c r="S996" s="8">
        <f>Table3[[#This Row],[Harga]]*Table3[[#This Row],[Quantity]]</f>
        <v>94000</v>
      </c>
      <c r="T996">
        <v>0.2</v>
      </c>
      <c r="U996" s="8">
        <f>Table3[[#This Row],[Discount]]*Table3[[#This Row],[Revenue]]</f>
        <v>18800</v>
      </c>
      <c r="V996" s="8">
        <f>Table3[[#This Row],[Revenue]]-Table3[[#This Row],[Total Discount]]</f>
        <v>75200</v>
      </c>
    </row>
    <row r="997" spans="1:22" x14ac:dyDescent="0.35">
      <c r="A997">
        <v>993</v>
      </c>
      <c r="B997" t="s">
        <v>3170</v>
      </c>
      <c r="C997" s="5">
        <v>43003</v>
      </c>
      <c r="D997" s="6">
        <v>2017</v>
      </c>
      <c r="E997" s="5" t="s">
        <v>111</v>
      </c>
      <c r="F997" s="7">
        <v>25</v>
      </c>
      <c r="G997" t="s">
        <v>24</v>
      </c>
      <c r="H997" t="s">
        <v>25</v>
      </c>
      <c r="I997" t="s">
        <v>3171</v>
      </c>
      <c r="J997" t="s">
        <v>27</v>
      </c>
      <c r="K997" t="s">
        <v>329</v>
      </c>
      <c r="L997">
        <v>55901</v>
      </c>
      <c r="M997" t="s">
        <v>2019</v>
      </c>
      <c r="N997" t="s">
        <v>40</v>
      </c>
      <c r="O997" t="s">
        <v>71</v>
      </c>
      <c r="P997" t="s">
        <v>2020</v>
      </c>
      <c r="Q997" s="8">
        <v>17000</v>
      </c>
      <c r="R997">
        <v>2</v>
      </c>
      <c r="S997" s="8">
        <f>Table3[[#This Row],[Harga]]*Table3[[#This Row],[Quantity]]</f>
        <v>34000</v>
      </c>
      <c r="T997">
        <v>0</v>
      </c>
      <c r="U997" s="8">
        <f>Table3[[#This Row],[Discount]]*Table3[[#This Row],[Revenue]]</f>
        <v>0</v>
      </c>
      <c r="V997" s="8">
        <f>Table3[[#This Row],[Revenue]]-Table3[[#This Row],[Total Discount]]</f>
        <v>34000</v>
      </c>
    </row>
    <row r="998" spans="1:22" x14ac:dyDescent="0.35">
      <c r="A998">
        <v>994</v>
      </c>
      <c r="B998" t="s">
        <v>3172</v>
      </c>
      <c r="C998" s="5">
        <v>42027</v>
      </c>
      <c r="D998" s="6">
        <v>2015</v>
      </c>
      <c r="E998" s="5" t="s">
        <v>115</v>
      </c>
      <c r="F998" s="7">
        <v>23</v>
      </c>
      <c r="G998" t="s">
        <v>116</v>
      </c>
      <c r="H998" t="s">
        <v>25</v>
      </c>
      <c r="I998" t="s">
        <v>947</v>
      </c>
      <c r="J998" t="s">
        <v>75</v>
      </c>
      <c r="K998" t="s">
        <v>46</v>
      </c>
      <c r="L998">
        <v>59715</v>
      </c>
      <c r="M998" t="s">
        <v>3173</v>
      </c>
      <c r="N998" t="s">
        <v>40</v>
      </c>
      <c r="O998" t="s">
        <v>63</v>
      </c>
      <c r="P998" t="s">
        <v>3174</v>
      </c>
      <c r="Q998" s="8">
        <v>30000</v>
      </c>
      <c r="R998">
        <v>3</v>
      </c>
      <c r="S998" s="8">
        <f>Table3[[#This Row],[Harga]]*Table3[[#This Row],[Quantity]]</f>
        <v>90000</v>
      </c>
      <c r="T998">
        <v>0</v>
      </c>
      <c r="U998" s="8">
        <f>Table3[[#This Row],[Discount]]*Table3[[#This Row],[Revenue]]</f>
        <v>0</v>
      </c>
      <c r="V998" s="8">
        <f>Table3[[#This Row],[Revenue]]-Table3[[#This Row],[Total Discount]]</f>
        <v>90000</v>
      </c>
    </row>
    <row r="999" spans="1:22" x14ac:dyDescent="0.35">
      <c r="A999">
        <v>995</v>
      </c>
      <c r="B999" t="s">
        <v>3175</v>
      </c>
      <c r="C999" s="5">
        <v>42173</v>
      </c>
      <c r="D999" s="6">
        <v>2015</v>
      </c>
      <c r="E999" s="5" t="s">
        <v>34</v>
      </c>
      <c r="F999" s="7">
        <v>18</v>
      </c>
      <c r="G999" t="s">
        <v>51</v>
      </c>
      <c r="H999" t="s">
        <v>25</v>
      </c>
      <c r="I999" t="s">
        <v>1892</v>
      </c>
      <c r="J999" t="s">
        <v>75</v>
      </c>
      <c r="K999" t="s">
        <v>283</v>
      </c>
      <c r="L999">
        <v>85345</v>
      </c>
      <c r="M999" t="s">
        <v>3176</v>
      </c>
      <c r="N999" t="s">
        <v>40</v>
      </c>
      <c r="O999" t="s">
        <v>63</v>
      </c>
      <c r="P999" t="s">
        <v>3177</v>
      </c>
      <c r="Q999" s="8">
        <v>12000</v>
      </c>
      <c r="R999">
        <v>3</v>
      </c>
      <c r="S999" s="8">
        <f>Table3[[#This Row],[Harga]]*Table3[[#This Row],[Quantity]]</f>
        <v>36000</v>
      </c>
      <c r="T999">
        <v>0.2</v>
      </c>
      <c r="U999" s="8">
        <f>Table3[[#This Row],[Discount]]*Table3[[#This Row],[Revenue]]</f>
        <v>7200</v>
      </c>
      <c r="V999" s="8">
        <f>Table3[[#This Row],[Revenue]]-Table3[[#This Row],[Total Discount]]</f>
        <v>28800</v>
      </c>
    </row>
    <row r="1000" spans="1:22" x14ac:dyDescent="0.35">
      <c r="A1000">
        <v>996</v>
      </c>
      <c r="B1000" t="s">
        <v>3178</v>
      </c>
      <c r="C1000" s="5">
        <v>42279</v>
      </c>
      <c r="D1000" s="6">
        <v>2015</v>
      </c>
      <c r="E1000" s="5" t="s">
        <v>44</v>
      </c>
      <c r="F1000" s="7">
        <v>2</v>
      </c>
      <c r="G1000" t="s">
        <v>35</v>
      </c>
      <c r="H1000" t="s">
        <v>139</v>
      </c>
      <c r="I1000" t="s">
        <v>885</v>
      </c>
      <c r="J1000" t="s">
        <v>37</v>
      </c>
      <c r="K1000" t="s">
        <v>69</v>
      </c>
      <c r="L1000">
        <v>92105</v>
      </c>
      <c r="M1000" t="s">
        <v>3179</v>
      </c>
      <c r="N1000" t="s">
        <v>40</v>
      </c>
      <c r="O1000" t="s">
        <v>71</v>
      </c>
      <c r="P1000" t="s">
        <v>3180</v>
      </c>
      <c r="Q1000" s="8">
        <v>58000</v>
      </c>
      <c r="R1000">
        <v>6</v>
      </c>
      <c r="S1000" s="8">
        <f>Table3[[#This Row],[Harga]]*Table3[[#This Row],[Quantity]]</f>
        <v>348000</v>
      </c>
      <c r="T1000">
        <v>0.2</v>
      </c>
      <c r="U1000" s="8">
        <f>Table3[[#This Row],[Discount]]*Table3[[#This Row],[Revenue]]</f>
        <v>69600</v>
      </c>
      <c r="V1000" s="8">
        <f>Table3[[#This Row],[Revenue]]-Table3[[#This Row],[Total Discount]]</f>
        <v>278400</v>
      </c>
    </row>
    <row r="1001" spans="1:22" x14ac:dyDescent="0.35">
      <c r="A1001">
        <v>997</v>
      </c>
      <c r="B1001" t="s">
        <v>3181</v>
      </c>
      <c r="C1001" s="5">
        <v>43057</v>
      </c>
      <c r="D1001" s="6">
        <v>2017</v>
      </c>
      <c r="E1001" s="5" t="s">
        <v>23</v>
      </c>
      <c r="F1001" s="7">
        <v>18</v>
      </c>
      <c r="G1001" t="s">
        <v>51</v>
      </c>
      <c r="H1001" t="s">
        <v>25</v>
      </c>
      <c r="I1001" t="s">
        <v>2471</v>
      </c>
      <c r="J1001" t="s">
        <v>37</v>
      </c>
      <c r="K1001" t="s">
        <v>500</v>
      </c>
      <c r="L1001">
        <v>44107</v>
      </c>
      <c r="M1001" t="s">
        <v>3182</v>
      </c>
      <c r="N1001" t="s">
        <v>40</v>
      </c>
      <c r="O1001" t="s">
        <v>96</v>
      </c>
      <c r="P1001" t="s">
        <v>3183</v>
      </c>
      <c r="Q1001" s="8">
        <v>39000</v>
      </c>
      <c r="R1001">
        <v>7</v>
      </c>
      <c r="S1001" s="8">
        <f>Table3[[#This Row],[Harga]]*Table3[[#This Row],[Quantity]]</f>
        <v>273000</v>
      </c>
      <c r="T1001">
        <v>0.2</v>
      </c>
      <c r="U1001" s="8">
        <f>Table3[[#This Row],[Discount]]*Table3[[#This Row],[Revenue]]</f>
        <v>54600</v>
      </c>
      <c r="V1001" s="8">
        <f>Table3[[#This Row],[Revenue]]-Table3[[#This Row],[Total Discount]]</f>
        <v>218400</v>
      </c>
    </row>
    <row r="1002" spans="1:22" x14ac:dyDescent="0.35">
      <c r="A1002">
        <v>998</v>
      </c>
      <c r="B1002" t="s">
        <v>3184</v>
      </c>
      <c r="C1002" s="5">
        <v>41868</v>
      </c>
      <c r="D1002" s="6">
        <v>2014</v>
      </c>
      <c r="E1002" s="5" t="s">
        <v>93</v>
      </c>
      <c r="F1002" s="7">
        <v>17</v>
      </c>
      <c r="G1002" t="s">
        <v>51</v>
      </c>
      <c r="H1002" t="s">
        <v>139</v>
      </c>
      <c r="I1002" t="s">
        <v>99</v>
      </c>
      <c r="J1002" t="s">
        <v>37</v>
      </c>
      <c r="K1002" t="s">
        <v>100</v>
      </c>
      <c r="L1002">
        <v>77095</v>
      </c>
      <c r="M1002" t="s">
        <v>2370</v>
      </c>
      <c r="N1002" t="s">
        <v>40</v>
      </c>
      <c r="O1002" t="s">
        <v>63</v>
      </c>
      <c r="P1002" t="s">
        <v>2371</v>
      </c>
      <c r="Q1002" s="8">
        <v>32000</v>
      </c>
      <c r="R1002">
        <v>3</v>
      </c>
      <c r="S1002" s="8">
        <f>Table3[[#This Row],[Harga]]*Table3[[#This Row],[Quantity]]</f>
        <v>96000</v>
      </c>
      <c r="T1002">
        <v>0.2</v>
      </c>
      <c r="U1002" s="8">
        <f>Table3[[#This Row],[Discount]]*Table3[[#This Row],[Revenue]]</f>
        <v>19200</v>
      </c>
      <c r="V1002" s="8">
        <f>Table3[[#This Row],[Revenue]]-Table3[[#This Row],[Total Discount]]</f>
        <v>76800</v>
      </c>
    </row>
    <row r="1003" spans="1:22" x14ac:dyDescent="0.35">
      <c r="A1003">
        <v>999</v>
      </c>
      <c r="B1003" t="s">
        <v>3185</v>
      </c>
      <c r="C1003" s="5">
        <v>42568</v>
      </c>
      <c r="D1003" s="6">
        <v>2016</v>
      </c>
      <c r="E1003" s="5" t="s">
        <v>104</v>
      </c>
      <c r="F1003" s="7">
        <v>17</v>
      </c>
      <c r="G1003" t="s">
        <v>24</v>
      </c>
      <c r="H1003" t="s">
        <v>25</v>
      </c>
      <c r="I1003" t="s">
        <v>3186</v>
      </c>
      <c r="J1003" t="s">
        <v>37</v>
      </c>
      <c r="K1003" t="s">
        <v>248</v>
      </c>
      <c r="L1003">
        <v>8861</v>
      </c>
      <c r="M1003" t="s">
        <v>2175</v>
      </c>
      <c r="N1003" t="s">
        <v>40</v>
      </c>
      <c r="O1003" t="s">
        <v>78</v>
      </c>
      <c r="P1003" t="s">
        <v>2176</v>
      </c>
      <c r="Q1003" s="8">
        <v>846000</v>
      </c>
      <c r="R1003">
        <v>2</v>
      </c>
      <c r="S1003" s="8">
        <f>Table3[[#This Row],[Harga]]*Table3[[#This Row],[Quantity]]</f>
        <v>1692000</v>
      </c>
      <c r="T1003">
        <v>0</v>
      </c>
      <c r="U1003" s="8">
        <f>Table3[[#This Row],[Discount]]*Table3[[#This Row],[Revenue]]</f>
        <v>0</v>
      </c>
      <c r="V1003" s="8">
        <f>Table3[[#This Row],[Revenue]]-Table3[[#This Row],[Total Discount]]</f>
        <v>1692000</v>
      </c>
    </row>
    <row r="1004" spans="1:22" x14ac:dyDescent="0.35">
      <c r="A1004">
        <v>1000</v>
      </c>
      <c r="B1004" t="s">
        <v>3187</v>
      </c>
      <c r="C1004" s="5">
        <v>42196</v>
      </c>
      <c r="D1004" s="6">
        <v>2015</v>
      </c>
      <c r="E1004" s="5" t="s">
        <v>104</v>
      </c>
      <c r="F1004" s="7">
        <v>11</v>
      </c>
      <c r="G1004" t="s">
        <v>24</v>
      </c>
      <c r="H1004" t="s">
        <v>105</v>
      </c>
      <c r="I1004" t="s">
        <v>1151</v>
      </c>
      <c r="J1004" t="s">
        <v>27</v>
      </c>
      <c r="K1004" t="s">
        <v>118</v>
      </c>
      <c r="L1004">
        <v>19134</v>
      </c>
      <c r="M1004" t="s">
        <v>355</v>
      </c>
      <c r="N1004" t="s">
        <v>30</v>
      </c>
      <c r="O1004" t="s">
        <v>55</v>
      </c>
      <c r="P1004" t="s">
        <v>356</v>
      </c>
      <c r="Q1004" s="8">
        <v>83000</v>
      </c>
      <c r="R1004">
        <v>7</v>
      </c>
      <c r="S1004" s="8">
        <f>Table3[[#This Row],[Harga]]*Table3[[#This Row],[Quantity]]</f>
        <v>581000</v>
      </c>
      <c r="T1004">
        <v>0.2</v>
      </c>
      <c r="U1004" s="8">
        <f>Table3[[#This Row],[Discount]]*Table3[[#This Row],[Revenue]]</f>
        <v>116200</v>
      </c>
      <c r="V1004" s="8">
        <f>Table3[[#This Row],[Revenue]]-Table3[[#This Row],[Total Discount]]</f>
        <v>464800</v>
      </c>
    </row>
    <row r="1005" spans="1:22" x14ac:dyDescent="0.35">
      <c r="A1005">
        <v>1001</v>
      </c>
      <c r="B1005" t="s">
        <v>3188</v>
      </c>
      <c r="C1005" s="5">
        <v>42705</v>
      </c>
      <c r="D1005" s="6">
        <v>2016</v>
      </c>
      <c r="E1005" s="5" t="s">
        <v>66</v>
      </c>
      <c r="F1005" s="7">
        <v>1</v>
      </c>
      <c r="G1005" t="s">
        <v>51</v>
      </c>
      <c r="H1005" t="s">
        <v>25</v>
      </c>
      <c r="I1005" t="s">
        <v>2628</v>
      </c>
      <c r="J1005" t="s">
        <v>27</v>
      </c>
      <c r="K1005" t="s">
        <v>61</v>
      </c>
      <c r="L1005">
        <v>47374</v>
      </c>
      <c r="M1005" t="s">
        <v>2893</v>
      </c>
      <c r="N1005" t="s">
        <v>30</v>
      </c>
      <c r="O1005" t="s">
        <v>55</v>
      </c>
      <c r="P1005" t="s">
        <v>2894</v>
      </c>
      <c r="Q1005" s="8">
        <v>17000</v>
      </c>
      <c r="R1005">
        <v>3</v>
      </c>
      <c r="S1005" s="8">
        <f>Table3[[#This Row],[Harga]]*Table3[[#This Row],[Quantity]]</f>
        <v>51000</v>
      </c>
      <c r="T1005">
        <v>0</v>
      </c>
      <c r="U1005" s="8">
        <f>Table3[[#This Row],[Discount]]*Table3[[#This Row],[Revenue]]</f>
        <v>0</v>
      </c>
      <c r="V1005" s="8">
        <f>Table3[[#This Row],[Revenue]]-Table3[[#This Row],[Total Discount]]</f>
        <v>51000</v>
      </c>
    </row>
    <row r="1006" spans="1:22" x14ac:dyDescent="0.35">
      <c r="A1006">
        <v>1002</v>
      </c>
      <c r="B1006" t="s">
        <v>3189</v>
      </c>
      <c r="C1006" s="5">
        <v>43091</v>
      </c>
      <c r="D1006" s="6">
        <v>2017</v>
      </c>
      <c r="E1006" s="5" t="s">
        <v>66</v>
      </c>
      <c r="F1006" s="7">
        <v>22</v>
      </c>
      <c r="G1006" t="s">
        <v>116</v>
      </c>
      <c r="H1006" t="s">
        <v>139</v>
      </c>
      <c r="I1006" t="s">
        <v>1129</v>
      </c>
      <c r="J1006" t="s">
        <v>27</v>
      </c>
      <c r="K1006" t="s">
        <v>193</v>
      </c>
      <c r="L1006">
        <v>48227</v>
      </c>
      <c r="M1006" t="s">
        <v>3190</v>
      </c>
      <c r="N1006" t="s">
        <v>135</v>
      </c>
      <c r="O1006" t="s">
        <v>162</v>
      </c>
      <c r="P1006" t="s">
        <v>3191</v>
      </c>
      <c r="Q1006" s="8">
        <v>200000</v>
      </c>
      <c r="R1006">
        <v>5</v>
      </c>
      <c r="S1006" s="8">
        <f>Table3[[#This Row],[Harga]]*Table3[[#This Row],[Quantity]]</f>
        <v>1000000</v>
      </c>
      <c r="T1006">
        <v>0</v>
      </c>
      <c r="U1006" s="8">
        <f>Table3[[#This Row],[Discount]]*Table3[[#This Row],[Revenue]]</f>
        <v>0</v>
      </c>
      <c r="V1006" s="8">
        <f>Table3[[#This Row],[Revenue]]-Table3[[#This Row],[Total Discount]]</f>
        <v>1000000</v>
      </c>
    </row>
    <row r="1007" spans="1:22" x14ac:dyDescent="0.35">
      <c r="A1007">
        <v>1003</v>
      </c>
      <c r="B1007" t="s">
        <v>3192</v>
      </c>
      <c r="C1007" s="5">
        <v>41943</v>
      </c>
      <c r="D1007" s="6">
        <v>2014</v>
      </c>
      <c r="E1007" s="5" t="s">
        <v>44</v>
      </c>
      <c r="F1007" s="7">
        <v>31</v>
      </c>
      <c r="G1007" t="s">
        <v>35</v>
      </c>
      <c r="H1007" t="s">
        <v>25</v>
      </c>
      <c r="I1007" t="s">
        <v>319</v>
      </c>
      <c r="J1007" t="s">
        <v>37</v>
      </c>
      <c r="K1007" t="s">
        <v>274</v>
      </c>
      <c r="L1007">
        <v>90049</v>
      </c>
      <c r="M1007" t="s">
        <v>3193</v>
      </c>
      <c r="N1007" t="s">
        <v>40</v>
      </c>
      <c r="O1007" t="s">
        <v>180</v>
      </c>
      <c r="P1007" t="s">
        <v>1001</v>
      </c>
      <c r="Q1007" s="8">
        <v>12000</v>
      </c>
      <c r="R1007">
        <v>3</v>
      </c>
      <c r="S1007" s="8">
        <f>Table3[[#This Row],[Harga]]*Table3[[#This Row],[Quantity]]</f>
        <v>36000</v>
      </c>
      <c r="T1007">
        <v>0</v>
      </c>
      <c r="U1007" s="8">
        <f>Table3[[#This Row],[Discount]]*Table3[[#This Row],[Revenue]]</f>
        <v>0</v>
      </c>
      <c r="V1007" s="8">
        <f>Table3[[#This Row],[Revenue]]-Table3[[#This Row],[Total Discount]]</f>
        <v>36000</v>
      </c>
    </row>
    <row r="1008" spans="1:22" x14ac:dyDescent="0.35">
      <c r="A1008">
        <v>1004</v>
      </c>
      <c r="B1008" t="s">
        <v>3194</v>
      </c>
      <c r="C1008" s="5">
        <v>42107</v>
      </c>
      <c r="D1008" s="6">
        <v>2015</v>
      </c>
      <c r="E1008" s="5" t="s">
        <v>58</v>
      </c>
      <c r="F1008" s="7">
        <v>13</v>
      </c>
      <c r="G1008" t="s">
        <v>35</v>
      </c>
      <c r="H1008" t="s">
        <v>139</v>
      </c>
      <c r="I1008" t="s">
        <v>1117</v>
      </c>
      <c r="J1008" t="s">
        <v>27</v>
      </c>
      <c r="K1008" t="s">
        <v>151</v>
      </c>
      <c r="L1008">
        <v>91767</v>
      </c>
      <c r="M1008" t="s">
        <v>3195</v>
      </c>
      <c r="N1008" t="s">
        <v>135</v>
      </c>
      <c r="O1008" t="s">
        <v>162</v>
      </c>
      <c r="P1008" t="s">
        <v>3196</v>
      </c>
      <c r="Q1008" s="8">
        <v>200000</v>
      </c>
      <c r="R1008">
        <v>4</v>
      </c>
      <c r="S1008" s="8">
        <f>Table3[[#This Row],[Harga]]*Table3[[#This Row],[Quantity]]</f>
        <v>800000</v>
      </c>
      <c r="T1008">
        <v>0</v>
      </c>
      <c r="U1008" s="8">
        <f>Table3[[#This Row],[Discount]]*Table3[[#This Row],[Revenue]]</f>
        <v>0</v>
      </c>
      <c r="V1008" s="8">
        <f>Table3[[#This Row],[Revenue]]-Table3[[#This Row],[Total Discount]]</f>
        <v>800000</v>
      </c>
    </row>
    <row r="1009" spans="1:22" x14ac:dyDescent="0.35">
      <c r="A1009">
        <v>1005</v>
      </c>
      <c r="B1009" t="s">
        <v>3197</v>
      </c>
      <c r="C1009" s="5">
        <v>42572</v>
      </c>
      <c r="D1009" s="6">
        <v>2016</v>
      </c>
      <c r="E1009" s="5" t="s">
        <v>104</v>
      </c>
      <c r="F1009" s="7">
        <v>21</v>
      </c>
      <c r="G1009" t="s">
        <v>51</v>
      </c>
      <c r="H1009" t="s">
        <v>25</v>
      </c>
      <c r="I1009" t="s">
        <v>3198</v>
      </c>
      <c r="J1009" t="s">
        <v>37</v>
      </c>
      <c r="K1009" t="s">
        <v>213</v>
      </c>
      <c r="L1009">
        <v>19134</v>
      </c>
      <c r="M1009" t="s">
        <v>2022</v>
      </c>
      <c r="N1009" t="s">
        <v>40</v>
      </c>
      <c r="O1009" t="s">
        <v>71</v>
      </c>
      <c r="P1009" t="s">
        <v>2023</v>
      </c>
      <c r="Q1009" s="8">
        <v>6000</v>
      </c>
      <c r="R1009">
        <v>1</v>
      </c>
      <c r="S1009" s="8">
        <f>Table3[[#This Row],[Harga]]*Table3[[#This Row],[Quantity]]</f>
        <v>6000</v>
      </c>
      <c r="T1009">
        <v>0.7</v>
      </c>
      <c r="U1009" s="8">
        <f>Table3[[#This Row],[Discount]]*Table3[[#This Row],[Revenue]]</f>
        <v>4200</v>
      </c>
      <c r="V1009" s="8">
        <f>Table3[[#This Row],[Revenue]]-Table3[[#This Row],[Total Discount]]</f>
        <v>1800</v>
      </c>
    </row>
    <row r="1010" spans="1:22" x14ac:dyDescent="0.35">
      <c r="A1010">
        <v>1006</v>
      </c>
      <c r="B1010" t="s">
        <v>3199</v>
      </c>
      <c r="C1010" s="5">
        <v>43059</v>
      </c>
      <c r="D1010" s="6">
        <v>2017</v>
      </c>
      <c r="E1010" s="5" t="s">
        <v>23</v>
      </c>
      <c r="F1010" s="7">
        <v>20</v>
      </c>
      <c r="G1010" t="s">
        <v>51</v>
      </c>
      <c r="H1010" t="s">
        <v>139</v>
      </c>
      <c r="I1010" t="s">
        <v>3200</v>
      </c>
      <c r="J1010" t="s">
        <v>27</v>
      </c>
      <c r="K1010" t="s">
        <v>118</v>
      </c>
      <c r="L1010">
        <v>91761</v>
      </c>
      <c r="M1010" t="s">
        <v>1114</v>
      </c>
      <c r="N1010" t="s">
        <v>30</v>
      </c>
      <c r="O1010" t="s">
        <v>108</v>
      </c>
      <c r="P1010" t="s">
        <v>1115</v>
      </c>
      <c r="Q1010" s="8">
        <v>71000</v>
      </c>
      <c r="R1010">
        <v>5</v>
      </c>
      <c r="S1010" s="8">
        <f>Table3[[#This Row],[Harga]]*Table3[[#This Row],[Quantity]]</f>
        <v>355000</v>
      </c>
      <c r="T1010">
        <v>0.2</v>
      </c>
      <c r="U1010" s="8">
        <f>Table3[[#This Row],[Discount]]*Table3[[#This Row],[Revenue]]</f>
        <v>71000</v>
      </c>
      <c r="V1010" s="8">
        <f>Table3[[#This Row],[Revenue]]-Table3[[#This Row],[Total Discount]]</f>
        <v>284000</v>
      </c>
    </row>
    <row r="1011" spans="1:22" x14ac:dyDescent="0.35">
      <c r="A1011">
        <v>1007</v>
      </c>
      <c r="B1011" t="s">
        <v>3201</v>
      </c>
      <c r="C1011" s="5">
        <v>42700</v>
      </c>
      <c r="D1011" s="6">
        <v>2016</v>
      </c>
      <c r="E1011" s="5" t="s">
        <v>23</v>
      </c>
      <c r="F1011" s="7">
        <v>26</v>
      </c>
      <c r="G1011" t="s">
        <v>35</v>
      </c>
      <c r="H1011" t="s">
        <v>139</v>
      </c>
      <c r="I1011" t="s">
        <v>3202</v>
      </c>
      <c r="J1011" t="s">
        <v>37</v>
      </c>
      <c r="K1011" t="s">
        <v>61</v>
      </c>
      <c r="L1011">
        <v>98105</v>
      </c>
      <c r="M1011" t="s">
        <v>3203</v>
      </c>
      <c r="N1011" t="s">
        <v>40</v>
      </c>
      <c r="O1011" t="s">
        <v>71</v>
      </c>
      <c r="P1011" t="s">
        <v>3204</v>
      </c>
      <c r="Q1011" s="8">
        <v>8000</v>
      </c>
      <c r="R1011">
        <v>2</v>
      </c>
      <c r="S1011" s="8">
        <f>Table3[[#This Row],[Harga]]*Table3[[#This Row],[Quantity]]</f>
        <v>16000</v>
      </c>
      <c r="T1011">
        <v>0.2</v>
      </c>
      <c r="U1011" s="8">
        <f>Table3[[#This Row],[Discount]]*Table3[[#This Row],[Revenue]]</f>
        <v>3200</v>
      </c>
      <c r="V1011" s="8">
        <f>Table3[[#This Row],[Revenue]]-Table3[[#This Row],[Total Discount]]</f>
        <v>12800</v>
      </c>
    </row>
    <row r="1012" spans="1:22" x14ac:dyDescent="0.35">
      <c r="A1012">
        <v>1008</v>
      </c>
      <c r="B1012" t="s">
        <v>3205</v>
      </c>
      <c r="C1012" s="5">
        <v>43046</v>
      </c>
      <c r="D1012" s="6">
        <v>2017</v>
      </c>
      <c r="E1012" s="5" t="s">
        <v>23</v>
      </c>
      <c r="F1012" s="7">
        <v>7</v>
      </c>
      <c r="G1012" t="s">
        <v>24</v>
      </c>
      <c r="H1012" t="s">
        <v>139</v>
      </c>
      <c r="I1012" t="s">
        <v>2549</v>
      </c>
      <c r="J1012" t="s">
        <v>75</v>
      </c>
      <c r="K1012" t="s">
        <v>100</v>
      </c>
      <c r="L1012">
        <v>94513</v>
      </c>
      <c r="M1012" t="s">
        <v>3206</v>
      </c>
      <c r="N1012" t="s">
        <v>135</v>
      </c>
      <c r="O1012" t="s">
        <v>162</v>
      </c>
      <c r="P1012" t="s">
        <v>3207</v>
      </c>
      <c r="Q1012" s="8">
        <v>60000</v>
      </c>
      <c r="R1012">
        <v>3</v>
      </c>
      <c r="S1012" s="8">
        <f>Table3[[#This Row],[Harga]]*Table3[[#This Row],[Quantity]]</f>
        <v>180000</v>
      </c>
      <c r="T1012">
        <v>0</v>
      </c>
      <c r="U1012" s="8">
        <f>Table3[[#This Row],[Discount]]*Table3[[#This Row],[Revenue]]</f>
        <v>0</v>
      </c>
      <c r="V1012" s="8">
        <f>Table3[[#This Row],[Revenue]]-Table3[[#This Row],[Total Discount]]</f>
        <v>180000</v>
      </c>
    </row>
    <row r="1013" spans="1:22" x14ac:dyDescent="0.35">
      <c r="A1013">
        <v>1009</v>
      </c>
      <c r="B1013" t="s">
        <v>3208</v>
      </c>
      <c r="C1013" s="5">
        <v>41974</v>
      </c>
      <c r="D1013" s="6">
        <v>2014</v>
      </c>
      <c r="E1013" s="5" t="s">
        <v>66</v>
      </c>
      <c r="F1013" s="7">
        <v>1</v>
      </c>
      <c r="G1013" t="s">
        <v>35</v>
      </c>
      <c r="H1013" t="s">
        <v>25</v>
      </c>
      <c r="I1013" t="s">
        <v>1491</v>
      </c>
      <c r="J1013" t="s">
        <v>27</v>
      </c>
      <c r="K1013" t="s">
        <v>500</v>
      </c>
      <c r="L1013">
        <v>94122</v>
      </c>
      <c r="M1013" t="s">
        <v>2898</v>
      </c>
      <c r="N1013" t="s">
        <v>30</v>
      </c>
      <c r="O1013" t="s">
        <v>55</v>
      </c>
      <c r="P1013" t="s">
        <v>2899</v>
      </c>
      <c r="Q1013" s="8">
        <v>78000</v>
      </c>
      <c r="R1013">
        <v>3</v>
      </c>
      <c r="S1013" s="8">
        <f>Table3[[#This Row],[Harga]]*Table3[[#This Row],[Quantity]]</f>
        <v>234000</v>
      </c>
      <c r="T1013">
        <v>0</v>
      </c>
      <c r="U1013" s="8">
        <f>Table3[[#This Row],[Discount]]*Table3[[#This Row],[Revenue]]</f>
        <v>0</v>
      </c>
      <c r="V1013" s="8">
        <f>Table3[[#This Row],[Revenue]]-Table3[[#This Row],[Total Discount]]</f>
        <v>234000</v>
      </c>
    </row>
    <row r="1014" spans="1:22" x14ac:dyDescent="0.35">
      <c r="A1014">
        <v>1010</v>
      </c>
      <c r="B1014" t="s">
        <v>3209</v>
      </c>
      <c r="C1014" s="5">
        <v>42990</v>
      </c>
      <c r="D1014" s="6">
        <v>2017</v>
      </c>
      <c r="E1014" s="5" t="s">
        <v>111</v>
      </c>
      <c r="F1014" s="7">
        <v>12</v>
      </c>
      <c r="G1014" t="s">
        <v>67</v>
      </c>
      <c r="H1014" t="s">
        <v>25</v>
      </c>
      <c r="I1014" t="s">
        <v>3210</v>
      </c>
      <c r="J1014" t="s">
        <v>27</v>
      </c>
      <c r="K1014" t="s">
        <v>545</v>
      </c>
      <c r="L1014">
        <v>21215</v>
      </c>
      <c r="M1014" t="s">
        <v>3211</v>
      </c>
      <c r="N1014" t="s">
        <v>40</v>
      </c>
      <c r="O1014" t="s">
        <v>63</v>
      </c>
      <c r="P1014" t="s">
        <v>3212</v>
      </c>
      <c r="Q1014" s="8">
        <v>40000</v>
      </c>
      <c r="R1014">
        <v>5</v>
      </c>
      <c r="S1014" s="8">
        <f>Table3[[#This Row],[Harga]]*Table3[[#This Row],[Quantity]]</f>
        <v>200000</v>
      </c>
      <c r="T1014">
        <v>0</v>
      </c>
      <c r="U1014" s="8">
        <f>Table3[[#This Row],[Discount]]*Table3[[#This Row],[Revenue]]</f>
        <v>0</v>
      </c>
      <c r="V1014" s="8">
        <f>Table3[[#This Row],[Revenue]]-Table3[[#This Row],[Total Discount]]</f>
        <v>200000</v>
      </c>
    </row>
    <row r="1015" spans="1:22" x14ac:dyDescent="0.35">
      <c r="A1015">
        <v>1011</v>
      </c>
      <c r="B1015" t="s">
        <v>3213</v>
      </c>
      <c r="C1015" s="5">
        <v>42362</v>
      </c>
      <c r="D1015" s="6">
        <v>2015</v>
      </c>
      <c r="E1015" s="5" t="s">
        <v>66</v>
      </c>
      <c r="F1015" s="7">
        <v>24</v>
      </c>
      <c r="G1015" t="s">
        <v>35</v>
      </c>
      <c r="H1015" t="s">
        <v>25</v>
      </c>
      <c r="I1015" t="s">
        <v>1630</v>
      </c>
      <c r="J1015" t="s">
        <v>27</v>
      </c>
      <c r="K1015" t="s">
        <v>236</v>
      </c>
      <c r="L1015">
        <v>85023</v>
      </c>
      <c r="M1015" t="s">
        <v>3214</v>
      </c>
      <c r="N1015" t="s">
        <v>40</v>
      </c>
      <c r="O1015" t="s">
        <v>63</v>
      </c>
      <c r="P1015" t="s">
        <v>3215</v>
      </c>
      <c r="Q1015" s="8">
        <v>107000</v>
      </c>
      <c r="R1015">
        <v>7</v>
      </c>
      <c r="S1015" s="8">
        <f>Table3[[#This Row],[Harga]]*Table3[[#This Row],[Quantity]]</f>
        <v>749000</v>
      </c>
      <c r="T1015">
        <v>0.2</v>
      </c>
      <c r="U1015" s="8">
        <f>Table3[[#This Row],[Discount]]*Table3[[#This Row],[Revenue]]</f>
        <v>149800</v>
      </c>
      <c r="V1015" s="8">
        <f>Table3[[#This Row],[Revenue]]-Table3[[#This Row],[Total Discount]]</f>
        <v>599200</v>
      </c>
    </row>
    <row r="1016" spans="1:22" x14ac:dyDescent="0.35">
      <c r="A1016">
        <v>1012</v>
      </c>
      <c r="B1016" t="s">
        <v>3216</v>
      </c>
      <c r="C1016" s="5">
        <v>42789</v>
      </c>
      <c r="D1016" s="6">
        <v>2017</v>
      </c>
      <c r="E1016" s="5" t="s">
        <v>344</v>
      </c>
      <c r="F1016" s="7">
        <v>23</v>
      </c>
      <c r="G1016" t="s">
        <v>24</v>
      </c>
      <c r="H1016" t="s">
        <v>25</v>
      </c>
      <c r="I1016" t="s">
        <v>1151</v>
      </c>
      <c r="J1016" t="s">
        <v>27</v>
      </c>
      <c r="K1016" t="s">
        <v>113</v>
      </c>
      <c r="L1016">
        <v>90008</v>
      </c>
      <c r="M1016" t="s">
        <v>2132</v>
      </c>
      <c r="N1016" t="s">
        <v>40</v>
      </c>
      <c r="O1016" t="s">
        <v>63</v>
      </c>
      <c r="P1016" t="s">
        <v>2133</v>
      </c>
      <c r="Q1016" s="8">
        <v>13000</v>
      </c>
      <c r="R1016">
        <v>6</v>
      </c>
      <c r="S1016" s="8">
        <f>Table3[[#This Row],[Harga]]*Table3[[#This Row],[Quantity]]</f>
        <v>78000</v>
      </c>
      <c r="T1016">
        <v>0</v>
      </c>
      <c r="U1016" s="8">
        <f>Table3[[#This Row],[Discount]]*Table3[[#This Row],[Revenue]]</f>
        <v>0</v>
      </c>
      <c r="V1016" s="8">
        <f>Table3[[#This Row],[Revenue]]-Table3[[#This Row],[Total Discount]]</f>
        <v>78000</v>
      </c>
    </row>
    <row r="1017" spans="1:22" x14ac:dyDescent="0.35">
      <c r="A1017">
        <v>1013</v>
      </c>
      <c r="B1017" t="s">
        <v>3217</v>
      </c>
      <c r="C1017" s="5">
        <v>41966</v>
      </c>
      <c r="D1017" s="6">
        <v>2014</v>
      </c>
      <c r="E1017" s="5" t="s">
        <v>23</v>
      </c>
      <c r="F1017" s="7">
        <v>23</v>
      </c>
      <c r="G1017" t="s">
        <v>51</v>
      </c>
      <c r="H1017" t="s">
        <v>131</v>
      </c>
      <c r="I1017" t="s">
        <v>2813</v>
      </c>
      <c r="J1017" t="s">
        <v>75</v>
      </c>
      <c r="K1017" t="s">
        <v>151</v>
      </c>
      <c r="L1017">
        <v>77036</v>
      </c>
      <c r="M1017" t="s">
        <v>940</v>
      </c>
      <c r="N1017" t="s">
        <v>40</v>
      </c>
      <c r="O1017" t="s">
        <v>41</v>
      </c>
      <c r="P1017" t="s">
        <v>941</v>
      </c>
      <c r="Q1017" s="8">
        <v>30000</v>
      </c>
      <c r="R1017">
        <v>2</v>
      </c>
      <c r="S1017" s="8">
        <f>Table3[[#This Row],[Harga]]*Table3[[#This Row],[Quantity]]</f>
        <v>60000</v>
      </c>
      <c r="T1017">
        <v>0.2</v>
      </c>
      <c r="U1017" s="8">
        <f>Table3[[#This Row],[Discount]]*Table3[[#This Row],[Revenue]]</f>
        <v>12000</v>
      </c>
      <c r="V1017" s="8">
        <f>Table3[[#This Row],[Revenue]]-Table3[[#This Row],[Total Discount]]</f>
        <v>48000</v>
      </c>
    </row>
    <row r="1018" spans="1:22" x14ac:dyDescent="0.35">
      <c r="A1018">
        <v>1014</v>
      </c>
      <c r="B1018" t="s">
        <v>3218</v>
      </c>
      <c r="C1018" s="5">
        <v>42544</v>
      </c>
      <c r="D1018" s="6">
        <v>2016</v>
      </c>
      <c r="E1018" s="5" t="s">
        <v>34</v>
      </c>
      <c r="F1018" s="7">
        <v>23</v>
      </c>
      <c r="G1018" t="s">
        <v>35</v>
      </c>
      <c r="H1018" t="s">
        <v>25</v>
      </c>
      <c r="I1018" t="s">
        <v>68</v>
      </c>
      <c r="J1018" t="s">
        <v>27</v>
      </c>
      <c r="K1018" t="s">
        <v>53</v>
      </c>
      <c r="L1018">
        <v>10009</v>
      </c>
      <c r="M1018" t="s">
        <v>3219</v>
      </c>
      <c r="N1018" t="s">
        <v>40</v>
      </c>
      <c r="O1018" t="s">
        <v>41</v>
      </c>
      <c r="P1018" t="s">
        <v>3220</v>
      </c>
      <c r="Q1018" s="8">
        <v>123000</v>
      </c>
      <c r="R1018">
        <v>4</v>
      </c>
      <c r="S1018" s="8">
        <f>Table3[[#This Row],[Harga]]*Table3[[#This Row],[Quantity]]</f>
        <v>492000</v>
      </c>
      <c r="T1018">
        <v>0</v>
      </c>
      <c r="U1018" s="8">
        <f>Table3[[#This Row],[Discount]]*Table3[[#This Row],[Revenue]]</f>
        <v>0</v>
      </c>
      <c r="V1018" s="8">
        <f>Table3[[#This Row],[Revenue]]-Table3[[#This Row],[Total Discount]]</f>
        <v>492000</v>
      </c>
    </row>
    <row r="1019" spans="1:22" x14ac:dyDescent="0.35">
      <c r="A1019">
        <v>1015</v>
      </c>
      <c r="B1019" t="s">
        <v>3221</v>
      </c>
      <c r="C1019" s="5">
        <v>42303</v>
      </c>
      <c r="D1019" s="6">
        <v>2015</v>
      </c>
      <c r="E1019" s="5" t="s">
        <v>44</v>
      </c>
      <c r="F1019" s="7">
        <v>26</v>
      </c>
      <c r="G1019" t="s">
        <v>51</v>
      </c>
      <c r="H1019" t="s">
        <v>139</v>
      </c>
      <c r="I1019" t="s">
        <v>970</v>
      </c>
      <c r="J1019" t="s">
        <v>37</v>
      </c>
      <c r="K1019" t="s">
        <v>46</v>
      </c>
      <c r="L1019">
        <v>91730</v>
      </c>
      <c r="M1019" t="s">
        <v>3222</v>
      </c>
      <c r="N1019" t="s">
        <v>40</v>
      </c>
      <c r="O1019" t="s">
        <v>41</v>
      </c>
      <c r="P1019" t="s">
        <v>3223</v>
      </c>
      <c r="Q1019" s="8">
        <v>6000</v>
      </c>
      <c r="R1019">
        <v>2</v>
      </c>
      <c r="S1019" s="8">
        <f>Table3[[#This Row],[Harga]]*Table3[[#This Row],[Quantity]]</f>
        <v>12000</v>
      </c>
      <c r="T1019">
        <v>0</v>
      </c>
      <c r="U1019" s="8">
        <f>Table3[[#This Row],[Discount]]*Table3[[#This Row],[Revenue]]</f>
        <v>0</v>
      </c>
      <c r="V1019" s="8">
        <f>Table3[[#This Row],[Revenue]]-Table3[[#This Row],[Total Discount]]</f>
        <v>12000</v>
      </c>
    </row>
    <row r="1020" spans="1:22" x14ac:dyDescent="0.35">
      <c r="A1020">
        <v>1016</v>
      </c>
      <c r="B1020" t="s">
        <v>3224</v>
      </c>
      <c r="C1020" s="5">
        <v>42931</v>
      </c>
      <c r="D1020" s="6">
        <v>2017</v>
      </c>
      <c r="E1020" s="5" t="s">
        <v>104</v>
      </c>
      <c r="F1020" s="7">
        <v>15</v>
      </c>
      <c r="G1020" t="s">
        <v>51</v>
      </c>
      <c r="H1020" t="s">
        <v>139</v>
      </c>
      <c r="I1020" t="s">
        <v>3225</v>
      </c>
      <c r="J1020" t="s">
        <v>27</v>
      </c>
      <c r="K1020" t="s">
        <v>76</v>
      </c>
      <c r="L1020">
        <v>19805</v>
      </c>
      <c r="M1020" t="s">
        <v>3226</v>
      </c>
      <c r="N1020" t="s">
        <v>40</v>
      </c>
      <c r="O1020" t="s">
        <v>71</v>
      </c>
      <c r="P1020" t="s">
        <v>3227</v>
      </c>
      <c r="Q1020" s="8">
        <v>27000</v>
      </c>
      <c r="R1020">
        <v>3</v>
      </c>
      <c r="S1020" s="8">
        <f>Table3[[#This Row],[Harga]]*Table3[[#This Row],[Quantity]]</f>
        <v>81000</v>
      </c>
      <c r="T1020">
        <v>0</v>
      </c>
      <c r="U1020" s="8">
        <f>Table3[[#This Row],[Discount]]*Table3[[#This Row],[Revenue]]</f>
        <v>0</v>
      </c>
      <c r="V1020" s="8">
        <f>Table3[[#This Row],[Revenue]]-Table3[[#This Row],[Total Discount]]</f>
        <v>81000</v>
      </c>
    </row>
    <row r="1021" spans="1:22" x14ac:dyDescent="0.35">
      <c r="A1021">
        <v>1017</v>
      </c>
      <c r="B1021" t="s">
        <v>3228</v>
      </c>
      <c r="C1021" s="5">
        <v>41960</v>
      </c>
      <c r="D1021" s="6">
        <v>2014</v>
      </c>
      <c r="E1021" s="5" t="s">
        <v>23</v>
      </c>
      <c r="F1021" s="7">
        <v>17</v>
      </c>
      <c r="G1021" t="s">
        <v>67</v>
      </c>
      <c r="H1021" t="s">
        <v>25</v>
      </c>
      <c r="I1021" t="s">
        <v>455</v>
      </c>
      <c r="J1021" t="s">
        <v>75</v>
      </c>
      <c r="K1021" t="s">
        <v>500</v>
      </c>
      <c r="L1021">
        <v>56560</v>
      </c>
      <c r="M1021" t="s">
        <v>3229</v>
      </c>
      <c r="N1021" t="s">
        <v>30</v>
      </c>
      <c r="O1021" t="s">
        <v>108</v>
      </c>
      <c r="P1021" t="s">
        <v>3230</v>
      </c>
      <c r="Q1021" s="8">
        <v>480000</v>
      </c>
      <c r="R1021">
        <v>5</v>
      </c>
      <c r="S1021" s="8">
        <f>Table3[[#This Row],[Harga]]*Table3[[#This Row],[Quantity]]</f>
        <v>2400000</v>
      </c>
      <c r="T1021">
        <v>0</v>
      </c>
      <c r="U1021" s="8">
        <f>Table3[[#This Row],[Discount]]*Table3[[#This Row],[Revenue]]</f>
        <v>0</v>
      </c>
      <c r="V1021" s="8">
        <f>Table3[[#This Row],[Revenue]]-Table3[[#This Row],[Total Discount]]</f>
        <v>2400000</v>
      </c>
    </row>
    <row r="1022" spans="1:22" x14ac:dyDescent="0.35">
      <c r="A1022">
        <v>1018</v>
      </c>
      <c r="B1022" t="s">
        <v>3231</v>
      </c>
      <c r="C1022" s="5">
        <v>42107</v>
      </c>
      <c r="D1022" s="6">
        <v>2015</v>
      </c>
      <c r="E1022" s="5" t="s">
        <v>58</v>
      </c>
      <c r="F1022" s="7">
        <v>13</v>
      </c>
      <c r="G1022" t="s">
        <v>24</v>
      </c>
      <c r="H1022" t="s">
        <v>25</v>
      </c>
      <c r="I1022" t="s">
        <v>2596</v>
      </c>
      <c r="J1022" t="s">
        <v>27</v>
      </c>
      <c r="K1022" t="s">
        <v>151</v>
      </c>
      <c r="L1022">
        <v>87401</v>
      </c>
      <c r="M1022" t="s">
        <v>1108</v>
      </c>
      <c r="N1022" t="s">
        <v>40</v>
      </c>
      <c r="O1022" t="s">
        <v>790</v>
      </c>
      <c r="P1022" t="s">
        <v>1109</v>
      </c>
      <c r="Q1022" s="8">
        <v>52000</v>
      </c>
      <c r="R1022">
        <v>1</v>
      </c>
      <c r="S1022" s="8">
        <f>Table3[[#This Row],[Harga]]*Table3[[#This Row],[Quantity]]</f>
        <v>52000</v>
      </c>
      <c r="T1022">
        <v>0</v>
      </c>
      <c r="U1022" s="8">
        <f>Table3[[#This Row],[Discount]]*Table3[[#This Row],[Revenue]]</f>
        <v>0</v>
      </c>
      <c r="V1022" s="8">
        <f>Table3[[#This Row],[Revenue]]-Table3[[#This Row],[Total Discount]]</f>
        <v>52000</v>
      </c>
    </row>
    <row r="1023" spans="1:22" x14ac:dyDescent="0.35">
      <c r="A1023">
        <v>1019</v>
      </c>
      <c r="B1023" t="s">
        <v>3232</v>
      </c>
      <c r="C1023" s="5">
        <v>42333</v>
      </c>
      <c r="D1023" s="6">
        <v>2015</v>
      </c>
      <c r="E1023" s="5" t="s">
        <v>23</v>
      </c>
      <c r="F1023" s="7">
        <v>25</v>
      </c>
      <c r="G1023" t="s">
        <v>35</v>
      </c>
      <c r="H1023" t="s">
        <v>25</v>
      </c>
      <c r="I1023" t="s">
        <v>106</v>
      </c>
      <c r="J1023" t="s">
        <v>27</v>
      </c>
      <c r="K1023" t="s">
        <v>545</v>
      </c>
      <c r="L1023">
        <v>28403</v>
      </c>
      <c r="M1023" t="s">
        <v>3233</v>
      </c>
      <c r="N1023" t="s">
        <v>40</v>
      </c>
      <c r="O1023" t="s">
        <v>96</v>
      </c>
      <c r="P1023" t="s">
        <v>3234</v>
      </c>
      <c r="Q1023" s="8">
        <v>14000</v>
      </c>
      <c r="R1023">
        <v>5</v>
      </c>
      <c r="S1023" s="8">
        <f>Table3[[#This Row],[Harga]]*Table3[[#This Row],[Quantity]]</f>
        <v>70000</v>
      </c>
      <c r="T1023">
        <v>0.2</v>
      </c>
      <c r="U1023" s="8">
        <f>Table3[[#This Row],[Discount]]*Table3[[#This Row],[Revenue]]</f>
        <v>14000</v>
      </c>
      <c r="V1023" s="8">
        <f>Table3[[#This Row],[Revenue]]-Table3[[#This Row],[Total Discount]]</f>
        <v>56000</v>
      </c>
    </row>
    <row r="1024" spans="1:22" x14ac:dyDescent="0.35">
      <c r="A1024">
        <v>1020</v>
      </c>
      <c r="B1024" t="s">
        <v>3235</v>
      </c>
      <c r="C1024" s="5">
        <v>42505</v>
      </c>
      <c r="D1024" s="6">
        <v>2016</v>
      </c>
      <c r="E1024" s="5" t="s">
        <v>87</v>
      </c>
      <c r="F1024" s="7">
        <v>15</v>
      </c>
      <c r="G1024" t="s">
        <v>51</v>
      </c>
      <c r="H1024" t="s">
        <v>105</v>
      </c>
      <c r="I1024" t="s">
        <v>140</v>
      </c>
      <c r="J1024" t="s">
        <v>75</v>
      </c>
      <c r="K1024" t="s">
        <v>420</v>
      </c>
      <c r="L1024">
        <v>39212</v>
      </c>
      <c r="M1024" t="s">
        <v>3236</v>
      </c>
      <c r="N1024" t="s">
        <v>40</v>
      </c>
      <c r="O1024" t="s">
        <v>71</v>
      </c>
      <c r="P1024" t="s">
        <v>3237</v>
      </c>
      <c r="Q1024" s="8">
        <v>512000</v>
      </c>
      <c r="R1024">
        <v>8</v>
      </c>
      <c r="S1024" s="8">
        <f>Table3[[#This Row],[Harga]]*Table3[[#This Row],[Quantity]]</f>
        <v>4096000</v>
      </c>
      <c r="T1024">
        <v>0</v>
      </c>
      <c r="U1024" s="8">
        <f>Table3[[#This Row],[Discount]]*Table3[[#This Row],[Revenue]]</f>
        <v>0</v>
      </c>
      <c r="V1024" s="8">
        <f>Table3[[#This Row],[Revenue]]-Table3[[#This Row],[Total Discount]]</f>
        <v>4096000</v>
      </c>
    </row>
    <row r="1025" spans="1:22" x14ac:dyDescent="0.35">
      <c r="A1025">
        <v>1021</v>
      </c>
      <c r="B1025" t="s">
        <v>3238</v>
      </c>
      <c r="C1025" s="5">
        <v>42985</v>
      </c>
      <c r="D1025" s="6">
        <v>2017</v>
      </c>
      <c r="E1025" s="5" t="s">
        <v>111</v>
      </c>
      <c r="F1025" s="7">
        <v>7</v>
      </c>
      <c r="G1025" t="s">
        <v>24</v>
      </c>
      <c r="H1025" t="s">
        <v>25</v>
      </c>
      <c r="I1025" t="s">
        <v>403</v>
      </c>
      <c r="J1025" t="s">
        <v>27</v>
      </c>
      <c r="K1025" t="s">
        <v>283</v>
      </c>
      <c r="L1025">
        <v>97206</v>
      </c>
      <c r="M1025" t="s">
        <v>2274</v>
      </c>
      <c r="N1025" t="s">
        <v>40</v>
      </c>
      <c r="O1025" t="s">
        <v>84</v>
      </c>
      <c r="P1025" t="s">
        <v>2275</v>
      </c>
      <c r="Q1025" s="8">
        <v>32000</v>
      </c>
      <c r="R1025">
        <v>3</v>
      </c>
      <c r="S1025" s="8">
        <f>Table3[[#This Row],[Harga]]*Table3[[#This Row],[Quantity]]</f>
        <v>96000</v>
      </c>
      <c r="T1025">
        <v>0.2</v>
      </c>
      <c r="U1025" s="8">
        <f>Table3[[#This Row],[Discount]]*Table3[[#This Row],[Revenue]]</f>
        <v>19200</v>
      </c>
      <c r="V1025" s="8">
        <f>Table3[[#This Row],[Revenue]]-Table3[[#This Row],[Total Discount]]</f>
        <v>76800</v>
      </c>
    </row>
    <row r="1026" spans="1:22" x14ac:dyDescent="0.35">
      <c r="A1026">
        <v>1022</v>
      </c>
      <c r="B1026" t="s">
        <v>3239</v>
      </c>
      <c r="C1026" s="5">
        <v>41708</v>
      </c>
      <c r="D1026" s="6">
        <v>2014</v>
      </c>
      <c r="E1026" s="5" t="s">
        <v>159</v>
      </c>
      <c r="F1026" s="7">
        <v>10</v>
      </c>
      <c r="G1026" t="s">
        <v>67</v>
      </c>
      <c r="H1026" t="s">
        <v>25</v>
      </c>
      <c r="I1026" t="s">
        <v>2075</v>
      </c>
      <c r="J1026" t="s">
        <v>27</v>
      </c>
      <c r="K1026" t="s">
        <v>218</v>
      </c>
      <c r="L1026">
        <v>80219</v>
      </c>
      <c r="M1026" t="s">
        <v>3240</v>
      </c>
      <c r="N1026" t="s">
        <v>40</v>
      </c>
      <c r="O1026" t="s">
        <v>84</v>
      </c>
      <c r="P1026" t="s">
        <v>3241</v>
      </c>
      <c r="Q1026" s="8">
        <v>637000</v>
      </c>
      <c r="R1026">
        <v>3</v>
      </c>
      <c r="S1026" s="8">
        <f>Table3[[#This Row],[Harga]]*Table3[[#This Row],[Quantity]]</f>
        <v>1911000</v>
      </c>
      <c r="T1026">
        <v>0.2</v>
      </c>
      <c r="U1026" s="8">
        <f>Table3[[#This Row],[Discount]]*Table3[[#This Row],[Revenue]]</f>
        <v>382200</v>
      </c>
      <c r="V1026" s="8">
        <f>Table3[[#This Row],[Revenue]]-Table3[[#This Row],[Total Discount]]</f>
        <v>1528800</v>
      </c>
    </row>
    <row r="1027" spans="1:22" x14ac:dyDescent="0.35">
      <c r="A1027">
        <v>1023</v>
      </c>
      <c r="B1027" t="s">
        <v>3242</v>
      </c>
      <c r="C1027" s="5">
        <v>41838</v>
      </c>
      <c r="D1027" s="6">
        <v>2014</v>
      </c>
      <c r="E1027" s="5" t="s">
        <v>104</v>
      </c>
      <c r="F1027" s="7">
        <v>18</v>
      </c>
      <c r="G1027" t="s">
        <v>35</v>
      </c>
      <c r="H1027" t="s">
        <v>139</v>
      </c>
      <c r="I1027" t="s">
        <v>3243</v>
      </c>
      <c r="J1027" t="s">
        <v>75</v>
      </c>
      <c r="K1027" t="s">
        <v>89</v>
      </c>
      <c r="L1027">
        <v>85705</v>
      </c>
      <c r="M1027" t="s">
        <v>3244</v>
      </c>
      <c r="N1027" t="s">
        <v>30</v>
      </c>
      <c r="O1027" t="s">
        <v>108</v>
      </c>
      <c r="P1027" t="s">
        <v>3245</v>
      </c>
      <c r="Q1027" s="8">
        <v>260000</v>
      </c>
      <c r="R1027">
        <v>4</v>
      </c>
      <c r="S1027" s="8">
        <f>Table3[[#This Row],[Harga]]*Table3[[#This Row],[Quantity]]</f>
        <v>1040000</v>
      </c>
      <c r="T1027">
        <v>0.2</v>
      </c>
      <c r="U1027" s="8">
        <f>Table3[[#This Row],[Discount]]*Table3[[#This Row],[Revenue]]</f>
        <v>208000</v>
      </c>
      <c r="V1027" s="8">
        <f>Table3[[#This Row],[Revenue]]-Table3[[#This Row],[Total Discount]]</f>
        <v>832000</v>
      </c>
    </row>
    <row r="1028" spans="1:22" x14ac:dyDescent="0.35">
      <c r="A1028">
        <v>1024</v>
      </c>
      <c r="B1028" t="s">
        <v>3246</v>
      </c>
      <c r="C1028" s="5">
        <v>42818</v>
      </c>
      <c r="D1028" s="6">
        <v>2017</v>
      </c>
      <c r="E1028" s="5" t="s">
        <v>159</v>
      </c>
      <c r="F1028" s="7">
        <v>24</v>
      </c>
      <c r="G1028" t="s">
        <v>35</v>
      </c>
      <c r="H1028" t="s">
        <v>25</v>
      </c>
      <c r="I1028" t="s">
        <v>1518</v>
      </c>
      <c r="J1028" t="s">
        <v>37</v>
      </c>
      <c r="K1028" t="s">
        <v>69</v>
      </c>
      <c r="L1028">
        <v>10009</v>
      </c>
      <c r="M1028" t="s">
        <v>2600</v>
      </c>
      <c r="N1028" t="s">
        <v>40</v>
      </c>
      <c r="O1028" t="s">
        <v>63</v>
      </c>
      <c r="P1028" t="s">
        <v>3247</v>
      </c>
      <c r="Q1028" s="8">
        <v>123000</v>
      </c>
      <c r="R1028">
        <v>4</v>
      </c>
      <c r="S1028" s="8">
        <f>Table3[[#This Row],[Harga]]*Table3[[#This Row],[Quantity]]</f>
        <v>492000</v>
      </c>
      <c r="T1028">
        <v>0</v>
      </c>
      <c r="U1028" s="8">
        <f>Table3[[#This Row],[Discount]]*Table3[[#This Row],[Revenue]]</f>
        <v>0</v>
      </c>
      <c r="V1028" s="8">
        <f>Table3[[#This Row],[Revenue]]-Table3[[#This Row],[Total Discount]]</f>
        <v>492000</v>
      </c>
    </row>
    <row r="1029" spans="1:22" x14ac:dyDescent="0.35">
      <c r="A1029">
        <v>1025</v>
      </c>
      <c r="B1029" t="s">
        <v>3248</v>
      </c>
      <c r="C1029" s="5">
        <v>41912</v>
      </c>
      <c r="D1029" s="6">
        <v>2014</v>
      </c>
      <c r="E1029" s="5" t="s">
        <v>111</v>
      </c>
      <c r="F1029" s="7">
        <v>30</v>
      </c>
      <c r="G1029" t="s">
        <v>24</v>
      </c>
      <c r="H1029" t="s">
        <v>139</v>
      </c>
      <c r="I1029" t="s">
        <v>3249</v>
      </c>
      <c r="J1029" t="s">
        <v>27</v>
      </c>
      <c r="K1029" t="s">
        <v>236</v>
      </c>
      <c r="L1029">
        <v>33437</v>
      </c>
      <c r="M1029" t="s">
        <v>3250</v>
      </c>
      <c r="N1029" t="s">
        <v>40</v>
      </c>
      <c r="O1029" t="s">
        <v>63</v>
      </c>
      <c r="P1029" t="s">
        <v>3251</v>
      </c>
      <c r="Q1029" s="8">
        <v>16000</v>
      </c>
      <c r="R1029">
        <v>3</v>
      </c>
      <c r="S1029" s="8">
        <f>Table3[[#This Row],[Harga]]*Table3[[#This Row],[Quantity]]</f>
        <v>48000</v>
      </c>
      <c r="T1029">
        <v>0.2</v>
      </c>
      <c r="U1029" s="8">
        <f>Table3[[#This Row],[Discount]]*Table3[[#This Row],[Revenue]]</f>
        <v>9600</v>
      </c>
      <c r="V1029" s="8">
        <f>Table3[[#This Row],[Revenue]]-Table3[[#This Row],[Total Discount]]</f>
        <v>38400</v>
      </c>
    </row>
    <row r="1030" spans="1:22" x14ac:dyDescent="0.35">
      <c r="A1030">
        <v>1026</v>
      </c>
      <c r="B1030" t="s">
        <v>3252</v>
      </c>
      <c r="C1030" s="5">
        <v>41908</v>
      </c>
      <c r="D1030" s="6">
        <v>2014</v>
      </c>
      <c r="E1030" s="5" t="s">
        <v>111</v>
      </c>
      <c r="F1030" s="7">
        <v>26</v>
      </c>
      <c r="G1030" t="s">
        <v>24</v>
      </c>
      <c r="H1030" t="s">
        <v>139</v>
      </c>
      <c r="I1030" t="s">
        <v>2206</v>
      </c>
      <c r="J1030" t="s">
        <v>37</v>
      </c>
      <c r="K1030" t="s">
        <v>38</v>
      </c>
      <c r="L1030">
        <v>75150</v>
      </c>
      <c r="M1030" t="s">
        <v>3253</v>
      </c>
      <c r="N1030" t="s">
        <v>40</v>
      </c>
      <c r="O1030" t="s">
        <v>71</v>
      </c>
      <c r="P1030" t="s">
        <v>3254</v>
      </c>
      <c r="Q1030" s="8">
        <v>1000</v>
      </c>
      <c r="R1030">
        <v>1</v>
      </c>
      <c r="S1030" s="8">
        <f>Table3[[#This Row],[Harga]]*Table3[[#This Row],[Quantity]]</f>
        <v>1000</v>
      </c>
      <c r="T1030">
        <v>0.8</v>
      </c>
      <c r="U1030" s="8">
        <f>Table3[[#This Row],[Discount]]*Table3[[#This Row],[Revenue]]</f>
        <v>800</v>
      </c>
      <c r="V1030" s="8">
        <f>Table3[[#This Row],[Revenue]]-Table3[[#This Row],[Total Discount]]</f>
        <v>200</v>
      </c>
    </row>
    <row r="1031" spans="1:22" x14ac:dyDescent="0.35">
      <c r="A1031">
        <v>1027</v>
      </c>
      <c r="B1031" t="s">
        <v>3255</v>
      </c>
      <c r="C1031" s="5">
        <v>42308</v>
      </c>
      <c r="D1031" s="6">
        <v>2015</v>
      </c>
      <c r="E1031" s="5" t="s">
        <v>44</v>
      </c>
      <c r="F1031" s="7">
        <v>31</v>
      </c>
      <c r="G1031" t="s">
        <v>24</v>
      </c>
      <c r="H1031" t="s">
        <v>139</v>
      </c>
      <c r="I1031" t="s">
        <v>362</v>
      </c>
      <c r="J1031" t="s">
        <v>27</v>
      </c>
      <c r="K1031" t="s">
        <v>236</v>
      </c>
      <c r="L1031">
        <v>92374</v>
      </c>
      <c r="M1031" t="s">
        <v>813</v>
      </c>
      <c r="N1031" t="s">
        <v>40</v>
      </c>
      <c r="O1031" t="s">
        <v>63</v>
      </c>
      <c r="P1031" t="s">
        <v>814</v>
      </c>
      <c r="Q1031" s="8">
        <v>140000</v>
      </c>
      <c r="R1031">
        <v>1</v>
      </c>
      <c r="S1031" s="8">
        <f>Table3[[#This Row],[Harga]]*Table3[[#This Row],[Quantity]]</f>
        <v>140000</v>
      </c>
      <c r="T1031">
        <v>0</v>
      </c>
      <c r="U1031" s="8">
        <f>Table3[[#This Row],[Discount]]*Table3[[#This Row],[Revenue]]</f>
        <v>0</v>
      </c>
      <c r="V1031" s="8">
        <f>Table3[[#This Row],[Revenue]]-Table3[[#This Row],[Total Discount]]</f>
        <v>140000</v>
      </c>
    </row>
    <row r="1032" spans="1:22" x14ac:dyDescent="0.35">
      <c r="A1032">
        <v>1028</v>
      </c>
      <c r="B1032" t="s">
        <v>3256</v>
      </c>
      <c r="C1032" s="5">
        <v>42289</v>
      </c>
      <c r="D1032" s="6">
        <v>2015</v>
      </c>
      <c r="E1032" s="5" t="s">
        <v>44</v>
      </c>
      <c r="F1032" s="7">
        <v>12</v>
      </c>
      <c r="G1032" t="s">
        <v>24</v>
      </c>
      <c r="H1032" t="s">
        <v>139</v>
      </c>
      <c r="I1032" t="s">
        <v>1680</v>
      </c>
      <c r="J1032" t="s">
        <v>27</v>
      </c>
      <c r="K1032" t="s">
        <v>519</v>
      </c>
      <c r="L1032">
        <v>14609</v>
      </c>
      <c r="M1032" t="s">
        <v>2797</v>
      </c>
      <c r="N1032" t="s">
        <v>30</v>
      </c>
      <c r="O1032" t="s">
        <v>48</v>
      </c>
      <c r="P1032" t="s">
        <v>2798</v>
      </c>
      <c r="Q1032" s="8">
        <v>1049000</v>
      </c>
      <c r="R1032">
        <v>1</v>
      </c>
      <c r="S1032" s="8">
        <f>Table3[[#This Row],[Harga]]*Table3[[#This Row],[Quantity]]</f>
        <v>1049000</v>
      </c>
      <c r="T1032">
        <v>0.4</v>
      </c>
      <c r="U1032" s="8">
        <f>Table3[[#This Row],[Discount]]*Table3[[#This Row],[Revenue]]</f>
        <v>419600</v>
      </c>
      <c r="V1032" s="8">
        <f>Table3[[#This Row],[Revenue]]-Table3[[#This Row],[Total Discount]]</f>
        <v>629400</v>
      </c>
    </row>
    <row r="1033" spans="1:22" x14ac:dyDescent="0.35">
      <c r="A1033">
        <v>1029</v>
      </c>
      <c r="B1033" t="s">
        <v>3257</v>
      </c>
      <c r="C1033" s="5">
        <v>42632</v>
      </c>
      <c r="D1033" s="6">
        <v>2016</v>
      </c>
      <c r="E1033" s="5" t="s">
        <v>111</v>
      </c>
      <c r="F1033" s="7">
        <v>19</v>
      </c>
      <c r="G1033" t="s">
        <v>24</v>
      </c>
      <c r="H1033" t="s">
        <v>25</v>
      </c>
      <c r="I1033" t="s">
        <v>3258</v>
      </c>
      <c r="J1033" t="s">
        <v>27</v>
      </c>
      <c r="K1033" t="s">
        <v>222</v>
      </c>
      <c r="L1033">
        <v>95207</v>
      </c>
      <c r="M1033" t="s">
        <v>3259</v>
      </c>
      <c r="N1033" t="s">
        <v>40</v>
      </c>
      <c r="O1033" t="s">
        <v>63</v>
      </c>
      <c r="P1033" t="s">
        <v>3260</v>
      </c>
      <c r="Q1033" s="8">
        <v>160000</v>
      </c>
      <c r="R1033">
        <v>7</v>
      </c>
      <c r="S1033" s="8">
        <f>Table3[[#This Row],[Harga]]*Table3[[#This Row],[Quantity]]</f>
        <v>1120000</v>
      </c>
      <c r="T1033">
        <v>0</v>
      </c>
      <c r="U1033" s="8">
        <f>Table3[[#This Row],[Discount]]*Table3[[#This Row],[Revenue]]</f>
        <v>0</v>
      </c>
      <c r="V1033" s="8">
        <f>Table3[[#This Row],[Revenue]]-Table3[[#This Row],[Total Discount]]</f>
        <v>1120000</v>
      </c>
    </row>
    <row r="1034" spans="1:22" x14ac:dyDescent="0.35">
      <c r="A1034">
        <v>1030</v>
      </c>
      <c r="B1034" t="s">
        <v>3261</v>
      </c>
      <c r="C1034" s="5">
        <v>42838</v>
      </c>
      <c r="D1034" s="6">
        <v>2017</v>
      </c>
      <c r="E1034" s="5" t="s">
        <v>58</v>
      </c>
      <c r="F1034" s="7">
        <v>13</v>
      </c>
      <c r="G1034" t="s">
        <v>51</v>
      </c>
      <c r="H1034" t="s">
        <v>139</v>
      </c>
      <c r="I1034" t="s">
        <v>1662</v>
      </c>
      <c r="J1034" t="s">
        <v>37</v>
      </c>
      <c r="K1034" t="s">
        <v>651</v>
      </c>
      <c r="L1034">
        <v>98105</v>
      </c>
      <c r="M1034" t="s">
        <v>531</v>
      </c>
      <c r="N1034" t="s">
        <v>40</v>
      </c>
      <c r="O1034" t="s">
        <v>63</v>
      </c>
      <c r="P1034" t="s">
        <v>532</v>
      </c>
      <c r="Q1034" s="8">
        <v>11000</v>
      </c>
      <c r="R1034">
        <v>1</v>
      </c>
      <c r="S1034" s="8">
        <f>Table3[[#This Row],[Harga]]*Table3[[#This Row],[Quantity]]</f>
        <v>11000</v>
      </c>
      <c r="T1034">
        <v>0</v>
      </c>
      <c r="U1034" s="8">
        <f>Table3[[#This Row],[Discount]]*Table3[[#This Row],[Revenue]]</f>
        <v>0</v>
      </c>
      <c r="V1034" s="8">
        <f>Table3[[#This Row],[Revenue]]-Table3[[#This Row],[Total Discount]]</f>
        <v>11000</v>
      </c>
    </row>
    <row r="1035" spans="1:22" x14ac:dyDescent="0.35">
      <c r="A1035">
        <v>1031</v>
      </c>
      <c r="B1035" t="s">
        <v>3262</v>
      </c>
      <c r="C1035" s="5">
        <v>42742</v>
      </c>
      <c r="D1035" s="6">
        <v>2017</v>
      </c>
      <c r="E1035" s="5" t="s">
        <v>115</v>
      </c>
      <c r="F1035" s="7">
        <v>7</v>
      </c>
      <c r="G1035" t="s">
        <v>67</v>
      </c>
      <c r="H1035" t="s">
        <v>59</v>
      </c>
      <c r="I1035" t="s">
        <v>2398</v>
      </c>
      <c r="J1035" t="s">
        <v>27</v>
      </c>
      <c r="K1035" t="s">
        <v>227</v>
      </c>
      <c r="L1035">
        <v>32174</v>
      </c>
      <c r="M1035" t="s">
        <v>1730</v>
      </c>
      <c r="N1035" t="s">
        <v>40</v>
      </c>
      <c r="O1035" t="s">
        <v>71</v>
      </c>
      <c r="P1035" t="s">
        <v>1731</v>
      </c>
      <c r="Q1035" s="8">
        <v>7000</v>
      </c>
      <c r="R1035">
        <v>3</v>
      </c>
      <c r="S1035" s="8">
        <f>Table3[[#This Row],[Harga]]*Table3[[#This Row],[Quantity]]</f>
        <v>21000</v>
      </c>
      <c r="T1035">
        <v>0.7</v>
      </c>
      <c r="U1035" s="8">
        <f>Table3[[#This Row],[Discount]]*Table3[[#This Row],[Revenue]]</f>
        <v>14699.999999999998</v>
      </c>
      <c r="V1035" s="8">
        <f>Table3[[#This Row],[Revenue]]-Table3[[#This Row],[Total Discount]]</f>
        <v>6300.0000000000018</v>
      </c>
    </row>
    <row r="1036" spans="1:22" x14ac:dyDescent="0.35">
      <c r="A1036">
        <v>1032</v>
      </c>
      <c r="B1036" t="s">
        <v>3263</v>
      </c>
      <c r="C1036" s="5">
        <v>43048</v>
      </c>
      <c r="D1036" s="6">
        <v>2017</v>
      </c>
      <c r="E1036" s="5" t="s">
        <v>23</v>
      </c>
      <c r="F1036" s="7">
        <v>9</v>
      </c>
      <c r="G1036" t="s">
        <v>24</v>
      </c>
      <c r="H1036" t="s">
        <v>25</v>
      </c>
      <c r="I1036" t="s">
        <v>419</v>
      </c>
      <c r="J1036" t="s">
        <v>37</v>
      </c>
      <c r="K1036" t="s">
        <v>76</v>
      </c>
      <c r="L1036">
        <v>94086</v>
      </c>
      <c r="M1036" t="s">
        <v>3264</v>
      </c>
      <c r="N1036" t="s">
        <v>30</v>
      </c>
      <c r="O1036" t="s">
        <v>108</v>
      </c>
      <c r="P1036" t="s">
        <v>3265</v>
      </c>
      <c r="Q1036" s="8">
        <v>216000</v>
      </c>
      <c r="R1036">
        <v>3</v>
      </c>
      <c r="S1036" s="8">
        <f>Table3[[#This Row],[Harga]]*Table3[[#This Row],[Quantity]]</f>
        <v>648000</v>
      </c>
      <c r="T1036">
        <v>0.2</v>
      </c>
      <c r="U1036" s="8">
        <f>Table3[[#This Row],[Discount]]*Table3[[#This Row],[Revenue]]</f>
        <v>129600</v>
      </c>
      <c r="V1036" s="8">
        <f>Table3[[#This Row],[Revenue]]-Table3[[#This Row],[Total Discount]]</f>
        <v>518400</v>
      </c>
    </row>
    <row r="1037" spans="1:22" x14ac:dyDescent="0.35">
      <c r="A1037">
        <v>1033</v>
      </c>
      <c r="B1037" t="s">
        <v>3266</v>
      </c>
      <c r="C1037" s="5">
        <v>43000</v>
      </c>
      <c r="D1037" s="6">
        <v>2017</v>
      </c>
      <c r="E1037" s="5" t="s">
        <v>111</v>
      </c>
      <c r="F1037" s="7">
        <v>22</v>
      </c>
      <c r="G1037" t="s">
        <v>51</v>
      </c>
      <c r="H1037" t="s">
        <v>25</v>
      </c>
      <c r="I1037" t="s">
        <v>1896</v>
      </c>
      <c r="J1037" t="s">
        <v>75</v>
      </c>
      <c r="K1037" t="s">
        <v>100</v>
      </c>
      <c r="L1037">
        <v>48911</v>
      </c>
      <c r="M1037" t="s">
        <v>3267</v>
      </c>
      <c r="N1037" t="s">
        <v>30</v>
      </c>
      <c r="O1037" t="s">
        <v>31</v>
      </c>
      <c r="P1037" t="s">
        <v>3268</v>
      </c>
      <c r="Q1037" s="8">
        <v>242000</v>
      </c>
      <c r="R1037">
        <v>2</v>
      </c>
      <c r="S1037" s="8">
        <f>Table3[[#This Row],[Harga]]*Table3[[#This Row],[Quantity]]</f>
        <v>484000</v>
      </c>
      <c r="T1037">
        <v>0</v>
      </c>
      <c r="U1037" s="8">
        <f>Table3[[#This Row],[Discount]]*Table3[[#This Row],[Revenue]]</f>
        <v>0</v>
      </c>
      <c r="V1037" s="8">
        <f>Table3[[#This Row],[Revenue]]-Table3[[#This Row],[Total Discount]]</f>
        <v>484000</v>
      </c>
    </row>
    <row r="1038" spans="1:22" x14ac:dyDescent="0.35">
      <c r="A1038">
        <v>1034</v>
      </c>
      <c r="B1038" t="s">
        <v>3269</v>
      </c>
      <c r="C1038" s="5">
        <v>43070</v>
      </c>
      <c r="D1038" s="6">
        <v>2017</v>
      </c>
      <c r="E1038" s="5" t="s">
        <v>66</v>
      </c>
      <c r="F1038" s="7">
        <v>1</v>
      </c>
      <c r="G1038" t="s">
        <v>35</v>
      </c>
      <c r="H1038" t="s">
        <v>25</v>
      </c>
      <c r="I1038" t="s">
        <v>1896</v>
      </c>
      <c r="J1038" t="s">
        <v>75</v>
      </c>
      <c r="K1038" t="s">
        <v>324</v>
      </c>
      <c r="L1038">
        <v>19143</v>
      </c>
      <c r="M1038" t="s">
        <v>3270</v>
      </c>
      <c r="N1038" t="s">
        <v>40</v>
      </c>
      <c r="O1038" t="s">
        <v>143</v>
      </c>
      <c r="P1038" t="s">
        <v>3271</v>
      </c>
      <c r="Q1038" s="8">
        <v>105000</v>
      </c>
      <c r="R1038">
        <v>5</v>
      </c>
      <c r="S1038" s="8">
        <f>Table3[[#This Row],[Harga]]*Table3[[#This Row],[Quantity]]</f>
        <v>525000</v>
      </c>
      <c r="T1038">
        <v>0.2</v>
      </c>
      <c r="U1038" s="8">
        <f>Table3[[#This Row],[Discount]]*Table3[[#This Row],[Revenue]]</f>
        <v>105000</v>
      </c>
      <c r="V1038" s="8">
        <f>Table3[[#This Row],[Revenue]]-Table3[[#This Row],[Total Discount]]</f>
        <v>420000</v>
      </c>
    </row>
    <row r="1039" spans="1:22" x14ac:dyDescent="0.35">
      <c r="A1039">
        <v>1035</v>
      </c>
      <c r="B1039" t="s">
        <v>3272</v>
      </c>
      <c r="C1039" s="5">
        <v>41813</v>
      </c>
      <c r="D1039" s="6">
        <v>2014</v>
      </c>
      <c r="E1039" s="5" t="s">
        <v>34</v>
      </c>
      <c r="F1039" s="7">
        <v>23</v>
      </c>
      <c r="G1039" t="s">
        <v>51</v>
      </c>
      <c r="H1039" t="s">
        <v>25</v>
      </c>
      <c r="I1039" t="s">
        <v>3273</v>
      </c>
      <c r="J1039" t="s">
        <v>27</v>
      </c>
      <c r="K1039" t="s">
        <v>151</v>
      </c>
      <c r="L1039">
        <v>19143</v>
      </c>
      <c r="M1039" t="s">
        <v>809</v>
      </c>
      <c r="N1039" t="s">
        <v>135</v>
      </c>
      <c r="O1039" t="s">
        <v>162</v>
      </c>
      <c r="P1039" t="s">
        <v>810</v>
      </c>
      <c r="Q1039" s="8">
        <v>180000</v>
      </c>
      <c r="R1039">
        <v>3</v>
      </c>
      <c r="S1039" s="8">
        <f>Table3[[#This Row],[Harga]]*Table3[[#This Row],[Quantity]]</f>
        <v>540000</v>
      </c>
      <c r="T1039">
        <v>0.2</v>
      </c>
      <c r="U1039" s="8">
        <f>Table3[[#This Row],[Discount]]*Table3[[#This Row],[Revenue]]</f>
        <v>108000</v>
      </c>
      <c r="V1039" s="8">
        <f>Table3[[#This Row],[Revenue]]-Table3[[#This Row],[Total Discount]]</f>
        <v>432000</v>
      </c>
    </row>
    <row r="1040" spans="1:22" x14ac:dyDescent="0.35">
      <c r="A1040">
        <v>1036</v>
      </c>
      <c r="B1040" t="s">
        <v>3274</v>
      </c>
      <c r="C1040" s="5">
        <v>42281</v>
      </c>
      <c r="D1040" s="6">
        <v>2015</v>
      </c>
      <c r="E1040" s="5" t="s">
        <v>44</v>
      </c>
      <c r="F1040" s="7">
        <v>4</v>
      </c>
      <c r="G1040" t="s">
        <v>35</v>
      </c>
      <c r="H1040" t="s">
        <v>25</v>
      </c>
      <c r="I1040" t="s">
        <v>2311</v>
      </c>
      <c r="J1040" t="s">
        <v>75</v>
      </c>
      <c r="K1040" t="s">
        <v>420</v>
      </c>
      <c r="L1040">
        <v>19134</v>
      </c>
      <c r="M1040" t="s">
        <v>3275</v>
      </c>
      <c r="N1040" t="s">
        <v>30</v>
      </c>
      <c r="O1040" t="s">
        <v>55</v>
      </c>
      <c r="P1040" t="s">
        <v>3276</v>
      </c>
      <c r="Q1040" s="8">
        <v>65000</v>
      </c>
      <c r="R1040">
        <v>3</v>
      </c>
      <c r="S1040" s="8">
        <f>Table3[[#This Row],[Harga]]*Table3[[#This Row],[Quantity]]</f>
        <v>195000</v>
      </c>
      <c r="T1040">
        <v>0.2</v>
      </c>
      <c r="U1040" s="8">
        <f>Table3[[#This Row],[Discount]]*Table3[[#This Row],[Revenue]]</f>
        <v>39000</v>
      </c>
      <c r="V1040" s="8">
        <f>Table3[[#This Row],[Revenue]]-Table3[[#This Row],[Total Discount]]</f>
        <v>156000</v>
      </c>
    </row>
    <row r="1041" spans="1:22" x14ac:dyDescent="0.35">
      <c r="A1041">
        <v>1037</v>
      </c>
      <c r="B1041" t="s">
        <v>3277</v>
      </c>
      <c r="C1041" s="5">
        <v>41779</v>
      </c>
      <c r="D1041" s="6">
        <v>2014</v>
      </c>
      <c r="E1041" s="5" t="s">
        <v>87</v>
      </c>
      <c r="F1041" s="7">
        <v>20</v>
      </c>
      <c r="G1041" t="s">
        <v>116</v>
      </c>
      <c r="H1041" t="s">
        <v>139</v>
      </c>
      <c r="I1041" t="s">
        <v>3278</v>
      </c>
      <c r="J1041" t="s">
        <v>37</v>
      </c>
      <c r="K1041" t="s">
        <v>141</v>
      </c>
      <c r="L1041">
        <v>3820</v>
      </c>
      <c r="M1041" t="s">
        <v>3279</v>
      </c>
      <c r="N1041" t="s">
        <v>40</v>
      </c>
      <c r="O1041" t="s">
        <v>78</v>
      </c>
      <c r="P1041" t="s">
        <v>3280</v>
      </c>
      <c r="Q1041" s="8">
        <v>34000</v>
      </c>
      <c r="R1041">
        <v>4</v>
      </c>
      <c r="S1041" s="8">
        <f>Table3[[#This Row],[Harga]]*Table3[[#This Row],[Quantity]]</f>
        <v>136000</v>
      </c>
      <c r="T1041">
        <v>0</v>
      </c>
      <c r="U1041" s="8">
        <f>Table3[[#This Row],[Discount]]*Table3[[#This Row],[Revenue]]</f>
        <v>0</v>
      </c>
      <c r="V1041" s="8">
        <f>Table3[[#This Row],[Revenue]]-Table3[[#This Row],[Total Discount]]</f>
        <v>136000</v>
      </c>
    </row>
    <row r="1042" spans="1:22" x14ac:dyDescent="0.35">
      <c r="A1042">
        <v>1038</v>
      </c>
      <c r="B1042" t="s">
        <v>3281</v>
      </c>
      <c r="C1042" s="5">
        <v>42328</v>
      </c>
      <c r="D1042" s="6">
        <v>2015</v>
      </c>
      <c r="E1042" s="5" t="s">
        <v>23</v>
      </c>
      <c r="F1042" s="7">
        <v>20</v>
      </c>
      <c r="G1042" t="s">
        <v>35</v>
      </c>
      <c r="H1042" t="s">
        <v>25</v>
      </c>
      <c r="I1042" t="s">
        <v>1414</v>
      </c>
      <c r="J1042" t="s">
        <v>27</v>
      </c>
      <c r="K1042" t="s">
        <v>61</v>
      </c>
      <c r="L1042">
        <v>10011</v>
      </c>
      <c r="M1042" t="s">
        <v>3282</v>
      </c>
      <c r="N1042" t="s">
        <v>40</v>
      </c>
      <c r="O1042" t="s">
        <v>63</v>
      </c>
      <c r="P1042" t="s">
        <v>3283</v>
      </c>
      <c r="Q1042" s="8">
        <v>20000</v>
      </c>
      <c r="R1042">
        <v>3</v>
      </c>
      <c r="S1042" s="8">
        <f>Table3[[#This Row],[Harga]]*Table3[[#This Row],[Quantity]]</f>
        <v>60000</v>
      </c>
      <c r="T1042">
        <v>0</v>
      </c>
      <c r="U1042" s="8">
        <f>Table3[[#This Row],[Discount]]*Table3[[#This Row],[Revenue]]</f>
        <v>0</v>
      </c>
      <c r="V1042" s="8">
        <f>Table3[[#This Row],[Revenue]]-Table3[[#This Row],[Total Discount]]</f>
        <v>60000</v>
      </c>
    </row>
    <row r="1043" spans="1:22" x14ac:dyDescent="0.35">
      <c r="A1043">
        <v>1039</v>
      </c>
      <c r="B1043" t="s">
        <v>3284</v>
      </c>
      <c r="C1043" s="5">
        <v>42338</v>
      </c>
      <c r="D1043" s="6">
        <v>2015</v>
      </c>
      <c r="E1043" s="5" t="s">
        <v>23</v>
      </c>
      <c r="F1043" s="7">
        <v>30</v>
      </c>
      <c r="G1043" t="s">
        <v>51</v>
      </c>
      <c r="H1043" t="s">
        <v>25</v>
      </c>
      <c r="I1043" t="s">
        <v>3285</v>
      </c>
      <c r="J1043" t="s">
        <v>27</v>
      </c>
      <c r="K1043" t="s">
        <v>118</v>
      </c>
      <c r="L1043">
        <v>19134</v>
      </c>
      <c r="M1043" t="s">
        <v>70</v>
      </c>
      <c r="N1043" t="s">
        <v>40</v>
      </c>
      <c r="O1043" t="s">
        <v>71</v>
      </c>
      <c r="P1043" t="s">
        <v>72</v>
      </c>
      <c r="Q1043" s="8">
        <v>408000</v>
      </c>
      <c r="R1043">
        <v>3</v>
      </c>
      <c r="S1043" s="8">
        <f>Table3[[#This Row],[Harga]]*Table3[[#This Row],[Quantity]]</f>
        <v>1224000</v>
      </c>
      <c r="T1043">
        <v>0.7</v>
      </c>
      <c r="U1043" s="8">
        <f>Table3[[#This Row],[Discount]]*Table3[[#This Row],[Revenue]]</f>
        <v>856800</v>
      </c>
      <c r="V1043" s="8">
        <f>Table3[[#This Row],[Revenue]]-Table3[[#This Row],[Total Discount]]</f>
        <v>367200</v>
      </c>
    </row>
    <row r="1044" spans="1:22" x14ac:dyDescent="0.35">
      <c r="A1044">
        <v>1040</v>
      </c>
      <c r="B1044" t="s">
        <v>3286</v>
      </c>
      <c r="C1044" s="5">
        <v>42369</v>
      </c>
      <c r="D1044" s="6">
        <v>2015</v>
      </c>
      <c r="E1044" s="5" t="s">
        <v>66</v>
      </c>
      <c r="F1044" s="7">
        <v>31</v>
      </c>
      <c r="G1044" t="s">
        <v>51</v>
      </c>
      <c r="H1044" t="s">
        <v>25</v>
      </c>
      <c r="I1044" t="s">
        <v>3287</v>
      </c>
      <c r="J1044" t="s">
        <v>27</v>
      </c>
      <c r="K1044" t="s">
        <v>519</v>
      </c>
      <c r="L1044">
        <v>75051</v>
      </c>
      <c r="M1044" t="s">
        <v>3288</v>
      </c>
      <c r="N1044" t="s">
        <v>30</v>
      </c>
      <c r="O1044" t="s">
        <v>55</v>
      </c>
      <c r="P1044" t="s">
        <v>3289</v>
      </c>
      <c r="Q1044" s="8">
        <v>15000</v>
      </c>
      <c r="R1044">
        <v>5</v>
      </c>
      <c r="S1044" s="8">
        <f>Table3[[#This Row],[Harga]]*Table3[[#This Row],[Quantity]]</f>
        <v>75000</v>
      </c>
      <c r="T1044">
        <v>0.6</v>
      </c>
      <c r="U1044" s="8">
        <f>Table3[[#This Row],[Discount]]*Table3[[#This Row],[Revenue]]</f>
        <v>45000</v>
      </c>
      <c r="V1044" s="8">
        <f>Table3[[#This Row],[Revenue]]-Table3[[#This Row],[Total Discount]]</f>
        <v>30000</v>
      </c>
    </row>
    <row r="1045" spans="1:22" x14ac:dyDescent="0.35">
      <c r="A1045">
        <v>1041</v>
      </c>
      <c r="B1045" t="s">
        <v>3290</v>
      </c>
      <c r="C1045" s="5">
        <v>43055</v>
      </c>
      <c r="D1045" s="6">
        <v>2017</v>
      </c>
      <c r="E1045" s="5" t="s">
        <v>23</v>
      </c>
      <c r="F1045" s="7">
        <v>16</v>
      </c>
      <c r="G1045" t="s">
        <v>24</v>
      </c>
      <c r="H1045" t="s">
        <v>25</v>
      </c>
      <c r="I1045" t="s">
        <v>3126</v>
      </c>
      <c r="J1045" t="s">
        <v>27</v>
      </c>
      <c r="K1045" t="s">
        <v>283</v>
      </c>
      <c r="L1045">
        <v>10009</v>
      </c>
      <c r="M1045" t="s">
        <v>1327</v>
      </c>
      <c r="N1045" t="s">
        <v>40</v>
      </c>
      <c r="O1045" t="s">
        <v>63</v>
      </c>
      <c r="P1045" t="s">
        <v>1328</v>
      </c>
      <c r="Q1045" s="8">
        <v>147000</v>
      </c>
      <c r="R1045">
        <v>3</v>
      </c>
      <c r="S1045" s="8">
        <f>Table3[[#This Row],[Harga]]*Table3[[#This Row],[Quantity]]</f>
        <v>441000</v>
      </c>
      <c r="T1045">
        <v>0</v>
      </c>
      <c r="U1045" s="8">
        <f>Table3[[#This Row],[Discount]]*Table3[[#This Row],[Revenue]]</f>
        <v>0</v>
      </c>
      <c r="V1045" s="8">
        <f>Table3[[#This Row],[Revenue]]-Table3[[#This Row],[Total Discount]]</f>
        <v>441000</v>
      </c>
    </row>
    <row r="1046" spans="1:22" x14ac:dyDescent="0.35">
      <c r="A1046">
        <v>1042</v>
      </c>
      <c r="B1046" t="s">
        <v>3291</v>
      </c>
      <c r="C1046" s="5">
        <v>41796</v>
      </c>
      <c r="D1046" s="6">
        <v>2014</v>
      </c>
      <c r="E1046" s="5" t="s">
        <v>34</v>
      </c>
      <c r="F1046" s="7">
        <v>6</v>
      </c>
      <c r="G1046" t="s">
        <v>24</v>
      </c>
      <c r="H1046" t="s">
        <v>25</v>
      </c>
      <c r="I1046" t="s">
        <v>1266</v>
      </c>
      <c r="J1046" t="s">
        <v>37</v>
      </c>
      <c r="K1046" t="s">
        <v>274</v>
      </c>
      <c r="L1046">
        <v>11561</v>
      </c>
      <c r="M1046" t="s">
        <v>778</v>
      </c>
      <c r="N1046" t="s">
        <v>40</v>
      </c>
      <c r="O1046" t="s">
        <v>71</v>
      </c>
      <c r="P1046" t="s">
        <v>779</v>
      </c>
      <c r="Q1046" s="8">
        <v>13000</v>
      </c>
      <c r="R1046">
        <v>9</v>
      </c>
      <c r="S1046" s="8">
        <f>Table3[[#This Row],[Harga]]*Table3[[#This Row],[Quantity]]</f>
        <v>117000</v>
      </c>
      <c r="T1046">
        <v>0.2</v>
      </c>
      <c r="U1046" s="8">
        <f>Table3[[#This Row],[Discount]]*Table3[[#This Row],[Revenue]]</f>
        <v>23400</v>
      </c>
      <c r="V1046" s="8">
        <f>Table3[[#This Row],[Revenue]]-Table3[[#This Row],[Total Discount]]</f>
        <v>93600</v>
      </c>
    </row>
    <row r="1047" spans="1:22" x14ac:dyDescent="0.35">
      <c r="A1047">
        <v>1043</v>
      </c>
      <c r="B1047" t="s">
        <v>3292</v>
      </c>
      <c r="C1047" s="5">
        <v>42614</v>
      </c>
      <c r="D1047" s="6">
        <v>2016</v>
      </c>
      <c r="E1047" s="5" t="s">
        <v>111</v>
      </c>
      <c r="F1047" s="7">
        <v>1</v>
      </c>
      <c r="G1047" t="s">
        <v>24</v>
      </c>
      <c r="H1047" t="s">
        <v>139</v>
      </c>
      <c r="I1047" t="s">
        <v>761</v>
      </c>
      <c r="J1047" t="s">
        <v>37</v>
      </c>
      <c r="K1047" t="s">
        <v>213</v>
      </c>
      <c r="L1047">
        <v>19140</v>
      </c>
      <c r="M1047" t="s">
        <v>209</v>
      </c>
      <c r="N1047" t="s">
        <v>40</v>
      </c>
      <c r="O1047" t="s">
        <v>63</v>
      </c>
      <c r="P1047" t="s">
        <v>210</v>
      </c>
      <c r="Q1047" s="8">
        <v>20000</v>
      </c>
      <c r="R1047">
        <v>6</v>
      </c>
      <c r="S1047" s="8">
        <f>Table3[[#This Row],[Harga]]*Table3[[#This Row],[Quantity]]</f>
        <v>120000</v>
      </c>
      <c r="T1047">
        <v>0.2</v>
      </c>
      <c r="U1047" s="8">
        <f>Table3[[#This Row],[Discount]]*Table3[[#This Row],[Revenue]]</f>
        <v>24000</v>
      </c>
      <c r="V1047" s="8">
        <f>Table3[[#This Row],[Revenue]]-Table3[[#This Row],[Total Discount]]</f>
        <v>96000</v>
      </c>
    </row>
    <row r="1048" spans="1:22" x14ac:dyDescent="0.35">
      <c r="A1048">
        <v>1044</v>
      </c>
      <c r="B1048" t="s">
        <v>3293</v>
      </c>
      <c r="C1048" s="5">
        <v>42546</v>
      </c>
      <c r="D1048" s="6">
        <v>2016</v>
      </c>
      <c r="E1048" s="5" t="s">
        <v>34</v>
      </c>
      <c r="F1048" s="7">
        <v>25</v>
      </c>
      <c r="G1048" t="s">
        <v>51</v>
      </c>
      <c r="H1048" t="s">
        <v>25</v>
      </c>
      <c r="I1048" t="s">
        <v>1880</v>
      </c>
      <c r="J1048" t="s">
        <v>37</v>
      </c>
      <c r="K1048" t="s">
        <v>227</v>
      </c>
      <c r="L1048">
        <v>17403</v>
      </c>
      <c r="M1048" t="s">
        <v>541</v>
      </c>
      <c r="N1048" t="s">
        <v>30</v>
      </c>
      <c r="O1048" t="s">
        <v>108</v>
      </c>
      <c r="P1048" t="s">
        <v>542</v>
      </c>
      <c r="Q1048" s="8">
        <v>322000</v>
      </c>
      <c r="R1048">
        <v>3</v>
      </c>
      <c r="S1048" s="8">
        <f>Table3[[#This Row],[Harga]]*Table3[[#This Row],[Quantity]]</f>
        <v>966000</v>
      </c>
      <c r="T1048">
        <v>0.3</v>
      </c>
      <c r="U1048" s="8">
        <f>Table3[[#This Row],[Discount]]*Table3[[#This Row],[Revenue]]</f>
        <v>289800</v>
      </c>
      <c r="V1048" s="8">
        <f>Table3[[#This Row],[Revenue]]-Table3[[#This Row],[Total Discount]]</f>
        <v>676200</v>
      </c>
    </row>
    <row r="1049" spans="1:22" x14ac:dyDescent="0.35">
      <c r="A1049">
        <v>1045</v>
      </c>
      <c r="B1049" t="s">
        <v>3294</v>
      </c>
      <c r="C1049" s="5">
        <v>41985</v>
      </c>
      <c r="D1049" s="6">
        <v>2014</v>
      </c>
      <c r="E1049" s="5" t="s">
        <v>66</v>
      </c>
      <c r="F1049" s="7">
        <v>12</v>
      </c>
      <c r="G1049" t="s">
        <v>51</v>
      </c>
      <c r="H1049" t="s">
        <v>25</v>
      </c>
      <c r="I1049" t="s">
        <v>3285</v>
      </c>
      <c r="J1049" t="s">
        <v>27</v>
      </c>
      <c r="K1049" t="s">
        <v>133</v>
      </c>
      <c r="L1049">
        <v>94521</v>
      </c>
      <c r="M1049" t="s">
        <v>1836</v>
      </c>
      <c r="N1049" t="s">
        <v>30</v>
      </c>
      <c r="O1049" t="s">
        <v>55</v>
      </c>
      <c r="P1049" t="s">
        <v>1837</v>
      </c>
      <c r="Q1049" s="8">
        <v>87000</v>
      </c>
      <c r="R1049">
        <v>1</v>
      </c>
      <c r="S1049" s="8">
        <f>Table3[[#This Row],[Harga]]*Table3[[#This Row],[Quantity]]</f>
        <v>87000</v>
      </c>
      <c r="T1049">
        <v>0</v>
      </c>
      <c r="U1049" s="8">
        <f>Table3[[#This Row],[Discount]]*Table3[[#This Row],[Revenue]]</f>
        <v>0</v>
      </c>
      <c r="V1049" s="8">
        <f>Table3[[#This Row],[Revenue]]-Table3[[#This Row],[Total Discount]]</f>
        <v>87000</v>
      </c>
    </row>
    <row r="1050" spans="1:22" x14ac:dyDescent="0.35">
      <c r="A1050">
        <v>1046</v>
      </c>
      <c r="B1050" t="s">
        <v>3295</v>
      </c>
      <c r="C1050" s="5">
        <v>42825</v>
      </c>
      <c r="D1050" s="6">
        <v>2017</v>
      </c>
      <c r="E1050" s="5" t="s">
        <v>159</v>
      </c>
      <c r="F1050" s="7">
        <v>31</v>
      </c>
      <c r="G1050" t="s">
        <v>67</v>
      </c>
      <c r="H1050" t="s">
        <v>25</v>
      </c>
      <c r="I1050" t="s">
        <v>757</v>
      </c>
      <c r="J1050" t="s">
        <v>27</v>
      </c>
      <c r="K1050" t="s">
        <v>82</v>
      </c>
      <c r="L1050">
        <v>10035</v>
      </c>
      <c r="M1050" t="s">
        <v>3296</v>
      </c>
      <c r="N1050" t="s">
        <v>135</v>
      </c>
      <c r="O1050" t="s">
        <v>136</v>
      </c>
      <c r="P1050" t="s">
        <v>3297</v>
      </c>
      <c r="Q1050" s="8">
        <v>85000</v>
      </c>
      <c r="R1050">
        <v>5</v>
      </c>
      <c r="S1050" s="8">
        <f>Table3[[#This Row],[Harga]]*Table3[[#This Row],[Quantity]]</f>
        <v>425000</v>
      </c>
      <c r="T1050">
        <v>0</v>
      </c>
      <c r="U1050" s="8">
        <f>Table3[[#This Row],[Discount]]*Table3[[#This Row],[Revenue]]</f>
        <v>0</v>
      </c>
      <c r="V1050" s="8">
        <f>Table3[[#This Row],[Revenue]]-Table3[[#This Row],[Total Discount]]</f>
        <v>425000</v>
      </c>
    </row>
    <row r="1051" spans="1:22" x14ac:dyDescent="0.35">
      <c r="A1051">
        <v>1047</v>
      </c>
      <c r="B1051" t="s">
        <v>3298</v>
      </c>
      <c r="C1051" s="5">
        <v>43058</v>
      </c>
      <c r="D1051" s="6">
        <v>2017</v>
      </c>
      <c r="E1051" s="5" t="s">
        <v>23</v>
      </c>
      <c r="F1051" s="7">
        <v>19</v>
      </c>
      <c r="G1051" t="s">
        <v>24</v>
      </c>
      <c r="H1051" t="s">
        <v>25</v>
      </c>
      <c r="I1051" t="s">
        <v>3299</v>
      </c>
      <c r="J1051" t="s">
        <v>27</v>
      </c>
      <c r="K1051" t="s">
        <v>651</v>
      </c>
      <c r="L1051">
        <v>77840</v>
      </c>
      <c r="M1051" t="s">
        <v>3300</v>
      </c>
      <c r="N1051" t="s">
        <v>30</v>
      </c>
      <c r="O1051" t="s">
        <v>108</v>
      </c>
      <c r="P1051" t="s">
        <v>3301</v>
      </c>
      <c r="Q1051" s="8">
        <v>234000</v>
      </c>
      <c r="R1051">
        <v>3</v>
      </c>
      <c r="S1051" s="8">
        <f>Table3[[#This Row],[Harga]]*Table3[[#This Row],[Quantity]]</f>
        <v>702000</v>
      </c>
      <c r="T1051">
        <v>0.3</v>
      </c>
      <c r="U1051" s="8">
        <f>Table3[[#This Row],[Discount]]*Table3[[#This Row],[Revenue]]</f>
        <v>210600</v>
      </c>
      <c r="V1051" s="8">
        <f>Table3[[#This Row],[Revenue]]-Table3[[#This Row],[Total Discount]]</f>
        <v>491400</v>
      </c>
    </row>
    <row r="1052" spans="1:22" x14ac:dyDescent="0.35">
      <c r="A1052">
        <v>1048</v>
      </c>
      <c r="B1052" t="s">
        <v>3302</v>
      </c>
      <c r="C1052" s="5">
        <v>41967</v>
      </c>
      <c r="D1052" s="6">
        <v>2014</v>
      </c>
      <c r="E1052" s="5" t="s">
        <v>23</v>
      </c>
      <c r="F1052" s="7">
        <v>24</v>
      </c>
      <c r="G1052" t="s">
        <v>67</v>
      </c>
      <c r="H1052" t="s">
        <v>139</v>
      </c>
      <c r="I1052" t="s">
        <v>3303</v>
      </c>
      <c r="J1052" t="s">
        <v>27</v>
      </c>
      <c r="K1052" t="s">
        <v>118</v>
      </c>
      <c r="L1052">
        <v>63116</v>
      </c>
      <c r="M1052" t="s">
        <v>889</v>
      </c>
      <c r="N1052" t="s">
        <v>135</v>
      </c>
      <c r="O1052" t="s">
        <v>162</v>
      </c>
      <c r="P1052" t="s">
        <v>890</v>
      </c>
      <c r="Q1052" s="8">
        <v>64000</v>
      </c>
      <c r="R1052">
        <v>7</v>
      </c>
      <c r="S1052" s="8">
        <f>Table3[[#This Row],[Harga]]*Table3[[#This Row],[Quantity]]</f>
        <v>448000</v>
      </c>
      <c r="T1052">
        <v>0</v>
      </c>
      <c r="U1052" s="8">
        <f>Table3[[#This Row],[Discount]]*Table3[[#This Row],[Revenue]]</f>
        <v>0</v>
      </c>
      <c r="V1052" s="8">
        <f>Table3[[#This Row],[Revenue]]-Table3[[#This Row],[Total Discount]]</f>
        <v>448000</v>
      </c>
    </row>
    <row r="1053" spans="1:22" x14ac:dyDescent="0.35">
      <c r="A1053">
        <v>1049</v>
      </c>
      <c r="B1053" t="s">
        <v>3304</v>
      </c>
      <c r="C1053" s="5">
        <v>42330</v>
      </c>
      <c r="D1053" s="6">
        <v>2015</v>
      </c>
      <c r="E1053" s="5" t="s">
        <v>23</v>
      </c>
      <c r="F1053" s="7">
        <v>22</v>
      </c>
      <c r="G1053" t="s">
        <v>24</v>
      </c>
      <c r="H1053" t="s">
        <v>105</v>
      </c>
      <c r="I1053" t="s">
        <v>2491</v>
      </c>
      <c r="J1053" t="s">
        <v>27</v>
      </c>
      <c r="K1053" t="s">
        <v>118</v>
      </c>
      <c r="L1053">
        <v>2169</v>
      </c>
      <c r="M1053" t="s">
        <v>3305</v>
      </c>
      <c r="N1053" t="s">
        <v>40</v>
      </c>
      <c r="O1053" t="s">
        <v>63</v>
      </c>
      <c r="P1053" t="s">
        <v>3306</v>
      </c>
      <c r="Q1053" s="8">
        <v>15000</v>
      </c>
      <c r="R1053">
        <v>3</v>
      </c>
      <c r="S1053" s="8">
        <f>Table3[[#This Row],[Harga]]*Table3[[#This Row],[Quantity]]</f>
        <v>45000</v>
      </c>
      <c r="T1053">
        <v>0</v>
      </c>
      <c r="U1053" s="8">
        <f>Table3[[#This Row],[Discount]]*Table3[[#This Row],[Revenue]]</f>
        <v>0</v>
      </c>
      <c r="V1053" s="8">
        <f>Table3[[#This Row],[Revenue]]-Table3[[#This Row],[Total Discount]]</f>
        <v>45000</v>
      </c>
    </row>
    <row r="1054" spans="1:22" x14ac:dyDescent="0.35">
      <c r="A1054">
        <v>1050</v>
      </c>
      <c r="B1054" t="s">
        <v>3307</v>
      </c>
      <c r="C1054" s="5">
        <v>42565</v>
      </c>
      <c r="D1054" s="6">
        <v>2016</v>
      </c>
      <c r="E1054" s="5" t="s">
        <v>104</v>
      </c>
      <c r="F1054" s="7">
        <v>14</v>
      </c>
      <c r="G1054" t="s">
        <v>35</v>
      </c>
      <c r="H1054" t="s">
        <v>25</v>
      </c>
      <c r="I1054" t="s">
        <v>553</v>
      </c>
      <c r="J1054" t="s">
        <v>37</v>
      </c>
      <c r="K1054" t="s">
        <v>545</v>
      </c>
      <c r="L1054">
        <v>10009</v>
      </c>
      <c r="M1054" t="s">
        <v>3226</v>
      </c>
      <c r="N1054" t="s">
        <v>40</v>
      </c>
      <c r="O1054" t="s">
        <v>71</v>
      </c>
      <c r="P1054" t="s">
        <v>3227</v>
      </c>
      <c r="Q1054" s="8">
        <v>27000</v>
      </c>
      <c r="R1054">
        <v>2</v>
      </c>
      <c r="S1054" s="8">
        <f>Table3[[#This Row],[Harga]]*Table3[[#This Row],[Quantity]]</f>
        <v>54000</v>
      </c>
      <c r="T1054">
        <v>0.2</v>
      </c>
      <c r="U1054" s="8">
        <f>Table3[[#This Row],[Discount]]*Table3[[#This Row],[Revenue]]</f>
        <v>10800</v>
      </c>
      <c r="V1054" s="8">
        <f>Table3[[#This Row],[Revenue]]-Table3[[#This Row],[Total Discount]]</f>
        <v>43200</v>
      </c>
    </row>
    <row r="1055" spans="1:22" x14ac:dyDescent="0.35">
      <c r="A1055">
        <v>1051</v>
      </c>
      <c r="B1055" t="s">
        <v>3308</v>
      </c>
      <c r="C1055" s="5">
        <v>42490</v>
      </c>
      <c r="D1055" s="6">
        <v>2016</v>
      </c>
      <c r="E1055" s="5" t="s">
        <v>58</v>
      </c>
      <c r="F1055" s="7">
        <v>30</v>
      </c>
      <c r="G1055" t="s">
        <v>51</v>
      </c>
      <c r="H1055" t="s">
        <v>25</v>
      </c>
      <c r="I1055" t="s">
        <v>2071</v>
      </c>
      <c r="J1055" t="s">
        <v>75</v>
      </c>
      <c r="K1055" t="s">
        <v>420</v>
      </c>
      <c r="L1055">
        <v>75081</v>
      </c>
      <c r="M1055" t="s">
        <v>3309</v>
      </c>
      <c r="N1055" t="s">
        <v>30</v>
      </c>
      <c r="O1055" t="s">
        <v>55</v>
      </c>
      <c r="P1055" t="s">
        <v>3310</v>
      </c>
      <c r="Q1055" s="8">
        <v>23000</v>
      </c>
      <c r="R1055">
        <v>3</v>
      </c>
      <c r="S1055" s="8">
        <f>Table3[[#This Row],[Harga]]*Table3[[#This Row],[Quantity]]</f>
        <v>69000</v>
      </c>
      <c r="T1055">
        <v>0.6</v>
      </c>
      <c r="U1055" s="8">
        <f>Table3[[#This Row],[Discount]]*Table3[[#This Row],[Revenue]]</f>
        <v>41400</v>
      </c>
      <c r="V1055" s="8">
        <f>Table3[[#This Row],[Revenue]]-Table3[[#This Row],[Total Discount]]</f>
        <v>27600</v>
      </c>
    </row>
    <row r="1056" spans="1:22" x14ac:dyDescent="0.35">
      <c r="A1056">
        <v>1052</v>
      </c>
      <c r="B1056" t="s">
        <v>3311</v>
      </c>
      <c r="C1056" s="5">
        <v>42576</v>
      </c>
      <c r="D1056" s="6">
        <v>2016</v>
      </c>
      <c r="E1056" s="5" t="s">
        <v>104</v>
      </c>
      <c r="F1056" s="7">
        <v>25</v>
      </c>
      <c r="G1056" t="s">
        <v>24</v>
      </c>
      <c r="H1056" t="s">
        <v>25</v>
      </c>
      <c r="I1056" t="s">
        <v>2285</v>
      </c>
      <c r="J1056" t="s">
        <v>27</v>
      </c>
      <c r="K1056" t="s">
        <v>193</v>
      </c>
      <c r="L1056">
        <v>90032</v>
      </c>
      <c r="M1056" t="s">
        <v>668</v>
      </c>
      <c r="N1056" t="s">
        <v>40</v>
      </c>
      <c r="O1056" t="s">
        <v>180</v>
      </c>
      <c r="P1056" t="s">
        <v>669</v>
      </c>
      <c r="Q1056" s="8">
        <v>8000</v>
      </c>
      <c r="R1056">
        <v>6</v>
      </c>
      <c r="S1056" s="8">
        <f>Table3[[#This Row],[Harga]]*Table3[[#This Row],[Quantity]]</f>
        <v>48000</v>
      </c>
      <c r="T1056">
        <v>0</v>
      </c>
      <c r="U1056" s="8">
        <f>Table3[[#This Row],[Discount]]*Table3[[#This Row],[Revenue]]</f>
        <v>0</v>
      </c>
      <c r="V1056" s="8">
        <f>Table3[[#This Row],[Revenue]]-Table3[[#This Row],[Total Discount]]</f>
        <v>48000</v>
      </c>
    </row>
    <row r="1057" spans="1:22" x14ac:dyDescent="0.35">
      <c r="A1057">
        <v>1053</v>
      </c>
      <c r="B1057" t="s">
        <v>3312</v>
      </c>
      <c r="C1057" s="5">
        <v>41812</v>
      </c>
      <c r="D1057" s="6">
        <v>2014</v>
      </c>
      <c r="E1057" s="5" t="s">
        <v>34</v>
      </c>
      <c r="F1057" s="7">
        <v>22</v>
      </c>
      <c r="G1057" t="s">
        <v>51</v>
      </c>
      <c r="H1057" t="s">
        <v>139</v>
      </c>
      <c r="I1057" t="s">
        <v>1111</v>
      </c>
      <c r="J1057" t="s">
        <v>27</v>
      </c>
      <c r="K1057" t="s">
        <v>38</v>
      </c>
      <c r="L1057">
        <v>55407</v>
      </c>
      <c r="M1057" t="s">
        <v>3313</v>
      </c>
      <c r="N1057" t="s">
        <v>40</v>
      </c>
      <c r="O1057" t="s">
        <v>84</v>
      </c>
      <c r="P1057" t="s">
        <v>3314</v>
      </c>
      <c r="Q1057" s="8">
        <v>502000</v>
      </c>
      <c r="R1057">
        <v>3</v>
      </c>
      <c r="S1057" s="8">
        <f>Table3[[#This Row],[Harga]]*Table3[[#This Row],[Quantity]]</f>
        <v>1506000</v>
      </c>
      <c r="T1057">
        <v>0</v>
      </c>
      <c r="U1057" s="8">
        <f>Table3[[#This Row],[Discount]]*Table3[[#This Row],[Revenue]]</f>
        <v>0</v>
      </c>
      <c r="V1057" s="8">
        <f>Table3[[#This Row],[Revenue]]-Table3[[#This Row],[Total Discount]]</f>
        <v>1506000</v>
      </c>
    </row>
    <row r="1058" spans="1:22" x14ac:dyDescent="0.35">
      <c r="A1058">
        <v>1054</v>
      </c>
      <c r="B1058" t="s">
        <v>3315</v>
      </c>
      <c r="C1058" s="5">
        <v>43029</v>
      </c>
      <c r="D1058" s="6">
        <v>2017</v>
      </c>
      <c r="E1058" s="5" t="s">
        <v>44</v>
      </c>
      <c r="F1058" s="7">
        <v>21</v>
      </c>
      <c r="G1058" t="s">
        <v>67</v>
      </c>
      <c r="H1058" t="s">
        <v>25</v>
      </c>
      <c r="I1058" t="s">
        <v>385</v>
      </c>
      <c r="J1058" t="s">
        <v>75</v>
      </c>
      <c r="K1058" t="s">
        <v>193</v>
      </c>
      <c r="L1058">
        <v>32725</v>
      </c>
      <c r="M1058" t="s">
        <v>3316</v>
      </c>
      <c r="N1058" t="s">
        <v>40</v>
      </c>
      <c r="O1058" t="s">
        <v>96</v>
      </c>
      <c r="P1058" t="s">
        <v>3317</v>
      </c>
      <c r="Q1058" s="8">
        <v>18000</v>
      </c>
      <c r="R1058">
        <v>4</v>
      </c>
      <c r="S1058" s="8">
        <f>Table3[[#This Row],[Harga]]*Table3[[#This Row],[Quantity]]</f>
        <v>72000</v>
      </c>
      <c r="T1058">
        <v>0.2</v>
      </c>
      <c r="U1058" s="8">
        <f>Table3[[#This Row],[Discount]]*Table3[[#This Row],[Revenue]]</f>
        <v>14400</v>
      </c>
      <c r="V1058" s="8">
        <f>Table3[[#This Row],[Revenue]]-Table3[[#This Row],[Total Discount]]</f>
        <v>57600</v>
      </c>
    </row>
    <row r="1059" spans="1:22" x14ac:dyDescent="0.35">
      <c r="A1059">
        <v>1055</v>
      </c>
      <c r="B1059" t="s">
        <v>3318</v>
      </c>
      <c r="C1059" s="5">
        <v>42616</v>
      </c>
      <c r="D1059" s="6">
        <v>2016</v>
      </c>
      <c r="E1059" s="5" t="s">
        <v>111</v>
      </c>
      <c r="F1059" s="7">
        <v>3</v>
      </c>
      <c r="G1059" t="s">
        <v>35</v>
      </c>
      <c r="H1059" t="s">
        <v>25</v>
      </c>
      <c r="I1059" t="s">
        <v>1103</v>
      </c>
      <c r="J1059" t="s">
        <v>27</v>
      </c>
      <c r="K1059" t="s">
        <v>38</v>
      </c>
      <c r="L1059">
        <v>60610</v>
      </c>
      <c r="M1059" t="s">
        <v>2119</v>
      </c>
      <c r="N1059" t="s">
        <v>40</v>
      </c>
      <c r="O1059" t="s">
        <v>71</v>
      </c>
      <c r="P1059" t="s">
        <v>2120</v>
      </c>
      <c r="Q1059" s="8">
        <v>18000</v>
      </c>
      <c r="R1059">
        <v>3</v>
      </c>
      <c r="S1059" s="8">
        <f>Table3[[#This Row],[Harga]]*Table3[[#This Row],[Quantity]]</f>
        <v>54000</v>
      </c>
      <c r="T1059">
        <v>0.8</v>
      </c>
      <c r="U1059" s="8">
        <f>Table3[[#This Row],[Discount]]*Table3[[#This Row],[Revenue]]</f>
        <v>43200</v>
      </c>
      <c r="V1059" s="8">
        <f>Table3[[#This Row],[Revenue]]-Table3[[#This Row],[Total Discount]]</f>
        <v>10800</v>
      </c>
    </row>
    <row r="1060" spans="1:22" x14ac:dyDescent="0.35">
      <c r="A1060">
        <v>1056</v>
      </c>
      <c r="B1060" t="s">
        <v>3319</v>
      </c>
      <c r="C1060" s="5">
        <v>42504</v>
      </c>
      <c r="D1060" s="6">
        <v>2016</v>
      </c>
      <c r="E1060" s="5" t="s">
        <v>87</v>
      </c>
      <c r="F1060" s="7">
        <v>14</v>
      </c>
      <c r="G1060" t="s">
        <v>67</v>
      </c>
      <c r="H1060" t="s">
        <v>139</v>
      </c>
      <c r="I1060" t="s">
        <v>540</v>
      </c>
      <c r="J1060" t="s">
        <v>27</v>
      </c>
      <c r="K1060" t="s">
        <v>166</v>
      </c>
      <c r="L1060">
        <v>45231</v>
      </c>
      <c r="M1060" t="s">
        <v>2669</v>
      </c>
      <c r="N1060" t="s">
        <v>30</v>
      </c>
      <c r="O1060" t="s">
        <v>55</v>
      </c>
      <c r="P1060" t="s">
        <v>2670</v>
      </c>
      <c r="Q1060" s="8">
        <v>199000</v>
      </c>
      <c r="R1060">
        <v>1</v>
      </c>
      <c r="S1060" s="8">
        <f>Table3[[#This Row],[Harga]]*Table3[[#This Row],[Quantity]]</f>
        <v>199000</v>
      </c>
      <c r="T1060">
        <v>0.2</v>
      </c>
      <c r="U1060" s="8">
        <f>Table3[[#This Row],[Discount]]*Table3[[#This Row],[Revenue]]</f>
        <v>39800</v>
      </c>
      <c r="V1060" s="8">
        <f>Table3[[#This Row],[Revenue]]-Table3[[#This Row],[Total Discount]]</f>
        <v>159200</v>
      </c>
    </row>
    <row r="1061" spans="1:22" x14ac:dyDescent="0.35">
      <c r="A1061">
        <v>1057</v>
      </c>
      <c r="B1061" t="s">
        <v>3320</v>
      </c>
      <c r="C1061" s="5">
        <v>42376</v>
      </c>
      <c r="D1061" s="6">
        <v>2016</v>
      </c>
      <c r="E1061" s="5" t="s">
        <v>115</v>
      </c>
      <c r="F1061" s="7">
        <v>7</v>
      </c>
      <c r="G1061" t="s">
        <v>24</v>
      </c>
      <c r="H1061" t="s">
        <v>25</v>
      </c>
      <c r="I1061" t="s">
        <v>538</v>
      </c>
      <c r="J1061" t="s">
        <v>75</v>
      </c>
      <c r="K1061" t="s">
        <v>133</v>
      </c>
      <c r="L1061">
        <v>94601</v>
      </c>
      <c r="M1061" t="s">
        <v>3321</v>
      </c>
      <c r="N1061" t="s">
        <v>40</v>
      </c>
      <c r="O1061" t="s">
        <v>96</v>
      </c>
      <c r="P1061" t="s">
        <v>3322</v>
      </c>
      <c r="Q1061" s="8">
        <v>35000</v>
      </c>
      <c r="R1061">
        <v>1</v>
      </c>
      <c r="S1061" s="8">
        <f>Table3[[#This Row],[Harga]]*Table3[[#This Row],[Quantity]]</f>
        <v>35000</v>
      </c>
      <c r="T1061">
        <v>0</v>
      </c>
      <c r="U1061" s="8">
        <f>Table3[[#This Row],[Discount]]*Table3[[#This Row],[Revenue]]</f>
        <v>0</v>
      </c>
      <c r="V1061" s="8">
        <f>Table3[[#This Row],[Revenue]]-Table3[[#This Row],[Total Discount]]</f>
        <v>35000</v>
      </c>
    </row>
    <row r="1062" spans="1:22" x14ac:dyDescent="0.35">
      <c r="A1062">
        <v>1058</v>
      </c>
      <c r="B1062" t="s">
        <v>3323</v>
      </c>
      <c r="C1062" s="5">
        <v>42807</v>
      </c>
      <c r="D1062" s="6">
        <v>2017</v>
      </c>
      <c r="E1062" s="5" t="s">
        <v>159</v>
      </c>
      <c r="F1062" s="7">
        <v>13</v>
      </c>
      <c r="G1062" t="s">
        <v>67</v>
      </c>
      <c r="H1062" t="s">
        <v>139</v>
      </c>
      <c r="I1062" t="s">
        <v>3324</v>
      </c>
      <c r="J1062" t="s">
        <v>75</v>
      </c>
      <c r="K1062" t="s">
        <v>113</v>
      </c>
      <c r="L1062">
        <v>95336</v>
      </c>
      <c r="M1062" t="s">
        <v>3325</v>
      </c>
      <c r="N1062" t="s">
        <v>40</v>
      </c>
      <c r="O1062" t="s">
        <v>63</v>
      </c>
      <c r="P1062" t="s">
        <v>3326</v>
      </c>
      <c r="Q1062" s="8">
        <v>315000</v>
      </c>
      <c r="R1062">
        <v>3</v>
      </c>
      <c r="S1062" s="8">
        <f>Table3[[#This Row],[Harga]]*Table3[[#This Row],[Quantity]]</f>
        <v>945000</v>
      </c>
      <c r="T1062">
        <v>0</v>
      </c>
      <c r="U1062" s="8">
        <f>Table3[[#This Row],[Discount]]*Table3[[#This Row],[Revenue]]</f>
        <v>0</v>
      </c>
      <c r="V1062" s="8">
        <f>Table3[[#This Row],[Revenue]]-Table3[[#This Row],[Total Discount]]</f>
        <v>945000</v>
      </c>
    </row>
    <row r="1063" spans="1:22" x14ac:dyDescent="0.35">
      <c r="A1063">
        <v>1059</v>
      </c>
      <c r="B1063" t="s">
        <v>3327</v>
      </c>
      <c r="C1063" s="5">
        <v>42656</v>
      </c>
      <c r="D1063" s="6">
        <v>2016</v>
      </c>
      <c r="E1063" s="5" t="s">
        <v>44</v>
      </c>
      <c r="F1063" s="7">
        <v>13</v>
      </c>
      <c r="G1063" t="s">
        <v>67</v>
      </c>
      <c r="H1063" t="s">
        <v>25</v>
      </c>
      <c r="I1063" t="s">
        <v>366</v>
      </c>
      <c r="J1063" t="s">
        <v>27</v>
      </c>
      <c r="K1063" t="s">
        <v>69</v>
      </c>
      <c r="L1063">
        <v>78041</v>
      </c>
      <c r="M1063" t="s">
        <v>1492</v>
      </c>
      <c r="N1063" t="s">
        <v>135</v>
      </c>
      <c r="O1063" t="s">
        <v>162</v>
      </c>
      <c r="P1063" t="s">
        <v>1493</v>
      </c>
      <c r="Q1063" s="8">
        <v>240000</v>
      </c>
      <c r="R1063">
        <v>3</v>
      </c>
      <c r="S1063" s="8">
        <f>Table3[[#This Row],[Harga]]*Table3[[#This Row],[Quantity]]</f>
        <v>720000</v>
      </c>
      <c r="T1063">
        <v>0.2</v>
      </c>
      <c r="U1063" s="8">
        <f>Table3[[#This Row],[Discount]]*Table3[[#This Row],[Revenue]]</f>
        <v>144000</v>
      </c>
      <c r="V1063" s="8">
        <f>Table3[[#This Row],[Revenue]]-Table3[[#This Row],[Total Discount]]</f>
        <v>576000</v>
      </c>
    </row>
    <row r="1064" spans="1:22" x14ac:dyDescent="0.35">
      <c r="A1064">
        <v>1060</v>
      </c>
      <c r="B1064" t="s">
        <v>3328</v>
      </c>
      <c r="C1064" s="5">
        <v>42762</v>
      </c>
      <c r="D1064" s="6">
        <v>2017</v>
      </c>
      <c r="E1064" s="5" t="s">
        <v>115</v>
      </c>
      <c r="F1064" s="7">
        <v>27</v>
      </c>
      <c r="G1064" t="s">
        <v>51</v>
      </c>
      <c r="H1064" t="s">
        <v>25</v>
      </c>
      <c r="I1064" t="s">
        <v>3329</v>
      </c>
      <c r="J1064" t="s">
        <v>27</v>
      </c>
      <c r="K1064" t="s">
        <v>100</v>
      </c>
      <c r="L1064">
        <v>44240</v>
      </c>
      <c r="M1064" t="s">
        <v>1122</v>
      </c>
      <c r="N1064" t="s">
        <v>40</v>
      </c>
      <c r="O1064" t="s">
        <v>96</v>
      </c>
      <c r="P1064" t="s">
        <v>1123</v>
      </c>
      <c r="Q1064" s="8">
        <v>10000</v>
      </c>
      <c r="R1064">
        <v>3</v>
      </c>
      <c r="S1064" s="8">
        <f>Table3[[#This Row],[Harga]]*Table3[[#This Row],[Quantity]]</f>
        <v>30000</v>
      </c>
      <c r="T1064">
        <v>0.2</v>
      </c>
      <c r="U1064" s="8">
        <f>Table3[[#This Row],[Discount]]*Table3[[#This Row],[Revenue]]</f>
        <v>6000</v>
      </c>
      <c r="V1064" s="8">
        <f>Table3[[#This Row],[Revenue]]-Table3[[#This Row],[Total Discount]]</f>
        <v>24000</v>
      </c>
    </row>
    <row r="1065" spans="1:22" x14ac:dyDescent="0.35">
      <c r="A1065">
        <v>1061</v>
      </c>
      <c r="B1065" t="s">
        <v>3330</v>
      </c>
      <c r="C1065" s="5">
        <v>43058</v>
      </c>
      <c r="D1065" s="6">
        <v>2017</v>
      </c>
      <c r="E1065" s="5" t="s">
        <v>23</v>
      </c>
      <c r="F1065" s="7">
        <v>19</v>
      </c>
      <c r="G1065" t="s">
        <v>51</v>
      </c>
      <c r="H1065" t="s">
        <v>25</v>
      </c>
      <c r="I1065" t="s">
        <v>146</v>
      </c>
      <c r="J1065" t="s">
        <v>37</v>
      </c>
      <c r="K1065" t="s">
        <v>218</v>
      </c>
      <c r="L1065">
        <v>76903</v>
      </c>
      <c r="M1065" t="s">
        <v>1432</v>
      </c>
      <c r="N1065" t="s">
        <v>30</v>
      </c>
      <c r="O1065" t="s">
        <v>108</v>
      </c>
      <c r="P1065" t="s">
        <v>1433</v>
      </c>
      <c r="Q1065" s="8">
        <v>349000</v>
      </c>
      <c r="R1065">
        <v>2</v>
      </c>
      <c r="S1065" s="8">
        <f>Table3[[#This Row],[Harga]]*Table3[[#This Row],[Quantity]]</f>
        <v>698000</v>
      </c>
      <c r="T1065">
        <v>0.3</v>
      </c>
      <c r="U1065" s="8">
        <f>Table3[[#This Row],[Discount]]*Table3[[#This Row],[Revenue]]</f>
        <v>209400</v>
      </c>
      <c r="V1065" s="8">
        <f>Table3[[#This Row],[Revenue]]-Table3[[#This Row],[Total Discount]]</f>
        <v>488600</v>
      </c>
    </row>
    <row r="1066" spans="1:22" x14ac:dyDescent="0.35">
      <c r="A1066">
        <v>1062</v>
      </c>
      <c r="B1066" t="s">
        <v>3331</v>
      </c>
      <c r="C1066" s="5">
        <v>41852</v>
      </c>
      <c r="D1066" s="6">
        <v>2014</v>
      </c>
      <c r="E1066" s="5" t="s">
        <v>93</v>
      </c>
      <c r="F1066" s="7">
        <v>1</v>
      </c>
      <c r="G1066" t="s">
        <v>51</v>
      </c>
      <c r="H1066" t="s">
        <v>139</v>
      </c>
      <c r="I1066" t="s">
        <v>3332</v>
      </c>
      <c r="J1066" t="s">
        <v>27</v>
      </c>
      <c r="K1066" t="s">
        <v>76</v>
      </c>
      <c r="L1066">
        <v>94122</v>
      </c>
      <c r="M1066" t="s">
        <v>3333</v>
      </c>
      <c r="N1066" t="s">
        <v>40</v>
      </c>
      <c r="O1066" t="s">
        <v>71</v>
      </c>
      <c r="P1066" t="s">
        <v>3334</v>
      </c>
      <c r="Q1066" s="8">
        <v>20000</v>
      </c>
      <c r="R1066">
        <v>3</v>
      </c>
      <c r="S1066" s="8">
        <f>Table3[[#This Row],[Harga]]*Table3[[#This Row],[Quantity]]</f>
        <v>60000</v>
      </c>
      <c r="T1066">
        <v>0.2</v>
      </c>
      <c r="U1066" s="8">
        <f>Table3[[#This Row],[Discount]]*Table3[[#This Row],[Revenue]]</f>
        <v>12000</v>
      </c>
      <c r="V1066" s="8">
        <f>Table3[[#This Row],[Revenue]]-Table3[[#This Row],[Total Discount]]</f>
        <v>48000</v>
      </c>
    </row>
    <row r="1067" spans="1:22" x14ac:dyDescent="0.35">
      <c r="A1067">
        <v>1063</v>
      </c>
      <c r="B1067" t="s">
        <v>3335</v>
      </c>
      <c r="C1067" s="5">
        <v>42581</v>
      </c>
      <c r="D1067" s="6">
        <v>2016</v>
      </c>
      <c r="E1067" s="5" t="s">
        <v>104</v>
      </c>
      <c r="F1067" s="7">
        <v>30</v>
      </c>
      <c r="G1067" t="s">
        <v>51</v>
      </c>
      <c r="H1067" t="s">
        <v>139</v>
      </c>
      <c r="I1067" t="s">
        <v>341</v>
      </c>
      <c r="J1067" t="s">
        <v>75</v>
      </c>
      <c r="K1067" t="s">
        <v>53</v>
      </c>
      <c r="L1067">
        <v>77070</v>
      </c>
      <c r="M1067" t="s">
        <v>3336</v>
      </c>
      <c r="N1067" t="s">
        <v>40</v>
      </c>
      <c r="O1067" t="s">
        <v>71</v>
      </c>
      <c r="P1067" t="s">
        <v>3337</v>
      </c>
      <c r="Q1067" s="8">
        <v>10000</v>
      </c>
      <c r="R1067">
        <v>3</v>
      </c>
      <c r="S1067" s="8">
        <f>Table3[[#This Row],[Harga]]*Table3[[#This Row],[Quantity]]</f>
        <v>30000</v>
      </c>
      <c r="T1067">
        <v>0.8</v>
      </c>
      <c r="U1067" s="8">
        <f>Table3[[#This Row],[Discount]]*Table3[[#This Row],[Revenue]]</f>
        <v>24000</v>
      </c>
      <c r="V1067" s="8">
        <f>Table3[[#This Row],[Revenue]]-Table3[[#This Row],[Total Discount]]</f>
        <v>6000</v>
      </c>
    </row>
    <row r="1068" spans="1:22" x14ac:dyDescent="0.35">
      <c r="A1068">
        <v>1064</v>
      </c>
      <c r="B1068" t="s">
        <v>3338</v>
      </c>
      <c r="C1068" s="5">
        <v>42215</v>
      </c>
      <c r="D1068" s="6">
        <v>2015</v>
      </c>
      <c r="E1068" s="5" t="s">
        <v>104</v>
      </c>
      <c r="F1068" s="7">
        <v>30</v>
      </c>
      <c r="G1068" t="s">
        <v>35</v>
      </c>
      <c r="H1068" t="s">
        <v>25</v>
      </c>
      <c r="I1068" t="s">
        <v>3198</v>
      </c>
      <c r="J1068" t="s">
        <v>37</v>
      </c>
      <c r="K1068" t="s">
        <v>236</v>
      </c>
      <c r="L1068">
        <v>77041</v>
      </c>
      <c r="M1068" t="s">
        <v>3339</v>
      </c>
      <c r="N1068" t="s">
        <v>40</v>
      </c>
      <c r="O1068" t="s">
        <v>84</v>
      </c>
      <c r="P1068" t="s">
        <v>3340</v>
      </c>
      <c r="Q1068" s="8">
        <v>62000</v>
      </c>
      <c r="R1068">
        <v>4</v>
      </c>
      <c r="S1068" s="8">
        <f>Table3[[#This Row],[Harga]]*Table3[[#This Row],[Quantity]]</f>
        <v>248000</v>
      </c>
      <c r="T1068">
        <v>0.2</v>
      </c>
      <c r="U1068" s="8">
        <f>Table3[[#This Row],[Discount]]*Table3[[#This Row],[Revenue]]</f>
        <v>49600</v>
      </c>
      <c r="V1068" s="8">
        <f>Table3[[#This Row],[Revenue]]-Table3[[#This Row],[Total Discount]]</f>
        <v>198400</v>
      </c>
    </row>
    <row r="1069" spans="1:22" x14ac:dyDescent="0.35">
      <c r="A1069">
        <v>1065</v>
      </c>
      <c r="B1069" t="s">
        <v>3341</v>
      </c>
      <c r="C1069" s="5">
        <v>42658</v>
      </c>
      <c r="D1069" s="6">
        <v>2016</v>
      </c>
      <c r="E1069" s="5" t="s">
        <v>44</v>
      </c>
      <c r="F1069" s="7">
        <v>15</v>
      </c>
      <c r="G1069" t="s">
        <v>67</v>
      </c>
      <c r="H1069" t="s">
        <v>139</v>
      </c>
      <c r="I1069" t="s">
        <v>3342</v>
      </c>
      <c r="J1069" t="s">
        <v>75</v>
      </c>
      <c r="K1069" t="s">
        <v>38</v>
      </c>
      <c r="L1069">
        <v>84106</v>
      </c>
      <c r="M1069" t="s">
        <v>3343</v>
      </c>
      <c r="N1069" t="s">
        <v>40</v>
      </c>
      <c r="O1069" t="s">
        <v>63</v>
      </c>
      <c r="P1069" t="s">
        <v>3344</v>
      </c>
      <c r="Q1069" s="8">
        <v>46000</v>
      </c>
      <c r="R1069">
        <v>2</v>
      </c>
      <c r="S1069" s="8">
        <f>Table3[[#This Row],[Harga]]*Table3[[#This Row],[Quantity]]</f>
        <v>92000</v>
      </c>
      <c r="T1069">
        <v>0</v>
      </c>
      <c r="U1069" s="8">
        <f>Table3[[#This Row],[Discount]]*Table3[[#This Row],[Revenue]]</f>
        <v>0</v>
      </c>
      <c r="V1069" s="8">
        <f>Table3[[#This Row],[Revenue]]-Table3[[#This Row],[Total Discount]]</f>
        <v>92000</v>
      </c>
    </row>
    <row r="1070" spans="1:22" x14ac:dyDescent="0.35">
      <c r="A1070">
        <v>1066</v>
      </c>
      <c r="B1070" t="s">
        <v>3345</v>
      </c>
      <c r="C1070" s="5">
        <v>42497</v>
      </c>
      <c r="D1070" s="6">
        <v>2016</v>
      </c>
      <c r="E1070" s="5" t="s">
        <v>87</v>
      </c>
      <c r="F1070" s="7">
        <v>7</v>
      </c>
      <c r="G1070" t="s">
        <v>24</v>
      </c>
      <c r="H1070" t="s">
        <v>25</v>
      </c>
      <c r="I1070" t="s">
        <v>816</v>
      </c>
      <c r="J1070" t="s">
        <v>27</v>
      </c>
      <c r="K1070" t="s">
        <v>127</v>
      </c>
      <c r="L1070">
        <v>10009</v>
      </c>
      <c r="M1070" t="s">
        <v>3346</v>
      </c>
      <c r="N1070" t="s">
        <v>40</v>
      </c>
      <c r="O1070" t="s">
        <v>71</v>
      </c>
      <c r="P1070" t="s">
        <v>3347</v>
      </c>
      <c r="Q1070" s="8">
        <v>86000</v>
      </c>
      <c r="R1070">
        <v>7</v>
      </c>
      <c r="S1070" s="8">
        <f>Table3[[#This Row],[Harga]]*Table3[[#This Row],[Quantity]]</f>
        <v>602000</v>
      </c>
      <c r="T1070">
        <v>0.2</v>
      </c>
      <c r="U1070" s="8">
        <f>Table3[[#This Row],[Discount]]*Table3[[#This Row],[Revenue]]</f>
        <v>120400</v>
      </c>
      <c r="V1070" s="8">
        <f>Table3[[#This Row],[Revenue]]-Table3[[#This Row],[Total Discount]]</f>
        <v>481600</v>
      </c>
    </row>
    <row r="1071" spans="1:22" x14ac:dyDescent="0.35">
      <c r="A1071">
        <v>1067</v>
      </c>
      <c r="B1071" t="s">
        <v>3348</v>
      </c>
      <c r="C1071" s="5">
        <v>42948</v>
      </c>
      <c r="D1071" s="6">
        <v>2017</v>
      </c>
      <c r="E1071" s="5" t="s">
        <v>93</v>
      </c>
      <c r="F1071" s="7">
        <v>1</v>
      </c>
      <c r="G1071" t="s">
        <v>24</v>
      </c>
      <c r="H1071" t="s">
        <v>25</v>
      </c>
      <c r="I1071" t="s">
        <v>487</v>
      </c>
      <c r="J1071" t="s">
        <v>37</v>
      </c>
      <c r="K1071" t="s">
        <v>227</v>
      </c>
      <c r="L1071">
        <v>93905</v>
      </c>
      <c r="M1071" t="s">
        <v>3349</v>
      </c>
      <c r="N1071" t="s">
        <v>40</v>
      </c>
      <c r="O1071" t="s">
        <v>71</v>
      </c>
      <c r="P1071" t="s">
        <v>3350</v>
      </c>
      <c r="Q1071" s="8">
        <v>55000</v>
      </c>
      <c r="R1071">
        <v>2</v>
      </c>
      <c r="S1071" s="8">
        <f>Table3[[#This Row],[Harga]]*Table3[[#This Row],[Quantity]]</f>
        <v>110000</v>
      </c>
      <c r="T1071">
        <v>0.2</v>
      </c>
      <c r="U1071" s="8">
        <f>Table3[[#This Row],[Discount]]*Table3[[#This Row],[Revenue]]</f>
        <v>22000</v>
      </c>
      <c r="V1071" s="8">
        <f>Table3[[#This Row],[Revenue]]-Table3[[#This Row],[Total Discount]]</f>
        <v>88000</v>
      </c>
    </row>
    <row r="1072" spans="1:22" x14ac:dyDescent="0.35">
      <c r="A1072">
        <v>1068</v>
      </c>
      <c r="B1072" t="s">
        <v>3351</v>
      </c>
      <c r="C1072" s="5">
        <v>42565</v>
      </c>
      <c r="D1072" s="6">
        <v>2016</v>
      </c>
      <c r="E1072" s="5" t="s">
        <v>104</v>
      </c>
      <c r="F1072" s="7">
        <v>14</v>
      </c>
      <c r="G1072" t="s">
        <v>24</v>
      </c>
      <c r="H1072" t="s">
        <v>25</v>
      </c>
      <c r="I1072" t="s">
        <v>3352</v>
      </c>
      <c r="J1072" t="s">
        <v>27</v>
      </c>
      <c r="K1072" t="s">
        <v>545</v>
      </c>
      <c r="L1072">
        <v>35810</v>
      </c>
      <c r="M1072" t="s">
        <v>3353</v>
      </c>
      <c r="N1072" t="s">
        <v>135</v>
      </c>
      <c r="O1072" t="s">
        <v>162</v>
      </c>
      <c r="P1072" t="s">
        <v>3354</v>
      </c>
      <c r="Q1072" s="8">
        <v>29000</v>
      </c>
      <c r="R1072">
        <v>2</v>
      </c>
      <c r="S1072" s="8">
        <f>Table3[[#This Row],[Harga]]*Table3[[#This Row],[Quantity]]</f>
        <v>58000</v>
      </c>
      <c r="T1072">
        <v>0</v>
      </c>
      <c r="U1072" s="8">
        <f>Table3[[#This Row],[Discount]]*Table3[[#This Row],[Revenue]]</f>
        <v>0</v>
      </c>
      <c r="V1072" s="8">
        <f>Table3[[#This Row],[Revenue]]-Table3[[#This Row],[Total Discount]]</f>
        <v>58000</v>
      </c>
    </row>
    <row r="1073" spans="1:22" x14ac:dyDescent="0.35">
      <c r="A1073">
        <v>1069</v>
      </c>
      <c r="B1073" t="s">
        <v>3355</v>
      </c>
      <c r="C1073" s="5">
        <v>42957</v>
      </c>
      <c r="D1073" s="6">
        <v>2017</v>
      </c>
      <c r="E1073" s="5" t="s">
        <v>93</v>
      </c>
      <c r="F1073" s="7">
        <v>10</v>
      </c>
      <c r="G1073" t="s">
        <v>24</v>
      </c>
      <c r="H1073" t="s">
        <v>25</v>
      </c>
      <c r="I1073" t="s">
        <v>3332</v>
      </c>
      <c r="J1073" t="s">
        <v>27</v>
      </c>
      <c r="K1073" t="s">
        <v>61</v>
      </c>
      <c r="L1073">
        <v>47201</v>
      </c>
      <c r="M1073" t="s">
        <v>2576</v>
      </c>
      <c r="N1073" t="s">
        <v>40</v>
      </c>
      <c r="O1073" t="s">
        <v>143</v>
      </c>
      <c r="P1073" t="s">
        <v>405</v>
      </c>
      <c r="Q1073" s="8">
        <v>10000</v>
      </c>
      <c r="R1073">
        <v>6</v>
      </c>
      <c r="S1073" s="8">
        <f>Table3[[#This Row],[Harga]]*Table3[[#This Row],[Quantity]]</f>
        <v>60000</v>
      </c>
      <c r="T1073">
        <v>0</v>
      </c>
      <c r="U1073" s="8">
        <f>Table3[[#This Row],[Discount]]*Table3[[#This Row],[Revenue]]</f>
        <v>0</v>
      </c>
      <c r="V1073" s="8">
        <f>Table3[[#This Row],[Revenue]]-Table3[[#This Row],[Total Discount]]</f>
        <v>60000</v>
      </c>
    </row>
    <row r="1074" spans="1:22" x14ac:dyDescent="0.35">
      <c r="A1074">
        <v>1070</v>
      </c>
      <c r="B1074" t="s">
        <v>3356</v>
      </c>
      <c r="C1074" s="5">
        <v>42546</v>
      </c>
      <c r="D1074" s="6">
        <v>2016</v>
      </c>
      <c r="E1074" s="5" t="s">
        <v>34</v>
      </c>
      <c r="F1074" s="7">
        <v>25</v>
      </c>
      <c r="G1074" t="s">
        <v>51</v>
      </c>
      <c r="H1074" t="s">
        <v>59</v>
      </c>
      <c r="I1074" t="s">
        <v>1137</v>
      </c>
      <c r="J1074" t="s">
        <v>27</v>
      </c>
      <c r="K1074" t="s">
        <v>166</v>
      </c>
      <c r="L1074">
        <v>90049</v>
      </c>
      <c r="M1074" t="s">
        <v>3357</v>
      </c>
      <c r="N1074" t="s">
        <v>40</v>
      </c>
      <c r="O1074" t="s">
        <v>78</v>
      </c>
      <c r="P1074" t="s">
        <v>3358</v>
      </c>
      <c r="Q1074" s="8">
        <v>61000</v>
      </c>
      <c r="R1074">
        <v>3</v>
      </c>
      <c r="S1074" s="8">
        <f>Table3[[#This Row],[Harga]]*Table3[[#This Row],[Quantity]]</f>
        <v>183000</v>
      </c>
      <c r="T1074">
        <v>0</v>
      </c>
      <c r="U1074" s="8">
        <f>Table3[[#This Row],[Discount]]*Table3[[#This Row],[Revenue]]</f>
        <v>0</v>
      </c>
      <c r="V1074" s="8">
        <f>Table3[[#This Row],[Revenue]]-Table3[[#This Row],[Total Discount]]</f>
        <v>183000</v>
      </c>
    </row>
    <row r="1075" spans="1:22" x14ac:dyDescent="0.35">
      <c r="A1075">
        <v>1071</v>
      </c>
      <c r="B1075" t="s">
        <v>3359</v>
      </c>
      <c r="C1075" s="5">
        <v>42714</v>
      </c>
      <c r="D1075" s="6">
        <v>2016</v>
      </c>
      <c r="E1075" s="5" t="s">
        <v>66</v>
      </c>
      <c r="F1075" s="7">
        <v>10</v>
      </c>
      <c r="G1075" t="s">
        <v>51</v>
      </c>
      <c r="H1075" t="s">
        <v>139</v>
      </c>
      <c r="I1075" t="s">
        <v>1304</v>
      </c>
      <c r="J1075" t="s">
        <v>27</v>
      </c>
      <c r="K1075" t="s">
        <v>218</v>
      </c>
      <c r="L1075">
        <v>98105</v>
      </c>
      <c r="M1075" t="s">
        <v>3236</v>
      </c>
      <c r="N1075" t="s">
        <v>40</v>
      </c>
      <c r="O1075" t="s">
        <v>71</v>
      </c>
      <c r="P1075" t="s">
        <v>3237</v>
      </c>
      <c r="Q1075" s="8">
        <v>512000</v>
      </c>
      <c r="R1075">
        <v>3</v>
      </c>
      <c r="S1075" s="8">
        <f>Table3[[#This Row],[Harga]]*Table3[[#This Row],[Quantity]]</f>
        <v>1536000</v>
      </c>
      <c r="T1075">
        <v>0.2</v>
      </c>
      <c r="U1075" s="8">
        <f>Table3[[#This Row],[Discount]]*Table3[[#This Row],[Revenue]]</f>
        <v>307200</v>
      </c>
      <c r="V1075" s="8">
        <f>Table3[[#This Row],[Revenue]]-Table3[[#This Row],[Total Discount]]</f>
        <v>1228800</v>
      </c>
    </row>
    <row r="1076" spans="1:22" x14ac:dyDescent="0.35">
      <c r="A1076">
        <v>1072</v>
      </c>
      <c r="B1076" t="s">
        <v>3360</v>
      </c>
      <c r="C1076" s="5">
        <v>42705</v>
      </c>
      <c r="D1076" s="6">
        <v>2016</v>
      </c>
      <c r="E1076" s="5" t="s">
        <v>66</v>
      </c>
      <c r="F1076" s="7">
        <v>1</v>
      </c>
      <c r="G1076" t="s">
        <v>35</v>
      </c>
      <c r="H1076" t="s">
        <v>139</v>
      </c>
      <c r="I1076" t="s">
        <v>1832</v>
      </c>
      <c r="J1076" t="s">
        <v>27</v>
      </c>
      <c r="K1076" t="s">
        <v>38</v>
      </c>
      <c r="L1076">
        <v>37918</v>
      </c>
      <c r="M1076" t="s">
        <v>359</v>
      </c>
      <c r="N1076" t="s">
        <v>40</v>
      </c>
      <c r="O1076" t="s">
        <v>96</v>
      </c>
      <c r="P1076" t="s">
        <v>360</v>
      </c>
      <c r="Q1076" s="8">
        <v>9000</v>
      </c>
      <c r="R1076">
        <v>2</v>
      </c>
      <c r="S1076" s="8">
        <f>Table3[[#This Row],[Harga]]*Table3[[#This Row],[Quantity]]</f>
        <v>18000</v>
      </c>
      <c r="T1076">
        <v>0.2</v>
      </c>
      <c r="U1076" s="8">
        <f>Table3[[#This Row],[Discount]]*Table3[[#This Row],[Revenue]]</f>
        <v>3600</v>
      </c>
      <c r="V1076" s="8">
        <f>Table3[[#This Row],[Revenue]]-Table3[[#This Row],[Total Discount]]</f>
        <v>14400</v>
      </c>
    </row>
    <row r="1077" spans="1:22" x14ac:dyDescent="0.35">
      <c r="A1077">
        <v>1073</v>
      </c>
      <c r="B1077" t="s">
        <v>3361</v>
      </c>
      <c r="C1077" s="5">
        <v>41971</v>
      </c>
      <c r="D1077" s="6">
        <v>2014</v>
      </c>
      <c r="E1077" s="5" t="s">
        <v>23</v>
      </c>
      <c r="F1077" s="7">
        <v>28</v>
      </c>
      <c r="G1077" t="s">
        <v>51</v>
      </c>
      <c r="H1077" t="s">
        <v>25</v>
      </c>
      <c r="I1077" t="s">
        <v>3210</v>
      </c>
      <c r="J1077" t="s">
        <v>27</v>
      </c>
      <c r="K1077" t="s">
        <v>118</v>
      </c>
      <c r="L1077">
        <v>36116</v>
      </c>
      <c r="M1077" t="s">
        <v>1251</v>
      </c>
      <c r="N1077" t="s">
        <v>40</v>
      </c>
      <c r="O1077" t="s">
        <v>96</v>
      </c>
      <c r="P1077" t="s">
        <v>1252</v>
      </c>
      <c r="Q1077" s="8">
        <v>20000</v>
      </c>
      <c r="R1077">
        <v>3</v>
      </c>
      <c r="S1077" s="8">
        <f>Table3[[#This Row],[Harga]]*Table3[[#This Row],[Quantity]]</f>
        <v>60000</v>
      </c>
      <c r="T1077">
        <v>0</v>
      </c>
      <c r="U1077" s="8">
        <f>Table3[[#This Row],[Discount]]*Table3[[#This Row],[Revenue]]</f>
        <v>0</v>
      </c>
      <c r="V1077" s="8">
        <f>Table3[[#This Row],[Revenue]]-Table3[[#This Row],[Total Discount]]</f>
        <v>60000</v>
      </c>
    </row>
    <row r="1078" spans="1:22" x14ac:dyDescent="0.35">
      <c r="A1078">
        <v>1074</v>
      </c>
      <c r="B1078" t="s">
        <v>3362</v>
      </c>
      <c r="C1078" s="5">
        <v>42091</v>
      </c>
      <c r="D1078" s="6">
        <v>2015</v>
      </c>
      <c r="E1078" s="5" t="s">
        <v>159</v>
      </c>
      <c r="F1078" s="7">
        <v>28</v>
      </c>
      <c r="G1078" t="s">
        <v>51</v>
      </c>
      <c r="H1078" t="s">
        <v>25</v>
      </c>
      <c r="I1078" t="s">
        <v>1133</v>
      </c>
      <c r="J1078" t="s">
        <v>27</v>
      </c>
      <c r="K1078" t="s">
        <v>151</v>
      </c>
      <c r="L1078">
        <v>19120</v>
      </c>
      <c r="M1078" t="s">
        <v>262</v>
      </c>
      <c r="N1078" t="s">
        <v>40</v>
      </c>
      <c r="O1078" t="s">
        <v>63</v>
      </c>
      <c r="P1078" t="s">
        <v>263</v>
      </c>
      <c r="Q1078" s="8">
        <v>13000</v>
      </c>
      <c r="R1078">
        <v>3</v>
      </c>
      <c r="S1078" s="8">
        <f>Table3[[#This Row],[Harga]]*Table3[[#This Row],[Quantity]]</f>
        <v>39000</v>
      </c>
      <c r="T1078">
        <v>0.2</v>
      </c>
      <c r="U1078" s="8">
        <f>Table3[[#This Row],[Discount]]*Table3[[#This Row],[Revenue]]</f>
        <v>7800</v>
      </c>
      <c r="V1078" s="8">
        <f>Table3[[#This Row],[Revenue]]-Table3[[#This Row],[Total Discount]]</f>
        <v>31200</v>
      </c>
    </row>
    <row r="1079" spans="1:22" x14ac:dyDescent="0.35">
      <c r="A1079">
        <v>1075</v>
      </c>
      <c r="B1079" t="s">
        <v>3363</v>
      </c>
      <c r="C1079" s="5">
        <v>41791</v>
      </c>
      <c r="D1079" s="6">
        <v>2014</v>
      </c>
      <c r="E1079" s="5" t="s">
        <v>34</v>
      </c>
      <c r="F1079" s="7">
        <v>1</v>
      </c>
      <c r="G1079" t="s">
        <v>67</v>
      </c>
      <c r="H1079" t="s">
        <v>25</v>
      </c>
      <c r="I1079" t="s">
        <v>1431</v>
      </c>
      <c r="J1079" t="s">
        <v>27</v>
      </c>
      <c r="K1079" t="s">
        <v>420</v>
      </c>
      <c r="L1079">
        <v>72209</v>
      </c>
      <c r="M1079" t="s">
        <v>1218</v>
      </c>
      <c r="N1079" t="s">
        <v>30</v>
      </c>
      <c r="O1079" t="s">
        <v>55</v>
      </c>
      <c r="P1079" t="s">
        <v>1219</v>
      </c>
      <c r="Q1079" s="8">
        <v>15000</v>
      </c>
      <c r="R1079">
        <v>6</v>
      </c>
      <c r="S1079" s="8">
        <f>Table3[[#This Row],[Harga]]*Table3[[#This Row],[Quantity]]</f>
        <v>90000</v>
      </c>
      <c r="T1079">
        <v>0</v>
      </c>
      <c r="U1079" s="8">
        <f>Table3[[#This Row],[Discount]]*Table3[[#This Row],[Revenue]]</f>
        <v>0</v>
      </c>
      <c r="V1079" s="8">
        <f>Table3[[#This Row],[Revenue]]-Table3[[#This Row],[Total Discount]]</f>
        <v>90000</v>
      </c>
    </row>
    <row r="1080" spans="1:22" x14ac:dyDescent="0.35">
      <c r="A1080">
        <v>1076</v>
      </c>
      <c r="B1080" t="s">
        <v>3364</v>
      </c>
      <c r="C1080" s="5">
        <v>42253</v>
      </c>
      <c r="D1080" s="6">
        <v>2015</v>
      </c>
      <c r="E1080" s="5" t="s">
        <v>111</v>
      </c>
      <c r="F1080" s="7">
        <v>6</v>
      </c>
      <c r="G1080" t="s">
        <v>116</v>
      </c>
      <c r="H1080" t="s">
        <v>105</v>
      </c>
      <c r="I1080" t="s">
        <v>2346</v>
      </c>
      <c r="J1080" t="s">
        <v>75</v>
      </c>
      <c r="K1080" t="s">
        <v>324</v>
      </c>
      <c r="L1080">
        <v>98103</v>
      </c>
      <c r="M1080" t="s">
        <v>3365</v>
      </c>
      <c r="N1080" t="s">
        <v>40</v>
      </c>
      <c r="O1080" t="s">
        <v>71</v>
      </c>
      <c r="P1080" t="s">
        <v>3366</v>
      </c>
      <c r="Q1080" s="8">
        <v>7000</v>
      </c>
      <c r="R1080">
        <v>2</v>
      </c>
      <c r="S1080" s="8">
        <f>Table3[[#This Row],[Harga]]*Table3[[#This Row],[Quantity]]</f>
        <v>14000</v>
      </c>
      <c r="T1080">
        <v>0.2</v>
      </c>
      <c r="U1080" s="8">
        <f>Table3[[#This Row],[Discount]]*Table3[[#This Row],[Revenue]]</f>
        <v>2800</v>
      </c>
      <c r="V1080" s="8">
        <f>Table3[[#This Row],[Revenue]]-Table3[[#This Row],[Total Discount]]</f>
        <v>11200</v>
      </c>
    </row>
    <row r="1081" spans="1:22" x14ac:dyDescent="0.35">
      <c r="A1081">
        <v>1077</v>
      </c>
      <c r="B1081" t="s">
        <v>3367</v>
      </c>
      <c r="C1081" s="5">
        <v>42184</v>
      </c>
      <c r="D1081" s="6">
        <v>2015</v>
      </c>
      <c r="E1081" s="5" t="s">
        <v>34</v>
      </c>
      <c r="F1081" s="7">
        <v>29</v>
      </c>
      <c r="G1081" t="s">
        <v>24</v>
      </c>
      <c r="H1081" t="s">
        <v>25</v>
      </c>
      <c r="I1081" t="s">
        <v>323</v>
      </c>
      <c r="J1081" t="s">
        <v>27</v>
      </c>
      <c r="K1081" t="s">
        <v>69</v>
      </c>
      <c r="L1081">
        <v>17602</v>
      </c>
      <c r="M1081" t="s">
        <v>2412</v>
      </c>
      <c r="N1081" t="s">
        <v>30</v>
      </c>
      <c r="O1081" t="s">
        <v>55</v>
      </c>
      <c r="P1081" t="s">
        <v>3368</v>
      </c>
      <c r="Q1081" s="8">
        <v>28000</v>
      </c>
      <c r="R1081">
        <v>1</v>
      </c>
      <c r="S1081" s="8">
        <f>Table3[[#This Row],[Harga]]*Table3[[#This Row],[Quantity]]</f>
        <v>28000</v>
      </c>
      <c r="T1081">
        <v>0.2</v>
      </c>
      <c r="U1081" s="8">
        <f>Table3[[#This Row],[Discount]]*Table3[[#This Row],[Revenue]]</f>
        <v>5600</v>
      </c>
      <c r="V1081" s="8">
        <f>Table3[[#This Row],[Revenue]]-Table3[[#This Row],[Total Discount]]</f>
        <v>22400</v>
      </c>
    </row>
    <row r="1082" spans="1:22" x14ac:dyDescent="0.35">
      <c r="A1082">
        <v>1078</v>
      </c>
      <c r="B1082" t="s">
        <v>3369</v>
      </c>
      <c r="C1082" s="5">
        <v>42623</v>
      </c>
      <c r="D1082" s="6">
        <v>2016</v>
      </c>
      <c r="E1082" s="5" t="s">
        <v>111</v>
      </c>
      <c r="F1082" s="7">
        <v>10</v>
      </c>
      <c r="G1082" t="s">
        <v>67</v>
      </c>
      <c r="H1082" t="s">
        <v>25</v>
      </c>
      <c r="I1082" t="s">
        <v>1684</v>
      </c>
      <c r="J1082" t="s">
        <v>75</v>
      </c>
      <c r="K1082" t="s">
        <v>420</v>
      </c>
      <c r="L1082">
        <v>37620</v>
      </c>
      <c r="M1082" t="s">
        <v>3370</v>
      </c>
      <c r="N1082" t="s">
        <v>40</v>
      </c>
      <c r="O1082" t="s">
        <v>96</v>
      </c>
      <c r="P1082" t="s">
        <v>3371</v>
      </c>
      <c r="Q1082" s="8">
        <v>68000</v>
      </c>
      <c r="R1082">
        <v>3</v>
      </c>
      <c r="S1082" s="8">
        <f>Table3[[#This Row],[Harga]]*Table3[[#This Row],[Quantity]]</f>
        <v>204000</v>
      </c>
      <c r="T1082">
        <v>0.2</v>
      </c>
      <c r="U1082" s="8">
        <f>Table3[[#This Row],[Discount]]*Table3[[#This Row],[Revenue]]</f>
        <v>40800</v>
      </c>
      <c r="V1082" s="8">
        <f>Table3[[#This Row],[Revenue]]-Table3[[#This Row],[Total Discount]]</f>
        <v>163200</v>
      </c>
    </row>
    <row r="1083" spans="1:22" x14ac:dyDescent="0.35">
      <c r="A1083">
        <v>1079</v>
      </c>
      <c r="B1083" t="s">
        <v>3372</v>
      </c>
      <c r="C1083" s="5">
        <v>41834</v>
      </c>
      <c r="D1083" s="6">
        <v>2014</v>
      </c>
      <c r="E1083" s="5" t="s">
        <v>104</v>
      </c>
      <c r="F1083" s="7">
        <v>14</v>
      </c>
      <c r="G1083" t="s">
        <v>67</v>
      </c>
      <c r="H1083" t="s">
        <v>139</v>
      </c>
      <c r="I1083" t="s">
        <v>3373</v>
      </c>
      <c r="J1083" t="s">
        <v>75</v>
      </c>
      <c r="K1083" t="s">
        <v>151</v>
      </c>
      <c r="L1083">
        <v>60505</v>
      </c>
      <c r="M1083" t="s">
        <v>1422</v>
      </c>
      <c r="N1083" t="s">
        <v>40</v>
      </c>
      <c r="O1083" t="s">
        <v>71</v>
      </c>
      <c r="P1083" t="s">
        <v>1423</v>
      </c>
      <c r="Q1083" s="8">
        <v>33000</v>
      </c>
      <c r="R1083">
        <v>7</v>
      </c>
      <c r="S1083" s="8">
        <f>Table3[[#This Row],[Harga]]*Table3[[#This Row],[Quantity]]</f>
        <v>231000</v>
      </c>
      <c r="T1083">
        <v>0.8</v>
      </c>
      <c r="U1083" s="8">
        <f>Table3[[#This Row],[Discount]]*Table3[[#This Row],[Revenue]]</f>
        <v>184800</v>
      </c>
      <c r="V1083" s="8">
        <f>Table3[[#This Row],[Revenue]]-Table3[[#This Row],[Total Discount]]</f>
        <v>46200</v>
      </c>
    </row>
    <row r="1084" spans="1:22" x14ac:dyDescent="0.35">
      <c r="A1084">
        <v>1080</v>
      </c>
      <c r="B1084" t="s">
        <v>3374</v>
      </c>
      <c r="C1084" s="5">
        <v>42238</v>
      </c>
      <c r="D1084" s="6">
        <v>2015</v>
      </c>
      <c r="E1084" s="5" t="s">
        <v>93</v>
      </c>
      <c r="F1084" s="7">
        <v>22</v>
      </c>
      <c r="G1084" t="s">
        <v>35</v>
      </c>
      <c r="H1084" t="s">
        <v>25</v>
      </c>
      <c r="I1084" t="s">
        <v>265</v>
      </c>
      <c r="J1084" t="s">
        <v>75</v>
      </c>
      <c r="K1084" t="s">
        <v>222</v>
      </c>
      <c r="L1084">
        <v>10009</v>
      </c>
      <c r="M1084" t="s">
        <v>3375</v>
      </c>
      <c r="N1084" t="s">
        <v>40</v>
      </c>
      <c r="O1084" t="s">
        <v>96</v>
      </c>
      <c r="P1084" t="s">
        <v>3376</v>
      </c>
      <c r="Q1084" s="8">
        <v>17000</v>
      </c>
      <c r="R1084">
        <v>4</v>
      </c>
      <c r="S1084" s="8">
        <f>Table3[[#This Row],[Harga]]*Table3[[#This Row],[Quantity]]</f>
        <v>68000</v>
      </c>
      <c r="T1084">
        <v>0</v>
      </c>
      <c r="U1084" s="8">
        <f>Table3[[#This Row],[Discount]]*Table3[[#This Row],[Revenue]]</f>
        <v>0</v>
      </c>
      <c r="V1084" s="8">
        <f>Table3[[#This Row],[Revenue]]-Table3[[#This Row],[Total Discount]]</f>
        <v>68000</v>
      </c>
    </row>
    <row r="1085" spans="1:22" x14ac:dyDescent="0.35">
      <c r="A1085">
        <v>1081</v>
      </c>
      <c r="B1085" t="s">
        <v>3377</v>
      </c>
      <c r="C1085" s="5">
        <v>41957</v>
      </c>
      <c r="D1085" s="6">
        <v>2014</v>
      </c>
      <c r="E1085" s="5" t="s">
        <v>23</v>
      </c>
      <c r="F1085" s="7">
        <v>14</v>
      </c>
      <c r="G1085" t="s">
        <v>67</v>
      </c>
      <c r="H1085" t="s">
        <v>25</v>
      </c>
      <c r="I1085" t="s">
        <v>3378</v>
      </c>
      <c r="J1085" t="s">
        <v>27</v>
      </c>
      <c r="K1085" t="s">
        <v>222</v>
      </c>
      <c r="L1085">
        <v>6824</v>
      </c>
      <c r="M1085" t="s">
        <v>3379</v>
      </c>
      <c r="N1085" t="s">
        <v>135</v>
      </c>
      <c r="O1085" t="s">
        <v>136</v>
      </c>
      <c r="P1085" t="s">
        <v>3380</v>
      </c>
      <c r="Q1085" s="8">
        <v>833000</v>
      </c>
      <c r="R1085">
        <v>7</v>
      </c>
      <c r="S1085" s="8">
        <f>Table3[[#This Row],[Harga]]*Table3[[#This Row],[Quantity]]</f>
        <v>5831000</v>
      </c>
      <c r="T1085">
        <v>0</v>
      </c>
      <c r="U1085" s="8">
        <f>Table3[[#This Row],[Discount]]*Table3[[#This Row],[Revenue]]</f>
        <v>0</v>
      </c>
      <c r="V1085" s="8">
        <f>Table3[[#This Row],[Revenue]]-Table3[[#This Row],[Total Discount]]</f>
        <v>5831000</v>
      </c>
    </row>
    <row r="1086" spans="1:22" x14ac:dyDescent="0.35">
      <c r="A1086">
        <v>1082</v>
      </c>
      <c r="B1086" t="s">
        <v>3381</v>
      </c>
      <c r="C1086" s="5">
        <v>42701</v>
      </c>
      <c r="D1086" s="6">
        <v>2016</v>
      </c>
      <c r="E1086" s="5" t="s">
        <v>23</v>
      </c>
      <c r="F1086" s="7">
        <v>27</v>
      </c>
      <c r="G1086" t="s">
        <v>51</v>
      </c>
      <c r="H1086" t="s">
        <v>59</v>
      </c>
      <c r="I1086" t="s">
        <v>715</v>
      </c>
      <c r="J1086" t="s">
        <v>37</v>
      </c>
      <c r="K1086" t="s">
        <v>82</v>
      </c>
      <c r="L1086">
        <v>48146</v>
      </c>
      <c r="M1086" t="s">
        <v>3382</v>
      </c>
      <c r="N1086" t="s">
        <v>40</v>
      </c>
      <c r="O1086" t="s">
        <v>78</v>
      </c>
      <c r="P1086" t="s">
        <v>3383</v>
      </c>
      <c r="Q1086" s="8">
        <v>168000</v>
      </c>
      <c r="R1086">
        <v>6</v>
      </c>
      <c r="S1086" s="8">
        <f>Table3[[#This Row],[Harga]]*Table3[[#This Row],[Quantity]]</f>
        <v>1008000</v>
      </c>
      <c r="T1086">
        <v>0.1</v>
      </c>
      <c r="U1086" s="8">
        <f>Table3[[#This Row],[Discount]]*Table3[[#This Row],[Revenue]]</f>
        <v>100800</v>
      </c>
      <c r="V1086" s="8">
        <f>Table3[[#This Row],[Revenue]]-Table3[[#This Row],[Total Discount]]</f>
        <v>907200</v>
      </c>
    </row>
    <row r="1087" spans="1:22" x14ac:dyDescent="0.35">
      <c r="A1087">
        <v>1083</v>
      </c>
      <c r="B1087" t="s">
        <v>3384</v>
      </c>
      <c r="C1087" s="5">
        <v>43060</v>
      </c>
      <c r="D1087" s="6">
        <v>2017</v>
      </c>
      <c r="E1087" s="5" t="s">
        <v>23</v>
      </c>
      <c r="F1087" s="7">
        <v>21</v>
      </c>
      <c r="G1087" t="s">
        <v>24</v>
      </c>
      <c r="H1087" t="s">
        <v>25</v>
      </c>
      <c r="I1087" t="s">
        <v>1717</v>
      </c>
      <c r="J1087" t="s">
        <v>27</v>
      </c>
      <c r="K1087" t="s">
        <v>82</v>
      </c>
      <c r="L1087">
        <v>10035</v>
      </c>
      <c r="M1087" t="s">
        <v>2735</v>
      </c>
      <c r="N1087" t="s">
        <v>30</v>
      </c>
      <c r="O1087" t="s">
        <v>55</v>
      </c>
      <c r="P1087" t="s">
        <v>2736</v>
      </c>
      <c r="Q1087" s="8">
        <v>22000</v>
      </c>
      <c r="R1087">
        <v>1</v>
      </c>
      <c r="S1087" s="8">
        <f>Table3[[#This Row],[Harga]]*Table3[[#This Row],[Quantity]]</f>
        <v>22000</v>
      </c>
      <c r="T1087">
        <v>0</v>
      </c>
      <c r="U1087" s="8">
        <f>Table3[[#This Row],[Discount]]*Table3[[#This Row],[Revenue]]</f>
        <v>0</v>
      </c>
      <c r="V1087" s="8">
        <f>Table3[[#This Row],[Revenue]]-Table3[[#This Row],[Total Discount]]</f>
        <v>22000</v>
      </c>
    </row>
    <row r="1088" spans="1:22" x14ac:dyDescent="0.35">
      <c r="A1088">
        <v>1084</v>
      </c>
      <c r="B1088" t="s">
        <v>3385</v>
      </c>
      <c r="C1088" s="5">
        <v>43009</v>
      </c>
      <c r="D1088" s="6">
        <v>2017</v>
      </c>
      <c r="E1088" s="5" t="s">
        <v>44</v>
      </c>
      <c r="F1088" s="7">
        <v>1</v>
      </c>
      <c r="G1088" t="s">
        <v>35</v>
      </c>
      <c r="H1088" t="s">
        <v>139</v>
      </c>
      <c r="I1088" t="s">
        <v>2716</v>
      </c>
      <c r="J1088" t="s">
        <v>27</v>
      </c>
      <c r="K1088" t="s">
        <v>141</v>
      </c>
      <c r="L1088">
        <v>95123</v>
      </c>
      <c r="M1088" t="s">
        <v>1747</v>
      </c>
      <c r="N1088" t="s">
        <v>40</v>
      </c>
      <c r="O1088" t="s">
        <v>71</v>
      </c>
      <c r="P1088" t="s">
        <v>1748</v>
      </c>
      <c r="Q1088" s="8">
        <v>2000</v>
      </c>
      <c r="R1088">
        <v>1</v>
      </c>
      <c r="S1088" s="8">
        <f>Table3[[#This Row],[Harga]]*Table3[[#This Row],[Quantity]]</f>
        <v>2000</v>
      </c>
      <c r="T1088">
        <v>0.2</v>
      </c>
      <c r="U1088" s="8">
        <f>Table3[[#This Row],[Discount]]*Table3[[#This Row],[Revenue]]</f>
        <v>400</v>
      </c>
      <c r="V1088" s="8">
        <f>Table3[[#This Row],[Revenue]]-Table3[[#This Row],[Total Discount]]</f>
        <v>1600</v>
      </c>
    </row>
    <row r="1089" spans="1:22" x14ac:dyDescent="0.35">
      <c r="A1089">
        <v>1085</v>
      </c>
      <c r="B1089" t="s">
        <v>3386</v>
      </c>
      <c r="C1089" s="5">
        <v>41902</v>
      </c>
      <c r="D1089" s="6">
        <v>2014</v>
      </c>
      <c r="E1089" s="5" t="s">
        <v>111</v>
      </c>
      <c r="F1089" s="7">
        <v>20</v>
      </c>
      <c r="G1089" t="s">
        <v>116</v>
      </c>
      <c r="H1089" t="s">
        <v>59</v>
      </c>
      <c r="I1089" t="s">
        <v>3387</v>
      </c>
      <c r="J1089" t="s">
        <v>37</v>
      </c>
      <c r="K1089" t="s">
        <v>274</v>
      </c>
      <c r="L1089">
        <v>32216</v>
      </c>
      <c r="M1089" t="s">
        <v>3388</v>
      </c>
      <c r="N1089" t="s">
        <v>40</v>
      </c>
      <c r="O1089" t="s">
        <v>96</v>
      </c>
      <c r="P1089" t="s">
        <v>3389</v>
      </c>
      <c r="Q1089" s="8">
        <v>3000</v>
      </c>
      <c r="R1089">
        <v>2</v>
      </c>
      <c r="S1089" s="8">
        <f>Table3[[#This Row],[Harga]]*Table3[[#This Row],[Quantity]]</f>
        <v>6000</v>
      </c>
      <c r="T1089">
        <v>0.2</v>
      </c>
      <c r="U1089" s="8">
        <f>Table3[[#This Row],[Discount]]*Table3[[#This Row],[Revenue]]</f>
        <v>1200</v>
      </c>
      <c r="V1089" s="8">
        <f>Table3[[#This Row],[Revenue]]-Table3[[#This Row],[Total Discount]]</f>
        <v>4800</v>
      </c>
    </row>
    <row r="1090" spans="1:22" x14ac:dyDescent="0.35">
      <c r="A1090">
        <v>1086</v>
      </c>
      <c r="B1090" t="s">
        <v>3390</v>
      </c>
      <c r="C1090" s="5">
        <v>42944</v>
      </c>
      <c r="D1090" s="6">
        <v>2017</v>
      </c>
      <c r="E1090" s="5" t="s">
        <v>104</v>
      </c>
      <c r="F1090" s="7">
        <v>28</v>
      </c>
      <c r="G1090" t="s">
        <v>51</v>
      </c>
      <c r="H1090" t="s">
        <v>139</v>
      </c>
      <c r="I1090" t="s">
        <v>3391</v>
      </c>
      <c r="J1090" t="s">
        <v>37</v>
      </c>
      <c r="K1090" t="s">
        <v>151</v>
      </c>
      <c r="L1090">
        <v>94110</v>
      </c>
      <c r="M1090" t="s">
        <v>1730</v>
      </c>
      <c r="N1090" t="s">
        <v>40</v>
      </c>
      <c r="O1090" t="s">
        <v>71</v>
      </c>
      <c r="P1090" t="s">
        <v>1731</v>
      </c>
      <c r="Q1090" s="8">
        <v>7000</v>
      </c>
      <c r="R1090">
        <v>4</v>
      </c>
      <c r="S1090" s="8">
        <f>Table3[[#This Row],[Harga]]*Table3[[#This Row],[Quantity]]</f>
        <v>28000</v>
      </c>
      <c r="T1090">
        <v>0.2</v>
      </c>
      <c r="U1090" s="8">
        <f>Table3[[#This Row],[Discount]]*Table3[[#This Row],[Revenue]]</f>
        <v>5600</v>
      </c>
      <c r="V1090" s="8">
        <f>Table3[[#This Row],[Revenue]]-Table3[[#This Row],[Total Discount]]</f>
        <v>22400</v>
      </c>
    </row>
    <row r="1091" spans="1:22" x14ac:dyDescent="0.35">
      <c r="A1091">
        <v>1087</v>
      </c>
      <c r="B1091" t="s">
        <v>3392</v>
      </c>
      <c r="C1091" s="5">
        <v>42344</v>
      </c>
      <c r="D1091" s="6">
        <v>2015</v>
      </c>
      <c r="E1091" s="5" t="s">
        <v>66</v>
      </c>
      <c r="F1091" s="7">
        <v>6</v>
      </c>
      <c r="G1091" t="s">
        <v>35</v>
      </c>
      <c r="H1091" t="s">
        <v>25</v>
      </c>
      <c r="I1091" t="s">
        <v>3393</v>
      </c>
      <c r="J1091" t="s">
        <v>27</v>
      </c>
      <c r="K1091" t="s">
        <v>227</v>
      </c>
      <c r="L1091">
        <v>43302</v>
      </c>
      <c r="M1091" t="s">
        <v>3394</v>
      </c>
      <c r="N1091" t="s">
        <v>135</v>
      </c>
      <c r="O1091" t="s">
        <v>136</v>
      </c>
      <c r="P1091" t="s">
        <v>3395</v>
      </c>
      <c r="Q1091" s="8">
        <v>486000</v>
      </c>
      <c r="R1091">
        <v>2</v>
      </c>
      <c r="S1091" s="8">
        <f>Table3[[#This Row],[Harga]]*Table3[[#This Row],[Quantity]]</f>
        <v>972000</v>
      </c>
      <c r="T1091">
        <v>0.4</v>
      </c>
      <c r="U1091" s="8">
        <f>Table3[[#This Row],[Discount]]*Table3[[#This Row],[Revenue]]</f>
        <v>388800</v>
      </c>
      <c r="V1091" s="8">
        <f>Table3[[#This Row],[Revenue]]-Table3[[#This Row],[Total Discount]]</f>
        <v>583200</v>
      </c>
    </row>
    <row r="1092" spans="1:22" x14ac:dyDescent="0.35">
      <c r="A1092">
        <v>1088</v>
      </c>
      <c r="B1092" t="s">
        <v>3396</v>
      </c>
      <c r="C1092" s="5">
        <v>42947</v>
      </c>
      <c r="D1092" s="6">
        <v>2017</v>
      </c>
      <c r="E1092" s="5" t="s">
        <v>104</v>
      </c>
      <c r="F1092" s="7">
        <v>31</v>
      </c>
      <c r="G1092" t="s">
        <v>51</v>
      </c>
      <c r="H1092" t="s">
        <v>59</v>
      </c>
      <c r="I1092" t="s">
        <v>523</v>
      </c>
      <c r="J1092" t="s">
        <v>37</v>
      </c>
      <c r="K1092" t="s">
        <v>651</v>
      </c>
      <c r="L1092">
        <v>19134</v>
      </c>
      <c r="M1092" t="s">
        <v>3397</v>
      </c>
      <c r="N1092" t="s">
        <v>40</v>
      </c>
      <c r="O1092" t="s">
        <v>63</v>
      </c>
      <c r="P1092" t="s">
        <v>3398</v>
      </c>
      <c r="Q1092" s="8">
        <v>55000</v>
      </c>
      <c r="R1092">
        <v>3</v>
      </c>
      <c r="S1092" s="8">
        <f>Table3[[#This Row],[Harga]]*Table3[[#This Row],[Quantity]]</f>
        <v>165000</v>
      </c>
      <c r="T1092">
        <v>0.2</v>
      </c>
      <c r="U1092" s="8">
        <f>Table3[[#This Row],[Discount]]*Table3[[#This Row],[Revenue]]</f>
        <v>33000</v>
      </c>
      <c r="V1092" s="8">
        <f>Table3[[#This Row],[Revenue]]-Table3[[#This Row],[Total Discount]]</f>
        <v>132000</v>
      </c>
    </row>
    <row r="1093" spans="1:22" x14ac:dyDescent="0.35">
      <c r="A1093">
        <v>1089</v>
      </c>
      <c r="B1093" t="s">
        <v>3399</v>
      </c>
      <c r="C1093" s="5">
        <v>42448</v>
      </c>
      <c r="D1093" s="6">
        <v>2016</v>
      </c>
      <c r="E1093" s="5" t="s">
        <v>159</v>
      </c>
      <c r="F1093" s="7">
        <v>19</v>
      </c>
      <c r="G1093" t="s">
        <v>35</v>
      </c>
      <c r="H1093" t="s">
        <v>131</v>
      </c>
      <c r="I1093" t="s">
        <v>3400</v>
      </c>
      <c r="J1093" t="s">
        <v>27</v>
      </c>
      <c r="K1093" t="s">
        <v>82</v>
      </c>
      <c r="L1093">
        <v>80122</v>
      </c>
      <c r="M1093" t="s">
        <v>3401</v>
      </c>
      <c r="N1093" t="s">
        <v>30</v>
      </c>
      <c r="O1093" t="s">
        <v>31</v>
      </c>
      <c r="P1093" t="s">
        <v>3402</v>
      </c>
      <c r="Q1093" s="8">
        <v>73000</v>
      </c>
      <c r="R1093">
        <v>1</v>
      </c>
      <c r="S1093" s="8">
        <f>Table3[[#This Row],[Harga]]*Table3[[#This Row],[Quantity]]</f>
        <v>73000</v>
      </c>
      <c r="T1093">
        <v>0.7</v>
      </c>
      <c r="U1093" s="8">
        <f>Table3[[#This Row],[Discount]]*Table3[[#This Row],[Revenue]]</f>
        <v>51100</v>
      </c>
      <c r="V1093" s="8">
        <f>Table3[[#This Row],[Revenue]]-Table3[[#This Row],[Total Discount]]</f>
        <v>21900</v>
      </c>
    </row>
    <row r="1094" spans="1:22" x14ac:dyDescent="0.35">
      <c r="A1094">
        <v>1090</v>
      </c>
      <c r="B1094" t="s">
        <v>3403</v>
      </c>
      <c r="C1094" s="5">
        <v>42945</v>
      </c>
      <c r="D1094" s="6">
        <v>2017</v>
      </c>
      <c r="E1094" s="5" t="s">
        <v>104</v>
      </c>
      <c r="F1094" s="7">
        <v>29</v>
      </c>
      <c r="G1094" t="s">
        <v>67</v>
      </c>
      <c r="H1094" t="s">
        <v>25</v>
      </c>
      <c r="I1094" t="s">
        <v>753</v>
      </c>
      <c r="J1094" t="s">
        <v>37</v>
      </c>
      <c r="K1094" t="s">
        <v>500</v>
      </c>
      <c r="L1094">
        <v>78745</v>
      </c>
      <c r="M1094" t="s">
        <v>3404</v>
      </c>
      <c r="N1094" t="s">
        <v>40</v>
      </c>
      <c r="O1094" t="s">
        <v>180</v>
      </c>
      <c r="P1094" t="s">
        <v>3405</v>
      </c>
      <c r="Q1094" s="8">
        <v>3000</v>
      </c>
      <c r="R1094">
        <v>2</v>
      </c>
      <c r="S1094" s="8">
        <f>Table3[[#This Row],[Harga]]*Table3[[#This Row],[Quantity]]</f>
        <v>6000</v>
      </c>
      <c r="T1094">
        <v>0.2</v>
      </c>
      <c r="U1094" s="8">
        <f>Table3[[#This Row],[Discount]]*Table3[[#This Row],[Revenue]]</f>
        <v>1200</v>
      </c>
      <c r="V1094" s="8">
        <f>Table3[[#This Row],[Revenue]]-Table3[[#This Row],[Total Discount]]</f>
        <v>4800</v>
      </c>
    </row>
    <row r="1095" spans="1:22" x14ac:dyDescent="0.35">
      <c r="A1095">
        <v>1091</v>
      </c>
      <c r="B1095" t="s">
        <v>3406</v>
      </c>
      <c r="C1095" s="5">
        <v>42644</v>
      </c>
      <c r="D1095" s="6">
        <v>2016</v>
      </c>
      <c r="E1095" s="5" t="s">
        <v>44</v>
      </c>
      <c r="F1095" s="7">
        <v>1</v>
      </c>
      <c r="G1095" t="s">
        <v>24</v>
      </c>
      <c r="H1095" t="s">
        <v>25</v>
      </c>
      <c r="I1095" t="s">
        <v>2084</v>
      </c>
      <c r="J1095" t="s">
        <v>27</v>
      </c>
      <c r="K1095" t="s">
        <v>222</v>
      </c>
      <c r="L1095">
        <v>10024</v>
      </c>
      <c r="M1095" t="s">
        <v>3407</v>
      </c>
      <c r="N1095" t="s">
        <v>30</v>
      </c>
      <c r="O1095" t="s">
        <v>48</v>
      </c>
      <c r="P1095" t="s">
        <v>3408</v>
      </c>
      <c r="Q1095" s="8">
        <v>331000</v>
      </c>
      <c r="R1095">
        <v>1</v>
      </c>
      <c r="S1095" s="8">
        <f>Table3[[#This Row],[Harga]]*Table3[[#This Row],[Quantity]]</f>
        <v>331000</v>
      </c>
      <c r="T1095">
        <v>0.4</v>
      </c>
      <c r="U1095" s="8">
        <f>Table3[[#This Row],[Discount]]*Table3[[#This Row],[Revenue]]</f>
        <v>132400</v>
      </c>
      <c r="V1095" s="8">
        <f>Table3[[#This Row],[Revenue]]-Table3[[#This Row],[Total Discount]]</f>
        <v>198600</v>
      </c>
    </row>
    <row r="1096" spans="1:22" x14ac:dyDescent="0.35">
      <c r="A1096">
        <v>1092</v>
      </c>
      <c r="B1096" t="s">
        <v>3409</v>
      </c>
      <c r="C1096" s="5">
        <v>41729</v>
      </c>
      <c r="D1096" s="6">
        <v>2014</v>
      </c>
      <c r="E1096" s="5" t="s">
        <v>159</v>
      </c>
      <c r="F1096" s="7">
        <v>31</v>
      </c>
      <c r="G1096" t="s">
        <v>67</v>
      </c>
      <c r="H1096" t="s">
        <v>139</v>
      </c>
      <c r="I1096" t="s">
        <v>1999</v>
      </c>
      <c r="J1096" t="s">
        <v>27</v>
      </c>
      <c r="K1096" t="s">
        <v>651</v>
      </c>
      <c r="L1096">
        <v>94122</v>
      </c>
      <c r="M1096" t="s">
        <v>3410</v>
      </c>
      <c r="N1096" t="s">
        <v>40</v>
      </c>
      <c r="O1096" t="s">
        <v>71</v>
      </c>
      <c r="P1096" t="s">
        <v>3411</v>
      </c>
      <c r="Q1096" s="8">
        <v>674000</v>
      </c>
      <c r="R1096">
        <v>2</v>
      </c>
      <c r="S1096" s="8">
        <f>Table3[[#This Row],[Harga]]*Table3[[#This Row],[Quantity]]</f>
        <v>1348000</v>
      </c>
      <c r="T1096">
        <v>0.2</v>
      </c>
      <c r="U1096" s="8">
        <f>Table3[[#This Row],[Discount]]*Table3[[#This Row],[Revenue]]</f>
        <v>269600</v>
      </c>
      <c r="V1096" s="8">
        <f>Table3[[#This Row],[Revenue]]-Table3[[#This Row],[Total Discount]]</f>
        <v>1078400</v>
      </c>
    </row>
    <row r="1097" spans="1:22" x14ac:dyDescent="0.35">
      <c r="A1097">
        <v>1093</v>
      </c>
      <c r="B1097" t="s">
        <v>3412</v>
      </c>
      <c r="C1097" s="5">
        <v>42912</v>
      </c>
      <c r="D1097" s="6">
        <v>2017</v>
      </c>
      <c r="E1097" s="5" t="s">
        <v>34</v>
      </c>
      <c r="F1097" s="7">
        <v>26</v>
      </c>
      <c r="G1097" t="s">
        <v>67</v>
      </c>
      <c r="H1097" t="s">
        <v>139</v>
      </c>
      <c r="I1097" t="s">
        <v>3413</v>
      </c>
      <c r="J1097" t="s">
        <v>27</v>
      </c>
      <c r="K1097" t="s">
        <v>118</v>
      </c>
      <c r="L1097">
        <v>46350</v>
      </c>
      <c r="M1097" t="s">
        <v>1865</v>
      </c>
      <c r="N1097" t="s">
        <v>30</v>
      </c>
      <c r="O1097" t="s">
        <v>55</v>
      </c>
      <c r="P1097" t="s">
        <v>1866</v>
      </c>
      <c r="Q1097" s="8">
        <v>169000</v>
      </c>
      <c r="R1097">
        <v>5</v>
      </c>
      <c r="S1097" s="8">
        <f>Table3[[#This Row],[Harga]]*Table3[[#This Row],[Quantity]]</f>
        <v>845000</v>
      </c>
      <c r="T1097">
        <v>0</v>
      </c>
      <c r="U1097" s="8">
        <f>Table3[[#This Row],[Discount]]*Table3[[#This Row],[Revenue]]</f>
        <v>0</v>
      </c>
      <c r="V1097" s="8">
        <f>Table3[[#This Row],[Revenue]]-Table3[[#This Row],[Total Discount]]</f>
        <v>845000</v>
      </c>
    </row>
    <row r="1098" spans="1:22" x14ac:dyDescent="0.35">
      <c r="A1098">
        <v>1094</v>
      </c>
      <c r="B1098" t="s">
        <v>3414</v>
      </c>
      <c r="C1098" s="5">
        <v>42925</v>
      </c>
      <c r="D1098" s="6">
        <v>2017</v>
      </c>
      <c r="E1098" s="5" t="s">
        <v>104</v>
      </c>
      <c r="F1098" s="7">
        <v>9</v>
      </c>
      <c r="G1098" t="s">
        <v>51</v>
      </c>
      <c r="H1098" t="s">
        <v>25</v>
      </c>
      <c r="I1098" t="s">
        <v>3329</v>
      </c>
      <c r="J1098" t="s">
        <v>27</v>
      </c>
      <c r="K1098" t="s">
        <v>76</v>
      </c>
      <c r="L1098">
        <v>60610</v>
      </c>
      <c r="M1098" t="s">
        <v>3415</v>
      </c>
      <c r="N1098" t="s">
        <v>40</v>
      </c>
      <c r="O1098" t="s">
        <v>84</v>
      </c>
      <c r="P1098" t="s">
        <v>3416</v>
      </c>
      <c r="Q1098" s="8">
        <v>229000</v>
      </c>
      <c r="R1098">
        <v>5</v>
      </c>
      <c r="S1098" s="8">
        <f>Table3[[#This Row],[Harga]]*Table3[[#This Row],[Quantity]]</f>
        <v>1145000</v>
      </c>
      <c r="T1098">
        <v>0.2</v>
      </c>
      <c r="U1098" s="8">
        <f>Table3[[#This Row],[Discount]]*Table3[[#This Row],[Revenue]]</f>
        <v>229000</v>
      </c>
      <c r="V1098" s="8">
        <f>Table3[[#This Row],[Revenue]]-Table3[[#This Row],[Total Discount]]</f>
        <v>916000</v>
      </c>
    </row>
    <row r="1099" spans="1:22" x14ac:dyDescent="0.35">
      <c r="A1099">
        <v>1095</v>
      </c>
      <c r="B1099" t="s">
        <v>3417</v>
      </c>
      <c r="C1099" s="5">
        <v>42352</v>
      </c>
      <c r="D1099" s="6">
        <v>2015</v>
      </c>
      <c r="E1099" s="5" t="s">
        <v>66</v>
      </c>
      <c r="F1099" s="7">
        <v>14</v>
      </c>
      <c r="G1099" t="s">
        <v>51</v>
      </c>
      <c r="H1099" t="s">
        <v>25</v>
      </c>
      <c r="I1099" t="s">
        <v>1262</v>
      </c>
      <c r="J1099" t="s">
        <v>27</v>
      </c>
      <c r="K1099" t="s">
        <v>76</v>
      </c>
      <c r="L1099">
        <v>97206</v>
      </c>
      <c r="M1099" t="s">
        <v>3418</v>
      </c>
      <c r="N1099" t="s">
        <v>135</v>
      </c>
      <c r="O1099" t="s">
        <v>136</v>
      </c>
      <c r="P1099" t="s">
        <v>3419</v>
      </c>
      <c r="Q1099" s="8">
        <v>320000</v>
      </c>
      <c r="R1099">
        <v>4</v>
      </c>
      <c r="S1099" s="8">
        <f>Table3[[#This Row],[Harga]]*Table3[[#This Row],[Quantity]]</f>
        <v>1280000</v>
      </c>
      <c r="T1099">
        <v>0.2</v>
      </c>
      <c r="U1099" s="8">
        <f>Table3[[#This Row],[Discount]]*Table3[[#This Row],[Revenue]]</f>
        <v>256000</v>
      </c>
      <c r="V1099" s="8">
        <f>Table3[[#This Row],[Revenue]]-Table3[[#This Row],[Total Discount]]</f>
        <v>1024000</v>
      </c>
    </row>
    <row r="1100" spans="1:22" x14ac:dyDescent="0.35">
      <c r="A1100">
        <v>1096</v>
      </c>
      <c r="B1100" t="s">
        <v>3420</v>
      </c>
      <c r="C1100" s="5">
        <v>43074</v>
      </c>
      <c r="D1100" s="6">
        <v>2017</v>
      </c>
      <c r="E1100" s="5" t="s">
        <v>66</v>
      </c>
      <c r="F1100" s="7">
        <v>5</v>
      </c>
      <c r="G1100" t="s">
        <v>51</v>
      </c>
      <c r="H1100" t="s">
        <v>25</v>
      </c>
      <c r="I1100" t="s">
        <v>2180</v>
      </c>
      <c r="J1100" t="s">
        <v>37</v>
      </c>
      <c r="K1100" t="s">
        <v>324</v>
      </c>
      <c r="L1100" t="s">
        <v>3421</v>
      </c>
      <c r="M1100" t="s">
        <v>2725</v>
      </c>
      <c r="N1100" t="s">
        <v>135</v>
      </c>
      <c r="O1100" t="s">
        <v>162</v>
      </c>
      <c r="P1100" t="s">
        <v>2726</v>
      </c>
      <c r="Q1100" s="8">
        <v>59000</v>
      </c>
      <c r="R1100">
        <v>7</v>
      </c>
      <c r="S1100" s="8">
        <f>Table3[[#This Row],[Harga]]*Table3[[#This Row],[Quantity]]</f>
        <v>413000</v>
      </c>
      <c r="T1100">
        <v>0</v>
      </c>
      <c r="U1100" s="8">
        <f>Table3[[#This Row],[Discount]]*Table3[[#This Row],[Revenue]]</f>
        <v>0</v>
      </c>
      <c r="V1100" s="8">
        <f>Table3[[#This Row],[Revenue]]-Table3[[#This Row],[Total Discount]]</f>
        <v>413000</v>
      </c>
    </row>
    <row r="1101" spans="1:22" x14ac:dyDescent="0.35">
      <c r="A1101">
        <v>1097</v>
      </c>
      <c r="B1101" t="s">
        <v>3422</v>
      </c>
      <c r="C1101" s="5">
        <v>42262</v>
      </c>
      <c r="D1101" s="6">
        <v>2015</v>
      </c>
      <c r="E1101" s="5" t="s">
        <v>111</v>
      </c>
      <c r="F1101" s="7">
        <v>15</v>
      </c>
      <c r="G1101" t="s">
        <v>51</v>
      </c>
      <c r="H1101" t="s">
        <v>59</v>
      </c>
      <c r="I1101" t="s">
        <v>3171</v>
      </c>
      <c r="J1101" t="s">
        <v>27</v>
      </c>
      <c r="K1101" t="s">
        <v>519</v>
      </c>
      <c r="L1101">
        <v>46203</v>
      </c>
      <c r="M1101" t="s">
        <v>3423</v>
      </c>
      <c r="N1101" t="s">
        <v>40</v>
      </c>
      <c r="O1101" t="s">
        <v>84</v>
      </c>
      <c r="P1101" t="s">
        <v>3424</v>
      </c>
      <c r="Q1101" s="8">
        <v>191000</v>
      </c>
      <c r="R1101">
        <v>2</v>
      </c>
      <c r="S1101" s="8">
        <f>Table3[[#This Row],[Harga]]*Table3[[#This Row],[Quantity]]</f>
        <v>382000</v>
      </c>
      <c r="T1101">
        <v>0</v>
      </c>
      <c r="U1101" s="8">
        <f>Table3[[#This Row],[Discount]]*Table3[[#This Row],[Revenue]]</f>
        <v>0</v>
      </c>
      <c r="V1101" s="8">
        <f>Table3[[#This Row],[Revenue]]-Table3[[#This Row],[Total Discount]]</f>
        <v>382000</v>
      </c>
    </row>
    <row r="1102" spans="1:22" x14ac:dyDescent="0.35">
      <c r="A1102">
        <v>1098</v>
      </c>
      <c r="B1102" t="s">
        <v>3425</v>
      </c>
      <c r="C1102" s="5">
        <v>42566</v>
      </c>
      <c r="D1102" s="6">
        <v>2016</v>
      </c>
      <c r="E1102" s="5" t="s">
        <v>104</v>
      </c>
      <c r="F1102" s="7">
        <v>15</v>
      </c>
      <c r="G1102" t="s">
        <v>51</v>
      </c>
      <c r="H1102" t="s">
        <v>25</v>
      </c>
      <c r="I1102" t="s">
        <v>3160</v>
      </c>
      <c r="J1102" t="s">
        <v>75</v>
      </c>
      <c r="K1102" t="s">
        <v>188</v>
      </c>
      <c r="L1102">
        <v>84604</v>
      </c>
      <c r="M1102" t="s">
        <v>3426</v>
      </c>
      <c r="N1102" t="s">
        <v>40</v>
      </c>
      <c r="O1102" t="s">
        <v>790</v>
      </c>
      <c r="P1102" t="s">
        <v>3427</v>
      </c>
      <c r="Q1102" s="8">
        <v>45000</v>
      </c>
      <c r="R1102">
        <v>5</v>
      </c>
      <c r="S1102" s="8">
        <f>Table3[[#This Row],[Harga]]*Table3[[#This Row],[Quantity]]</f>
        <v>225000</v>
      </c>
      <c r="T1102">
        <v>0</v>
      </c>
      <c r="U1102" s="8">
        <f>Table3[[#This Row],[Discount]]*Table3[[#This Row],[Revenue]]</f>
        <v>0</v>
      </c>
      <c r="V1102" s="8">
        <f>Table3[[#This Row],[Revenue]]-Table3[[#This Row],[Total Discount]]</f>
        <v>225000</v>
      </c>
    </row>
    <row r="1103" spans="1:22" x14ac:dyDescent="0.35">
      <c r="A1103">
        <v>1099</v>
      </c>
      <c r="B1103" t="s">
        <v>3428</v>
      </c>
      <c r="C1103" s="5">
        <v>42845</v>
      </c>
      <c r="D1103" s="6">
        <v>2017</v>
      </c>
      <c r="E1103" s="5" t="s">
        <v>58</v>
      </c>
      <c r="F1103" s="7">
        <v>20</v>
      </c>
      <c r="G1103" t="s">
        <v>51</v>
      </c>
      <c r="H1103" t="s">
        <v>25</v>
      </c>
      <c r="I1103" t="s">
        <v>1548</v>
      </c>
      <c r="J1103" t="s">
        <v>75</v>
      </c>
      <c r="K1103" t="s">
        <v>213</v>
      </c>
      <c r="L1103">
        <v>60610</v>
      </c>
      <c r="M1103" t="s">
        <v>3429</v>
      </c>
      <c r="N1103" t="s">
        <v>30</v>
      </c>
      <c r="O1103" t="s">
        <v>55</v>
      </c>
      <c r="P1103" t="s">
        <v>3430</v>
      </c>
      <c r="Q1103" s="8">
        <v>45000</v>
      </c>
      <c r="R1103">
        <v>2</v>
      </c>
      <c r="S1103" s="8">
        <f>Table3[[#This Row],[Harga]]*Table3[[#This Row],[Quantity]]</f>
        <v>90000</v>
      </c>
      <c r="T1103">
        <v>0.6</v>
      </c>
      <c r="U1103" s="8">
        <f>Table3[[#This Row],[Discount]]*Table3[[#This Row],[Revenue]]</f>
        <v>54000</v>
      </c>
      <c r="V1103" s="8">
        <f>Table3[[#This Row],[Revenue]]-Table3[[#This Row],[Total Discount]]</f>
        <v>36000</v>
      </c>
    </row>
    <row r="1104" spans="1:22" x14ac:dyDescent="0.35">
      <c r="A1104">
        <v>1100</v>
      </c>
      <c r="B1104" t="s">
        <v>3431</v>
      </c>
      <c r="C1104" s="5">
        <v>42689</v>
      </c>
      <c r="D1104" s="6">
        <v>2016</v>
      </c>
      <c r="E1104" s="5" t="s">
        <v>23</v>
      </c>
      <c r="F1104" s="7">
        <v>15</v>
      </c>
      <c r="G1104" t="s">
        <v>51</v>
      </c>
      <c r="H1104" t="s">
        <v>139</v>
      </c>
      <c r="I1104" t="s">
        <v>3432</v>
      </c>
      <c r="J1104" t="s">
        <v>27</v>
      </c>
      <c r="K1104" t="s">
        <v>188</v>
      </c>
      <c r="L1104">
        <v>90049</v>
      </c>
      <c r="M1104" t="s">
        <v>3433</v>
      </c>
      <c r="N1104" t="s">
        <v>40</v>
      </c>
      <c r="O1104" t="s">
        <v>71</v>
      </c>
      <c r="P1104" t="s">
        <v>3434</v>
      </c>
      <c r="Q1104" s="8">
        <v>1017000</v>
      </c>
      <c r="R1104">
        <v>1</v>
      </c>
      <c r="S1104" s="8">
        <f>Table3[[#This Row],[Harga]]*Table3[[#This Row],[Quantity]]</f>
        <v>1017000</v>
      </c>
      <c r="T1104">
        <v>0.2</v>
      </c>
      <c r="U1104" s="8">
        <f>Table3[[#This Row],[Discount]]*Table3[[#This Row],[Revenue]]</f>
        <v>203400</v>
      </c>
      <c r="V1104" s="8">
        <f>Table3[[#This Row],[Revenue]]-Table3[[#This Row],[Total Discount]]</f>
        <v>813600</v>
      </c>
    </row>
    <row r="1105" spans="1:22" x14ac:dyDescent="0.35">
      <c r="A1105">
        <v>1101</v>
      </c>
      <c r="B1105" t="s">
        <v>3435</v>
      </c>
      <c r="C1105" s="5">
        <v>42700</v>
      </c>
      <c r="D1105" s="6">
        <v>2016</v>
      </c>
      <c r="E1105" s="5" t="s">
        <v>23</v>
      </c>
      <c r="F1105" s="7">
        <v>26</v>
      </c>
      <c r="G1105" t="s">
        <v>51</v>
      </c>
      <c r="H1105" t="s">
        <v>25</v>
      </c>
      <c r="I1105" t="s">
        <v>3171</v>
      </c>
      <c r="J1105" t="s">
        <v>27</v>
      </c>
      <c r="K1105" t="s">
        <v>236</v>
      </c>
      <c r="L1105">
        <v>19134</v>
      </c>
      <c r="M1105" t="s">
        <v>2104</v>
      </c>
      <c r="N1105" t="s">
        <v>135</v>
      </c>
      <c r="O1105" t="s">
        <v>136</v>
      </c>
      <c r="P1105" t="s">
        <v>2105</v>
      </c>
      <c r="Q1105" s="8">
        <v>1100000</v>
      </c>
      <c r="R1105">
        <v>3</v>
      </c>
      <c r="S1105" s="8">
        <f>Table3[[#This Row],[Harga]]*Table3[[#This Row],[Quantity]]</f>
        <v>3300000</v>
      </c>
      <c r="T1105">
        <v>0.4</v>
      </c>
      <c r="U1105" s="8">
        <f>Table3[[#This Row],[Discount]]*Table3[[#This Row],[Revenue]]</f>
        <v>1320000</v>
      </c>
      <c r="V1105" s="8">
        <f>Table3[[#This Row],[Revenue]]-Table3[[#This Row],[Total Discount]]</f>
        <v>1980000</v>
      </c>
    </row>
    <row r="1106" spans="1:22" x14ac:dyDescent="0.35">
      <c r="A1106">
        <v>1102</v>
      </c>
      <c r="B1106" t="s">
        <v>3436</v>
      </c>
      <c r="C1106" s="5">
        <v>43060</v>
      </c>
      <c r="D1106" s="6">
        <v>2017</v>
      </c>
      <c r="E1106" s="5" t="s">
        <v>23</v>
      </c>
      <c r="F1106" s="7">
        <v>21</v>
      </c>
      <c r="G1106" t="s">
        <v>51</v>
      </c>
      <c r="H1106" t="s">
        <v>105</v>
      </c>
      <c r="I1106" t="s">
        <v>3437</v>
      </c>
      <c r="J1106" t="s">
        <v>75</v>
      </c>
      <c r="K1106" t="s">
        <v>82</v>
      </c>
      <c r="L1106">
        <v>91104</v>
      </c>
      <c r="M1106" t="s">
        <v>254</v>
      </c>
      <c r="N1106" t="s">
        <v>40</v>
      </c>
      <c r="O1106" t="s">
        <v>84</v>
      </c>
      <c r="P1106" t="s">
        <v>255</v>
      </c>
      <c r="Q1106" s="8">
        <v>159000</v>
      </c>
      <c r="R1106">
        <v>2</v>
      </c>
      <c r="S1106" s="8">
        <f>Table3[[#This Row],[Harga]]*Table3[[#This Row],[Quantity]]</f>
        <v>318000</v>
      </c>
      <c r="T1106">
        <v>0</v>
      </c>
      <c r="U1106" s="8">
        <f>Table3[[#This Row],[Discount]]*Table3[[#This Row],[Revenue]]</f>
        <v>0</v>
      </c>
      <c r="V1106" s="8">
        <f>Table3[[#This Row],[Revenue]]-Table3[[#This Row],[Total Discount]]</f>
        <v>318000</v>
      </c>
    </row>
    <row r="1107" spans="1:22" x14ac:dyDescent="0.35">
      <c r="A1107">
        <v>1103</v>
      </c>
      <c r="B1107" t="s">
        <v>3438</v>
      </c>
      <c r="C1107" s="5">
        <v>42050</v>
      </c>
      <c r="D1107" s="6">
        <v>2015</v>
      </c>
      <c r="E1107" s="5" t="s">
        <v>344</v>
      </c>
      <c r="F1107" s="7">
        <v>15</v>
      </c>
      <c r="G1107" t="s">
        <v>51</v>
      </c>
      <c r="H1107" t="s">
        <v>25</v>
      </c>
      <c r="I1107" t="s">
        <v>3439</v>
      </c>
      <c r="J1107" t="s">
        <v>27</v>
      </c>
      <c r="K1107" t="s">
        <v>651</v>
      </c>
      <c r="L1107">
        <v>90004</v>
      </c>
      <c r="M1107" t="s">
        <v>3440</v>
      </c>
      <c r="N1107" t="s">
        <v>40</v>
      </c>
      <c r="O1107" t="s">
        <v>63</v>
      </c>
      <c r="P1107" t="s">
        <v>3441</v>
      </c>
      <c r="Q1107" s="8">
        <v>14000</v>
      </c>
      <c r="R1107">
        <v>2</v>
      </c>
      <c r="S1107" s="8">
        <f>Table3[[#This Row],[Harga]]*Table3[[#This Row],[Quantity]]</f>
        <v>28000</v>
      </c>
      <c r="T1107">
        <v>0</v>
      </c>
      <c r="U1107" s="8">
        <f>Table3[[#This Row],[Discount]]*Table3[[#This Row],[Revenue]]</f>
        <v>0</v>
      </c>
      <c r="V1107" s="8">
        <f>Table3[[#This Row],[Revenue]]-Table3[[#This Row],[Total Discount]]</f>
        <v>28000</v>
      </c>
    </row>
    <row r="1108" spans="1:22" x14ac:dyDescent="0.35">
      <c r="A1108">
        <v>1104</v>
      </c>
      <c r="B1108" t="s">
        <v>3442</v>
      </c>
      <c r="C1108" s="5">
        <v>42475</v>
      </c>
      <c r="D1108" s="6">
        <v>2016</v>
      </c>
      <c r="E1108" s="5" t="s">
        <v>58</v>
      </c>
      <c r="F1108" s="7">
        <v>15</v>
      </c>
      <c r="G1108" t="s">
        <v>67</v>
      </c>
      <c r="H1108" t="s">
        <v>25</v>
      </c>
      <c r="I1108" t="s">
        <v>2311</v>
      </c>
      <c r="J1108" t="s">
        <v>75</v>
      </c>
      <c r="K1108" t="s">
        <v>500</v>
      </c>
      <c r="L1108">
        <v>92105</v>
      </c>
      <c r="M1108" t="s">
        <v>3443</v>
      </c>
      <c r="N1108" t="s">
        <v>40</v>
      </c>
      <c r="O1108" t="s">
        <v>63</v>
      </c>
      <c r="P1108" t="s">
        <v>3444</v>
      </c>
      <c r="Q1108" s="8">
        <v>144000</v>
      </c>
      <c r="R1108">
        <v>3</v>
      </c>
      <c r="S1108" s="8">
        <f>Table3[[#This Row],[Harga]]*Table3[[#This Row],[Quantity]]</f>
        <v>432000</v>
      </c>
      <c r="T1108">
        <v>0</v>
      </c>
      <c r="U1108" s="8">
        <f>Table3[[#This Row],[Discount]]*Table3[[#This Row],[Revenue]]</f>
        <v>0</v>
      </c>
      <c r="V1108" s="8">
        <f>Table3[[#This Row],[Revenue]]-Table3[[#This Row],[Total Discount]]</f>
        <v>432000</v>
      </c>
    </row>
    <row r="1109" spans="1:22" x14ac:dyDescent="0.35">
      <c r="A1109">
        <v>1105</v>
      </c>
      <c r="B1109" t="s">
        <v>3445</v>
      </c>
      <c r="C1109" s="5">
        <v>42275</v>
      </c>
      <c r="D1109" s="6">
        <v>2015</v>
      </c>
      <c r="E1109" s="5" t="s">
        <v>111</v>
      </c>
      <c r="F1109" s="7">
        <v>28</v>
      </c>
      <c r="G1109" t="s">
        <v>51</v>
      </c>
      <c r="H1109" t="s">
        <v>25</v>
      </c>
      <c r="I1109" t="s">
        <v>2206</v>
      </c>
      <c r="J1109" t="s">
        <v>37</v>
      </c>
      <c r="K1109" t="s">
        <v>89</v>
      </c>
      <c r="L1109">
        <v>94110</v>
      </c>
      <c r="M1109" t="s">
        <v>746</v>
      </c>
      <c r="N1109" t="s">
        <v>40</v>
      </c>
      <c r="O1109" t="s">
        <v>78</v>
      </c>
      <c r="P1109" t="s">
        <v>747</v>
      </c>
      <c r="Q1109" s="8">
        <v>9000</v>
      </c>
      <c r="R1109">
        <v>3</v>
      </c>
      <c r="S1109" s="8">
        <f>Table3[[#This Row],[Harga]]*Table3[[#This Row],[Quantity]]</f>
        <v>27000</v>
      </c>
      <c r="T1109">
        <v>0</v>
      </c>
      <c r="U1109" s="8">
        <f>Table3[[#This Row],[Discount]]*Table3[[#This Row],[Revenue]]</f>
        <v>0</v>
      </c>
      <c r="V1109" s="8">
        <f>Table3[[#This Row],[Revenue]]-Table3[[#This Row],[Total Discount]]</f>
        <v>27000</v>
      </c>
    </row>
    <row r="1110" spans="1:22" x14ac:dyDescent="0.35">
      <c r="A1110">
        <v>1106</v>
      </c>
      <c r="B1110" t="s">
        <v>3446</v>
      </c>
      <c r="C1110" s="5">
        <v>42630</v>
      </c>
      <c r="D1110" s="6">
        <v>2016</v>
      </c>
      <c r="E1110" s="5" t="s">
        <v>111</v>
      </c>
      <c r="F1110" s="7">
        <v>17</v>
      </c>
      <c r="G1110" t="s">
        <v>51</v>
      </c>
      <c r="H1110" t="s">
        <v>25</v>
      </c>
      <c r="I1110" t="s">
        <v>753</v>
      </c>
      <c r="J1110" t="s">
        <v>37</v>
      </c>
      <c r="K1110" t="s">
        <v>519</v>
      </c>
      <c r="L1110">
        <v>4401</v>
      </c>
      <c r="M1110" t="s">
        <v>3447</v>
      </c>
      <c r="N1110" t="s">
        <v>135</v>
      </c>
      <c r="O1110" t="s">
        <v>136</v>
      </c>
      <c r="P1110" t="s">
        <v>3448</v>
      </c>
      <c r="Q1110" s="8">
        <v>438000</v>
      </c>
      <c r="R1110">
        <v>3</v>
      </c>
      <c r="S1110" s="8">
        <f>Table3[[#This Row],[Harga]]*Table3[[#This Row],[Quantity]]</f>
        <v>1314000</v>
      </c>
      <c r="T1110">
        <v>0</v>
      </c>
      <c r="U1110" s="8">
        <f>Table3[[#This Row],[Discount]]*Table3[[#This Row],[Revenue]]</f>
        <v>0</v>
      </c>
      <c r="V1110" s="8">
        <f>Table3[[#This Row],[Revenue]]-Table3[[#This Row],[Total Discount]]</f>
        <v>1314000</v>
      </c>
    </row>
    <row r="1111" spans="1:22" x14ac:dyDescent="0.35">
      <c r="A1111">
        <v>1107</v>
      </c>
      <c r="B1111" t="s">
        <v>3449</v>
      </c>
      <c r="C1111" s="5">
        <v>42902</v>
      </c>
      <c r="D1111" s="6">
        <v>2017</v>
      </c>
      <c r="E1111" s="5" t="s">
        <v>34</v>
      </c>
      <c r="F1111" s="7">
        <v>16</v>
      </c>
      <c r="G1111" t="s">
        <v>67</v>
      </c>
      <c r="H1111" t="s">
        <v>139</v>
      </c>
      <c r="I1111" t="s">
        <v>337</v>
      </c>
      <c r="J1111" t="s">
        <v>27</v>
      </c>
      <c r="K1111" t="s">
        <v>329</v>
      </c>
      <c r="L1111">
        <v>94122</v>
      </c>
      <c r="M1111" t="s">
        <v>838</v>
      </c>
      <c r="N1111" t="s">
        <v>30</v>
      </c>
      <c r="O1111" t="s">
        <v>108</v>
      </c>
      <c r="P1111" t="s">
        <v>839</v>
      </c>
      <c r="Q1111" s="8">
        <v>867000</v>
      </c>
      <c r="R1111">
        <v>7</v>
      </c>
      <c r="S1111" s="8">
        <f>Table3[[#This Row],[Harga]]*Table3[[#This Row],[Quantity]]</f>
        <v>6069000</v>
      </c>
      <c r="T1111">
        <v>0.2</v>
      </c>
      <c r="U1111" s="8">
        <f>Table3[[#This Row],[Discount]]*Table3[[#This Row],[Revenue]]</f>
        <v>1213800</v>
      </c>
      <c r="V1111" s="8">
        <f>Table3[[#This Row],[Revenue]]-Table3[[#This Row],[Total Discount]]</f>
        <v>4855200</v>
      </c>
    </row>
    <row r="1112" spans="1:22" x14ac:dyDescent="0.35">
      <c r="A1112">
        <v>1108</v>
      </c>
      <c r="B1112" t="s">
        <v>3450</v>
      </c>
      <c r="C1112" s="5">
        <v>42316</v>
      </c>
      <c r="D1112" s="6">
        <v>2015</v>
      </c>
      <c r="E1112" s="5" t="s">
        <v>23</v>
      </c>
      <c r="F1112" s="7">
        <v>8</v>
      </c>
      <c r="G1112" t="s">
        <v>67</v>
      </c>
      <c r="H1112" t="s">
        <v>139</v>
      </c>
      <c r="I1112" t="s">
        <v>3451</v>
      </c>
      <c r="J1112" t="s">
        <v>75</v>
      </c>
      <c r="K1112" t="s">
        <v>213</v>
      </c>
      <c r="L1112">
        <v>92024</v>
      </c>
      <c r="M1112" t="s">
        <v>1499</v>
      </c>
      <c r="N1112" t="s">
        <v>40</v>
      </c>
      <c r="O1112" t="s">
        <v>180</v>
      </c>
      <c r="P1112" t="s">
        <v>1500</v>
      </c>
      <c r="Q1112" s="8">
        <v>35000</v>
      </c>
      <c r="R1112">
        <v>1</v>
      </c>
      <c r="S1112" s="8">
        <f>Table3[[#This Row],[Harga]]*Table3[[#This Row],[Quantity]]</f>
        <v>35000</v>
      </c>
      <c r="T1112">
        <v>0</v>
      </c>
      <c r="U1112" s="8">
        <f>Table3[[#This Row],[Discount]]*Table3[[#This Row],[Revenue]]</f>
        <v>0</v>
      </c>
      <c r="V1112" s="8">
        <f>Table3[[#This Row],[Revenue]]-Table3[[#This Row],[Total Discount]]</f>
        <v>35000</v>
      </c>
    </row>
    <row r="1113" spans="1:22" x14ac:dyDescent="0.35">
      <c r="A1113">
        <v>1109</v>
      </c>
      <c r="B1113" t="s">
        <v>3452</v>
      </c>
      <c r="C1113" s="5">
        <v>42356</v>
      </c>
      <c r="D1113" s="6">
        <v>2015</v>
      </c>
      <c r="E1113" s="5" t="s">
        <v>66</v>
      </c>
      <c r="F1113" s="7">
        <v>18</v>
      </c>
      <c r="G1113" t="s">
        <v>35</v>
      </c>
      <c r="H1113" t="s">
        <v>25</v>
      </c>
      <c r="I1113" t="s">
        <v>3453</v>
      </c>
      <c r="J1113" t="s">
        <v>27</v>
      </c>
      <c r="K1113" t="s">
        <v>53</v>
      </c>
      <c r="L1113">
        <v>10035</v>
      </c>
      <c r="M1113" t="s">
        <v>1283</v>
      </c>
      <c r="N1113" t="s">
        <v>135</v>
      </c>
      <c r="O1113" t="s">
        <v>162</v>
      </c>
      <c r="P1113" t="s">
        <v>1284</v>
      </c>
      <c r="Q1113" s="8">
        <v>167000</v>
      </c>
      <c r="R1113">
        <v>1</v>
      </c>
      <c r="S1113" s="8">
        <f>Table3[[#This Row],[Harga]]*Table3[[#This Row],[Quantity]]</f>
        <v>167000</v>
      </c>
      <c r="T1113">
        <v>0</v>
      </c>
      <c r="U1113" s="8">
        <f>Table3[[#This Row],[Discount]]*Table3[[#This Row],[Revenue]]</f>
        <v>0</v>
      </c>
      <c r="V1113" s="8">
        <f>Table3[[#This Row],[Revenue]]-Table3[[#This Row],[Total Discount]]</f>
        <v>167000</v>
      </c>
    </row>
    <row r="1114" spans="1:22" x14ac:dyDescent="0.35">
      <c r="A1114">
        <v>1110</v>
      </c>
      <c r="B1114" t="s">
        <v>3454</v>
      </c>
      <c r="C1114" s="5">
        <v>42772</v>
      </c>
      <c r="D1114" s="6">
        <v>2017</v>
      </c>
      <c r="E1114" s="5" t="s">
        <v>344</v>
      </c>
      <c r="F1114" s="7">
        <v>6</v>
      </c>
      <c r="G1114" t="s">
        <v>51</v>
      </c>
      <c r="H1114" t="s">
        <v>25</v>
      </c>
      <c r="I1114" t="s">
        <v>3455</v>
      </c>
      <c r="J1114" t="s">
        <v>27</v>
      </c>
      <c r="K1114" t="s">
        <v>519</v>
      </c>
      <c r="L1114">
        <v>22204</v>
      </c>
      <c r="M1114" t="s">
        <v>1275</v>
      </c>
      <c r="N1114" t="s">
        <v>30</v>
      </c>
      <c r="O1114" t="s">
        <v>31</v>
      </c>
      <c r="P1114" t="s">
        <v>1276</v>
      </c>
      <c r="Q1114" s="8">
        <v>192000</v>
      </c>
      <c r="R1114">
        <v>3</v>
      </c>
      <c r="S1114" s="8">
        <f>Table3[[#This Row],[Harga]]*Table3[[#This Row],[Quantity]]</f>
        <v>576000</v>
      </c>
      <c r="T1114">
        <v>0</v>
      </c>
      <c r="U1114" s="8">
        <f>Table3[[#This Row],[Discount]]*Table3[[#This Row],[Revenue]]</f>
        <v>0</v>
      </c>
      <c r="V1114" s="8">
        <f>Table3[[#This Row],[Revenue]]-Table3[[#This Row],[Total Discount]]</f>
        <v>576000</v>
      </c>
    </row>
    <row r="1115" spans="1:22" x14ac:dyDescent="0.35">
      <c r="A1115">
        <v>1111</v>
      </c>
      <c r="B1115" t="s">
        <v>3456</v>
      </c>
      <c r="C1115" s="5">
        <v>42688</v>
      </c>
      <c r="D1115" s="6">
        <v>2016</v>
      </c>
      <c r="E1115" s="5" t="s">
        <v>23</v>
      </c>
      <c r="F1115" s="7">
        <v>14</v>
      </c>
      <c r="G1115" t="s">
        <v>116</v>
      </c>
      <c r="H1115" t="s">
        <v>131</v>
      </c>
      <c r="I1115" t="s">
        <v>1023</v>
      </c>
      <c r="J1115" t="s">
        <v>27</v>
      </c>
      <c r="K1115" t="s">
        <v>274</v>
      </c>
      <c r="L1115">
        <v>30318</v>
      </c>
      <c r="M1115" t="s">
        <v>3457</v>
      </c>
      <c r="N1115" t="s">
        <v>135</v>
      </c>
      <c r="O1115" t="s">
        <v>162</v>
      </c>
      <c r="P1115" t="s">
        <v>3458</v>
      </c>
      <c r="Q1115" s="8">
        <v>500000</v>
      </c>
      <c r="R1115">
        <v>2</v>
      </c>
      <c r="S1115" s="8">
        <f>Table3[[#This Row],[Harga]]*Table3[[#This Row],[Quantity]]</f>
        <v>1000000</v>
      </c>
      <c r="T1115">
        <v>0</v>
      </c>
      <c r="U1115" s="8">
        <f>Table3[[#This Row],[Discount]]*Table3[[#This Row],[Revenue]]</f>
        <v>0</v>
      </c>
      <c r="V1115" s="8">
        <f>Table3[[#This Row],[Revenue]]-Table3[[#This Row],[Total Discount]]</f>
        <v>1000000</v>
      </c>
    </row>
    <row r="1116" spans="1:22" x14ac:dyDescent="0.35">
      <c r="A1116">
        <v>1112</v>
      </c>
      <c r="B1116" t="s">
        <v>3459</v>
      </c>
      <c r="C1116" s="5">
        <v>43020</v>
      </c>
      <c r="D1116" s="6">
        <v>2017</v>
      </c>
      <c r="E1116" s="5" t="s">
        <v>44</v>
      </c>
      <c r="F1116" s="7">
        <v>12</v>
      </c>
      <c r="G1116" t="s">
        <v>24</v>
      </c>
      <c r="H1116" t="s">
        <v>25</v>
      </c>
      <c r="I1116" t="s">
        <v>3460</v>
      </c>
      <c r="J1116" t="s">
        <v>75</v>
      </c>
      <c r="K1116" t="s">
        <v>227</v>
      </c>
      <c r="L1116">
        <v>28110</v>
      </c>
      <c r="M1116" t="s">
        <v>3461</v>
      </c>
      <c r="N1116" t="s">
        <v>40</v>
      </c>
      <c r="O1116" t="s">
        <v>63</v>
      </c>
      <c r="P1116" t="s">
        <v>3462</v>
      </c>
      <c r="Q1116" s="8">
        <v>8000</v>
      </c>
      <c r="R1116">
        <v>2</v>
      </c>
      <c r="S1116" s="8">
        <f>Table3[[#This Row],[Harga]]*Table3[[#This Row],[Quantity]]</f>
        <v>16000</v>
      </c>
      <c r="T1116">
        <v>0.2</v>
      </c>
      <c r="U1116" s="8">
        <f>Table3[[#This Row],[Discount]]*Table3[[#This Row],[Revenue]]</f>
        <v>3200</v>
      </c>
      <c r="V1116" s="8">
        <f>Table3[[#This Row],[Revenue]]-Table3[[#This Row],[Total Discount]]</f>
        <v>12800</v>
      </c>
    </row>
    <row r="1117" spans="1:22" x14ac:dyDescent="0.35">
      <c r="A1117">
        <v>1113</v>
      </c>
      <c r="B1117" t="s">
        <v>3463</v>
      </c>
      <c r="C1117" s="5">
        <v>42995</v>
      </c>
      <c r="D1117" s="6">
        <v>2017</v>
      </c>
      <c r="E1117" s="5" t="s">
        <v>111</v>
      </c>
      <c r="F1117" s="7">
        <v>17</v>
      </c>
      <c r="G1117" t="s">
        <v>67</v>
      </c>
      <c r="H1117" t="s">
        <v>139</v>
      </c>
      <c r="I1117" t="s">
        <v>3464</v>
      </c>
      <c r="J1117" t="s">
        <v>27</v>
      </c>
      <c r="K1117" t="s">
        <v>53</v>
      </c>
      <c r="L1117">
        <v>98115</v>
      </c>
      <c r="M1117" t="s">
        <v>3465</v>
      </c>
      <c r="N1117" t="s">
        <v>40</v>
      </c>
      <c r="O1117" t="s">
        <v>63</v>
      </c>
      <c r="P1117" t="s">
        <v>3466</v>
      </c>
      <c r="Q1117" s="8">
        <v>13000</v>
      </c>
      <c r="R1117">
        <v>2</v>
      </c>
      <c r="S1117" s="8">
        <f>Table3[[#This Row],[Harga]]*Table3[[#This Row],[Quantity]]</f>
        <v>26000</v>
      </c>
      <c r="T1117">
        <v>0</v>
      </c>
      <c r="U1117" s="8">
        <f>Table3[[#This Row],[Discount]]*Table3[[#This Row],[Revenue]]</f>
        <v>0</v>
      </c>
      <c r="V1117" s="8">
        <f>Table3[[#This Row],[Revenue]]-Table3[[#This Row],[Total Discount]]</f>
        <v>26000</v>
      </c>
    </row>
    <row r="1118" spans="1:22" x14ac:dyDescent="0.35">
      <c r="A1118">
        <v>1114</v>
      </c>
      <c r="B1118" t="s">
        <v>3467</v>
      </c>
      <c r="C1118" s="5">
        <v>43089</v>
      </c>
      <c r="D1118" s="6">
        <v>2017</v>
      </c>
      <c r="E1118" s="5" t="s">
        <v>66</v>
      </c>
      <c r="F1118" s="7">
        <v>20</v>
      </c>
      <c r="G1118" t="s">
        <v>51</v>
      </c>
      <c r="H1118" t="s">
        <v>25</v>
      </c>
      <c r="I1118" t="s">
        <v>761</v>
      </c>
      <c r="J1118" t="s">
        <v>37</v>
      </c>
      <c r="K1118" t="s">
        <v>253</v>
      </c>
      <c r="L1118">
        <v>14609</v>
      </c>
      <c r="M1118" t="s">
        <v>3468</v>
      </c>
      <c r="N1118" t="s">
        <v>40</v>
      </c>
      <c r="O1118" t="s">
        <v>63</v>
      </c>
      <c r="P1118" t="s">
        <v>3469</v>
      </c>
      <c r="Q1118" s="8">
        <v>7000</v>
      </c>
      <c r="R1118">
        <v>1</v>
      </c>
      <c r="S1118" s="8">
        <f>Table3[[#This Row],[Harga]]*Table3[[#This Row],[Quantity]]</f>
        <v>7000</v>
      </c>
      <c r="T1118">
        <v>0</v>
      </c>
      <c r="U1118" s="8">
        <f>Table3[[#This Row],[Discount]]*Table3[[#This Row],[Revenue]]</f>
        <v>0</v>
      </c>
      <c r="V1118" s="8">
        <f>Table3[[#This Row],[Revenue]]-Table3[[#This Row],[Total Discount]]</f>
        <v>7000</v>
      </c>
    </row>
    <row r="1119" spans="1:22" x14ac:dyDescent="0.35">
      <c r="A1119">
        <v>1115</v>
      </c>
      <c r="B1119" t="s">
        <v>3470</v>
      </c>
      <c r="C1119" s="5">
        <v>43071</v>
      </c>
      <c r="D1119" s="6">
        <v>2017</v>
      </c>
      <c r="E1119" s="5" t="s">
        <v>66</v>
      </c>
      <c r="F1119" s="7">
        <v>2</v>
      </c>
      <c r="G1119" t="s">
        <v>24</v>
      </c>
      <c r="H1119" t="s">
        <v>25</v>
      </c>
      <c r="I1119" t="s">
        <v>725</v>
      </c>
      <c r="J1119" t="s">
        <v>37</v>
      </c>
      <c r="K1119" t="s">
        <v>100</v>
      </c>
      <c r="L1119">
        <v>33180</v>
      </c>
      <c r="M1119" t="s">
        <v>817</v>
      </c>
      <c r="N1119" t="s">
        <v>40</v>
      </c>
      <c r="O1119" t="s">
        <v>96</v>
      </c>
      <c r="P1119" t="s">
        <v>818</v>
      </c>
      <c r="Q1119" s="8">
        <v>96000</v>
      </c>
      <c r="R1119">
        <v>5</v>
      </c>
      <c r="S1119" s="8">
        <f>Table3[[#This Row],[Harga]]*Table3[[#This Row],[Quantity]]</f>
        <v>480000</v>
      </c>
      <c r="T1119">
        <v>0.2</v>
      </c>
      <c r="U1119" s="8">
        <f>Table3[[#This Row],[Discount]]*Table3[[#This Row],[Revenue]]</f>
        <v>96000</v>
      </c>
      <c r="V1119" s="8">
        <f>Table3[[#This Row],[Revenue]]-Table3[[#This Row],[Total Discount]]</f>
        <v>384000</v>
      </c>
    </row>
    <row r="1120" spans="1:22" x14ac:dyDescent="0.35">
      <c r="A1120">
        <v>1116</v>
      </c>
      <c r="B1120" t="s">
        <v>3471</v>
      </c>
      <c r="C1120" s="5">
        <v>42268</v>
      </c>
      <c r="D1120" s="6">
        <v>2015</v>
      </c>
      <c r="E1120" s="5" t="s">
        <v>111</v>
      </c>
      <c r="F1120" s="7">
        <v>21</v>
      </c>
      <c r="G1120" t="s">
        <v>51</v>
      </c>
      <c r="H1120" t="s">
        <v>139</v>
      </c>
      <c r="I1120" t="s">
        <v>415</v>
      </c>
      <c r="J1120" t="s">
        <v>27</v>
      </c>
      <c r="K1120" t="s">
        <v>354</v>
      </c>
      <c r="L1120">
        <v>98105</v>
      </c>
      <c r="M1120" t="s">
        <v>3472</v>
      </c>
      <c r="N1120" t="s">
        <v>40</v>
      </c>
      <c r="O1120" t="s">
        <v>84</v>
      </c>
      <c r="P1120" t="s">
        <v>3473</v>
      </c>
      <c r="Q1120" s="8">
        <v>200000</v>
      </c>
      <c r="R1120">
        <v>6</v>
      </c>
      <c r="S1120" s="8">
        <f>Table3[[#This Row],[Harga]]*Table3[[#This Row],[Quantity]]</f>
        <v>1200000</v>
      </c>
      <c r="T1120">
        <v>0</v>
      </c>
      <c r="U1120" s="8">
        <f>Table3[[#This Row],[Discount]]*Table3[[#This Row],[Revenue]]</f>
        <v>0</v>
      </c>
      <c r="V1120" s="8">
        <f>Table3[[#This Row],[Revenue]]-Table3[[#This Row],[Total Discount]]</f>
        <v>1200000</v>
      </c>
    </row>
    <row r="1121" spans="1:22" x14ac:dyDescent="0.35">
      <c r="A1121">
        <v>1117</v>
      </c>
      <c r="B1121" t="s">
        <v>3474</v>
      </c>
      <c r="C1121" s="5">
        <v>42069</v>
      </c>
      <c r="D1121" s="6">
        <v>2015</v>
      </c>
      <c r="E1121" s="5" t="s">
        <v>159</v>
      </c>
      <c r="F1121" s="7">
        <v>6</v>
      </c>
      <c r="G1121" t="s">
        <v>35</v>
      </c>
      <c r="H1121" t="s">
        <v>139</v>
      </c>
      <c r="I1121" t="s">
        <v>683</v>
      </c>
      <c r="J1121" t="s">
        <v>27</v>
      </c>
      <c r="K1121" t="s">
        <v>89</v>
      </c>
      <c r="L1121">
        <v>94122</v>
      </c>
      <c r="M1121" t="s">
        <v>3475</v>
      </c>
      <c r="N1121" t="s">
        <v>30</v>
      </c>
      <c r="O1121" t="s">
        <v>55</v>
      </c>
      <c r="P1121" t="s">
        <v>3476</v>
      </c>
      <c r="Q1121" s="8">
        <v>436000</v>
      </c>
      <c r="R1121">
        <v>7</v>
      </c>
      <c r="S1121" s="8">
        <f>Table3[[#This Row],[Harga]]*Table3[[#This Row],[Quantity]]</f>
        <v>3052000</v>
      </c>
      <c r="T1121">
        <v>0</v>
      </c>
      <c r="U1121" s="8">
        <f>Table3[[#This Row],[Discount]]*Table3[[#This Row],[Revenue]]</f>
        <v>0</v>
      </c>
      <c r="V1121" s="8">
        <f>Table3[[#This Row],[Revenue]]-Table3[[#This Row],[Total Discount]]</f>
        <v>3052000</v>
      </c>
    </row>
    <row r="1122" spans="1:22" x14ac:dyDescent="0.35">
      <c r="A1122">
        <v>1118</v>
      </c>
      <c r="B1122" t="s">
        <v>3477</v>
      </c>
      <c r="C1122" s="5">
        <v>41915</v>
      </c>
      <c r="D1122" s="6">
        <v>2014</v>
      </c>
      <c r="E1122" s="5" t="s">
        <v>44</v>
      </c>
      <c r="F1122" s="7">
        <v>3</v>
      </c>
      <c r="G1122" t="s">
        <v>24</v>
      </c>
      <c r="H1122" t="s">
        <v>25</v>
      </c>
      <c r="I1122" t="s">
        <v>741</v>
      </c>
      <c r="J1122" t="s">
        <v>37</v>
      </c>
      <c r="K1122" t="s">
        <v>213</v>
      </c>
      <c r="L1122">
        <v>90036</v>
      </c>
      <c r="M1122" t="s">
        <v>3478</v>
      </c>
      <c r="N1122" t="s">
        <v>30</v>
      </c>
      <c r="O1122" t="s">
        <v>48</v>
      </c>
      <c r="P1122" t="s">
        <v>3479</v>
      </c>
      <c r="Q1122" s="8">
        <v>144000</v>
      </c>
      <c r="R1122">
        <v>1</v>
      </c>
      <c r="S1122" s="8">
        <f>Table3[[#This Row],[Harga]]*Table3[[#This Row],[Quantity]]</f>
        <v>144000</v>
      </c>
      <c r="T1122">
        <v>0.2</v>
      </c>
      <c r="U1122" s="8">
        <f>Table3[[#This Row],[Discount]]*Table3[[#This Row],[Revenue]]</f>
        <v>28800</v>
      </c>
      <c r="V1122" s="8">
        <f>Table3[[#This Row],[Revenue]]-Table3[[#This Row],[Total Discount]]</f>
        <v>115200</v>
      </c>
    </row>
    <row r="1123" spans="1:22" x14ac:dyDescent="0.35">
      <c r="A1123">
        <v>1119</v>
      </c>
      <c r="B1123" t="s">
        <v>3480</v>
      </c>
      <c r="C1123" s="5">
        <v>41817</v>
      </c>
      <c r="D1123" s="6">
        <v>2014</v>
      </c>
      <c r="E1123" s="5" t="s">
        <v>34</v>
      </c>
      <c r="F1123" s="7">
        <v>27</v>
      </c>
      <c r="G1123" t="s">
        <v>116</v>
      </c>
      <c r="H1123" t="s">
        <v>25</v>
      </c>
      <c r="I1123" t="s">
        <v>1045</v>
      </c>
      <c r="J1123" t="s">
        <v>27</v>
      </c>
      <c r="K1123" t="s">
        <v>236</v>
      </c>
      <c r="L1123">
        <v>38671</v>
      </c>
      <c r="M1123" t="s">
        <v>1993</v>
      </c>
      <c r="N1123" t="s">
        <v>40</v>
      </c>
      <c r="O1123" t="s">
        <v>84</v>
      </c>
      <c r="P1123" t="s">
        <v>1994</v>
      </c>
      <c r="Q1123" s="8">
        <v>123000</v>
      </c>
      <c r="R1123">
        <v>5</v>
      </c>
      <c r="S1123" s="8">
        <f>Table3[[#This Row],[Harga]]*Table3[[#This Row],[Quantity]]</f>
        <v>615000</v>
      </c>
      <c r="T1123">
        <v>0</v>
      </c>
      <c r="U1123" s="8">
        <f>Table3[[#This Row],[Discount]]*Table3[[#This Row],[Revenue]]</f>
        <v>0</v>
      </c>
      <c r="V1123" s="8">
        <f>Table3[[#This Row],[Revenue]]-Table3[[#This Row],[Total Discount]]</f>
        <v>615000</v>
      </c>
    </row>
    <row r="1124" spans="1:22" x14ac:dyDescent="0.35">
      <c r="A1124">
        <v>1120</v>
      </c>
      <c r="B1124" t="s">
        <v>3481</v>
      </c>
      <c r="C1124" s="5">
        <v>43038</v>
      </c>
      <c r="D1124" s="6">
        <v>2017</v>
      </c>
      <c r="E1124" s="5" t="s">
        <v>44</v>
      </c>
      <c r="F1124" s="7">
        <v>30</v>
      </c>
      <c r="G1124" t="s">
        <v>67</v>
      </c>
      <c r="H1124" t="s">
        <v>25</v>
      </c>
      <c r="I1124" t="s">
        <v>3482</v>
      </c>
      <c r="J1124" t="s">
        <v>27</v>
      </c>
      <c r="K1124" t="s">
        <v>651</v>
      </c>
      <c r="L1124">
        <v>98115</v>
      </c>
      <c r="M1124" t="s">
        <v>3483</v>
      </c>
      <c r="N1124" t="s">
        <v>30</v>
      </c>
      <c r="O1124" t="s">
        <v>108</v>
      </c>
      <c r="P1124" t="s">
        <v>3484</v>
      </c>
      <c r="Q1124" s="8">
        <v>98000</v>
      </c>
      <c r="R1124">
        <v>2</v>
      </c>
      <c r="S1124" s="8">
        <f>Table3[[#This Row],[Harga]]*Table3[[#This Row],[Quantity]]</f>
        <v>196000</v>
      </c>
      <c r="T1124">
        <v>0.2</v>
      </c>
      <c r="U1124" s="8">
        <f>Table3[[#This Row],[Discount]]*Table3[[#This Row],[Revenue]]</f>
        <v>39200</v>
      </c>
      <c r="V1124" s="8">
        <f>Table3[[#This Row],[Revenue]]-Table3[[#This Row],[Total Discount]]</f>
        <v>156800</v>
      </c>
    </row>
    <row r="1125" spans="1:22" x14ac:dyDescent="0.35">
      <c r="A1125">
        <v>1121</v>
      </c>
      <c r="B1125" t="s">
        <v>3485</v>
      </c>
      <c r="C1125" s="5">
        <v>42616</v>
      </c>
      <c r="D1125" s="6">
        <v>2016</v>
      </c>
      <c r="E1125" s="5" t="s">
        <v>111</v>
      </c>
      <c r="F1125" s="7">
        <v>3</v>
      </c>
      <c r="G1125" t="s">
        <v>24</v>
      </c>
      <c r="H1125" t="s">
        <v>139</v>
      </c>
      <c r="I1125" t="s">
        <v>2796</v>
      </c>
      <c r="J1125" t="s">
        <v>37</v>
      </c>
      <c r="K1125" t="s">
        <v>133</v>
      </c>
      <c r="L1125">
        <v>6457</v>
      </c>
      <c r="M1125" t="s">
        <v>2383</v>
      </c>
      <c r="N1125" t="s">
        <v>40</v>
      </c>
      <c r="O1125" t="s">
        <v>63</v>
      </c>
      <c r="P1125" t="s">
        <v>2384</v>
      </c>
      <c r="Q1125" s="8">
        <v>14000</v>
      </c>
      <c r="R1125">
        <v>7</v>
      </c>
      <c r="S1125" s="8">
        <f>Table3[[#This Row],[Harga]]*Table3[[#This Row],[Quantity]]</f>
        <v>98000</v>
      </c>
      <c r="T1125">
        <v>0</v>
      </c>
      <c r="U1125" s="8">
        <f>Table3[[#This Row],[Discount]]*Table3[[#This Row],[Revenue]]</f>
        <v>0</v>
      </c>
      <c r="V1125" s="8">
        <f>Table3[[#This Row],[Revenue]]-Table3[[#This Row],[Total Discount]]</f>
        <v>98000</v>
      </c>
    </row>
    <row r="1126" spans="1:22" x14ac:dyDescent="0.35">
      <c r="A1126">
        <v>1122</v>
      </c>
      <c r="B1126" t="s">
        <v>3486</v>
      </c>
      <c r="C1126" s="5">
        <v>42068</v>
      </c>
      <c r="D1126" s="6">
        <v>2015</v>
      </c>
      <c r="E1126" s="5" t="s">
        <v>159</v>
      </c>
      <c r="F1126" s="7">
        <v>5</v>
      </c>
      <c r="G1126" t="s">
        <v>51</v>
      </c>
      <c r="H1126" t="s">
        <v>25</v>
      </c>
      <c r="I1126" t="s">
        <v>1097</v>
      </c>
      <c r="J1126" t="s">
        <v>27</v>
      </c>
      <c r="K1126" t="s">
        <v>218</v>
      </c>
      <c r="L1126">
        <v>47362</v>
      </c>
      <c r="M1126" t="s">
        <v>1527</v>
      </c>
      <c r="N1126" t="s">
        <v>135</v>
      </c>
      <c r="O1126" t="s">
        <v>136</v>
      </c>
      <c r="P1126" t="s">
        <v>1528</v>
      </c>
      <c r="Q1126" s="8">
        <v>84000</v>
      </c>
      <c r="R1126">
        <v>2</v>
      </c>
      <c r="S1126" s="8">
        <f>Table3[[#This Row],[Harga]]*Table3[[#This Row],[Quantity]]</f>
        <v>168000</v>
      </c>
      <c r="T1126">
        <v>0</v>
      </c>
      <c r="U1126" s="8">
        <f>Table3[[#This Row],[Discount]]*Table3[[#This Row],[Revenue]]</f>
        <v>0</v>
      </c>
      <c r="V1126" s="8">
        <f>Table3[[#This Row],[Revenue]]-Table3[[#This Row],[Total Discount]]</f>
        <v>168000</v>
      </c>
    </row>
    <row r="1127" spans="1:22" x14ac:dyDescent="0.35">
      <c r="A1127">
        <v>1123</v>
      </c>
      <c r="B1127" t="s">
        <v>3487</v>
      </c>
      <c r="C1127" s="5">
        <v>42495</v>
      </c>
      <c r="D1127" s="6">
        <v>2016</v>
      </c>
      <c r="E1127" s="5" t="s">
        <v>87</v>
      </c>
      <c r="F1127" s="7">
        <v>5</v>
      </c>
      <c r="G1127" t="s">
        <v>51</v>
      </c>
      <c r="H1127" t="s">
        <v>25</v>
      </c>
      <c r="I1127" t="s">
        <v>3488</v>
      </c>
      <c r="J1127" t="s">
        <v>37</v>
      </c>
      <c r="K1127" t="s">
        <v>248</v>
      </c>
      <c r="L1127">
        <v>37130</v>
      </c>
      <c r="M1127" t="s">
        <v>3489</v>
      </c>
      <c r="N1127" t="s">
        <v>40</v>
      </c>
      <c r="O1127" t="s">
        <v>63</v>
      </c>
      <c r="P1127" t="s">
        <v>3490</v>
      </c>
      <c r="Q1127" s="8">
        <v>15000</v>
      </c>
      <c r="R1127">
        <v>3</v>
      </c>
      <c r="S1127" s="8">
        <f>Table3[[#This Row],[Harga]]*Table3[[#This Row],[Quantity]]</f>
        <v>45000</v>
      </c>
      <c r="T1127">
        <v>0.2</v>
      </c>
      <c r="U1127" s="8">
        <f>Table3[[#This Row],[Discount]]*Table3[[#This Row],[Revenue]]</f>
        <v>9000</v>
      </c>
      <c r="V1127" s="8">
        <f>Table3[[#This Row],[Revenue]]-Table3[[#This Row],[Total Discount]]</f>
        <v>36000</v>
      </c>
    </row>
    <row r="1128" spans="1:22" x14ac:dyDescent="0.35">
      <c r="A1128">
        <v>1124</v>
      </c>
      <c r="B1128" t="s">
        <v>3491</v>
      </c>
      <c r="C1128" s="5">
        <v>43056</v>
      </c>
      <c r="D1128" s="6">
        <v>2017</v>
      </c>
      <c r="E1128" s="5" t="s">
        <v>23</v>
      </c>
      <c r="F1128" s="7">
        <v>17</v>
      </c>
      <c r="G1128" t="s">
        <v>67</v>
      </c>
      <c r="H1128" t="s">
        <v>25</v>
      </c>
      <c r="I1128" t="s">
        <v>1961</v>
      </c>
      <c r="J1128" t="s">
        <v>27</v>
      </c>
      <c r="K1128" t="s">
        <v>28</v>
      </c>
      <c r="L1128">
        <v>24153</v>
      </c>
      <c r="M1128" t="s">
        <v>3492</v>
      </c>
      <c r="N1128" t="s">
        <v>40</v>
      </c>
      <c r="O1128" t="s">
        <v>78</v>
      </c>
      <c r="P1128" t="s">
        <v>3493</v>
      </c>
      <c r="Q1128" s="8">
        <v>36000</v>
      </c>
      <c r="R1128">
        <v>2</v>
      </c>
      <c r="S1128" s="8">
        <f>Table3[[#This Row],[Harga]]*Table3[[#This Row],[Quantity]]</f>
        <v>72000</v>
      </c>
      <c r="T1128">
        <v>0</v>
      </c>
      <c r="U1128" s="8">
        <f>Table3[[#This Row],[Discount]]*Table3[[#This Row],[Revenue]]</f>
        <v>0</v>
      </c>
      <c r="V1128" s="8">
        <f>Table3[[#This Row],[Revenue]]-Table3[[#This Row],[Total Discount]]</f>
        <v>72000</v>
      </c>
    </row>
    <row r="1129" spans="1:22" x14ac:dyDescent="0.35">
      <c r="A1129">
        <v>1125</v>
      </c>
      <c r="B1129" t="s">
        <v>3494</v>
      </c>
      <c r="C1129" s="5">
        <v>42887</v>
      </c>
      <c r="D1129" s="6">
        <v>2017</v>
      </c>
      <c r="E1129" s="5" t="s">
        <v>34</v>
      </c>
      <c r="F1129" s="7">
        <v>1</v>
      </c>
      <c r="G1129" t="s">
        <v>51</v>
      </c>
      <c r="H1129" t="s">
        <v>139</v>
      </c>
      <c r="I1129" t="s">
        <v>596</v>
      </c>
      <c r="J1129" t="s">
        <v>37</v>
      </c>
      <c r="K1129" t="s">
        <v>651</v>
      </c>
      <c r="L1129">
        <v>43615</v>
      </c>
      <c r="M1129" t="s">
        <v>3495</v>
      </c>
      <c r="N1129" t="s">
        <v>40</v>
      </c>
      <c r="O1129" t="s">
        <v>78</v>
      </c>
      <c r="P1129" t="s">
        <v>3496</v>
      </c>
      <c r="Q1129" s="8">
        <v>18000</v>
      </c>
      <c r="R1129">
        <v>5</v>
      </c>
      <c r="S1129" s="8">
        <f>Table3[[#This Row],[Harga]]*Table3[[#This Row],[Quantity]]</f>
        <v>90000</v>
      </c>
      <c r="T1129">
        <v>0.2</v>
      </c>
      <c r="U1129" s="8">
        <f>Table3[[#This Row],[Discount]]*Table3[[#This Row],[Revenue]]</f>
        <v>18000</v>
      </c>
      <c r="V1129" s="8">
        <f>Table3[[#This Row],[Revenue]]-Table3[[#This Row],[Total Discount]]</f>
        <v>72000</v>
      </c>
    </row>
    <row r="1130" spans="1:22" x14ac:dyDescent="0.35">
      <c r="A1130">
        <v>1126</v>
      </c>
      <c r="B1130" t="s">
        <v>3497</v>
      </c>
      <c r="C1130" s="5">
        <v>42896</v>
      </c>
      <c r="D1130" s="6">
        <v>2017</v>
      </c>
      <c r="E1130" s="5" t="s">
        <v>34</v>
      </c>
      <c r="F1130" s="7">
        <v>10</v>
      </c>
      <c r="G1130" t="s">
        <v>67</v>
      </c>
      <c r="H1130" t="s">
        <v>139</v>
      </c>
      <c r="I1130" t="s">
        <v>3249</v>
      </c>
      <c r="J1130" t="s">
        <v>27</v>
      </c>
      <c r="K1130" t="s">
        <v>188</v>
      </c>
      <c r="L1130">
        <v>90032</v>
      </c>
      <c r="M1130" t="s">
        <v>3498</v>
      </c>
      <c r="N1130" t="s">
        <v>40</v>
      </c>
      <c r="O1130" t="s">
        <v>96</v>
      </c>
      <c r="P1130" t="s">
        <v>3499</v>
      </c>
      <c r="Q1130" s="8">
        <v>17000</v>
      </c>
      <c r="R1130">
        <v>5</v>
      </c>
      <c r="S1130" s="8">
        <f>Table3[[#This Row],[Harga]]*Table3[[#This Row],[Quantity]]</f>
        <v>85000</v>
      </c>
      <c r="T1130">
        <v>0</v>
      </c>
      <c r="U1130" s="8">
        <f>Table3[[#This Row],[Discount]]*Table3[[#This Row],[Revenue]]</f>
        <v>0</v>
      </c>
      <c r="V1130" s="8">
        <f>Table3[[#This Row],[Revenue]]-Table3[[#This Row],[Total Discount]]</f>
        <v>85000</v>
      </c>
    </row>
    <row r="1131" spans="1:22" x14ac:dyDescent="0.35">
      <c r="A1131">
        <v>1127</v>
      </c>
      <c r="B1131" t="s">
        <v>3500</v>
      </c>
      <c r="C1131" s="5">
        <v>42743</v>
      </c>
      <c r="D1131" s="6">
        <v>2017</v>
      </c>
      <c r="E1131" s="5" t="s">
        <v>115</v>
      </c>
      <c r="F1131" s="7">
        <v>8</v>
      </c>
      <c r="G1131" t="s">
        <v>24</v>
      </c>
      <c r="H1131" t="s">
        <v>139</v>
      </c>
      <c r="I1131" t="s">
        <v>3501</v>
      </c>
      <c r="J1131" t="s">
        <v>37</v>
      </c>
      <c r="K1131" t="s">
        <v>248</v>
      </c>
      <c r="L1131">
        <v>98115</v>
      </c>
      <c r="M1131" t="s">
        <v>3502</v>
      </c>
      <c r="N1131" t="s">
        <v>30</v>
      </c>
      <c r="O1131" t="s">
        <v>48</v>
      </c>
      <c r="P1131" t="s">
        <v>3503</v>
      </c>
      <c r="Q1131" s="8">
        <v>893000</v>
      </c>
      <c r="R1131">
        <v>2</v>
      </c>
      <c r="S1131" s="8">
        <f>Table3[[#This Row],[Harga]]*Table3[[#This Row],[Quantity]]</f>
        <v>1786000</v>
      </c>
      <c r="T1131">
        <v>0</v>
      </c>
      <c r="U1131" s="8">
        <f>Table3[[#This Row],[Discount]]*Table3[[#This Row],[Revenue]]</f>
        <v>0</v>
      </c>
      <c r="V1131" s="8">
        <f>Table3[[#This Row],[Revenue]]-Table3[[#This Row],[Total Discount]]</f>
        <v>1786000</v>
      </c>
    </row>
    <row r="1132" spans="1:22" x14ac:dyDescent="0.35">
      <c r="A1132">
        <v>1128</v>
      </c>
      <c r="B1132" t="s">
        <v>3504</v>
      </c>
      <c r="C1132" s="5">
        <v>42114</v>
      </c>
      <c r="D1132" s="6">
        <v>2015</v>
      </c>
      <c r="E1132" s="5" t="s">
        <v>58</v>
      </c>
      <c r="F1132" s="7">
        <v>20</v>
      </c>
      <c r="G1132" t="s">
        <v>24</v>
      </c>
      <c r="H1132" t="s">
        <v>139</v>
      </c>
      <c r="I1132" t="s">
        <v>1880</v>
      </c>
      <c r="J1132" t="s">
        <v>37</v>
      </c>
      <c r="K1132" t="s">
        <v>193</v>
      </c>
      <c r="L1132">
        <v>31907</v>
      </c>
      <c r="M1132" t="s">
        <v>3505</v>
      </c>
      <c r="N1132" t="s">
        <v>135</v>
      </c>
      <c r="O1132" t="s">
        <v>136</v>
      </c>
      <c r="P1132" t="s">
        <v>3506</v>
      </c>
      <c r="Q1132" s="8">
        <v>288000</v>
      </c>
      <c r="R1132">
        <v>3</v>
      </c>
      <c r="S1132" s="8">
        <f>Table3[[#This Row],[Harga]]*Table3[[#This Row],[Quantity]]</f>
        <v>864000</v>
      </c>
      <c r="T1132">
        <v>0</v>
      </c>
      <c r="U1132" s="8">
        <f>Table3[[#This Row],[Discount]]*Table3[[#This Row],[Revenue]]</f>
        <v>0</v>
      </c>
      <c r="V1132" s="8">
        <f>Table3[[#This Row],[Revenue]]-Table3[[#This Row],[Total Discount]]</f>
        <v>864000</v>
      </c>
    </row>
    <row r="1133" spans="1:22" x14ac:dyDescent="0.35">
      <c r="A1133">
        <v>1129</v>
      </c>
      <c r="B1133" t="s">
        <v>3507</v>
      </c>
      <c r="C1133" s="5">
        <v>42309</v>
      </c>
      <c r="D1133" s="6">
        <v>2015</v>
      </c>
      <c r="E1133" s="5" t="s">
        <v>23</v>
      </c>
      <c r="F1133" s="7">
        <v>1</v>
      </c>
      <c r="G1133" t="s">
        <v>24</v>
      </c>
      <c r="H1133" t="s">
        <v>25</v>
      </c>
      <c r="I1133" t="s">
        <v>2180</v>
      </c>
      <c r="J1133" t="s">
        <v>37</v>
      </c>
      <c r="K1133" t="s">
        <v>151</v>
      </c>
      <c r="L1133">
        <v>10009</v>
      </c>
      <c r="M1133" t="s">
        <v>2242</v>
      </c>
      <c r="N1133" t="s">
        <v>135</v>
      </c>
      <c r="O1133" t="s">
        <v>136</v>
      </c>
      <c r="P1133" t="s">
        <v>2243</v>
      </c>
      <c r="Q1133" s="8">
        <v>3000</v>
      </c>
      <c r="R1133">
        <v>1</v>
      </c>
      <c r="S1133" s="8">
        <f>Table3[[#This Row],[Harga]]*Table3[[#This Row],[Quantity]]</f>
        <v>3000</v>
      </c>
      <c r="T1133">
        <v>0</v>
      </c>
      <c r="U1133" s="8">
        <f>Table3[[#This Row],[Discount]]*Table3[[#This Row],[Revenue]]</f>
        <v>0</v>
      </c>
      <c r="V1133" s="8">
        <f>Table3[[#This Row],[Revenue]]-Table3[[#This Row],[Total Discount]]</f>
        <v>3000</v>
      </c>
    </row>
    <row r="1134" spans="1:22" x14ac:dyDescent="0.35">
      <c r="A1134">
        <v>1130</v>
      </c>
      <c r="B1134" t="s">
        <v>3508</v>
      </c>
      <c r="C1134" s="5">
        <v>43092</v>
      </c>
      <c r="D1134" s="6">
        <v>2017</v>
      </c>
      <c r="E1134" s="5" t="s">
        <v>66</v>
      </c>
      <c r="F1134" s="7">
        <v>23</v>
      </c>
      <c r="G1134" t="s">
        <v>35</v>
      </c>
      <c r="H1134" t="s">
        <v>139</v>
      </c>
      <c r="I1134" t="s">
        <v>2796</v>
      </c>
      <c r="J1134" t="s">
        <v>37</v>
      </c>
      <c r="K1134" t="s">
        <v>188</v>
      </c>
      <c r="L1134">
        <v>6457</v>
      </c>
      <c r="M1134" t="s">
        <v>3509</v>
      </c>
      <c r="N1134" t="s">
        <v>30</v>
      </c>
      <c r="O1134" t="s">
        <v>55</v>
      </c>
      <c r="P1134" t="s">
        <v>3510</v>
      </c>
      <c r="Q1134" s="8">
        <v>182000</v>
      </c>
      <c r="R1134">
        <v>3</v>
      </c>
      <c r="S1134" s="8">
        <f>Table3[[#This Row],[Harga]]*Table3[[#This Row],[Quantity]]</f>
        <v>546000</v>
      </c>
      <c r="T1134">
        <v>0</v>
      </c>
      <c r="U1134" s="8">
        <f>Table3[[#This Row],[Discount]]*Table3[[#This Row],[Revenue]]</f>
        <v>0</v>
      </c>
      <c r="V1134" s="8">
        <f>Table3[[#This Row],[Revenue]]-Table3[[#This Row],[Total Discount]]</f>
        <v>546000</v>
      </c>
    </row>
    <row r="1135" spans="1:22" x14ac:dyDescent="0.35">
      <c r="A1135">
        <v>1131</v>
      </c>
      <c r="B1135" t="s">
        <v>3511</v>
      </c>
      <c r="C1135" s="5">
        <v>42309</v>
      </c>
      <c r="D1135" s="6">
        <v>2015</v>
      </c>
      <c r="E1135" s="5" t="s">
        <v>23</v>
      </c>
      <c r="F1135" s="7">
        <v>1</v>
      </c>
      <c r="G1135" t="s">
        <v>67</v>
      </c>
      <c r="H1135" t="s">
        <v>139</v>
      </c>
      <c r="I1135" t="s">
        <v>518</v>
      </c>
      <c r="J1135" t="s">
        <v>27</v>
      </c>
      <c r="K1135" t="s">
        <v>118</v>
      </c>
      <c r="L1135">
        <v>10011</v>
      </c>
      <c r="M1135" t="s">
        <v>2222</v>
      </c>
      <c r="N1135" t="s">
        <v>40</v>
      </c>
      <c r="O1135" t="s">
        <v>63</v>
      </c>
      <c r="P1135" t="s">
        <v>2223</v>
      </c>
      <c r="Q1135" s="8">
        <v>11000</v>
      </c>
      <c r="R1135">
        <v>4</v>
      </c>
      <c r="S1135" s="8">
        <f>Table3[[#This Row],[Harga]]*Table3[[#This Row],[Quantity]]</f>
        <v>44000</v>
      </c>
      <c r="T1135">
        <v>0</v>
      </c>
      <c r="U1135" s="8">
        <f>Table3[[#This Row],[Discount]]*Table3[[#This Row],[Revenue]]</f>
        <v>0</v>
      </c>
      <c r="V1135" s="8">
        <f>Table3[[#This Row],[Revenue]]-Table3[[#This Row],[Total Discount]]</f>
        <v>44000</v>
      </c>
    </row>
    <row r="1136" spans="1:22" x14ac:dyDescent="0.35">
      <c r="A1136">
        <v>1132</v>
      </c>
      <c r="B1136" t="s">
        <v>3512</v>
      </c>
      <c r="C1136" s="5">
        <v>41957</v>
      </c>
      <c r="D1136" s="6">
        <v>2014</v>
      </c>
      <c r="E1136" s="5" t="s">
        <v>23</v>
      </c>
      <c r="F1136" s="7">
        <v>14</v>
      </c>
      <c r="G1136" t="s">
        <v>116</v>
      </c>
      <c r="H1136" t="s">
        <v>25</v>
      </c>
      <c r="I1136" t="s">
        <v>710</v>
      </c>
      <c r="J1136" t="s">
        <v>27</v>
      </c>
      <c r="K1136" t="s">
        <v>76</v>
      </c>
      <c r="L1136">
        <v>48640</v>
      </c>
      <c r="M1136" t="s">
        <v>3513</v>
      </c>
      <c r="N1136" t="s">
        <v>40</v>
      </c>
      <c r="O1136" t="s">
        <v>71</v>
      </c>
      <c r="P1136" t="s">
        <v>3514</v>
      </c>
      <c r="Q1136" s="8">
        <v>13000</v>
      </c>
      <c r="R1136">
        <v>3</v>
      </c>
      <c r="S1136" s="8">
        <f>Table3[[#This Row],[Harga]]*Table3[[#This Row],[Quantity]]</f>
        <v>39000</v>
      </c>
      <c r="T1136">
        <v>0</v>
      </c>
      <c r="U1136" s="8">
        <f>Table3[[#This Row],[Discount]]*Table3[[#This Row],[Revenue]]</f>
        <v>0</v>
      </c>
      <c r="V1136" s="8">
        <f>Table3[[#This Row],[Revenue]]-Table3[[#This Row],[Total Discount]]</f>
        <v>39000</v>
      </c>
    </row>
    <row r="1137" spans="1:22" x14ac:dyDescent="0.35">
      <c r="A1137">
        <v>1133</v>
      </c>
      <c r="B1137" t="s">
        <v>3515</v>
      </c>
      <c r="C1137" s="5">
        <v>42386</v>
      </c>
      <c r="D1137" s="6">
        <v>2016</v>
      </c>
      <c r="E1137" s="5" t="s">
        <v>115</v>
      </c>
      <c r="F1137" s="7">
        <v>17</v>
      </c>
      <c r="G1137" t="s">
        <v>35</v>
      </c>
      <c r="H1137" t="s">
        <v>25</v>
      </c>
      <c r="I1137" t="s">
        <v>1957</v>
      </c>
      <c r="J1137" t="s">
        <v>37</v>
      </c>
      <c r="K1137" t="s">
        <v>61</v>
      </c>
      <c r="L1137">
        <v>31907</v>
      </c>
      <c r="M1137" t="s">
        <v>3516</v>
      </c>
      <c r="N1137" t="s">
        <v>135</v>
      </c>
      <c r="O1137" t="s">
        <v>162</v>
      </c>
      <c r="P1137" t="s">
        <v>3517</v>
      </c>
      <c r="Q1137" s="8">
        <v>316000</v>
      </c>
      <c r="R1137">
        <v>4</v>
      </c>
      <c r="S1137" s="8">
        <f>Table3[[#This Row],[Harga]]*Table3[[#This Row],[Quantity]]</f>
        <v>1264000</v>
      </c>
      <c r="T1137">
        <v>0</v>
      </c>
      <c r="U1137" s="8">
        <f>Table3[[#This Row],[Discount]]*Table3[[#This Row],[Revenue]]</f>
        <v>0</v>
      </c>
      <c r="V1137" s="8">
        <f>Table3[[#This Row],[Revenue]]-Table3[[#This Row],[Total Discount]]</f>
        <v>1264000</v>
      </c>
    </row>
    <row r="1138" spans="1:22" x14ac:dyDescent="0.35">
      <c r="A1138">
        <v>1134</v>
      </c>
      <c r="B1138" t="s">
        <v>3518</v>
      </c>
      <c r="C1138" s="5">
        <v>42995</v>
      </c>
      <c r="D1138" s="6">
        <v>2017</v>
      </c>
      <c r="E1138" s="5" t="s">
        <v>111</v>
      </c>
      <c r="F1138" s="7">
        <v>17</v>
      </c>
      <c r="G1138" t="s">
        <v>35</v>
      </c>
      <c r="H1138" t="s">
        <v>25</v>
      </c>
      <c r="I1138" t="s">
        <v>1167</v>
      </c>
      <c r="J1138" t="s">
        <v>75</v>
      </c>
      <c r="K1138" t="s">
        <v>213</v>
      </c>
      <c r="L1138">
        <v>30076</v>
      </c>
      <c r="M1138" t="s">
        <v>3519</v>
      </c>
      <c r="N1138" t="s">
        <v>30</v>
      </c>
      <c r="O1138" t="s">
        <v>108</v>
      </c>
      <c r="P1138" t="s">
        <v>3520</v>
      </c>
      <c r="Q1138" s="8">
        <v>724000</v>
      </c>
      <c r="R1138">
        <v>4</v>
      </c>
      <c r="S1138" s="8">
        <f>Table3[[#This Row],[Harga]]*Table3[[#This Row],[Quantity]]</f>
        <v>2896000</v>
      </c>
      <c r="T1138">
        <v>0</v>
      </c>
      <c r="U1138" s="8">
        <f>Table3[[#This Row],[Discount]]*Table3[[#This Row],[Revenue]]</f>
        <v>0</v>
      </c>
      <c r="V1138" s="8">
        <f>Table3[[#This Row],[Revenue]]-Table3[[#This Row],[Total Discount]]</f>
        <v>2896000</v>
      </c>
    </row>
    <row r="1139" spans="1:22" x14ac:dyDescent="0.35">
      <c r="A1139">
        <v>1135</v>
      </c>
      <c r="B1139" t="s">
        <v>3521</v>
      </c>
      <c r="C1139" s="5">
        <v>42727</v>
      </c>
      <c r="D1139" s="6">
        <v>2016</v>
      </c>
      <c r="E1139" s="5" t="s">
        <v>66</v>
      </c>
      <c r="F1139" s="7">
        <v>23</v>
      </c>
      <c r="G1139" t="s">
        <v>24</v>
      </c>
      <c r="H1139" t="s">
        <v>59</v>
      </c>
      <c r="I1139" t="s">
        <v>646</v>
      </c>
      <c r="J1139" t="s">
        <v>37</v>
      </c>
      <c r="K1139" t="s">
        <v>329</v>
      </c>
      <c r="L1139">
        <v>60623</v>
      </c>
      <c r="M1139" t="s">
        <v>1649</v>
      </c>
      <c r="N1139" t="s">
        <v>30</v>
      </c>
      <c r="O1139" t="s">
        <v>31</v>
      </c>
      <c r="P1139" t="s">
        <v>1650</v>
      </c>
      <c r="Q1139" s="8">
        <v>324000</v>
      </c>
      <c r="R1139">
        <v>2</v>
      </c>
      <c r="S1139" s="8">
        <f>Table3[[#This Row],[Harga]]*Table3[[#This Row],[Quantity]]</f>
        <v>648000</v>
      </c>
      <c r="T1139">
        <v>0.3</v>
      </c>
      <c r="U1139" s="8">
        <f>Table3[[#This Row],[Discount]]*Table3[[#This Row],[Revenue]]</f>
        <v>194400</v>
      </c>
      <c r="V1139" s="8">
        <f>Table3[[#This Row],[Revenue]]-Table3[[#This Row],[Total Discount]]</f>
        <v>453600</v>
      </c>
    </row>
    <row r="1140" spans="1:22" x14ac:dyDescent="0.35">
      <c r="A1140">
        <v>1136</v>
      </c>
      <c r="B1140" t="s">
        <v>3522</v>
      </c>
      <c r="C1140" s="5">
        <v>42222</v>
      </c>
      <c r="D1140" s="6">
        <v>2015</v>
      </c>
      <c r="E1140" s="5" t="s">
        <v>93</v>
      </c>
      <c r="F1140" s="7">
        <v>6</v>
      </c>
      <c r="G1140" t="s">
        <v>51</v>
      </c>
      <c r="H1140" t="s">
        <v>25</v>
      </c>
      <c r="I1140" t="s">
        <v>499</v>
      </c>
      <c r="J1140" t="s">
        <v>37</v>
      </c>
      <c r="K1140" t="s">
        <v>89</v>
      </c>
      <c r="L1140">
        <v>77041</v>
      </c>
      <c r="M1140" t="s">
        <v>1753</v>
      </c>
      <c r="N1140" t="s">
        <v>40</v>
      </c>
      <c r="O1140" t="s">
        <v>63</v>
      </c>
      <c r="P1140" t="s">
        <v>1754</v>
      </c>
      <c r="Q1140" s="8">
        <v>35000</v>
      </c>
      <c r="R1140">
        <v>3</v>
      </c>
      <c r="S1140" s="8">
        <f>Table3[[#This Row],[Harga]]*Table3[[#This Row],[Quantity]]</f>
        <v>105000</v>
      </c>
      <c r="T1140">
        <v>0.2</v>
      </c>
      <c r="U1140" s="8">
        <f>Table3[[#This Row],[Discount]]*Table3[[#This Row],[Revenue]]</f>
        <v>21000</v>
      </c>
      <c r="V1140" s="8">
        <f>Table3[[#This Row],[Revenue]]-Table3[[#This Row],[Total Discount]]</f>
        <v>84000</v>
      </c>
    </row>
    <row r="1141" spans="1:22" x14ac:dyDescent="0.35">
      <c r="A1141">
        <v>1137</v>
      </c>
      <c r="B1141" t="s">
        <v>3523</v>
      </c>
      <c r="C1141" s="5">
        <v>43044</v>
      </c>
      <c r="D1141" s="6">
        <v>2017</v>
      </c>
      <c r="E1141" s="5" t="s">
        <v>23</v>
      </c>
      <c r="F1141" s="7">
        <v>5</v>
      </c>
      <c r="G1141" t="s">
        <v>24</v>
      </c>
      <c r="H1141" t="s">
        <v>25</v>
      </c>
      <c r="I1141" t="s">
        <v>3524</v>
      </c>
      <c r="J1141" t="s">
        <v>27</v>
      </c>
      <c r="K1141" t="s">
        <v>420</v>
      </c>
      <c r="L1141">
        <v>10009</v>
      </c>
      <c r="M1141" t="s">
        <v>1039</v>
      </c>
      <c r="N1141" t="s">
        <v>135</v>
      </c>
      <c r="O1141" t="s">
        <v>162</v>
      </c>
      <c r="P1141" t="s">
        <v>1040</v>
      </c>
      <c r="Q1141" s="8">
        <v>469000</v>
      </c>
      <c r="R1141">
        <v>5</v>
      </c>
      <c r="S1141" s="8">
        <f>Table3[[#This Row],[Harga]]*Table3[[#This Row],[Quantity]]</f>
        <v>2345000</v>
      </c>
      <c r="T1141">
        <v>0</v>
      </c>
      <c r="U1141" s="8">
        <f>Table3[[#This Row],[Discount]]*Table3[[#This Row],[Revenue]]</f>
        <v>0</v>
      </c>
      <c r="V1141" s="8">
        <f>Table3[[#This Row],[Revenue]]-Table3[[#This Row],[Total Discount]]</f>
        <v>2345000</v>
      </c>
    </row>
    <row r="1142" spans="1:22" x14ac:dyDescent="0.35">
      <c r="A1142">
        <v>1138</v>
      </c>
      <c r="B1142" t="s">
        <v>3525</v>
      </c>
      <c r="C1142" s="5">
        <v>42897</v>
      </c>
      <c r="D1142" s="6">
        <v>2017</v>
      </c>
      <c r="E1142" s="5" t="s">
        <v>34</v>
      </c>
      <c r="F1142" s="7">
        <v>11</v>
      </c>
      <c r="G1142" t="s">
        <v>51</v>
      </c>
      <c r="H1142" t="s">
        <v>25</v>
      </c>
      <c r="I1142" t="s">
        <v>3526</v>
      </c>
      <c r="J1142" t="s">
        <v>75</v>
      </c>
      <c r="K1142" t="s">
        <v>283</v>
      </c>
      <c r="L1142">
        <v>85345</v>
      </c>
      <c r="M1142" t="s">
        <v>3527</v>
      </c>
      <c r="N1142" t="s">
        <v>30</v>
      </c>
      <c r="O1142" t="s">
        <v>108</v>
      </c>
      <c r="P1142" t="s">
        <v>3528</v>
      </c>
      <c r="Q1142" s="8">
        <v>281000</v>
      </c>
      <c r="R1142">
        <v>1</v>
      </c>
      <c r="S1142" s="8">
        <f>Table3[[#This Row],[Harga]]*Table3[[#This Row],[Quantity]]</f>
        <v>281000</v>
      </c>
      <c r="T1142">
        <v>0.2</v>
      </c>
      <c r="U1142" s="8">
        <f>Table3[[#This Row],[Discount]]*Table3[[#This Row],[Revenue]]</f>
        <v>56200</v>
      </c>
      <c r="V1142" s="8">
        <f>Table3[[#This Row],[Revenue]]-Table3[[#This Row],[Total Discount]]</f>
        <v>224800</v>
      </c>
    </row>
    <row r="1143" spans="1:22" x14ac:dyDescent="0.35">
      <c r="A1143">
        <v>1139</v>
      </c>
      <c r="B1143" t="s">
        <v>3529</v>
      </c>
      <c r="C1143" s="5">
        <v>42936</v>
      </c>
      <c r="D1143" s="6">
        <v>2017</v>
      </c>
      <c r="E1143" s="5" t="s">
        <v>104</v>
      </c>
      <c r="F1143" s="7">
        <v>20</v>
      </c>
      <c r="G1143" t="s">
        <v>51</v>
      </c>
      <c r="H1143" t="s">
        <v>105</v>
      </c>
      <c r="I1143" t="s">
        <v>3530</v>
      </c>
      <c r="J1143" t="s">
        <v>37</v>
      </c>
      <c r="K1143" t="s">
        <v>133</v>
      </c>
      <c r="L1143">
        <v>57103</v>
      </c>
      <c r="M1143" t="s">
        <v>3531</v>
      </c>
      <c r="N1143" t="s">
        <v>40</v>
      </c>
      <c r="O1143" t="s">
        <v>41</v>
      </c>
      <c r="P1143" t="s">
        <v>3532</v>
      </c>
      <c r="Q1143" s="8">
        <v>15000</v>
      </c>
      <c r="R1143">
        <v>2</v>
      </c>
      <c r="S1143" s="8">
        <f>Table3[[#This Row],[Harga]]*Table3[[#This Row],[Quantity]]</f>
        <v>30000</v>
      </c>
      <c r="T1143">
        <v>0</v>
      </c>
      <c r="U1143" s="8">
        <f>Table3[[#This Row],[Discount]]*Table3[[#This Row],[Revenue]]</f>
        <v>0</v>
      </c>
      <c r="V1143" s="8">
        <f>Table3[[#This Row],[Revenue]]-Table3[[#This Row],[Total Discount]]</f>
        <v>30000</v>
      </c>
    </row>
    <row r="1144" spans="1:22" x14ac:dyDescent="0.35">
      <c r="A1144">
        <v>1140</v>
      </c>
      <c r="B1144" t="s">
        <v>3533</v>
      </c>
      <c r="C1144" s="5">
        <v>42361</v>
      </c>
      <c r="D1144" s="6">
        <v>2015</v>
      </c>
      <c r="E1144" s="5" t="s">
        <v>66</v>
      </c>
      <c r="F1144" s="7">
        <v>23</v>
      </c>
      <c r="G1144" t="s">
        <v>35</v>
      </c>
      <c r="H1144" t="s">
        <v>25</v>
      </c>
      <c r="I1144" t="s">
        <v>1038</v>
      </c>
      <c r="J1144" t="s">
        <v>27</v>
      </c>
      <c r="K1144" t="s">
        <v>28</v>
      </c>
      <c r="L1144">
        <v>23223</v>
      </c>
      <c r="M1144" t="s">
        <v>1172</v>
      </c>
      <c r="N1144" t="s">
        <v>40</v>
      </c>
      <c r="O1144" t="s">
        <v>78</v>
      </c>
      <c r="P1144" t="s">
        <v>1173</v>
      </c>
      <c r="Q1144" s="8">
        <v>98000</v>
      </c>
      <c r="R1144">
        <v>4</v>
      </c>
      <c r="S1144" s="8">
        <f>Table3[[#This Row],[Harga]]*Table3[[#This Row],[Quantity]]</f>
        <v>392000</v>
      </c>
      <c r="T1144">
        <v>0</v>
      </c>
      <c r="U1144" s="8">
        <f>Table3[[#This Row],[Discount]]*Table3[[#This Row],[Revenue]]</f>
        <v>0</v>
      </c>
      <c r="V1144" s="8">
        <f>Table3[[#This Row],[Revenue]]-Table3[[#This Row],[Total Discount]]</f>
        <v>392000</v>
      </c>
    </row>
    <row r="1145" spans="1:22" x14ac:dyDescent="0.35">
      <c r="A1145">
        <v>1141</v>
      </c>
      <c r="B1145" t="s">
        <v>3534</v>
      </c>
      <c r="C1145" s="5">
        <v>42814</v>
      </c>
      <c r="D1145" s="6">
        <v>2017</v>
      </c>
      <c r="E1145" s="5" t="s">
        <v>159</v>
      </c>
      <c r="F1145" s="7">
        <v>20</v>
      </c>
      <c r="G1145" t="s">
        <v>67</v>
      </c>
      <c r="H1145" t="s">
        <v>25</v>
      </c>
      <c r="I1145" t="s">
        <v>1457</v>
      </c>
      <c r="J1145" t="s">
        <v>37</v>
      </c>
      <c r="K1145" t="s">
        <v>218</v>
      </c>
      <c r="L1145">
        <v>98115</v>
      </c>
      <c r="M1145" t="s">
        <v>3535</v>
      </c>
      <c r="N1145" t="s">
        <v>135</v>
      </c>
      <c r="O1145" t="s">
        <v>162</v>
      </c>
      <c r="P1145" t="s">
        <v>3536</v>
      </c>
      <c r="Q1145" s="8">
        <v>266000</v>
      </c>
      <c r="R1145">
        <v>7</v>
      </c>
      <c r="S1145" s="8">
        <f>Table3[[#This Row],[Harga]]*Table3[[#This Row],[Quantity]]</f>
        <v>1862000</v>
      </c>
      <c r="T1145">
        <v>0</v>
      </c>
      <c r="U1145" s="8">
        <f>Table3[[#This Row],[Discount]]*Table3[[#This Row],[Revenue]]</f>
        <v>0</v>
      </c>
      <c r="V1145" s="8">
        <f>Table3[[#This Row],[Revenue]]-Table3[[#This Row],[Total Discount]]</f>
        <v>1862000</v>
      </c>
    </row>
    <row r="1146" spans="1:22" x14ac:dyDescent="0.35">
      <c r="A1146">
        <v>1142</v>
      </c>
      <c r="B1146" t="s">
        <v>3537</v>
      </c>
      <c r="C1146" s="5">
        <v>42369</v>
      </c>
      <c r="D1146" s="6">
        <v>2015</v>
      </c>
      <c r="E1146" s="5" t="s">
        <v>66</v>
      </c>
      <c r="F1146" s="7">
        <v>31</v>
      </c>
      <c r="G1146" t="s">
        <v>24</v>
      </c>
      <c r="H1146" t="s">
        <v>25</v>
      </c>
      <c r="I1146" t="s">
        <v>1693</v>
      </c>
      <c r="J1146" t="s">
        <v>37</v>
      </c>
      <c r="K1146" t="s">
        <v>227</v>
      </c>
      <c r="L1146">
        <v>42420</v>
      </c>
      <c r="M1146" t="s">
        <v>782</v>
      </c>
      <c r="N1146" t="s">
        <v>40</v>
      </c>
      <c r="O1146" t="s">
        <v>71</v>
      </c>
      <c r="P1146" t="s">
        <v>783</v>
      </c>
      <c r="Q1146" s="8">
        <v>76000</v>
      </c>
      <c r="R1146">
        <v>3</v>
      </c>
      <c r="S1146" s="8">
        <f>Table3[[#This Row],[Harga]]*Table3[[#This Row],[Quantity]]</f>
        <v>228000</v>
      </c>
      <c r="T1146">
        <v>0</v>
      </c>
      <c r="U1146" s="8">
        <f>Table3[[#This Row],[Discount]]*Table3[[#This Row],[Revenue]]</f>
        <v>0</v>
      </c>
      <c r="V1146" s="8">
        <f>Table3[[#This Row],[Revenue]]-Table3[[#This Row],[Total Discount]]</f>
        <v>228000</v>
      </c>
    </row>
    <row r="1147" spans="1:22" x14ac:dyDescent="0.35">
      <c r="A1147">
        <v>1143</v>
      </c>
      <c r="B1147" t="s">
        <v>3538</v>
      </c>
      <c r="C1147" s="5">
        <v>42262</v>
      </c>
      <c r="D1147" s="6">
        <v>2015</v>
      </c>
      <c r="E1147" s="5" t="s">
        <v>111</v>
      </c>
      <c r="F1147" s="7">
        <v>15</v>
      </c>
      <c r="G1147" t="s">
        <v>67</v>
      </c>
      <c r="H1147" t="s">
        <v>25</v>
      </c>
      <c r="I1147" t="s">
        <v>3539</v>
      </c>
      <c r="J1147" t="s">
        <v>37</v>
      </c>
      <c r="K1147" t="s">
        <v>141</v>
      </c>
      <c r="L1147">
        <v>10035</v>
      </c>
      <c r="M1147" t="s">
        <v>3091</v>
      </c>
      <c r="N1147" t="s">
        <v>40</v>
      </c>
      <c r="O1147" t="s">
        <v>71</v>
      </c>
      <c r="P1147" t="s">
        <v>3092</v>
      </c>
      <c r="Q1147" s="8">
        <v>20000</v>
      </c>
      <c r="R1147">
        <v>3</v>
      </c>
      <c r="S1147" s="8">
        <f>Table3[[#This Row],[Harga]]*Table3[[#This Row],[Quantity]]</f>
        <v>60000</v>
      </c>
      <c r="T1147">
        <v>0.2</v>
      </c>
      <c r="U1147" s="8">
        <f>Table3[[#This Row],[Discount]]*Table3[[#This Row],[Revenue]]</f>
        <v>12000</v>
      </c>
      <c r="V1147" s="8">
        <f>Table3[[#This Row],[Revenue]]-Table3[[#This Row],[Total Discount]]</f>
        <v>48000</v>
      </c>
    </row>
    <row r="1148" spans="1:22" x14ac:dyDescent="0.35">
      <c r="A1148">
        <v>1144</v>
      </c>
      <c r="B1148" t="s">
        <v>3540</v>
      </c>
      <c r="C1148" s="5">
        <v>43001</v>
      </c>
      <c r="D1148" s="6">
        <v>2017</v>
      </c>
      <c r="E1148" s="5" t="s">
        <v>111</v>
      </c>
      <c r="F1148" s="7">
        <v>23</v>
      </c>
      <c r="G1148" t="s">
        <v>51</v>
      </c>
      <c r="H1148" t="s">
        <v>25</v>
      </c>
      <c r="I1148" t="s">
        <v>3541</v>
      </c>
      <c r="J1148" t="s">
        <v>75</v>
      </c>
      <c r="K1148" t="s">
        <v>188</v>
      </c>
      <c r="L1148">
        <v>80525</v>
      </c>
      <c r="M1148" t="s">
        <v>3542</v>
      </c>
      <c r="N1148" t="s">
        <v>40</v>
      </c>
      <c r="O1148" t="s">
        <v>143</v>
      </c>
      <c r="P1148" t="s">
        <v>3543</v>
      </c>
      <c r="Q1148" s="8">
        <v>15000</v>
      </c>
      <c r="R1148">
        <v>3</v>
      </c>
      <c r="S1148" s="8">
        <f>Table3[[#This Row],[Harga]]*Table3[[#This Row],[Quantity]]</f>
        <v>45000</v>
      </c>
      <c r="T1148">
        <v>0.2</v>
      </c>
      <c r="U1148" s="8">
        <f>Table3[[#This Row],[Discount]]*Table3[[#This Row],[Revenue]]</f>
        <v>9000</v>
      </c>
      <c r="V1148" s="8">
        <f>Table3[[#This Row],[Revenue]]-Table3[[#This Row],[Total Discount]]</f>
        <v>36000</v>
      </c>
    </row>
    <row r="1149" spans="1:22" x14ac:dyDescent="0.35">
      <c r="A1149">
        <v>1145</v>
      </c>
      <c r="B1149" t="s">
        <v>3544</v>
      </c>
      <c r="C1149" s="5">
        <v>42363</v>
      </c>
      <c r="D1149" s="6">
        <v>2015</v>
      </c>
      <c r="E1149" s="5" t="s">
        <v>66</v>
      </c>
      <c r="F1149" s="7">
        <v>25</v>
      </c>
      <c r="G1149" t="s">
        <v>67</v>
      </c>
      <c r="H1149" t="s">
        <v>25</v>
      </c>
      <c r="I1149" t="s">
        <v>1196</v>
      </c>
      <c r="J1149" t="s">
        <v>37</v>
      </c>
      <c r="K1149" t="s">
        <v>274</v>
      </c>
      <c r="L1149">
        <v>19140</v>
      </c>
      <c r="M1149" t="s">
        <v>3545</v>
      </c>
      <c r="N1149" t="s">
        <v>30</v>
      </c>
      <c r="O1149" t="s">
        <v>55</v>
      </c>
      <c r="P1149" t="s">
        <v>3546</v>
      </c>
      <c r="Q1149" s="8">
        <v>548000</v>
      </c>
      <c r="R1149">
        <v>4</v>
      </c>
      <c r="S1149" s="8">
        <f>Table3[[#This Row],[Harga]]*Table3[[#This Row],[Quantity]]</f>
        <v>2192000</v>
      </c>
      <c r="T1149">
        <v>0.2</v>
      </c>
      <c r="U1149" s="8">
        <f>Table3[[#This Row],[Discount]]*Table3[[#This Row],[Revenue]]</f>
        <v>438400</v>
      </c>
      <c r="V1149" s="8">
        <f>Table3[[#This Row],[Revenue]]-Table3[[#This Row],[Total Discount]]</f>
        <v>1753600</v>
      </c>
    </row>
    <row r="1150" spans="1:22" x14ac:dyDescent="0.35">
      <c r="A1150">
        <v>1146</v>
      </c>
      <c r="B1150" t="s">
        <v>3547</v>
      </c>
      <c r="C1150" s="5">
        <v>42637</v>
      </c>
      <c r="D1150" s="6">
        <v>2016</v>
      </c>
      <c r="E1150" s="5" t="s">
        <v>111</v>
      </c>
      <c r="F1150" s="7">
        <v>24</v>
      </c>
      <c r="G1150" t="s">
        <v>24</v>
      </c>
      <c r="H1150" t="s">
        <v>25</v>
      </c>
      <c r="I1150" t="s">
        <v>753</v>
      </c>
      <c r="J1150" t="s">
        <v>37</v>
      </c>
      <c r="K1150" t="s">
        <v>113</v>
      </c>
      <c r="L1150">
        <v>90004</v>
      </c>
      <c r="M1150" t="s">
        <v>496</v>
      </c>
      <c r="N1150" t="s">
        <v>40</v>
      </c>
      <c r="O1150" t="s">
        <v>84</v>
      </c>
      <c r="P1150" t="s">
        <v>497</v>
      </c>
      <c r="Q1150" s="8">
        <v>84000</v>
      </c>
      <c r="R1150">
        <v>2</v>
      </c>
      <c r="S1150" s="8">
        <f>Table3[[#This Row],[Harga]]*Table3[[#This Row],[Quantity]]</f>
        <v>168000</v>
      </c>
      <c r="T1150">
        <v>0</v>
      </c>
      <c r="U1150" s="8">
        <f>Table3[[#This Row],[Discount]]*Table3[[#This Row],[Revenue]]</f>
        <v>0</v>
      </c>
      <c r="V1150" s="8">
        <f>Table3[[#This Row],[Revenue]]-Table3[[#This Row],[Total Discount]]</f>
        <v>168000</v>
      </c>
    </row>
    <row r="1151" spans="1:22" x14ac:dyDescent="0.35">
      <c r="A1151">
        <v>1147</v>
      </c>
      <c r="B1151" t="s">
        <v>3548</v>
      </c>
      <c r="C1151" s="5">
        <v>42815</v>
      </c>
      <c r="D1151" s="6">
        <v>2017</v>
      </c>
      <c r="E1151" s="5" t="s">
        <v>159</v>
      </c>
      <c r="F1151" s="7">
        <v>21</v>
      </c>
      <c r="G1151" t="s">
        <v>67</v>
      </c>
      <c r="H1151" t="s">
        <v>25</v>
      </c>
      <c r="I1151" t="s">
        <v>1751</v>
      </c>
      <c r="J1151" t="s">
        <v>27</v>
      </c>
      <c r="K1151" t="s">
        <v>651</v>
      </c>
      <c r="L1151">
        <v>47905</v>
      </c>
      <c r="M1151" t="s">
        <v>917</v>
      </c>
      <c r="N1151" t="s">
        <v>40</v>
      </c>
      <c r="O1151" t="s">
        <v>63</v>
      </c>
      <c r="P1151" t="s">
        <v>918</v>
      </c>
      <c r="Q1151" s="8">
        <v>56000</v>
      </c>
      <c r="R1151">
        <v>5</v>
      </c>
      <c r="S1151" s="8">
        <f>Table3[[#This Row],[Harga]]*Table3[[#This Row],[Quantity]]</f>
        <v>280000</v>
      </c>
      <c r="T1151">
        <v>0</v>
      </c>
      <c r="U1151" s="8">
        <f>Table3[[#This Row],[Discount]]*Table3[[#This Row],[Revenue]]</f>
        <v>0</v>
      </c>
      <c r="V1151" s="8">
        <f>Table3[[#This Row],[Revenue]]-Table3[[#This Row],[Total Discount]]</f>
        <v>280000</v>
      </c>
    </row>
    <row r="1152" spans="1:22" x14ac:dyDescent="0.35">
      <c r="A1152">
        <v>1148</v>
      </c>
      <c r="B1152" t="s">
        <v>3549</v>
      </c>
      <c r="C1152" s="5">
        <v>41912</v>
      </c>
      <c r="D1152" s="6">
        <v>2014</v>
      </c>
      <c r="E1152" s="5" t="s">
        <v>111</v>
      </c>
      <c r="F1152" s="7">
        <v>30</v>
      </c>
      <c r="G1152" t="s">
        <v>24</v>
      </c>
      <c r="H1152" t="s">
        <v>59</v>
      </c>
      <c r="I1152" t="s">
        <v>3550</v>
      </c>
      <c r="J1152" t="s">
        <v>27</v>
      </c>
      <c r="K1152" t="s">
        <v>274</v>
      </c>
      <c r="L1152">
        <v>37042</v>
      </c>
      <c r="M1152" t="s">
        <v>746</v>
      </c>
      <c r="N1152" t="s">
        <v>40</v>
      </c>
      <c r="O1152" t="s">
        <v>78</v>
      </c>
      <c r="P1152" t="s">
        <v>747</v>
      </c>
      <c r="Q1152" s="8">
        <v>9000</v>
      </c>
      <c r="R1152">
        <v>6</v>
      </c>
      <c r="S1152" s="8">
        <f>Table3[[#This Row],[Harga]]*Table3[[#This Row],[Quantity]]</f>
        <v>54000</v>
      </c>
      <c r="T1152">
        <v>0.2</v>
      </c>
      <c r="U1152" s="8">
        <f>Table3[[#This Row],[Discount]]*Table3[[#This Row],[Revenue]]</f>
        <v>10800</v>
      </c>
      <c r="V1152" s="8">
        <f>Table3[[#This Row],[Revenue]]-Table3[[#This Row],[Total Discount]]</f>
        <v>43200</v>
      </c>
    </row>
    <row r="1153" spans="1:22" x14ac:dyDescent="0.35">
      <c r="A1153">
        <v>1149</v>
      </c>
      <c r="B1153" t="s">
        <v>3551</v>
      </c>
      <c r="C1153" s="5">
        <v>43079</v>
      </c>
      <c r="D1153" s="6">
        <v>2017</v>
      </c>
      <c r="E1153" s="5" t="s">
        <v>66</v>
      </c>
      <c r="F1153" s="7">
        <v>10</v>
      </c>
      <c r="G1153" t="s">
        <v>24</v>
      </c>
      <c r="H1153" t="s">
        <v>25</v>
      </c>
      <c r="I1153" t="s">
        <v>2123</v>
      </c>
      <c r="J1153" t="s">
        <v>27</v>
      </c>
      <c r="K1153" t="s">
        <v>188</v>
      </c>
      <c r="L1153">
        <v>6824</v>
      </c>
      <c r="M1153" t="s">
        <v>3552</v>
      </c>
      <c r="N1153" t="s">
        <v>40</v>
      </c>
      <c r="O1153" t="s">
        <v>143</v>
      </c>
      <c r="P1153" t="s">
        <v>3553</v>
      </c>
      <c r="Q1153" s="8">
        <v>11000</v>
      </c>
      <c r="R1153">
        <v>3</v>
      </c>
      <c r="S1153" s="8">
        <f>Table3[[#This Row],[Harga]]*Table3[[#This Row],[Quantity]]</f>
        <v>33000</v>
      </c>
      <c r="T1153">
        <v>0</v>
      </c>
      <c r="U1153" s="8">
        <f>Table3[[#This Row],[Discount]]*Table3[[#This Row],[Revenue]]</f>
        <v>0</v>
      </c>
      <c r="V1153" s="8">
        <f>Table3[[#This Row],[Revenue]]-Table3[[#This Row],[Total Discount]]</f>
        <v>33000</v>
      </c>
    </row>
    <row r="1154" spans="1:22" x14ac:dyDescent="0.35">
      <c r="A1154">
        <v>1150</v>
      </c>
      <c r="B1154" t="s">
        <v>3554</v>
      </c>
      <c r="C1154" s="5">
        <v>41874</v>
      </c>
      <c r="D1154" s="6">
        <v>2014</v>
      </c>
      <c r="E1154" s="5" t="s">
        <v>93</v>
      </c>
      <c r="F1154" s="7">
        <v>23</v>
      </c>
      <c r="G1154" t="s">
        <v>67</v>
      </c>
      <c r="H1154" t="s">
        <v>25</v>
      </c>
      <c r="I1154" t="s">
        <v>1446</v>
      </c>
      <c r="J1154" t="s">
        <v>27</v>
      </c>
      <c r="K1154" t="s">
        <v>420</v>
      </c>
      <c r="L1154">
        <v>10009</v>
      </c>
      <c r="M1154" t="s">
        <v>3555</v>
      </c>
      <c r="N1154" t="s">
        <v>40</v>
      </c>
      <c r="O1154" t="s">
        <v>63</v>
      </c>
      <c r="P1154" t="s">
        <v>3556</v>
      </c>
      <c r="Q1154" s="8">
        <v>26000</v>
      </c>
      <c r="R1154">
        <v>4</v>
      </c>
      <c r="S1154" s="8">
        <f>Table3[[#This Row],[Harga]]*Table3[[#This Row],[Quantity]]</f>
        <v>104000</v>
      </c>
      <c r="T1154">
        <v>0</v>
      </c>
      <c r="U1154" s="8">
        <f>Table3[[#This Row],[Discount]]*Table3[[#This Row],[Revenue]]</f>
        <v>0</v>
      </c>
      <c r="V1154" s="8">
        <f>Table3[[#This Row],[Revenue]]-Table3[[#This Row],[Total Discount]]</f>
        <v>104000</v>
      </c>
    </row>
    <row r="1155" spans="1:22" x14ac:dyDescent="0.35">
      <c r="A1155">
        <v>1151</v>
      </c>
      <c r="B1155" t="s">
        <v>3557</v>
      </c>
      <c r="C1155" s="5">
        <v>41870</v>
      </c>
      <c r="D1155" s="6">
        <v>2014</v>
      </c>
      <c r="E1155" s="5" t="s">
        <v>93</v>
      </c>
      <c r="F1155" s="7">
        <v>19</v>
      </c>
      <c r="G1155" t="s">
        <v>24</v>
      </c>
      <c r="H1155" t="s">
        <v>25</v>
      </c>
      <c r="I1155" t="s">
        <v>3482</v>
      </c>
      <c r="J1155" t="s">
        <v>27</v>
      </c>
      <c r="K1155" t="s">
        <v>420</v>
      </c>
      <c r="L1155">
        <v>43229</v>
      </c>
      <c r="M1155" t="s">
        <v>258</v>
      </c>
      <c r="N1155" t="s">
        <v>40</v>
      </c>
      <c r="O1155" t="s">
        <v>96</v>
      </c>
      <c r="P1155" t="s">
        <v>259</v>
      </c>
      <c r="Q1155" s="8">
        <v>21000</v>
      </c>
      <c r="R1155">
        <v>2</v>
      </c>
      <c r="S1155" s="8">
        <f>Table3[[#This Row],[Harga]]*Table3[[#This Row],[Quantity]]</f>
        <v>42000</v>
      </c>
      <c r="T1155">
        <v>0.2</v>
      </c>
      <c r="U1155" s="8">
        <f>Table3[[#This Row],[Discount]]*Table3[[#This Row],[Revenue]]</f>
        <v>8400</v>
      </c>
      <c r="V1155" s="8">
        <f>Table3[[#This Row],[Revenue]]-Table3[[#This Row],[Total Discount]]</f>
        <v>33600</v>
      </c>
    </row>
    <row r="1156" spans="1:22" x14ac:dyDescent="0.35">
      <c r="A1156">
        <v>1152</v>
      </c>
      <c r="B1156" t="s">
        <v>3558</v>
      </c>
      <c r="C1156" s="5">
        <v>42684</v>
      </c>
      <c r="D1156" s="6">
        <v>2016</v>
      </c>
      <c r="E1156" s="5" t="s">
        <v>23</v>
      </c>
      <c r="F1156" s="7">
        <v>10</v>
      </c>
      <c r="G1156" t="s">
        <v>24</v>
      </c>
      <c r="H1156" t="s">
        <v>139</v>
      </c>
      <c r="I1156" t="s">
        <v>1381</v>
      </c>
      <c r="J1156" t="s">
        <v>27</v>
      </c>
      <c r="K1156" t="s">
        <v>100</v>
      </c>
      <c r="L1156">
        <v>31088</v>
      </c>
      <c r="M1156" t="s">
        <v>3559</v>
      </c>
      <c r="N1156" t="s">
        <v>40</v>
      </c>
      <c r="O1156" t="s">
        <v>96</v>
      </c>
      <c r="P1156" t="s">
        <v>3560</v>
      </c>
      <c r="Q1156" s="8">
        <v>42000</v>
      </c>
      <c r="R1156">
        <v>7</v>
      </c>
      <c r="S1156" s="8">
        <f>Table3[[#This Row],[Harga]]*Table3[[#This Row],[Quantity]]</f>
        <v>294000</v>
      </c>
      <c r="T1156">
        <v>0</v>
      </c>
      <c r="U1156" s="8">
        <f>Table3[[#This Row],[Discount]]*Table3[[#This Row],[Revenue]]</f>
        <v>0</v>
      </c>
      <c r="V1156" s="8">
        <f>Table3[[#This Row],[Revenue]]-Table3[[#This Row],[Total Discount]]</f>
        <v>294000</v>
      </c>
    </row>
    <row r="1157" spans="1:22" x14ac:dyDescent="0.35">
      <c r="A1157">
        <v>1153</v>
      </c>
      <c r="B1157" t="s">
        <v>3561</v>
      </c>
      <c r="C1157" s="5">
        <v>42004</v>
      </c>
      <c r="D1157" s="6">
        <v>2014</v>
      </c>
      <c r="E1157" s="5" t="s">
        <v>66</v>
      </c>
      <c r="F1157" s="7">
        <v>31</v>
      </c>
      <c r="G1157" t="s">
        <v>24</v>
      </c>
      <c r="H1157" t="s">
        <v>139</v>
      </c>
      <c r="I1157" t="s">
        <v>252</v>
      </c>
      <c r="J1157" t="s">
        <v>75</v>
      </c>
      <c r="K1157" t="s">
        <v>61</v>
      </c>
      <c r="L1157">
        <v>2038</v>
      </c>
      <c r="M1157" t="s">
        <v>3562</v>
      </c>
      <c r="N1157" t="s">
        <v>30</v>
      </c>
      <c r="O1157" t="s">
        <v>55</v>
      </c>
      <c r="P1157" t="s">
        <v>3563</v>
      </c>
      <c r="Q1157" s="8">
        <v>64000</v>
      </c>
      <c r="R1157">
        <v>5</v>
      </c>
      <c r="S1157" s="8">
        <f>Table3[[#This Row],[Harga]]*Table3[[#This Row],[Quantity]]</f>
        <v>320000</v>
      </c>
      <c r="T1157">
        <v>0</v>
      </c>
      <c r="U1157" s="8">
        <f>Table3[[#This Row],[Discount]]*Table3[[#This Row],[Revenue]]</f>
        <v>0</v>
      </c>
      <c r="V1157" s="8">
        <f>Table3[[#This Row],[Revenue]]-Table3[[#This Row],[Total Discount]]</f>
        <v>320000</v>
      </c>
    </row>
    <row r="1158" spans="1:22" x14ac:dyDescent="0.35">
      <c r="A1158">
        <v>1154</v>
      </c>
      <c r="B1158" t="s">
        <v>3564</v>
      </c>
      <c r="C1158" s="5">
        <v>41846</v>
      </c>
      <c r="D1158" s="6">
        <v>2014</v>
      </c>
      <c r="E1158" s="5" t="s">
        <v>104</v>
      </c>
      <c r="F1158" s="7">
        <v>26</v>
      </c>
      <c r="G1158" t="s">
        <v>51</v>
      </c>
      <c r="H1158" t="s">
        <v>25</v>
      </c>
      <c r="I1158" t="s">
        <v>2543</v>
      </c>
      <c r="J1158" t="s">
        <v>27</v>
      </c>
      <c r="K1158" t="s">
        <v>193</v>
      </c>
      <c r="L1158">
        <v>60623</v>
      </c>
      <c r="M1158" t="s">
        <v>2389</v>
      </c>
      <c r="N1158" t="s">
        <v>40</v>
      </c>
      <c r="O1158" t="s">
        <v>84</v>
      </c>
      <c r="P1158" t="s">
        <v>2390</v>
      </c>
      <c r="Q1158" s="8">
        <v>165000</v>
      </c>
      <c r="R1158">
        <v>3</v>
      </c>
      <c r="S1158" s="8">
        <f>Table3[[#This Row],[Harga]]*Table3[[#This Row],[Quantity]]</f>
        <v>495000</v>
      </c>
      <c r="T1158">
        <v>0.2</v>
      </c>
      <c r="U1158" s="8">
        <f>Table3[[#This Row],[Discount]]*Table3[[#This Row],[Revenue]]</f>
        <v>99000</v>
      </c>
      <c r="V1158" s="8">
        <f>Table3[[#This Row],[Revenue]]-Table3[[#This Row],[Total Discount]]</f>
        <v>396000</v>
      </c>
    </row>
    <row r="1159" spans="1:22" x14ac:dyDescent="0.35">
      <c r="A1159">
        <v>1155</v>
      </c>
      <c r="B1159" t="s">
        <v>3565</v>
      </c>
      <c r="C1159" s="5">
        <v>42422</v>
      </c>
      <c r="D1159" s="6">
        <v>2016</v>
      </c>
      <c r="E1159" s="5" t="s">
        <v>344</v>
      </c>
      <c r="F1159" s="7">
        <v>22</v>
      </c>
      <c r="G1159" t="s">
        <v>51</v>
      </c>
      <c r="H1159" t="s">
        <v>25</v>
      </c>
      <c r="I1159" t="s">
        <v>1942</v>
      </c>
      <c r="J1159" t="s">
        <v>75</v>
      </c>
      <c r="K1159" t="s">
        <v>61</v>
      </c>
      <c r="L1159">
        <v>53209</v>
      </c>
      <c r="M1159" t="s">
        <v>3566</v>
      </c>
      <c r="N1159" t="s">
        <v>40</v>
      </c>
      <c r="O1159" t="s">
        <v>78</v>
      </c>
      <c r="P1159" t="s">
        <v>3567</v>
      </c>
      <c r="Q1159" s="8">
        <v>491000</v>
      </c>
      <c r="R1159">
        <v>9</v>
      </c>
      <c r="S1159" s="8">
        <f>Table3[[#This Row],[Harga]]*Table3[[#This Row],[Quantity]]</f>
        <v>4419000</v>
      </c>
      <c r="T1159">
        <v>0</v>
      </c>
      <c r="U1159" s="8">
        <f>Table3[[#This Row],[Discount]]*Table3[[#This Row],[Revenue]]</f>
        <v>0</v>
      </c>
      <c r="V1159" s="8">
        <f>Table3[[#This Row],[Revenue]]-Table3[[#This Row],[Total Discount]]</f>
        <v>4419000</v>
      </c>
    </row>
    <row r="1160" spans="1:22" x14ac:dyDescent="0.35">
      <c r="A1160">
        <v>1156</v>
      </c>
      <c r="B1160" t="s">
        <v>3568</v>
      </c>
      <c r="C1160" s="5">
        <v>42442</v>
      </c>
      <c r="D1160" s="6">
        <v>2016</v>
      </c>
      <c r="E1160" s="5" t="s">
        <v>159</v>
      </c>
      <c r="F1160" s="7">
        <v>13</v>
      </c>
      <c r="G1160" t="s">
        <v>35</v>
      </c>
      <c r="H1160" t="s">
        <v>131</v>
      </c>
      <c r="I1160" t="s">
        <v>1431</v>
      </c>
      <c r="J1160" t="s">
        <v>27</v>
      </c>
      <c r="K1160" t="s">
        <v>545</v>
      </c>
      <c r="L1160">
        <v>78207</v>
      </c>
      <c r="M1160" t="s">
        <v>416</v>
      </c>
      <c r="N1160" t="s">
        <v>40</v>
      </c>
      <c r="O1160" t="s">
        <v>63</v>
      </c>
      <c r="P1160" t="s">
        <v>3569</v>
      </c>
      <c r="Q1160" s="8">
        <v>21000</v>
      </c>
      <c r="R1160">
        <v>5</v>
      </c>
      <c r="S1160" s="8">
        <f>Table3[[#This Row],[Harga]]*Table3[[#This Row],[Quantity]]</f>
        <v>105000</v>
      </c>
      <c r="T1160">
        <v>0.2</v>
      </c>
      <c r="U1160" s="8">
        <f>Table3[[#This Row],[Discount]]*Table3[[#This Row],[Revenue]]</f>
        <v>21000</v>
      </c>
      <c r="V1160" s="8">
        <f>Table3[[#This Row],[Revenue]]-Table3[[#This Row],[Total Discount]]</f>
        <v>84000</v>
      </c>
    </row>
    <row r="1161" spans="1:22" x14ac:dyDescent="0.35">
      <c r="A1161">
        <v>1157</v>
      </c>
      <c r="B1161" t="s">
        <v>3570</v>
      </c>
      <c r="C1161" s="5">
        <v>43071</v>
      </c>
      <c r="D1161" s="6">
        <v>2017</v>
      </c>
      <c r="E1161" s="5" t="s">
        <v>66</v>
      </c>
      <c r="F1161" s="7">
        <v>2</v>
      </c>
      <c r="G1161" t="s">
        <v>35</v>
      </c>
      <c r="H1161" t="s">
        <v>139</v>
      </c>
      <c r="I1161" t="s">
        <v>451</v>
      </c>
      <c r="J1161" t="s">
        <v>37</v>
      </c>
      <c r="K1161" t="s">
        <v>420</v>
      </c>
      <c r="L1161">
        <v>90032</v>
      </c>
      <c r="M1161" t="s">
        <v>3119</v>
      </c>
      <c r="N1161" t="s">
        <v>40</v>
      </c>
      <c r="O1161" t="s">
        <v>71</v>
      </c>
      <c r="P1161" t="s">
        <v>3120</v>
      </c>
      <c r="Q1161" s="8">
        <v>4000</v>
      </c>
      <c r="R1161">
        <v>6</v>
      </c>
      <c r="S1161" s="8">
        <f>Table3[[#This Row],[Harga]]*Table3[[#This Row],[Quantity]]</f>
        <v>24000</v>
      </c>
      <c r="T1161">
        <v>0.2</v>
      </c>
      <c r="U1161" s="8">
        <f>Table3[[#This Row],[Discount]]*Table3[[#This Row],[Revenue]]</f>
        <v>4800</v>
      </c>
      <c r="V1161" s="8">
        <f>Table3[[#This Row],[Revenue]]-Table3[[#This Row],[Total Discount]]</f>
        <v>19200</v>
      </c>
    </row>
    <row r="1162" spans="1:22" x14ac:dyDescent="0.35">
      <c r="A1162">
        <v>1158</v>
      </c>
      <c r="B1162" t="s">
        <v>3571</v>
      </c>
      <c r="C1162" s="5">
        <v>42247</v>
      </c>
      <c r="D1162" s="6">
        <v>2015</v>
      </c>
      <c r="E1162" s="5" t="s">
        <v>93</v>
      </c>
      <c r="F1162" s="7">
        <v>31</v>
      </c>
      <c r="G1162" t="s">
        <v>67</v>
      </c>
      <c r="H1162" t="s">
        <v>25</v>
      </c>
      <c r="I1162" t="s">
        <v>3572</v>
      </c>
      <c r="J1162" t="s">
        <v>37</v>
      </c>
      <c r="K1162" t="s">
        <v>28</v>
      </c>
      <c r="L1162">
        <v>94122</v>
      </c>
      <c r="M1162" t="s">
        <v>3573</v>
      </c>
      <c r="N1162" t="s">
        <v>30</v>
      </c>
      <c r="O1162" t="s">
        <v>31</v>
      </c>
      <c r="P1162" t="s">
        <v>3574</v>
      </c>
      <c r="Q1162" s="8">
        <v>1553000</v>
      </c>
      <c r="R1162">
        <v>7</v>
      </c>
      <c r="S1162" s="8">
        <f>Table3[[#This Row],[Harga]]*Table3[[#This Row],[Quantity]]</f>
        <v>10871000</v>
      </c>
      <c r="T1162">
        <v>0.15</v>
      </c>
      <c r="U1162" s="8">
        <f>Table3[[#This Row],[Discount]]*Table3[[#This Row],[Revenue]]</f>
        <v>1630650</v>
      </c>
      <c r="V1162" s="8">
        <f>Table3[[#This Row],[Revenue]]-Table3[[#This Row],[Total Discount]]</f>
        <v>9240350</v>
      </c>
    </row>
    <row r="1163" spans="1:22" x14ac:dyDescent="0.35">
      <c r="A1163">
        <v>1159</v>
      </c>
      <c r="B1163" t="s">
        <v>3575</v>
      </c>
      <c r="C1163" s="5">
        <v>41715</v>
      </c>
      <c r="D1163" s="6">
        <v>2014</v>
      </c>
      <c r="E1163" s="5" t="s">
        <v>159</v>
      </c>
      <c r="F1163" s="7">
        <v>17</v>
      </c>
      <c r="G1163" t="s">
        <v>67</v>
      </c>
      <c r="H1163" t="s">
        <v>25</v>
      </c>
      <c r="I1163" t="s">
        <v>1385</v>
      </c>
      <c r="J1163" t="s">
        <v>37</v>
      </c>
      <c r="K1163" t="s">
        <v>133</v>
      </c>
      <c r="L1163">
        <v>10024</v>
      </c>
      <c r="M1163" t="s">
        <v>3576</v>
      </c>
      <c r="N1163" t="s">
        <v>30</v>
      </c>
      <c r="O1163" t="s">
        <v>48</v>
      </c>
      <c r="P1163" t="s">
        <v>3577</v>
      </c>
      <c r="Q1163" s="8">
        <v>1580000</v>
      </c>
      <c r="R1163">
        <v>7</v>
      </c>
      <c r="S1163" s="8">
        <f>Table3[[#This Row],[Harga]]*Table3[[#This Row],[Quantity]]</f>
        <v>11060000</v>
      </c>
      <c r="T1163">
        <v>0.4</v>
      </c>
      <c r="U1163" s="8">
        <f>Table3[[#This Row],[Discount]]*Table3[[#This Row],[Revenue]]</f>
        <v>4424000</v>
      </c>
      <c r="V1163" s="8">
        <f>Table3[[#This Row],[Revenue]]-Table3[[#This Row],[Total Discount]]</f>
        <v>6636000</v>
      </c>
    </row>
    <row r="1164" spans="1:22" x14ac:dyDescent="0.35">
      <c r="A1164">
        <v>1160</v>
      </c>
      <c r="B1164" t="s">
        <v>3578</v>
      </c>
      <c r="C1164" s="5">
        <v>42841</v>
      </c>
      <c r="D1164" s="6">
        <v>2017</v>
      </c>
      <c r="E1164" s="5" t="s">
        <v>58</v>
      </c>
      <c r="F1164" s="7">
        <v>16</v>
      </c>
      <c r="G1164" t="s">
        <v>67</v>
      </c>
      <c r="H1164" t="s">
        <v>25</v>
      </c>
      <c r="I1164" t="s">
        <v>804</v>
      </c>
      <c r="J1164" t="s">
        <v>27</v>
      </c>
      <c r="K1164" t="s">
        <v>227</v>
      </c>
      <c r="L1164">
        <v>43229</v>
      </c>
      <c r="M1164" t="s">
        <v>3579</v>
      </c>
      <c r="N1164" t="s">
        <v>40</v>
      </c>
      <c r="O1164" t="s">
        <v>71</v>
      </c>
      <c r="P1164" t="s">
        <v>3580</v>
      </c>
      <c r="Q1164" s="8">
        <v>14000</v>
      </c>
      <c r="R1164">
        <v>5</v>
      </c>
      <c r="S1164" s="8">
        <f>Table3[[#This Row],[Harga]]*Table3[[#This Row],[Quantity]]</f>
        <v>70000</v>
      </c>
      <c r="T1164">
        <v>0.7</v>
      </c>
      <c r="U1164" s="8">
        <f>Table3[[#This Row],[Discount]]*Table3[[#This Row],[Revenue]]</f>
        <v>49000</v>
      </c>
      <c r="V1164" s="8">
        <f>Table3[[#This Row],[Revenue]]-Table3[[#This Row],[Total Discount]]</f>
        <v>21000</v>
      </c>
    </row>
    <row r="1165" spans="1:22" x14ac:dyDescent="0.35">
      <c r="A1165">
        <v>1161</v>
      </c>
      <c r="B1165" t="s">
        <v>3581</v>
      </c>
      <c r="C1165" s="5">
        <v>42442</v>
      </c>
      <c r="D1165" s="6">
        <v>2016</v>
      </c>
      <c r="E1165" s="5" t="s">
        <v>159</v>
      </c>
      <c r="F1165" s="7">
        <v>13</v>
      </c>
      <c r="G1165" t="s">
        <v>51</v>
      </c>
      <c r="H1165" t="s">
        <v>25</v>
      </c>
      <c r="I1165" t="s">
        <v>708</v>
      </c>
      <c r="J1165" t="s">
        <v>75</v>
      </c>
      <c r="K1165" t="s">
        <v>324</v>
      </c>
      <c r="L1165">
        <v>22980</v>
      </c>
      <c r="M1165" t="s">
        <v>3582</v>
      </c>
      <c r="N1165" t="s">
        <v>30</v>
      </c>
      <c r="O1165" t="s">
        <v>55</v>
      </c>
      <c r="P1165" t="s">
        <v>3583</v>
      </c>
      <c r="Q1165" s="8">
        <v>128000</v>
      </c>
      <c r="R1165">
        <v>2</v>
      </c>
      <c r="S1165" s="8">
        <f>Table3[[#This Row],[Harga]]*Table3[[#This Row],[Quantity]]</f>
        <v>256000</v>
      </c>
      <c r="T1165">
        <v>0</v>
      </c>
      <c r="U1165" s="8">
        <f>Table3[[#This Row],[Discount]]*Table3[[#This Row],[Revenue]]</f>
        <v>0</v>
      </c>
      <c r="V1165" s="8">
        <f>Table3[[#This Row],[Revenue]]-Table3[[#This Row],[Total Discount]]</f>
        <v>256000</v>
      </c>
    </row>
    <row r="1166" spans="1:22" x14ac:dyDescent="0.35">
      <c r="A1166">
        <v>1162</v>
      </c>
      <c r="B1166" t="s">
        <v>3584</v>
      </c>
      <c r="C1166" s="5">
        <v>41967</v>
      </c>
      <c r="D1166" s="6">
        <v>2014</v>
      </c>
      <c r="E1166" s="5" t="s">
        <v>23</v>
      </c>
      <c r="F1166" s="7">
        <v>24</v>
      </c>
      <c r="G1166" t="s">
        <v>35</v>
      </c>
      <c r="H1166" t="s">
        <v>59</v>
      </c>
      <c r="I1166" t="s">
        <v>3047</v>
      </c>
      <c r="J1166" t="s">
        <v>27</v>
      </c>
      <c r="K1166" t="s">
        <v>369</v>
      </c>
      <c r="L1166">
        <v>95823</v>
      </c>
      <c r="M1166" t="s">
        <v>3585</v>
      </c>
      <c r="N1166" t="s">
        <v>30</v>
      </c>
      <c r="O1166" t="s">
        <v>108</v>
      </c>
      <c r="P1166" t="s">
        <v>3586</v>
      </c>
      <c r="Q1166" s="8">
        <v>121000</v>
      </c>
      <c r="R1166">
        <v>1</v>
      </c>
      <c r="S1166" s="8">
        <f>Table3[[#This Row],[Harga]]*Table3[[#This Row],[Quantity]]</f>
        <v>121000</v>
      </c>
      <c r="T1166">
        <v>0.2</v>
      </c>
      <c r="U1166" s="8">
        <f>Table3[[#This Row],[Discount]]*Table3[[#This Row],[Revenue]]</f>
        <v>24200</v>
      </c>
      <c r="V1166" s="8">
        <f>Table3[[#This Row],[Revenue]]-Table3[[#This Row],[Total Discount]]</f>
        <v>96800</v>
      </c>
    </row>
    <row r="1167" spans="1:22" x14ac:dyDescent="0.35">
      <c r="A1167">
        <v>1163</v>
      </c>
      <c r="B1167" t="s">
        <v>3587</v>
      </c>
      <c r="C1167" s="5">
        <v>42776</v>
      </c>
      <c r="D1167" s="6">
        <v>2017</v>
      </c>
      <c r="E1167" s="5" t="s">
        <v>344</v>
      </c>
      <c r="F1167" s="7">
        <v>10</v>
      </c>
      <c r="G1167" t="s">
        <v>35</v>
      </c>
      <c r="H1167" t="s">
        <v>139</v>
      </c>
      <c r="I1167" t="s">
        <v>2245</v>
      </c>
      <c r="J1167" t="s">
        <v>27</v>
      </c>
      <c r="K1167" t="s">
        <v>118</v>
      </c>
      <c r="L1167">
        <v>20735</v>
      </c>
      <c r="M1167" t="s">
        <v>3588</v>
      </c>
      <c r="N1167" t="s">
        <v>40</v>
      </c>
      <c r="O1167" t="s">
        <v>63</v>
      </c>
      <c r="P1167" t="s">
        <v>3589</v>
      </c>
      <c r="Q1167" s="8">
        <v>24000</v>
      </c>
      <c r="R1167">
        <v>4</v>
      </c>
      <c r="S1167" s="8">
        <f>Table3[[#This Row],[Harga]]*Table3[[#This Row],[Quantity]]</f>
        <v>96000</v>
      </c>
      <c r="T1167">
        <v>0</v>
      </c>
      <c r="U1167" s="8">
        <f>Table3[[#This Row],[Discount]]*Table3[[#This Row],[Revenue]]</f>
        <v>0</v>
      </c>
      <c r="V1167" s="8">
        <f>Table3[[#This Row],[Revenue]]-Table3[[#This Row],[Total Discount]]</f>
        <v>96000</v>
      </c>
    </row>
    <row r="1168" spans="1:22" x14ac:dyDescent="0.35">
      <c r="A1168">
        <v>1164</v>
      </c>
      <c r="B1168" t="s">
        <v>3590</v>
      </c>
      <c r="C1168" s="5">
        <v>42636</v>
      </c>
      <c r="D1168" s="6">
        <v>2016</v>
      </c>
      <c r="E1168" s="5" t="s">
        <v>111</v>
      </c>
      <c r="F1168" s="7">
        <v>23</v>
      </c>
      <c r="G1168" t="s">
        <v>51</v>
      </c>
      <c r="H1168" t="s">
        <v>25</v>
      </c>
      <c r="I1168" t="s">
        <v>621</v>
      </c>
      <c r="J1168" t="s">
        <v>37</v>
      </c>
      <c r="K1168" t="s">
        <v>227</v>
      </c>
      <c r="L1168">
        <v>45014</v>
      </c>
      <c r="M1168" t="s">
        <v>3591</v>
      </c>
      <c r="N1168" t="s">
        <v>30</v>
      </c>
      <c r="O1168" t="s">
        <v>55</v>
      </c>
      <c r="P1168" t="s">
        <v>3592</v>
      </c>
      <c r="Q1168" s="8">
        <v>533000</v>
      </c>
      <c r="R1168">
        <v>6</v>
      </c>
      <c r="S1168" s="8">
        <f>Table3[[#This Row],[Harga]]*Table3[[#This Row],[Quantity]]</f>
        <v>3198000</v>
      </c>
      <c r="T1168">
        <v>0.2</v>
      </c>
      <c r="U1168" s="8">
        <f>Table3[[#This Row],[Discount]]*Table3[[#This Row],[Revenue]]</f>
        <v>639600</v>
      </c>
      <c r="V1168" s="8">
        <f>Table3[[#This Row],[Revenue]]-Table3[[#This Row],[Total Discount]]</f>
        <v>2558400</v>
      </c>
    </row>
    <row r="1169" spans="1:22" x14ac:dyDescent="0.35">
      <c r="A1169">
        <v>1165</v>
      </c>
      <c r="B1169" t="s">
        <v>3593</v>
      </c>
      <c r="C1169" s="5">
        <v>42923</v>
      </c>
      <c r="D1169" s="6">
        <v>2017</v>
      </c>
      <c r="E1169" s="5" t="s">
        <v>104</v>
      </c>
      <c r="F1169" s="7">
        <v>7</v>
      </c>
      <c r="G1169" t="s">
        <v>116</v>
      </c>
      <c r="H1169" t="s">
        <v>25</v>
      </c>
      <c r="I1169" t="s">
        <v>833</v>
      </c>
      <c r="J1169" t="s">
        <v>37</v>
      </c>
      <c r="K1169" t="s">
        <v>100</v>
      </c>
      <c r="L1169">
        <v>2886</v>
      </c>
      <c r="M1169" t="s">
        <v>3594</v>
      </c>
      <c r="N1169" t="s">
        <v>135</v>
      </c>
      <c r="O1169" t="s">
        <v>162</v>
      </c>
      <c r="P1169" t="s">
        <v>3595</v>
      </c>
      <c r="Q1169" s="8">
        <v>252000</v>
      </c>
      <c r="R1169">
        <v>4</v>
      </c>
      <c r="S1169" s="8">
        <f>Table3[[#This Row],[Harga]]*Table3[[#This Row],[Quantity]]</f>
        <v>1008000</v>
      </c>
      <c r="T1169">
        <v>0</v>
      </c>
      <c r="U1169" s="8">
        <f>Table3[[#This Row],[Discount]]*Table3[[#This Row],[Revenue]]</f>
        <v>0</v>
      </c>
      <c r="V1169" s="8">
        <f>Table3[[#This Row],[Revenue]]-Table3[[#This Row],[Total Discount]]</f>
        <v>1008000</v>
      </c>
    </row>
    <row r="1170" spans="1:22" x14ac:dyDescent="0.35">
      <c r="A1170">
        <v>1166</v>
      </c>
      <c r="B1170" t="s">
        <v>3596</v>
      </c>
      <c r="C1170" s="5">
        <v>42558</v>
      </c>
      <c r="D1170" s="6">
        <v>2016</v>
      </c>
      <c r="E1170" s="5" t="s">
        <v>104</v>
      </c>
      <c r="F1170" s="7">
        <v>7</v>
      </c>
      <c r="G1170" t="s">
        <v>35</v>
      </c>
      <c r="H1170" t="s">
        <v>139</v>
      </c>
      <c r="I1170" t="s">
        <v>1387</v>
      </c>
      <c r="J1170" t="s">
        <v>37</v>
      </c>
      <c r="K1170" t="s">
        <v>369</v>
      </c>
      <c r="L1170">
        <v>60505</v>
      </c>
      <c r="M1170" t="s">
        <v>3309</v>
      </c>
      <c r="N1170" t="s">
        <v>30</v>
      </c>
      <c r="O1170" t="s">
        <v>55</v>
      </c>
      <c r="P1170" t="s">
        <v>3310</v>
      </c>
      <c r="Q1170" s="8">
        <v>23000</v>
      </c>
      <c r="R1170">
        <v>8</v>
      </c>
      <c r="S1170" s="8">
        <f>Table3[[#This Row],[Harga]]*Table3[[#This Row],[Quantity]]</f>
        <v>184000</v>
      </c>
      <c r="T1170">
        <v>0.6</v>
      </c>
      <c r="U1170" s="8">
        <f>Table3[[#This Row],[Discount]]*Table3[[#This Row],[Revenue]]</f>
        <v>110400</v>
      </c>
      <c r="V1170" s="8">
        <f>Table3[[#This Row],[Revenue]]-Table3[[#This Row],[Total Discount]]</f>
        <v>73600</v>
      </c>
    </row>
    <row r="1171" spans="1:22" x14ac:dyDescent="0.35">
      <c r="A1171">
        <v>1167</v>
      </c>
      <c r="B1171" t="s">
        <v>3597</v>
      </c>
      <c r="C1171" s="5">
        <v>42759</v>
      </c>
      <c r="D1171" s="6">
        <v>2017</v>
      </c>
      <c r="E1171" s="5" t="s">
        <v>115</v>
      </c>
      <c r="F1171" s="7">
        <v>24</v>
      </c>
      <c r="G1171" t="s">
        <v>67</v>
      </c>
      <c r="H1171" t="s">
        <v>25</v>
      </c>
      <c r="I1171" t="s">
        <v>1129</v>
      </c>
      <c r="J1171" t="s">
        <v>27</v>
      </c>
      <c r="K1171" t="s">
        <v>248</v>
      </c>
      <c r="L1171">
        <v>30080</v>
      </c>
      <c r="M1171" t="s">
        <v>3598</v>
      </c>
      <c r="N1171" t="s">
        <v>40</v>
      </c>
      <c r="O1171" t="s">
        <v>180</v>
      </c>
      <c r="P1171" t="s">
        <v>3599</v>
      </c>
      <c r="Q1171" s="8">
        <v>6000</v>
      </c>
      <c r="R1171">
        <v>3</v>
      </c>
      <c r="S1171" s="8">
        <f>Table3[[#This Row],[Harga]]*Table3[[#This Row],[Quantity]]</f>
        <v>18000</v>
      </c>
      <c r="T1171">
        <v>0</v>
      </c>
      <c r="U1171" s="8">
        <f>Table3[[#This Row],[Discount]]*Table3[[#This Row],[Revenue]]</f>
        <v>0</v>
      </c>
      <c r="V1171" s="8">
        <f>Table3[[#This Row],[Revenue]]-Table3[[#This Row],[Total Discount]]</f>
        <v>18000</v>
      </c>
    </row>
    <row r="1172" spans="1:22" x14ac:dyDescent="0.35">
      <c r="A1172">
        <v>1168</v>
      </c>
      <c r="B1172" t="s">
        <v>3600</v>
      </c>
      <c r="C1172" s="5">
        <v>41870</v>
      </c>
      <c r="D1172" s="6">
        <v>2014</v>
      </c>
      <c r="E1172" s="5" t="s">
        <v>93</v>
      </c>
      <c r="F1172" s="7">
        <v>19</v>
      </c>
      <c r="G1172" t="s">
        <v>24</v>
      </c>
      <c r="H1172" t="s">
        <v>139</v>
      </c>
      <c r="I1172" t="s">
        <v>2455</v>
      </c>
      <c r="J1172" t="s">
        <v>27</v>
      </c>
      <c r="K1172" t="s">
        <v>274</v>
      </c>
      <c r="L1172">
        <v>43229</v>
      </c>
      <c r="M1172" t="s">
        <v>3236</v>
      </c>
      <c r="N1172" t="s">
        <v>40</v>
      </c>
      <c r="O1172" t="s">
        <v>71</v>
      </c>
      <c r="P1172" t="s">
        <v>3237</v>
      </c>
      <c r="Q1172" s="8">
        <v>512000</v>
      </c>
      <c r="R1172">
        <v>4</v>
      </c>
      <c r="S1172" s="8">
        <f>Table3[[#This Row],[Harga]]*Table3[[#This Row],[Quantity]]</f>
        <v>2048000</v>
      </c>
      <c r="T1172">
        <v>0.7</v>
      </c>
      <c r="U1172" s="8">
        <f>Table3[[#This Row],[Discount]]*Table3[[#This Row],[Revenue]]</f>
        <v>1433600</v>
      </c>
      <c r="V1172" s="8">
        <f>Table3[[#This Row],[Revenue]]-Table3[[#This Row],[Total Discount]]</f>
        <v>614400</v>
      </c>
    </row>
    <row r="1173" spans="1:22" x14ac:dyDescent="0.35">
      <c r="A1173">
        <v>1169</v>
      </c>
      <c r="B1173" t="s">
        <v>3601</v>
      </c>
      <c r="C1173" s="5">
        <v>42344</v>
      </c>
      <c r="D1173" s="6">
        <v>2015</v>
      </c>
      <c r="E1173" s="5" t="s">
        <v>66</v>
      </c>
      <c r="F1173" s="7">
        <v>6</v>
      </c>
      <c r="G1173" t="s">
        <v>35</v>
      </c>
      <c r="H1173" t="s">
        <v>105</v>
      </c>
      <c r="I1173" t="s">
        <v>2327</v>
      </c>
      <c r="J1173" t="s">
        <v>75</v>
      </c>
      <c r="K1173" t="s">
        <v>651</v>
      </c>
      <c r="L1173">
        <v>91360</v>
      </c>
      <c r="M1173" t="s">
        <v>3282</v>
      </c>
      <c r="N1173" t="s">
        <v>40</v>
      </c>
      <c r="O1173" t="s">
        <v>63</v>
      </c>
      <c r="P1173" t="s">
        <v>3283</v>
      </c>
      <c r="Q1173" s="8">
        <v>20000</v>
      </c>
      <c r="R1173">
        <v>5</v>
      </c>
      <c r="S1173" s="8">
        <f>Table3[[#This Row],[Harga]]*Table3[[#This Row],[Quantity]]</f>
        <v>100000</v>
      </c>
      <c r="T1173">
        <v>0</v>
      </c>
      <c r="U1173" s="8">
        <f>Table3[[#This Row],[Discount]]*Table3[[#This Row],[Revenue]]</f>
        <v>0</v>
      </c>
      <c r="V1173" s="8">
        <f>Table3[[#This Row],[Revenue]]-Table3[[#This Row],[Total Discount]]</f>
        <v>100000</v>
      </c>
    </row>
    <row r="1174" spans="1:22" x14ac:dyDescent="0.35">
      <c r="A1174">
        <v>1170</v>
      </c>
      <c r="B1174" t="s">
        <v>3602</v>
      </c>
      <c r="C1174" s="5">
        <v>42496</v>
      </c>
      <c r="D1174" s="6">
        <v>2016</v>
      </c>
      <c r="E1174" s="5" t="s">
        <v>87</v>
      </c>
      <c r="F1174" s="7">
        <v>6</v>
      </c>
      <c r="G1174" t="s">
        <v>35</v>
      </c>
      <c r="H1174" t="s">
        <v>105</v>
      </c>
      <c r="I1174" t="s">
        <v>2876</v>
      </c>
      <c r="J1174" t="s">
        <v>75</v>
      </c>
      <c r="K1174" t="s">
        <v>227</v>
      </c>
      <c r="L1174">
        <v>44052</v>
      </c>
      <c r="M1174" t="s">
        <v>1063</v>
      </c>
      <c r="N1174" t="s">
        <v>40</v>
      </c>
      <c r="O1174" t="s">
        <v>180</v>
      </c>
      <c r="P1174" t="s">
        <v>1064</v>
      </c>
      <c r="Q1174" s="8">
        <v>11000</v>
      </c>
      <c r="R1174">
        <v>2</v>
      </c>
      <c r="S1174" s="8">
        <f>Table3[[#This Row],[Harga]]*Table3[[#This Row],[Quantity]]</f>
        <v>22000</v>
      </c>
      <c r="T1174">
        <v>0.2</v>
      </c>
      <c r="U1174" s="8">
        <f>Table3[[#This Row],[Discount]]*Table3[[#This Row],[Revenue]]</f>
        <v>4400</v>
      </c>
      <c r="V1174" s="8">
        <f>Table3[[#This Row],[Revenue]]-Table3[[#This Row],[Total Discount]]</f>
        <v>17600</v>
      </c>
    </row>
    <row r="1175" spans="1:22" x14ac:dyDescent="0.35">
      <c r="A1175">
        <v>1171</v>
      </c>
      <c r="B1175" t="s">
        <v>3603</v>
      </c>
      <c r="C1175" s="5">
        <v>42819</v>
      </c>
      <c r="D1175" s="6">
        <v>2017</v>
      </c>
      <c r="E1175" s="5" t="s">
        <v>159</v>
      </c>
      <c r="F1175" s="7">
        <v>25</v>
      </c>
      <c r="G1175" t="s">
        <v>51</v>
      </c>
      <c r="H1175" t="s">
        <v>25</v>
      </c>
      <c r="I1175" t="s">
        <v>3604</v>
      </c>
      <c r="J1175" t="s">
        <v>27</v>
      </c>
      <c r="K1175" t="s">
        <v>46</v>
      </c>
      <c r="L1175">
        <v>93727</v>
      </c>
      <c r="M1175" t="s">
        <v>3605</v>
      </c>
      <c r="N1175" t="s">
        <v>40</v>
      </c>
      <c r="O1175" t="s">
        <v>78</v>
      </c>
      <c r="P1175" t="s">
        <v>3606</v>
      </c>
      <c r="Q1175" s="8">
        <v>177000</v>
      </c>
      <c r="R1175">
        <v>4</v>
      </c>
      <c r="S1175" s="8">
        <f>Table3[[#This Row],[Harga]]*Table3[[#This Row],[Quantity]]</f>
        <v>708000</v>
      </c>
      <c r="T1175">
        <v>0</v>
      </c>
      <c r="U1175" s="8">
        <f>Table3[[#This Row],[Discount]]*Table3[[#This Row],[Revenue]]</f>
        <v>0</v>
      </c>
      <c r="V1175" s="8">
        <f>Table3[[#This Row],[Revenue]]-Table3[[#This Row],[Total Discount]]</f>
        <v>708000</v>
      </c>
    </row>
    <row r="1176" spans="1:22" x14ac:dyDescent="0.35">
      <c r="A1176">
        <v>1172</v>
      </c>
      <c r="B1176" t="s">
        <v>3607</v>
      </c>
      <c r="C1176" s="5">
        <v>42350</v>
      </c>
      <c r="D1176" s="6">
        <v>2015</v>
      </c>
      <c r="E1176" s="5" t="s">
        <v>66</v>
      </c>
      <c r="F1176" s="7">
        <v>12</v>
      </c>
      <c r="G1176" t="s">
        <v>67</v>
      </c>
      <c r="H1176" t="s">
        <v>105</v>
      </c>
      <c r="I1176" t="s">
        <v>3393</v>
      </c>
      <c r="J1176" t="s">
        <v>27</v>
      </c>
      <c r="K1176" t="s">
        <v>253</v>
      </c>
      <c r="L1176">
        <v>92105</v>
      </c>
      <c r="M1176" t="s">
        <v>3608</v>
      </c>
      <c r="N1176" t="s">
        <v>40</v>
      </c>
      <c r="O1176" t="s">
        <v>180</v>
      </c>
      <c r="P1176" t="s">
        <v>1001</v>
      </c>
      <c r="Q1176" s="8">
        <v>8000</v>
      </c>
      <c r="R1176">
        <v>2</v>
      </c>
      <c r="S1176" s="8">
        <f>Table3[[#This Row],[Harga]]*Table3[[#This Row],[Quantity]]</f>
        <v>16000</v>
      </c>
      <c r="T1176">
        <v>0</v>
      </c>
      <c r="U1176" s="8">
        <f>Table3[[#This Row],[Discount]]*Table3[[#This Row],[Revenue]]</f>
        <v>0</v>
      </c>
      <c r="V1176" s="8">
        <f>Table3[[#This Row],[Revenue]]-Table3[[#This Row],[Total Discount]]</f>
        <v>16000</v>
      </c>
    </row>
    <row r="1177" spans="1:22" x14ac:dyDescent="0.35">
      <c r="A1177">
        <v>1173</v>
      </c>
      <c r="B1177" t="s">
        <v>3609</v>
      </c>
      <c r="C1177" s="5">
        <v>42344</v>
      </c>
      <c r="D1177" s="6">
        <v>2015</v>
      </c>
      <c r="E1177" s="5" t="s">
        <v>66</v>
      </c>
      <c r="F1177" s="7">
        <v>6</v>
      </c>
      <c r="G1177" t="s">
        <v>67</v>
      </c>
      <c r="H1177" t="s">
        <v>25</v>
      </c>
      <c r="I1177" t="s">
        <v>3610</v>
      </c>
      <c r="J1177" t="s">
        <v>27</v>
      </c>
      <c r="K1177" t="s">
        <v>133</v>
      </c>
      <c r="L1177">
        <v>10009</v>
      </c>
      <c r="M1177" t="s">
        <v>3611</v>
      </c>
      <c r="N1177" t="s">
        <v>40</v>
      </c>
      <c r="O1177" t="s">
        <v>63</v>
      </c>
      <c r="P1177" t="s">
        <v>3612</v>
      </c>
      <c r="Q1177" s="8">
        <v>7000</v>
      </c>
      <c r="R1177">
        <v>1</v>
      </c>
      <c r="S1177" s="8">
        <f>Table3[[#This Row],[Harga]]*Table3[[#This Row],[Quantity]]</f>
        <v>7000</v>
      </c>
      <c r="T1177">
        <v>0</v>
      </c>
      <c r="U1177" s="8">
        <f>Table3[[#This Row],[Discount]]*Table3[[#This Row],[Revenue]]</f>
        <v>0</v>
      </c>
      <c r="V1177" s="8">
        <f>Table3[[#This Row],[Revenue]]-Table3[[#This Row],[Total Discount]]</f>
        <v>7000</v>
      </c>
    </row>
    <row r="1178" spans="1:22" x14ac:dyDescent="0.35">
      <c r="A1178">
        <v>1174</v>
      </c>
      <c r="B1178" t="s">
        <v>3613</v>
      </c>
      <c r="C1178" s="5">
        <v>42446</v>
      </c>
      <c r="D1178" s="6">
        <v>2016</v>
      </c>
      <c r="E1178" s="5" t="s">
        <v>159</v>
      </c>
      <c r="F1178" s="7">
        <v>17</v>
      </c>
      <c r="G1178" t="s">
        <v>67</v>
      </c>
      <c r="H1178" t="s">
        <v>139</v>
      </c>
      <c r="I1178" t="s">
        <v>1961</v>
      </c>
      <c r="J1178" t="s">
        <v>27</v>
      </c>
      <c r="K1178" t="s">
        <v>651</v>
      </c>
      <c r="L1178">
        <v>2148</v>
      </c>
      <c r="M1178" t="s">
        <v>882</v>
      </c>
      <c r="N1178" t="s">
        <v>40</v>
      </c>
      <c r="O1178" t="s">
        <v>96</v>
      </c>
      <c r="P1178" t="s">
        <v>883</v>
      </c>
      <c r="Q1178" s="8">
        <v>60000</v>
      </c>
      <c r="R1178">
        <v>2</v>
      </c>
      <c r="S1178" s="8">
        <f>Table3[[#This Row],[Harga]]*Table3[[#This Row],[Quantity]]</f>
        <v>120000</v>
      </c>
      <c r="T1178">
        <v>0</v>
      </c>
      <c r="U1178" s="8">
        <f>Table3[[#This Row],[Discount]]*Table3[[#This Row],[Revenue]]</f>
        <v>0</v>
      </c>
      <c r="V1178" s="8">
        <f>Table3[[#This Row],[Revenue]]-Table3[[#This Row],[Total Discount]]</f>
        <v>120000</v>
      </c>
    </row>
    <row r="1179" spans="1:22" x14ac:dyDescent="0.35">
      <c r="A1179">
        <v>1175</v>
      </c>
      <c r="B1179" t="s">
        <v>3614</v>
      </c>
      <c r="C1179" s="5">
        <v>42322</v>
      </c>
      <c r="D1179" s="6">
        <v>2015</v>
      </c>
      <c r="E1179" s="5" t="s">
        <v>23</v>
      </c>
      <c r="F1179" s="7">
        <v>14</v>
      </c>
      <c r="G1179" t="s">
        <v>51</v>
      </c>
      <c r="H1179" t="s">
        <v>25</v>
      </c>
      <c r="I1179" t="s">
        <v>3488</v>
      </c>
      <c r="J1179" t="s">
        <v>37</v>
      </c>
      <c r="K1179" t="s">
        <v>354</v>
      </c>
      <c r="L1179">
        <v>10035</v>
      </c>
      <c r="M1179" t="s">
        <v>3615</v>
      </c>
      <c r="N1179" t="s">
        <v>135</v>
      </c>
      <c r="O1179" t="s">
        <v>162</v>
      </c>
      <c r="P1179" t="s">
        <v>3616</v>
      </c>
      <c r="Q1179" s="8">
        <v>38000</v>
      </c>
      <c r="R1179">
        <v>2</v>
      </c>
      <c r="S1179" s="8">
        <f>Table3[[#This Row],[Harga]]*Table3[[#This Row],[Quantity]]</f>
        <v>76000</v>
      </c>
      <c r="T1179">
        <v>0</v>
      </c>
      <c r="U1179" s="8">
        <f>Table3[[#This Row],[Discount]]*Table3[[#This Row],[Revenue]]</f>
        <v>0</v>
      </c>
      <c r="V1179" s="8">
        <f>Table3[[#This Row],[Revenue]]-Table3[[#This Row],[Total Discount]]</f>
        <v>76000</v>
      </c>
    </row>
    <row r="1180" spans="1:22" x14ac:dyDescent="0.35">
      <c r="A1180">
        <v>1176</v>
      </c>
      <c r="B1180" t="s">
        <v>3617</v>
      </c>
      <c r="C1180" s="5">
        <v>42961</v>
      </c>
      <c r="D1180" s="6">
        <v>2017</v>
      </c>
      <c r="E1180" s="5" t="s">
        <v>93</v>
      </c>
      <c r="F1180" s="7">
        <v>14</v>
      </c>
      <c r="G1180" t="s">
        <v>35</v>
      </c>
      <c r="H1180" t="s">
        <v>25</v>
      </c>
      <c r="I1180" t="s">
        <v>2098</v>
      </c>
      <c r="J1180" t="s">
        <v>27</v>
      </c>
      <c r="K1180" t="s">
        <v>61</v>
      </c>
      <c r="L1180">
        <v>94109</v>
      </c>
      <c r="M1180" t="s">
        <v>1736</v>
      </c>
      <c r="N1180" t="s">
        <v>40</v>
      </c>
      <c r="O1180" t="s">
        <v>41</v>
      </c>
      <c r="P1180" t="s">
        <v>1737</v>
      </c>
      <c r="Q1180" s="8">
        <v>5000</v>
      </c>
      <c r="R1180">
        <v>2</v>
      </c>
      <c r="S1180" s="8">
        <f>Table3[[#This Row],[Harga]]*Table3[[#This Row],[Quantity]]</f>
        <v>10000</v>
      </c>
      <c r="T1180">
        <v>0</v>
      </c>
      <c r="U1180" s="8">
        <f>Table3[[#This Row],[Discount]]*Table3[[#This Row],[Revenue]]</f>
        <v>0</v>
      </c>
      <c r="V1180" s="8">
        <f>Table3[[#This Row],[Revenue]]-Table3[[#This Row],[Total Discount]]</f>
        <v>10000</v>
      </c>
    </row>
    <row r="1181" spans="1:22" x14ac:dyDescent="0.35">
      <c r="A1181">
        <v>1177</v>
      </c>
      <c r="B1181" t="s">
        <v>3618</v>
      </c>
      <c r="C1181" s="5">
        <v>42987</v>
      </c>
      <c r="D1181" s="6">
        <v>2017</v>
      </c>
      <c r="E1181" s="5" t="s">
        <v>111</v>
      </c>
      <c r="F1181" s="7">
        <v>9</v>
      </c>
      <c r="G1181" t="s">
        <v>67</v>
      </c>
      <c r="H1181" t="s">
        <v>25</v>
      </c>
      <c r="I1181" t="s">
        <v>565</v>
      </c>
      <c r="J1181" t="s">
        <v>37</v>
      </c>
      <c r="K1181" t="s">
        <v>166</v>
      </c>
      <c r="L1181">
        <v>29501</v>
      </c>
      <c r="M1181" t="s">
        <v>952</v>
      </c>
      <c r="N1181" t="s">
        <v>40</v>
      </c>
      <c r="O1181" t="s">
        <v>84</v>
      </c>
      <c r="P1181" t="s">
        <v>953</v>
      </c>
      <c r="Q1181" s="8">
        <v>450000</v>
      </c>
      <c r="R1181">
        <v>7</v>
      </c>
      <c r="S1181" s="8">
        <f>Table3[[#This Row],[Harga]]*Table3[[#This Row],[Quantity]]</f>
        <v>3150000</v>
      </c>
      <c r="T1181">
        <v>0</v>
      </c>
      <c r="U1181" s="8">
        <f>Table3[[#This Row],[Discount]]*Table3[[#This Row],[Revenue]]</f>
        <v>0</v>
      </c>
      <c r="V1181" s="8">
        <f>Table3[[#This Row],[Revenue]]-Table3[[#This Row],[Total Discount]]</f>
        <v>3150000</v>
      </c>
    </row>
    <row r="1182" spans="1:22" x14ac:dyDescent="0.35">
      <c r="A1182">
        <v>1178</v>
      </c>
      <c r="B1182" t="s">
        <v>3619</v>
      </c>
      <c r="C1182" s="5">
        <v>42826</v>
      </c>
      <c r="D1182" s="6">
        <v>2017</v>
      </c>
      <c r="E1182" s="5" t="s">
        <v>58</v>
      </c>
      <c r="F1182" s="7">
        <v>1</v>
      </c>
      <c r="G1182" t="s">
        <v>51</v>
      </c>
      <c r="H1182" t="s">
        <v>25</v>
      </c>
      <c r="I1182" t="s">
        <v>3012</v>
      </c>
      <c r="J1182" t="s">
        <v>27</v>
      </c>
      <c r="K1182" t="s">
        <v>61</v>
      </c>
      <c r="L1182">
        <v>65807</v>
      </c>
      <c r="M1182" t="s">
        <v>2274</v>
      </c>
      <c r="N1182" t="s">
        <v>40</v>
      </c>
      <c r="O1182" t="s">
        <v>84</v>
      </c>
      <c r="P1182" t="s">
        <v>2275</v>
      </c>
      <c r="Q1182" s="8">
        <v>32000</v>
      </c>
      <c r="R1182">
        <v>6</v>
      </c>
      <c r="S1182" s="8">
        <f>Table3[[#This Row],[Harga]]*Table3[[#This Row],[Quantity]]</f>
        <v>192000</v>
      </c>
      <c r="T1182">
        <v>0</v>
      </c>
      <c r="U1182" s="8">
        <f>Table3[[#This Row],[Discount]]*Table3[[#This Row],[Revenue]]</f>
        <v>0</v>
      </c>
      <c r="V1182" s="8">
        <f>Table3[[#This Row],[Revenue]]-Table3[[#This Row],[Total Discount]]</f>
        <v>192000</v>
      </c>
    </row>
    <row r="1183" spans="1:22" x14ac:dyDescent="0.35">
      <c r="A1183">
        <v>1179</v>
      </c>
      <c r="B1183" t="s">
        <v>3620</v>
      </c>
      <c r="C1183" s="5">
        <v>42640</v>
      </c>
      <c r="D1183" s="6">
        <v>2016</v>
      </c>
      <c r="E1183" s="5" t="s">
        <v>111</v>
      </c>
      <c r="F1183" s="7">
        <v>27</v>
      </c>
      <c r="G1183" t="s">
        <v>35</v>
      </c>
      <c r="H1183" t="s">
        <v>25</v>
      </c>
      <c r="I1183" t="s">
        <v>2291</v>
      </c>
      <c r="J1183" t="s">
        <v>37</v>
      </c>
      <c r="K1183" t="s">
        <v>227</v>
      </c>
      <c r="L1183">
        <v>77340</v>
      </c>
      <c r="M1183" t="s">
        <v>3621</v>
      </c>
      <c r="N1183" t="s">
        <v>30</v>
      </c>
      <c r="O1183" t="s">
        <v>31</v>
      </c>
      <c r="P1183" t="s">
        <v>3622</v>
      </c>
      <c r="Q1183" s="8">
        <v>957000</v>
      </c>
      <c r="R1183">
        <v>7</v>
      </c>
      <c r="S1183" s="8">
        <f>Table3[[#This Row],[Harga]]*Table3[[#This Row],[Quantity]]</f>
        <v>6699000</v>
      </c>
      <c r="T1183">
        <v>0.32</v>
      </c>
      <c r="U1183" s="8">
        <f>Table3[[#This Row],[Discount]]*Table3[[#This Row],[Revenue]]</f>
        <v>2143680</v>
      </c>
      <c r="V1183" s="8">
        <f>Table3[[#This Row],[Revenue]]-Table3[[#This Row],[Total Discount]]</f>
        <v>4555320</v>
      </c>
    </row>
    <row r="1184" spans="1:22" x14ac:dyDescent="0.35">
      <c r="A1184">
        <v>1180</v>
      </c>
      <c r="B1184" t="s">
        <v>3623</v>
      </c>
      <c r="C1184" s="5">
        <v>43015</v>
      </c>
      <c r="D1184" s="6">
        <v>2017</v>
      </c>
      <c r="E1184" s="5" t="s">
        <v>44</v>
      </c>
      <c r="F1184" s="7">
        <v>7</v>
      </c>
      <c r="G1184" t="s">
        <v>24</v>
      </c>
      <c r="H1184" t="s">
        <v>25</v>
      </c>
      <c r="I1184" t="s">
        <v>1007</v>
      </c>
      <c r="J1184" t="s">
        <v>27</v>
      </c>
      <c r="K1184" t="s">
        <v>100</v>
      </c>
      <c r="L1184">
        <v>90045</v>
      </c>
      <c r="M1184" t="s">
        <v>3624</v>
      </c>
      <c r="N1184" t="s">
        <v>135</v>
      </c>
      <c r="O1184" t="s">
        <v>162</v>
      </c>
      <c r="P1184" t="s">
        <v>3625</v>
      </c>
      <c r="Q1184" s="8">
        <v>1116000</v>
      </c>
      <c r="R1184">
        <v>9</v>
      </c>
      <c r="S1184" s="8">
        <f>Table3[[#This Row],[Harga]]*Table3[[#This Row],[Quantity]]</f>
        <v>10044000</v>
      </c>
      <c r="T1184">
        <v>0</v>
      </c>
      <c r="U1184" s="8">
        <f>Table3[[#This Row],[Discount]]*Table3[[#This Row],[Revenue]]</f>
        <v>0</v>
      </c>
      <c r="V1184" s="8">
        <f>Table3[[#This Row],[Revenue]]-Table3[[#This Row],[Total Discount]]</f>
        <v>10044000</v>
      </c>
    </row>
    <row r="1185" spans="1:22" x14ac:dyDescent="0.35">
      <c r="A1185">
        <v>1181</v>
      </c>
      <c r="B1185" t="s">
        <v>3626</v>
      </c>
      <c r="C1185" s="5">
        <v>42755</v>
      </c>
      <c r="D1185" s="6">
        <v>2017</v>
      </c>
      <c r="E1185" s="5" t="s">
        <v>115</v>
      </c>
      <c r="F1185" s="7">
        <v>20</v>
      </c>
      <c r="G1185" t="s">
        <v>51</v>
      </c>
      <c r="H1185" t="s">
        <v>25</v>
      </c>
      <c r="I1185" t="s">
        <v>3627</v>
      </c>
      <c r="J1185" t="s">
        <v>27</v>
      </c>
      <c r="K1185" t="s">
        <v>354</v>
      </c>
      <c r="L1185">
        <v>94122</v>
      </c>
      <c r="M1185" t="s">
        <v>2956</v>
      </c>
      <c r="N1185" t="s">
        <v>40</v>
      </c>
      <c r="O1185" t="s">
        <v>96</v>
      </c>
      <c r="P1185" t="s">
        <v>1818</v>
      </c>
      <c r="Q1185" s="8">
        <v>15000</v>
      </c>
      <c r="R1185">
        <v>5</v>
      </c>
      <c r="S1185" s="8">
        <f>Table3[[#This Row],[Harga]]*Table3[[#This Row],[Quantity]]</f>
        <v>75000</v>
      </c>
      <c r="T1185">
        <v>0</v>
      </c>
      <c r="U1185" s="8">
        <f>Table3[[#This Row],[Discount]]*Table3[[#This Row],[Revenue]]</f>
        <v>0</v>
      </c>
      <c r="V1185" s="8">
        <f>Table3[[#This Row],[Revenue]]-Table3[[#This Row],[Total Discount]]</f>
        <v>75000</v>
      </c>
    </row>
    <row r="1186" spans="1:22" x14ac:dyDescent="0.35">
      <c r="A1186">
        <v>1182</v>
      </c>
      <c r="B1186" t="s">
        <v>3628</v>
      </c>
      <c r="C1186" s="5">
        <v>42817</v>
      </c>
      <c r="D1186" s="6">
        <v>2017</v>
      </c>
      <c r="E1186" s="5" t="s">
        <v>159</v>
      </c>
      <c r="F1186" s="7">
        <v>23</v>
      </c>
      <c r="G1186" t="s">
        <v>51</v>
      </c>
      <c r="H1186" t="s">
        <v>25</v>
      </c>
      <c r="I1186" t="s">
        <v>1652</v>
      </c>
      <c r="J1186" t="s">
        <v>75</v>
      </c>
      <c r="K1186" t="s">
        <v>324</v>
      </c>
      <c r="L1186">
        <v>94122</v>
      </c>
      <c r="M1186" t="s">
        <v>3629</v>
      </c>
      <c r="N1186" t="s">
        <v>30</v>
      </c>
      <c r="O1186" t="s">
        <v>55</v>
      </c>
      <c r="P1186" t="s">
        <v>3630</v>
      </c>
      <c r="Q1186" s="8">
        <v>212000</v>
      </c>
      <c r="R1186">
        <v>8</v>
      </c>
      <c r="S1186" s="8">
        <f>Table3[[#This Row],[Harga]]*Table3[[#This Row],[Quantity]]</f>
        <v>1696000</v>
      </c>
      <c r="T1186">
        <v>0</v>
      </c>
      <c r="U1186" s="8">
        <f>Table3[[#This Row],[Discount]]*Table3[[#This Row],[Revenue]]</f>
        <v>0</v>
      </c>
      <c r="V1186" s="8">
        <f>Table3[[#This Row],[Revenue]]-Table3[[#This Row],[Total Discount]]</f>
        <v>1696000</v>
      </c>
    </row>
    <row r="1187" spans="1:22" x14ac:dyDescent="0.35">
      <c r="A1187">
        <v>1183</v>
      </c>
      <c r="B1187" t="s">
        <v>3631</v>
      </c>
      <c r="C1187" s="5">
        <v>41852</v>
      </c>
      <c r="D1187" s="6">
        <v>2014</v>
      </c>
      <c r="E1187" s="5" t="s">
        <v>93</v>
      </c>
      <c r="F1187" s="7">
        <v>1</v>
      </c>
      <c r="G1187" t="s">
        <v>67</v>
      </c>
      <c r="H1187" t="s">
        <v>25</v>
      </c>
      <c r="I1187" t="s">
        <v>1763</v>
      </c>
      <c r="J1187" t="s">
        <v>75</v>
      </c>
      <c r="K1187" t="s">
        <v>329</v>
      </c>
      <c r="L1187">
        <v>19120</v>
      </c>
      <c r="M1187" t="s">
        <v>3632</v>
      </c>
      <c r="N1187" t="s">
        <v>40</v>
      </c>
      <c r="O1187" t="s">
        <v>180</v>
      </c>
      <c r="P1187" t="s">
        <v>3633</v>
      </c>
      <c r="Q1187" s="8">
        <v>6000</v>
      </c>
      <c r="R1187">
        <v>2</v>
      </c>
      <c r="S1187" s="8">
        <f>Table3[[#This Row],[Harga]]*Table3[[#This Row],[Quantity]]</f>
        <v>12000</v>
      </c>
      <c r="T1187">
        <v>0.2</v>
      </c>
      <c r="U1187" s="8">
        <f>Table3[[#This Row],[Discount]]*Table3[[#This Row],[Revenue]]</f>
        <v>2400</v>
      </c>
      <c r="V1187" s="8">
        <f>Table3[[#This Row],[Revenue]]-Table3[[#This Row],[Total Discount]]</f>
        <v>9600</v>
      </c>
    </row>
    <row r="1188" spans="1:22" x14ac:dyDescent="0.35">
      <c r="A1188">
        <v>1184</v>
      </c>
      <c r="B1188" t="s">
        <v>3634</v>
      </c>
      <c r="C1188" s="5">
        <v>42162</v>
      </c>
      <c r="D1188" s="6">
        <v>2015</v>
      </c>
      <c r="E1188" s="5" t="s">
        <v>34</v>
      </c>
      <c r="F1188" s="7">
        <v>7</v>
      </c>
      <c r="G1188" t="s">
        <v>51</v>
      </c>
      <c r="H1188" t="s">
        <v>25</v>
      </c>
      <c r="I1188" t="s">
        <v>3635</v>
      </c>
      <c r="J1188" t="s">
        <v>37</v>
      </c>
      <c r="K1188" t="s">
        <v>89</v>
      </c>
      <c r="L1188">
        <v>90036</v>
      </c>
      <c r="M1188" t="s">
        <v>3119</v>
      </c>
      <c r="N1188" t="s">
        <v>40</v>
      </c>
      <c r="O1188" t="s">
        <v>71</v>
      </c>
      <c r="P1188" t="s">
        <v>3120</v>
      </c>
      <c r="Q1188" s="8">
        <v>4000</v>
      </c>
      <c r="R1188">
        <v>5</v>
      </c>
      <c r="S1188" s="8">
        <f>Table3[[#This Row],[Harga]]*Table3[[#This Row],[Quantity]]</f>
        <v>20000</v>
      </c>
      <c r="T1188">
        <v>0.2</v>
      </c>
      <c r="U1188" s="8">
        <f>Table3[[#This Row],[Discount]]*Table3[[#This Row],[Revenue]]</f>
        <v>4000</v>
      </c>
      <c r="V1188" s="8">
        <f>Table3[[#This Row],[Revenue]]-Table3[[#This Row],[Total Discount]]</f>
        <v>16000</v>
      </c>
    </row>
    <row r="1189" spans="1:22" x14ac:dyDescent="0.35">
      <c r="A1189">
        <v>1185</v>
      </c>
      <c r="B1189" t="s">
        <v>3636</v>
      </c>
      <c r="C1189" s="5">
        <v>41955</v>
      </c>
      <c r="D1189" s="6">
        <v>2014</v>
      </c>
      <c r="E1189" s="5" t="s">
        <v>23</v>
      </c>
      <c r="F1189" s="7">
        <v>12</v>
      </c>
      <c r="G1189" t="s">
        <v>51</v>
      </c>
      <c r="H1189" t="s">
        <v>139</v>
      </c>
      <c r="I1189" t="s">
        <v>1719</v>
      </c>
      <c r="J1189" t="s">
        <v>27</v>
      </c>
      <c r="K1189" t="s">
        <v>420</v>
      </c>
      <c r="L1189">
        <v>90045</v>
      </c>
      <c r="M1189" t="s">
        <v>798</v>
      </c>
      <c r="N1189" t="s">
        <v>40</v>
      </c>
      <c r="O1189" t="s">
        <v>63</v>
      </c>
      <c r="P1189" t="s">
        <v>799</v>
      </c>
      <c r="Q1189" s="8">
        <v>10000</v>
      </c>
      <c r="R1189">
        <v>2</v>
      </c>
      <c r="S1189" s="8">
        <f>Table3[[#This Row],[Harga]]*Table3[[#This Row],[Quantity]]</f>
        <v>20000</v>
      </c>
      <c r="T1189">
        <v>0</v>
      </c>
      <c r="U1189" s="8">
        <f>Table3[[#This Row],[Discount]]*Table3[[#This Row],[Revenue]]</f>
        <v>0</v>
      </c>
      <c r="V1189" s="8">
        <f>Table3[[#This Row],[Revenue]]-Table3[[#This Row],[Total Discount]]</f>
        <v>20000</v>
      </c>
    </row>
    <row r="1190" spans="1:22" x14ac:dyDescent="0.35">
      <c r="A1190">
        <v>1186</v>
      </c>
      <c r="B1190" t="s">
        <v>3637</v>
      </c>
      <c r="C1190" s="5">
        <v>42733</v>
      </c>
      <c r="D1190" s="6">
        <v>2016</v>
      </c>
      <c r="E1190" s="5" t="s">
        <v>66</v>
      </c>
      <c r="F1190" s="7">
        <v>29</v>
      </c>
      <c r="G1190" t="s">
        <v>24</v>
      </c>
      <c r="H1190" t="s">
        <v>139</v>
      </c>
      <c r="I1190" t="s">
        <v>877</v>
      </c>
      <c r="J1190" t="s">
        <v>27</v>
      </c>
      <c r="K1190" t="s">
        <v>369</v>
      </c>
      <c r="L1190">
        <v>53209</v>
      </c>
      <c r="M1190" t="s">
        <v>3585</v>
      </c>
      <c r="N1190" t="s">
        <v>30</v>
      </c>
      <c r="O1190" t="s">
        <v>108</v>
      </c>
      <c r="P1190" t="s">
        <v>3586</v>
      </c>
      <c r="Q1190" s="8">
        <v>121000</v>
      </c>
      <c r="R1190">
        <v>5</v>
      </c>
      <c r="S1190" s="8">
        <f>Table3[[#This Row],[Harga]]*Table3[[#This Row],[Quantity]]</f>
        <v>605000</v>
      </c>
      <c r="T1190">
        <v>0</v>
      </c>
      <c r="U1190" s="8">
        <f>Table3[[#This Row],[Discount]]*Table3[[#This Row],[Revenue]]</f>
        <v>0</v>
      </c>
      <c r="V1190" s="8">
        <f>Table3[[#This Row],[Revenue]]-Table3[[#This Row],[Total Discount]]</f>
        <v>605000</v>
      </c>
    </row>
    <row r="1191" spans="1:22" x14ac:dyDescent="0.35">
      <c r="A1191">
        <v>1187</v>
      </c>
      <c r="B1191" t="s">
        <v>3638</v>
      </c>
      <c r="C1191" s="5">
        <v>42191</v>
      </c>
      <c r="D1191" s="6">
        <v>2015</v>
      </c>
      <c r="E1191" s="5" t="s">
        <v>104</v>
      </c>
      <c r="F1191" s="7">
        <v>6</v>
      </c>
      <c r="G1191" t="s">
        <v>51</v>
      </c>
      <c r="H1191" t="s">
        <v>25</v>
      </c>
      <c r="I1191" t="s">
        <v>2313</v>
      </c>
      <c r="J1191" t="s">
        <v>75</v>
      </c>
      <c r="K1191" t="s">
        <v>253</v>
      </c>
      <c r="L1191">
        <v>1040</v>
      </c>
      <c r="M1191" t="s">
        <v>910</v>
      </c>
      <c r="N1191" t="s">
        <v>30</v>
      </c>
      <c r="O1191" t="s">
        <v>31</v>
      </c>
      <c r="P1191" t="s">
        <v>911</v>
      </c>
      <c r="Q1191" s="8">
        <v>206000</v>
      </c>
      <c r="R1191">
        <v>2</v>
      </c>
      <c r="S1191" s="8">
        <f>Table3[[#This Row],[Harga]]*Table3[[#This Row],[Quantity]]</f>
        <v>412000</v>
      </c>
      <c r="T1191">
        <v>0</v>
      </c>
      <c r="U1191" s="8">
        <f>Table3[[#This Row],[Discount]]*Table3[[#This Row],[Revenue]]</f>
        <v>0</v>
      </c>
      <c r="V1191" s="8">
        <f>Table3[[#This Row],[Revenue]]-Table3[[#This Row],[Total Discount]]</f>
        <v>412000</v>
      </c>
    </row>
    <row r="1192" spans="1:22" x14ac:dyDescent="0.35">
      <c r="A1192">
        <v>1188</v>
      </c>
      <c r="B1192" t="s">
        <v>3639</v>
      </c>
      <c r="C1192" s="5">
        <v>43020</v>
      </c>
      <c r="D1192" s="6">
        <v>2017</v>
      </c>
      <c r="E1192" s="5" t="s">
        <v>44</v>
      </c>
      <c r="F1192" s="7">
        <v>12</v>
      </c>
      <c r="G1192" t="s">
        <v>51</v>
      </c>
      <c r="H1192" t="s">
        <v>25</v>
      </c>
      <c r="I1192" t="s">
        <v>3640</v>
      </c>
      <c r="J1192" t="s">
        <v>37</v>
      </c>
      <c r="K1192" t="s">
        <v>38</v>
      </c>
      <c r="L1192">
        <v>87105</v>
      </c>
      <c r="M1192" t="s">
        <v>3641</v>
      </c>
      <c r="N1192" t="s">
        <v>135</v>
      </c>
      <c r="O1192" t="s">
        <v>162</v>
      </c>
      <c r="P1192" t="s">
        <v>3642</v>
      </c>
      <c r="Q1192" s="8">
        <v>595000</v>
      </c>
      <c r="R1192">
        <v>5</v>
      </c>
      <c r="S1192" s="8">
        <f>Table3[[#This Row],[Harga]]*Table3[[#This Row],[Quantity]]</f>
        <v>2975000</v>
      </c>
      <c r="T1192">
        <v>0</v>
      </c>
      <c r="U1192" s="8">
        <f>Table3[[#This Row],[Discount]]*Table3[[#This Row],[Revenue]]</f>
        <v>0</v>
      </c>
      <c r="V1192" s="8">
        <f>Table3[[#This Row],[Revenue]]-Table3[[#This Row],[Total Discount]]</f>
        <v>2975000</v>
      </c>
    </row>
    <row r="1193" spans="1:22" x14ac:dyDescent="0.35">
      <c r="A1193">
        <v>1189</v>
      </c>
      <c r="B1193" t="s">
        <v>3643</v>
      </c>
      <c r="C1193" s="5">
        <v>42511</v>
      </c>
      <c r="D1193" s="6">
        <v>2016</v>
      </c>
      <c r="E1193" s="5" t="s">
        <v>87</v>
      </c>
      <c r="F1193" s="7">
        <v>21</v>
      </c>
      <c r="G1193" t="s">
        <v>24</v>
      </c>
      <c r="H1193" t="s">
        <v>25</v>
      </c>
      <c r="I1193" t="s">
        <v>146</v>
      </c>
      <c r="J1193" t="s">
        <v>37</v>
      </c>
      <c r="K1193" t="s">
        <v>274</v>
      </c>
      <c r="L1193">
        <v>89431</v>
      </c>
      <c r="M1193" t="s">
        <v>3644</v>
      </c>
      <c r="N1193" t="s">
        <v>135</v>
      </c>
      <c r="O1193" t="s">
        <v>567</v>
      </c>
      <c r="P1193" t="s">
        <v>3645</v>
      </c>
      <c r="Q1193" s="8">
        <v>2397000</v>
      </c>
      <c r="R1193">
        <v>10</v>
      </c>
      <c r="S1193" s="8">
        <f>Table3[[#This Row],[Harga]]*Table3[[#This Row],[Quantity]]</f>
        <v>23970000</v>
      </c>
      <c r="T1193">
        <v>0.2</v>
      </c>
      <c r="U1193" s="8">
        <f>Table3[[#This Row],[Discount]]*Table3[[#This Row],[Revenue]]</f>
        <v>4794000</v>
      </c>
      <c r="V1193" s="8">
        <f>Table3[[#This Row],[Revenue]]-Table3[[#This Row],[Total Discount]]</f>
        <v>19176000</v>
      </c>
    </row>
    <row r="1194" spans="1:22" x14ac:dyDescent="0.35">
      <c r="A1194">
        <v>1190</v>
      </c>
      <c r="B1194" t="s">
        <v>3646</v>
      </c>
      <c r="C1194" s="5">
        <v>43048</v>
      </c>
      <c r="D1194" s="6">
        <v>2017</v>
      </c>
      <c r="E1194" s="5" t="s">
        <v>23</v>
      </c>
      <c r="F1194" s="7">
        <v>9</v>
      </c>
      <c r="G1194" t="s">
        <v>51</v>
      </c>
      <c r="H1194" t="s">
        <v>105</v>
      </c>
      <c r="I1194" t="s">
        <v>3186</v>
      </c>
      <c r="J1194" t="s">
        <v>37</v>
      </c>
      <c r="K1194" t="s">
        <v>354</v>
      </c>
      <c r="L1194">
        <v>92236</v>
      </c>
      <c r="M1194" t="s">
        <v>3647</v>
      </c>
      <c r="N1194" t="s">
        <v>40</v>
      </c>
      <c r="O1194" t="s">
        <v>84</v>
      </c>
      <c r="P1194" t="s">
        <v>3648</v>
      </c>
      <c r="Q1194" s="8">
        <v>64000</v>
      </c>
      <c r="R1194">
        <v>2</v>
      </c>
      <c r="S1194" s="8">
        <f>Table3[[#This Row],[Harga]]*Table3[[#This Row],[Quantity]]</f>
        <v>128000</v>
      </c>
      <c r="T1194">
        <v>0</v>
      </c>
      <c r="U1194" s="8">
        <f>Table3[[#This Row],[Discount]]*Table3[[#This Row],[Revenue]]</f>
        <v>0</v>
      </c>
      <c r="V1194" s="8">
        <f>Table3[[#This Row],[Revenue]]-Table3[[#This Row],[Total Discount]]</f>
        <v>128000</v>
      </c>
    </row>
    <row r="1195" spans="1:22" x14ac:dyDescent="0.35">
      <c r="A1195">
        <v>1191</v>
      </c>
      <c r="B1195" t="s">
        <v>3649</v>
      </c>
      <c r="C1195" s="5">
        <v>42478</v>
      </c>
      <c r="D1195" s="6">
        <v>2016</v>
      </c>
      <c r="E1195" s="5" t="s">
        <v>58</v>
      </c>
      <c r="F1195" s="7">
        <v>18</v>
      </c>
      <c r="G1195" t="s">
        <v>24</v>
      </c>
      <c r="H1195" t="s">
        <v>25</v>
      </c>
      <c r="I1195" t="s">
        <v>3650</v>
      </c>
      <c r="J1195" t="s">
        <v>75</v>
      </c>
      <c r="K1195" t="s">
        <v>274</v>
      </c>
      <c r="L1195">
        <v>60126</v>
      </c>
      <c r="M1195" t="s">
        <v>241</v>
      </c>
      <c r="N1195" t="s">
        <v>40</v>
      </c>
      <c r="O1195" t="s">
        <v>84</v>
      </c>
      <c r="P1195" t="s">
        <v>242</v>
      </c>
      <c r="Q1195" s="8">
        <v>231000</v>
      </c>
      <c r="R1195">
        <v>3</v>
      </c>
      <c r="S1195" s="8">
        <f>Table3[[#This Row],[Harga]]*Table3[[#This Row],[Quantity]]</f>
        <v>693000</v>
      </c>
      <c r="T1195">
        <v>0.2</v>
      </c>
      <c r="U1195" s="8">
        <f>Table3[[#This Row],[Discount]]*Table3[[#This Row],[Revenue]]</f>
        <v>138600</v>
      </c>
      <c r="V1195" s="8">
        <f>Table3[[#This Row],[Revenue]]-Table3[[#This Row],[Total Discount]]</f>
        <v>554400</v>
      </c>
    </row>
    <row r="1196" spans="1:22" x14ac:dyDescent="0.35">
      <c r="A1196">
        <v>1192</v>
      </c>
      <c r="B1196" t="s">
        <v>3651</v>
      </c>
      <c r="C1196" s="5">
        <v>43094</v>
      </c>
      <c r="D1196" s="6">
        <v>2017</v>
      </c>
      <c r="E1196" s="5" t="s">
        <v>66</v>
      </c>
      <c r="F1196" s="7">
        <v>25</v>
      </c>
      <c r="G1196" t="s">
        <v>24</v>
      </c>
      <c r="H1196" t="s">
        <v>139</v>
      </c>
      <c r="I1196" t="s">
        <v>3524</v>
      </c>
      <c r="J1196" t="s">
        <v>27</v>
      </c>
      <c r="K1196" t="s">
        <v>151</v>
      </c>
      <c r="L1196">
        <v>45014</v>
      </c>
      <c r="M1196" t="s">
        <v>1666</v>
      </c>
      <c r="N1196" t="s">
        <v>135</v>
      </c>
      <c r="O1196" t="s">
        <v>162</v>
      </c>
      <c r="P1196" t="s">
        <v>1667</v>
      </c>
      <c r="Q1196" s="8">
        <v>86000</v>
      </c>
      <c r="R1196">
        <v>7</v>
      </c>
      <c r="S1196" s="8">
        <f>Table3[[#This Row],[Harga]]*Table3[[#This Row],[Quantity]]</f>
        <v>602000</v>
      </c>
      <c r="T1196">
        <v>0.2</v>
      </c>
      <c r="U1196" s="8">
        <f>Table3[[#This Row],[Discount]]*Table3[[#This Row],[Revenue]]</f>
        <v>120400</v>
      </c>
      <c r="V1196" s="8">
        <f>Table3[[#This Row],[Revenue]]-Table3[[#This Row],[Total Discount]]</f>
        <v>481600</v>
      </c>
    </row>
    <row r="1197" spans="1:22" x14ac:dyDescent="0.35">
      <c r="A1197">
        <v>1193</v>
      </c>
      <c r="B1197" t="s">
        <v>3652</v>
      </c>
      <c r="C1197" s="5">
        <v>42532</v>
      </c>
      <c r="D1197" s="6">
        <v>2016</v>
      </c>
      <c r="E1197" s="5" t="s">
        <v>34</v>
      </c>
      <c r="F1197" s="7">
        <v>11</v>
      </c>
      <c r="G1197" t="s">
        <v>116</v>
      </c>
      <c r="H1197" t="s">
        <v>139</v>
      </c>
      <c r="I1197" t="s">
        <v>459</v>
      </c>
      <c r="J1197" t="s">
        <v>37</v>
      </c>
      <c r="K1197" t="s">
        <v>324</v>
      </c>
      <c r="L1197">
        <v>76017</v>
      </c>
      <c r="M1197" t="s">
        <v>3653</v>
      </c>
      <c r="N1197" t="s">
        <v>40</v>
      </c>
      <c r="O1197" t="s">
        <v>71</v>
      </c>
      <c r="P1197" t="s">
        <v>3654</v>
      </c>
      <c r="Q1197" s="8">
        <v>2000</v>
      </c>
      <c r="R1197">
        <v>4</v>
      </c>
      <c r="S1197" s="8">
        <f>Table3[[#This Row],[Harga]]*Table3[[#This Row],[Quantity]]</f>
        <v>8000</v>
      </c>
      <c r="T1197">
        <v>0.8</v>
      </c>
      <c r="U1197" s="8">
        <f>Table3[[#This Row],[Discount]]*Table3[[#This Row],[Revenue]]</f>
        <v>6400</v>
      </c>
      <c r="V1197" s="8">
        <f>Table3[[#This Row],[Revenue]]-Table3[[#This Row],[Total Discount]]</f>
        <v>1600</v>
      </c>
    </row>
    <row r="1198" spans="1:22" x14ac:dyDescent="0.35">
      <c r="A1198">
        <v>1194</v>
      </c>
      <c r="B1198" t="s">
        <v>3655</v>
      </c>
      <c r="C1198" s="5">
        <v>42868</v>
      </c>
      <c r="D1198" s="6">
        <v>2017</v>
      </c>
      <c r="E1198" s="5" t="s">
        <v>87</v>
      </c>
      <c r="F1198" s="7">
        <v>13</v>
      </c>
      <c r="G1198" t="s">
        <v>24</v>
      </c>
      <c r="H1198" t="s">
        <v>139</v>
      </c>
      <c r="I1198" t="s">
        <v>852</v>
      </c>
      <c r="J1198" t="s">
        <v>75</v>
      </c>
      <c r="K1198" t="s">
        <v>38</v>
      </c>
      <c r="L1198">
        <v>94110</v>
      </c>
      <c r="M1198" t="s">
        <v>39</v>
      </c>
      <c r="N1198" t="s">
        <v>40</v>
      </c>
      <c r="O1198" t="s">
        <v>41</v>
      </c>
      <c r="P1198" t="s">
        <v>42</v>
      </c>
      <c r="Q1198" s="8">
        <v>15000</v>
      </c>
      <c r="R1198">
        <v>8</v>
      </c>
      <c r="S1198" s="8">
        <f>Table3[[#This Row],[Harga]]*Table3[[#This Row],[Quantity]]</f>
        <v>120000</v>
      </c>
      <c r="T1198">
        <v>0</v>
      </c>
      <c r="U1198" s="8">
        <f>Table3[[#This Row],[Discount]]*Table3[[#This Row],[Revenue]]</f>
        <v>0</v>
      </c>
      <c r="V1198" s="8">
        <f>Table3[[#This Row],[Revenue]]-Table3[[#This Row],[Total Discount]]</f>
        <v>120000</v>
      </c>
    </row>
    <row r="1199" spans="1:22" x14ac:dyDescent="0.35">
      <c r="A1199">
        <v>1195</v>
      </c>
      <c r="B1199" t="s">
        <v>3656</v>
      </c>
      <c r="C1199" s="5">
        <v>43097</v>
      </c>
      <c r="D1199" s="6">
        <v>2017</v>
      </c>
      <c r="E1199" s="5" t="s">
        <v>66</v>
      </c>
      <c r="F1199" s="7">
        <v>28</v>
      </c>
      <c r="G1199" t="s">
        <v>51</v>
      </c>
      <c r="H1199" t="s">
        <v>25</v>
      </c>
      <c r="I1199" t="s">
        <v>2291</v>
      </c>
      <c r="J1199" t="s">
        <v>37</v>
      </c>
      <c r="K1199" t="s">
        <v>82</v>
      </c>
      <c r="L1199">
        <v>98103</v>
      </c>
      <c r="M1199" t="s">
        <v>1218</v>
      </c>
      <c r="N1199" t="s">
        <v>30</v>
      </c>
      <c r="O1199" t="s">
        <v>55</v>
      </c>
      <c r="P1199" t="s">
        <v>1219</v>
      </c>
      <c r="Q1199" s="8">
        <v>15000</v>
      </c>
      <c r="R1199">
        <v>2</v>
      </c>
      <c r="S1199" s="8">
        <f>Table3[[#This Row],[Harga]]*Table3[[#This Row],[Quantity]]</f>
        <v>30000</v>
      </c>
      <c r="T1199">
        <v>0</v>
      </c>
      <c r="U1199" s="8">
        <f>Table3[[#This Row],[Discount]]*Table3[[#This Row],[Revenue]]</f>
        <v>0</v>
      </c>
      <c r="V1199" s="8">
        <f>Table3[[#This Row],[Revenue]]-Table3[[#This Row],[Total Discount]]</f>
        <v>30000</v>
      </c>
    </row>
    <row r="1200" spans="1:22" x14ac:dyDescent="0.35">
      <c r="A1200">
        <v>1196</v>
      </c>
      <c r="B1200" t="s">
        <v>3657</v>
      </c>
      <c r="C1200" s="5">
        <v>41723</v>
      </c>
      <c r="D1200" s="6">
        <v>2014</v>
      </c>
      <c r="E1200" s="5" t="s">
        <v>159</v>
      </c>
      <c r="F1200" s="7">
        <v>25</v>
      </c>
      <c r="G1200" t="s">
        <v>67</v>
      </c>
      <c r="H1200" t="s">
        <v>139</v>
      </c>
      <c r="I1200" t="s">
        <v>3658</v>
      </c>
      <c r="J1200" t="s">
        <v>27</v>
      </c>
      <c r="K1200" t="s">
        <v>519</v>
      </c>
      <c r="L1200">
        <v>10009</v>
      </c>
      <c r="M1200" t="s">
        <v>3659</v>
      </c>
      <c r="N1200" t="s">
        <v>30</v>
      </c>
      <c r="O1200" t="s">
        <v>108</v>
      </c>
      <c r="P1200" t="s">
        <v>3660</v>
      </c>
      <c r="Q1200" s="8">
        <v>367000</v>
      </c>
      <c r="R1200">
        <v>7</v>
      </c>
      <c r="S1200" s="8">
        <f>Table3[[#This Row],[Harga]]*Table3[[#This Row],[Quantity]]</f>
        <v>2569000</v>
      </c>
      <c r="T1200">
        <v>0.1</v>
      </c>
      <c r="U1200" s="8">
        <f>Table3[[#This Row],[Discount]]*Table3[[#This Row],[Revenue]]</f>
        <v>256900</v>
      </c>
      <c r="V1200" s="8">
        <f>Table3[[#This Row],[Revenue]]-Table3[[#This Row],[Total Discount]]</f>
        <v>2312100</v>
      </c>
    </row>
    <row r="1201" spans="1:22" x14ac:dyDescent="0.35">
      <c r="A1201">
        <v>1197</v>
      </c>
      <c r="B1201" t="s">
        <v>3661</v>
      </c>
      <c r="C1201" s="5">
        <v>42883</v>
      </c>
      <c r="D1201" s="6">
        <v>2017</v>
      </c>
      <c r="E1201" s="5" t="s">
        <v>87</v>
      </c>
      <c r="F1201" s="7">
        <v>28</v>
      </c>
      <c r="G1201" t="s">
        <v>24</v>
      </c>
      <c r="H1201" t="s">
        <v>25</v>
      </c>
      <c r="I1201" t="s">
        <v>508</v>
      </c>
      <c r="J1201" t="s">
        <v>27</v>
      </c>
      <c r="K1201" t="s">
        <v>324</v>
      </c>
      <c r="L1201">
        <v>77070</v>
      </c>
      <c r="M1201" t="s">
        <v>3296</v>
      </c>
      <c r="N1201" t="s">
        <v>135</v>
      </c>
      <c r="O1201" t="s">
        <v>136</v>
      </c>
      <c r="P1201" t="s">
        <v>3297</v>
      </c>
      <c r="Q1201" s="8">
        <v>85000</v>
      </c>
      <c r="R1201">
        <v>4</v>
      </c>
      <c r="S1201" s="8">
        <f>Table3[[#This Row],[Harga]]*Table3[[#This Row],[Quantity]]</f>
        <v>340000</v>
      </c>
      <c r="T1201">
        <v>0.2</v>
      </c>
      <c r="U1201" s="8">
        <f>Table3[[#This Row],[Discount]]*Table3[[#This Row],[Revenue]]</f>
        <v>68000</v>
      </c>
      <c r="V1201" s="8">
        <f>Table3[[#This Row],[Revenue]]-Table3[[#This Row],[Total Discount]]</f>
        <v>272000</v>
      </c>
    </row>
    <row r="1202" spans="1:22" x14ac:dyDescent="0.35">
      <c r="A1202">
        <v>1198</v>
      </c>
      <c r="B1202" t="s">
        <v>3662</v>
      </c>
      <c r="C1202" s="5">
        <v>42322</v>
      </c>
      <c r="D1202" s="6">
        <v>2015</v>
      </c>
      <c r="E1202" s="5" t="s">
        <v>23</v>
      </c>
      <c r="F1202" s="7">
        <v>14</v>
      </c>
      <c r="G1202" t="s">
        <v>67</v>
      </c>
      <c r="H1202" t="s">
        <v>25</v>
      </c>
      <c r="I1202" t="s">
        <v>3488</v>
      </c>
      <c r="J1202" t="s">
        <v>37</v>
      </c>
      <c r="K1202" t="s">
        <v>76</v>
      </c>
      <c r="L1202">
        <v>22153</v>
      </c>
      <c r="M1202" t="s">
        <v>3663</v>
      </c>
      <c r="N1202" t="s">
        <v>40</v>
      </c>
      <c r="O1202" t="s">
        <v>143</v>
      </c>
      <c r="P1202" t="s">
        <v>3664</v>
      </c>
      <c r="Q1202" s="8">
        <v>34000</v>
      </c>
      <c r="R1202">
        <v>2</v>
      </c>
      <c r="S1202" s="8">
        <f>Table3[[#This Row],[Harga]]*Table3[[#This Row],[Quantity]]</f>
        <v>68000</v>
      </c>
      <c r="T1202">
        <v>0</v>
      </c>
      <c r="U1202" s="8">
        <f>Table3[[#This Row],[Discount]]*Table3[[#This Row],[Revenue]]</f>
        <v>0</v>
      </c>
      <c r="V1202" s="8">
        <f>Table3[[#This Row],[Revenue]]-Table3[[#This Row],[Total Discount]]</f>
        <v>68000</v>
      </c>
    </row>
    <row r="1203" spans="1:22" x14ac:dyDescent="0.35">
      <c r="A1203">
        <v>1199</v>
      </c>
      <c r="B1203" t="s">
        <v>3665</v>
      </c>
      <c r="C1203" s="5">
        <v>42919</v>
      </c>
      <c r="D1203" s="6">
        <v>2017</v>
      </c>
      <c r="E1203" s="5" t="s">
        <v>104</v>
      </c>
      <c r="F1203" s="7">
        <v>3</v>
      </c>
      <c r="G1203" t="s">
        <v>35</v>
      </c>
      <c r="H1203" t="s">
        <v>139</v>
      </c>
      <c r="I1203" t="s">
        <v>1159</v>
      </c>
      <c r="J1203" t="s">
        <v>27</v>
      </c>
      <c r="K1203" t="s">
        <v>222</v>
      </c>
      <c r="L1203">
        <v>87401</v>
      </c>
      <c r="M1203" t="s">
        <v>3509</v>
      </c>
      <c r="N1203" t="s">
        <v>30</v>
      </c>
      <c r="O1203" t="s">
        <v>55</v>
      </c>
      <c r="P1203" t="s">
        <v>3510</v>
      </c>
      <c r="Q1203" s="8">
        <v>182000</v>
      </c>
      <c r="R1203">
        <v>9</v>
      </c>
      <c r="S1203" s="8">
        <f>Table3[[#This Row],[Harga]]*Table3[[#This Row],[Quantity]]</f>
        <v>1638000</v>
      </c>
      <c r="T1203">
        <v>0</v>
      </c>
      <c r="U1203" s="8">
        <f>Table3[[#This Row],[Discount]]*Table3[[#This Row],[Revenue]]</f>
        <v>0</v>
      </c>
      <c r="V1203" s="8">
        <f>Table3[[#This Row],[Revenue]]-Table3[[#This Row],[Total Discount]]</f>
        <v>1638000</v>
      </c>
    </row>
    <row r="1204" spans="1:22" x14ac:dyDescent="0.35">
      <c r="A1204">
        <v>1200</v>
      </c>
      <c r="B1204" t="s">
        <v>3666</v>
      </c>
      <c r="C1204" s="5">
        <v>41961</v>
      </c>
      <c r="D1204" s="6">
        <v>2014</v>
      </c>
      <c r="E1204" s="5" t="s">
        <v>23</v>
      </c>
      <c r="F1204" s="7">
        <v>18</v>
      </c>
      <c r="G1204" t="s">
        <v>116</v>
      </c>
      <c r="H1204" t="s">
        <v>139</v>
      </c>
      <c r="I1204" t="s">
        <v>3667</v>
      </c>
      <c r="J1204" t="s">
        <v>27</v>
      </c>
      <c r="K1204" t="s">
        <v>193</v>
      </c>
      <c r="L1204">
        <v>80027</v>
      </c>
      <c r="M1204" t="s">
        <v>3668</v>
      </c>
      <c r="N1204" t="s">
        <v>30</v>
      </c>
      <c r="O1204" t="s">
        <v>48</v>
      </c>
      <c r="P1204" t="s">
        <v>3669</v>
      </c>
      <c r="Q1204" s="8">
        <v>146000</v>
      </c>
      <c r="R1204">
        <v>2</v>
      </c>
      <c r="S1204" s="8">
        <f>Table3[[#This Row],[Harga]]*Table3[[#This Row],[Quantity]]</f>
        <v>292000</v>
      </c>
      <c r="T1204">
        <v>0.5</v>
      </c>
      <c r="U1204" s="8">
        <f>Table3[[#This Row],[Discount]]*Table3[[#This Row],[Revenue]]</f>
        <v>146000</v>
      </c>
      <c r="V1204" s="8">
        <f>Table3[[#This Row],[Revenue]]-Table3[[#This Row],[Total Discount]]</f>
        <v>146000</v>
      </c>
    </row>
    <row r="1205" spans="1:22" x14ac:dyDescent="0.35">
      <c r="A1205">
        <v>1201</v>
      </c>
      <c r="B1205" t="s">
        <v>3670</v>
      </c>
      <c r="C1205" s="5">
        <v>42933</v>
      </c>
      <c r="D1205" s="6">
        <v>2017</v>
      </c>
      <c r="E1205" s="5" t="s">
        <v>104</v>
      </c>
      <c r="F1205" s="7">
        <v>17</v>
      </c>
      <c r="G1205" t="s">
        <v>67</v>
      </c>
      <c r="H1205" t="s">
        <v>25</v>
      </c>
      <c r="I1205" t="s">
        <v>2731</v>
      </c>
      <c r="J1205" t="s">
        <v>27</v>
      </c>
      <c r="K1205" t="s">
        <v>61</v>
      </c>
      <c r="L1205">
        <v>33614</v>
      </c>
      <c r="M1205" t="s">
        <v>2743</v>
      </c>
      <c r="N1205" t="s">
        <v>30</v>
      </c>
      <c r="O1205" t="s">
        <v>55</v>
      </c>
      <c r="P1205" t="s">
        <v>2744</v>
      </c>
      <c r="Q1205" s="8">
        <v>15000</v>
      </c>
      <c r="R1205">
        <v>2</v>
      </c>
      <c r="S1205" s="8">
        <f>Table3[[#This Row],[Harga]]*Table3[[#This Row],[Quantity]]</f>
        <v>30000</v>
      </c>
      <c r="T1205">
        <v>0.2</v>
      </c>
      <c r="U1205" s="8">
        <f>Table3[[#This Row],[Discount]]*Table3[[#This Row],[Revenue]]</f>
        <v>6000</v>
      </c>
      <c r="V1205" s="8">
        <f>Table3[[#This Row],[Revenue]]-Table3[[#This Row],[Total Discount]]</f>
        <v>24000</v>
      </c>
    </row>
    <row r="1206" spans="1:22" x14ac:dyDescent="0.35">
      <c r="A1206">
        <v>1202</v>
      </c>
      <c r="B1206" t="s">
        <v>3671</v>
      </c>
      <c r="C1206" s="5">
        <v>42512</v>
      </c>
      <c r="D1206" s="6">
        <v>2016</v>
      </c>
      <c r="E1206" s="5" t="s">
        <v>87</v>
      </c>
      <c r="F1206" s="7">
        <v>22</v>
      </c>
      <c r="G1206" t="s">
        <v>67</v>
      </c>
      <c r="H1206" t="s">
        <v>139</v>
      </c>
      <c r="I1206" t="s">
        <v>3299</v>
      </c>
      <c r="J1206" t="s">
        <v>27</v>
      </c>
      <c r="K1206" t="s">
        <v>222</v>
      </c>
      <c r="L1206">
        <v>7055</v>
      </c>
      <c r="M1206" t="s">
        <v>684</v>
      </c>
      <c r="N1206" t="s">
        <v>135</v>
      </c>
      <c r="O1206" t="s">
        <v>136</v>
      </c>
      <c r="P1206" t="s">
        <v>685</v>
      </c>
      <c r="Q1206" s="8">
        <v>83000</v>
      </c>
      <c r="R1206">
        <v>5</v>
      </c>
      <c r="S1206" s="8">
        <f>Table3[[#This Row],[Harga]]*Table3[[#This Row],[Quantity]]</f>
        <v>415000</v>
      </c>
      <c r="T1206">
        <v>0</v>
      </c>
      <c r="U1206" s="8">
        <f>Table3[[#This Row],[Discount]]*Table3[[#This Row],[Revenue]]</f>
        <v>0</v>
      </c>
      <c r="V1206" s="8">
        <f>Table3[[#This Row],[Revenue]]-Table3[[#This Row],[Total Discount]]</f>
        <v>415000</v>
      </c>
    </row>
    <row r="1207" spans="1:22" x14ac:dyDescent="0.35">
      <c r="A1207">
        <v>1203</v>
      </c>
      <c r="B1207" t="s">
        <v>3672</v>
      </c>
      <c r="C1207" s="5">
        <v>42272</v>
      </c>
      <c r="D1207" s="6">
        <v>2015</v>
      </c>
      <c r="E1207" s="5" t="s">
        <v>111</v>
      </c>
      <c r="F1207" s="7">
        <v>25</v>
      </c>
      <c r="G1207" t="s">
        <v>35</v>
      </c>
      <c r="H1207" t="s">
        <v>25</v>
      </c>
      <c r="I1207" t="s">
        <v>3155</v>
      </c>
      <c r="J1207" t="s">
        <v>27</v>
      </c>
      <c r="K1207" t="s">
        <v>283</v>
      </c>
      <c r="L1207">
        <v>90004</v>
      </c>
      <c r="M1207" t="s">
        <v>3673</v>
      </c>
      <c r="N1207" t="s">
        <v>40</v>
      </c>
      <c r="O1207" t="s">
        <v>143</v>
      </c>
      <c r="P1207" t="s">
        <v>3674</v>
      </c>
      <c r="Q1207" s="8">
        <v>18000</v>
      </c>
      <c r="R1207">
        <v>2</v>
      </c>
      <c r="S1207" s="8">
        <f>Table3[[#This Row],[Harga]]*Table3[[#This Row],[Quantity]]</f>
        <v>36000</v>
      </c>
      <c r="T1207">
        <v>0</v>
      </c>
      <c r="U1207" s="8">
        <f>Table3[[#This Row],[Discount]]*Table3[[#This Row],[Revenue]]</f>
        <v>0</v>
      </c>
      <c r="V1207" s="8">
        <f>Table3[[#This Row],[Revenue]]-Table3[[#This Row],[Total Discount]]</f>
        <v>36000</v>
      </c>
    </row>
    <row r="1208" spans="1:22" x14ac:dyDescent="0.35">
      <c r="A1208">
        <v>1204</v>
      </c>
      <c r="B1208" t="s">
        <v>3675</v>
      </c>
      <c r="C1208" s="5">
        <v>42674</v>
      </c>
      <c r="D1208" s="6">
        <v>2016</v>
      </c>
      <c r="E1208" s="5" t="s">
        <v>44</v>
      </c>
      <c r="F1208" s="7">
        <v>31</v>
      </c>
      <c r="G1208" t="s">
        <v>24</v>
      </c>
      <c r="H1208" t="s">
        <v>25</v>
      </c>
      <c r="I1208" t="s">
        <v>1055</v>
      </c>
      <c r="J1208" t="s">
        <v>27</v>
      </c>
      <c r="K1208" t="s">
        <v>38</v>
      </c>
      <c r="L1208">
        <v>19143</v>
      </c>
      <c r="M1208" t="s">
        <v>2941</v>
      </c>
      <c r="N1208" t="s">
        <v>30</v>
      </c>
      <c r="O1208" t="s">
        <v>108</v>
      </c>
      <c r="P1208" t="s">
        <v>2942</v>
      </c>
      <c r="Q1208" s="8">
        <v>141000</v>
      </c>
      <c r="R1208">
        <v>5</v>
      </c>
      <c r="S1208" s="8">
        <f>Table3[[#This Row],[Harga]]*Table3[[#This Row],[Quantity]]</f>
        <v>705000</v>
      </c>
      <c r="T1208">
        <v>0.3</v>
      </c>
      <c r="U1208" s="8">
        <f>Table3[[#This Row],[Discount]]*Table3[[#This Row],[Revenue]]</f>
        <v>211500</v>
      </c>
      <c r="V1208" s="8">
        <f>Table3[[#This Row],[Revenue]]-Table3[[#This Row],[Total Discount]]</f>
        <v>493500</v>
      </c>
    </row>
    <row r="1209" spans="1:22" x14ac:dyDescent="0.35">
      <c r="A1209">
        <v>1205</v>
      </c>
      <c r="B1209" t="s">
        <v>3676</v>
      </c>
      <c r="C1209" s="5">
        <v>42261</v>
      </c>
      <c r="D1209" s="6">
        <v>2015</v>
      </c>
      <c r="E1209" s="5" t="s">
        <v>111</v>
      </c>
      <c r="F1209" s="7">
        <v>14</v>
      </c>
      <c r="G1209" t="s">
        <v>51</v>
      </c>
      <c r="H1209" t="s">
        <v>131</v>
      </c>
      <c r="I1209" t="s">
        <v>975</v>
      </c>
      <c r="J1209" t="s">
        <v>27</v>
      </c>
      <c r="K1209" t="s">
        <v>213</v>
      </c>
      <c r="L1209">
        <v>29406</v>
      </c>
      <c r="M1209" t="s">
        <v>952</v>
      </c>
      <c r="N1209" t="s">
        <v>40</v>
      </c>
      <c r="O1209" t="s">
        <v>84</v>
      </c>
      <c r="P1209" t="s">
        <v>953</v>
      </c>
      <c r="Q1209" s="8">
        <v>450000</v>
      </c>
      <c r="R1209">
        <v>3</v>
      </c>
      <c r="S1209" s="8">
        <f>Table3[[#This Row],[Harga]]*Table3[[#This Row],[Quantity]]</f>
        <v>1350000</v>
      </c>
      <c r="T1209">
        <v>0</v>
      </c>
      <c r="U1209" s="8">
        <f>Table3[[#This Row],[Discount]]*Table3[[#This Row],[Revenue]]</f>
        <v>0</v>
      </c>
      <c r="V1209" s="8">
        <f>Table3[[#This Row],[Revenue]]-Table3[[#This Row],[Total Discount]]</f>
        <v>1350000</v>
      </c>
    </row>
    <row r="1210" spans="1:22" x14ac:dyDescent="0.35">
      <c r="A1210">
        <v>1206</v>
      </c>
      <c r="B1210" t="s">
        <v>3677</v>
      </c>
      <c r="C1210" s="5">
        <v>42679</v>
      </c>
      <c r="D1210" s="6">
        <v>2016</v>
      </c>
      <c r="E1210" s="5" t="s">
        <v>23</v>
      </c>
      <c r="F1210" s="7">
        <v>5</v>
      </c>
      <c r="G1210" t="s">
        <v>24</v>
      </c>
      <c r="H1210" t="s">
        <v>25</v>
      </c>
      <c r="I1210" t="s">
        <v>240</v>
      </c>
      <c r="J1210" t="s">
        <v>75</v>
      </c>
      <c r="K1210" t="s">
        <v>38</v>
      </c>
      <c r="L1210">
        <v>95123</v>
      </c>
      <c r="M1210" t="s">
        <v>3678</v>
      </c>
      <c r="N1210" t="s">
        <v>40</v>
      </c>
      <c r="O1210" t="s">
        <v>71</v>
      </c>
      <c r="P1210" t="s">
        <v>3679</v>
      </c>
      <c r="Q1210" s="8">
        <v>30000</v>
      </c>
      <c r="R1210">
        <v>5</v>
      </c>
      <c r="S1210" s="8">
        <f>Table3[[#This Row],[Harga]]*Table3[[#This Row],[Quantity]]</f>
        <v>150000</v>
      </c>
      <c r="T1210">
        <v>0.2</v>
      </c>
      <c r="U1210" s="8">
        <f>Table3[[#This Row],[Discount]]*Table3[[#This Row],[Revenue]]</f>
        <v>30000</v>
      </c>
      <c r="V1210" s="8">
        <f>Table3[[#This Row],[Revenue]]-Table3[[#This Row],[Total Discount]]</f>
        <v>120000</v>
      </c>
    </row>
    <row r="1211" spans="1:22" x14ac:dyDescent="0.35">
      <c r="A1211">
        <v>1207</v>
      </c>
      <c r="B1211" t="s">
        <v>3680</v>
      </c>
      <c r="C1211" s="5">
        <v>42811</v>
      </c>
      <c r="D1211" s="6">
        <v>2017</v>
      </c>
      <c r="E1211" s="5" t="s">
        <v>159</v>
      </c>
      <c r="F1211" s="7">
        <v>17</v>
      </c>
      <c r="G1211" t="s">
        <v>116</v>
      </c>
      <c r="H1211" t="s">
        <v>25</v>
      </c>
      <c r="I1211" t="s">
        <v>3413</v>
      </c>
      <c r="J1211" t="s">
        <v>27</v>
      </c>
      <c r="K1211" t="s">
        <v>76</v>
      </c>
      <c r="L1211">
        <v>10011</v>
      </c>
      <c r="M1211" t="s">
        <v>3681</v>
      </c>
      <c r="N1211" t="s">
        <v>40</v>
      </c>
      <c r="O1211" t="s">
        <v>41</v>
      </c>
      <c r="P1211" t="s">
        <v>3682</v>
      </c>
      <c r="Q1211" s="8">
        <v>19000</v>
      </c>
      <c r="R1211">
        <v>5</v>
      </c>
      <c r="S1211" s="8">
        <f>Table3[[#This Row],[Harga]]*Table3[[#This Row],[Quantity]]</f>
        <v>95000</v>
      </c>
      <c r="T1211">
        <v>0</v>
      </c>
      <c r="U1211" s="8">
        <f>Table3[[#This Row],[Discount]]*Table3[[#This Row],[Revenue]]</f>
        <v>0</v>
      </c>
      <c r="V1211" s="8">
        <f>Table3[[#This Row],[Revenue]]-Table3[[#This Row],[Total Discount]]</f>
        <v>95000</v>
      </c>
    </row>
    <row r="1212" spans="1:22" x14ac:dyDescent="0.35">
      <c r="A1212">
        <v>1208</v>
      </c>
      <c r="B1212" t="s">
        <v>3683</v>
      </c>
      <c r="C1212" s="5">
        <v>42962</v>
      </c>
      <c r="D1212" s="6">
        <v>2017</v>
      </c>
      <c r="E1212" s="5" t="s">
        <v>93</v>
      </c>
      <c r="F1212" s="7">
        <v>15</v>
      </c>
      <c r="G1212" t="s">
        <v>116</v>
      </c>
      <c r="H1212" t="s">
        <v>25</v>
      </c>
      <c r="I1212" t="s">
        <v>2672</v>
      </c>
      <c r="J1212" t="s">
        <v>27</v>
      </c>
      <c r="K1212" t="s">
        <v>53</v>
      </c>
      <c r="L1212">
        <v>7060</v>
      </c>
      <c r="M1212" t="s">
        <v>3684</v>
      </c>
      <c r="N1212" t="s">
        <v>40</v>
      </c>
      <c r="O1212" t="s">
        <v>78</v>
      </c>
      <c r="P1212" t="s">
        <v>3685</v>
      </c>
      <c r="Q1212" s="8">
        <v>98000</v>
      </c>
      <c r="R1212">
        <v>2</v>
      </c>
      <c r="S1212" s="8">
        <f>Table3[[#This Row],[Harga]]*Table3[[#This Row],[Quantity]]</f>
        <v>196000</v>
      </c>
      <c r="T1212">
        <v>0</v>
      </c>
      <c r="U1212" s="8">
        <f>Table3[[#This Row],[Discount]]*Table3[[#This Row],[Revenue]]</f>
        <v>0</v>
      </c>
      <c r="V1212" s="8">
        <f>Table3[[#This Row],[Revenue]]-Table3[[#This Row],[Total Discount]]</f>
        <v>196000</v>
      </c>
    </row>
    <row r="1213" spans="1:22" x14ac:dyDescent="0.35">
      <c r="A1213">
        <v>1209</v>
      </c>
      <c r="B1213" t="s">
        <v>3686</v>
      </c>
      <c r="C1213" s="5">
        <v>42196</v>
      </c>
      <c r="D1213" s="6">
        <v>2015</v>
      </c>
      <c r="E1213" s="5" t="s">
        <v>104</v>
      </c>
      <c r="F1213" s="7">
        <v>11</v>
      </c>
      <c r="G1213" t="s">
        <v>24</v>
      </c>
      <c r="H1213" t="s">
        <v>25</v>
      </c>
      <c r="I1213" t="s">
        <v>3687</v>
      </c>
      <c r="J1213" t="s">
        <v>27</v>
      </c>
      <c r="K1213" t="s">
        <v>274</v>
      </c>
      <c r="L1213">
        <v>98115</v>
      </c>
      <c r="M1213" t="s">
        <v>3688</v>
      </c>
      <c r="N1213" t="s">
        <v>40</v>
      </c>
      <c r="O1213" t="s">
        <v>63</v>
      </c>
      <c r="P1213" t="s">
        <v>3689</v>
      </c>
      <c r="Q1213" s="8">
        <v>30000</v>
      </c>
      <c r="R1213">
        <v>3</v>
      </c>
      <c r="S1213" s="8">
        <f>Table3[[#This Row],[Harga]]*Table3[[#This Row],[Quantity]]</f>
        <v>90000</v>
      </c>
      <c r="T1213">
        <v>0</v>
      </c>
      <c r="U1213" s="8">
        <f>Table3[[#This Row],[Discount]]*Table3[[#This Row],[Revenue]]</f>
        <v>0</v>
      </c>
      <c r="V1213" s="8">
        <f>Table3[[#This Row],[Revenue]]-Table3[[#This Row],[Total Discount]]</f>
        <v>90000</v>
      </c>
    </row>
    <row r="1214" spans="1:22" x14ac:dyDescent="0.35">
      <c r="A1214">
        <v>1210</v>
      </c>
      <c r="B1214" t="s">
        <v>3690</v>
      </c>
      <c r="C1214" s="5">
        <v>43072</v>
      </c>
      <c r="D1214" s="6">
        <v>2017</v>
      </c>
      <c r="E1214" s="5" t="s">
        <v>66</v>
      </c>
      <c r="F1214" s="7">
        <v>3</v>
      </c>
      <c r="G1214" t="s">
        <v>51</v>
      </c>
      <c r="H1214" t="s">
        <v>25</v>
      </c>
      <c r="I1214" t="s">
        <v>2192</v>
      </c>
      <c r="J1214" t="s">
        <v>27</v>
      </c>
      <c r="K1214" t="s">
        <v>141</v>
      </c>
      <c r="L1214">
        <v>10009</v>
      </c>
      <c r="M1214" t="s">
        <v>1889</v>
      </c>
      <c r="N1214" t="s">
        <v>40</v>
      </c>
      <c r="O1214" t="s">
        <v>71</v>
      </c>
      <c r="P1214" t="s">
        <v>1890</v>
      </c>
      <c r="Q1214" s="8">
        <v>26000</v>
      </c>
      <c r="R1214">
        <v>5</v>
      </c>
      <c r="S1214" s="8">
        <f>Table3[[#This Row],[Harga]]*Table3[[#This Row],[Quantity]]</f>
        <v>130000</v>
      </c>
      <c r="T1214">
        <v>0.2</v>
      </c>
      <c r="U1214" s="8">
        <f>Table3[[#This Row],[Discount]]*Table3[[#This Row],[Revenue]]</f>
        <v>26000</v>
      </c>
      <c r="V1214" s="8">
        <f>Table3[[#This Row],[Revenue]]-Table3[[#This Row],[Total Discount]]</f>
        <v>104000</v>
      </c>
    </row>
    <row r="1215" spans="1:22" x14ac:dyDescent="0.35">
      <c r="A1215">
        <v>1211</v>
      </c>
      <c r="B1215" t="s">
        <v>3691</v>
      </c>
      <c r="C1215" s="5">
        <v>42859</v>
      </c>
      <c r="D1215" s="6">
        <v>2017</v>
      </c>
      <c r="E1215" s="5" t="s">
        <v>87</v>
      </c>
      <c r="F1215" s="7">
        <v>4</v>
      </c>
      <c r="G1215" t="s">
        <v>67</v>
      </c>
      <c r="H1215" t="s">
        <v>139</v>
      </c>
      <c r="I1215" t="s">
        <v>859</v>
      </c>
      <c r="J1215" t="s">
        <v>27</v>
      </c>
      <c r="K1215" t="s">
        <v>127</v>
      </c>
      <c r="L1215">
        <v>23602</v>
      </c>
      <c r="M1215" t="s">
        <v>3692</v>
      </c>
      <c r="N1215" t="s">
        <v>40</v>
      </c>
      <c r="O1215" t="s">
        <v>63</v>
      </c>
      <c r="P1215" t="s">
        <v>3693</v>
      </c>
      <c r="Q1215" s="8">
        <v>10000</v>
      </c>
      <c r="R1215">
        <v>1</v>
      </c>
      <c r="S1215" s="8">
        <f>Table3[[#This Row],[Harga]]*Table3[[#This Row],[Quantity]]</f>
        <v>10000</v>
      </c>
      <c r="T1215">
        <v>0</v>
      </c>
      <c r="U1215" s="8">
        <f>Table3[[#This Row],[Discount]]*Table3[[#This Row],[Revenue]]</f>
        <v>0</v>
      </c>
      <c r="V1215" s="8">
        <f>Table3[[#This Row],[Revenue]]-Table3[[#This Row],[Total Discount]]</f>
        <v>10000</v>
      </c>
    </row>
    <row r="1216" spans="1:22" x14ac:dyDescent="0.35">
      <c r="A1216">
        <v>1212</v>
      </c>
      <c r="B1216" t="s">
        <v>3694</v>
      </c>
      <c r="C1216" s="5">
        <v>42391</v>
      </c>
      <c r="D1216" s="6">
        <v>2016</v>
      </c>
      <c r="E1216" s="5" t="s">
        <v>115</v>
      </c>
      <c r="F1216" s="7">
        <v>22</v>
      </c>
      <c r="G1216" t="s">
        <v>67</v>
      </c>
      <c r="H1216" t="s">
        <v>25</v>
      </c>
      <c r="I1216" t="s">
        <v>3695</v>
      </c>
      <c r="J1216" t="s">
        <v>27</v>
      </c>
      <c r="K1216" t="s">
        <v>28</v>
      </c>
      <c r="L1216">
        <v>28314</v>
      </c>
      <c r="M1216" t="s">
        <v>3696</v>
      </c>
      <c r="N1216" t="s">
        <v>30</v>
      </c>
      <c r="O1216" t="s">
        <v>55</v>
      </c>
      <c r="P1216" t="s">
        <v>3697</v>
      </c>
      <c r="Q1216" s="8">
        <v>15000</v>
      </c>
      <c r="R1216">
        <v>8</v>
      </c>
      <c r="S1216" s="8">
        <f>Table3[[#This Row],[Harga]]*Table3[[#This Row],[Quantity]]</f>
        <v>120000</v>
      </c>
      <c r="T1216">
        <v>0.2</v>
      </c>
      <c r="U1216" s="8">
        <f>Table3[[#This Row],[Discount]]*Table3[[#This Row],[Revenue]]</f>
        <v>24000</v>
      </c>
      <c r="V1216" s="8">
        <f>Table3[[#This Row],[Revenue]]-Table3[[#This Row],[Total Discount]]</f>
        <v>96000</v>
      </c>
    </row>
    <row r="1217" spans="1:22" x14ac:dyDescent="0.35">
      <c r="A1217">
        <v>1213</v>
      </c>
      <c r="B1217" t="s">
        <v>3698</v>
      </c>
      <c r="C1217" s="5">
        <v>42677</v>
      </c>
      <c r="D1217" s="6">
        <v>2016</v>
      </c>
      <c r="E1217" s="5" t="s">
        <v>23</v>
      </c>
      <c r="F1217" s="7">
        <v>3</v>
      </c>
      <c r="G1217" t="s">
        <v>67</v>
      </c>
      <c r="H1217" t="s">
        <v>139</v>
      </c>
      <c r="I1217" t="s">
        <v>2125</v>
      </c>
      <c r="J1217" t="s">
        <v>27</v>
      </c>
      <c r="K1217" t="s">
        <v>76</v>
      </c>
      <c r="L1217">
        <v>90032</v>
      </c>
      <c r="M1217" t="s">
        <v>3699</v>
      </c>
      <c r="N1217" t="s">
        <v>30</v>
      </c>
      <c r="O1217" t="s">
        <v>108</v>
      </c>
      <c r="P1217" t="s">
        <v>3700</v>
      </c>
      <c r="Q1217" s="8">
        <v>218000</v>
      </c>
      <c r="R1217">
        <v>2</v>
      </c>
      <c r="S1217" s="8">
        <f>Table3[[#This Row],[Harga]]*Table3[[#This Row],[Quantity]]</f>
        <v>436000</v>
      </c>
      <c r="T1217">
        <v>0.2</v>
      </c>
      <c r="U1217" s="8">
        <f>Table3[[#This Row],[Discount]]*Table3[[#This Row],[Revenue]]</f>
        <v>87200</v>
      </c>
      <c r="V1217" s="8">
        <f>Table3[[#This Row],[Revenue]]-Table3[[#This Row],[Total Discount]]</f>
        <v>348800</v>
      </c>
    </row>
    <row r="1218" spans="1:22" x14ac:dyDescent="0.35">
      <c r="A1218">
        <v>1214</v>
      </c>
      <c r="B1218" t="s">
        <v>3701</v>
      </c>
      <c r="C1218" s="5">
        <v>42982</v>
      </c>
      <c r="D1218" s="6">
        <v>2017</v>
      </c>
      <c r="E1218" s="5" t="s">
        <v>111</v>
      </c>
      <c r="F1218" s="7">
        <v>4</v>
      </c>
      <c r="G1218" t="s">
        <v>67</v>
      </c>
      <c r="H1218" t="s">
        <v>59</v>
      </c>
      <c r="I1218" t="s">
        <v>3702</v>
      </c>
      <c r="J1218" t="s">
        <v>37</v>
      </c>
      <c r="K1218" t="s">
        <v>188</v>
      </c>
      <c r="L1218">
        <v>90036</v>
      </c>
      <c r="M1218" t="s">
        <v>1330</v>
      </c>
      <c r="N1218" t="s">
        <v>30</v>
      </c>
      <c r="O1218" t="s">
        <v>48</v>
      </c>
      <c r="P1218" t="s">
        <v>1331</v>
      </c>
      <c r="Q1218" s="8">
        <v>1653000</v>
      </c>
      <c r="R1218">
        <v>3</v>
      </c>
      <c r="S1218" s="8">
        <f>Table3[[#This Row],[Harga]]*Table3[[#This Row],[Quantity]]</f>
        <v>4959000</v>
      </c>
      <c r="T1218">
        <v>0.2</v>
      </c>
      <c r="U1218" s="8">
        <f>Table3[[#This Row],[Discount]]*Table3[[#This Row],[Revenue]]</f>
        <v>991800</v>
      </c>
      <c r="V1218" s="8">
        <f>Table3[[#This Row],[Revenue]]-Table3[[#This Row],[Total Discount]]</f>
        <v>3967200</v>
      </c>
    </row>
    <row r="1219" spans="1:22" x14ac:dyDescent="0.35">
      <c r="A1219">
        <v>1215</v>
      </c>
      <c r="B1219" t="s">
        <v>3703</v>
      </c>
      <c r="C1219" s="5">
        <v>41895</v>
      </c>
      <c r="D1219" s="6">
        <v>2014</v>
      </c>
      <c r="E1219" s="5" t="s">
        <v>111</v>
      </c>
      <c r="F1219" s="7">
        <v>13</v>
      </c>
      <c r="G1219" t="s">
        <v>67</v>
      </c>
      <c r="H1219" t="s">
        <v>25</v>
      </c>
      <c r="I1219" t="s">
        <v>2131</v>
      </c>
      <c r="J1219" t="s">
        <v>27</v>
      </c>
      <c r="K1219" t="s">
        <v>76</v>
      </c>
      <c r="L1219">
        <v>10011</v>
      </c>
      <c r="M1219" t="s">
        <v>3704</v>
      </c>
      <c r="N1219" t="s">
        <v>40</v>
      </c>
      <c r="O1219" t="s">
        <v>96</v>
      </c>
      <c r="P1219" t="s">
        <v>3705</v>
      </c>
      <c r="Q1219" s="8">
        <v>6000</v>
      </c>
      <c r="R1219">
        <v>3</v>
      </c>
      <c r="S1219" s="8">
        <f>Table3[[#This Row],[Harga]]*Table3[[#This Row],[Quantity]]</f>
        <v>18000</v>
      </c>
      <c r="T1219">
        <v>0</v>
      </c>
      <c r="U1219" s="8">
        <f>Table3[[#This Row],[Discount]]*Table3[[#This Row],[Revenue]]</f>
        <v>0</v>
      </c>
      <c r="V1219" s="8">
        <f>Table3[[#This Row],[Revenue]]-Table3[[#This Row],[Total Discount]]</f>
        <v>18000</v>
      </c>
    </row>
    <row r="1220" spans="1:22" x14ac:dyDescent="0.35">
      <c r="A1220">
        <v>1216</v>
      </c>
      <c r="B1220" t="s">
        <v>3706</v>
      </c>
      <c r="C1220" s="5">
        <v>42905</v>
      </c>
      <c r="D1220" s="6">
        <v>2017</v>
      </c>
      <c r="E1220" s="5" t="s">
        <v>34</v>
      </c>
      <c r="F1220" s="7">
        <v>19</v>
      </c>
      <c r="G1220" t="s">
        <v>51</v>
      </c>
      <c r="H1220" t="s">
        <v>59</v>
      </c>
      <c r="I1220" t="s">
        <v>1900</v>
      </c>
      <c r="J1220" t="s">
        <v>27</v>
      </c>
      <c r="K1220" t="s">
        <v>500</v>
      </c>
      <c r="L1220">
        <v>75220</v>
      </c>
      <c r="M1220" t="s">
        <v>3707</v>
      </c>
      <c r="N1220" t="s">
        <v>40</v>
      </c>
      <c r="O1220" t="s">
        <v>790</v>
      </c>
      <c r="P1220" t="s">
        <v>3708</v>
      </c>
      <c r="Q1220" s="8">
        <v>12000</v>
      </c>
      <c r="R1220">
        <v>1</v>
      </c>
      <c r="S1220" s="8">
        <f>Table3[[#This Row],[Harga]]*Table3[[#This Row],[Quantity]]</f>
        <v>12000</v>
      </c>
      <c r="T1220">
        <v>0.2</v>
      </c>
      <c r="U1220" s="8">
        <f>Table3[[#This Row],[Discount]]*Table3[[#This Row],[Revenue]]</f>
        <v>2400</v>
      </c>
      <c r="V1220" s="8">
        <f>Table3[[#This Row],[Revenue]]-Table3[[#This Row],[Total Discount]]</f>
        <v>9600</v>
      </c>
    </row>
    <row r="1221" spans="1:22" x14ac:dyDescent="0.35">
      <c r="A1221">
        <v>1217</v>
      </c>
      <c r="B1221" t="s">
        <v>3709</v>
      </c>
      <c r="C1221" s="5">
        <v>43093</v>
      </c>
      <c r="D1221" s="6">
        <v>2017</v>
      </c>
      <c r="E1221" s="5" t="s">
        <v>66</v>
      </c>
      <c r="F1221" s="7">
        <v>24</v>
      </c>
      <c r="G1221" t="s">
        <v>24</v>
      </c>
      <c r="H1221" t="s">
        <v>25</v>
      </c>
      <c r="I1221" t="s">
        <v>574</v>
      </c>
      <c r="J1221" t="s">
        <v>27</v>
      </c>
      <c r="K1221" t="s">
        <v>69</v>
      </c>
      <c r="L1221">
        <v>98105</v>
      </c>
      <c r="M1221" t="s">
        <v>3313</v>
      </c>
      <c r="N1221" t="s">
        <v>40</v>
      </c>
      <c r="O1221" t="s">
        <v>84</v>
      </c>
      <c r="P1221" t="s">
        <v>3314</v>
      </c>
      <c r="Q1221" s="8">
        <v>502000</v>
      </c>
      <c r="R1221">
        <v>6</v>
      </c>
      <c r="S1221" s="8">
        <f>Table3[[#This Row],[Harga]]*Table3[[#This Row],[Quantity]]</f>
        <v>3012000</v>
      </c>
      <c r="T1221">
        <v>0</v>
      </c>
      <c r="U1221" s="8">
        <f>Table3[[#This Row],[Discount]]*Table3[[#This Row],[Revenue]]</f>
        <v>0</v>
      </c>
      <c r="V1221" s="8">
        <f>Table3[[#This Row],[Revenue]]-Table3[[#This Row],[Total Discount]]</f>
        <v>3012000</v>
      </c>
    </row>
    <row r="1222" spans="1:22" x14ac:dyDescent="0.35">
      <c r="A1222">
        <v>1218</v>
      </c>
      <c r="B1222" t="s">
        <v>3710</v>
      </c>
      <c r="C1222" s="5">
        <v>42975</v>
      </c>
      <c r="D1222" s="6">
        <v>2017</v>
      </c>
      <c r="E1222" s="5" t="s">
        <v>93</v>
      </c>
      <c r="F1222" s="7">
        <v>28</v>
      </c>
      <c r="G1222" t="s">
        <v>35</v>
      </c>
      <c r="H1222" t="s">
        <v>59</v>
      </c>
      <c r="I1222" t="s">
        <v>3541</v>
      </c>
      <c r="J1222" t="s">
        <v>75</v>
      </c>
      <c r="K1222" t="s">
        <v>76</v>
      </c>
      <c r="L1222">
        <v>98105</v>
      </c>
      <c r="M1222" t="s">
        <v>3711</v>
      </c>
      <c r="N1222" t="s">
        <v>135</v>
      </c>
      <c r="O1222" t="s">
        <v>136</v>
      </c>
      <c r="P1222" t="s">
        <v>3712</v>
      </c>
      <c r="Q1222" s="8">
        <v>36000</v>
      </c>
      <c r="R1222">
        <v>4</v>
      </c>
      <c r="S1222" s="8">
        <f>Table3[[#This Row],[Harga]]*Table3[[#This Row],[Quantity]]</f>
        <v>144000</v>
      </c>
      <c r="T1222">
        <v>0.2</v>
      </c>
      <c r="U1222" s="8">
        <f>Table3[[#This Row],[Discount]]*Table3[[#This Row],[Revenue]]</f>
        <v>28800</v>
      </c>
      <c r="V1222" s="8">
        <f>Table3[[#This Row],[Revenue]]-Table3[[#This Row],[Total Discount]]</f>
        <v>115200</v>
      </c>
    </row>
    <row r="1223" spans="1:22" x14ac:dyDescent="0.35">
      <c r="A1223">
        <v>1219</v>
      </c>
      <c r="B1223" t="s">
        <v>3713</v>
      </c>
      <c r="C1223" s="5">
        <v>42006</v>
      </c>
      <c r="D1223" s="6">
        <v>2015</v>
      </c>
      <c r="E1223" s="5" t="s">
        <v>115</v>
      </c>
      <c r="F1223" s="7">
        <v>2</v>
      </c>
      <c r="G1223" t="s">
        <v>35</v>
      </c>
      <c r="H1223" t="s">
        <v>25</v>
      </c>
      <c r="I1223" t="s">
        <v>578</v>
      </c>
      <c r="J1223" t="s">
        <v>37</v>
      </c>
      <c r="K1223" t="s">
        <v>141</v>
      </c>
      <c r="L1223">
        <v>19711</v>
      </c>
      <c r="M1223" t="s">
        <v>3714</v>
      </c>
      <c r="N1223" t="s">
        <v>40</v>
      </c>
      <c r="O1223" t="s">
        <v>84</v>
      </c>
      <c r="P1223" t="s">
        <v>3715</v>
      </c>
      <c r="Q1223" s="8">
        <v>86000</v>
      </c>
      <c r="R1223">
        <v>2</v>
      </c>
      <c r="S1223" s="8">
        <f>Table3[[#This Row],[Harga]]*Table3[[#This Row],[Quantity]]</f>
        <v>172000</v>
      </c>
      <c r="T1223">
        <v>0</v>
      </c>
      <c r="U1223" s="8">
        <f>Table3[[#This Row],[Discount]]*Table3[[#This Row],[Revenue]]</f>
        <v>0</v>
      </c>
      <c r="V1223" s="8">
        <f>Table3[[#This Row],[Revenue]]-Table3[[#This Row],[Total Discount]]</f>
        <v>172000</v>
      </c>
    </row>
    <row r="1224" spans="1:22" x14ac:dyDescent="0.35">
      <c r="A1224">
        <v>1220</v>
      </c>
      <c r="B1224" t="s">
        <v>3716</v>
      </c>
      <c r="C1224" s="5">
        <v>42286</v>
      </c>
      <c r="D1224" s="6">
        <v>2015</v>
      </c>
      <c r="E1224" s="5" t="s">
        <v>44</v>
      </c>
      <c r="F1224" s="7">
        <v>9</v>
      </c>
      <c r="G1224" t="s">
        <v>67</v>
      </c>
      <c r="H1224" t="s">
        <v>139</v>
      </c>
      <c r="I1224" t="s">
        <v>3717</v>
      </c>
      <c r="J1224" t="s">
        <v>27</v>
      </c>
      <c r="K1224" t="s">
        <v>236</v>
      </c>
      <c r="L1224">
        <v>10024</v>
      </c>
      <c r="M1224" t="s">
        <v>3718</v>
      </c>
      <c r="N1224" t="s">
        <v>135</v>
      </c>
      <c r="O1224" t="s">
        <v>136</v>
      </c>
      <c r="P1224" t="s">
        <v>3719</v>
      </c>
      <c r="Q1224" s="8">
        <v>632000</v>
      </c>
      <c r="R1224">
        <v>4</v>
      </c>
      <c r="S1224" s="8">
        <f>Table3[[#This Row],[Harga]]*Table3[[#This Row],[Quantity]]</f>
        <v>2528000</v>
      </c>
      <c r="T1224">
        <v>0</v>
      </c>
      <c r="U1224" s="8">
        <f>Table3[[#This Row],[Discount]]*Table3[[#This Row],[Revenue]]</f>
        <v>0</v>
      </c>
      <c r="V1224" s="8">
        <f>Table3[[#This Row],[Revenue]]-Table3[[#This Row],[Total Discount]]</f>
        <v>2528000</v>
      </c>
    </row>
    <row r="1225" spans="1:22" x14ac:dyDescent="0.35">
      <c r="A1225">
        <v>1221</v>
      </c>
      <c r="B1225" t="s">
        <v>3720</v>
      </c>
      <c r="C1225" s="5">
        <v>41986</v>
      </c>
      <c r="D1225" s="6">
        <v>2014</v>
      </c>
      <c r="E1225" s="5" t="s">
        <v>66</v>
      </c>
      <c r="F1225" s="7">
        <v>13</v>
      </c>
      <c r="G1225" t="s">
        <v>51</v>
      </c>
      <c r="H1225" t="s">
        <v>25</v>
      </c>
      <c r="I1225" t="s">
        <v>273</v>
      </c>
      <c r="J1225" t="s">
        <v>27</v>
      </c>
      <c r="K1225" t="s">
        <v>82</v>
      </c>
      <c r="L1225">
        <v>90049</v>
      </c>
      <c r="M1225" t="s">
        <v>2803</v>
      </c>
      <c r="N1225" t="s">
        <v>40</v>
      </c>
      <c r="O1225" t="s">
        <v>63</v>
      </c>
      <c r="P1225" t="s">
        <v>2804</v>
      </c>
      <c r="Q1225" s="8">
        <v>97000</v>
      </c>
      <c r="R1225">
        <v>6</v>
      </c>
      <c r="S1225" s="8">
        <f>Table3[[#This Row],[Harga]]*Table3[[#This Row],[Quantity]]</f>
        <v>582000</v>
      </c>
      <c r="T1225">
        <v>0</v>
      </c>
      <c r="U1225" s="8">
        <f>Table3[[#This Row],[Discount]]*Table3[[#This Row],[Revenue]]</f>
        <v>0</v>
      </c>
      <c r="V1225" s="8">
        <f>Table3[[#This Row],[Revenue]]-Table3[[#This Row],[Total Discount]]</f>
        <v>582000</v>
      </c>
    </row>
    <row r="1226" spans="1:22" x14ac:dyDescent="0.35">
      <c r="A1226">
        <v>1222</v>
      </c>
      <c r="B1226" t="s">
        <v>3721</v>
      </c>
      <c r="C1226" s="5">
        <v>41962</v>
      </c>
      <c r="D1226" s="6">
        <v>2014</v>
      </c>
      <c r="E1226" s="5" t="s">
        <v>23</v>
      </c>
      <c r="F1226" s="7">
        <v>19</v>
      </c>
      <c r="G1226" t="s">
        <v>51</v>
      </c>
      <c r="H1226" t="s">
        <v>139</v>
      </c>
      <c r="I1226" t="s">
        <v>3722</v>
      </c>
      <c r="J1226" t="s">
        <v>27</v>
      </c>
      <c r="K1226" t="s">
        <v>227</v>
      </c>
      <c r="L1226">
        <v>14701</v>
      </c>
      <c r="M1226" t="s">
        <v>2924</v>
      </c>
      <c r="N1226" t="s">
        <v>135</v>
      </c>
      <c r="O1226" t="s">
        <v>136</v>
      </c>
      <c r="P1226" t="s">
        <v>2925</v>
      </c>
      <c r="Q1226" s="8">
        <v>780000</v>
      </c>
      <c r="R1226">
        <v>7</v>
      </c>
      <c r="S1226" s="8">
        <f>Table3[[#This Row],[Harga]]*Table3[[#This Row],[Quantity]]</f>
        <v>5460000</v>
      </c>
      <c r="T1226">
        <v>0</v>
      </c>
      <c r="U1226" s="8">
        <f>Table3[[#This Row],[Discount]]*Table3[[#This Row],[Revenue]]</f>
        <v>0</v>
      </c>
      <c r="V1226" s="8">
        <f>Table3[[#This Row],[Revenue]]-Table3[[#This Row],[Total Discount]]</f>
        <v>5460000</v>
      </c>
    </row>
    <row r="1227" spans="1:22" x14ac:dyDescent="0.35">
      <c r="A1227">
        <v>1223</v>
      </c>
      <c r="B1227" t="s">
        <v>3723</v>
      </c>
      <c r="C1227" s="5">
        <v>42623</v>
      </c>
      <c r="D1227" s="6">
        <v>2016</v>
      </c>
      <c r="E1227" s="5" t="s">
        <v>111</v>
      </c>
      <c r="F1227" s="7">
        <v>10</v>
      </c>
      <c r="G1227" t="s">
        <v>51</v>
      </c>
      <c r="H1227" t="s">
        <v>139</v>
      </c>
      <c r="I1227" t="s">
        <v>2075</v>
      </c>
      <c r="J1227" t="s">
        <v>27</v>
      </c>
      <c r="K1227" t="s">
        <v>354</v>
      </c>
      <c r="L1227">
        <v>77095</v>
      </c>
      <c r="M1227" t="s">
        <v>1970</v>
      </c>
      <c r="N1227" t="s">
        <v>30</v>
      </c>
      <c r="O1227" t="s">
        <v>48</v>
      </c>
      <c r="P1227" t="s">
        <v>1971</v>
      </c>
      <c r="Q1227" s="8">
        <v>344000</v>
      </c>
      <c r="R1227">
        <v>5</v>
      </c>
      <c r="S1227" s="8">
        <f>Table3[[#This Row],[Harga]]*Table3[[#This Row],[Quantity]]</f>
        <v>1720000</v>
      </c>
      <c r="T1227">
        <v>0.3</v>
      </c>
      <c r="U1227" s="8">
        <f>Table3[[#This Row],[Discount]]*Table3[[#This Row],[Revenue]]</f>
        <v>516000</v>
      </c>
      <c r="V1227" s="8">
        <f>Table3[[#This Row],[Revenue]]-Table3[[#This Row],[Total Discount]]</f>
        <v>1204000</v>
      </c>
    </row>
    <row r="1228" spans="1:22" x14ac:dyDescent="0.35">
      <c r="A1228">
        <v>1224</v>
      </c>
      <c r="B1228" t="s">
        <v>3724</v>
      </c>
      <c r="C1228" s="5">
        <v>41806</v>
      </c>
      <c r="D1228" s="6">
        <v>2014</v>
      </c>
      <c r="E1228" s="5" t="s">
        <v>34</v>
      </c>
      <c r="F1228" s="7">
        <v>16</v>
      </c>
      <c r="G1228" t="s">
        <v>35</v>
      </c>
      <c r="H1228" t="s">
        <v>139</v>
      </c>
      <c r="I1228" t="s">
        <v>3725</v>
      </c>
      <c r="J1228" t="s">
        <v>27</v>
      </c>
      <c r="K1228" t="s">
        <v>274</v>
      </c>
      <c r="L1228">
        <v>46544</v>
      </c>
      <c r="M1228" t="s">
        <v>893</v>
      </c>
      <c r="N1228" t="s">
        <v>30</v>
      </c>
      <c r="O1228" t="s">
        <v>108</v>
      </c>
      <c r="P1228" t="s">
        <v>894</v>
      </c>
      <c r="Q1228" s="8">
        <v>130000</v>
      </c>
      <c r="R1228">
        <v>8</v>
      </c>
      <c r="S1228" s="8">
        <f>Table3[[#This Row],[Harga]]*Table3[[#This Row],[Quantity]]</f>
        <v>1040000</v>
      </c>
      <c r="T1228">
        <v>0</v>
      </c>
      <c r="U1228" s="8">
        <f>Table3[[#This Row],[Discount]]*Table3[[#This Row],[Revenue]]</f>
        <v>0</v>
      </c>
      <c r="V1228" s="8">
        <f>Table3[[#This Row],[Revenue]]-Table3[[#This Row],[Total Discount]]</f>
        <v>1040000</v>
      </c>
    </row>
    <row r="1229" spans="1:22" x14ac:dyDescent="0.35">
      <c r="A1229">
        <v>1225</v>
      </c>
      <c r="B1229" t="s">
        <v>3726</v>
      </c>
      <c r="C1229" s="5">
        <v>42273</v>
      </c>
      <c r="D1229" s="6">
        <v>2015</v>
      </c>
      <c r="E1229" s="5" t="s">
        <v>111</v>
      </c>
      <c r="F1229" s="7">
        <v>26</v>
      </c>
      <c r="G1229" t="s">
        <v>51</v>
      </c>
      <c r="H1229" t="s">
        <v>105</v>
      </c>
      <c r="I1229" t="s">
        <v>1739</v>
      </c>
      <c r="J1229" t="s">
        <v>75</v>
      </c>
      <c r="K1229" t="s">
        <v>519</v>
      </c>
      <c r="L1229">
        <v>92037</v>
      </c>
      <c r="M1229" t="s">
        <v>3727</v>
      </c>
      <c r="N1229" t="s">
        <v>40</v>
      </c>
      <c r="O1229" t="s">
        <v>84</v>
      </c>
      <c r="P1229" t="s">
        <v>3728</v>
      </c>
      <c r="Q1229" s="8">
        <v>65000</v>
      </c>
      <c r="R1229">
        <v>3</v>
      </c>
      <c r="S1229" s="8">
        <f>Table3[[#This Row],[Harga]]*Table3[[#This Row],[Quantity]]</f>
        <v>195000</v>
      </c>
      <c r="T1229">
        <v>0</v>
      </c>
      <c r="U1229" s="8">
        <f>Table3[[#This Row],[Discount]]*Table3[[#This Row],[Revenue]]</f>
        <v>0</v>
      </c>
      <c r="V1229" s="8">
        <f>Table3[[#This Row],[Revenue]]-Table3[[#This Row],[Total Discount]]</f>
        <v>195000</v>
      </c>
    </row>
    <row r="1230" spans="1:22" x14ac:dyDescent="0.35">
      <c r="A1230">
        <v>1226</v>
      </c>
      <c r="B1230" t="s">
        <v>3729</v>
      </c>
      <c r="C1230" s="5">
        <v>42509</v>
      </c>
      <c r="D1230" s="6">
        <v>2016</v>
      </c>
      <c r="E1230" s="5" t="s">
        <v>87</v>
      </c>
      <c r="F1230" s="7">
        <v>19</v>
      </c>
      <c r="G1230" t="s">
        <v>67</v>
      </c>
      <c r="H1230" t="s">
        <v>25</v>
      </c>
      <c r="I1230" t="s">
        <v>1916</v>
      </c>
      <c r="J1230" t="s">
        <v>37</v>
      </c>
      <c r="K1230" t="s">
        <v>100</v>
      </c>
      <c r="L1230">
        <v>94109</v>
      </c>
      <c r="M1230" t="s">
        <v>3179</v>
      </c>
      <c r="N1230" t="s">
        <v>40</v>
      </c>
      <c r="O1230" t="s">
        <v>71</v>
      </c>
      <c r="P1230" t="s">
        <v>3180</v>
      </c>
      <c r="Q1230" s="8">
        <v>58000</v>
      </c>
      <c r="R1230">
        <v>1</v>
      </c>
      <c r="S1230" s="8">
        <f>Table3[[#This Row],[Harga]]*Table3[[#This Row],[Quantity]]</f>
        <v>58000</v>
      </c>
      <c r="T1230">
        <v>0.2</v>
      </c>
      <c r="U1230" s="8">
        <f>Table3[[#This Row],[Discount]]*Table3[[#This Row],[Revenue]]</f>
        <v>11600</v>
      </c>
      <c r="V1230" s="8">
        <f>Table3[[#This Row],[Revenue]]-Table3[[#This Row],[Total Discount]]</f>
        <v>46400</v>
      </c>
    </row>
    <row r="1231" spans="1:22" x14ac:dyDescent="0.35">
      <c r="A1231">
        <v>1227</v>
      </c>
      <c r="B1231" t="s">
        <v>3730</v>
      </c>
      <c r="C1231" s="5">
        <v>42908</v>
      </c>
      <c r="D1231" s="6">
        <v>2017</v>
      </c>
      <c r="E1231" s="5" t="s">
        <v>34</v>
      </c>
      <c r="F1231" s="7">
        <v>22</v>
      </c>
      <c r="G1231" t="s">
        <v>24</v>
      </c>
      <c r="H1231" t="s">
        <v>25</v>
      </c>
      <c r="I1231" t="s">
        <v>2131</v>
      </c>
      <c r="J1231" t="s">
        <v>27</v>
      </c>
      <c r="K1231" t="s">
        <v>100</v>
      </c>
      <c r="L1231">
        <v>33178</v>
      </c>
      <c r="M1231" t="s">
        <v>3731</v>
      </c>
      <c r="N1231" t="s">
        <v>40</v>
      </c>
      <c r="O1231" t="s">
        <v>143</v>
      </c>
      <c r="P1231" t="s">
        <v>3732</v>
      </c>
      <c r="Q1231" s="8">
        <v>38000</v>
      </c>
      <c r="R1231">
        <v>3</v>
      </c>
      <c r="S1231" s="8">
        <f>Table3[[#This Row],[Harga]]*Table3[[#This Row],[Quantity]]</f>
        <v>114000</v>
      </c>
      <c r="T1231">
        <v>0.2</v>
      </c>
      <c r="U1231" s="8">
        <f>Table3[[#This Row],[Discount]]*Table3[[#This Row],[Revenue]]</f>
        <v>22800</v>
      </c>
      <c r="V1231" s="8">
        <f>Table3[[#This Row],[Revenue]]-Table3[[#This Row],[Total Discount]]</f>
        <v>91200</v>
      </c>
    </row>
    <row r="1232" spans="1:22" x14ac:dyDescent="0.35">
      <c r="A1232">
        <v>1228</v>
      </c>
      <c r="B1232" t="s">
        <v>3733</v>
      </c>
      <c r="C1232" s="5">
        <v>42903</v>
      </c>
      <c r="D1232" s="6">
        <v>2017</v>
      </c>
      <c r="E1232" s="5" t="s">
        <v>34</v>
      </c>
      <c r="F1232" s="7">
        <v>17</v>
      </c>
      <c r="G1232" t="s">
        <v>67</v>
      </c>
      <c r="H1232" t="s">
        <v>139</v>
      </c>
      <c r="I1232" t="s">
        <v>3734</v>
      </c>
      <c r="J1232" t="s">
        <v>37</v>
      </c>
      <c r="K1232" t="s">
        <v>38</v>
      </c>
      <c r="L1232">
        <v>60076</v>
      </c>
      <c r="M1232" t="s">
        <v>1950</v>
      </c>
      <c r="N1232" t="s">
        <v>40</v>
      </c>
      <c r="O1232" t="s">
        <v>63</v>
      </c>
      <c r="P1232" t="s">
        <v>1951</v>
      </c>
      <c r="Q1232" s="8">
        <v>23000</v>
      </c>
      <c r="R1232">
        <v>2</v>
      </c>
      <c r="S1232" s="8">
        <f>Table3[[#This Row],[Harga]]*Table3[[#This Row],[Quantity]]</f>
        <v>46000</v>
      </c>
      <c r="T1232">
        <v>0.2</v>
      </c>
      <c r="U1232" s="8">
        <f>Table3[[#This Row],[Discount]]*Table3[[#This Row],[Revenue]]</f>
        <v>9200</v>
      </c>
      <c r="V1232" s="8">
        <f>Table3[[#This Row],[Revenue]]-Table3[[#This Row],[Total Discount]]</f>
        <v>36800</v>
      </c>
    </row>
    <row r="1233" spans="1:22" x14ac:dyDescent="0.35">
      <c r="A1233">
        <v>1229</v>
      </c>
      <c r="B1233" t="s">
        <v>3735</v>
      </c>
      <c r="C1233" s="5">
        <v>42688</v>
      </c>
      <c r="D1233" s="6">
        <v>2016</v>
      </c>
      <c r="E1233" s="5" t="s">
        <v>23</v>
      </c>
      <c r="F1233" s="7">
        <v>14</v>
      </c>
      <c r="G1233" t="s">
        <v>51</v>
      </c>
      <c r="H1233" t="s">
        <v>105</v>
      </c>
      <c r="I1233" t="s">
        <v>3736</v>
      </c>
      <c r="J1233" t="s">
        <v>27</v>
      </c>
      <c r="K1233" t="s">
        <v>519</v>
      </c>
      <c r="L1233">
        <v>94110</v>
      </c>
      <c r="M1233" t="s">
        <v>3737</v>
      </c>
      <c r="N1233" t="s">
        <v>40</v>
      </c>
      <c r="O1233" t="s">
        <v>41</v>
      </c>
      <c r="P1233" t="s">
        <v>3738</v>
      </c>
      <c r="Q1233" s="8">
        <v>8000</v>
      </c>
      <c r="R1233">
        <v>2</v>
      </c>
      <c r="S1233" s="8">
        <f>Table3[[#This Row],[Harga]]*Table3[[#This Row],[Quantity]]</f>
        <v>16000</v>
      </c>
      <c r="T1233">
        <v>0</v>
      </c>
      <c r="U1233" s="8">
        <f>Table3[[#This Row],[Discount]]*Table3[[#This Row],[Revenue]]</f>
        <v>0</v>
      </c>
      <c r="V1233" s="8">
        <f>Table3[[#This Row],[Revenue]]-Table3[[#This Row],[Total Discount]]</f>
        <v>16000</v>
      </c>
    </row>
    <row r="1234" spans="1:22" x14ac:dyDescent="0.35">
      <c r="A1234">
        <v>1230</v>
      </c>
      <c r="B1234" t="s">
        <v>3739</v>
      </c>
      <c r="C1234" s="5">
        <v>41845</v>
      </c>
      <c r="D1234" s="6">
        <v>2014</v>
      </c>
      <c r="E1234" s="5" t="s">
        <v>104</v>
      </c>
      <c r="F1234" s="7">
        <v>25</v>
      </c>
      <c r="G1234" t="s">
        <v>24</v>
      </c>
      <c r="H1234" t="s">
        <v>25</v>
      </c>
      <c r="I1234" t="s">
        <v>534</v>
      </c>
      <c r="J1234" t="s">
        <v>27</v>
      </c>
      <c r="K1234" t="s">
        <v>500</v>
      </c>
      <c r="L1234">
        <v>94122</v>
      </c>
      <c r="M1234" t="s">
        <v>550</v>
      </c>
      <c r="N1234" t="s">
        <v>40</v>
      </c>
      <c r="O1234" t="s">
        <v>84</v>
      </c>
      <c r="P1234" t="s">
        <v>551</v>
      </c>
      <c r="Q1234" s="8">
        <v>81000</v>
      </c>
      <c r="R1234">
        <v>4</v>
      </c>
      <c r="S1234" s="8">
        <f>Table3[[#This Row],[Harga]]*Table3[[#This Row],[Quantity]]</f>
        <v>324000</v>
      </c>
      <c r="T1234">
        <v>0</v>
      </c>
      <c r="U1234" s="8">
        <f>Table3[[#This Row],[Discount]]*Table3[[#This Row],[Revenue]]</f>
        <v>0</v>
      </c>
      <c r="V1234" s="8">
        <f>Table3[[#This Row],[Revenue]]-Table3[[#This Row],[Total Discount]]</f>
        <v>324000</v>
      </c>
    </row>
    <row r="1235" spans="1:22" x14ac:dyDescent="0.35">
      <c r="A1235">
        <v>1231</v>
      </c>
      <c r="B1235" t="s">
        <v>3740</v>
      </c>
      <c r="C1235" s="5">
        <v>42187</v>
      </c>
      <c r="D1235" s="6">
        <v>2015</v>
      </c>
      <c r="E1235" s="5" t="s">
        <v>104</v>
      </c>
      <c r="F1235" s="7">
        <v>2</v>
      </c>
      <c r="G1235" t="s">
        <v>51</v>
      </c>
      <c r="H1235" t="s">
        <v>105</v>
      </c>
      <c r="I1235" t="s">
        <v>3303</v>
      </c>
      <c r="J1235" t="s">
        <v>27</v>
      </c>
      <c r="K1235" t="s">
        <v>133</v>
      </c>
      <c r="L1235">
        <v>77070</v>
      </c>
      <c r="M1235" t="s">
        <v>3741</v>
      </c>
      <c r="N1235" t="s">
        <v>40</v>
      </c>
      <c r="O1235" t="s">
        <v>78</v>
      </c>
      <c r="P1235" t="s">
        <v>3742</v>
      </c>
      <c r="Q1235" s="8">
        <v>33000</v>
      </c>
      <c r="R1235">
        <v>4</v>
      </c>
      <c r="S1235" s="8">
        <f>Table3[[#This Row],[Harga]]*Table3[[#This Row],[Quantity]]</f>
        <v>132000</v>
      </c>
      <c r="T1235">
        <v>0.8</v>
      </c>
      <c r="U1235" s="8">
        <f>Table3[[#This Row],[Discount]]*Table3[[#This Row],[Revenue]]</f>
        <v>105600</v>
      </c>
      <c r="V1235" s="8">
        <f>Table3[[#This Row],[Revenue]]-Table3[[#This Row],[Total Discount]]</f>
        <v>26400</v>
      </c>
    </row>
    <row r="1236" spans="1:22" x14ac:dyDescent="0.35">
      <c r="A1236">
        <v>1232</v>
      </c>
      <c r="B1236" t="s">
        <v>3743</v>
      </c>
      <c r="C1236" s="5">
        <v>42796</v>
      </c>
      <c r="D1236" s="6">
        <v>2017</v>
      </c>
      <c r="E1236" s="5" t="s">
        <v>159</v>
      </c>
      <c r="F1236" s="7">
        <v>2</v>
      </c>
      <c r="G1236" t="s">
        <v>35</v>
      </c>
      <c r="H1236" t="s">
        <v>139</v>
      </c>
      <c r="I1236" t="s">
        <v>970</v>
      </c>
      <c r="J1236" t="s">
        <v>37</v>
      </c>
      <c r="K1236" t="s">
        <v>500</v>
      </c>
      <c r="L1236">
        <v>90045</v>
      </c>
      <c r="M1236" t="s">
        <v>3744</v>
      </c>
      <c r="N1236" t="s">
        <v>135</v>
      </c>
      <c r="O1236" t="s">
        <v>136</v>
      </c>
      <c r="P1236" t="s">
        <v>3745</v>
      </c>
      <c r="Q1236" s="8">
        <v>197000</v>
      </c>
      <c r="R1236">
        <v>3</v>
      </c>
      <c r="S1236" s="8">
        <f>Table3[[#This Row],[Harga]]*Table3[[#This Row],[Quantity]]</f>
        <v>591000</v>
      </c>
      <c r="T1236">
        <v>0.2</v>
      </c>
      <c r="U1236" s="8">
        <f>Table3[[#This Row],[Discount]]*Table3[[#This Row],[Revenue]]</f>
        <v>118200</v>
      </c>
      <c r="V1236" s="8">
        <f>Table3[[#This Row],[Revenue]]-Table3[[#This Row],[Total Discount]]</f>
        <v>472800</v>
      </c>
    </row>
    <row r="1237" spans="1:22" x14ac:dyDescent="0.35">
      <c r="A1237">
        <v>1233</v>
      </c>
      <c r="B1237" t="s">
        <v>3746</v>
      </c>
      <c r="C1237" s="5">
        <v>42692</v>
      </c>
      <c r="D1237" s="6">
        <v>2016</v>
      </c>
      <c r="E1237" s="5" t="s">
        <v>23</v>
      </c>
      <c r="F1237" s="7">
        <v>18</v>
      </c>
      <c r="G1237" t="s">
        <v>24</v>
      </c>
      <c r="H1237" t="s">
        <v>139</v>
      </c>
      <c r="I1237" t="s">
        <v>3373</v>
      </c>
      <c r="J1237" t="s">
        <v>75</v>
      </c>
      <c r="K1237" t="s">
        <v>227</v>
      </c>
      <c r="L1237">
        <v>73120</v>
      </c>
      <c r="M1237" t="s">
        <v>3747</v>
      </c>
      <c r="N1237" t="s">
        <v>40</v>
      </c>
      <c r="O1237" t="s">
        <v>84</v>
      </c>
      <c r="P1237" t="s">
        <v>3748</v>
      </c>
      <c r="Q1237" s="8">
        <v>1118000</v>
      </c>
      <c r="R1237">
        <v>4</v>
      </c>
      <c r="S1237" s="8">
        <f>Table3[[#This Row],[Harga]]*Table3[[#This Row],[Quantity]]</f>
        <v>4472000</v>
      </c>
      <c r="T1237">
        <v>0</v>
      </c>
      <c r="U1237" s="8">
        <f>Table3[[#This Row],[Discount]]*Table3[[#This Row],[Revenue]]</f>
        <v>0</v>
      </c>
      <c r="V1237" s="8">
        <f>Table3[[#This Row],[Revenue]]-Table3[[#This Row],[Total Discount]]</f>
        <v>4472000</v>
      </c>
    </row>
    <row r="1238" spans="1:22" x14ac:dyDescent="0.35">
      <c r="A1238">
        <v>1234</v>
      </c>
      <c r="B1238" t="s">
        <v>3749</v>
      </c>
      <c r="C1238" s="5">
        <v>42112</v>
      </c>
      <c r="D1238" s="6">
        <v>2015</v>
      </c>
      <c r="E1238" s="5" t="s">
        <v>58</v>
      </c>
      <c r="F1238" s="7">
        <v>18</v>
      </c>
      <c r="G1238" t="s">
        <v>35</v>
      </c>
      <c r="H1238" t="s">
        <v>25</v>
      </c>
      <c r="I1238" t="s">
        <v>3550</v>
      </c>
      <c r="J1238" t="s">
        <v>27</v>
      </c>
      <c r="K1238" t="s">
        <v>46</v>
      </c>
      <c r="L1238">
        <v>71203</v>
      </c>
      <c r="M1238" t="s">
        <v>2210</v>
      </c>
      <c r="N1238" t="s">
        <v>135</v>
      </c>
      <c r="O1238" t="s">
        <v>162</v>
      </c>
      <c r="P1238" t="s">
        <v>2211</v>
      </c>
      <c r="Q1238" s="8">
        <v>15000</v>
      </c>
      <c r="R1238">
        <v>6</v>
      </c>
      <c r="S1238" s="8">
        <f>Table3[[#This Row],[Harga]]*Table3[[#This Row],[Quantity]]</f>
        <v>90000</v>
      </c>
      <c r="T1238">
        <v>0</v>
      </c>
      <c r="U1238" s="8">
        <f>Table3[[#This Row],[Discount]]*Table3[[#This Row],[Revenue]]</f>
        <v>0</v>
      </c>
      <c r="V1238" s="8">
        <f>Table3[[#This Row],[Revenue]]-Table3[[#This Row],[Total Discount]]</f>
        <v>90000</v>
      </c>
    </row>
    <row r="1239" spans="1:22" x14ac:dyDescent="0.35">
      <c r="A1239">
        <v>1235</v>
      </c>
      <c r="B1239" t="s">
        <v>3750</v>
      </c>
      <c r="C1239" s="5">
        <v>43071</v>
      </c>
      <c r="D1239" s="6">
        <v>2017</v>
      </c>
      <c r="E1239" s="5" t="s">
        <v>66</v>
      </c>
      <c r="F1239" s="7">
        <v>2</v>
      </c>
      <c r="G1239" t="s">
        <v>51</v>
      </c>
      <c r="H1239" t="s">
        <v>25</v>
      </c>
      <c r="I1239" t="s">
        <v>3751</v>
      </c>
      <c r="J1239" t="s">
        <v>75</v>
      </c>
      <c r="K1239" t="s">
        <v>46</v>
      </c>
      <c r="L1239">
        <v>33614</v>
      </c>
      <c r="M1239" t="s">
        <v>1028</v>
      </c>
      <c r="N1239" t="s">
        <v>40</v>
      </c>
      <c r="O1239" t="s">
        <v>71</v>
      </c>
      <c r="P1239" t="s">
        <v>1029</v>
      </c>
      <c r="Q1239" s="8">
        <v>43000</v>
      </c>
      <c r="R1239">
        <v>5</v>
      </c>
      <c r="S1239" s="8">
        <f>Table3[[#This Row],[Harga]]*Table3[[#This Row],[Quantity]]</f>
        <v>215000</v>
      </c>
      <c r="T1239">
        <v>0.7</v>
      </c>
      <c r="U1239" s="8">
        <f>Table3[[#This Row],[Discount]]*Table3[[#This Row],[Revenue]]</f>
        <v>150500</v>
      </c>
      <c r="V1239" s="8">
        <f>Table3[[#This Row],[Revenue]]-Table3[[#This Row],[Total Discount]]</f>
        <v>64500</v>
      </c>
    </row>
    <row r="1240" spans="1:22" x14ac:dyDescent="0.35">
      <c r="A1240">
        <v>1236</v>
      </c>
      <c r="B1240" t="s">
        <v>3752</v>
      </c>
      <c r="C1240" s="5">
        <v>42685</v>
      </c>
      <c r="D1240" s="6">
        <v>2016</v>
      </c>
      <c r="E1240" s="5" t="s">
        <v>23</v>
      </c>
      <c r="F1240" s="7">
        <v>11</v>
      </c>
      <c r="G1240" t="s">
        <v>51</v>
      </c>
      <c r="H1240" t="s">
        <v>25</v>
      </c>
      <c r="I1240" t="s">
        <v>867</v>
      </c>
      <c r="J1240" t="s">
        <v>37</v>
      </c>
      <c r="K1240" t="s">
        <v>519</v>
      </c>
      <c r="L1240">
        <v>60623</v>
      </c>
      <c r="M1240" t="s">
        <v>3753</v>
      </c>
      <c r="N1240" t="s">
        <v>135</v>
      </c>
      <c r="O1240" t="s">
        <v>162</v>
      </c>
      <c r="P1240" t="s">
        <v>3754</v>
      </c>
      <c r="Q1240" s="8">
        <v>96000</v>
      </c>
      <c r="R1240">
        <v>4</v>
      </c>
      <c r="S1240" s="8">
        <f>Table3[[#This Row],[Harga]]*Table3[[#This Row],[Quantity]]</f>
        <v>384000</v>
      </c>
      <c r="T1240">
        <v>0.2</v>
      </c>
      <c r="U1240" s="8">
        <f>Table3[[#This Row],[Discount]]*Table3[[#This Row],[Revenue]]</f>
        <v>76800</v>
      </c>
      <c r="V1240" s="8">
        <f>Table3[[#This Row],[Revenue]]-Table3[[#This Row],[Total Discount]]</f>
        <v>307200</v>
      </c>
    </row>
    <row r="1241" spans="1:22" x14ac:dyDescent="0.35">
      <c r="A1241">
        <v>1237</v>
      </c>
      <c r="B1241" t="s">
        <v>3755</v>
      </c>
      <c r="C1241" s="5">
        <v>41887</v>
      </c>
      <c r="D1241" s="6">
        <v>2014</v>
      </c>
      <c r="E1241" s="5" t="s">
        <v>111</v>
      </c>
      <c r="F1241" s="7">
        <v>5</v>
      </c>
      <c r="G1241" t="s">
        <v>35</v>
      </c>
      <c r="H1241" t="s">
        <v>25</v>
      </c>
      <c r="I1241" t="s">
        <v>2098</v>
      </c>
      <c r="J1241" t="s">
        <v>27</v>
      </c>
      <c r="K1241" t="s">
        <v>283</v>
      </c>
      <c r="L1241">
        <v>43402</v>
      </c>
      <c r="M1241" t="s">
        <v>1201</v>
      </c>
      <c r="N1241" t="s">
        <v>40</v>
      </c>
      <c r="O1241" t="s">
        <v>84</v>
      </c>
      <c r="P1241" t="s">
        <v>1202</v>
      </c>
      <c r="Q1241" s="8">
        <v>331000</v>
      </c>
      <c r="R1241">
        <v>2</v>
      </c>
      <c r="S1241" s="8">
        <f>Table3[[#This Row],[Harga]]*Table3[[#This Row],[Quantity]]</f>
        <v>662000</v>
      </c>
      <c r="T1241">
        <v>0.2</v>
      </c>
      <c r="U1241" s="8">
        <f>Table3[[#This Row],[Discount]]*Table3[[#This Row],[Revenue]]</f>
        <v>132400</v>
      </c>
      <c r="V1241" s="8">
        <f>Table3[[#This Row],[Revenue]]-Table3[[#This Row],[Total Discount]]</f>
        <v>529600</v>
      </c>
    </row>
    <row r="1242" spans="1:22" x14ac:dyDescent="0.35">
      <c r="A1242">
        <v>1238</v>
      </c>
      <c r="B1242" t="s">
        <v>3756</v>
      </c>
      <c r="C1242" s="5">
        <v>41958</v>
      </c>
      <c r="D1242" s="6">
        <v>2014</v>
      </c>
      <c r="E1242" s="5" t="s">
        <v>23</v>
      </c>
      <c r="F1242" s="7">
        <v>15</v>
      </c>
      <c r="G1242" t="s">
        <v>35</v>
      </c>
      <c r="H1242" t="s">
        <v>25</v>
      </c>
      <c r="I1242" t="s">
        <v>1365</v>
      </c>
      <c r="J1242" t="s">
        <v>27</v>
      </c>
      <c r="K1242" t="s">
        <v>141</v>
      </c>
      <c r="L1242">
        <v>77095</v>
      </c>
      <c r="M1242" t="s">
        <v>3757</v>
      </c>
      <c r="N1242" t="s">
        <v>40</v>
      </c>
      <c r="O1242" t="s">
        <v>143</v>
      </c>
      <c r="P1242" t="s">
        <v>3758</v>
      </c>
      <c r="Q1242" s="8">
        <v>605000</v>
      </c>
      <c r="R1242">
        <v>9</v>
      </c>
      <c r="S1242" s="8">
        <f>Table3[[#This Row],[Harga]]*Table3[[#This Row],[Quantity]]</f>
        <v>5445000</v>
      </c>
      <c r="T1242">
        <v>0.2</v>
      </c>
      <c r="U1242" s="8">
        <f>Table3[[#This Row],[Discount]]*Table3[[#This Row],[Revenue]]</f>
        <v>1089000</v>
      </c>
      <c r="V1242" s="8">
        <f>Table3[[#This Row],[Revenue]]-Table3[[#This Row],[Total Discount]]</f>
        <v>4356000</v>
      </c>
    </row>
    <row r="1243" spans="1:22" x14ac:dyDescent="0.35">
      <c r="A1243">
        <v>1239</v>
      </c>
      <c r="B1243" t="s">
        <v>3759</v>
      </c>
      <c r="C1243" s="5">
        <v>42857</v>
      </c>
      <c r="D1243" s="6">
        <v>2017</v>
      </c>
      <c r="E1243" s="5" t="s">
        <v>87</v>
      </c>
      <c r="F1243" s="7">
        <v>2</v>
      </c>
      <c r="G1243" t="s">
        <v>35</v>
      </c>
      <c r="H1243" t="s">
        <v>59</v>
      </c>
      <c r="I1243" t="s">
        <v>345</v>
      </c>
      <c r="J1243" t="s">
        <v>37</v>
      </c>
      <c r="K1243" t="s">
        <v>329</v>
      </c>
      <c r="L1243">
        <v>7090</v>
      </c>
      <c r="M1243" t="s">
        <v>1836</v>
      </c>
      <c r="N1243" t="s">
        <v>30</v>
      </c>
      <c r="O1243" t="s">
        <v>55</v>
      </c>
      <c r="P1243" t="s">
        <v>1837</v>
      </c>
      <c r="Q1243" s="8">
        <v>87000</v>
      </c>
      <c r="R1243">
        <v>3</v>
      </c>
      <c r="S1243" s="8">
        <f>Table3[[#This Row],[Harga]]*Table3[[#This Row],[Quantity]]</f>
        <v>261000</v>
      </c>
      <c r="T1243">
        <v>0</v>
      </c>
      <c r="U1243" s="8">
        <f>Table3[[#This Row],[Discount]]*Table3[[#This Row],[Revenue]]</f>
        <v>0</v>
      </c>
      <c r="V1243" s="8">
        <f>Table3[[#This Row],[Revenue]]-Table3[[#This Row],[Total Discount]]</f>
        <v>261000</v>
      </c>
    </row>
    <row r="1244" spans="1:22" x14ac:dyDescent="0.35">
      <c r="A1244">
        <v>1240</v>
      </c>
      <c r="B1244" t="s">
        <v>3760</v>
      </c>
      <c r="C1244" s="5">
        <v>42658</v>
      </c>
      <c r="D1244" s="6">
        <v>2016</v>
      </c>
      <c r="E1244" s="5" t="s">
        <v>44</v>
      </c>
      <c r="F1244" s="7">
        <v>15</v>
      </c>
      <c r="G1244" t="s">
        <v>51</v>
      </c>
      <c r="H1244" t="s">
        <v>25</v>
      </c>
      <c r="I1244" t="s">
        <v>2772</v>
      </c>
      <c r="J1244" t="s">
        <v>75</v>
      </c>
      <c r="K1244" t="s">
        <v>248</v>
      </c>
      <c r="L1244">
        <v>73120</v>
      </c>
      <c r="M1244" t="s">
        <v>3761</v>
      </c>
      <c r="N1244" t="s">
        <v>40</v>
      </c>
      <c r="O1244" t="s">
        <v>41</v>
      </c>
      <c r="P1244" t="s">
        <v>3762</v>
      </c>
      <c r="Q1244" s="8">
        <v>21000</v>
      </c>
      <c r="R1244">
        <v>7</v>
      </c>
      <c r="S1244" s="8">
        <f>Table3[[#This Row],[Harga]]*Table3[[#This Row],[Quantity]]</f>
        <v>147000</v>
      </c>
      <c r="T1244">
        <v>0</v>
      </c>
      <c r="U1244" s="8">
        <f>Table3[[#This Row],[Discount]]*Table3[[#This Row],[Revenue]]</f>
        <v>0</v>
      </c>
      <c r="V1244" s="8">
        <f>Table3[[#This Row],[Revenue]]-Table3[[#This Row],[Total Discount]]</f>
        <v>147000</v>
      </c>
    </row>
    <row r="1245" spans="1:22" x14ac:dyDescent="0.35">
      <c r="A1245">
        <v>1241</v>
      </c>
      <c r="B1245" t="s">
        <v>3763</v>
      </c>
      <c r="C1245" s="5">
        <v>42100</v>
      </c>
      <c r="D1245" s="6">
        <v>2015</v>
      </c>
      <c r="E1245" s="5" t="s">
        <v>58</v>
      </c>
      <c r="F1245" s="7">
        <v>6</v>
      </c>
      <c r="G1245" t="s">
        <v>67</v>
      </c>
      <c r="H1245" t="s">
        <v>139</v>
      </c>
      <c r="I1245" t="s">
        <v>3764</v>
      </c>
      <c r="J1245" t="s">
        <v>27</v>
      </c>
      <c r="K1245" t="s">
        <v>151</v>
      </c>
      <c r="L1245">
        <v>77041</v>
      </c>
      <c r="M1245" t="s">
        <v>1122</v>
      </c>
      <c r="N1245" t="s">
        <v>40</v>
      </c>
      <c r="O1245" t="s">
        <v>96</v>
      </c>
      <c r="P1245" t="s">
        <v>1123</v>
      </c>
      <c r="Q1245" s="8">
        <v>10000</v>
      </c>
      <c r="R1245">
        <v>9</v>
      </c>
      <c r="S1245" s="8">
        <f>Table3[[#This Row],[Harga]]*Table3[[#This Row],[Quantity]]</f>
        <v>90000</v>
      </c>
      <c r="T1245">
        <v>0.2</v>
      </c>
      <c r="U1245" s="8">
        <f>Table3[[#This Row],[Discount]]*Table3[[#This Row],[Revenue]]</f>
        <v>18000</v>
      </c>
      <c r="V1245" s="8">
        <f>Table3[[#This Row],[Revenue]]-Table3[[#This Row],[Total Discount]]</f>
        <v>72000</v>
      </c>
    </row>
    <row r="1246" spans="1:22" x14ac:dyDescent="0.35">
      <c r="A1246">
        <v>1242</v>
      </c>
      <c r="B1246" t="s">
        <v>3765</v>
      </c>
      <c r="C1246" s="5">
        <v>41936</v>
      </c>
      <c r="D1246" s="6">
        <v>2014</v>
      </c>
      <c r="E1246" s="5" t="s">
        <v>44</v>
      </c>
      <c r="F1246" s="7">
        <v>24</v>
      </c>
      <c r="G1246" t="s">
        <v>51</v>
      </c>
      <c r="H1246" t="s">
        <v>25</v>
      </c>
      <c r="I1246" t="s">
        <v>3751</v>
      </c>
      <c r="J1246" t="s">
        <v>75</v>
      </c>
      <c r="K1246" t="s">
        <v>118</v>
      </c>
      <c r="L1246">
        <v>33311</v>
      </c>
      <c r="M1246" t="s">
        <v>2749</v>
      </c>
      <c r="N1246" t="s">
        <v>40</v>
      </c>
      <c r="O1246" t="s">
        <v>63</v>
      </c>
      <c r="P1246" t="s">
        <v>2750</v>
      </c>
      <c r="Q1246" s="8">
        <v>11000</v>
      </c>
      <c r="R1246">
        <v>2</v>
      </c>
      <c r="S1246" s="8">
        <f>Table3[[#This Row],[Harga]]*Table3[[#This Row],[Quantity]]</f>
        <v>22000</v>
      </c>
      <c r="T1246">
        <v>0.2</v>
      </c>
      <c r="U1246" s="8">
        <f>Table3[[#This Row],[Discount]]*Table3[[#This Row],[Revenue]]</f>
        <v>4400</v>
      </c>
      <c r="V1246" s="8">
        <f>Table3[[#This Row],[Revenue]]-Table3[[#This Row],[Total Discount]]</f>
        <v>17600</v>
      </c>
    </row>
    <row r="1247" spans="1:22" x14ac:dyDescent="0.35">
      <c r="A1247">
        <v>1243</v>
      </c>
      <c r="B1247" t="s">
        <v>3766</v>
      </c>
      <c r="C1247" s="5">
        <v>41868</v>
      </c>
      <c r="D1247" s="6">
        <v>2014</v>
      </c>
      <c r="E1247" s="5" t="s">
        <v>93</v>
      </c>
      <c r="F1247" s="7">
        <v>17</v>
      </c>
      <c r="G1247" t="s">
        <v>35</v>
      </c>
      <c r="H1247" t="s">
        <v>25</v>
      </c>
      <c r="I1247" t="s">
        <v>675</v>
      </c>
      <c r="J1247" t="s">
        <v>37</v>
      </c>
      <c r="K1247" t="s">
        <v>166</v>
      </c>
      <c r="L1247">
        <v>72209</v>
      </c>
      <c r="M1247" t="s">
        <v>3767</v>
      </c>
      <c r="N1247" t="s">
        <v>40</v>
      </c>
      <c r="O1247" t="s">
        <v>63</v>
      </c>
      <c r="P1247" t="s">
        <v>3768</v>
      </c>
      <c r="Q1247" s="8">
        <v>115000</v>
      </c>
      <c r="R1247">
        <v>5</v>
      </c>
      <c r="S1247" s="8">
        <f>Table3[[#This Row],[Harga]]*Table3[[#This Row],[Quantity]]</f>
        <v>575000</v>
      </c>
      <c r="T1247">
        <v>0</v>
      </c>
      <c r="U1247" s="8">
        <f>Table3[[#This Row],[Discount]]*Table3[[#This Row],[Revenue]]</f>
        <v>0</v>
      </c>
      <c r="V1247" s="8">
        <f>Table3[[#This Row],[Revenue]]-Table3[[#This Row],[Total Discount]]</f>
        <v>575000</v>
      </c>
    </row>
    <row r="1248" spans="1:22" x14ac:dyDescent="0.35">
      <c r="A1248">
        <v>1244</v>
      </c>
      <c r="B1248" t="s">
        <v>3769</v>
      </c>
      <c r="C1248" s="5">
        <v>42962</v>
      </c>
      <c r="D1248" s="6">
        <v>2017</v>
      </c>
      <c r="E1248" s="5" t="s">
        <v>93</v>
      </c>
      <c r="F1248" s="7">
        <v>15</v>
      </c>
      <c r="G1248" t="s">
        <v>51</v>
      </c>
      <c r="H1248" t="s">
        <v>139</v>
      </c>
      <c r="I1248" t="s">
        <v>1957</v>
      </c>
      <c r="J1248" t="s">
        <v>37</v>
      </c>
      <c r="K1248" t="s">
        <v>193</v>
      </c>
      <c r="L1248">
        <v>19120</v>
      </c>
      <c r="M1248" t="s">
        <v>3770</v>
      </c>
      <c r="N1248" t="s">
        <v>40</v>
      </c>
      <c r="O1248" t="s">
        <v>84</v>
      </c>
      <c r="P1248" t="s">
        <v>3771</v>
      </c>
      <c r="Q1248" s="8">
        <v>1802000</v>
      </c>
      <c r="R1248">
        <v>6</v>
      </c>
      <c r="S1248" s="8">
        <f>Table3[[#This Row],[Harga]]*Table3[[#This Row],[Quantity]]</f>
        <v>10812000</v>
      </c>
      <c r="T1248">
        <v>0.2</v>
      </c>
      <c r="U1248" s="8">
        <f>Table3[[#This Row],[Discount]]*Table3[[#This Row],[Revenue]]</f>
        <v>2162400</v>
      </c>
      <c r="V1248" s="8">
        <f>Table3[[#This Row],[Revenue]]-Table3[[#This Row],[Total Discount]]</f>
        <v>8649600</v>
      </c>
    </row>
    <row r="1249" spans="1:22" x14ac:dyDescent="0.35">
      <c r="A1249">
        <v>1245</v>
      </c>
      <c r="B1249" t="s">
        <v>3772</v>
      </c>
      <c r="C1249" s="5">
        <v>42253</v>
      </c>
      <c r="D1249" s="6">
        <v>2015</v>
      </c>
      <c r="E1249" s="5" t="s">
        <v>111</v>
      </c>
      <c r="F1249" s="7">
        <v>6</v>
      </c>
      <c r="G1249" t="s">
        <v>35</v>
      </c>
      <c r="H1249" t="s">
        <v>25</v>
      </c>
      <c r="I1249" t="s">
        <v>3773</v>
      </c>
      <c r="J1249" t="s">
        <v>37</v>
      </c>
      <c r="K1249" t="s">
        <v>274</v>
      </c>
      <c r="L1249">
        <v>92253</v>
      </c>
      <c r="M1249" t="s">
        <v>296</v>
      </c>
      <c r="N1249" t="s">
        <v>135</v>
      </c>
      <c r="O1249" t="s">
        <v>162</v>
      </c>
      <c r="P1249" t="s">
        <v>297</v>
      </c>
      <c r="Q1249" s="8">
        <v>75000</v>
      </c>
      <c r="R1249">
        <v>4</v>
      </c>
      <c r="S1249" s="8">
        <f>Table3[[#This Row],[Harga]]*Table3[[#This Row],[Quantity]]</f>
        <v>300000</v>
      </c>
      <c r="T1249">
        <v>0</v>
      </c>
      <c r="U1249" s="8">
        <f>Table3[[#This Row],[Discount]]*Table3[[#This Row],[Revenue]]</f>
        <v>0</v>
      </c>
      <c r="V1249" s="8">
        <f>Table3[[#This Row],[Revenue]]-Table3[[#This Row],[Total Discount]]</f>
        <v>300000</v>
      </c>
    </row>
    <row r="1250" spans="1:22" x14ac:dyDescent="0.35">
      <c r="A1250">
        <v>1246</v>
      </c>
      <c r="B1250" t="s">
        <v>3774</v>
      </c>
      <c r="C1250" s="5">
        <v>42031</v>
      </c>
      <c r="D1250" s="6">
        <v>2015</v>
      </c>
      <c r="E1250" s="5" t="s">
        <v>115</v>
      </c>
      <c r="F1250" s="7">
        <v>27</v>
      </c>
      <c r="G1250" t="s">
        <v>35</v>
      </c>
      <c r="H1250" t="s">
        <v>139</v>
      </c>
      <c r="I1250" t="s">
        <v>1315</v>
      </c>
      <c r="J1250" t="s">
        <v>27</v>
      </c>
      <c r="K1250" t="s">
        <v>141</v>
      </c>
      <c r="L1250">
        <v>44105</v>
      </c>
      <c r="M1250" t="s">
        <v>214</v>
      </c>
      <c r="N1250" t="s">
        <v>30</v>
      </c>
      <c r="O1250" t="s">
        <v>108</v>
      </c>
      <c r="P1250" t="s">
        <v>215</v>
      </c>
      <c r="Q1250" s="8">
        <v>832000</v>
      </c>
      <c r="R1250">
        <v>2</v>
      </c>
      <c r="S1250" s="8">
        <f>Table3[[#This Row],[Harga]]*Table3[[#This Row],[Quantity]]</f>
        <v>1664000</v>
      </c>
      <c r="T1250">
        <v>0.3</v>
      </c>
      <c r="U1250" s="8">
        <f>Table3[[#This Row],[Discount]]*Table3[[#This Row],[Revenue]]</f>
        <v>499200</v>
      </c>
      <c r="V1250" s="8">
        <f>Table3[[#This Row],[Revenue]]-Table3[[#This Row],[Total Discount]]</f>
        <v>1164800</v>
      </c>
    </row>
    <row r="1251" spans="1:22" x14ac:dyDescent="0.35">
      <c r="A1251">
        <v>1247</v>
      </c>
      <c r="B1251" t="s">
        <v>3775</v>
      </c>
      <c r="C1251" s="5">
        <v>42201</v>
      </c>
      <c r="D1251" s="6">
        <v>2015</v>
      </c>
      <c r="E1251" s="5" t="s">
        <v>104</v>
      </c>
      <c r="F1251" s="7">
        <v>16</v>
      </c>
      <c r="G1251" t="s">
        <v>51</v>
      </c>
      <c r="H1251" t="s">
        <v>25</v>
      </c>
      <c r="I1251" t="s">
        <v>3635</v>
      </c>
      <c r="J1251" t="s">
        <v>37</v>
      </c>
      <c r="K1251" t="s">
        <v>236</v>
      </c>
      <c r="L1251">
        <v>94122</v>
      </c>
      <c r="M1251" t="s">
        <v>3776</v>
      </c>
      <c r="N1251" t="s">
        <v>30</v>
      </c>
      <c r="O1251" t="s">
        <v>108</v>
      </c>
      <c r="P1251" t="s">
        <v>3777</v>
      </c>
      <c r="Q1251" s="8">
        <v>1349000</v>
      </c>
      <c r="R1251">
        <v>6</v>
      </c>
      <c r="S1251" s="8">
        <f>Table3[[#This Row],[Harga]]*Table3[[#This Row],[Quantity]]</f>
        <v>8094000</v>
      </c>
      <c r="T1251">
        <v>0.2</v>
      </c>
      <c r="U1251" s="8">
        <f>Table3[[#This Row],[Discount]]*Table3[[#This Row],[Revenue]]</f>
        <v>1618800</v>
      </c>
      <c r="V1251" s="8">
        <f>Table3[[#This Row],[Revenue]]-Table3[[#This Row],[Total Discount]]</f>
        <v>6475200</v>
      </c>
    </row>
    <row r="1252" spans="1:22" x14ac:dyDescent="0.35">
      <c r="A1252">
        <v>1248</v>
      </c>
      <c r="B1252" t="s">
        <v>3778</v>
      </c>
      <c r="C1252" s="5">
        <v>42490</v>
      </c>
      <c r="D1252" s="6">
        <v>2016</v>
      </c>
      <c r="E1252" s="5" t="s">
        <v>58</v>
      </c>
      <c r="F1252" s="7">
        <v>30</v>
      </c>
      <c r="G1252" t="s">
        <v>67</v>
      </c>
      <c r="H1252" t="s">
        <v>25</v>
      </c>
      <c r="I1252" t="s">
        <v>3779</v>
      </c>
      <c r="J1252" t="s">
        <v>37</v>
      </c>
      <c r="K1252" t="s">
        <v>354</v>
      </c>
      <c r="L1252">
        <v>85254</v>
      </c>
      <c r="M1252" t="s">
        <v>1248</v>
      </c>
      <c r="N1252" t="s">
        <v>30</v>
      </c>
      <c r="O1252" t="s">
        <v>55</v>
      </c>
      <c r="P1252" t="s">
        <v>1249</v>
      </c>
      <c r="Q1252" s="8">
        <v>24000</v>
      </c>
      <c r="R1252">
        <v>7</v>
      </c>
      <c r="S1252" s="8">
        <f>Table3[[#This Row],[Harga]]*Table3[[#This Row],[Quantity]]</f>
        <v>168000</v>
      </c>
      <c r="T1252">
        <v>0.2</v>
      </c>
      <c r="U1252" s="8">
        <f>Table3[[#This Row],[Discount]]*Table3[[#This Row],[Revenue]]</f>
        <v>33600</v>
      </c>
      <c r="V1252" s="8">
        <f>Table3[[#This Row],[Revenue]]-Table3[[#This Row],[Total Discount]]</f>
        <v>134400</v>
      </c>
    </row>
    <row r="1253" spans="1:22" x14ac:dyDescent="0.35">
      <c r="A1253">
        <v>1249</v>
      </c>
      <c r="B1253" t="s">
        <v>3780</v>
      </c>
      <c r="C1253" s="5">
        <v>41908</v>
      </c>
      <c r="D1253" s="6">
        <v>2014</v>
      </c>
      <c r="E1253" s="5" t="s">
        <v>111</v>
      </c>
      <c r="F1253" s="7">
        <v>26</v>
      </c>
      <c r="G1253" t="s">
        <v>51</v>
      </c>
      <c r="H1253" t="s">
        <v>25</v>
      </c>
      <c r="I1253" t="s">
        <v>3781</v>
      </c>
      <c r="J1253" t="s">
        <v>37</v>
      </c>
      <c r="K1253" t="s">
        <v>69</v>
      </c>
      <c r="L1253">
        <v>19134</v>
      </c>
      <c r="M1253" t="s">
        <v>1913</v>
      </c>
      <c r="N1253" t="s">
        <v>40</v>
      </c>
      <c r="O1253" t="s">
        <v>78</v>
      </c>
      <c r="P1253" t="s">
        <v>1914</v>
      </c>
      <c r="Q1253" s="8">
        <v>120000</v>
      </c>
      <c r="R1253">
        <v>3</v>
      </c>
      <c r="S1253" s="8">
        <f>Table3[[#This Row],[Harga]]*Table3[[#This Row],[Quantity]]</f>
        <v>360000</v>
      </c>
      <c r="T1253">
        <v>0.2</v>
      </c>
      <c r="U1253" s="8">
        <f>Table3[[#This Row],[Discount]]*Table3[[#This Row],[Revenue]]</f>
        <v>72000</v>
      </c>
      <c r="V1253" s="8">
        <f>Table3[[#This Row],[Revenue]]-Table3[[#This Row],[Total Discount]]</f>
        <v>288000</v>
      </c>
    </row>
    <row r="1254" spans="1:22" x14ac:dyDescent="0.35">
      <c r="A1254">
        <v>1250</v>
      </c>
      <c r="B1254" t="s">
        <v>3782</v>
      </c>
      <c r="C1254" s="5">
        <v>42621</v>
      </c>
      <c r="D1254" s="6">
        <v>2016</v>
      </c>
      <c r="E1254" s="5" t="s">
        <v>111</v>
      </c>
      <c r="F1254" s="7">
        <v>8</v>
      </c>
      <c r="G1254" t="s">
        <v>67</v>
      </c>
      <c r="H1254" t="s">
        <v>139</v>
      </c>
      <c r="I1254" t="s">
        <v>2006</v>
      </c>
      <c r="J1254" t="s">
        <v>75</v>
      </c>
      <c r="K1254" t="s">
        <v>113</v>
      </c>
      <c r="L1254">
        <v>2148</v>
      </c>
      <c r="M1254" t="s">
        <v>3783</v>
      </c>
      <c r="N1254" t="s">
        <v>30</v>
      </c>
      <c r="O1254" t="s">
        <v>31</v>
      </c>
      <c r="P1254" t="s">
        <v>3784</v>
      </c>
      <c r="Q1254" s="8">
        <v>174000</v>
      </c>
      <c r="R1254">
        <v>3</v>
      </c>
      <c r="S1254" s="8">
        <f>Table3[[#This Row],[Harga]]*Table3[[#This Row],[Quantity]]</f>
        <v>522000</v>
      </c>
      <c r="T1254">
        <v>0</v>
      </c>
      <c r="U1254" s="8">
        <f>Table3[[#This Row],[Discount]]*Table3[[#This Row],[Revenue]]</f>
        <v>0</v>
      </c>
      <c r="V1254" s="8">
        <f>Table3[[#This Row],[Revenue]]-Table3[[#This Row],[Total Discount]]</f>
        <v>522000</v>
      </c>
    </row>
    <row r="1255" spans="1:22" x14ac:dyDescent="0.35">
      <c r="A1255">
        <v>1251</v>
      </c>
      <c r="B1255" t="s">
        <v>3785</v>
      </c>
      <c r="C1255" s="5">
        <v>42841</v>
      </c>
      <c r="D1255" s="6">
        <v>2017</v>
      </c>
      <c r="E1255" s="5" t="s">
        <v>58</v>
      </c>
      <c r="F1255" s="7">
        <v>16</v>
      </c>
      <c r="G1255" t="s">
        <v>67</v>
      </c>
      <c r="H1255" t="s">
        <v>25</v>
      </c>
      <c r="I1255" t="s">
        <v>212</v>
      </c>
      <c r="J1255" t="s">
        <v>27</v>
      </c>
      <c r="K1255" t="s">
        <v>218</v>
      </c>
      <c r="L1255">
        <v>95123</v>
      </c>
      <c r="M1255" t="s">
        <v>2389</v>
      </c>
      <c r="N1255" t="s">
        <v>40</v>
      </c>
      <c r="O1255" t="s">
        <v>84</v>
      </c>
      <c r="P1255" t="s">
        <v>2390</v>
      </c>
      <c r="Q1255" s="8">
        <v>165000</v>
      </c>
      <c r="R1255">
        <v>4</v>
      </c>
      <c r="S1255" s="8">
        <f>Table3[[#This Row],[Harga]]*Table3[[#This Row],[Quantity]]</f>
        <v>660000</v>
      </c>
      <c r="T1255">
        <v>0</v>
      </c>
      <c r="U1255" s="8">
        <f>Table3[[#This Row],[Discount]]*Table3[[#This Row],[Revenue]]</f>
        <v>0</v>
      </c>
      <c r="V1255" s="8">
        <f>Table3[[#This Row],[Revenue]]-Table3[[#This Row],[Total Discount]]</f>
        <v>660000</v>
      </c>
    </row>
    <row r="1256" spans="1:22" x14ac:dyDescent="0.35">
      <c r="A1256">
        <v>1252</v>
      </c>
      <c r="B1256" t="s">
        <v>3786</v>
      </c>
      <c r="C1256" s="5">
        <v>42232</v>
      </c>
      <c r="D1256" s="6">
        <v>2015</v>
      </c>
      <c r="E1256" s="5" t="s">
        <v>93</v>
      </c>
      <c r="F1256" s="7">
        <v>16</v>
      </c>
      <c r="G1256" t="s">
        <v>51</v>
      </c>
      <c r="H1256" t="s">
        <v>25</v>
      </c>
      <c r="I1256" t="s">
        <v>3722</v>
      </c>
      <c r="J1256" t="s">
        <v>27</v>
      </c>
      <c r="K1256" t="s">
        <v>420</v>
      </c>
      <c r="L1256">
        <v>85023</v>
      </c>
      <c r="M1256" t="s">
        <v>3787</v>
      </c>
      <c r="N1256" t="s">
        <v>40</v>
      </c>
      <c r="O1256" t="s">
        <v>96</v>
      </c>
      <c r="P1256" t="s">
        <v>3788</v>
      </c>
      <c r="Q1256" s="8">
        <v>3000</v>
      </c>
      <c r="R1256">
        <v>1</v>
      </c>
      <c r="S1256" s="8">
        <f>Table3[[#This Row],[Harga]]*Table3[[#This Row],[Quantity]]</f>
        <v>3000</v>
      </c>
      <c r="T1256">
        <v>0.2</v>
      </c>
      <c r="U1256" s="8">
        <f>Table3[[#This Row],[Discount]]*Table3[[#This Row],[Revenue]]</f>
        <v>600</v>
      </c>
      <c r="V1256" s="8">
        <f>Table3[[#This Row],[Revenue]]-Table3[[#This Row],[Total Discount]]</f>
        <v>2400</v>
      </c>
    </row>
    <row r="1257" spans="1:22" x14ac:dyDescent="0.35">
      <c r="A1257">
        <v>1253</v>
      </c>
      <c r="B1257" t="s">
        <v>3789</v>
      </c>
      <c r="C1257" s="5">
        <v>43058</v>
      </c>
      <c r="D1257" s="6">
        <v>2017</v>
      </c>
      <c r="E1257" s="5" t="s">
        <v>23</v>
      </c>
      <c r="F1257" s="7">
        <v>19</v>
      </c>
      <c r="G1257" t="s">
        <v>35</v>
      </c>
      <c r="H1257" t="s">
        <v>25</v>
      </c>
      <c r="I1257" t="s">
        <v>2338</v>
      </c>
      <c r="J1257" t="s">
        <v>27</v>
      </c>
      <c r="K1257" t="s">
        <v>193</v>
      </c>
      <c r="L1257">
        <v>42420</v>
      </c>
      <c r="M1257" t="s">
        <v>3790</v>
      </c>
      <c r="N1257" t="s">
        <v>30</v>
      </c>
      <c r="O1257" t="s">
        <v>55</v>
      </c>
      <c r="P1257" t="s">
        <v>3791</v>
      </c>
      <c r="Q1257" s="8">
        <v>822000</v>
      </c>
      <c r="R1257">
        <v>6</v>
      </c>
      <c r="S1257" s="8">
        <f>Table3[[#This Row],[Harga]]*Table3[[#This Row],[Quantity]]</f>
        <v>4932000</v>
      </c>
      <c r="T1257">
        <v>0</v>
      </c>
      <c r="U1257" s="8">
        <f>Table3[[#This Row],[Discount]]*Table3[[#This Row],[Revenue]]</f>
        <v>0</v>
      </c>
      <c r="V1257" s="8">
        <f>Table3[[#This Row],[Revenue]]-Table3[[#This Row],[Total Discount]]</f>
        <v>4932000</v>
      </c>
    </row>
    <row r="1258" spans="1:22" x14ac:dyDescent="0.35">
      <c r="A1258">
        <v>1254</v>
      </c>
      <c r="B1258" t="s">
        <v>3792</v>
      </c>
      <c r="C1258" s="5">
        <v>42627</v>
      </c>
      <c r="D1258" s="6">
        <v>2016</v>
      </c>
      <c r="E1258" s="5" t="s">
        <v>111</v>
      </c>
      <c r="F1258" s="7">
        <v>14</v>
      </c>
      <c r="G1258" t="s">
        <v>116</v>
      </c>
      <c r="H1258" t="s">
        <v>131</v>
      </c>
      <c r="I1258" t="s">
        <v>269</v>
      </c>
      <c r="J1258" t="s">
        <v>75</v>
      </c>
      <c r="K1258" t="s">
        <v>82</v>
      </c>
      <c r="L1258">
        <v>29203</v>
      </c>
      <c r="M1258" t="s">
        <v>1920</v>
      </c>
      <c r="N1258" t="s">
        <v>40</v>
      </c>
      <c r="O1258" t="s">
        <v>63</v>
      </c>
      <c r="P1258" t="s">
        <v>1921</v>
      </c>
      <c r="Q1258" s="8">
        <v>7000</v>
      </c>
      <c r="R1258">
        <v>4</v>
      </c>
      <c r="S1258" s="8">
        <f>Table3[[#This Row],[Harga]]*Table3[[#This Row],[Quantity]]</f>
        <v>28000</v>
      </c>
      <c r="T1258">
        <v>0</v>
      </c>
      <c r="U1258" s="8">
        <f>Table3[[#This Row],[Discount]]*Table3[[#This Row],[Revenue]]</f>
        <v>0</v>
      </c>
      <c r="V1258" s="8">
        <f>Table3[[#This Row],[Revenue]]-Table3[[#This Row],[Total Discount]]</f>
        <v>28000</v>
      </c>
    </row>
    <row r="1259" spans="1:22" x14ac:dyDescent="0.35">
      <c r="A1259">
        <v>1255</v>
      </c>
      <c r="B1259" t="s">
        <v>3793</v>
      </c>
      <c r="C1259" s="5">
        <v>42597</v>
      </c>
      <c r="D1259" s="6">
        <v>2016</v>
      </c>
      <c r="E1259" s="5" t="s">
        <v>93</v>
      </c>
      <c r="F1259" s="7">
        <v>15</v>
      </c>
      <c r="G1259" t="s">
        <v>24</v>
      </c>
      <c r="H1259" t="s">
        <v>139</v>
      </c>
      <c r="I1259" t="s">
        <v>2990</v>
      </c>
      <c r="J1259" t="s">
        <v>27</v>
      </c>
      <c r="K1259" t="s">
        <v>213</v>
      </c>
      <c r="L1259">
        <v>32303</v>
      </c>
      <c r="M1259" t="s">
        <v>3794</v>
      </c>
      <c r="N1259" t="s">
        <v>135</v>
      </c>
      <c r="O1259" t="s">
        <v>136</v>
      </c>
      <c r="P1259" t="s">
        <v>3795</v>
      </c>
      <c r="Q1259" s="8">
        <v>706000</v>
      </c>
      <c r="R1259">
        <v>7</v>
      </c>
      <c r="S1259" s="8">
        <f>Table3[[#This Row],[Harga]]*Table3[[#This Row],[Quantity]]</f>
        <v>4942000</v>
      </c>
      <c r="T1259">
        <v>0.2</v>
      </c>
      <c r="U1259" s="8">
        <f>Table3[[#This Row],[Discount]]*Table3[[#This Row],[Revenue]]</f>
        <v>988400</v>
      </c>
      <c r="V1259" s="8">
        <f>Table3[[#This Row],[Revenue]]-Table3[[#This Row],[Total Discount]]</f>
        <v>3953600</v>
      </c>
    </row>
    <row r="1260" spans="1:22" x14ac:dyDescent="0.35">
      <c r="A1260">
        <v>1256</v>
      </c>
      <c r="B1260" t="s">
        <v>3796</v>
      </c>
      <c r="C1260" s="5">
        <v>42273</v>
      </c>
      <c r="D1260" s="6">
        <v>2015</v>
      </c>
      <c r="E1260" s="5" t="s">
        <v>111</v>
      </c>
      <c r="F1260" s="7">
        <v>26</v>
      </c>
      <c r="G1260" t="s">
        <v>67</v>
      </c>
      <c r="H1260" t="s">
        <v>25</v>
      </c>
      <c r="I1260" t="s">
        <v>333</v>
      </c>
      <c r="J1260" t="s">
        <v>27</v>
      </c>
      <c r="K1260" t="s">
        <v>519</v>
      </c>
      <c r="L1260">
        <v>10035</v>
      </c>
      <c r="M1260" t="s">
        <v>3797</v>
      </c>
      <c r="N1260" t="s">
        <v>135</v>
      </c>
      <c r="O1260" t="s">
        <v>162</v>
      </c>
      <c r="P1260" t="s">
        <v>3798</v>
      </c>
      <c r="Q1260" s="8">
        <v>50000</v>
      </c>
      <c r="R1260">
        <v>2</v>
      </c>
      <c r="S1260" s="8">
        <f>Table3[[#This Row],[Harga]]*Table3[[#This Row],[Quantity]]</f>
        <v>100000</v>
      </c>
      <c r="T1260">
        <v>0</v>
      </c>
      <c r="U1260" s="8">
        <f>Table3[[#This Row],[Discount]]*Table3[[#This Row],[Revenue]]</f>
        <v>0</v>
      </c>
      <c r="V1260" s="8">
        <f>Table3[[#This Row],[Revenue]]-Table3[[#This Row],[Total Discount]]</f>
        <v>100000</v>
      </c>
    </row>
    <row r="1261" spans="1:22" x14ac:dyDescent="0.35">
      <c r="A1261">
        <v>1257</v>
      </c>
      <c r="B1261" t="s">
        <v>3799</v>
      </c>
      <c r="C1261" s="5">
        <v>42651</v>
      </c>
      <c r="D1261" s="6">
        <v>2016</v>
      </c>
      <c r="E1261" s="5" t="s">
        <v>44</v>
      </c>
      <c r="F1261" s="7">
        <v>8</v>
      </c>
      <c r="G1261" t="s">
        <v>67</v>
      </c>
      <c r="H1261" t="s">
        <v>25</v>
      </c>
      <c r="I1261" t="s">
        <v>1481</v>
      </c>
      <c r="J1261" t="s">
        <v>37</v>
      </c>
      <c r="K1261" t="s">
        <v>76</v>
      </c>
      <c r="L1261">
        <v>77070</v>
      </c>
      <c r="M1261" t="s">
        <v>3800</v>
      </c>
      <c r="N1261" t="s">
        <v>30</v>
      </c>
      <c r="O1261" t="s">
        <v>55</v>
      </c>
      <c r="P1261" t="s">
        <v>3801</v>
      </c>
      <c r="Q1261" s="8">
        <v>52000</v>
      </c>
      <c r="R1261">
        <v>8</v>
      </c>
      <c r="S1261" s="8">
        <f>Table3[[#This Row],[Harga]]*Table3[[#This Row],[Quantity]]</f>
        <v>416000</v>
      </c>
      <c r="T1261">
        <v>0.6</v>
      </c>
      <c r="U1261" s="8">
        <f>Table3[[#This Row],[Discount]]*Table3[[#This Row],[Revenue]]</f>
        <v>249600</v>
      </c>
      <c r="V1261" s="8">
        <f>Table3[[#This Row],[Revenue]]-Table3[[#This Row],[Total Discount]]</f>
        <v>166400</v>
      </c>
    </row>
    <row r="1262" spans="1:22" x14ac:dyDescent="0.35">
      <c r="A1262">
        <v>1258</v>
      </c>
      <c r="B1262" t="s">
        <v>3802</v>
      </c>
      <c r="C1262" s="5">
        <v>42087</v>
      </c>
      <c r="D1262" s="6">
        <v>2015</v>
      </c>
      <c r="E1262" s="5" t="s">
        <v>159</v>
      </c>
      <c r="F1262" s="7">
        <v>24</v>
      </c>
      <c r="G1262" t="s">
        <v>35</v>
      </c>
      <c r="H1262" t="s">
        <v>25</v>
      </c>
      <c r="I1262" t="s">
        <v>646</v>
      </c>
      <c r="J1262" t="s">
        <v>37</v>
      </c>
      <c r="K1262" t="s">
        <v>651</v>
      </c>
      <c r="L1262">
        <v>33065</v>
      </c>
      <c r="M1262" t="s">
        <v>3495</v>
      </c>
      <c r="N1262" t="s">
        <v>40</v>
      </c>
      <c r="O1262" t="s">
        <v>78</v>
      </c>
      <c r="P1262" t="s">
        <v>3496</v>
      </c>
      <c r="Q1262" s="8">
        <v>18000</v>
      </c>
      <c r="R1262">
        <v>2</v>
      </c>
      <c r="S1262" s="8">
        <f>Table3[[#This Row],[Harga]]*Table3[[#This Row],[Quantity]]</f>
        <v>36000</v>
      </c>
      <c r="T1262">
        <v>0.2</v>
      </c>
      <c r="U1262" s="8">
        <f>Table3[[#This Row],[Discount]]*Table3[[#This Row],[Revenue]]</f>
        <v>7200</v>
      </c>
      <c r="V1262" s="8">
        <f>Table3[[#This Row],[Revenue]]-Table3[[#This Row],[Total Discount]]</f>
        <v>28800</v>
      </c>
    </row>
    <row r="1263" spans="1:22" x14ac:dyDescent="0.35">
      <c r="A1263">
        <v>1259</v>
      </c>
      <c r="B1263" t="s">
        <v>3803</v>
      </c>
      <c r="C1263" s="5">
        <v>42155</v>
      </c>
      <c r="D1263" s="6">
        <v>2015</v>
      </c>
      <c r="E1263" s="5" t="s">
        <v>87</v>
      </c>
      <c r="F1263" s="7">
        <v>31</v>
      </c>
      <c r="G1263" t="s">
        <v>67</v>
      </c>
      <c r="H1263" t="s">
        <v>105</v>
      </c>
      <c r="I1263" t="s">
        <v>3627</v>
      </c>
      <c r="J1263" t="s">
        <v>27</v>
      </c>
      <c r="K1263" t="s">
        <v>324</v>
      </c>
      <c r="L1263">
        <v>84057</v>
      </c>
      <c r="M1263" t="s">
        <v>3804</v>
      </c>
      <c r="N1263" t="s">
        <v>30</v>
      </c>
      <c r="O1263" t="s">
        <v>31</v>
      </c>
      <c r="P1263" t="s">
        <v>3805</v>
      </c>
      <c r="Q1263" s="8">
        <v>1407000</v>
      </c>
      <c r="R1263">
        <v>7</v>
      </c>
      <c r="S1263" s="8">
        <f>Table3[[#This Row],[Harga]]*Table3[[#This Row],[Quantity]]</f>
        <v>9849000</v>
      </c>
      <c r="T1263">
        <v>0</v>
      </c>
      <c r="U1263" s="8">
        <f>Table3[[#This Row],[Discount]]*Table3[[#This Row],[Revenue]]</f>
        <v>0</v>
      </c>
      <c r="V1263" s="8">
        <f>Table3[[#This Row],[Revenue]]-Table3[[#This Row],[Total Discount]]</f>
        <v>9849000</v>
      </c>
    </row>
    <row r="1264" spans="1:22" x14ac:dyDescent="0.35">
      <c r="A1264">
        <v>1260</v>
      </c>
      <c r="B1264" t="s">
        <v>3806</v>
      </c>
      <c r="C1264" s="5">
        <v>42363</v>
      </c>
      <c r="D1264" s="6">
        <v>2015</v>
      </c>
      <c r="E1264" s="5" t="s">
        <v>66</v>
      </c>
      <c r="F1264" s="7">
        <v>25</v>
      </c>
      <c r="G1264" t="s">
        <v>35</v>
      </c>
      <c r="H1264" t="s">
        <v>105</v>
      </c>
      <c r="I1264" t="s">
        <v>475</v>
      </c>
      <c r="J1264" t="s">
        <v>27</v>
      </c>
      <c r="K1264" t="s">
        <v>133</v>
      </c>
      <c r="L1264">
        <v>37211</v>
      </c>
      <c r="M1264" t="s">
        <v>3049</v>
      </c>
      <c r="N1264" t="s">
        <v>40</v>
      </c>
      <c r="O1264" t="s">
        <v>41</v>
      </c>
      <c r="P1264" t="s">
        <v>3050</v>
      </c>
      <c r="Q1264" s="8">
        <v>5000</v>
      </c>
      <c r="R1264">
        <v>4</v>
      </c>
      <c r="S1264" s="8">
        <f>Table3[[#This Row],[Harga]]*Table3[[#This Row],[Quantity]]</f>
        <v>20000</v>
      </c>
      <c r="T1264">
        <v>0.2</v>
      </c>
      <c r="U1264" s="8">
        <f>Table3[[#This Row],[Discount]]*Table3[[#This Row],[Revenue]]</f>
        <v>4000</v>
      </c>
      <c r="V1264" s="8">
        <f>Table3[[#This Row],[Revenue]]-Table3[[#This Row],[Total Discount]]</f>
        <v>16000</v>
      </c>
    </row>
    <row r="1265" spans="1:22" x14ac:dyDescent="0.35">
      <c r="A1265">
        <v>1261</v>
      </c>
      <c r="B1265" t="s">
        <v>3807</v>
      </c>
      <c r="C1265" s="5">
        <v>42080</v>
      </c>
      <c r="D1265" s="6">
        <v>2015</v>
      </c>
      <c r="E1265" s="5" t="s">
        <v>159</v>
      </c>
      <c r="F1265" s="7">
        <v>17</v>
      </c>
      <c r="G1265" t="s">
        <v>67</v>
      </c>
      <c r="H1265" t="s">
        <v>25</v>
      </c>
      <c r="I1265" t="s">
        <v>2048</v>
      </c>
      <c r="J1265" t="s">
        <v>37</v>
      </c>
      <c r="K1265" t="s">
        <v>53</v>
      </c>
      <c r="L1265">
        <v>10009</v>
      </c>
      <c r="M1265" t="s">
        <v>3808</v>
      </c>
      <c r="N1265" t="s">
        <v>135</v>
      </c>
      <c r="O1265" t="s">
        <v>162</v>
      </c>
      <c r="P1265" t="s">
        <v>3809</v>
      </c>
      <c r="Q1265" s="8">
        <v>16000</v>
      </c>
      <c r="R1265">
        <v>1</v>
      </c>
      <c r="S1265" s="8">
        <f>Table3[[#This Row],[Harga]]*Table3[[#This Row],[Quantity]]</f>
        <v>16000</v>
      </c>
      <c r="T1265">
        <v>0</v>
      </c>
      <c r="U1265" s="8">
        <f>Table3[[#This Row],[Discount]]*Table3[[#This Row],[Revenue]]</f>
        <v>0</v>
      </c>
      <c r="V1265" s="8">
        <f>Table3[[#This Row],[Revenue]]-Table3[[#This Row],[Total Discount]]</f>
        <v>16000</v>
      </c>
    </row>
    <row r="1266" spans="1:22" x14ac:dyDescent="0.35">
      <c r="A1266">
        <v>1262</v>
      </c>
      <c r="B1266" t="s">
        <v>3810</v>
      </c>
      <c r="C1266" s="5">
        <v>43090</v>
      </c>
      <c r="D1266" s="6">
        <v>2017</v>
      </c>
      <c r="E1266" s="5" t="s">
        <v>66</v>
      </c>
      <c r="F1266" s="7">
        <v>21</v>
      </c>
      <c r="G1266" t="s">
        <v>67</v>
      </c>
      <c r="H1266" t="s">
        <v>25</v>
      </c>
      <c r="I1266" t="s">
        <v>3811</v>
      </c>
      <c r="J1266" t="s">
        <v>27</v>
      </c>
      <c r="K1266" t="s">
        <v>329</v>
      </c>
      <c r="L1266">
        <v>42104</v>
      </c>
      <c r="M1266" t="s">
        <v>2210</v>
      </c>
      <c r="N1266" t="s">
        <v>135</v>
      </c>
      <c r="O1266" t="s">
        <v>162</v>
      </c>
      <c r="P1266" t="s">
        <v>2211</v>
      </c>
      <c r="Q1266" s="8">
        <v>15000</v>
      </c>
      <c r="R1266">
        <v>4</v>
      </c>
      <c r="S1266" s="8">
        <f>Table3[[#This Row],[Harga]]*Table3[[#This Row],[Quantity]]</f>
        <v>60000</v>
      </c>
      <c r="T1266">
        <v>0</v>
      </c>
      <c r="U1266" s="8">
        <f>Table3[[#This Row],[Discount]]*Table3[[#This Row],[Revenue]]</f>
        <v>0</v>
      </c>
      <c r="V1266" s="8">
        <f>Table3[[#This Row],[Revenue]]-Table3[[#This Row],[Total Discount]]</f>
        <v>60000</v>
      </c>
    </row>
    <row r="1267" spans="1:22" x14ac:dyDescent="0.35">
      <c r="A1267">
        <v>1263</v>
      </c>
      <c r="B1267" t="s">
        <v>3812</v>
      </c>
      <c r="C1267" s="5">
        <v>43040</v>
      </c>
      <c r="D1267" s="6">
        <v>2017</v>
      </c>
      <c r="E1267" s="5" t="s">
        <v>23</v>
      </c>
      <c r="F1267" s="7">
        <v>1</v>
      </c>
      <c r="G1267" t="s">
        <v>51</v>
      </c>
      <c r="H1267" t="s">
        <v>25</v>
      </c>
      <c r="I1267" t="s">
        <v>1097</v>
      </c>
      <c r="J1267" t="s">
        <v>27</v>
      </c>
      <c r="K1267" t="s">
        <v>369</v>
      </c>
      <c r="L1267">
        <v>98226</v>
      </c>
      <c r="M1267" t="s">
        <v>3813</v>
      </c>
      <c r="N1267" t="s">
        <v>40</v>
      </c>
      <c r="O1267" t="s">
        <v>71</v>
      </c>
      <c r="P1267" t="s">
        <v>3814</v>
      </c>
      <c r="Q1267" s="8">
        <v>26000</v>
      </c>
      <c r="R1267">
        <v>5</v>
      </c>
      <c r="S1267" s="8">
        <f>Table3[[#This Row],[Harga]]*Table3[[#This Row],[Quantity]]</f>
        <v>130000</v>
      </c>
      <c r="T1267">
        <v>0.2</v>
      </c>
      <c r="U1267" s="8">
        <f>Table3[[#This Row],[Discount]]*Table3[[#This Row],[Revenue]]</f>
        <v>26000</v>
      </c>
      <c r="V1267" s="8">
        <f>Table3[[#This Row],[Revenue]]-Table3[[#This Row],[Total Discount]]</f>
        <v>104000</v>
      </c>
    </row>
    <row r="1268" spans="1:22" x14ac:dyDescent="0.35">
      <c r="A1268">
        <v>1264</v>
      </c>
      <c r="B1268" t="s">
        <v>3815</v>
      </c>
      <c r="C1268" s="5">
        <v>42985</v>
      </c>
      <c r="D1268" s="6">
        <v>2017</v>
      </c>
      <c r="E1268" s="5" t="s">
        <v>111</v>
      </c>
      <c r="F1268" s="7">
        <v>7</v>
      </c>
      <c r="G1268" t="s">
        <v>51</v>
      </c>
      <c r="H1268" t="s">
        <v>139</v>
      </c>
      <c r="I1268" t="s">
        <v>2069</v>
      </c>
      <c r="J1268" t="s">
        <v>37</v>
      </c>
      <c r="K1268" t="s">
        <v>324</v>
      </c>
      <c r="L1268">
        <v>10011</v>
      </c>
      <c r="M1268" t="s">
        <v>156</v>
      </c>
      <c r="N1268" t="s">
        <v>40</v>
      </c>
      <c r="O1268" t="s">
        <v>84</v>
      </c>
      <c r="P1268" t="s">
        <v>157</v>
      </c>
      <c r="Q1268" s="8">
        <v>96000</v>
      </c>
      <c r="R1268">
        <v>8</v>
      </c>
      <c r="S1268" s="8">
        <f>Table3[[#This Row],[Harga]]*Table3[[#This Row],[Quantity]]</f>
        <v>768000</v>
      </c>
      <c r="T1268">
        <v>0</v>
      </c>
      <c r="U1268" s="8">
        <f>Table3[[#This Row],[Discount]]*Table3[[#This Row],[Revenue]]</f>
        <v>0</v>
      </c>
      <c r="V1268" s="8">
        <f>Table3[[#This Row],[Revenue]]-Table3[[#This Row],[Total Discount]]</f>
        <v>768000</v>
      </c>
    </row>
    <row r="1269" spans="1:22" x14ac:dyDescent="0.35">
      <c r="A1269">
        <v>1265</v>
      </c>
      <c r="B1269" t="s">
        <v>3816</v>
      </c>
      <c r="C1269" s="5">
        <v>43096</v>
      </c>
      <c r="D1269" s="6">
        <v>2017</v>
      </c>
      <c r="E1269" s="5" t="s">
        <v>66</v>
      </c>
      <c r="F1269" s="7">
        <v>27</v>
      </c>
      <c r="G1269" t="s">
        <v>67</v>
      </c>
      <c r="H1269" t="s">
        <v>25</v>
      </c>
      <c r="I1269" t="s">
        <v>553</v>
      </c>
      <c r="J1269" t="s">
        <v>37</v>
      </c>
      <c r="K1269" t="s">
        <v>193</v>
      </c>
      <c r="L1269">
        <v>43055</v>
      </c>
      <c r="M1269" t="s">
        <v>3817</v>
      </c>
      <c r="N1269" t="s">
        <v>135</v>
      </c>
      <c r="O1269" t="s">
        <v>136</v>
      </c>
      <c r="P1269" t="s">
        <v>3818</v>
      </c>
      <c r="Q1269" s="8">
        <v>165000</v>
      </c>
      <c r="R1269">
        <v>2</v>
      </c>
      <c r="S1269" s="8">
        <f>Table3[[#This Row],[Harga]]*Table3[[#This Row],[Quantity]]</f>
        <v>330000</v>
      </c>
      <c r="T1269">
        <v>0.4</v>
      </c>
      <c r="U1269" s="8">
        <f>Table3[[#This Row],[Discount]]*Table3[[#This Row],[Revenue]]</f>
        <v>132000</v>
      </c>
      <c r="V1269" s="8">
        <f>Table3[[#This Row],[Revenue]]-Table3[[#This Row],[Total Discount]]</f>
        <v>198000</v>
      </c>
    </row>
    <row r="1270" spans="1:22" x14ac:dyDescent="0.35">
      <c r="A1270">
        <v>1266</v>
      </c>
      <c r="B1270" t="s">
        <v>3819</v>
      </c>
      <c r="C1270" s="5">
        <v>42932</v>
      </c>
      <c r="D1270" s="6">
        <v>2017</v>
      </c>
      <c r="E1270" s="5" t="s">
        <v>104</v>
      </c>
      <c r="F1270" s="7">
        <v>16</v>
      </c>
      <c r="G1270" t="s">
        <v>67</v>
      </c>
      <c r="H1270" t="s">
        <v>139</v>
      </c>
      <c r="I1270" t="s">
        <v>467</v>
      </c>
      <c r="J1270" t="s">
        <v>75</v>
      </c>
      <c r="K1270" t="s">
        <v>100</v>
      </c>
      <c r="L1270">
        <v>60098</v>
      </c>
      <c r="M1270" t="s">
        <v>1990</v>
      </c>
      <c r="N1270" t="s">
        <v>40</v>
      </c>
      <c r="O1270" t="s">
        <v>96</v>
      </c>
      <c r="P1270" t="s">
        <v>1991</v>
      </c>
      <c r="Q1270" s="8">
        <v>4000</v>
      </c>
      <c r="R1270">
        <v>2</v>
      </c>
      <c r="S1270" s="8">
        <f>Table3[[#This Row],[Harga]]*Table3[[#This Row],[Quantity]]</f>
        <v>8000</v>
      </c>
      <c r="T1270">
        <v>0.2</v>
      </c>
      <c r="U1270" s="8">
        <f>Table3[[#This Row],[Discount]]*Table3[[#This Row],[Revenue]]</f>
        <v>1600</v>
      </c>
      <c r="V1270" s="8">
        <f>Table3[[#This Row],[Revenue]]-Table3[[#This Row],[Total Discount]]</f>
        <v>6400</v>
      </c>
    </row>
    <row r="1271" spans="1:22" x14ac:dyDescent="0.35">
      <c r="A1271">
        <v>1267</v>
      </c>
      <c r="B1271" t="s">
        <v>3820</v>
      </c>
      <c r="C1271" s="5">
        <v>42594</v>
      </c>
      <c r="D1271" s="6">
        <v>2016</v>
      </c>
      <c r="E1271" s="5" t="s">
        <v>93</v>
      </c>
      <c r="F1271" s="7">
        <v>12</v>
      </c>
      <c r="G1271" t="s">
        <v>51</v>
      </c>
      <c r="H1271" t="s">
        <v>25</v>
      </c>
      <c r="I1271" t="s">
        <v>3821</v>
      </c>
      <c r="J1271" t="s">
        <v>27</v>
      </c>
      <c r="K1271" t="s">
        <v>329</v>
      </c>
      <c r="L1271">
        <v>75007</v>
      </c>
      <c r="M1271" t="s">
        <v>3457</v>
      </c>
      <c r="N1271" t="s">
        <v>135</v>
      </c>
      <c r="O1271" t="s">
        <v>162</v>
      </c>
      <c r="P1271" t="s">
        <v>3458</v>
      </c>
      <c r="Q1271" s="8">
        <v>500000</v>
      </c>
      <c r="R1271">
        <v>7</v>
      </c>
      <c r="S1271" s="8">
        <f>Table3[[#This Row],[Harga]]*Table3[[#This Row],[Quantity]]</f>
        <v>3500000</v>
      </c>
      <c r="T1271">
        <v>0.2</v>
      </c>
      <c r="U1271" s="8">
        <f>Table3[[#This Row],[Discount]]*Table3[[#This Row],[Revenue]]</f>
        <v>700000</v>
      </c>
      <c r="V1271" s="8">
        <f>Table3[[#This Row],[Revenue]]-Table3[[#This Row],[Total Discount]]</f>
        <v>2800000</v>
      </c>
    </row>
    <row r="1272" spans="1:22" x14ac:dyDescent="0.35">
      <c r="A1272">
        <v>1268</v>
      </c>
      <c r="B1272" t="s">
        <v>3822</v>
      </c>
      <c r="C1272" s="5">
        <v>42925</v>
      </c>
      <c r="D1272" s="6">
        <v>2017</v>
      </c>
      <c r="E1272" s="5" t="s">
        <v>104</v>
      </c>
      <c r="F1272" s="7">
        <v>9</v>
      </c>
      <c r="G1272" t="s">
        <v>67</v>
      </c>
      <c r="H1272" t="s">
        <v>25</v>
      </c>
      <c r="I1272" t="s">
        <v>3460</v>
      </c>
      <c r="J1272" t="s">
        <v>75</v>
      </c>
      <c r="K1272" t="s">
        <v>651</v>
      </c>
      <c r="L1272">
        <v>47905</v>
      </c>
      <c r="M1272" t="s">
        <v>1865</v>
      </c>
      <c r="N1272" t="s">
        <v>30</v>
      </c>
      <c r="O1272" t="s">
        <v>55</v>
      </c>
      <c r="P1272" t="s">
        <v>1866</v>
      </c>
      <c r="Q1272" s="8">
        <v>169000</v>
      </c>
      <c r="R1272">
        <v>5</v>
      </c>
      <c r="S1272" s="8">
        <f>Table3[[#This Row],[Harga]]*Table3[[#This Row],[Quantity]]</f>
        <v>845000</v>
      </c>
      <c r="T1272">
        <v>0</v>
      </c>
      <c r="U1272" s="8">
        <f>Table3[[#This Row],[Discount]]*Table3[[#This Row],[Revenue]]</f>
        <v>0</v>
      </c>
      <c r="V1272" s="8">
        <f>Table3[[#This Row],[Revenue]]-Table3[[#This Row],[Total Discount]]</f>
        <v>845000</v>
      </c>
    </row>
    <row r="1273" spans="1:22" x14ac:dyDescent="0.35">
      <c r="A1273">
        <v>1269</v>
      </c>
      <c r="B1273" t="s">
        <v>3823</v>
      </c>
      <c r="C1273" s="5">
        <v>41965</v>
      </c>
      <c r="D1273" s="6">
        <v>2014</v>
      </c>
      <c r="E1273" s="5" t="s">
        <v>23</v>
      </c>
      <c r="F1273" s="7">
        <v>22</v>
      </c>
      <c r="G1273" t="s">
        <v>51</v>
      </c>
      <c r="H1273" t="s">
        <v>139</v>
      </c>
      <c r="I1273" t="s">
        <v>150</v>
      </c>
      <c r="J1273" t="s">
        <v>37</v>
      </c>
      <c r="K1273" t="s">
        <v>369</v>
      </c>
      <c r="L1273">
        <v>31907</v>
      </c>
      <c r="M1273" t="s">
        <v>2095</v>
      </c>
      <c r="N1273" t="s">
        <v>40</v>
      </c>
      <c r="O1273" t="s">
        <v>143</v>
      </c>
      <c r="P1273" t="s">
        <v>2096</v>
      </c>
      <c r="Q1273" s="8">
        <v>49000</v>
      </c>
      <c r="R1273">
        <v>3</v>
      </c>
      <c r="S1273" s="8">
        <f>Table3[[#This Row],[Harga]]*Table3[[#This Row],[Quantity]]</f>
        <v>147000</v>
      </c>
      <c r="T1273">
        <v>0</v>
      </c>
      <c r="U1273" s="8">
        <f>Table3[[#This Row],[Discount]]*Table3[[#This Row],[Revenue]]</f>
        <v>0</v>
      </c>
      <c r="V1273" s="8">
        <f>Table3[[#This Row],[Revenue]]-Table3[[#This Row],[Total Discount]]</f>
        <v>147000</v>
      </c>
    </row>
    <row r="1274" spans="1:22" x14ac:dyDescent="0.35">
      <c r="A1274">
        <v>1270</v>
      </c>
      <c r="B1274" t="s">
        <v>3824</v>
      </c>
      <c r="C1274" s="5">
        <v>41665</v>
      </c>
      <c r="D1274" s="6">
        <v>2014</v>
      </c>
      <c r="E1274" s="5" t="s">
        <v>115</v>
      </c>
      <c r="F1274" s="7">
        <v>26</v>
      </c>
      <c r="G1274" t="s">
        <v>35</v>
      </c>
      <c r="H1274" t="s">
        <v>131</v>
      </c>
      <c r="I1274" t="s">
        <v>844</v>
      </c>
      <c r="J1274" t="s">
        <v>75</v>
      </c>
      <c r="K1274" t="s">
        <v>76</v>
      </c>
      <c r="L1274">
        <v>22304</v>
      </c>
      <c r="M1274" t="s">
        <v>3825</v>
      </c>
      <c r="N1274" t="s">
        <v>30</v>
      </c>
      <c r="O1274" t="s">
        <v>55</v>
      </c>
      <c r="P1274" t="s">
        <v>3826</v>
      </c>
      <c r="Q1274" s="8">
        <v>63000</v>
      </c>
      <c r="R1274">
        <v>3</v>
      </c>
      <c r="S1274" s="8">
        <f>Table3[[#This Row],[Harga]]*Table3[[#This Row],[Quantity]]</f>
        <v>189000</v>
      </c>
      <c r="T1274">
        <v>0</v>
      </c>
      <c r="U1274" s="8">
        <f>Table3[[#This Row],[Discount]]*Table3[[#This Row],[Revenue]]</f>
        <v>0</v>
      </c>
      <c r="V1274" s="8">
        <f>Table3[[#This Row],[Revenue]]-Table3[[#This Row],[Total Discount]]</f>
        <v>189000</v>
      </c>
    </row>
    <row r="1275" spans="1:22" x14ac:dyDescent="0.35">
      <c r="A1275">
        <v>1271</v>
      </c>
      <c r="B1275" t="s">
        <v>3827</v>
      </c>
      <c r="C1275" s="5">
        <v>42311</v>
      </c>
      <c r="D1275" s="6">
        <v>2015</v>
      </c>
      <c r="E1275" s="5" t="s">
        <v>23</v>
      </c>
      <c r="F1275" s="7">
        <v>3</v>
      </c>
      <c r="G1275" t="s">
        <v>35</v>
      </c>
      <c r="H1275" t="s">
        <v>25</v>
      </c>
      <c r="I1275" t="s">
        <v>1401</v>
      </c>
      <c r="J1275" t="s">
        <v>37</v>
      </c>
      <c r="K1275" t="s">
        <v>651</v>
      </c>
      <c r="L1275">
        <v>76117</v>
      </c>
      <c r="M1275" t="s">
        <v>3828</v>
      </c>
      <c r="N1275" t="s">
        <v>40</v>
      </c>
      <c r="O1275" t="s">
        <v>143</v>
      </c>
      <c r="P1275" t="s">
        <v>3829</v>
      </c>
      <c r="Q1275" s="8">
        <v>7000</v>
      </c>
      <c r="R1275">
        <v>2</v>
      </c>
      <c r="S1275" s="8">
        <f>Table3[[#This Row],[Harga]]*Table3[[#This Row],[Quantity]]</f>
        <v>14000</v>
      </c>
      <c r="T1275">
        <v>0.2</v>
      </c>
      <c r="U1275" s="8">
        <f>Table3[[#This Row],[Discount]]*Table3[[#This Row],[Revenue]]</f>
        <v>2800</v>
      </c>
      <c r="V1275" s="8">
        <f>Table3[[#This Row],[Revenue]]-Table3[[#This Row],[Total Discount]]</f>
        <v>11200</v>
      </c>
    </row>
    <row r="1276" spans="1:22" x14ac:dyDescent="0.35">
      <c r="A1276">
        <v>1272</v>
      </c>
      <c r="B1276" t="s">
        <v>3830</v>
      </c>
      <c r="C1276" s="5">
        <v>42916</v>
      </c>
      <c r="D1276" s="6">
        <v>2017</v>
      </c>
      <c r="E1276" s="5" t="s">
        <v>34</v>
      </c>
      <c r="F1276" s="7">
        <v>30</v>
      </c>
      <c r="G1276" t="s">
        <v>51</v>
      </c>
      <c r="H1276" t="s">
        <v>139</v>
      </c>
      <c r="I1276" t="s">
        <v>1274</v>
      </c>
      <c r="J1276" t="s">
        <v>27</v>
      </c>
      <c r="K1276" t="s">
        <v>100</v>
      </c>
      <c r="L1276">
        <v>10024</v>
      </c>
      <c r="M1276" t="s">
        <v>1975</v>
      </c>
      <c r="N1276" t="s">
        <v>40</v>
      </c>
      <c r="O1276" t="s">
        <v>84</v>
      </c>
      <c r="P1276" t="s">
        <v>1976</v>
      </c>
      <c r="Q1276" s="8">
        <v>86000</v>
      </c>
      <c r="R1276">
        <v>7</v>
      </c>
      <c r="S1276" s="8">
        <f>Table3[[#This Row],[Harga]]*Table3[[#This Row],[Quantity]]</f>
        <v>602000</v>
      </c>
      <c r="T1276">
        <v>0</v>
      </c>
      <c r="U1276" s="8">
        <f>Table3[[#This Row],[Discount]]*Table3[[#This Row],[Revenue]]</f>
        <v>0</v>
      </c>
      <c r="V1276" s="8">
        <f>Table3[[#This Row],[Revenue]]-Table3[[#This Row],[Total Discount]]</f>
        <v>602000</v>
      </c>
    </row>
    <row r="1277" spans="1:22" x14ac:dyDescent="0.35">
      <c r="A1277">
        <v>1273</v>
      </c>
      <c r="B1277" t="s">
        <v>3831</v>
      </c>
      <c r="C1277" s="5">
        <v>42495</v>
      </c>
      <c r="D1277" s="6">
        <v>2016</v>
      </c>
      <c r="E1277" s="5" t="s">
        <v>87</v>
      </c>
      <c r="F1277" s="7">
        <v>5</v>
      </c>
      <c r="G1277" t="s">
        <v>24</v>
      </c>
      <c r="H1277" t="s">
        <v>139</v>
      </c>
      <c r="I1277" t="s">
        <v>3437</v>
      </c>
      <c r="J1277" t="s">
        <v>75</v>
      </c>
      <c r="K1277" t="s">
        <v>545</v>
      </c>
      <c r="L1277">
        <v>90004</v>
      </c>
      <c r="M1277" t="s">
        <v>3832</v>
      </c>
      <c r="N1277" t="s">
        <v>40</v>
      </c>
      <c r="O1277" t="s">
        <v>84</v>
      </c>
      <c r="P1277" t="s">
        <v>3833</v>
      </c>
      <c r="Q1277" s="8">
        <v>6000</v>
      </c>
      <c r="R1277">
        <v>1</v>
      </c>
      <c r="S1277" s="8">
        <f>Table3[[#This Row],[Harga]]*Table3[[#This Row],[Quantity]]</f>
        <v>6000</v>
      </c>
      <c r="T1277">
        <v>0</v>
      </c>
      <c r="U1277" s="8">
        <f>Table3[[#This Row],[Discount]]*Table3[[#This Row],[Revenue]]</f>
        <v>0</v>
      </c>
      <c r="V1277" s="8">
        <f>Table3[[#This Row],[Revenue]]-Table3[[#This Row],[Total Discount]]</f>
        <v>6000</v>
      </c>
    </row>
    <row r="1278" spans="1:22" x14ac:dyDescent="0.35">
      <c r="A1278">
        <v>1274</v>
      </c>
      <c r="B1278" t="s">
        <v>3834</v>
      </c>
      <c r="C1278" s="5">
        <v>42621</v>
      </c>
      <c r="D1278" s="6">
        <v>2016</v>
      </c>
      <c r="E1278" s="5" t="s">
        <v>111</v>
      </c>
      <c r="F1278" s="7">
        <v>8</v>
      </c>
      <c r="G1278" t="s">
        <v>116</v>
      </c>
      <c r="H1278" t="s">
        <v>139</v>
      </c>
      <c r="I1278" t="s">
        <v>1665</v>
      </c>
      <c r="J1278" t="s">
        <v>27</v>
      </c>
      <c r="K1278" t="s">
        <v>354</v>
      </c>
      <c r="L1278">
        <v>60090</v>
      </c>
      <c r="M1278" t="s">
        <v>3835</v>
      </c>
      <c r="N1278" t="s">
        <v>30</v>
      </c>
      <c r="O1278" t="s">
        <v>55</v>
      </c>
      <c r="P1278" t="s">
        <v>3836</v>
      </c>
      <c r="Q1278" s="8">
        <v>15000</v>
      </c>
      <c r="R1278">
        <v>2</v>
      </c>
      <c r="S1278" s="8">
        <f>Table3[[#This Row],[Harga]]*Table3[[#This Row],[Quantity]]</f>
        <v>30000</v>
      </c>
      <c r="T1278">
        <v>0.6</v>
      </c>
      <c r="U1278" s="8">
        <f>Table3[[#This Row],[Discount]]*Table3[[#This Row],[Revenue]]</f>
        <v>18000</v>
      </c>
      <c r="V1278" s="8">
        <f>Table3[[#This Row],[Revenue]]-Table3[[#This Row],[Total Discount]]</f>
        <v>12000</v>
      </c>
    </row>
    <row r="1279" spans="1:22" x14ac:dyDescent="0.35">
      <c r="A1279">
        <v>1275</v>
      </c>
      <c r="B1279" t="s">
        <v>3837</v>
      </c>
      <c r="C1279" s="5">
        <v>43063</v>
      </c>
      <c r="D1279" s="6">
        <v>2017</v>
      </c>
      <c r="E1279" s="5" t="s">
        <v>23</v>
      </c>
      <c r="F1279" s="7">
        <v>24</v>
      </c>
      <c r="G1279" t="s">
        <v>67</v>
      </c>
      <c r="H1279" t="s">
        <v>25</v>
      </c>
      <c r="I1279" t="s">
        <v>1308</v>
      </c>
      <c r="J1279" t="s">
        <v>37</v>
      </c>
      <c r="K1279" t="s">
        <v>53</v>
      </c>
      <c r="L1279">
        <v>29483</v>
      </c>
      <c r="M1279" t="s">
        <v>3838</v>
      </c>
      <c r="N1279" t="s">
        <v>135</v>
      </c>
      <c r="O1279" t="s">
        <v>136</v>
      </c>
      <c r="P1279" t="s">
        <v>3839</v>
      </c>
      <c r="Q1279" s="8">
        <v>80000</v>
      </c>
      <c r="R1279">
        <v>2</v>
      </c>
      <c r="S1279" s="8">
        <f>Table3[[#This Row],[Harga]]*Table3[[#This Row],[Quantity]]</f>
        <v>160000</v>
      </c>
      <c r="T1279">
        <v>0</v>
      </c>
      <c r="U1279" s="8">
        <f>Table3[[#This Row],[Discount]]*Table3[[#This Row],[Revenue]]</f>
        <v>0</v>
      </c>
      <c r="V1279" s="8">
        <f>Table3[[#This Row],[Revenue]]-Table3[[#This Row],[Total Discount]]</f>
        <v>160000</v>
      </c>
    </row>
    <row r="1280" spans="1:22" x14ac:dyDescent="0.35">
      <c r="A1280">
        <v>1276</v>
      </c>
      <c r="B1280" t="s">
        <v>3840</v>
      </c>
      <c r="C1280" s="5">
        <v>42868</v>
      </c>
      <c r="D1280" s="6">
        <v>2017</v>
      </c>
      <c r="E1280" s="5" t="s">
        <v>87</v>
      </c>
      <c r="F1280" s="7">
        <v>13</v>
      </c>
      <c r="G1280" t="s">
        <v>35</v>
      </c>
      <c r="H1280" t="s">
        <v>25</v>
      </c>
      <c r="I1280" t="s">
        <v>1518</v>
      </c>
      <c r="J1280" t="s">
        <v>37</v>
      </c>
      <c r="K1280" t="s">
        <v>89</v>
      </c>
      <c r="L1280">
        <v>47201</v>
      </c>
      <c r="M1280" t="s">
        <v>3841</v>
      </c>
      <c r="N1280" t="s">
        <v>40</v>
      </c>
      <c r="O1280" t="s">
        <v>143</v>
      </c>
      <c r="P1280" t="s">
        <v>3842</v>
      </c>
      <c r="Q1280" s="8">
        <v>181000</v>
      </c>
      <c r="R1280">
        <v>2</v>
      </c>
      <c r="S1280" s="8">
        <f>Table3[[#This Row],[Harga]]*Table3[[#This Row],[Quantity]]</f>
        <v>362000</v>
      </c>
      <c r="T1280">
        <v>0</v>
      </c>
      <c r="U1280" s="8">
        <f>Table3[[#This Row],[Discount]]*Table3[[#This Row],[Revenue]]</f>
        <v>0</v>
      </c>
      <c r="V1280" s="8">
        <f>Table3[[#This Row],[Revenue]]-Table3[[#This Row],[Total Discount]]</f>
        <v>362000</v>
      </c>
    </row>
    <row r="1281" spans="1:22" x14ac:dyDescent="0.35">
      <c r="A1281">
        <v>1277</v>
      </c>
      <c r="B1281" t="s">
        <v>3843</v>
      </c>
      <c r="C1281" s="5">
        <v>42848</v>
      </c>
      <c r="D1281" s="6">
        <v>2017</v>
      </c>
      <c r="E1281" s="5" t="s">
        <v>58</v>
      </c>
      <c r="F1281" s="7">
        <v>23</v>
      </c>
      <c r="G1281" t="s">
        <v>51</v>
      </c>
      <c r="H1281" t="s">
        <v>25</v>
      </c>
      <c r="I1281" t="s">
        <v>443</v>
      </c>
      <c r="J1281" t="s">
        <v>27</v>
      </c>
      <c r="K1281" t="s">
        <v>151</v>
      </c>
      <c r="L1281">
        <v>10024</v>
      </c>
      <c r="M1281" t="s">
        <v>3844</v>
      </c>
      <c r="N1281" t="s">
        <v>40</v>
      </c>
      <c r="O1281" t="s">
        <v>78</v>
      </c>
      <c r="P1281" t="s">
        <v>3845</v>
      </c>
      <c r="Q1281" s="8">
        <v>122000</v>
      </c>
      <c r="R1281">
        <v>2</v>
      </c>
      <c r="S1281" s="8">
        <f>Table3[[#This Row],[Harga]]*Table3[[#This Row],[Quantity]]</f>
        <v>244000</v>
      </c>
      <c r="T1281">
        <v>0</v>
      </c>
      <c r="U1281" s="8">
        <f>Table3[[#This Row],[Discount]]*Table3[[#This Row],[Revenue]]</f>
        <v>0</v>
      </c>
      <c r="V1281" s="8">
        <f>Table3[[#This Row],[Revenue]]-Table3[[#This Row],[Total Discount]]</f>
        <v>244000</v>
      </c>
    </row>
    <row r="1282" spans="1:22" x14ac:dyDescent="0.35">
      <c r="A1282">
        <v>1278</v>
      </c>
      <c r="B1282" t="s">
        <v>3846</v>
      </c>
      <c r="C1282" s="5">
        <v>42525</v>
      </c>
      <c r="D1282" s="6">
        <v>2016</v>
      </c>
      <c r="E1282" s="5" t="s">
        <v>34</v>
      </c>
      <c r="F1282" s="7">
        <v>4</v>
      </c>
      <c r="G1282" t="s">
        <v>35</v>
      </c>
      <c r="H1282" t="s">
        <v>25</v>
      </c>
      <c r="I1282" t="s">
        <v>3847</v>
      </c>
      <c r="J1282" t="s">
        <v>27</v>
      </c>
      <c r="K1282" t="s">
        <v>82</v>
      </c>
      <c r="L1282">
        <v>10035</v>
      </c>
      <c r="M1282" t="s">
        <v>1917</v>
      </c>
      <c r="N1282" t="s">
        <v>40</v>
      </c>
      <c r="O1282" t="s">
        <v>63</v>
      </c>
      <c r="P1282" t="s">
        <v>129</v>
      </c>
      <c r="Q1282" s="8">
        <v>20000</v>
      </c>
      <c r="R1282">
        <v>3</v>
      </c>
      <c r="S1282" s="8">
        <f>Table3[[#This Row],[Harga]]*Table3[[#This Row],[Quantity]]</f>
        <v>60000</v>
      </c>
      <c r="T1282">
        <v>0</v>
      </c>
      <c r="U1282" s="8">
        <f>Table3[[#This Row],[Discount]]*Table3[[#This Row],[Revenue]]</f>
        <v>0</v>
      </c>
      <c r="V1282" s="8">
        <f>Table3[[#This Row],[Revenue]]-Table3[[#This Row],[Total Discount]]</f>
        <v>60000</v>
      </c>
    </row>
    <row r="1283" spans="1:22" x14ac:dyDescent="0.35">
      <c r="A1283">
        <v>1279</v>
      </c>
      <c r="B1283" t="s">
        <v>3848</v>
      </c>
      <c r="C1283" s="5">
        <v>41989</v>
      </c>
      <c r="D1283" s="6">
        <v>2014</v>
      </c>
      <c r="E1283" s="5" t="s">
        <v>66</v>
      </c>
      <c r="F1283" s="7">
        <v>16</v>
      </c>
      <c r="G1283" t="s">
        <v>67</v>
      </c>
      <c r="H1283" t="s">
        <v>139</v>
      </c>
      <c r="I1283" t="s">
        <v>3849</v>
      </c>
      <c r="J1283" t="s">
        <v>37</v>
      </c>
      <c r="K1283" t="s">
        <v>38</v>
      </c>
      <c r="L1283">
        <v>32216</v>
      </c>
      <c r="M1283" t="s">
        <v>3850</v>
      </c>
      <c r="N1283" t="s">
        <v>40</v>
      </c>
      <c r="O1283" t="s">
        <v>71</v>
      </c>
      <c r="P1283" t="s">
        <v>3851</v>
      </c>
      <c r="Q1283" s="8">
        <v>2000</v>
      </c>
      <c r="R1283">
        <v>1</v>
      </c>
      <c r="S1283" s="8">
        <f>Table3[[#This Row],[Harga]]*Table3[[#This Row],[Quantity]]</f>
        <v>2000</v>
      </c>
      <c r="T1283">
        <v>0.7</v>
      </c>
      <c r="U1283" s="8">
        <f>Table3[[#This Row],[Discount]]*Table3[[#This Row],[Revenue]]</f>
        <v>1400</v>
      </c>
      <c r="V1283" s="8">
        <f>Table3[[#This Row],[Revenue]]-Table3[[#This Row],[Total Discount]]</f>
        <v>600</v>
      </c>
    </row>
    <row r="1284" spans="1:22" x14ac:dyDescent="0.35">
      <c r="A1284">
        <v>1280</v>
      </c>
      <c r="B1284" t="s">
        <v>3852</v>
      </c>
      <c r="C1284" s="5">
        <v>42433</v>
      </c>
      <c r="D1284" s="6">
        <v>2016</v>
      </c>
      <c r="E1284" s="5" t="s">
        <v>159</v>
      </c>
      <c r="F1284" s="7">
        <v>4</v>
      </c>
      <c r="G1284" t="s">
        <v>24</v>
      </c>
      <c r="H1284" t="s">
        <v>131</v>
      </c>
      <c r="I1284" t="s">
        <v>2298</v>
      </c>
      <c r="J1284" t="s">
        <v>75</v>
      </c>
      <c r="K1284" t="s">
        <v>76</v>
      </c>
      <c r="L1284">
        <v>92024</v>
      </c>
      <c r="M1284" t="s">
        <v>3853</v>
      </c>
      <c r="N1284" t="s">
        <v>40</v>
      </c>
      <c r="O1284" t="s">
        <v>96</v>
      </c>
      <c r="P1284" t="s">
        <v>3854</v>
      </c>
      <c r="Q1284" s="8">
        <v>17000</v>
      </c>
      <c r="R1284">
        <v>1</v>
      </c>
      <c r="S1284" s="8">
        <f>Table3[[#This Row],[Harga]]*Table3[[#This Row],[Quantity]]</f>
        <v>17000</v>
      </c>
      <c r="T1284">
        <v>0</v>
      </c>
      <c r="U1284" s="8">
        <f>Table3[[#This Row],[Discount]]*Table3[[#This Row],[Revenue]]</f>
        <v>0</v>
      </c>
      <c r="V1284" s="8">
        <f>Table3[[#This Row],[Revenue]]-Table3[[#This Row],[Total Discount]]</f>
        <v>17000</v>
      </c>
    </row>
    <row r="1285" spans="1:22" x14ac:dyDescent="0.35">
      <c r="A1285">
        <v>1281</v>
      </c>
      <c r="B1285" t="s">
        <v>3855</v>
      </c>
      <c r="C1285" s="5">
        <v>41968</v>
      </c>
      <c r="D1285" s="6">
        <v>2014</v>
      </c>
      <c r="E1285" s="5" t="s">
        <v>23</v>
      </c>
      <c r="F1285" s="7">
        <v>25</v>
      </c>
      <c r="G1285" t="s">
        <v>24</v>
      </c>
      <c r="H1285" t="s">
        <v>25</v>
      </c>
      <c r="I1285" t="s">
        <v>3186</v>
      </c>
      <c r="J1285" t="s">
        <v>37</v>
      </c>
      <c r="K1285" t="s">
        <v>420</v>
      </c>
      <c r="L1285">
        <v>76017</v>
      </c>
      <c r="M1285" t="s">
        <v>3856</v>
      </c>
      <c r="N1285" t="s">
        <v>135</v>
      </c>
      <c r="O1285" t="s">
        <v>162</v>
      </c>
      <c r="P1285" t="s">
        <v>3857</v>
      </c>
      <c r="Q1285" s="8">
        <v>25000</v>
      </c>
      <c r="R1285">
        <v>3</v>
      </c>
      <c r="S1285" s="8">
        <f>Table3[[#This Row],[Harga]]*Table3[[#This Row],[Quantity]]</f>
        <v>75000</v>
      </c>
      <c r="T1285">
        <v>0.2</v>
      </c>
      <c r="U1285" s="8">
        <f>Table3[[#This Row],[Discount]]*Table3[[#This Row],[Revenue]]</f>
        <v>15000</v>
      </c>
      <c r="V1285" s="8">
        <f>Table3[[#This Row],[Revenue]]-Table3[[#This Row],[Total Discount]]</f>
        <v>60000</v>
      </c>
    </row>
    <row r="1286" spans="1:22" x14ac:dyDescent="0.35">
      <c r="A1286">
        <v>1282</v>
      </c>
      <c r="B1286" t="s">
        <v>3858</v>
      </c>
      <c r="C1286" s="5">
        <v>42488</v>
      </c>
      <c r="D1286" s="6">
        <v>2016</v>
      </c>
      <c r="E1286" s="5" t="s">
        <v>58</v>
      </c>
      <c r="F1286" s="7">
        <v>28</v>
      </c>
      <c r="G1286" t="s">
        <v>35</v>
      </c>
      <c r="H1286" t="s">
        <v>25</v>
      </c>
      <c r="I1286" t="s">
        <v>3859</v>
      </c>
      <c r="J1286" t="s">
        <v>37</v>
      </c>
      <c r="K1286" t="s">
        <v>53</v>
      </c>
      <c r="L1286">
        <v>90045</v>
      </c>
      <c r="M1286" t="s">
        <v>1857</v>
      </c>
      <c r="N1286" t="s">
        <v>30</v>
      </c>
      <c r="O1286" t="s">
        <v>108</v>
      </c>
      <c r="P1286" t="s">
        <v>1858</v>
      </c>
      <c r="Q1286" s="8">
        <v>255000</v>
      </c>
      <c r="R1286">
        <v>2</v>
      </c>
      <c r="S1286" s="8">
        <f>Table3[[#This Row],[Harga]]*Table3[[#This Row],[Quantity]]</f>
        <v>510000</v>
      </c>
      <c r="T1286">
        <v>0.2</v>
      </c>
      <c r="U1286" s="8">
        <f>Table3[[#This Row],[Discount]]*Table3[[#This Row],[Revenue]]</f>
        <v>102000</v>
      </c>
      <c r="V1286" s="8">
        <f>Table3[[#This Row],[Revenue]]-Table3[[#This Row],[Total Discount]]</f>
        <v>408000</v>
      </c>
    </row>
    <row r="1287" spans="1:22" x14ac:dyDescent="0.35">
      <c r="A1287">
        <v>1283</v>
      </c>
      <c r="B1287" t="s">
        <v>3860</v>
      </c>
      <c r="C1287" s="5">
        <v>41755</v>
      </c>
      <c r="D1287" s="6">
        <v>2014</v>
      </c>
      <c r="E1287" s="5" t="s">
        <v>58</v>
      </c>
      <c r="F1287" s="7">
        <v>26</v>
      </c>
      <c r="G1287" t="s">
        <v>51</v>
      </c>
      <c r="H1287" t="s">
        <v>131</v>
      </c>
      <c r="I1287" t="s">
        <v>3861</v>
      </c>
      <c r="J1287" t="s">
        <v>37</v>
      </c>
      <c r="K1287" t="s">
        <v>113</v>
      </c>
      <c r="L1287">
        <v>90049</v>
      </c>
      <c r="M1287" t="s">
        <v>821</v>
      </c>
      <c r="N1287" t="s">
        <v>30</v>
      </c>
      <c r="O1287" t="s">
        <v>108</v>
      </c>
      <c r="P1287" t="s">
        <v>822</v>
      </c>
      <c r="Q1287" s="8">
        <v>384000</v>
      </c>
      <c r="R1287">
        <v>3</v>
      </c>
      <c r="S1287" s="8">
        <f>Table3[[#This Row],[Harga]]*Table3[[#This Row],[Quantity]]</f>
        <v>1152000</v>
      </c>
      <c r="T1287">
        <v>0.2</v>
      </c>
      <c r="U1287" s="8">
        <f>Table3[[#This Row],[Discount]]*Table3[[#This Row],[Revenue]]</f>
        <v>230400</v>
      </c>
      <c r="V1287" s="8">
        <f>Table3[[#This Row],[Revenue]]-Table3[[#This Row],[Total Discount]]</f>
        <v>921600</v>
      </c>
    </row>
    <row r="1288" spans="1:22" x14ac:dyDescent="0.35">
      <c r="A1288">
        <v>1284</v>
      </c>
      <c r="B1288" t="s">
        <v>3862</v>
      </c>
      <c r="C1288" s="5">
        <v>42826</v>
      </c>
      <c r="D1288" s="6">
        <v>2017</v>
      </c>
      <c r="E1288" s="5" t="s">
        <v>58</v>
      </c>
      <c r="F1288" s="7">
        <v>1</v>
      </c>
      <c r="G1288" t="s">
        <v>35</v>
      </c>
      <c r="H1288" t="s">
        <v>25</v>
      </c>
      <c r="I1288" t="s">
        <v>1630</v>
      </c>
      <c r="J1288" t="s">
        <v>27</v>
      </c>
      <c r="K1288" t="s">
        <v>133</v>
      </c>
      <c r="L1288">
        <v>94110</v>
      </c>
      <c r="M1288" t="s">
        <v>3863</v>
      </c>
      <c r="N1288" t="s">
        <v>40</v>
      </c>
      <c r="O1288" t="s">
        <v>41</v>
      </c>
      <c r="P1288" t="s">
        <v>3864</v>
      </c>
      <c r="Q1288" s="8">
        <v>6000</v>
      </c>
      <c r="R1288">
        <v>2</v>
      </c>
      <c r="S1288" s="8">
        <f>Table3[[#This Row],[Harga]]*Table3[[#This Row],[Quantity]]</f>
        <v>12000</v>
      </c>
      <c r="T1288">
        <v>0</v>
      </c>
      <c r="U1288" s="8">
        <f>Table3[[#This Row],[Discount]]*Table3[[#This Row],[Revenue]]</f>
        <v>0</v>
      </c>
      <c r="V1288" s="8">
        <f>Table3[[#This Row],[Revenue]]-Table3[[#This Row],[Total Discount]]</f>
        <v>12000</v>
      </c>
    </row>
    <row r="1289" spans="1:22" x14ac:dyDescent="0.35">
      <c r="A1289">
        <v>1285</v>
      </c>
      <c r="B1289" t="s">
        <v>3865</v>
      </c>
      <c r="C1289" s="5">
        <v>43091</v>
      </c>
      <c r="D1289" s="6">
        <v>2017</v>
      </c>
      <c r="E1289" s="5" t="s">
        <v>66</v>
      </c>
      <c r="F1289" s="7">
        <v>22</v>
      </c>
      <c r="G1289" t="s">
        <v>35</v>
      </c>
      <c r="H1289" t="s">
        <v>139</v>
      </c>
      <c r="I1289" t="s">
        <v>2539</v>
      </c>
      <c r="J1289" t="s">
        <v>37</v>
      </c>
      <c r="K1289" t="s">
        <v>227</v>
      </c>
      <c r="L1289">
        <v>88220</v>
      </c>
      <c r="M1289" t="s">
        <v>849</v>
      </c>
      <c r="N1289" t="s">
        <v>40</v>
      </c>
      <c r="O1289" t="s">
        <v>96</v>
      </c>
      <c r="P1289" t="s">
        <v>850</v>
      </c>
      <c r="Q1289" s="8">
        <v>7000</v>
      </c>
      <c r="R1289">
        <v>3</v>
      </c>
      <c r="S1289" s="8">
        <f>Table3[[#This Row],[Harga]]*Table3[[#This Row],[Quantity]]</f>
        <v>21000</v>
      </c>
      <c r="T1289">
        <v>0</v>
      </c>
      <c r="U1289" s="8">
        <f>Table3[[#This Row],[Discount]]*Table3[[#This Row],[Revenue]]</f>
        <v>0</v>
      </c>
      <c r="V1289" s="8">
        <f>Table3[[#This Row],[Revenue]]-Table3[[#This Row],[Total Discount]]</f>
        <v>21000</v>
      </c>
    </row>
    <row r="1290" spans="1:22" x14ac:dyDescent="0.35">
      <c r="A1290">
        <v>1286</v>
      </c>
      <c r="B1290" t="s">
        <v>3866</v>
      </c>
      <c r="C1290" s="5">
        <v>41976</v>
      </c>
      <c r="D1290" s="6">
        <v>2014</v>
      </c>
      <c r="E1290" s="5" t="s">
        <v>66</v>
      </c>
      <c r="F1290" s="7">
        <v>3</v>
      </c>
      <c r="G1290" t="s">
        <v>67</v>
      </c>
      <c r="H1290" t="s">
        <v>139</v>
      </c>
      <c r="I1290" t="s">
        <v>3867</v>
      </c>
      <c r="J1290" t="s">
        <v>37</v>
      </c>
      <c r="K1290" t="s">
        <v>651</v>
      </c>
      <c r="L1290">
        <v>63116</v>
      </c>
      <c r="M1290" t="s">
        <v>3075</v>
      </c>
      <c r="N1290" t="s">
        <v>40</v>
      </c>
      <c r="O1290" t="s">
        <v>63</v>
      </c>
      <c r="P1290" t="s">
        <v>3076</v>
      </c>
      <c r="Q1290" s="8">
        <v>7000</v>
      </c>
      <c r="R1290">
        <v>4</v>
      </c>
      <c r="S1290" s="8">
        <f>Table3[[#This Row],[Harga]]*Table3[[#This Row],[Quantity]]</f>
        <v>28000</v>
      </c>
      <c r="T1290">
        <v>0</v>
      </c>
      <c r="U1290" s="8">
        <f>Table3[[#This Row],[Discount]]*Table3[[#This Row],[Revenue]]</f>
        <v>0</v>
      </c>
      <c r="V1290" s="8">
        <f>Table3[[#This Row],[Revenue]]-Table3[[#This Row],[Total Discount]]</f>
        <v>28000</v>
      </c>
    </row>
    <row r="1291" spans="1:22" x14ac:dyDescent="0.35">
      <c r="A1291">
        <v>1287</v>
      </c>
      <c r="B1291" t="s">
        <v>3868</v>
      </c>
      <c r="C1291" s="5">
        <v>43030</v>
      </c>
      <c r="D1291" s="6">
        <v>2017</v>
      </c>
      <c r="E1291" s="5" t="s">
        <v>44</v>
      </c>
      <c r="F1291" s="7">
        <v>22</v>
      </c>
      <c r="G1291" t="s">
        <v>35</v>
      </c>
      <c r="H1291" t="s">
        <v>139</v>
      </c>
      <c r="I1291" t="s">
        <v>3869</v>
      </c>
      <c r="J1291" t="s">
        <v>75</v>
      </c>
      <c r="K1291" t="s">
        <v>545</v>
      </c>
      <c r="L1291">
        <v>10024</v>
      </c>
      <c r="M1291" t="s">
        <v>3870</v>
      </c>
      <c r="N1291" t="s">
        <v>135</v>
      </c>
      <c r="O1291" t="s">
        <v>989</v>
      </c>
      <c r="P1291" t="s">
        <v>3871</v>
      </c>
      <c r="Q1291" s="8">
        <v>11200000</v>
      </c>
      <c r="R1291">
        <v>4</v>
      </c>
      <c r="S1291" s="8">
        <f>Table3[[#This Row],[Harga]]*Table3[[#This Row],[Quantity]]</f>
        <v>44800000</v>
      </c>
      <c r="T1291">
        <v>0.2</v>
      </c>
      <c r="U1291" s="8">
        <f>Table3[[#This Row],[Discount]]*Table3[[#This Row],[Revenue]]</f>
        <v>8960000</v>
      </c>
      <c r="V1291" s="8">
        <f>Table3[[#This Row],[Revenue]]-Table3[[#This Row],[Total Discount]]</f>
        <v>35840000</v>
      </c>
    </row>
    <row r="1292" spans="1:22" x14ac:dyDescent="0.35">
      <c r="A1292">
        <v>1288</v>
      </c>
      <c r="B1292" t="s">
        <v>3872</v>
      </c>
      <c r="C1292" s="5">
        <v>43052</v>
      </c>
      <c r="D1292" s="6">
        <v>2017</v>
      </c>
      <c r="E1292" s="5" t="s">
        <v>23</v>
      </c>
      <c r="F1292" s="7">
        <v>13</v>
      </c>
      <c r="G1292" t="s">
        <v>67</v>
      </c>
      <c r="H1292" t="s">
        <v>105</v>
      </c>
      <c r="I1292" t="s">
        <v>565</v>
      </c>
      <c r="J1292" t="s">
        <v>37</v>
      </c>
      <c r="K1292" t="s">
        <v>253</v>
      </c>
      <c r="L1292">
        <v>45503</v>
      </c>
      <c r="M1292" t="s">
        <v>3873</v>
      </c>
      <c r="N1292" t="s">
        <v>135</v>
      </c>
      <c r="O1292" t="s">
        <v>162</v>
      </c>
      <c r="P1292" t="s">
        <v>3874</v>
      </c>
      <c r="Q1292" s="8">
        <v>61000</v>
      </c>
      <c r="R1292">
        <v>4</v>
      </c>
      <c r="S1292" s="8">
        <f>Table3[[#This Row],[Harga]]*Table3[[#This Row],[Quantity]]</f>
        <v>244000</v>
      </c>
      <c r="T1292">
        <v>0.2</v>
      </c>
      <c r="U1292" s="8">
        <f>Table3[[#This Row],[Discount]]*Table3[[#This Row],[Revenue]]</f>
        <v>48800</v>
      </c>
      <c r="V1292" s="8">
        <f>Table3[[#This Row],[Revenue]]-Table3[[#This Row],[Total Discount]]</f>
        <v>195200</v>
      </c>
    </row>
    <row r="1293" spans="1:22" x14ac:dyDescent="0.35">
      <c r="A1293">
        <v>1289</v>
      </c>
      <c r="B1293" t="s">
        <v>3875</v>
      </c>
      <c r="C1293" s="5">
        <v>42257</v>
      </c>
      <c r="D1293" s="6">
        <v>2015</v>
      </c>
      <c r="E1293" s="5" t="s">
        <v>111</v>
      </c>
      <c r="F1293" s="7">
        <v>10</v>
      </c>
      <c r="G1293" t="s">
        <v>51</v>
      </c>
      <c r="H1293" t="s">
        <v>25</v>
      </c>
      <c r="I1293" t="s">
        <v>2573</v>
      </c>
      <c r="J1293" t="s">
        <v>27</v>
      </c>
      <c r="K1293" t="s">
        <v>53</v>
      </c>
      <c r="L1293">
        <v>74133</v>
      </c>
      <c r="M1293" t="s">
        <v>3876</v>
      </c>
      <c r="N1293" t="s">
        <v>40</v>
      </c>
      <c r="O1293" t="s">
        <v>63</v>
      </c>
      <c r="P1293" t="s">
        <v>3877</v>
      </c>
      <c r="Q1293" s="8">
        <v>15000</v>
      </c>
      <c r="R1293">
        <v>3</v>
      </c>
      <c r="S1293" s="8">
        <f>Table3[[#This Row],[Harga]]*Table3[[#This Row],[Quantity]]</f>
        <v>45000</v>
      </c>
      <c r="T1293">
        <v>0</v>
      </c>
      <c r="U1293" s="8">
        <f>Table3[[#This Row],[Discount]]*Table3[[#This Row],[Revenue]]</f>
        <v>0</v>
      </c>
      <c r="V1293" s="8">
        <f>Table3[[#This Row],[Revenue]]-Table3[[#This Row],[Total Discount]]</f>
        <v>45000</v>
      </c>
    </row>
    <row r="1294" spans="1:22" x14ac:dyDescent="0.35">
      <c r="A1294">
        <v>1290</v>
      </c>
      <c r="B1294" t="s">
        <v>3878</v>
      </c>
      <c r="C1294" s="5">
        <v>42870</v>
      </c>
      <c r="D1294" s="6">
        <v>2017</v>
      </c>
      <c r="E1294" s="5" t="s">
        <v>87</v>
      </c>
      <c r="F1294" s="7">
        <v>15</v>
      </c>
      <c r="G1294" t="s">
        <v>51</v>
      </c>
      <c r="H1294" t="s">
        <v>25</v>
      </c>
      <c r="I1294" t="s">
        <v>3879</v>
      </c>
      <c r="J1294" t="s">
        <v>27</v>
      </c>
      <c r="K1294" t="s">
        <v>89</v>
      </c>
      <c r="L1294">
        <v>98103</v>
      </c>
      <c r="M1294" t="s">
        <v>2081</v>
      </c>
      <c r="N1294" t="s">
        <v>30</v>
      </c>
      <c r="O1294" t="s">
        <v>55</v>
      </c>
      <c r="P1294" t="s">
        <v>2082</v>
      </c>
      <c r="Q1294" s="8">
        <v>48000</v>
      </c>
      <c r="R1294">
        <v>2</v>
      </c>
      <c r="S1294" s="8">
        <f>Table3[[#This Row],[Harga]]*Table3[[#This Row],[Quantity]]</f>
        <v>96000</v>
      </c>
      <c r="T1294">
        <v>0</v>
      </c>
      <c r="U1294" s="8">
        <f>Table3[[#This Row],[Discount]]*Table3[[#This Row],[Revenue]]</f>
        <v>0</v>
      </c>
      <c r="V1294" s="8">
        <f>Table3[[#This Row],[Revenue]]-Table3[[#This Row],[Total Discount]]</f>
        <v>96000</v>
      </c>
    </row>
    <row r="1295" spans="1:22" x14ac:dyDescent="0.35">
      <c r="A1295">
        <v>1291</v>
      </c>
      <c r="B1295" t="s">
        <v>3880</v>
      </c>
      <c r="C1295" s="5">
        <v>42190</v>
      </c>
      <c r="D1295" s="6">
        <v>2015</v>
      </c>
      <c r="E1295" s="5" t="s">
        <v>104</v>
      </c>
      <c r="F1295" s="7">
        <v>5</v>
      </c>
      <c r="G1295" t="s">
        <v>51</v>
      </c>
      <c r="H1295" t="s">
        <v>25</v>
      </c>
      <c r="I1295" t="s">
        <v>2938</v>
      </c>
      <c r="J1295" t="s">
        <v>37</v>
      </c>
      <c r="K1295" t="s">
        <v>53</v>
      </c>
      <c r="L1295">
        <v>28314</v>
      </c>
      <c r="M1295" t="s">
        <v>3881</v>
      </c>
      <c r="N1295" t="s">
        <v>30</v>
      </c>
      <c r="O1295" t="s">
        <v>55</v>
      </c>
      <c r="P1295" t="s">
        <v>3882</v>
      </c>
      <c r="Q1295" s="8">
        <v>5000</v>
      </c>
      <c r="R1295">
        <v>2</v>
      </c>
      <c r="S1295" s="8">
        <f>Table3[[#This Row],[Harga]]*Table3[[#This Row],[Quantity]]</f>
        <v>10000</v>
      </c>
      <c r="T1295">
        <v>0.2</v>
      </c>
      <c r="U1295" s="8">
        <f>Table3[[#This Row],[Discount]]*Table3[[#This Row],[Revenue]]</f>
        <v>2000</v>
      </c>
      <c r="V1295" s="8">
        <f>Table3[[#This Row],[Revenue]]-Table3[[#This Row],[Total Discount]]</f>
        <v>8000</v>
      </c>
    </row>
    <row r="1296" spans="1:22" x14ac:dyDescent="0.35">
      <c r="A1296">
        <v>1292</v>
      </c>
      <c r="B1296" t="s">
        <v>3883</v>
      </c>
      <c r="C1296" s="5">
        <v>42231</v>
      </c>
      <c r="D1296" s="6">
        <v>2015</v>
      </c>
      <c r="E1296" s="5" t="s">
        <v>93</v>
      </c>
      <c r="F1296" s="7">
        <v>15</v>
      </c>
      <c r="G1296" t="s">
        <v>67</v>
      </c>
      <c r="H1296" t="s">
        <v>25</v>
      </c>
      <c r="I1296" t="s">
        <v>3884</v>
      </c>
      <c r="J1296" t="s">
        <v>37</v>
      </c>
      <c r="K1296" t="s">
        <v>46</v>
      </c>
      <c r="L1296">
        <v>90045</v>
      </c>
      <c r="M1296" t="s">
        <v>1789</v>
      </c>
      <c r="N1296" t="s">
        <v>40</v>
      </c>
      <c r="O1296" t="s">
        <v>84</v>
      </c>
      <c r="P1296" t="s">
        <v>1790</v>
      </c>
      <c r="Q1296" s="8">
        <v>485000</v>
      </c>
      <c r="R1296">
        <v>2</v>
      </c>
      <c r="S1296" s="8">
        <f>Table3[[#This Row],[Harga]]*Table3[[#This Row],[Quantity]]</f>
        <v>970000</v>
      </c>
      <c r="T1296">
        <v>0</v>
      </c>
      <c r="U1296" s="8">
        <f>Table3[[#This Row],[Discount]]*Table3[[#This Row],[Revenue]]</f>
        <v>0</v>
      </c>
      <c r="V1296" s="8">
        <f>Table3[[#This Row],[Revenue]]-Table3[[#This Row],[Total Discount]]</f>
        <v>970000</v>
      </c>
    </row>
    <row r="1297" spans="1:22" x14ac:dyDescent="0.35">
      <c r="A1297">
        <v>1293</v>
      </c>
      <c r="B1297" t="s">
        <v>3885</v>
      </c>
      <c r="C1297" s="5">
        <v>42898</v>
      </c>
      <c r="D1297" s="6">
        <v>2017</v>
      </c>
      <c r="E1297" s="5" t="s">
        <v>34</v>
      </c>
      <c r="F1297" s="7">
        <v>12</v>
      </c>
      <c r="G1297" t="s">
        <v>24</v>
      </c>
      <c r="H1297" t="s">
        <v>139</v>
      </c>
      <c r="I1297" t="s">
        <v>3886</v>
      </c>
      <c r="J1297" t="s">
        <v>27</v>
      </c>
      <c r="K1297" t="s">
        <v>127</v>
      </c>
      <c r="L1297">
        <v>10035</v>
      </c>
      <c r="M1297" t="s">
        <v>3887</v>
      </c>
      <c r="N1297" t="s">
        <v>40</v>
      </c>
      <c r="O1297" t="s">
        <v>63</v>
      </c>
      <c r="P1297" t="s">
        <v>3888</v>
      </c>
      <c r="Q1297" s="8">
        <v>20000</v>
      </c>
      <c r="R1297">
        <v>4</v>
      </c>
      <c r="S1297" s="8">
        <f>Table3[[#This Row],[Harga]]*Table3[[#This Row],[Quantity]]</f>
        <v>80000</v>
      </c>
      <c r="T1297">
        <v>0</v>
      </c>
      <c r="U1297" s="8">
        <f>Table3[[#This Row],[Discount]]*Table3[[#This Row],[Revenue]]</f>
        <v>0</v>
      </c>
      <c r="V1297" s="8">
        <f>Table3[[#This Row],[Revenue]]-Table3[[#This Row],[Total Discount]]</f>
        <v>80000</v>
      </c>
    </row>
    <row r="1298" spans="1:22" x14ac:dyDescent="0.35">
      <c r="A1298">
        <v>1294</v>
      </c>
      <c r="B1298" t="s">
        <v>3889</v>
      </c>
      <c r="C1298" s="5">
        <v>42055</v>
      </c>
      <c r="D1298" s="6">
        <v>2015</v>
      </c>
      <c r="E1298" s="5" t="s">
        <v>344</v>
      </c>
      <c r="F1298" s="7">
        <v>20</v>
      </c>
      <c r="G1298" t="s">
        <v>35</v>
      </c>
      <c r="H1298" t="s">
        <v>139</v>
      </c>
      <c r="I1298" t="s">
        <v>1045</v>
      </c>
      <c r="J1298" t="s">
        <v>27</v>
      </c>
      <c r="K1298" t="s">
        <v>166</v>
      </c>
      <c r="L1298">
        <v>71901</v>
      </c>
      <c r="M1298" t="s">
        <v>1617</v>
      </c>
      <c r="N1298" t="s">
        <v>135</v>
      </c>
      <c r="O1298" t="s">
        <v>162</v>
      </c>
      <c r="P1298" t="s">
        <v>1618</v>
      </c>
      <c r="Q1298" s="8">
        <v>150000</v>
      </c>
      <c r="R1298">
        <v>1</v>
      </c>
      <c r="S1298" s="8">
        <f>Table3[[#This Row],[Harga]]*Table3[[#This Row],[Quantity]]</f>
        <v>150000</v>
      </c>
      <c r="T1298">
        <v>0</v>
      </c>
      <c r="U1298" s="8">
        <f>Table3[[#This Row],[Discount]]*Table3[[#This Row],[Revenue]]</f>
        <v>0</v>
      </c>
      <c r="V1298" s="8">
        <f>Table3[[#This Row],[Revenue]]-Table3[[#This Row],[Total Discount]]</f>
        <v>150000</v>
      </c>
    </row>
    <row r="1299" spans="1:22" x14ac:dyDescent="0.35">
      <c r="A1299">
        <v>1295</v>
      </c>
      <c r="B1299" t="s">
        <v>3890</v>
      </c>
      <c r="C1299" s="5">
        <v>42733</v>
      </c>
      <c r="D1299" s="6">
        <v>2016</v>
      </c>
      <c r="E1299" s="5" t="s">
        <v>66</v>
      </c>
      <c r="F1299" s="7">
        <v>29</v>
      </c>
      <c r="G1299" t="s">
        <v>67</v>
      </c>
      <c r="H1299" t="s">
        <v>139</v>
      </c>
      <c r="I1299" t="s">
        <v>3200</v>
      </c>
      <c r="J1299" t="s">
        <v>27</v>
      </c>
      <c r="K1299" t="s">
        <v>227</v>
      </c>
      <c r="L1299">
        <v>60505</v>
      </c>
      <c r="M1299" t="s">
        <v>2996</v>
      </c>
      <c r="N1299" t="s">
        <v>40</v>
      </c>
      <c r="O1299" t="s">
        <v>63</v>
      </c>
      <c r="P1299" t="s">
        <v>2997</v>
      </c>
      <c r="Q1299" s="8">
        <v>218000</v>
      </c>
      <c r="R1299">
        <v>6</v>
      </c>
      <c r="S1299" s="8">
        <f>Table3[[#This Row],[Harga]]*Table3[[#This Row],[Quantity]]</f>
        <v>1308000</v>
      </c>
      <c r="T1299">
        <v>0.2</v>
      </c>
      <c r="U1299" s="8">
        <f>Table3[[#This Row],[Discount]]*Table3[[#This Row],[Revenue]]</f>
        <v>261600</v>
      </c>
      <c r="V1299" s="8">
        <f>Table3[[#This Row],[Revenue]]-Table3[[#This Row],[Total Discount]]</f>
        <v>1046400</v>
      </c>
    </row>
    <row r="1300" spans="1:22" x14ac:dyDescent="0.35">
      <c r="A1300">
        <v>1296</v>
      </c>
      <c r="B1300" t="s">
        <v>3891</v>
      </c>
      <c r="C1300" s="5">
        <v>42477</v>
      </c>
      <c r="D1300" s="6">
        <v>2016</v>
      </c>
      <c r="E1300" s="5" t="s">
        <v>58</v>
      </c>
      <c r="F1300" s="7">
        <v>17</v>
      </c>
      <c r="G1300" t="s">
        <v>24</v>
      </c>
      <c r="H1300" t="s">
        <v>105</v>
      </c>
      <c r="I1300" t="s">
        <v>2071</v>
      </c>
      <c r="J1300" t="s">
        <v>75</v>
      </c>
      <c r="K1300" t="s">
        <v>69</v>
      </c>
      <c r="L1300">
        <v>27604</v>
      </c>
      <c r="M1300" t="s">
        <v>2277</v>
      </c>
      <c r="N1300" t="s">
        <v>135</v>
      </c>
      <c r="O1300" t="s">
        <v>136</v>
      </c>
      <c r="P1300" t="s">
        <v>2278</v>
      </c>
      <c r="Q1300" s="8">
        <v>184000</v>
      </c>
      <c r="R1300">
        <v>1</v>
      </c>
      <c r="S1300" s="8">
        <f>Table3[[#This Row],[Harga]]*Table3[[#This Row],[Quantity]]</f>
        <v>184000</v>
      </c>
      <c r="T1300">
        <v>0.2</v>
      </c>
      <c r="U1300" s="8">
        <f>Table3[[#This Row],[Discount]]*Table3[[#This Row],[Revenue]]</f>
        <v>36800</v>
      </c>
      <c r="V1300" s="8">
        <f>Table3[[#This Row],[Revenue]]-Table3[[#This Row],[Total Discount]]</f>
        <v>147200</v>
      </c>
    </row>
    <row r="1301" spans="1:22" x14ac:dyDescent="0.35">
      <c r="A1301">
        <v>1297</v>
      </c>
      <c r="B1301" t="s">
        <v>3892</v>
      </c>
      <c r="C1301" s="5">
        <v>41889</v>
      </c>
      <c r="D1301" s="6">
        <v>2014</v>
      </c>
      <c r="E1301" s="5" t="s">
        <v>111</v>
      </c>
      <c r="F1301" s="7">
        <v>7</v>
      </c>
      <c r="G1301" t="s">
        <v>67</v>
      </c>
      <c r="H1301" t="s">
        <v>139</v>
      </c>
      <c r="I1301" t="s">
        <v>2513</v>
      </c>
      <c r="J1301" t="s">
        <v>27</v>
      </c>
      <c r="K1301" t="s">
        <v>369</v>
      </c>
      <c r="L1301">
        <v>74133</v>
      </c>
      <c r="M1301" t="s">
        <v>2435</v>
      </c>
      <c r="N1301" t="s">
        <v>30</v>
      </c>
      <c r="O1301" t="s">
        <v>55</v>
      </c>
      <c r="P1301" t="s">
        <v>3893</v>
      </c>
      <c r="Q1301" s="8">
        <v>7000</v>
      </c>
      <c r="R1301">
        <v>3</v>
      </c>
      <c r="S1301" s="8">
        <f>Table3[[#This Row],[Harga]]*Table3[[#This Row],[Quantity]]</f>
        <v>21000</v>
      </c>
      <c r="T1301">
        <v>0</v>
      </c>
      <c r="U1301" s="8">
        <f>Table3[[#This Row],[Discount]]*Table3[[#This Row],[Revenue]]</f>
        <v>0</v>
      </c>
      <c r="V1301" s="8">
        <f>Table3[[#This Row],[Revenue]]-Table3[[#This Row],[Total Discount]]</f>
        <v>21000</v>
      </c>
    </row>
    <row r="1302" spans="1:22" x14ac:dyDescent="0.35">
      <c r="A1302">
        <v>1298</v>
      </c>
      <c r="B1302" t="s">
        <v>3894</v>
      </c>
      <c r="C1302" s="5">
        <v>42639</v>
      </c>
      <c r="D1302" s="6">
        <v>2016</v>
      </c>
      <c r="E1302" s="5" t="s">
        <v>111</v>
      </c>
      <c r="F1302" s="7">
        <v>26</v>
      </c>
      <c r="G1302" t="s">
        <v>35</v>
      </c>
      <c r="H1302" t="s">
        <v>25</v>
      </c>
      <c r="I1302" t="s">
        <v>358</v>
      </c>
      <c r="J1302" t="s">
        <v>37</v>
      </c>
      <c r="K1302" t="s">
        <v>133</v>
      </c>
      <c r="L1302">
        <v>92345</v>
      </c>
      <c r="M1302" t="s">
        <v>3895</v>
      </c>
      <c r="N1302" t="s">
        <v>30</v>
      </c>
      <c r="O1302" t="s">
        <v>31</v>
      </c>
      <c r="P1302" t="s">
        <v>3896</v>
      </c>
      <c r="Q1302" s="8">
        <v>425000</v>
      </c>
      <c r="R1302">
        <v>5</v>
      </c>
      <c r="S1302" s="8">
        <f>Table3[[#This Row],[Harga]]*Table3[[#This Row],[Quantity]]</f>
        <v>2125000</v>
      </c>
      <c r="T1302">
        <v>0.15</v>
      </c>
      <c r="U1302" s="8">
        <f>Table3[[#This Row],[Discount]]*Table3[[#This Row],[Revenue]]</f>
        <v>318750</v>
      </c>
      <c r="V1302" s="8">
        <f>Table3[[#This Row],[Revenue]]-Table3[[#This Row],[Total Discount]]</f>
        <v>1806250</v>
      </c>
    </row>
    <row r="1303" spans="1:22" x14ac:dyDescent="0.35">
      <c r="A1303">
        <v>1299</v>
      </c>
      <c r="B1303" t="s">
        <v>3897</v>
      </c>
      <c r="C1303" s="5">
        <v>42995</v>
      </c>
      <c r="D1303" s="6">
        <v>2017</v>
      </c>
      <c r="E1303" s="5" t="s">
        <v>111</v>
      </c>
      <c r="F1303" s="7">
        <v>17</v>
      </c>
      <c r="G1303" t="s">
        <v>24</v>
      </c>
      <c r="H1303" t="s">
        <v>131</v>
      </c>
      <c r="I1303" t="s">
        <v>631</v>
      </c>
      <c r="J1303" t="s">
        <v>37</v>
      </c>
      <c r="K1303" t="s">
        <v>53</v>
      </c>
      <c r="L1303">
        <v>84604</v>
      </c>
      <c r="M1303" t="s">
        <v>3898</v>
      </c>
      <c r="N1303" t="s">
        <v>40</v>
      </c>
      <c r="O1303" t="s">
        <v>71</v>
      </c>
      <c r="P1303" t="s">
        <v>1947</v>
      </c>
      <c r="Q1303" s="8">
        <v>11000</v>
      </c>
      <c r="R1303">
        <v>3</v>
      </c>
      <c r="S1303" s="8">
        <f>Table3[[#This Row],[Harga]]*Table3[[#This Row],[Quantity]]</f>
        <v>33000</v>
      </c>
      <c r="T1303">
        <v>0.2</v>
      </c>
      <c r="U1303" s="8">
        <f>Table3[[#This Row],[Discount]]*Table3[[#This Row],[Revenue]]</f>
        <v>6600</v>
      </c>
      <c r="V1303" s="8">
        <f>Table3[[#This Row],[Revenue]]-Table3[[#This Row],[Total Discount]]</f>
        <v>26400</v>
      </c>
    </row>
    <row r="1304" spans="1:22" x14ac:dyDescent="0.35">
      <c r="A1304">
        <v>1300</v>
      </c>
      <c r="B1304" t="s">
        <v>3899</v>
      </c>
      <c r="C1304" s="5">
        <v>42598</v>
      </c>
      <c r="D1304" s="6">
        <v>2016</v>
      </c>
      <c r="E1304" s="5" t="s">
        <v>93</v>
      </c>
      <c r="F1304" s="7">
        <v>16</v>
      </c>
      <c r="G1304" t="s">
        <v>67</v>
      </c>
      <c r="H1304" t="s">
        <v>25</v>
      </c>
      <c r="I1304" t="s">
        <v>81</v>
      </c>
      <c r="J1304" t="s">
        <v>27</v>
      </c>
      <c r="K1304" t="s">
        <v>213</v>
      </c>
      <c r="L1304">
        <v>94110</v>
      </c>
      <c r="M1304" t="s">
        <v>3552</v>
      </c>
      <c r="N1304" t="s">
        <v>40</v>
      </c>
      <c r="O1304" t="s">
        <v>143</v>
      </c>
      <c r="P1304" t="s">
        <v>3553</v>
      </c>
      <c r="Q1304" s="8">
        <v>11000</v>
      </c>
      <c r="R1304">
        <v>3</v>
      </c>
      <c r="S1304" s="8">
        <f>Table3[[#This Row],[Harga]]*Table3[[#This Row],[Quantity]]</f>
        <v>33000</v>
      </c>
      <c r="T1304">
        <v>0</v>
      </c>
      <c r="U1304" s="8">
        <f>Table3[[#This Row],[Discount]]*Table3[[#This Row],[Revenue]]</f>
        <v>0</v>
      </c>
      <c r="V1304" s="8">
        <f>Table3[[#This Row],[Revenue]]-Table3[[#This Row],[Total Discount]]</f>
        <v>33000</v>
      </c>
    </row>
    <row r="1305" spans="1:22" x14ac:dyDescent="0.35">
      <c r="A1305">
        <v>1301</v>
      </c>
      <c r="B1305" t="s">
        <v>3900</v>
      </c>
      <c r="C1305" s="5">
        <v>42362</v>
      </c>
      <c r="D1305" s="6">
        <v>2015</v>
      </c>
      <c r="E1305" s="5" t="s">
        <v>66</v>
      </c>
      <c r="F1305" s="7">
        <v>24</v>
      </c>
      <c r="G1305" t="s">
        <v>67</v>
      </c>
      <c r="H1305" t="s">
        <v>25</v>
      </c>
      <c r="I1305" t="s">
        <v>2048</v>
      </c>
      <c r="J1305" t="s">
        <v>37</v>
      </c>
      <c r="K1305" t="s">
        <v>222</v>
      </c>
      <c r="L1305">
        <v>85234</v>
      </c>
      <c r="M1305" t="s">
        <v>3901</v>
      </c>
      <c r="N1305" t="s">
        <v>30</v>
      </c>
      <c r="O1305" t="s">
        <v>108</v>
      </c>
      <c r="P1305" t="s">
        <v>3902</v>
      </c>
      <c r="Q1305" s="8">
        <v>884000</v>
      </c>
      <c r="R1305">
        <v>4</v>
      </c>
      <c r="S1305" s="8">
        <f>Table3[[#This Row],[Harga]]*Table3[[#This Row],[Quantity]]</f>
        <v>3536000</v>
      </c>
      <c r="T1305">
        <v>0.2</v>
      </c>
      <c r="U1305" s="8">
        <f>Table3[[#This Row],[Discount]]*Table3[[#This Row],[Revenue]]</f>
        <v>707200</v>
      </c>
      <c r="V1305" s="8">
        <f>Table3[[#This Row],[Revenue]]-Table3[[#This Row],[Total Discount]]</f>
        <v>2828800</v>
      </c>
    </row>
    <row r="1306" spans="1:22" x14ac:dyDescent="0.35">
      <c r="A1306">
        <v>1302</v>
      </c>
      <c r="B1306" t="s">
        <v>3903</v>
      </c>
      <c r="C1306" s="5">
        <v>43067</v>
      </c>
      <c r="D1306" s="6">
        <v>2017</v>
      </c>
      <c r="E1306" s="5" t="s">
        <v>23</v>
      </c>
      <c r="F1306" s="7">
        <v>28</v>
      </c>
      <c r="G1306" t="s">
        <v>35</v>
      </c>
      <c r="H1306" t="s">
        <v>25</v>
      </c>
      <c r="I1306" t="s">
        <v>1864</v>
      </c>
      <c r="J1306" t="s">
        <v>37</v>
      </c>
      <c r="K1306" t="s">
        <v>213</v>
      </c>
      <c r="L1306">
        <v>10035</v>
      </c>
      <c r="M1306" t="s">
        <v>3904</v>
      </c>
      <c r="N1306" t="s">
        <v>135</v>
      </c>
      <c r="O1306" t="s">
        <v>136</v>
      </c>
      <c r="P1306" t="s">
        <v>3905</v>
      </c>
      <c r="Q1306" s="8">
        <v>1980000</v>
      </c>
      <c r="R1306">
        <v>11</v>
      </c>
      <c r="S1306" s="8">
        <f>Table3[[#This Row],[Harga]]*Table3[[#This Row],[Quantity]]</f>
        <v>21780000</v>
      </c>
      <c r="T1306">
        <v>0</v>
      </c>
      <c r="U1306" s="8">
        <f>Table3[[#This Row],[Discount]]*Table3[[#This Row],[Revenue]]</f>
        <v>0</v>
      </c>
      <c r="V1306" s="8">
        <f>Table3[[#This Row],[Revenue]]-Table3[[#This Row],[Total Discount]]</f>
        <v>21780000</v>
      </c>
    </row>
    <row r="1307" spans="1:22" x14ac:dyDescent="0.35">
      <c r="A1307">
        <v>1303</v>
      </c>
      <c r="B1307" t="s">
        <v>3906</v>
      </c>
      <c r="C1307" s="5">
        <v>42839</v>
      </c>
      <c r="D1307" s="6">
        <v>2017</v>
      </c>
      <c r="E1307" s="5" t="s">
        <v>58</v>
      </c>
      <c r="F1307" s="7">
        <v>14</v>
      </c>
      <c r="G1307" t="s">
        <v>67</v>
      </c>
      <c r="H1307" t="s">
        <v>25</v>
      </c>
      <c r="I1307" t="s">
        <v>3907</v>
      </c>
      <c r="J1307" t="s">
        <v>75</v>
      </c>
      <c r="K1307" t="s">
        <v>253</v>
      </c>
      <c r="L1307">
        <v>65807</v>
      </c>
      <c r="M1307" t="s">
        <v>3253</v>
      </c>
      <c r="N1307" t="s">
        <v>40</v>
      </c>
      <c r="O1307" t="s">
        <v>71</v>
      </c>
      <c r="P1307" t="s">
        <v>3254</v>
      </c>
      <c r="Q1307" s="8">
        <v>1000</v>
      </c>
      <c r="R1307">
        <v>2</v>
      </c>
      <c r="S1307" s="8">
        <f>Table3[[#This Row],[Harga]]*Table3[[#This Row],[Quantity]]</f>
        <v>2000</v>
      </c>
      <c r="T1307">
        <v>0</v>
      </c>
      <c r="U1307" s="8">
        <f>Table3[[#This Row],[Discount]]*Table3[[#This Row],[Revenue]]</f>
        <v>0</v>
      </c>
      <c r="V1307" s="8">
        <f>Table3[[#This Row],[Revenue]]-Table3[[#This Row],[Total Discount]]</f>
        <v>2000</v>
      </c>
    </row>
    <row r="1308" spans="1:22" x14ac:dyDescent="0.35">
      <c r="A1308">
        <v>1304</v>
      </c>
      <c r="B1308" t="s">
        <v>3908</v>
      </c>
      <c r="C1308" s="5">
        <v>42491</v>
      </c>
      <c r="D1308" s="6">
        <v>2016</v>
      </c>
      <c r="E1308" s="5" t="s">
        <v>87</v>
      </c>
      <c r="F1308" s="7">
        <v>1</v>
      </c>
      <c r="G1308" t="s">
        <v>24</v>
      </c>
      <c r="H1308" t="s">
        <v>25</v>
      </c>
      <c r="I1308" t="s">
        <v>2753</v>
      </c>
      <c r="J1308" t="s">
        <v>27</v>
      </c>
      <c r="K1308" t="s">
        <v>324</v>
      </c>
      <c r="L1308">
        <v>38109</v>
      </c>
      <c r="M1308" t="s">
        <v>1443</v>
      </c>
      <c r="N1308" t="s">
        <v>40</v>
      </c>
      <c r="O1308" t="s">
        <v>41</v>
      </c>
      <c r="P1308" t="s">
        <v>1444</v>
      </c>
      <c r="Q1308" s="8">
        <v>10000</v>
      </c>
      <c r="R1308">
        <v>1</v>
      </c>
      <c r="S1308" s="8">
        <f>Table3[[#This Row],[Harga]]*Table3[[#This Row],[Quantity]]</f>
        <v>10000</v>
      </c>
      <c r="T1308">
        <v>0.2</v>
      </c>
      <c r="U1308" s="8">
        <f>Table3[[#This Row],[Discount]]*Table3[[#This Row],[Revenue]]</f>
        <v>2000</v>
      </c>
      <c r="V1308" s="8">
        <f>Table3[[#This Row],[Revenue]]-Table3[[#This Row],[Total Discount]]</f>
        <v>8000</v>
      </c>
    </row>
    <row r="1309" spans="1:22" x14ac:dyDescent="0.35">
      <c r="A1309">
        <v>1305</v>
      </c>
      <c r="B1309" t="s">
        <v>3909</v>
      </c>
      <c r="C1309" s="5">
        <v>42644</v>
      </c>
      <c r="D1309" s="6">
        <v>2016</v>
      </c>
      <c r="E1309" s="5" t="s">
        <v>44</v>
      </c>
      <c r="F1309" s="7">
        <v>1</v>
      </c>
      <c r="G1309" t="s">
        <v>51</v>
      </c>
      <c r="H1309" t="s">
        <v>139</v>
      </c>
      <c r="I1309" t="s">
        <v>3910</v>
      </c>
      <c r="J1309" t="s">
        <v>27</v>
      </c>
      <c r="K1309" t="s">
        <v>188</v>
      </c>
      <c r="L1309">
        <v>79109</v>
      </c>
      <c r="M1309" t="s">
        <v>1205</v>
      </c>
      <c r="N1309" t="s">
        <v>135</v>
      </c>
      <c r="O1309" t="s">
        <v>162</v>
      </c>
      <c r="P1309" t="s">
        <v>1206</v>
      </c>
      <c r="Q1309" s="8">
        <v>133000</v>
      </c>
      <c r="R1309">
        <v>3</v>
      </c>
      <c r="S1309" s="8">
        <f>Table3[[#This Row],[Harga]]*Table3[[#This Row],[Quantity]]</f>
        <v>399000</v>
      </c>
      <c r="T1309">
        <v>0.2</v>
      </c>
      <c r="U1309" s="8">
        <f>Table3[[#This Row],[Discount]]*Table3[[#This Row],[Revenue]]</f>
        <v>79800</v>
      </c>
      <c r="V1309" s="8">
        <f>Table3[[#This Row],[Revenue]]-Table3[[#This Row],[Total Discount]]</f>
        <v>319200</v>
      </c>
    </row>
    <row r="1310" spans="1:22" x14ac:dyDescent="0.35">
      <c r="A1310">
        <v>1306</v>
      </c>
      <c r="B1310" t="s">
        <v>3911</v>
      </c>
      <c r="C1310" s="5">
        <v>42241</v>
      </c>
      <c r="D1310" s="6">
        <v>2015</v>
      </c>
      <c r="E1310" s="5" t="s">
        <v>93</v>
      </c>
      <c r="F1310" s="7">
        <v>25</v>
      </c>
      <c r="G1310" t="s">
        <v>51</v>
      </c>
      <c r="H1310" t="s">
        <v>139</v>
      </c>
      <c r="I1310" t="s">
        <v>3912</v>
      </c>
      <c r="J1310" t="s">
        <v>75</v>
      </c>
      <c r="K1310" t="s">
        <v>28</v>
      </c>
      <c r="L1310">
        <v>90045</v>
      </c>
      <c r="M1310" t="s">
        <v>107</v>
      </c>
      <c r="N1310" t="s">
        <v>30</v>
      </c>
      <c r="O1310" t="s">
        <v>108</v>
      </c>
      <c r="P1310" t="s">
        <v>109</v>
      </c>
      <c r="Q1310" s="8">
        <v>72000</v>
      </c>
      <c r="R1310">
        <v>1</v>
      </c>
      <c r="S1310" s="8">
        <f>Table3[[#This Row],[Harga]]*Table3[[#This Row],[Quantity]]</f>
        <v>72000</v>
      </c>
      <c r="T1310">
        <v>0.2</v>
      </c>
      <c r="U1310" s="8">
        <f>Table3[[#This Row],[Discount]]*Table3[[#This Row],[Revenue]]</f>
        <v>14400</v>
      </c>
      <c r="V1310" s="8">
        <f>Table3[[#This Row],[Revenue]]-Table3[[#This Row],[Total Discount]]</f>
        <v>57600</v>
      </c>
    </row>
    <row r="1311" spans="1:22" x14ac:dyDescent="0.35">
      <c r="A1311">
        <v>1307</v>
      </c>
      <c r="B1311" t="s">
        <v>3913</v>
      </c>
      <c r="C1311" s="5">
        <v>41891</v>
      </c>
      <c r="D1311" s="6">
        <v>2014</v>
      </c>
      <c r="E1311" s="5" t="s">
        <v>111</v>
      </c>
      <c r="F1311" s="7">
        <v>9</v>
      </c>
      <c r="G1311" t="s">
        <v>35</v>
      </c>
      <c r="H1311" t="s">
        <v>25</v>
      </c>
      <c r="I1311" t="s">
        <v>3914</v>
      </c>
      <c r="J1311" t="s">
        <v>37</v>
      </c>
      <c r="K1311" t="s">
        <v>76</v>
      </c>
      <c r="L1311">
        <v>1852</v>
      </c>
      <c r="M1311" t="s">
        <v>3915</v>
      </c>
      <c r="N1311" t="s">
        <v>40</v>
      </c>
      <c r="O1311" t="s">
        <v>63</v>
      </c>
      <c r="P1311" t="s">
        <v>3916</v>
      </c>
      <c r="Q1311" s="8">
        <v>167000</v>
      </c>
      <c r="R1311">
        <v>3</v>
      </c>
      <c r="S1311" s="8">
        <f>Table3[[#This Row],[Harga]]*Table3[[#This Row],[Quantity]]</f>
        <v>501000</v>
      </c>
      <c r="T1311">
        <v>0</v>
      </c>
      <c r="U1311" s="8">
        <f>Table3[[#This Row],[Discount]]*Table3[[#This Row],[Revenue]]</f>
        <v>0</v>
      </c>
      <c r="V1311" s="8">
        <f>Table3[[#This Row],[Revenue]]-Table3[[#This Row],[Total Discount]]</f>
        <v>501000</v>
      </c>
    </row>
    <row r="1312" spans="1:22" x14ac:dyDescent="0.35">
      <c r="A1312">
        <v>1308</v>
      </c>
      <c r="B1312" t="s">
        <v>3917</v>
      </c>
      <c r="C1312" s="5">
        <v>43072</v>
      </c>
      <c r="D1312" s="6">
        <v>2017</v>
      </c>
      <c r="E1312" s="5" t="s">
        <v>66</v>
      </c>
      <c r="F1312" s="7">
        <v>3</v>
      </c>
      <c r="G1312" t="s">
        <v>51</v>
      </c>
      <c r="H1312" t="s">
        <v>25</v>
      </c>
      <c r="I1312" t="s">
        <v>3918</v>
      </c>
      <c r="J1312" t="s">
        <v>27</v>
      </c>
      <c r="K1312" t="s">
        <v>248</v>
      </c>
      <c r="L1312">
        <v>92024</v>
      </c>
      <c r="M1312" t="s">
        <v>2600</v>
      </c>
      <c r="N1312" t="s">
        <v>40</v>
      </c>
      <c r="O1312" t="s">
        <v>63</v>
      </c>
      <c r="P1312" t="s">
        <v>3247</v>
      </c>
      <c r="Q1312" s="8">
        <v>123000</v>
      </c>
      <c r="R1312">
        <v>3</v>
      </c>
      <c r="S1312" s="8">
        <f>Table3[[#This Row],[Harga]]*Table3[[#This Row],[Quantity]]</f>
        <v>369000</v>
      </c>
      <c r="T1312">
        <v>0</v>
      </c>
      <c r="U1312" s="8">
        <f>Table3[[#This Row],[Discount]]*Table3[[#This Row],[Revenue]]</f>
        <v>0</v>
      </c>
      <c r="V1312" s="8">
        <f>Table3[[#This Row],[Revenue]]-Table3[[#This Row],[Total Discount]]</f>
        <v>369000</v>
      </c>
    </row>
    <row r="1313" spans="1:22" x14ac:dyDescent="0.35">
      <c r="A1313">
        <v>1309</v>
      </c>
      <c r="B1313" t="s">
        <v>3919</v>
      </c>
      <c r="C1313" s="5">
        <v>43066</v>
      </c>
      <c r="D1313" s="6">
        <v>2017</v>
      </c>
      <c r="E1313" s="5" t="s">
        <v>23</v>
      </c>
      <c r="F1313" s="7">
        <v>27</v>
      </c>
      <c r="G1313" t="s">
        <v>51</v>
      </c>
      <c r="H1313" t="s">
        <v>25</v>
      </c>
      <c r="I1313" t="s">
        <v>687</v>
      </c>
      <c r="J1313" t="s">
        <v>27</v>
      </c>
      <c r="K1313" t="s">
        <v>82</v>
      </c>
      <c r="L1313">
        <v>28806</v>
      </c>
      <c r="M1313" t="s">
        <v>2126</v>
      </c>
      <c r="N1313" t="s">
        <v>40</v>
      </c>
      <c r="O1313" t="s">
        <v>96</v>
      </c>
      <c r="P1313" t="s">
        <v>2127</v>
      </c>
      <c r="Q1313" s="8">
        <v>7000</v>
      </c>
      <c r="R1313">
        <v>5</v>
      </c>
      <c r="S1313" s="8">
        <f>Table3[[#This Row],[Harga]]*Table3[[#This Row],[Quantity]]</f>
        <v>35000</v>
      </c>
      <c r="T1313">
        <v>0.2</v>
      </c>
      <c r="U1313" s="8">
        <f>Table3[[#This Row],[Discount]]*Table3[[#This Row],[Revenue]]</f>
        <v>7000</v>
      </c>
      <c r="V1313" s="8">
        <f>Table3[[#This Row],[Revenue]]-Table3[[#This Row],[Total Discount]]</f>
        <v>28000</v>
      </c>
    </row>
    <row r="1314" spans="1:22" x14ac:dyDescent="0.35">
      <c r="A1314">
        <v>1310</v>
      </c>
      <c r="B1314" t="s">
        <v>3920</v>
      </c>
      <c r="C1314" s="5">
        <v>41811</v>
      </c>
      <c r="D1314" s="6">
        <v>2014</v>
      </c>
      <c r="E1314" s="5" t="s">
        <v>34</v>
      </c>
      <c r="F1314" s="7">
        <v>21</v>
      </c>
      <c r="G1314" t="s">
        <v>51</v>
      </c>
      <c r="H1314" t="s">
        <v>25</v>
      </c>
      <c r="I1314" t="s">
        <v>3921</v>
      </c>
      <c r="J1314" t="s">
        <v>27</v>
      </c>
      <c r="K1314" t="s">
        <v>545</v>
      </c>
      <c r="L1314">
        <v>81001</v>
      </c>
      <c r="M1314" t="s">
        <v>3922</v>
      </c>
      <c r="N1314" t="s">
        <v>40</v>
      </c>
      <c r="O1314" t="s">
        <v>71</v>
      </c>
      <c r="P1314" t="s">
        <v>3923</v>
      </c>
      <c r="Q1314" s="8">
        <v>12000</v>
      </c>
      <c r="R1314">
        <v>7</v>
      </c>
      <c r="S1314" s="8">
        <f>Table3[[#This Row],[Harga]]*Table3[[#This Row],[Quantity]]</f>
        <v>84000</v>
      </c>
      <c r="T1314">
        <v>0.7</v>
      </c>
      <c r="U1314" s="8">
        <f>Table3[[#This Row],[Discount]]*Table3[[#This Row],[Revenue]]</f>
        <v>58799.999999999993</v>
      </c>
      <c r="V1314" s="8">
        <f>Table3[[#This Row],[Revenue]]-Table3[[#This Row],[Total Discount]]</f>
        <v>25200.000000000007</v>
      </c>
    </row>
    <row r="1315" spans="1:22" x14ac:dyDescent="0.35">
      <c r="A1315">
        <v>1311</v>
      </c>
      <c r="B1315" t="s">
        <v>3924</v>
      </c>
      <c r="C1315" s="5">
        <v>42756</v>
      </c>
      <c r="D1315" s="6">
        <v>2017</v>
      </c>
      <c r="E1315" s="5" t="s">
        <v>115</v>
      </c>
      <c r="F1315" s="7">
        <v>21</v>
      </c>
      <c r="G1315" t="s">
        <v>51</v>
      </c>
      <c r="H1315" t="s">
        <v>25</v>
      </c>
      <c r="I1315" t="s">
        <v>2107</v>
      </c>
      <c r="J1315" t="s">
        <v>75</v>
      </c>
      <c r="K1315" t="s">
        <v>274</v>
      </c>
      <c r="L1315">
        <v>49201</v>
      </c>
      <c r="M1315" t="s">
        <v>1447</v>
      </c>
      <c r="N1315" t="s">
        <v>40</v>
      </c>
      <c r="O1315" t="s">
        <v>71</v>
      </c>
      <c r="P1315" t="s">
        <v>1448</v>
      </c>
      <c r="Q1315" s="8">
        <v>21000</v>
      </c>
      <c r="R1315">
        <v>5</v>
      </c>
      <c r="S1315" s="8">
        <f>Table3[[#This Row],[Harga]]*Table3[[#This Row],[Quantity]]</f>
        <v>105000</v>
      </c>
      <c r="T1315">
        <v>0</v>
      </c>
      <c r="U1315" s="8">
        <f>Table3[[#This Row],[Discount]]*Table3[[#This Row],[Revenue]]</f>
        <v>0</v>
      </c>
      <c r="V1315" s="8">
        <f>Table3[[#This Row],[Revenue]]-Table3[[#This Row],[Total Discount]]</f>
        <v>105000</v>
      </c>
    </row>
    <row r="1316" spans="1:22" x14ac:dyDescent="0.35">
      <c r="A1316">
        <v>1312</v>
      </c>
      <c r="B1316" t="s">
        <v>3925</v>
      </c>
      <c r="C1316" s="5">
        <v>42915</v>
      </c>
      <c r="D1316" s="6">
        <v>2017</v>
      </c>
      <c r="E1316" s="5" t="s">
        <v>34</v>
      </c>
      <c r="F1316" s="7">
        <v>29</v>
      </c>
      <c r="G1316" t="s">
        <v>67</v>
      </c>
      <c r="H1316" t="s">
        <v>25</v>
      </c>
      <c r="I1316" t="s">
        <v>3171</v>
      </c>
      <c r="J1316" t="s">
        <v>27</v>
      </c>
      <c r="K1316" t="s">
        <v>188</v>
      </c>
      <c r="L1316">
        <v>90004</v>
      </c>
      <c r="M1316" t="s">
        <v>3926</v>
      </c>
      <c r="N1316" t="s">
        <v>40</v>
      </c>
      <c r="O1316" t="s">
        <v>71</v>
      </c>
      <c r="P1316" t="s">
        <v>3927</v>
      </c>
      <c r="Q1316" s="8">
        <v>313000</v>
      </c>
      <c r="R1316">
        <v>9</v>
      </c>
      <c r="S1316" s="8">
        <f>Table3[[#This Row],[Harga]]*Table3[[#This Row],[Quantity]]</f>
        <v>2817000</v>
      </c>
      <c r="T1316">
        <v>0.2</v>
      </c>
      <c r="U1316" s="8">
        <f>Table3[[#This Row],[Discount]]*Table3[[#This Row],[Revenue]]</f>
        <v>563400</v>
      </c>
      <c r="V1316" s="8">
        <f>Table3[[#This Row],[Revenue]]-Table3[[#This Row],[Total Discount]]</f>
        <v>2253600</v>
      </c>
    </row>
    <row r="1317" spans="1:22" x14ac:dyDescent="0.35">
      <c r="A1317">
        <v>1313</v>
      </c>
      <c r="B1317" t="s">
        <v>3928</v>
      </c>
      <c r="C1317" s="5">
        <v>42619</v>
      </c>
      <c r="D1317" s="6">
        <v>2016</v>
      </c>
      <c r="E1317" s="5" t="s">
        <v>111</v>
      </c>
      <c r="F1317" s="7">
        <v>6</v>
      </c>
      <c r="G1317" t="s">
        <v>116</v>
      </c>
      <c r="H1317" t="s">
        <v>25</v>
      </c>
      <c r="I1317" t="s">
        <v>261</v>
      </c>
      <c r="J1317" t="s">
        <v>27</v>
      </c>
      <c r="K1317" t="s">
        <v>188</v>
      </c>
      <c r="L1317">
        <v>27360</v>
      </c>
      <c r="M1317" t="s">
        <v>3929</v>
      </c>
      <c r="N1317" t="s">
        <v>40</v>
      </c>
      <c r="O1317" t="s">
        <v>143</v>
      </c>
      <c r="P1317" t="s">
        <v>3930</v>
      </c>
      <c r="Q1317" s="8">
        <v>96000</v>
      </c>
      <c r="R1317">
        <v>3</v>
      </c>
      <c r="S1317" s="8">
        <f>Table3[[#This Row],[Harga]]*Table3[[#This Row],[Quantity]]</f>
        <v>288000</v>
      </c>
      <c r="T1317">
        <v>0.2</v>
      </c>
      <c r="U1317" s="8">
        <f>Table3[[#This Row],[Discount]]*Table3[[#This Row],[Revenue]]</f>
        <v>57600</v>
      </c>
      <c r="V1317" s="8">
        <f>Table3[[#This Row],[Revenue]]-Table3[[#This Row],[Total Discount]]</f>
        <v>230400</v>
      </c>
    </row>
    <row r="1318" spans="1:22" x14ac:dyDescent="0.35">
      <c r="A1318">
        <v>1314</v>
      </c>
      <c r="B1318" t="s">
        <v>3931</v>
      </c>
      <c r="C1318" s="5">
        <v>42586</v>
      </c>
      <c r="D1318" s="6">
        <v>2016</v>
      </c>
      <c r="E1318" s="5" t="s">
        <v>93</v>
      </c>
      <c r="F1318" s="7">
        <v>4</v>
      </c>
      <c r="G1318" t="s">
        <v>24</v>
      </c>
      <c r="H1318" t="s">
        <v>25</v>
      </c>
      <c r="I1318" t="s">
        <v>1274</v>
      </c>
      <c r="J1318" t="s">
        <v>27</v>
      </c>
      <c r="K1318" t="s">
        <v>324</v>
      </c>
      <c r="L1318">
        <v>61604</v>
      </c>
      <c r="M1318" t="s">
        <v>3932</v>
      </c>
      <c r="N1318" t="s">
        <v>40</v>
      </c>
      <c r="O1318" t="s">
        <v>71</v>
      </c>
      <c r="P1318" t="s">
        <v>3933</v>
      </c>
      <c r="Q1318" s="8">
        <v>4000</v>
      </c>
      <c r="R1318">
        <v>5</v>
      </c>
      <c r="S1318" s="8">
        <f>Table3[[#This Row],[Harga]]*Table3[[#This Row],[Quantity]]</f>
        <v>20000</v>
      </c>
      <c r="T1318">
        <v>0.8</v>
      </c>
      <c r="U1318" s="8">
        <f>Table3[[#This Row],[Discount]]*Table3[[#This Row],[Revenue]]</f>
        <v>16000</v>
      </c>
      <c r="V1318" s="8">
        <f>Table3[[#This Row],[Revenue]]-Table3[[#This Row],[Total Discount]]</f>
        <v>4000</v>
      </c>
    </row>
    <row r="1319" spans="1:22" x14ac:dyDescent="0.35">
      <c r="A1319">
        <v>1315</v>
      </c>
      <c r="B1319" t="s">
        <v>3934</v>
      </c>
      <c r="C1319" s="5">
        <v>42320</v>
      </c>
      <c r="D1319" s="6">
        <v>2015</v>
      </c>
      <c r="E1319" s="5" t="s">
        <v>23</v>
      </c>
      <c r="F1319" s="7">
        <v>12</v>
      </c>
      <c r="G1319" t="s">
        <v>24</v>
      </c>
      <c r="H1319" t="s">
        <v>59</v>
      </c>
      <c r="I1319" t="s">
        <v>1373</v>
      </c>
      <c r="J1319" t="s">
        <v>37</v>
      </c>
      <c r="K1319" t="s">
        <v>89</v>
      </c>
      <c r="L1319">
        <v>90032</v>
      </c>
      <c r="M1319" t="s">
        <v>3935</v>
      </c>
      <c r="N1319" t="s">
        <v>40</v>
      </c>
      <c r="O1319" t="s">
        <v>63</v>
      </c>
      <c r="P1319" t="s">
        <v>3936</v>
      </c>
      <c r="Q1319" s="8">
        <v>16000</v>
      </c>
      <c r="R1319">
        <v>5</v>
      </c>
      <c r="S1319" s="8">
        <f>Table3[[#This Row],[Harga]]*Table3[[#This Row],[Quantity]]</f>
        <v>80000</v>
      </c>
      <c r="T1319">
        <v>0</v>
      </c>
      <c r="U1319" s="8">
        <f>Table3[[#This Row],[Discount]]*Table3[[#This Row],[Revenue]]</f>
        <v>0</v>
      </c>
      <c r="V1319" s="8">
        <f>Table3[[#This Row],[Revenue]]-Table3[[#This Row],[Total Discount]]</f>
        <v>80000</v>
      </c>
    </row>
    <row r="1320" spans="1:22" x14ac:dyDescent="0.35">
      <c r="A1320">
        <v>1316</v>
      </c>
      <c r="B1320" t="s">
        <v>3937</v>
      </c>
      <c r="C1320" s="5">
        <v>41820</v>
      </c>
      <c r="D1320" s="6">
        <v>2014</v>
      </c>
      <c r="E1320" s="5" t="s">
        <v>34</v>
      </c>
      <c r="F1320" s="7">
        <v>30</v>
      </c>
      <c r="G1320" t="s">
        <v>35</v>
      </c>
      <c r="H1320" t="s">
        <v>25</v>
      </c>
      <c r="I1320" t="s">
        <v>745</v>
      </c>
      <c r="J1320" t="s">
        <v>27</v>
      </c>
      <c r="K1320" t="s">
        <v>76</v>
      </c>
      <c r="L1320">
        <v>60653</v>
      </c>
      <c r="M1320" t="s">
        <v>3938</v>
      </c>
      <c r="N1320" t="s">
        <v>40</v>
      </c>
      <c r="O1320" t="s">
        <v>96</v>
      </c>
      <c r="P1320" t="s">
        <v>3939</v>
      </c>
      <c r="Q1320" s="8">
        <v>6000</v>
      </c>
      <c r="R1320">
        <v>4</v>
      </c>
      <c r="S1320" s="8">
        <f>Table3[[#This Row],[Harga]]*Table3[[#This Row],[Quantity]]</f>
        <v>24000</v>
      </c>
      <c r="T1320">
        <v>0.2</v>
      </c>
      <c r="U1320" s="8">
        <f>Table3[[#This Row],[Discount]]*Table3[[#This Row],[Revenue]]</f>
        <v>4800</v>
      </c>
      <c r="V1320" s="8">
        <f>Table3[[#This Row],[Revenue]]-Table3[[#This Row],[Total Discount]]</f>
        <v>19200</v>
      </c>
    </row>
    <row r="1321" spans="1:22" x14ac:dyDescent="0.35">
      <c r="A1321">
        <v>1317</v>
      </c>
      <c r="B1321" t="s">
        <v>3940</v>
      </c>
      <c r="C1321" s="5">
        <v>43073</v>
      </c>
      <c r="D1321" s="6">
        <v>2017</v>
      </c>
      <c r="E1321" s="5" t="s">
        <v>66</v>
      </c>
      <c r="F1321" s="7">
        <v>4</v>
      </c>
      <c r="G1321" t="s">
        <v>35</v>
      </c>
      <c r="H1321" t="s">
        <v>131</v>
      </c>
      <c r="I1321" t="s">
        <v>1886</v>
      </c>
      <c r="J1321" t="s">
        <v>27</v>
      </c>
      <c r="K1321" t="s">
        <v>324</v>
      </c>
      <c r="L1321">
        <v>19134</v>
      </c>
      <c r="M1321" t="s">
        <v>2376</v>
      </c>
      <c r="N1321" t="s">
        <v>40</v>
      </c>
      <c r="O1321" t="s">
        <v>71</v>
      </c>
      <c r="P1321" t="s">
        <v>689</v>
      </c>
      <c r="Q1321" s="8">
        <v>30000</v>
      </c>
      <c r="R1321">
        <v>3</v>
      </c>
      <c r="S1321" s="8">
        <f>Table3[[#This Row],[Harga]]*Table3[[#This Row],[Quantity]]</f>
        <v>90000</v>
      </c>
      <c r="T1321">
        <v>0.7</v>
      </c>
      <c r="U1321" s="8">
        <f>Table3[[#This Row],[Discount]]*Table3[[#This Row],[Revenue]]</f>
        <v>62999.999999999993</v>
      </c>
      <c r="V1321" s="8">
        <f>Table3[[#This Row],[Revenue]]-Table3[[#This Row],[Total Discount]]</f>
        <v>27000.000000000007</v>
      </c>
    </row>
    <row r="1322" spans="1:22" x14ac:dyDescent="0.35">
      <c r="A1322">
        <v>1318</v>
      </c>
      <c r="B1322" t="s">
        <v>3941</v>
      </c>
      <c r="C1322" s="5">
        <v>42610</v>
      </c>
      <c r="D1322" s="6">
        <v>2016</v>
      </c>
      <c r="E1322" s="5" t="s">
        <v>93</v>
      </c>
      <c r="F1322" s="7">
        <v>28</v>
      </c>
      <c r="G1322" t="s">
        <v>51</v>
      </c>
      <c r="H1322" t="s">
        <v>25</v>
      </c>
      <c r="I1322" t="s">
        <v>415</v>
      </c>
      <c r="J1322" t="s">
        <v>27</v>
      </c>
      <c r="K1322" t="s">
        <v>274</v>
      </c>
      <c r="L1322">
        <v>80112</v>
      </c>
      <c r="M1322" t="s">
        <v>3942</v>
      </c>
      <c r="N1322" t="s">
        <v>40</v>
      </c>
      <c r="O1322" t="s">
        <v>63</v>
      </c>
      <c r="P1322" t="s">
        <v>3943</v>
      </c>
      <c r="Q1322" s="8">
        <v>16000</v>
      </c>
      <c r="R1322">
        <v>3</v>
      </c>
      <c r="S1322" s="8">
        <f>Table3[[#This Row],[Harga]]*Table3[[#This Row],[Quantity]]</f>
        <v>48000</v>
      </c>
      <c r="T1322">
        <v>0.2</v>
      </c>
      <c r="U1322" s="8">
        <f>Table3[[#This Row],[Discount]]*Table3[[#This Row],[Revenue]]</f>
        <v>9600</v>
      </c>
      <c r="V1322" s="8">
        <f>Table3[[#This Row],[Revenue]]-Table3[[#This Row],[Total Discount]]</f>
        <v>38400</v>
      </c>
    </row>
    <row r="1323" spans="1:22" x14ac:dyDescent="0.35">
      <c r="A1323">
        <v>1319</v>
      </c>
      <c r="B1323" t="s">
        <v>3944</v>
      </c>
      <c r="C1323" s="5">
        <v>42391</v>
      </c>
      <c r="D1323" s="6">
        <v>2016</v>
      </c>
      <c r="E1323" s="5" t="s">
        <v>115</v>
      </c>
      <c r="F1323" s="7">
        <v>22</v>
      </c>
      <c r="G1323" t="s">
        <v>35</v>
      </c>
      <c r="H1323" t="s">
        <v>25</v>
      </c>
      <c r="I1323" t="s">
        <v>1403</v>
      </c>
      <c r="J1323" t="s">
        <v>37</v>
      </c>
      <c r="K1323" t="s">
        <v>28</v>
      </c>
      <c r="L1323">
        <v>98115</v>
      </c>
      <c r="M1323" t="s">
        <v>3945</v>
      </c>
      <c r="N1323" t="s">
        <v>30</v>
      </c>
      <c r="O1323" t="s">
        <v>55</v>
      </c>
      <c r="P1323" t="s">
        <v>3946</v>
      </c>
      <c r="Q1323" s="8">
        <v>110000</v>
      </c>
      <c r="R1323">
        <v>5</v>
      </c>
      <c r="S1323" s="8">
        <f>Table3[[#This Row],[Harga]]*Table3[[#This Row],[Quantity]]</f>
        <v>550000</v>
      </c>
      <c r="T1323">
        <v>0</v>
      </c>
      <c r="U1323" s="8">
        <f>Table3[[#This Row],[Discount]]*Table3[[#This Row],[Revenue]]</f>
        <v>0</v>
      </c>
      <c r="V1323" s="8">
        <f>Table3[[#This Row],[Revenue]]-Table3[[#This Row],[Total Discount]]</f>
        <v>550000</v>
      </c>
    </row>
    <row r="1324" spans="1:22" x14ac:dyDescent="0.35">
      <c r="A1324">
        <v>1320</v>
      </c>
      <c r="B1324" t="s">
        <v>3947</v>
      </c>
      <c r="C1324" s="5">
        <v>41927</v>
      </c>
      <c r="D1324" s="6">
        <v>2014</v>
      </c>
      <c r="E1324" s="5" t="s">
        <v>44</v>
      </c>
      <c r="F1324" s="7">
        <v>15</v>
      </c>
      <c r="G1324" t="s">
        <v>35</v>
      </c>
      <c r="H1324" t="s">
        <v>25</v>
      </c>
      <c r="I1324" t="s">
        <v>1414</v>
      </c>
      <c r="J1324" t="s">
        <v>27</v>
      </c>
      <c r="K1324" t="s">
        <v>133</v>
      </c>
      <c r="L1324">
        <v>33012</v>
      </c>
      <c r="M1324" t="s">
        <v>2435</v>
      </c>
      <c r="N1324" t="s">
        <v>30</v>
      </c>
      <c r="O1324" t="s">
        <v>55</v>
      </c>
      <c r="P1324" t="s">
        <v>3893</v>
      </c>
      <c r="Q1324" s="8">
        <v>7000</v>
      </c>
      <c r="R1324">
        <v>1</v>
      </c>
      <c r="S1324" s="8">
        <f>Table3[[#This Row],[Harga]]*Table3[[#This Row],[Quantity]]</f>
        <v>7000</v>
      </c>
      <c r="T1324">
        <v>0.2</v>
      </c>
      <c r="U1324" s="8">
        <f>Table3[[#This Row],[Discount]]*Table3[[#This Row],[Revenue]]</f>
        <v>1400</v>
      </c>
      <c r="V1324" s="8">
        <f>Table3[[#This Row],[Revenue]]-Table3[[#This Row],[Total Discount]]</f>
        <v>5600</v>
      </c>
    </row>
    <row r="1325" spans="1:22" x14ac:dyDescent="0.35">
      <c r="A1325">
        <v>1321</v>
      </c>
      <c r="B1325" t="s">
        <v>3948</v>
      </c>
      <c r="C1325" s="5">
        <v>42407</v>
      </c>
      <c r="D1325" s="6">
        <v>2016</v>
      </c>
      <c r="E1325" s="5" t="s">
        <v>344</v>
      </c>
      <c r="F1325" s="7">
        <v>7</v>
      </c>
      <c r="G1325" t="s">
        <v>51</v>
      </c>
      <c r="H1325" t="s">
        <v>139</v>
      </c>
      <c r="I1325" t="s">
        <v>3949</v>
      </c>
      <c r="J1325" t="s">
        <v>27</v>
      </c>
      <c r="K1325" t="s">
        <v>53</v>
      </c>
      <c r="L1325">
        <v>43130</v>
      </c>
      <c r="M1325" t="s">
        <v>3950</v>
      </c>
      <c r="N1325" t="s">
        <v>40</v>
      </c>
      <c r="O1325" t="s">
        <v>63</v>
      </c>
      <c r="P1325" t="s">
        <v>3951</v>
      </c>
      <c r="Q1325" s="8">
        <v>31000</v>
      </c>
      <c r="R1325">
        <v>2</v>
      </c>
      <c r="S1325" s="8">
        <f>Table3[[#This Row],[Harga]]*Table3[[#This Row],[Quantity]]</f>
        <v>62000</v>
      </c>
      <c r="T1325">
        <v>0.2</v>
      </c>
      <c r="U1325" s="8">
        <f>Table3[[#This Row],[Discount]]*Table3[[#This Row],[Revenue]]</f>
        <v>12400</v>
      </c>
      <c r="V1325" s="8">
        <f>Table3[[#This Row],[Revenue]]-Table3[[#This Row],[Total Discount]]</f>
        <v>49600</v>
      </c>
    </row>
    <row r="1326" spans="1:22" x14ac:dyDescent="0.35">
      <c r="A1326">
        <v>1322</v>
      </c>
      <c r="B1326" t="s">
        <v>3952</v>
      </c>
      <c r="C1326" s="5">
        <v>41716</v>
      </c>
      <c r="D1326" s="6">
        <v>2014</v>
      </c>
      <c r="E1326" s="5" t="s">
        <v>159</v>
      </c>
      <c r="F1326" s="7">
        <v>18</v>
      </c>
      <c r="G1326" t="s">
        <v>51</v>
      </c>
      <c r="H1326" t="s">
        <v>105</v>
      </c>
      <c r="I1326" t="s">
        <v>3460</v>
      </c>
      <c r="J1326" t="s">
        <v>75</v>
      </c>
      <c r="K1326" t="s">
        <v>500</v>
      </c>
      <c r="L1326">
        <v>32216</v>
      </c>
      <c r="M1326" t="s">
        <v>3953</v>
      </c>
      <c r="N1326" t="s">
        <v>135</v>
      </c>
      <c r="O1326" t="s">
        <v>567</v>
      </c>
      <c r="P1326" t="s">
        <v>3954</v>
      </c>
      <c r="Q1326" s="8">
        <v>822000</v>
      </c>
      <c r="R1326">
        <v>4</v>
      </c>
      <c r="S1326" s="8">
        <f>Table3[[#This Row],[Harga]]*Table3[[#This Row],[Quantity]]</f>
        <v>3288000</v>
      </c>
      <c r="T1326">
        <v>0.5</v>
      </c>
      <c r="U1326" s="8">
        <f>Table3[[#This Row],[Discount]]*Table3[[#This Row],[Revenue]]</f>
        <v>1644000</v>
      </c>
      <c r="V1326" s="8">
        <f>Table3[[#This Row],[Revenue]]-Table3[[#This Row],[Total Discount]]</f>
        <v>1644000</v>
      </c>
    </row>
    <row r="1327" spans="1:22" x14ac:dyDescent="0.35">
      <c r="A1327">
        <v>1323</v>
      </c>
      <c r="B1327" t="s">
        <v>3955</v>
      </c>
      <c r="C1327" s="5">
        <v>41783</v>
      </c>
      <c r="D1327" s="6">
        <v>2014</v>
      </c>
      <c r="E1327" s="5" t="s">
        <v>87</v>
      </c>
      <c r="F1327" s="7">
        <v>24</v>
      </c>
      <c r="G1327" t="s">
        <v>24</v>
      </c>
      <c r="H1327" t="s">
        <v>25</v>
      </c>
      <c r="I1327" t="s">
        <v>1244</v>
      </c>
      <c r="J1327" t="s">
        <v>27</v>
      </c>
      <c r="K1327" t="s">
        <v>500</v>
      </c>
      <c r="L1327">
        <v>21215</v>
      </c>
      <c r="M1327" t="s">
        <v>3956</v>
      </c>
      <c r="N1327" t="s">
        <v>40</v>
      </c>
      <c r="O1327" t="s">
        <v>63</v>
      </c>
      <c r="P1327" t="s">
        <v>3957</v>
      </c>
      <c r="Q1327" s="8">
        <v>117000</v>
      </c>
      <c r="R1327">
        <v>3</v>
      </c>
      <c r="S1327" s="8">
        <f>Table3[[#This Row],[Harga]]*Table3[[#This Row],[Quantity]]</f>
        <v>351000</v>
      </c>
      <c r="T1327">
        <v>0</v>
      </c>
      <c r="U1327" s="8">
        <f>Table3[[#This Row],[Discount]]*Table3[[#This Row],[Revenue]]</f>
        <v>0</v>
      </c>
      <c r="V1327" s="8">
        <f>Table3[[#This Row],[Revenue]]-Table3[[#This Row],[Total Discount]]</f>
        <v>351000</v>
      </c>
    </row>
    <row r="1328" spans="1:22" x14ac:dyDescent="0.35">
      <c r="A1328">
        <v>1324</v>
      </c>
      <c r="B1328" t="s">
        <v>3958</v>
      </c>
      <c r="C1328" s="5">
        <v>42927</v>
      </c>
      <c r="D1328" s="6">
        <v>2017</v>
      </c>
      <c r="E1328" s="5" t="s">
        <v>104</v>
      </c>
      <c r="F1328" s="7">
        <v>11</v>
      </c>
      <c r="G1328" t="s">
        <v>35</v>
      </c>
      <c r="H1328" t="s">
        <v>25</v>
      </c>
      <c r="I1328" t="s">
        <v>3110</v>
      </c>
      <c r="J1328" t="s">
        <v>27</v>
      </c>
      <c r="K1328" t="s">
        <v>236</v>
      </c>
      <c r="L1328">
        <v>10009</v>
      </c>
      <c r="M1328" t="s">
        <v>448</v>
      </c>
      <c r="N1328" t="s">
        <v>135</v>
      </c>
      <c r="O1328" t="s">
        <v>162</v>
      </c>
      <c r="P1328" t="s">
        <v>449</v>
      </c>
      <c r="Q1328" s="8">
        <v>177000</v>
      </c>
      <c r="R1328">
        <v>6</v>
      </c>
      <c r="S1328" s="8">
        <f>Table3[[#This Row],[Harga]]*Table3[[#This Row],[Quantity]]</f>
        <v>1062000</v>
      </c>
      <c r="T1328">
        <v>0</v>
      </c>
      <c r="U1328" s="8">
        <f>Table3[[#This Row],[Discount]]*Table3[[#This Row],[Revenue]]</f>
        <v>0</v>
      </c>
      <c r="V1328" s="8">
        <f>Table3[[#This Row],[Revenue]]-Table3[[#This Row],[Total Discount]]</f>
        <v>1062000</v>
      </c>
    </row>
    <row r="1329" spans="1:22" x14ac:dyDescent="0.35">
      <c r="A1329">
        <v>1325</v>
      </c>
      <c r="B1329" t="s">
        <v>3959</v>
      </c>
      <c r="C1329" s="5">
        <v>42902</v>
      </c>
      <c r="D1329" s="6">
        <v>2017</v>
      </c>
      <c r="E1329" s="5" t="s">
        <v>34</v>
      </c>
      <c r="F1329" s="7">
        <v>16</v>
      </c>
      <c r="G1329" t="s">
        <v>67</v>
      </c>
      <c r="H1329" t="s">
        <v>25</v>
      </c>
      <c r="I1329" t="s">
        <v>2241</v>
      </c>
      <c r="J1329" t="s">
        <v>75</v>
      </c>
      <c r="K1329" t="s">
        <v>133</v>
      </c>
      <c r="L1329">
        <v>88220</v>
      </c>
      <c r="M1329" t="s">
        <v>3960</v>
      </c>
      <c r="N1329" t="s">
        <v>40</v>
      </c>
      <c r="O1329" t="s">
        <v>790</v>
      </c>
      <c r="P1329" t="s">
        <v>3961</v>
      </c>
      <c r="Q1329" s="8">
        <v>17000</v>
      </c>
      <c r="R1329">
        <v>2</v>
      </c>
      <c r="S1329" s="8">
        <f>Table3[[#This Row],[Harga]]*Table3[[#This Row],[Quantity]]</f>
        <v>34000</v>
      </c>
      <c r="T1329">
        <v>0</v>
      </c>
      <c r="U1329" s="8">
        <f>Table3[[#This Row],[Discount]]*Table3[[#This Row],[Revenue]]</f>
        <v>0</v>
      </c>
      <c r="V1329" s="8">
        <f>Table3[[#This Row],[Revenue]]-Table3[[#This Row],[Total Discount]]</f>
        <v>34000</v>
      </c>
    </row>
    <row r="1330" spans="1:22" x14ac:dyDescent="0.35">
      <c r="A1330">
        <v>1326</v>
      </c>
      <c r="B1330" t="s">
        <v>3962</v>
      </c>
      <c r="C1330" s="5">
        <v>42034</v>
      </c>
      <c r="D1330" s="6">
        <v>2015</v>
      </c>
      <c r="E1330" s="5" t="s">
        <v>115</v>
      </c>
      <c r="F1330" s="7">
        <v>30</v>
      </c>
      <c r="G1330" t="s">
        <v>35</v>
      </c>
      <c r="H1330" t="s">
        <v>25</v>
      </c>
      <c r="I1330" t="s">
        <v>1107</v>
      </c>
      <c r="J1330" t="s">
        <v>27</v>
      </c>
      <c r="K1330" t="s">
        <v>193</v>
      </c>
      <c r="L1330">
        <v>90049</v>
      </c>
      <c r="M1330" t="s">
        <v>3963</v>
      </c>
      <c r="N1330" t="s">
        <v>30</v>
      </c>
      <c r="O1330" t="s">
        <v>55</v>
      </c>
      <c r="P1330" t="s">
        <v>3964</v>
      </c>
      <c r="Q1330" s="8">
        <v>228000</v>
      </c>
      <c r="R1330">
        <v>7</v>
      </c>
      <c r="S1330" s="8">
        <f>Table3[[#This Row],[Harga]]*Table3[[#This Row],[Quantity]]</f>
        <v>1596000</v>
      </c>
      <c r="T1330">
        <v>0</v>
      </c>
      <c r="U1330" s="8">
        <f>Table3[[#This Row],[Discount]]*Table3[[#This Row],[Revenue]]</f>
        <v>0</v>
      </c>
      <c r="V1330" s="8">
        <f>Table3[[#This Row],[Revenue]]-Table3[[#This Row],[Total Discount]]</f>
        <v>1596000</v>
      </c>
    </row>
    <row r="1331" spans="1:22" x14ac:dyDescent="0.35">
      <c r="A1331">
        <v>1327</v>
      </c>
      <c r="B1331" t="s">
        <v>3965</v>
      </c>
      <c r="C1331" s="5">
        <v>42349</v>
      </c>
      <c r="D1331" s="6">
        <v>2015</v>
      </c>
      <c r="E1331" s="5" t="s">
        <v>66</v>
      </c>
      <c r="F1331" s="7">
        <v>11</v>
      </c>
      <c r="G1331" t="s">
        <v>24</v>
      </c>
      <c r="H1331" t="s">
        <v>25</v>
      </c>
      <c r="I1331" t="s">
        <v>2520</v>
      </c>
      <c r="J1331" t="s">
        <v>27</v>
      </c>
      <c r="K1331" t="s">
        <v>248</v>
      </c>
      <c r="L1331">
        <v>32216</v>
      </c>
      <c r="M1331" t="s">
        <v>1422</v>
      </c>
      <c r="N1331" t="s">
        <v>40</v>
      </c>
      <c r="O1331" t="s">
        <v>71</v>
      </c>
      <c r="P1331" t="s">
        <v>1423</v>
      </c>
      <c r="Q1331" s="8">
        <v>33000</v>
      </c>
      <c r="R1331">
        <v>2</v>
      </c>
      <c r="S1331" s="8">
        <f>Table3[[#This Row],[Harga]]*Table3[[#This Row],[Quantity]]</f>
        <v>66000</v>
      </c>
      <c r="T1331">
        <v>0.7</v>
      </c>
      <c r="U1331" s="8">
        <f>Table3[[#This Row],[Discount]]*Table3[[#This Row],[Revenue]]</f>
        <v>46200</v>
      </c>
      <c r="V1331" s="8">
        <f>Table3[[#This Row],[Revenue]]-Table3[[#This Row],[Total Discount]]</f>
        <v>19800</v>
      </c>
    </row>
    <row r="1332" spans="1:22" x14ac:dyDescent="0.35">
      <c r="A1332">
        <v>1328</v>
      </c>
      <c r="B1332" t="s">
        <v>3966</v>
      </c>
      <c r="C1332" s="5">
        <v>43017</v>
      </c>
      <c r="D1332" s="6">
        <v>2017</v>
      </c>
      <c r="E1332" s="5" t="s">
        <v>44</v>
      </c>
      <c r="F1332" s="7">
        <v>9</v>
      </c>
      <c r="G1332" t="s">
        <v>51</v>
      </c>
      <c r="H1332" t="s">
        <v>59</v>
      </c>
      <c r="I1332" t="s">
        <v>2233</v>
      </c>
      <c r="J1332" t="s">
        <v>37</v>
      </c>
      <c r="K1332" t="s">
        <v>236</v>
      </c>
      <c r="L1332">
        <v>44107</v>
      </c>
      <c r="M1332" t="s">
        <v>3967</v>
      </c>
      <c r="N1332" t="s">
        <v>30</v>
      </c>
      <c r="O1332" t="s">
        <v>55</v>
      </c>
      <c r="P1332" t="s">
        <v>3968</v>
      </c>
      <c r="Q1332" s="8">
        <v>46000</v>
      </c>
      <c r="R1332">
        <v>4</v>
      </c>
      <c r="S1332" s="8">
        <f>Table3[[#This Row],[Harga]]*Table3[[#This Row],[Quantity]]</f>
        <v>184000</v>
      </c>
      <c r="T1332">
        <v>0.2</v>
      </c>
      <c r="U1332" s="8">
        <f>Table3[[#This Row],[Discount]]*Table3[[#This Row],[Revenue]]</f>
        <v>36800</v>
      </c>
      <c r="V1332" s="8">
        <f>Table3[[#This Row],[Revenue]]-Table3[[#This Row],[Total Discount]]</f>
        <v>147200</v>
      </c>
    </row>
    <row r="1333" spans="1:22" x14ac:dyDescent="0.35">
      <c r="A1333">
        <v>1329</v>
      </c>
      <c r="B1333" t="s">
        <v>3969</v>
      </c>
      <c r="C1333" s="5">
        <v>42945</v>
      </c>
      <c r="D1333" s="6">
        <v>2017</v>
      </c>
      <c r="E1333" s="5" t="s">
        <v>104</v>
      </c>
      <c r="F1333" s="7">
        <v>29</v>
      </c>
      <c r="G1333" t="s">
        <v>35</v>
      </c>
      <c r="H1333" t="s">
        <v>25</v>
      </c>
      <c r="I1333" t="s">
        <v>1468</v>
      </c>
      <c r="J1333" t="s">
        <v>27</v>
      </c>
      <c r="K1333" t="s">
        <v>133</v>
      </c>
      <c r="L1333">
        <v>12180</v>
      </c>
      <c r="M1333" t="s">
        <v>2820</v>
      </c>
      <c r="N1333" t="s">
        <v>40</v>
      </c>
      <c r="O1333" t="s">
        <v>96</v>
      </c>
      <c r="P1333" t="s">
        <v>2821</v>
      </c>
      <c r="Q1333" s="8">
        <v>14000</v>
      </c>
      <c r="R1333">
        <v>9</v>
      </c>
      <c r="S1333" s="8">
        <f>Table3[[#This Row],[Harga]]*Table3[[#This Row],[Quantity]]</f>
        <v>126000</v>
      </c>
      <c r="T1333">
        <v>0</v>
      </c>
      <c r="U1333" s="8">
        <f>Table3[[#This Row],[Discount]]*Table3[[#This Row],[Revenue]]</f>
        <v>0</v>
      </c>
      <c r="V1333" s="8">
        <f>Table3[[#This Row],[Revenue]]-Table3[[#This Row],[Total Discount]]</f>
        <v>126000</v>
      </c>
    </row>
    <row r="1334" spans="1:22" x14ac:dyDescent="0.35">
      <c r="A1334">
        <v>1330</v>
      </c>
      <c r="B1334" t="s">
        <v>3970</v>
      </c>
      <c r="C1334" s="5">
        <v>41754</v>
      </c>
      <c r="D1334" s="6">
        <v>2014</v>
      </c>
      <c r="E1334" s="5" t="s">
        <v>58</v>
      </c>
      <c r="F1334" s="7">
        <v>25</v>
      </c>
      <c r="G1334" t="s">
        <v>51</v>
      </c>
      <c r="H1334" t="s">
        <v>25</v>
      </c>
      <c r="I1334" t="s">
        <v>349</v>
      </c>
      <c r="J1334" t="s">
        <v>27</v>
      </c>
      <c r="K1334" t="s">
        <v>46</v>
      </c>
      <c r="L1334">
        <v>28403</v>
      </c>
      <c r="M1334" t="s">
        <v>3971</v>
      </c>
      <c r="N1334" t="s">
        <v>135</v>
      </c>
      <c r="O1334" t="s">
        <v>136</v>
      </c>
      <c r="P1334" t="s">
        <v>3972</v>
      </c>
      <c r="Q1334" s="8">
        <v>303000</v>
      </c>
      <c r="R1334">
        <v>3</v>
      </c>
      <c r="S1334" s="8">
        <f>Table3[[#This Row],[Harga]]*Table3[[#This Row],[Quantity]]</f>
        <v>909000</v>
      </c>
      <c r="T1334">
        <v>0.2</v>
      </c>
      <c r="U1334" s="8">
        <f>Table3[[#This Row],[Discount]]*Table3[[#This Row],[Revenue]]</f>
        <v>181800</v>
      </c>
      <c r="V1334" s="8">
        <f>Table3[[#This Row],[Revenue]]-Table3[[#This Row],[Total Discount]]</f>
        <v>727200</v>
      </c>
    </row>
    <row r="1335" spans="1:22" x14ac:dyDescent="0.35">
      <c r="A1335">
        <v>1331</v>
      </c>
      <c r="B1335" t="s">
        <v>3973</v>
      </c>
      <c r="C1335" s="5">
        <v>42339</v>
      </c>
      <c r="D1335" s="6">
        <v>2015</v>
      </c>
      <c r="E1335" s="5" t="s">
        <v>66</v>
      </c>
      <c r="F1335" s="7">
        <v>1</v>
      </c>
      <c r="G1335" t="s">
        <v>51</v>
      </c>
      <c r="H1335" t="s">
        <v>25</v>
      </c>
      <c r="I1335" t="s">
        <v>2346</v>
      </c>
      <c r="J1335" t="s">
        <v>75</v>
      </c>
      <c r="K1335" t="s">
        <v>113</v>
      </c>
      <c r="L1335">
        <v>98105</v>
      </c>
      <c r="M1335" t="s">
        <v>2649</v>
      </c>
      <c r="N1335" t="s">
        <v>40</v>
      </c>
      <c r="O1335" t="s">
        <v>96</v>
      </c>
      <c r="P1335" t="s">
        <v>2650</v>
      </c>
      <c r="Q1335" s="8">
        <v>7000</v>
      </c>
      <c r="R1335">
        <v>5</v>
      </c>
      <c r="S1335" s="8">
        <f>Table3[[#This Row],[Harga]]*Table3[[#This Row],[Quantity]]</f>
        <v>35000</v>
      </c>
      <c r="T1335">
        <v>0</v>
      </c>
      <c r="U1335" s="8">
        <f>Table3[[#This Row],[Discount]]*Table3[[#This Row],[Revenue]]</f>
        <v>0</v>
      </c>
      <c r="V1335" s="8">
        <f>Table3[[#This Row],[Revenue]]-Table3[[#This Row],[Total Discount]]</f>
        <v>35000</v>
      </c>
    </row>
    <row r="1336" spans="1:22" x14ac:dyDescent="0.35">
      <c r="A1336">
        <v>1332</v>
      </c>
      <c r="B1336" t="s">
        <v>3974</v>
      </c>
      <c r="C1336" s="5">
        <v>41977</v>
      </c>
      <c r="D1336" s="6">
        <v>2014</v>
      </c>
      <c r="E1336" s="5" t="s">
        <v>66</v>
      </c>
      <c r="F1336" s="7">
        <v>4</v>
      </c>
      <c r="G1336" t="s">
        <v>51</v>
      </c>
      <c r="H1336" t="s">
        <v>25</v>
      </c>
      <c r="I1336" t="s">
        <v>2233</v>
      </c>
      <c r="J1336" t="s">
        <v>37</v>
      </c>
      <c r="K1336" t="s">
        <v>545</v>
      </c>
      <c r="L1336">
        <v>10024</v>
      </c>
      <c r="M1336" t="s">
        <v>3975</v>
      </c>
      <c r="N1336" t="s">
        <v>135</v>
      </c>
      <c r="O1336" t="s">
        <v>136</v>
      </c>
      <c r="P1336" t="s">
        <v>3976</v>
      </c>
      <c r="Q1336" s="8">
        <v>130000</v>
      </c>
      <c r="R1336">
        <v>2</v>
      </c>
      <c r="S1336" s="8">
        <f>Table3[[#This Row],[Harga]]*Table3[[#This Row],[Quantity]]</f>
        <v>260000</v>
      </c>
      <c r="T1336">
        <v>0</v>
      </c>
      <c r="U1336" s="8">
        <f>Table3[[#This Row],[Discount]]*Table3[[#This Row],[Revenue]]</f>
        <v>0</v>
      </c>
      <c r="V1336" s="8">
        <f>Table3[[#This Row],[Revenue]]-Table3[[#This Row],[Total Discount]]</f>
        <v>260000</v>
      </c>
    </row>
    <row r="1337" spans="1:22" x14ac:dyDescent="0.35">
      <c r="A1337">
        <v>1333</v>
      </c>
      <c r="B1337" t="s">
        <v>3977</v>
      </c>
      <c r="C1337" s="5">
        <v>42973</v>
      </c>
      <c r="D1337" s="6">
        <v>2017</v>
      </c>
      <c r="E1337" s="5" t="s">
        <v>93</v>
      </c>
      <c r="F1337" s="7">
        <v>26</v>
      </c>
      <c r="G1337" t="s">
        <v>24</v>
      </c>
      <c r="H1337" t="s">
        <v>59</v>
      </c>
      <c r="I1337" t="s">
        <v>3978</v>
      </c>
      <c r="J1337" t="s">
        <v>75</v>
      </c>
      <c r="K1337" t="s">
        <v>151</v>
      </c>
      <c r="L1337">
        <v>31907</v>
      </c>
      <c r="M1337" t="s">
        <v>809</v>
      </c>
      <c r="N1337" t="s">
        <v>135</v>
      </c>
      <c r="O1337" t="s">
        <v>162</v>
      </c>
      <c r="P1337" t="s">
        <v>810</v>
      </c>
      <c r="Q1337" s="8">
        <v>180000</v>
      </c>
      <c r="R1337">
        <v>2</v>
      </c>
      <c r="S1337" s="8">
        <f>Table3[[#This Row],[Harga]]*Table3[[#This Row],[Quantity]]</f>
        <v>360000</v>
      </c>
      <c r="T1337">
        <v>0</v>
      </c>
      <c r="U1337" s="8">
        <f>Table3[[#This Row],[Discount]]*Table3[[#This Row],[Revenue]]</f>
        <v>0</v>
      </c>
      <c r="V1337" s="8">
        <f>Table3[[#This Row],[Revenue]]-Table3[[#This Row],[Total Discount]]</f>
        <v>360000</v>
      </c>
    </row>
    <row r="1338" spans="1:22" x14ac:dyDescent="0.35">
      <c r="A1338">
        <v>1334</v>
      </c>
      <c r="B1338" t="s">
        <v>3979</v>
      </c>
      <c r="C1338" s="5">
        <v>41889</v>
      </c>
      <c r="D1338" s="6">
        <v>2014</v>
      </c>
      <c r="E1338" s="5" t="s">
        <v>111</v>
      </c>
      <c r="F1338" s="7">
        <v>7</v>
      </c>
      <c r="G1338" t="s">
        <v>35</v>
      </c>
      <c r="H1338" t="s">
        <v>139</v>
      </c>
      <c r="I1338" t="s">
        <v>3393</v>
      </c>
      <c r="J1338" t="s">
        <v>27</v>
      </c>
      <c r="K1338" t="s">
        <v>236</v>
      </c>
      <c r="L1338">
        <v>10024</v>
      </c>
      <c r="M1338" t="s">
        <v>3980</v>
      </c>
      <c r="N1338" t="s">
        <v>135</v>
      </c>
      <c r="O1338" t="s">
        <v>136</v>
      </c>
      <c r="P1338" t="s">
        <v>3981</v>
      </c>
      <c r="Q1338" s="8">
        <v>378000</v>
      </c>
      <c r="R1338">
        <v>3</v>
      </c>
      <c r="S1338" s="8">
        <f>Table3[[#This Row],[Harga]]*Table3[[#This Row],[Quantity]]</f>
        <v>1134000</v>
      </c>
      <c r="T1338">
        <v>0</v>
      </c>
      <c r="U1338" s="8">
        <f>Table3[[#This Row],[Discount]]*Table3[[#This Row],[Revenue]]</f>
        <v>0</v>
      </c>
      <c r="V1338" s="8">
        <f>Table3[[#This Row],[Revenue]]-Table3[[#This Row],[Total Discount]]</f>
        <v>1134000</v>
      </c>
    </row>
    <row r="1339" spans="1:22" x14ac:dyDescent="0.35">
      <c r="A1339">
        <v>1335</v>
      </c>
      <c r="B1339" t="s">
        <v>3982</v>
      </c>
      <c r="C1339" s="5">
        <v>43090</v>
      </c>
      <c r="D1339" s="6">
        <v>2017</v>
      </c>
      <c r="E1339" s="5" t="s">
        <v>66</v>
      </c>
      <c r="F1339" s="7">
        <v>21</v>
      </c>
      <c r="G1339" t="s">
        <v>35</v>
      </c>
      <c r="H1339" t="s">
        <v>25</v>
      </c>
      <c r="I1339" t="s">
        <v>1665</v>
      </c>
      <c r="J1339" t="s">
        <v>27</v>
      </c>
      <c r="K1339" t="s">
        <v>329</v>
      </c>
      <c r="L1339">
        <v>92627</v>
      </c>
      <c r="M1339" t="s">
        <v>1936</v>
      </c>
      <c r="N1339" t="s">
        <v>40</v>
      </c>
      <c r="O1339" t="s">
        <v>84</v>
      </c>
      <c r="P1339" t="s">
        <v>1937</v>
      </c>
      <c r="Q1339" s="8">
        <v>349000</v>
      </c>
      <c r="R1339">
        <v>2</v>
      </c>
      <c r="S1339" s="8">
        <f>Table3[[#This Row],[Harga]]*Table3[[#This Row],[Quantity]]</f>
        <v>698000</v>
      </c>
      <c r="T1339">
        <v>0</v>
      </c>
      <c r="U1339" s="8">
        <f>Table3[[#This Row],[Discount]]*Table3[[#This Row],[Revenue]]</f>
        <v>0</v>
      </c>
      <c r="V1339" s="8">
        <f>Table3[[#This Row],[Revenue]]-Table3[[#This Row],[Total Discount]]</f>
        <v>698000</v>
      </c>
    </row>
    <row r="1340" spans="1:22" x14ac:dyDescent="0.35">
      <c r="A1340">
        <v>1336</v>
      </c>
      <c r="B1340" t="s">
        <v>3983</v>
      </c>
      <c r="C1340" s="5">
        <v>41979</v>
      </c>
      <c r="D1340" s="6">
        <v>2014</v>
      </c>
      <c r="E1340" s="5" t="s">
        <v>66</v>
      </c>
      <c r="F1340" s="7">
        <v>6</v>
      </c>
      <c r="G1340" t="s">
        <v>67</v>
      </c>
      <c r="H1340" t="s">
        <v>25</v>
      </c>
      <c r="I1340" t="s">
        <v>797</v>
      </c>
      <c r="J1340" t="s">
        <v>27</v>
      </c>
      <c r="K1340" t="s">
        <v>236</v>
      </c>
      <c r="L1340">
        <v>77095</v>
      </c>
      <c r="M1340" t="s">
        <v>1248</v>
      </c>
      <c r="N1340" t="s">
        <v>30</v>
      </c>
      <c r="O1340" t="s">
        <v>55</v>
      </c>
      <c r="P1340" t="s">
        <v>1249</v>
      </c>
      <c r="Q1340" s="8">
        <v>24000</v>
      </c>
      <c r="R1340">
        <v>3</v>
      </c>
      <c r="S1340" s="8">
        <f>Table3[[#This Row],[Harga]]*Table3[[#This Row],[Quantity]]</f>
        <v>72000</v>
      </c>
      <c r="T1340">
        <v>0.6</v>
      </c>
      <c r="U1340" s="8">
        <f>Table3[[#This Row],[Discount]]*Table3[[#This Row],[Revenue]]</f>
        <v>43200</v>
      </c>
      <c r="V1340" s="8">
        <f>Table3[[#This Row],[Revenue]]-Table3[[#This Row],[Total Discount]]</f>
        <v>28800</v>
      </c>
    </row>
    <row r="1341" spans="1:22" x14ac:dyDescent="0.35">
      <c r="A1341">
        <v>1337</v>
      </c>
      <c r="B1341" t="s">
        <v>3984</v>
      </c>
      <c r="C1341" s="5">
        <v>41947</v>
      </c>
      <c r="D1341" s="6">
        <v>2014</v>
      </c>
      <c r="E1341" s="5" t="s">
        <v>23</v>
      </c>
      <c r="F1341" s="7">
        <v>4</v>
      </c>
      <c r="G1341" t="s">
        <v>24</v>
      </c>
      <c r="H1341" t="s">
        <v>139</v>
      </c>
      <c r="I1341" t="s">
        <v>160</v>
      </c>
      <c r="J1341" t="s">
        <v>37</v>
      </c>
      <c r="K1341" t="s">
        <v>118</v>
      </c>
      <c r="L1341">
        <v>27511</v>
      </c>
      <c r="M1341" t="s">
        <v>511</v>
      </c>
      <c r="N1341" t="s">
        <v>40</v>
      </c>
      <c r="O1341" t="s">
        <v>180</v>
      </c>
      <c r="P1341" t="s">
        <v>512</v>
      </c>
      <c r="Q1341" s="8">
        <v>6000</v>
      </c>
      <c r="R1341">
        <v>3</v>
      </c>
      <c r="S1341" s="8">
        <f>Table3[[#This Row],[Harga]]*Table3[[#This Row],[Quantity]]</f>
        <v>18000</v>
      </c>
      <c r="T1341">
        <v>0.2</v>
      </c>
      <c r="U1341" s="8">
        <f>Table3[[#This Row],[Discount]]*Table3[[#This Row],[Revenue]]</f>
        <v>3600</v>
      </c>
      <c r="V1341" s="8">
        <f>Table3[[#This Row],[Revenue]]-Table3[[#This Row],[Total Discount]]</f>
        <v>14400</v>
      </c>
    </row>
    <row r="1342" spans="1:22" x14ac:dyDescent="0.35">
      <c r="A1342">
        <v>1338</v>
      </c>
      <c r="B1342" t="s">
        <v>3985</v>
      </c>
      <c r="C1342" s="5">
        <v>42474</v>
      </c>
      <c r="D1342" s="6">
        <v>2016</v>
      </c>
      <c r="E1342" s="5" t="s">
        <v>58</v>
      </c>
      <c r="F1342" s="7">
        <v>14</v>
      </c>
      <c r="G1342" t="s">
        <v>35</v>
      </c>
      <c r="H1342" t="s">
        <v>25</v>
      </c>
      <c r="I1342" t="s">
        <v>2513</v>
      </c>
      <c r="J1342" t="s">
        <v>27</v>
      </c>
      <c r="K1342" t="s">
        <v>100</v>
      </c>
      <c r="L1342">
        <v>22304</v>
      </c>
      <c r="M1342" t="s">
        <v>3986</v>
      </c>
      <c r="N1342" t="s">
        <v>40</v>
      </c>
      <c r="O1342" t="s">
        <v>84</v>
      </c>
      <c r="P1342" t="s">
        <v>3987</v>
      </c>
      <c r="Q1342" s="8">
        <v>82000</v>
      </c>
      <c r="R1342">
        <v>5</v>
      </c>
      <c r="S1342" s="8">
        <f>Table3[[#This Row],[Harga]]*Table3[[#This Row],[Quantity]]</f>
        <v>410000</v>
      </c>
      <c r="T1342">
        <v>0</v>
      </c>
      <c r="U1342" s="8">
        <f>Table3[[#This Row],[Discount]]*Table3[[#This Row],[Revenue]]</f>
        <v>0</v>
      </c>
      <c r="V1342" s="8">
        <f>Table3[[#This Row],[Revenue]]-Table3[[#This Row],[Total Discount]]</f>
        <v>410000</v>
      </c>
    </row>
    <row r="1343" spans="1:22" x14ac:dyDescent="0.35">
      <c r="A1343">
        <v>1339</v>
      </c>
      <c r="B1343" t="s">
        <v>3988</v>
      </c>
      <c r="C1343" s="5">
        <v>41916</v>
      </c>
      <c r="D1343" s="6">
        <v>2014</v>
      </c>
      <c r="E1343" s="5" t="s">
        <v>44</v>
      </c>
      <c r="F1343" s="7">
        <v>4</v>
      </c>
      <c r="G1343" t="s">
        <v>67</v>
      </c>
      <c r="H1343" t="s">
        <v>25</v>
      </c>
      <c r="I1343" t="s">
        <v>3989</v>
      </c>
      <c r="J1343" t="s">
        <v>27</v>
      </c>
      <c r="K1343" t="s">
        <v>100</v>
      </c>
      <c r="L1343">
        <v>94591</v>
      </c>
      <c r="M1343" t="s">
        <v>3990</v>
      </c>
      <c r="N1343" t="s">
        <v>40</v>
      </c>
      <c r="O1343" t="s">
        <v>41</v>
      </c>
      <c r="P1343" t="s">
        <v>3991</v>
      </c>
      <c r="Q1343" s="8">
        <v>15000</v>
      </c>
      <c r="R1343">
        <v>5</v>
      </c>
      <c r="S1343" s="8">
        <f>Table3[[#This Row],[Harga]]*Table3[[#This Row],[Quantity]]</f>
        <v>75000</v>
      </c>
      <c r="T1343">
        <v>0</v>
      </c>
      <c r="U1343" s="8">
        <f>Table3[[#This Row],[Discount]]*Table3[[#This Row],[Revenue]]</f>
        <v>0</v>
      </c>
      <c r="V1343" s="8">
        <f>Table3[[#This Row],[Revenue]]-Table3[[#This Row],[Total Discount]]</f>
        <v>75000</v>
      </c>
    </row>
    <row r="1344" spans="1:22" x14ac:dyDescent="0.35">
      <c r="A1344">
        <v>1340</v>
      </c>
      <c r="B1344" t="s">
        <v>3992</v>
      </c>
      <c r="C1344" s="5">
        <v>43046</v>
      </c>
      <c r="D1344" s="6">
        <v>2017</v>
      </c>
      <c r="E1344" s="5" t="s">
        <v>23</v>
      </c>
      <c r="F1344" s="7">
        <v>7</v>
      </c>
      <c r="G1344" t="s">
        <v>67</v>
      </c>
      <c r="H1344" t="s">
        <v>139</v>
      </c>
      <c r="I1344" t="s">
        <v>1027</v>
      </c>
      <c r="J1344" t="s">
        <v>27</v>
      </c>
      <c r="K1344" t="s">
        <v>519</v>
      </c>
      <c r="L1344">
        <v>19120</v>
      </c>
      <c r="M1344" t="s">
        <v>3122</v>
      </c>
      <c r="N1344" t="s">
        <v>135</v>
      </c>
      <c r="O1344" t="s">
        <v>136</v>
      </c>
      <c r="P1344" t="s">
        <v>3123</v>
      </c>
      <c r="Q1344" s="8">
        <v>480000</v>
      </c>
      <c r="R1344">
        <v>5</v>
      </c>
      <c r="S1344" s="8">
        <f>Table3[[#This Row],[Harga]]*Table3[[#This Row],[Quantity]]</f>
        <v>2400000</v>
      </c>
      <c r="T1344">
        <v>0.4</v>
      </c>
      <c r="U1344" s="8">
        <f>Table3[[#This Row],[Discount]]*Table3[[#This Row],[Revenue]]</f>
        <v>960000</v>
      </c>
      <c r="V1344" s="8">
        <f>Table3[[#This Row],[Revenue]]-Table3[[#This Row],[Total Discount]]</f>
        <v>1440000</v>
      </c>
    </row>
    <row r="1345" spans="1:22" x14ac:dyDescent="0.35">
      <c r="A1345">
        <v>1341</v>
      </c>
      <c r="B1345" t="s">
        <v>3993</v>
      </c>
      <c r="C1345" s="5">
        <v>43091</v>
      </c>
      <c r="D1345" s="6">
        <v>2017</v>
      </c>
      <c r="E1345" s="5" t="s">
        <v>66</v>
      </c>
      <c r="F1345" s="7">
        <v>22</v>
      </c>
      <c r="G1345" t="s">
        <v>67</v>
      </c>
      <c r="H1345" t="s">
        <v>139</v>
      </c>
      <c r="I1345" t="s">
        <v>443</v>
      </c>
      <c r="J1345" t="s">
        <v>27</v>
      </c>
      <c r="K1345" t="s">
        <v>46</v>
      </c>
      <c r="L1345">
        <v>43615</v>
      </c>
      <c r="M1345" t="s">
        <v>1142</v>
      </c>
      <c r="N1345" t="s">
        <v>40</v>
      </c>
      <c r="O1345" t="s">
        <v>71</v>
      </c>
      <c r="P1345" t="s">
        <v>1143</v>
      </c>
      <c r="Q1345" s="8">
        <v>4000</v>
      </c>
      <c r="R1345">
        <v>1</v>
      </c>
      <c r="S1345" s="8">
        <f>Table3[[#This Row],[Harga]]*Table3[[#This Row],[Quantity]]</f>
        <v>4000</v>
      </c>
      <c r="T1345">
        <v>0.7</v>
      </c>
      <c r="U1345" s="8">
        <f>Table3[[#This Row],[Discount]]*Table3[[#This Row],[Revenue]]</f>
        <v>2800</v>
      </c>
      <c r="V1345" s="8">
        <f>Table3[[#This Row],[Revenue]]-Table3[[#This Row],[Total Discount]]</f>
        <v>1200</v>
      </c>
    </row>
    <row r="1346" spans="1:22" x14ac:dyDescent="0.35">
      <c r="A1346">
        <v>1342</v>
      </c>
      <c r="B1346" t="s">
        <v>3994</v>
      </c>
      <c r="C1346" s="5">
        <v>42779</v>
      </c>
      <c r="D1346" s="6">
        <v>2017</v>
      </c>
      <c r="E1346" s="5" t="s">
        <v>344</v>
      </c>
      <c r="F1346" s="7">
        <v>13</v>
      </c>
      <c r="G1346" t="s">
        <v>51</v>
      </c>
      <c r="H1346" t="s">
        <v>25</v>
      </c>
      <c r="I1346" t="s">
        <v>3995</v>
      </c>
      <c r="J1346" t="s">
        <v>27</v>
      </c>
      <c r="K1346" t="s">
        <v>141</v>
      </c>
      <c r="L1346">
        <v>98105</v>
      </c>
      <c r="M1346" t="s">
        <v>386</v>
      </c>
      <c r="N1346" t="s">
        <v>40</v>
      </c>
      <c r="O1346" t="s">
        <v>96</v>
      </c>
      <c r="P1346" t="s">
        <v>387</v>
      </c>
      <c r="Q1346" s="8">
        <v>7000</v>
      </c>
      <c r="R1346">
        <v>3</v>
      </c>
      <c r="S1346" s="8">
        <f>Table3[[#This Row],[Harga]]*Table3[[#This Row],[Quantity]]</f>
        <v>21000</v>
      </c>
      <c r="T1346">
        <v>0</v>
      </c>
      <c r="U1346" s="8">
        <f>Table3[[#This Row],[Discount]]*Table3[[#This Row],[Revenue]]</f>
        <v>0</v>
      </c>
      <c r="V1346" s="8">
        <f>Table3[[#This Row],[Revenue]]-Table3[[#This Row],[Total Discount]]</f>
        <v>21000</v>
      </c>
    </row>
    <row r="1347" spans="1:22" x14ac:dyDescent="0.35">
      <c r="A1347">
        <v>1343</v>
      </c>
      <c r="B1347" t="s">
        <v>3996</v>
      </c>
      <c r="C1347" s="5">
        <v>41822</v>
      </c>
      <c r="D1347" s="6">
        <v>2014</v>
      </c>
      <c r="E1347" s="5" t="s">
        <v>104</v>
      </c>
      <c r="F1347" s="7">
        <v>2</v>
      </c>
      <c r="G1347" t="s">
        <v>51</v>
      </c>
      <c r="H1347" t="s">
        <v>25</v>
      </c>
      <c r="I1347" t="s">
        <v>117</v>
      </c>
      <c r="J1347" t="s">
        <v>27</v>
      </c>
      <c r="K1347" t="s">
        <v>38</v>
      </c>
      <c r="L1347">
        <v>7060</v>
      </c>
      <c r="M1347" t="s">
        <v>1720</v>
      </c>
      <c r="N1347" t="s">
        <v>135</v>
      </c>
      <c r="O1347" t="s">
        <v>136</v>
      </c>
      <c r="P1347" t="s">
        <v>1721</v>
      </c>
      <c r="Q1347" s="8">
        <v>30000</v>
      </c>
      <c r="R1347">
        <v>2</v>
      </c>
      <c r="S1347" s="8">
        <f>Table3[[#This Row],[Harga]]*Table3[[#This Row],[Quantity]]</f>
        <v>60000</v>
      </c>
      <c r="T1347">
        <v>0</v>
      </c>
      <c r="U1347" s="8">
        <f>Table3[[#This Row],[Discount]]*Table3[[#This Row],[Revenue]]</f>
        <v>0</v>
      </c>
      <c r="V1347" s="8">
        <f>Table3[[#This Row],[Revenue]]-Table3[[#This Row],[Total Discount]]</f>
        <v>60000</v>
      </c>
    </row>
    <row r="1348" spans="1:22" x14ac:dyDescent="0.35">
      <c r="A1348">
        <v>1344</v>
      </c>
      <c r="B1348" t="s">
        <v>3997</v>
      </c>
      <c r="C1348" s="5">
        <v>42056</v>
      </c>
      <c r="D1348" s="6">
        <v>2015</v>
      </c>
      <c r="E1348" s="5" t="s">
        <v>344</v>
      </c>
      <c r="F1348" s="7">
        <v>21</v>
      </c>
      <c r="G1348" t="s">
        <v>67</v>
      </c>
      <c r="H1348" t="s">
        <v>139</v>
      </c>
      <c r="I1348" t="s">
        <v>3090</v>
      </c>
      <c r="J1348" t="s">
        <v>27</v>
      </c>
      <c r="K1348" t="s">
        <v>76</v>
      </c>
      <c r="L1348">
        <v>88001</v>
      </c>
      <c r="M1348" t="s">
        <v>128</v>
      </c>
      <c r="N1348" t="s">
        <v>40</v>
      </c>
      <c r="O1348" t="s">
        <v>63</v>
      </c>
      <c r="P1348" t="s">
        <v>129</v>
      </c>
      <c r="Q1348" s="8">
        <v>30000</v>
      </c>
      <c r="R1348">
        <v>4</v>
      </c>
      <c r="S1348" s="8">
        <f>Table3[[#This Row],[Harga]]*Table3[[#This Row],[Quantity]]</f>
        <v>120000</v>
      </c>
      <c r="T1348">
        <v>0</v>
      </c>
      <c r="U1348" s="8">
        <f>Table3[[#This Row],[Discount]]*Table3[[#This Row],[Revenue]]</f>
        <v>0</v>
      </c>
      <c r="V1348" s="8">
        <f>Table3[[#This Row],[Revenue]]-Table3[[#This Row],[Total Discount]]</f>
        <v>120000</v>
      </c>
    </row>
    <row r="1349" spans="1:22" x14ac:dyDescent="0.35">
      <c r="A1349">
        <v>1345</v>
      </c>
      <c r="B1349" t="s">
        <v>3998</v>
      </c>
      <c r="C1349" s="5">
        <v>42321</v>
      </c>
      <c r="D1349" s="6">
        <v>2015</v>
      </c>
      <c r="E1349" s="5" t="s">
        <v>23</v>
      </c>
      <c r="F1349" s="7">
        <v>13</v>
      </c>
      <c r="G1349" t="s">
        <v>51</v>
      </c>
      <c r="H1349" t="s">
        <v>25</v>
      </c>
      <c r="I1349" t="s">
        <v>534</v>
      </c>
      <c r="J1349" t="s">
        <v>27</v>
      </c>
      <c r="K1349" t="s">
        <v>89</v>
      </c>
      <c r="L1349">
        <v>19711</v>
      </c>
      <c r="M1349" t="s">
        <v>3999</v>
      </c>
      <c r="N1349" t="s">
        <v>135</v>
      </c>
      <c r="O1349" t="s">
        <v>136</v>
      </c>
      <c r="P1349" t="s">
        <v>4000</v>
      </c>
      <c r="Q1349" s="8">
        <v>378000</v>
      </c>
      <c r="R1349">
        <v>3</v>
      </c>
      <c r="S1349" s="8">
        <f>Table3[[#This Row],[Harga]]*Table3[[#This Row],[Quantity]]</f>
        <v>1134000</v>
      </c>
      <c r="T1349">
        <v>0</v>
      </c>
      <c r="U1349" s="8">
        <f>Table3[[#This Row],[Discount]]*Table3[[#This Row],[Revenue]]</f>
        <v>0</v>
      </c>
      <c r="V1349" s="8">
        <f>Table3[[#This Row],[Revenue]]-Table3[[#This Row],[Total Discount]]</f>
        <v>1134000</v>
      </c>
    </row>
    <row r="1350" spans="1:22" x14ac:dyDescent="0.35">
      <c r="A1350">
        <v>1346</v>
      </c>
      <c r="B1350" t="s">
        <v>4001</v>
      </c>
      <c r="C1350" s="5">
        <v>42841</v>
      </c>
      <c r="D1350" s="6">
        <v>2017</v>
      </c>
      <c r="E1350" s="5" t="s">
        <v>58</v>
      </c>
      <c r="F1350" s="7">
        <v>16</v>
      </c>
      <c r="G1350" t="s">
        <v>67</v>
      </c>
      <c r="H1350" t="s">
        <v>25</v>
      </c>
      <c r="I1350" t="s">
        <v>2580</v>
      </c>
      <c r="J1350" t="s">
        <v>37</v>
      </c>
      <c r="K1350" t="s">
        <v>28</v>
      </c>
      <c r="L1350">
        <v>35244</v>
      </c>
      <c r="M1350" t="s">
        <v>4002</v>
      </c>
      <c r="N1350" t="s">
        <v>40</v>
      </c>
      <c r="O1350" t="s">
        <v>790</v>
      </c>
      <c r="P1350" t="s">
        <v>4003</v>
      </c>
      <c r="Q1350" s="8">
        <v>478000</v>
      </c>
      <c r="R1350">
        <v>4</v>
      </c>
      <c r="S1350" s="8">
        <f>Table3[[#This Row],[Harga]]*Table3[[#This Row],[Quantity]]</f>
        <v>1912000</v>
      </c>
      <c r="T1350">
        <v>0</v>
      </c>
      <c r="U1350" s="8">
        <f>Table3[[#This Row],[Discount]]*Table3[[#This Row],[Revenue]]</f>
        <v>0</v>
      </c>
      <c r="V1350" s="8">
        <f>Table3[[#This Row],[Revenue]]-Table3[[#This Row],[Total Discount]]</f>
        <v>1912000</v>
      </c>
    </row>
    <row r="1351" spans="1:22" x14ac:dyDescent="0.35">
      <c r="A1351">
        <v>1347</v>
      </c>
      <c r="B1351" t="s">
        <v>4004</v>
      </c>
      <c r="C1351" s="5">
        <v>42425</v>
      </c>
      <c r="D1351" s="6">
        <v>2016</v>
      </c>
      <c r="E1351" s="5" t="s">
        <v>344</v>
      </c>
      <c r="F1351" s="7">
        <v>25</v>
      </c>
      <c r="G1351" t="s">
        <v>51</v>
      </c>
      <c r="H1351" t="s">
        <v>25</v>
      </c>
      <c r="I1351" t="s">
        <v>1113</v>
      </c>
      <c r="J1351" t="s">
        <v>27</v>
      </c>
      <c r="K1351" t="s">
        <v>324</v>
      </c>
      <c r="L1351">
        <v>43055</v>
      </c>
      <c r="M1351" t="s">
        <v>2576</v>
      </c>
      <c r="N1351" t="s">
        <v>40</v>
      </c>
      <c r="O1351" t="s">
        <v>143</v>
      </c>
      <c r="P1351" t="s">
        <v>405</v>
      </c>
      <c r="Q1351" s="8">
        <v>10000</v>
      </c>
      <c r="R1351">
        <v>5</v>
      </c>
      <c r="S1351" s="8">
        <f>Table3[[#This Row],[Harga]]*Table3[[#This Row],[Quantity]]</f>
        <v>50000</v>
      </c>
      <c r="T1351">
        <v>0.2</v>
      </c>
      <c r="U1351" s="8">
        <f>Table3[[#This Row],[Discount]]*Table3[[#This Row],[Revenue]]</f>
        <v>10000</v>
      </c>
      <c r="V1351" s="8">
        <f>Table3[[#This Row],[Revenue]]-Table3[[#This Row],[Total Discount]]</f>
        <v>40000</v>
      </c>
    </row>
    <row r="1352" spans="1:22" x14ac:dyDescent="0.35">
      <c r="A1352">
        <v>1348</v>
      </c>
      <c r="B1352" t="s">
        <v>4005</v>
      </c>
      <c r="C1352" s="5">
        <v>41947</v>
      </c>
      <c r="D1352" s="6">
        <v>2014</v>
      </c>
      <c r="E1352" s="5" t="s">
        <v>23</v>
      </c>
      <c r="F1352" s="7">
        <v>4</v>
      </c>
      <c r="G1352" t="s">
        <v>35</v>
      </c>
      <c r="H1352" t="s">
        <v>25</v>
      </c>
      <c r="I1352" t="s">
        <v>4006</v>
      </c>
      <c r="J1352" t="s">
        <v>27</v>
      </c>
      <c r="K1352" t="s">
        <v>354</v>
      </c>
      <c r="L1352">
        <v>92037</v>
      </c>
      <c r="M1352" t="s">
        <v>3835</v>
      </c>
      <c r="N1352" t="s">
        <v>30</v>
      </c>
      <c r="O1352" t="s">
        <v>55</v>
      </c>
      <c r="P1352" t="s">
        <v>3836</v>
      </c>
      <c r="Q1352" s="8">
        <v>15000</v>
      </c>
      <c r="R1352">
        <v>2</v>
      </c>
      <c r="S1352" s="8">
        <f>Table3[[#This Row],[Harga]]*Table3[[#This Row],[Quantity]]</f>
        <v>30000</v>
      </c>
      <c r="T1352">
        <v>0</v>
      </c>
      <c r="U1352" s="8">
        <f>Table3[[#This Row],[Discount]]*Table3[[#This Row],[Revenue]]</f>
        <v>0</v>
      </c>
      <c r="V1352" s="8">
        <f>Table3[[#This Row],[Revenue]]-Table3[[#This Row],[Total Discount]]</f>
        <v>30000</v>
      </c>
    </row>
    <row r="1353" spans="1:22" x14ac:dyDescent="0.35">
      <c r="A1353">
        <v>1349</v>
      </c>
      <c r="B1353" t="s">
        <v>4007</v>
      </c>
      <c r="C1353" s="5">
        <v>42175</v>
      </c>
      <c r="D1353" s="6">
        <v>2015</v>
      </c>
      <c r="E1353" s="5" t="s">
        <v>34</v>
      </c>
      <c r="F1353" s="7">
        <v>20</v>
      </c>
      <c r="G1353" t="s">
        <v>35</v>
      </c>
      <c r="H1353" t="s">
        <v>139</v>
      </c>
      <c r="I1353" t="s">
        <v>226</v>
      </c>
      <c r="J1353" t="s">
        <v>37</v>
      </c>
      <c r="K1353" t="s">
        <v>218</v>
      </c>
      <c r="L1353">
        <v>94122</v>
      </c>
      <c r="M1353" t="s">
        <v>1319</v>
      </c>
      <c r="N1353" t="s">
        <v>30</v>
      </c>
      <c r="O1353" t="s">
        <v>55</v>
      </c>
      <c r="P1353" t="s">
        <v>1320</v>
      </c>
      <c r="Q1353" s="8">
        <v>104000</v>
      </c>
      <c r="R1353">
        <v>6</v>
      </c>
      <c r="S1353" s="8">
        <f>Table3[[#This Row],[Harga]]*Table3[[#This Row],[Quantity]]</f>
        <v>624000</v>
      </c>
      <c r="T1353">
        <v>0</v>
      </c>
      <c r="U1353" s="8">
        <f>Table3[[#This Row],[Discount]]*Table3[[#This Row],[Revenue]]</f>
        <v>0</v>
      </c>
      <c r="V1353" s="8">
        <f>Table3[[#This Row],[Revenue]]-Table3[[#This Row],[Total Discount]]</f>
        <v>624000</v>
      </c>
    </row>
    <row r="1354" spans="1:22" x14ac:dyDescent="0.35">
      <c r="A1354">
        <v>1350</v>
      </c>
      <c r="B1354" t="s">
        <v>4008</v>
      </c>
      <c r="C1354" s="5">
        <v>42954</v>
      </c>
      <c r="D1354" s="6">
        <v>2017</v>
      </c>
      <c r="E1354" s="5" t="s">
        <v>93</v>
      </c>
      <c r="F1354" s="7">
        <v>7</v>
      </c>
      <c r="G1354" t="s">
        <v>51</v>
      </c>
      <c r="H1354" t="s">
        <v>59</v>
      </c>
      <c r="I1354" t="s">
        <v>1178</v>
      </c>
      <c r="J1354" t="s">
        <v>27</v>
      </c>
      <c r="K1354" t="s">
        <v>324</v>
      </c>
      <c r="L1354">
        <v>28540</v>
      </c>
      <c r="M1354" t="s">
        <v>2420</v>
      </c>
      <c r="N1354" t="s">
        <v>135</v>
      </c>
      <c r="O1354" t="s">
        <v>162</v>
      </c>
      <c r="P1354" t="s">
        <v>2421</v>
      </c>
      <c r="Q1354" s="8">
        <v>160000</v>
      </c>
      <c r="R1354">
        <v>1</v>
      </c>
      <c r="S1354" s="8">
        <f>Table3[[#This Row],[Harga]]*Table3[[#This Row],[Quantity]]</f>
        <v>160000</v>
      </c>
      <c r="T1354">
        <v>0.2</v>
      </c>
      <c r="U1354" s="8">
        <f>Table3[[#This Row],[Discount]]*Table3[[#This Row],[Revenue]]</f>
        <v>32000</v>
      </c>
      <c r="V1354" s="8">
        <f>Table3[[#This Row],[Revenue]]-Table3[[#This Row],[Total Discount]]</f>
        <v>128000</v>
      </c>
    </row>
    <row r="1355" spans="1:22" x14ac:dyDescent="0.35">
      <c r="A1355">
        <v>1351</v>
      </c>
      <c r="B1355" t="s">
        <v>4009</v>
      </c>
      <c r="C1355" s="5">
        <v>41771</v>
      </c>
      <c r="D1355" s="6">
        <v>2014</v>
      </c>
      <c r="E1355" s="5" t="s">
        <v>87</v>
      </c>
      <c r="F1355" s="7">
        <v>12</v>
      </c>
      <c r="G1355" t="s">
        <v>51</v>
      </c>
      <c r="H1355" t="s">
        <v>139</v>
      </c>
      <c r="I1355" t="s">
        <v>2075</v>
      </c>
      <c r="J1355" t="s">
        <v>27</v>
      </c>
      <c r="K1355" t="s">
        <v>274</v>
      </c>
      <c r="L1355">
        <v>2038</v>
      </c>
      <c r="M1355" t="s">
        <v>4010</v>
      </c>
      <c r="N1355" t="s">
        <v>30</v>
      </c>
      <c r="O1355" t="s">
        <v>48</v>
      </c>
      <c r="P1355" t="s">
        <v>4011</v>
      </c>
      <c r="Q1355" s="8">
        <v>701000</v>
      </c>
      <c r="R1355">
        <v>3</v>
      </c>
      <c r="S1355" s="8">
        <f>Table3[[#This Row],[Harga]]*Table3[[#This Row],[Quantity]]</f>
        <v>2103000</v>
      </c>
      <c r="T1355">
        <v>0.3</v>
      </c>
      <c r="U1355" s="8">
        <f>Table3[[#This Row],[Discount]]*Table3[[#This Row],[Revenue]]</f>
        <v>630900</v>
      </c>
      <c r="V1355" s="8">
        <f>Table3[[#This Row],[Revenue]]-Table3[[#This Row],[Total Discount]]</f>
        <v>1472100</v>
      </c>
    </row>
    <row r="1356" spans="1:22" x14ac:dyDescent="0.35">
      <c r="A1356">
        <v>1352</v>
      </c>
      <c r="B1356" t="s">
        <v>4012</v>
      </c>
      <c r="C1356" s="5">
        <v>42330</v>
      </c>
      <c r="D1356" s="6">
        <v>2015</v>
      </c>
      <c r="E1356" s="5" t="s">
        <v>23</v>
      </c>
      <c r="F1356" s="7">
        <v>22</v>
      </c>
      <c r="G1356" t="s">
        <v>67</v>
      </c>
      <c r="H1356" t="s">
        <v>139</v>
      </c>
      <c r="I1356" t="s">
        <v>2006</v>
      </c>
      <c r="J1356" t="s">
        <v>75</v>
      </c>
      <c r="K1356" t="s">
        <v>519</v>
      </c>
      <c r="L1356">
        <v>75034</v>
      </c>
      <c r="M1356" t="s">
        <v>4013</v>
      </c>
      <c r="N1356" t="s">
        <v>135</v>
      </c>
      <c r="O1356" t="s">
        <v>162</v>
      </c>
      <c r="P1356" t="s">
        <v>4014</v>
      </c>
      <c r="Q1356" s="8">
        <v>28000</v>
      </c>
      <c r="R1356">
        <v>4</v>
      </c>
      <c r="S1356" s="8">
        <f>Table3[[#This Row],[Harga]]*Table3[[#This Row],[Quantity]]</f>
        <v>112000</v>
      </c>
      <c r="T1356">
        <v>0.2</v>
      </c>
      <c r="U1356" s="8">
        <f>Table3[[#This Row],[Discount]]*Table3[[#This Row],[Revenue]]</f>
        <v>22400</v>
      </c>
      <c r="V1356" s="8">
        <f>Table3[[#This Row],[Revenue]]-Table3[[#This Row],[Total Discount]]</f>
        <v>89600</v>
      </c>
    </row>
    <row r="1357" spans="1:22" x14ac:dyDescent="0.35">
      <c r="A1357">
        <v>1353</v>
      </c>
      <c r="B1357" t="s">
        <v>4015</v>
      </c>
      <c r="C1357" s="5">
        <v>42342</v>
      </c>
      <c r="D1357" s="6">
        <v>2015</v>
      </c>
      <c r="E1357" s="5" t="s">
        <v>66</v>
      </c>
      <c r="F1357" s="7">
        <v>4</v>
      </c>
      <c r="G1357" t="s">
        <v>67</v>
      </c>
      <c r="H1357" t="s">
        <v>25</v>
      </c>
      <c r="I1357" t="s">
        <v>4016</v>
      </c>
      <c r="J1357" t="s">
        <v>27</v>
      </c>
      <c r="K1357" t="s">
        <v>100</v>
      </c>
      <c r="L1357">
        <v>32303</v>
      </c>
      <c r="M1357" t="s">
        <v>3579</v>
      </c>
      <c r="N1357" t="s">
        <v>40</v>
      </c>
      <c r="O1357" t="s">
        <v>71</v>
      </c>
      <c r="P1357" t="s">
        <v>3580</v>
      </c>
      <c r="Q1357" s="8">
        <v>14000</v>
      </c>
      <c r="R1357">
        <v>3</v>
      </c>
      <c r="S1357" s="8">
        <f>Table3[[#This Row],[Harga]]*Table3[[#This Row],[Quantity]]</f>
        <v>42000</v>
      </c>
      <c r="T1357">
        <v>0.7</v>
      </c>
      <c r="U1357" s="8">
        <f>Table3[[#This Row],[Discount]]*Table3[[#This Row],[Revenue]]</f>
        <v>29399.999999999996</v>
      </c>
      <c r="V1357" s="8">
        <f>Table3[[#This Row],[Revenue]]-Table3[[#This Row],[Total Discount]]</f>
        <v>12600.000000000004</v>
      </c>
    </row>
    <row r="1358" spans="1:22" x14ac:dyDescent="0.35">
      <c r="A1358">
        <v>1354</v>
      </c>
      <c r="B1358" t="s">
        <v>4017</v>
      </c>
      <c r="C1358" s="5">
        <v>41798</v>
      </c>
      <c r="D1358" s="6">
        <v>2014</v>
      </c>
      <c r="E1358" s="5" t="s">
        <v>34</v>
      </c>
      <c r="F1358" s="7">
        <v>8</v>
      </c>
      <c r="G1358" t="s">
        <v>24</v>
      </c>
      <c r="H1358" t="s">
        <v>139</v>
      </c>
      <c r="I1358" t="s">
        <v>1103</v>
      </c>
      <c r="J1358" t="s">
        <v>27</v>
      </c>
      <c r="K1358" t="s">
        <v>166</v>
      </c>
      <c r="L1358">
        <v>98115</v>
      </c>
      <c r="M1358" t="s">
        <v>4018</v>
      </c>
      <c r="N1358" t="s">
        <v>30</v>
      </c>
      <c r="O1358" t="s">
        <v>108</v>
      </c>
      <c r="P1358" t="s">
        <v>4019</v>
      </c>
      <c r="Q1358" s="8">
        <v>586000</v>
      </c>
      <c r="R1358">
        <v>3</v>
      </c>
      <c r="S1358" s="8">
        <f>Table3[[#This Row],[Harga]]*Table3[[#This Row],[Quantity]]</f>
        <v>1758000</v>
      </c>
      <c r="T1358">
        <v>0.2</v>
      </c>
      <c r="U1358" s="8">
        <f>Table3[[#This Row],[Discount]]*Table3[[#This Row],[Revenue]]</f>
        <v>351600</v>
      </c>
      <c r="V1358" s="8">
        <f>Table3[[#This Row],[Revenue]]-Table3[[#This Row],[Total Discount]]</f>
        <v>1406400</v>
      </c>
    </row>
    <row r="1359" spans="1:22" x14ac:dyDescent="0.35">
      <c r="A1359">
        <v>1355</v>
      </c>
      <c r="B1359" t="s">
        <v>4020</v>
      </c>
      <c r="C1359" s="5">
        <v>41859</v>
      </c>
      <c r="D1359" s="6">
        <v>2014</v>
      </c>
      <c r="E1359" s="5" t="s">
        <v>93</v>
      </c>
      <c r="F1359" s="7">
        <v>8</v>
      </c>
      <c r="G1359" t="s">
        <v>116</v>
      </c>
      <c r="H1359" t="s">
        <v>25</v>
      </c>
      <c r="I1359" t="s">
        <v>3627</v>
      </c>
      <c r="J1359" t="s">
        <v>27</v>
      </c>
      <c r="K1359" t="s">
        <v>100</v>
      </c>
      <c r="L1359">
        <v>95687</v>
      </c>
      <c r="M1359" t="s">
        <v>4021</v>
      </c>
      <c r="N1359" t="s">
        <v>40</v>
      </c>
      <c r="O1359" t="s">
        <v>84</v>
      </c>
      <c r="P1359" t="s">
        <v>4022</v>
      </c>
      <c r="Q1359" s="8">
        <v>424000</v>
      </c>
      <c r="R1359">
        <v>11</v>
      </c>
      <c r="S1359" s="8">
        <f>Table3[[#This Row],[Harga]]*Table3[[#This Row],[Quantity]]</f>
        <v>4664000</v>
      </c>
      <c r="T1359">
        <v>0</v>
      </c>
      <c r="U1359" s="8">
        <f>Table3[[#This Row],[Discount]]*Table3[[#This Row],[Revenue]]</f>
        <v>0</v>
      </c>
      <c r="V1359" s="8">
        <f>Table3[[#This Row],[Revenue]]-Table3[[#This Row],[Total Discount]]</f>
        <v>4664000</v>
      </c>
    </row>
    <row r="1360" spans="1:22" x14ac:dyDescent="0.35">
      <c r="A1360">
        <v>1356</v>
      </c>
      <c r="B1360" t="s">
        <v>4023</v>
      </c>
      <c r="C1360" s="5">
        <v>41785</v>
      </c>
      <c r="D1360" s="6">
        <v>2014</v>
      </c>
      <c r="E1360" s="5" t="s">
        <v>87</v>
      </c>
      <c r="F1360" s="7">
        <v>26</v>
      </c>
      <c r="G1360" t="s">
        <v>67</v>
      </c>
      <c r="H1360" t="s">
        <v>139</v>
      </c>
      <c r="I1360" t="s">
        <v>2753</v>
      </c>
      <c r="J1360" t="s">
        <v>27</v>
      </c>
      <c r="K1360" t="s">
        <v>151</v>
      </c>
      <c r="L1360">
        <v>90008</v>
      </c>
      <c r="M1360" t="s">
        <v>2941</v>
      </c>
      <c r="N1360" t="s">
        <v>30</v>
      </c>
      <c r="O1360" t="s">
        <v>108</v>
      </c>
      <c r="P1360" t="s">
        <v>2942</v>
      </c>
      <c r="Q1360" s="8">
        <v>141000</v>
      </c>
      <c r="R1360">
        <v>2</v>
      </c>
      <c r="S1360" s="8">
        <f>Table3[[#This Row],[Harga]]*Table3[[#This Row],[Quantity]]</f>
        <v>282000</v>
      </c>
      <c r="T1360">
        <v>0.2</v>
      </c>
      <c r="U1360" s="8">
        <f>Table3[[#This Row],[Discount]]*Table3[[#This Row],[Revenue]]</f>
        <v>56400</v>
      </c>
      <c r="V1360" s="8">
        <f>Table3[[#This Row],[Revenue]]-Table3[[#This Row],[Total Discount]]</f>
        <v>225600</v>
      </c>
    </row>
    <row r="1361" spans="1:22" x14ac:dyDescent="0.35">
      <c r="A1361">
        <v>1357</v>
      </c>
      <c r="B1361" t="s">
        <v>4024</v>
      </c>
      <c r="C1361" s="5">
        <v>42111</v>
      </c>
      <c r="D1361" s="6">
        <v>2015</v>
      </c>
      <c r="E1361" s="5" t="s">
        <v>58</v>
      </c>
      <c r="F1361" s="7">
        <v>17</v>
      </c>
      <c r="G1361" t="s">
        <v>67</v>
      </c>
      <c r="H1361" t="s">
        <v>25</v>
      </c>
      <c r="I1361" t="s">
        <v>4025</v>
      </c>
      <c r="J1361" t="s">
        <v>27</v>
      </c>
      <c r="K1361" t="s">
        <v>193</v>
      </c>
      <c r="L1361">
        <v>94122</v>
      </c>
      <c r="M1361" t="s">
        <v>2649</v>
      </c>
      <c r="N1361" t="s">
        <v>40</v>
      </c>
      <c r="O1361" t="s">
        <v>96</v>
      </c>
      <c r="P1361" t="s">
        <v>2650</v>
      </c>
      <c r="Q1361" s="8">
        <v>7000</v>
      </c>
      <c r="R1361">
        <v>2</v>
      </c>
      <c r="S1361" s="8">
        <f>Table3[[#This Row],[Harga]]*Table3[[#This Row],[Quantity]]</f>
        <v>14000</v>
      </c>
      <c r="T1361">
        <v>0</v>
      </c>
      <c r="U1361" s="8">
        <f>Table3[[#This Row],[Discount]]*Table3[[#This Row],[Revenue]]</f>
        <v>0</v>
      </c>
      <c r="V1361" s="8">
        <f>Table3[[#This Row],[Revenue]]-Table3[[#This Row],[Total Discount]]</f>
        <v>14000</v>
      </c>
    </row>
    <row r="1362" spans="1:22" x14ac:dyDescent="0.35">
      <c r="A1362">
        <v>1358</v>
      </c>
      <c r="B1362" t="s">
        <v>4026</v>
      </c>
      <c r="C1362" s="5">
        <v>42532</v>
      </c>
      <c r="D1362" s="6">
        <v>2016</v>
      </c>
      <c r="E1362" s="5" t="s">
        <v>34</v>
      </c>
      <c r="F1362" s="7">
        <v>11</v>
      </c>
      <c r="G1362" t="s">
        <v>116</v>
      </c>
      <c r="H1362" t="s">
        <v>139</v>
      </c>
      <c r="I1362" t="s">
        <v>1442</v>
      </c>
      <c r="J1362" t="s">
        <v>27</v>
      </c>
      <c r="K1362" t="s">
        <v>227</v>
      </c>
      <c r="L1362">
        <v>10035</v>
      </c>
      <c r="M1362" t="s">
        <v>1492</v>
      </c>
      <c r="N1362" t="s">
        <v>135</v>
      </c>
      <c r="O1362" t="s">
        <v>162</v>
      </c>
      <c r="P1362" t="s">
        <v>1493</v>
      </c>
      <c r="Q1362" s="8">
        <v>240000</v>
      </c>
      <c r="R1362">
        <v>3</v>
      </c>
      <c r="S1362" s="8">
        <f>Table3[[#This Row],[Harga]]*Table3[[#This Row],[Quantity]]</f>
        <v>720000</v>
      </c>
      <c r="T1362">
        <v>0</v>
      </c>
      <c r="U1362" s="8">
        <f>Table3[[#This Row],[Discount]]*Table3[[#This Row],[Revenue]]</f>
        <v>0</v>
      </c>
      <c r="V1362" s="8">
        <f>Table3[[#This Row],[Revenue]]-Table3[[#This Row],[Total Discount]]</f>
        <v>720000</v>
      </c>
    </row>
    <row r="1363" spans="1:22" x14ac:dyDescent="0.35">
      <c r="A1363">
        <v>1359</v>
      </c>
      <c r="B1363" t="s">
        <v>4027</v>
      </c>
      <c r="C1363" s="5">
        <v>42440</v>
      </c>
      <c r="D1363" s="6">
        <v>2016</v>
      </c>
      <c r="E1363" s="5" t="s">
        <v>159</v>
      </c>
      <c r="F1363" s="7">
        <v>11</v>
      </c>
      <c r="G1363" t="s">
        <v>35</v>
      </c>
      <c r="H1363" t="s">
        <v>139</v>
      </c>
      <c r="I1363" t="s">
        <v>4028</v>
      </c>
      <c r="J1363" t="s">
        <v>75</v>
      </c>
      <c r="K1363" t="s">
        <v>274</v>
      </c>
      <c r="L1363">
        <v>31907</v>
      </c>
      <c r="M1363" t="s">
        <v>2435</v>
      </c>
      <c r="N1363" t="s">
        <v>30</v>
      </c>
      <c r="O1363" t="s">
        <v>55</v>
      </c>
      <c r="P1363" t="s">
        <v>3893</v>
      </c>
      <c r="Q1363" s="8">
        <v>7000</v>
      </c>
      <c r="R1363">
        <v>4</v>
      </c>
      <c r="S1363" s="8">
        <f>Table3[[#This Row],[Harga]]*Table3[[#This Row],[Quantity]]</f>
        <v>28000</v>
      </c>
      <c r="T1363">
        <v>0</v>
      </c>
      <c r="U1363" s="8">
        <f>Table3[[#This Row],[Discount]]*Table3[[#This Row],[Revenue]]</f>
        <v>0</v>
      </c>
      <c r="V1363" s="8">
        <f>Table3[[#This Row],[Revenue]]-Table3[[#This Row],[Total Discount]]</f>
        <v>28000</v>
      </c>
    </row>
    <row r="1364" spans="1:22" x14ac:dyDescent="0.35">
      <c r="A1364">
        <v>1360</v>
      </c>
      <c r="B1364" t="s">
        <v>4029</v>
      </c>
      <c r="C1364" s="5">
        <v>41785</v>
      </c>
      <c r="D1364" s="6">
        <v>2014</v>
      </c>
      <c r="E1364" s="5" t="s">
        <v>87</v>
      </c>
      <c r="F1364" s="7">
        <v>26</v>
      </c>
      <c r="G1364" t="s">
        <v>24</v>
      </c>
      <c r="H1364" t="s">
        <v>25</v>
      </c>
      <c r="I1364" t="s">
        <v>4030</v>
      </c>
      <c r="J1364" t="s">
        <v>75</v>
      </c>
      <c r="K1364" t="s">
        <v>46</v>
      </c>
      <c r="L1364">
        <v>84107</v>
      </c>
      <c r="M1364" t="s">
        <v>3173</v>
      </c>
      <c r="N1364" t="s">
        <v>40</v>
      </c>
      <c r="O1364" t="s">
        <v>63</v>
      </c>
      <c r="P1364" t="s">
        <v>3174</v>
      </c>
      <c r="Q1364" s="8">
        <v>30000</v>
      </c>
      <c r="R1364">
        <v>5</v>
      </c>
      <c r="S1364" s="8">
        <f>Table3[[#This Row],[Harga]]*Table3[[#This Row],[Quantity]]</f>
        <v>150000</v>
      </c>
      <c r="T1364">
        <v>0</v>
      </c>
      <c r="U1364" s="8">
        <f>Table3[[#This Row],[Discount]]*Table3[[#This Row],[Revenue]]</f>
        <v>0</v>
      </c>
      <c r="V1364" s="8">
        <f>Table3[[#This Row],[Revenue]]-Table3[[#This Row],[Total Discount]]</f>
        <v>150000</v>
      </c>
    </row>
    <row r="1365" spans="1:22" x14ac:dyDescent="0.35">
      <c r="A1365">
        <v>1361</v>
      </c>
      <c r="B1365" t="s">
        <v>4031</v>
      </c>
      <c r="C1365" s="5">
        <v>43020</v>
      </c>
      <c r="D1365" s="6">
        <v>2017</v>
      </c>
      <c r="E1365" s="5" t="s">
        <v>44</v>
      </c>
      <c r="F1365" s="7">
        <v>12</v>
      </c>
      <c r="G1365" t="s">
        <v>24</v>
      </c>
      <c r="H1365" t="s">
        <v>25</v>
      </c>
      <c r="I1365" t="s">
        <v>385</v>
      </c>
      <c r="J1365" t="s">
        <v>75</v>
      </c>
      <c r="K1365" t="s">
        <v>38</v>
      </c>
      <c r="L1365">
        <v>94110</v>
      </c>
      <c r="M1365" t="s">
        <v>4032</v>
      </c>
      <c r="N1365" t="s">
        <v>135</v>
      </c>
      <c r="O1365" t="s">
        <v>162</v>
      </c>
      <c r="P1365" t="s">
        <v>4033</v>
      </c>
      <c r="Q1365" s="8">
        <v>1000</v>
      </c>
      <c r="R1365">
        <v>1</v>
      </c>
      <c r="S1365" s="8">
        <f>Table3[[#This Row],[Harga]]*Table3[[#This Row],[Quantity]]</f>
        <v>1000</v>
      </c>
      <c r="T1365">
        <v>0</v>
      </c>
      <c r="U1365" s="8">
        <f>Table3[[#This Row],[Discount]]*Table3[[#This Row],[Revenue]]</f>
        <v>0</v>
      </c>
      <c r="V1365" s="8">
        <f>Table3[[#This Row],[Revenue]]-Table3[[#This Row],[Total Discount]]</f>
        <v>1000</v>
      </c>
    </row>
    <row r="1366" spans="1:22" x14ac:dyDescent="0.35">
      <c r="A1366">
        <v>1362</v>
      </c>
      <c r="B1366" t="s">
        <v>4034</v>
      </c>
      <c r="C1366" s="5">
        <v>42908</v>
      </c>
      <c r="D1366" s="6">
        <v>2017</v>
      </c>
      <c r="E1366" s="5" t="s">
        <v>34</v>
      </c>
      <c r="F1366" s="7">
        <v>22</v>
      </c>
      <c r="G1366" t="s">
        <v>51</v>
      </c>
      <c r="H1366" t="s">
        <v>139</v>
      </c>
      <c r="I1366" t="s">
        <v>2516</v>
      </c>
      <c r="J1366" t="s">
        <v>75</v>
      </c>
      <c r="K1366" t="s">
        <v>420</v>
      </c>
      <c r="L1366">
        <v>19140</v>
      </c>
      <c r="M1366" t="s">
        <v>4035</v>
      </c>
      <c r="N1366" t="s">
        <v>40</v>
      </c>
      <c r="O1366" t="s">
        <v>71</v>
      </c>
      <c r="P1366" t="s">
        <v>4036</v>
      </c>
      <c r="Q1366" s="8">
        <v>11000</v>
      </c>
      <c r="R1366">
        <v>3</v>
      </c>
      <c r="S1366" s="8">
        <f>Table3[[#This Row],[Harga]]*Table3[[#This Row],[Quantity]]</f>
        <v>33000</v>
      </c>
      <c r="T1366">
        <v>0.7</v>
      </c>
      <c r="U1366" s="8">
        <f>Table3[[#This Row],[Discount]]*Table3[[#This Row],[Revenue]]</f>
        <v>23100</v>
      </c>
      <c r="V1366" s="8">
        <f>Table3[[#This Row],[Revenue]]-Table3[[#This Row],[Total Discount]]</f>
        <v>9900</v>
      </c>
    </row>
    <row r="1367" spans="1:22" x14ac:dyDescent="0.35">
      <c r="A1367">
        <v>1363</v>
      </c>
      <c r="B1367" t="s">
        <v>4037</v>
      </c>
      <c r="C1367" s="5">
        <v>42750</v>
      </c>
      <c r="D1367" s="6">
        <v>2017</v>
      </c>
      <c r="E1367" s="5" t="s">
        <v>115</v>
      </c>
      <c r="F1367" s="7">
        <v>15</v>
      </c>
      <c r="G1367" t="s">
        <v>67</v>
      </c>
      <c r="H1367" t="s">
        <v>25</v>
      </c>
      <c r="I1367" t="s">
        <v>1751</v>
      </c>
      <c r="J1367" t="s">
        <v>27</v>
      </c>
      <c r="K1367" t="s">
        <v>519</v>
      </c>
      <c r="L1367">
        <v>19134</v>
      </c>
      <c r="M1367" t="s">
        <v>4038</v>
      </c>
      <c r="N1367" t="s">
        <v>40</v>
      </c>
      <c r="O1367" t="s">
        <v>78</v>
      </c>
      <c r="P1367" t="s">
        <v>4039</v>
      </c>
      <c r="Q1367" s="8">
        <v>35000</v>
      </c>
      <c r="R1367">
        <v>1</v>
      </c>
      <c r="S1367" s="8">
        <f>Table3[[#This Row],[Harga]]*Table3[[#This Row],[Quantity]]</f>
        <v>35000</v>
      </c>
      <c r="T1367">
        <v>0.2</v>
      </c>
      <c r="U1367" s="8">
        <f>Table3[[#This Row],[Discount]]*Table3[[#This Row],[Revenue]]</f>
        <v>7000</v>
      </c>
      <c r="V1367" s="8">
        <f>Table3[[#This Row],[Revenue]]-Table3[[#This Row],[Total Discount]]</f>
        <v>28000</v>
      </c>
    </row>
    <row r="1368" spans="1:22" x14ac:dyDescent="0.35">
      <c r="A1368">
        <v>1364</v>
      </c>
      <c r="B1368" t="s">
        <v>4040</v>
      </c>
      <c r="C1368" s="5">
        <v>42096</v>
      </c>
      <c r="D1368" s="6">
        <v>2015</v>
      </c>
      <c r="E1368" s="5" t="s">
        <v>58</v>
      </c>
      <c r="F1368" s="7">
        <v>2</v>
      </c>
      <c r="G1368" t="s">
        <v>67</v>
      </c>
      <c r="H1368" t="s">
        <v>25</v>
      </c>
      <c r="I1368" t="s">
        <v>4041</v>
      </c>
      <c r="J1368" t="s">
        <v>27</v>
      </c>
      <c r="K1368" t="s">
        <v>420</v>
      </c>
      <c r="L1368">
        <v>75220</v>
      </c>
      <c r="M1368" t="s">
        <v>4042</v>
      </c>
      <c r="N1368" t="s">
        <v>40</v>
      </c>
      <c r="O1368" t="s">
        <v>78</v>
      </c>
      <c r="P1368" t="s">
        <v>4043</v>
      </c>
      <c r="Q1368" s="8">
        <v>33000</v>
      </c>
      <c r="R1368">
        <v>2</v>
      </c>
      <c r="S1368" s="8">
        <f>Table3[[#This Row],[Harga]]*Table3[[#This Row],[Quantity]]</f>
        <v>66000</v>
      </c>
      <c r="T1368">
        <v>0.8</v>
      </c>
      <c r="U1368" s="8">
        <f>Table3[[#This Row],[Discount]]*Table3[[#This Row],[Revenue]]</f>
        <v>52800</v>
      </c>
      <c r="V1368" s="8">
        <f>Table3[[#This Row],[Revenue]]-Table3[[#This Row],[Total Discount]]</f>
        <v>13200</v>
      </c>
    </row>
    <row r="1369" spans="1:22" x14ac:dyDescent="0.35">
      <c r="A1369">
        <v>1365</v>
      </c>
      <c r="B1369" t="s">
        <v>4044</v>
      </c>
      <c r="C1369" s="5">
        <v>42616</v>
      </c>
      <c r="D1369" s="6">
        <v>2016</v>
      </c>
      <c r="E1369" s="5" t="s">
        <v>111</v>
      </c>
      <c r="F1369" s="7">
        <v>3</v>
      </c>
      <c r="G1369" t="s">
        <v>35</v>
      </c>
      <c r="H1369" t="s">
        <v>139</v>
      </c>
      <c r="I1369" t="s">
        <v>1839</v>
      </c>
      <c r="J1369" t="s">
        <v>27</v>
      </c>
      <c r="K1369" t="s">
        <v>166</v>
      </c>
      <c r="L1369">
        <v>53186</v>
      </c>
      <c r="M1369" t="s">
        <v>4045</v>
      </c>
      <c r="N1369" t="s">
        <v>40</v>
      </c>
      <c r="O1369" t="s">
        <v>84</v>
      </c>
      <c r="P1369" t="s">
        <v>4046</v>
      </c>
      <c r="Q1369" s="8">
        <v>55000</v>
      </c>
      <c r="R1369">
        <v>5</v>
      </c>
      <c r="S1369" s="8">
        <f>Table3[[#This Row],[Harga]]*Table3[[#This Row],[Quantity]]</f>
        <v>275000</v>
      </c>
      <c r="T1369">
        <v>0</v>
      </c>
      <c r="U1369" s="8">
        <f>Table3[[#This Row],[Discount]]*Table3[[#This Row],[Revenue]]</f>
        <v>0</v>
      </c>
      <c r="V1369" s="8">
        <f>Table3[[#This Row],[Revenue]]-Table3[[#This Row],[Total Discount]]</f>
        <v>275000</v>
      </c>
    </row>
    <row r="1370" spans="1:22" x14ac:dyDescent="0.35">
      <c r="A1370">
        <v>1366</v>
      </c>
      <c r="B1370" t="s">
        <v>4047</v>
      </c>
      <c r="C1370" s="5">
        <v>43079</v>
      </c>
      <c r="D1370" s="6">
        <v>2017</v>
      </c>
      <c r="E1370" s="5" t="s">
        <v>66</v>
      </c>
      <c r="F1370" s="7">
        <v>10</v>
      </c>
      <c r="G1370" t="s">
        <v>51</v>
      </c>
      <c r="H1370" t="s">
        <v>25</v>
      </c>
      <c r="I1370" t="s">
        <v>2897</v>
      </c>
      <c r="J1370" t="s">
        <v>27</v>
      </c>
      <c r="K1370" t="s">
        <v>651</v>
      </c>
      <c r="L1370">
        <v>33311</v>
      </c>
      <c r="M1370" t="s">
        <v>1710</v>
      </c>
      <c r="N1370" t="s">
        <v>30</v>
      </c>
      <c r="O1370" t="s">
        <v>55</v>
      </c>
      <c r="P1370" t="s">
        <v>1711</v>
      </c>
      <c r="Q1370" s="8">
        <v>26000</v>
      </c>
      <c r="R1370">
        <v>3</v>
      </c>
      <c r="S1370" s="8">
        <f>Table3[[#This Row],[Harga]]*Table3[[#This Row],[Quantity]]</f>
        <v>78000</v>
      </c>
      <c r="T1370">
        <v>0.2</v>
      </c>
      <c r="U1370" s="8">
        <f>Table3[[#This Row],[Discount]]*Table3[[#This Row],[Revenue]]</f>
        <v>15600</v>
      </c>
      <c r="V1370" s="8">
        <f>Table3[[#This Row],[Revenue]]-Table3[[#This Row],[Total Discount]]</f>
        <v>62400</v>
      </c>
    </row>
    <row r="1371" spans="1:22" x14ac:dyDescent="0.35">
      <c r="A1371">
        <v>1367</v>
      </c>
      <c r="B1371" t="s">
        <v>4048</v>
      </c>
      <c r="C1371" s="5">
        <v>42696</v>
      </c>
      <c r="D1371" s="6">
        <v>2016</v>
      </c>
      <c r="E1371" s="5" t="s">
        <v>23</v>
      </c>
      <c r="F1371" s="7">
        <v>22</v>
      </c>
      <c r="G1371" t="s">
        <v>51</v>
      </c>
      <c r="H1371" t="s">
        <v>139</v>
      </c>
      <c r="I1371" t="s">
        <v>1780</v>
      </c>
      <c r="J1371" t="s">
        <v>27</v>
      </c>
      <c r="K1371" t="s">
        <v>519</v>
      </c>
      <c r="L1371">
        <v>48205</v>
      </c>
      <c r="M1371" t="s">
        <v>4049</v>
      </c>
      <c r="N1371" t="s">
        <v>40</v>
      </c>
      <c r="O1371" t="s">
        <v>71</v>
      </c>
      <c r="P1371" t="s">
        <v>4050</v>
      </c>
      <c r="Q1371" s="8">
        <v>50000</v>
      </c>
      <c r="R1371">
        <v>3</v>
      </c>
      <c r="S1371" s="8">
        <f>Table3[[#This Row],[Harga]]*Table3[[#This Row],[Quantity]]</f>
        <v>150000</v>
      </c>
      <c r="T1371">
        <v>0</v>
      </c>
      <c r="U1371" s="8">
        <f>Table3[[#This Row],[Discount]]*Table3[[#This Row],[Revenue]]</f>
        <v>0</v>
      </c>
      <c r="V1371" s="8">
        <f>Table3[[#This Row],[Revenue]]-Table3[[#This Row],[Total Discount]]</f>
        <v>150000</v>
      </c>
    </row>
    <row r="1372" spans="1:22" x14ac:dyDescent="0.35">
      <c r="A1372">
        <v>1368</v>
      </c>
      <c r="B1372" t="s">
        <v>4051</v>
      </c>
      <c r="C1372" s="5">
        <v>43050</v>
      </c>
      <c r="D1372" s="6">
        <v>2017</v>
      </c>
      <c r="E1372" s="5" t="s">
        <v>23</v>
      </c>
      <c r="F1372" s="7">
        <v>11</v>
      </c>
      <c r="G1372" t="s">
        <v>116</v>
      </c>
      <c r="H1372" t="s">
        <v>25</v>
      </c>
      <c r="I1372" t="s">
        <v>2844</v>
      </c>
      <c r="J1372" t="s">
        <v>75</v>
      </c>
      <c r="K1372" t="s">
        <v>53</v>
      </c>
      <c r="L1372">
        <v>45503</v>
      </c>
      <c r="M1372" t="s">
        <v>4052</v>
      </c>
      <c r="N1372" t="s">
        <v>40</v>
      </c>
      <c r="O1372" t="s">
        <v>63</v>
      </c>
      <c r="P1372" t="s">
        <v>4053</v>
      </c>
      <c r="Q1372" s="8">
        <v>11000</v>
      </c>
      <c r="R1372">
        <v>2</v>
      </c>
      <c r="S1372" s="8">
        <f>Table3[[#This Row],[Harga]]*Table3[[#This Row],[Quantity]]</f>
        <v>22000</v>
      </c>
      <c r="T1372">
        <v>0.2</v>
      </c>
      <c r="U1372" s="8">
        <f>Table3[[#This Row],[Discount]]*Table3[[#This Row],[Revenue]]</f>
        <v>4400</v>
      </c>
      <c r="V1372" s="8">
        <f>Table3[[#This Row],[Revenue]]-Table3[[#This Row],[Total Discount]]</f>
        <v>17600</v>
      </c>
    </row>
    <row r="1373" spans="1:22" x14ac:dyDescent="0.35">
      <c r="A1373">
        <v>1369</v>
      </c>
      <c r="B1373" t="s">
        <v>4054</v>
      </c>
      <c r="C1373" s="5">
        <v>42664</v>
      </c>
      <c r="D1373" s="6">
        <v>2016</v>
      </c>
      <c r="E1373" s="5" t="s">
        <v>44</v>
      </c>
      <c r="F1373" s="7">
        <v>21</v>
      </c>
      <c r="G1373" t="s">
        <v>24</v>
      </c>
      <c r="H1373" t="s">
        <v>25</v>
      </c>
      <c r="I1373" t="s">
        <v>212</v>
      </c>
      <c r="J1373" t="s">
        <v>27</v>
      </c>
      <c r="K1373" t="s">
        <v>248</v>
      </c>
      <c r="L1373">
        <v>92037</v>
      </c>
      <c r="M1373" t="s">
        <v>2389</v>
      </c>
      <c r="N1373" t="s">
        <v>40</v>
      </c>
      <c r="O1373" t="s">
        <v>84</v>
      </c>
      <c r="P1373" t="s">
        <v>2390</v>
      </c>
      <c r="Q1373" s="8">
        <v>165000</v>
      </c>
      <c r="R1373">
        <v>3</v>
      </c>
      <c r="S1373" s="8">
        <f>Table3[[#This Row],[Harga]]*Table3[[#This Row],[Quantity]]</f>
        <v>495000</v>
      </c>
      <c r="T1373">
        <v>0</v>
      </c>
      <c r="U1373" s="8">
        <f>Table3[[#This Row],[Discount]]*Table3[[#This Row],[Revenue]]</f>
        <v>0</v>
      </c>
      <c r="V1373" s="8">
        <f>Table3[[#This Row],[Revenue]]-Table3[[#This Row],[Total Discount]]</f>
        <v>495000</v>
      </c>
    </row>
    <row r="1374" spans="1:22" x14ac:dyDescent="0.35">
      <c r="A1374">
        <v>1370</v>
      </c>
      <c r="B1374" t="s">
        <v>4055</v>
      </c>
      <c r="C1374" s="5">
        <v>42359</v>
      </c>
      <c r="D1374" s="6">
        <v>2015</v>
      </c>
      <c r="E1374" s="5" t="s">
        <v>66</v>
      </c>
      <c r="F1374" s="7">
        <v>21</v>
      </c>
      <c r="G1374" t="s">
        <v>51</v>
      </c>
      <c r="H1374" t="s">
        <v>25</v>
      </c>
      <c r="I1374" t="s">
        <v>278</v>
      </c>
      <c r="J1374" t="s">
        <v>37</v>
      </c>
      <c r="K1374" t="s">
        <v>28</v>
      </c>
      <c r="L1374">
        <v>80906</v>
      </c>
      <c r="M1374" t="s">
        <v>4056</v>
      </c>
      <c r="N1374" t="s">
        <v>40</v>
      </c>
      <c r="O1374" t="s">
        <v>78</v>
      </c>
      <c r="P1374" t="s">
        <v>4057</v>
      </c>
      <c r="Q1374" s="8">
        <v>61000</v>
      </c>
      <c r="R1374">
        <v>7</v>
      </c>
      <c r="S1374" s="8">
        <f>Table3[[#This Row],[Harga]]*Table3[[#This Row],[Quantity]]</f>
        <v>427000</v>
      </c>
      <c r="T1374">
        <v>0.2</v>
      </c>
      <c r="U1374" s="8">
        <f>Table3[[#This Row],[Discount]]*Table3[[#This Row],[Revenue]]</f>
        <v>85400</v>
      </c>
      <c r="V1374" s="8">
        <f>Table3[[#This Row],[Revenue]]-Table3[[#This Row],[Total Discount]]</f>
        <v>341600</v>
      </c>
    </row>
    <row r="1375" spans="1:22" x14ac:dyDescent="0.35">
      <c r="A1375">
        <v>1371</v>
      </c>
      <c r="B1375" t="s">
        <v>4058</v>
      </c>
      <c r="C1375" s="5">
        <v>42202</v>
      </c>
      <c r="D1375" s="6">
        <v>2015</v>
      </c>
      <c r="E1375" s="5" t="s">
        <v>104</v>
      </c>
      <c r="F1375" s="7">
        <v>17</v>
      </c>
      <c r="G1375" t="s">
        <v>35</v>
      </c>
      <c r="H1375" t="s">
        <v>25</v>
      </c>
      <c r="I1375" t="s">
        <v>1671</v>
      </c>
      <c r="J1375" t="s">
        <v>27</v>
      </c>
      <c r="K1375" t="s">
        <v>100</v>
      </c>
      <c r="L1375">
        <v>93309</v>
      </c>
      <c r="M1375" t="s">
        <v>4059</v>
      </c>
      <c r="N1375" t="s">
        <v>30</v>
      </c>
      <c r="O1375" t="s">
        <v>31</v>
      </c>
      <c r="P1375" t="s">
        <v>4060</v>
      </c>
      <c r="Q1375" s="8">
        <v>196000</v>
      </c>
      <c r="R1375">
        <v>2</v>
      </c>
      <c r="S1375" s="8">
        <f>Table3[[#This Row],[Harga]]*Table3[[#This Row],[Quantity]]</f>
        <v>392000</v>
      </c>
      <c r="T1375">
        <v>0.15</v>
      </c>
      <c r="U1375" s="8">
        <f>Table3[[#This Row],[Discount]]*Table3[[#This Row],[Revenue]]</f>
        <v>58800</v>
      </c>
      <c r="V1375" s="8">
        <f>Table3[[#This Row],[Revenue]]-Table3[[#This Row],[Total Discount]]</f>
        <v>333200</v>
      </c>
    </row>
    <row r="1376" spans="1:22" x14ac:dyDescent="0.35">
      <c r="A1376">
        <v>1372</v>
      </c>
      <c r="B1376" t="s">
        <v>4061</v>
      </c>
      <c r="C1376" s="5">
        <v>42855</v>
      </c>
      <c r="D1376" s="6">
        <v>2017</v>
      </c>
      <c r="E1376" s="5" t="s">
        <v>58</v>
      </c>
      <c r="F1376" s="7">
        <v>30</v>
      </c>
      <c r="G1376" t="s">
        <v>51</v>
      </c>
      <c r="H1376" t="s">
        <v>25</v>
      </c>
      <c r="I1376" t="s">
        <v>785</v>
      </c>
      <c r="J1376" t="s">
        <v>37</v>
      </c>
      <c r="K1376" t="s">
        <v>274</v>
      </c>
      <c r="L1376">
        <v>33068</v>
      </c>
      <c r="M1376" t="s">
        <v>1218</v>
      </c>
      <c r="N1376" t="s">
        <v>30</v>
      </c>
      <c r="O1376" t="s">
        <v>55</v>
      </c>
      <c r="P1376" t="s">
        <v>1219</v>
      </c>
      <c r="Q1376" s="8">
        <v>15000</v>
      </c>
      <c r="R1376">
        <v>8</v>
      </c>
      <c r="S1376" s="8">
        <f>Table3[[#This Row],[Harga]]*Table3[[#This Row],[Quantity]]</f>
        <v>120000</v>
      </c>
      <c r="T1376">
        <v>0.2</v>
      </c>
      <c r="U1376" s="8">
        <f>Table3[[#This Row],[Discount]]*Table3[[#This Row],[Revenue]]</f>
        <v>24000</v>
      </c>
      <c r="V1376" s="8">
        <f>Table3[[#This Row],[Revenue]]-Table3[[#This Row],[Total Discount]]</f>
        <v>96000</v>
      </c>
    </row>
    <row r="1377" spans="1:22" x14ac:dyDescent="0.35">
      <c r="A1377">
        <v>1373</v>
      </c>
      <c r="B1377" t="s">
        <v>4062</v>
      </c>
      <c r="C1377" s="5">
        <v>42861</v>
      </c>
      <c r="D1377" s="6">
        <v>2017</v>
      </c>
      <c r="E1377" s="5" t="s">
        <v>87</v>
      </c>
      <c r="F1377" s="7">
        <v>6</v>
      </c>
      <c r="G1377" t="s">
        <v>67</v>
      </c>
      <c r="H1377" t="s">
        <v>25</v>
      </c>
      <c r="I1377" t="s">
        <v>3918</v>
      </c>
      <c r="J1377" t="s">
        <v>27</v>
      </c>
      <c r="K1377" t="s">
        <v>141</v>
      </c>
      <c r="L1377">
        <v>10035</v>
      </c>
      <c r="M1377" t="s">
        <v>505</v>
      </c>
      <c r="N1377" t="s">
        <v>40</v>
      </c>
      <c r="O1377" t="s">
        <v>41</v>
      </c>
      <c r="P1377" t="s">
        <v>506</v>
      </c>
      <c r="Q1377" s="8">
        <v>24000</v>
      </c>
      <c r="R1377">
        <v>4</v>
      </c>
      <c r="S1377" s="8">
        <f>Table3[[#This Row],[Harga]]*Table3[[#This Row],[Quantity]]</f>
        <v>96000</v>
      </c>
      <c r="T1377">
        <v>0</v>
      </c>
      <c r="U1377" s="8">
        <f>Table3[[#This Row],[Discount]]*Table3[[#This Row],[Revenue]]</f>
        <v>0</v>
      </c>
      <c r="V1377" s="8">
        <f>Table3[[#This Row],[Revenue]]-Table3[[#This Row],[Total Discount]]</f>
        <v>96000</v>
      </c>
    </row>
    <row r="1378" spans="1:22" x14ac:dyDescent="0.35">
      <c r="A1378">
        <v>1374</v>
      </c>
      <c r="B1378" t="s">
        <v>4063</v>
      </c>
      <c r="C1378" s="5">
        <v>43059</v>
      </c>
      <c r="D1378" s="6">
        <v>2017</v>
      </c>
      <c r="E1378" s="5" t="s">
        <v>23</v>
      </c>
      <c r="F1378" s="7">
        <v>20</v>
      </c>
      <c r="G1378" t="s">
        <v>35</v>
      </c>
      <c r="H1378" t="s">
        <v>25</v>
      </c>
      <c r="I1378" t="s">
        <v>3910</v>
      </c>
      <c r="J1378" t="s">
        <v>27</v>
      </c>
      <c r="K1378" t="s">
        <v>61</v>
      </c>
      <c r="L1378">
        <v>55044</v>
      </c>
      <c r="M1378" t="s">
        <v>515</v>
      </c>
      <c r="N1378" t="s">
        <v>40</v>
      </c>
      <c r="O1378" t="s">
        <v>96</v>
      </c>
      <c r="P1378" t="s">
        <v>516</v>
      </c>
      <c r="Q1378" s="8">
        <v>3000</v>
      </c>
      <c r="R1378">
        <v>10</v>
      </c>
      <c r="S1378" s="8">
        <f>Table3[[#This Row],[Harga]]*Table3[[#This Row],[Quantity]]</f>
        <v>30000</v>
      </c>
      <c r="T1378">
        <v>0</v>
      </c>
      <c r="U1378" s="8">
        <f>Table3[[#This Row],[Discount]]*Table3[[#This Row],[Revenue]]</f>
        <v>0</v>
      </c>
      <c r="V1378" s="8">
        <f>Table3[[#This Row],[Revenue]]-Table3[[#This Row],[Total Discount]]</f>
        <v>30000</v>
      </c>
    </row>
    <row r="1379" spans="1:22" x14ac:dyDescent="0.35">
      <c r="A1379">
        <v>1375</v>
      </c>
      <c r="B1379" t="s">
        <v>4064</v>
      </c>
      <c r="C1379" s="5">
        <v>42685</v>
      </c>
      <c r="D1379" s="6">
        <v>2016</v>
      </c>
      <c r="E1379" s="5" t="s">
        <v>23</v>
      </c>
      <c r="F1379" s="7">
        <v>11</v>
      </c>
      <c r="G1379" t="s">
        <v>67</v>
      </c>
      <c r="H1379" t="s">
        <v>25</v>
      </c>
      <c r="I1379" t="s">
        <v>2239</v>
      </c>
      <c r="J1379" t="s">
        <v>27</v>
      </c>
      <c r="K1379" t="s">
        <v>28</v>
      </c>
      <c r="L1379">
        <v>48234</v>
      </c>
      <c r="M1379" t="s">
        <v>4065</v>
      </c>
      <c r="N1379" t="s">
        <v>135</v>
      </c>
      <c r="O1379" t="s">
        <v>136</v>
      </c>
      <c r="P1379" t="s">
        <v>4066</v>
      </c>
      <c r="Q1379" s="8">
        <v>258000</v>
      </c>
      <c r="R1379">
        <v>2</v>
      </c>
      <c r="S1379" s="8">
        <f>Table3[[#This Row],[Harga]]*Table3[[#This Row],[Quantity]]</f>
        <v>516000</v>
      </c>
      <c r="T1379">
        <v>0</v>
      </c>
      <c r="U1379" s="8">
        <f>Table3[[#This Row],[Discount]]*Table3[[#This Row],[Revenue]]</f>
        <v>0</v>
      </c>
      <c r="V1379" s="8">
        <f>Table3[[#This Row],[Revenue]]-Table3[[#This Row],[Total Discount]]</f>
        <v>516000</v>
      </c>
    </row>
    <row r="1380" spans="1:22" x14ac:dyDescent="0.35">
      <c r="A1380">
        <v>1376</v>
      </c>
      <c r="B1380" t="s">
        <v>4067</v>
      </c>
      <c r="C1380" s="5">
        <v>42679</v>
      </c>
      <c r="D1380" s="6">
        <v>2016</v>
      </c>
      <c r="E1380" s="5" t="s">
        <v>23</v>
      </c>
      <c r="F1380" s="7">
        <v>5</v>
      </c>
      <c r="G1380" t="s">
        <v>51</v>
      </c>
      <c r="H1380" t="s">
        <v>25</v>
      </c>
      <c r="I1380" t="s">
        <v>749</v>
      </c>
      <c r="J1380" t="s">
        <v>37</v>
      </c>
      <c r="K1380" t="s">
        <v>248</v>
      </c>
      <c r="L1380">
        <v>19134</v>
      </c>
      <c r="M1380" t="s">
        <v>4068</v>
      </c>
      <c r="N1380" t="s">
        <v>135</v>
      </c>
      <c r="O1380" t="s">
        <v>136</v>
      </c>
      <c r="P1380" t="s">
        <v>4069</v>
      </c>
      <c r="Q1380" s="8">
        <v>24000</v>
      </c>
      <c r="R1380">
        <v>2</v>
      </c>
      <c r="S1380" s="8">
        <f>Table3[[#This Row],[Harga]]*Table3[[#This Row],[Quantity]]</f>
        <v>48000</v>
      </c>
      <c r="T1380">
        <v>0.4</v>
      </c>
      <c r="U1380" s="8">
        <f>Table3[[#This Row],[Discount]]*Table3[[#This Row],[Revenue]]</f>
        <v>19200</v>
      </c>
      <c r="V1380" s="8">
        <f>Table3[[#This Row],[Revenue]]-Table3[[#This Row],[Total Discount]]</f>
        <v>28800</v>
      </c>
    </row>
    <row r="1381" spans="1:22" x14ac:dyDescent="0.35">
      <c r="A1381">
        <v>1377</v>
      </c>
      <c r="B1381" t="s">
        <v>4070</v>
      </c>
      <c r="C1381" s="5">
        <v>42652</v>
      </c>
      <c r="D1381" s="6">
        <v>2016</v>
      </c>
      <c r="E1381" s="5" t="s">
        <v>44</v>
      </c>
      <c r="F1381" s="7">
        <v>9</v>
      </c>
      <c r="G1381" t="s">
        <v>24</v>
      </c>
      <c r="H1381" t="s">
        <v>139</v>
      </c>
      <c r="I1381" t="s">
        <v>833</v>
      </c>
      <c r="J1381" t="s">
        <v>37</v>
      </c>
      <c r="K1381" t="s">
        <v>193</v>
      </c>
      <c r="L1381">
        <v>45373</v>
      </c>
      <c r="M1381" t="s">
        <v>2890</v>
      </c>
      <c r="N1381" t="s">
        <v>135</v>
      </c>
      <c r="O1381" t="s">
        <v>136</v>
      </c>
      <c r="P1381" t="s">
        <v>2891</v>
      </c>
      <c r="Q1381" s="8">
        <v>70000</v>
      </c>
      <c r="R1381">
        <v>4</v>
      </c>
      <c r="S1381" s="8">
        <f>Table3[[#This Row],[Harga]]*Table3[[#This Row],[Quantity]]</f>
        <v>280000</v>
      </c>
      <c r="T1381">
        <v>0.4</v>
      </c>
      <c r="U1381" s="8">
        <f>Table3[[#This Row],[Discount]]*Table3[[#This Row],[Revenue]]</f>
        <v>112000</v>
      </c>
      <c r="V1381" s="8">
        <f>Table3[[#This Row],[Revenue]]-Table3[[#This Row],[Total Discount]]</f>
        <v>168000</v>
      </c>
    </row>
    <row r="1382" spans="1:22" x14ac:dyDescent="0.35">
      <c r="A1382">
        <v>1378</v>
      </c>
      <c r="B1382" t="s">
        <v>4071</v>
      </c>
      <c r="C1382" s="5">
        <v>42268</v>
      </c>
      <c r="D1382" s="6">
        <v>2015</v>
      </c>
      <c r="E1382" s="5" t="s">
        <v>111</v>
      </c>
      <c r="F1382" s="7">
        <v>21</v>
      </c>
      <c r="G1382" t="s">
        <v>51</v>
      </c>
      <c r="H1382" t="s">
        <v>139</v>
      </c>
      <c r="I1382" t="s">
        <v>2772</v>
      </c>
      <c r="J1382" t="s">
        <v>75</v>
      </c>
      <c r="K1382" t="s">
        <v>283</v>
      </c>
      <c r="L1382">
        <v>90036</v>
      </c>
      <c r="M1382" t="s">
        <v>4072</v>
      </c>
      <c r="N1382" t="s">
        <v>30</v>
      </c>
      <c r="O1382" t="s">
        <v>108</v>
      </c>
      <c r="P1382" t="s">
        <v>4073</v>
      </c>
      <c r="Q1382" s="8">
        <v>602000</v>
      </c>
      <c r="R1382">
        <v>4</v>
      </c>
      <c r="S1382" s="8">
        <f>Table3[[#This Row],[Harga]]*Table3[[#This Row],[Quantity]]</f>
        <v>2408000</v>
      </c>
      <c r="T1382">
        <v>0.2</v>
      </c>
      <c r="U1382" s="8">
        <f>Table3[[#This Row],[Discount]]*Table3[[#This Row],[Revenue]]</f>
        <v>481600</v>
      </c>
      <c r="V1382" s="8">
        <f>Table3[[#This Row],[Revenue]]-Table3[[#This Row],[Total Discount]]</f>
        <v>1926400</v>
      </c>
    </row>
    <row r="1383" spans="1:22" x14ac:dyDescent="0.35">
      <c r="A1383">
        <v>1379</v>
      </c>
      <c r="B1383" t="s">
        <v>4074</v>
      </c>
      <c r="C1383" s="5">
        <v>41975</v>
      </c>
      <c r="D1383" s="6">
        <v>2014</v>
      </c>
      <c r="E1383" s="5" t="s">
        <v>66</v>
      </c>
      <c r="F1383" s="7">
        <v>2</v>
      </c>
      <c r="G1383" t="s">
        <v>51</v>
      </c>
      <c r="H1383" t="s">
        <v>139</v>
      </c>
      <c r="I1383" t="s">
        <v>3031</v>
      </c>
      <c r="J1383" t="s">
        <v>37</v>
      </c>
      <c r="K1383" t="s">
        <v>329</v>
      </c>
      <c r="L1383">
        <v>78415</v>
      </c>
      <c r="M1383" t="s">
        <v>652</v>
      </c>
      <c r="N1383" t="s">
        <v>30</v>
      </c>
      <c r="O1383" t="s">
        <v>55</v>
      </c>
      <c r="P1383" t="s">
        <v>653</v>
      </c>
      <c r="Q1383" s="8">
        <v>88000</v>
      </c>
      <c r="R1383">
        <v>5</v>
      </c>
      <c r="S1383" s="8">
        <f>Table3[[#This Row],[Harga]]*Table3[[#This Row],[Quantity]]</f>
        <v>440000</v>
      </c>
      <c r="T1383">
        <v>0.6</v>
      </c>
      <c r="U1383" s="8">
        <f>Table3[[#This Row],[Discount]]*Table3[[#This Row],[Revenue]]</f>
        <v>264000</v>
      </c>
      <c r="V1383" s="8">
        <f>Table3[[#This Row],[Revenue]]-Table3[[#This Row],[Total Discount]]</f>
        <v>176000</v>
      </c>
    </row>
    <row r="1384" spans="1:22" x14ac:dyDescent="0.35">
      <c r="A1384">
        <v>1380</v>
      </c>
      <c r="B1384" t="s">
        <v>4075</v>
      </c>
      <c r="C1384" s="5">
        <v>41903</v>
      </c>
      <c r="D1384" s="6">
        <v>2014</v>
      </c>
      <c r="E1384" s="5" t="s">
        <v>111</v>
      </c>
      <c r="F1384" s="7">
        <v>21</v>
      </c>
      <c r="G1384" t="s">
        <v>24</v>
      </c>
      <c r="H1384" t="s">
        <v>105</v>
      </c>
      <c r="I1384" t="s">
        <v>1518</v>
      </c>
      <c r="J1384" t="s">
        <v>37</v>
      </c>
      <c r="K1384" t="s">
        <v>61</v>
      </c>
      <c r="L1384">
        <v>68104</v>
      </c>
      <c r="M1384" t="s">
        <v>279</v>
      </c>
      <c r="N1384" t="s">
        <v>40</v>
      </c>
      <c r="O1384" t="s">
        <v>78</v>
      </c>
      <c r="P1384" t="s">
        <v>280</v>
      </c>
      <c r="Q1384" s="8">
        <v>78000</v>
      </c>
      <c r="R1384">
        <v>2</v>
      </c>
      <c r="S1384" s="8">
        <f>Table3[[#This Row],[Harga]]*Table3[[#This Row],[Quantity]]</f>
        <v>156000</v>
      </c>
      <c r="T1384">
        <v>0</v>
      </c>
      <c r="U1384" s="8">
        <f>Table3[[#This Row],[Discount]]*Table3[[#This Row],[Revenue]]</f>
        <v>0</v>
      </c>
      <c r="V1384" s="8">
        <f>Table3[[#This Row],[Revenue]]-Table3[[#This Row],[Total Discount]]</f>
        <v>156000</v>
      </c>
    </row>
    <row r="1385" spans="1:22" x14ac:dyDescent="0.35">
      <c r="A1385">
        <v>1381</v>
      </c>
      <c r="B1385" t="s">
        <v>4076</v>
      </c>
      <c r="C1385" s="5">
        <v>41741</v>
      </c>
      <c r="D1385" s="6">
        <v>2014</v>
      </c>
      <c r="E1385" s="5" t="s">
        <v>58</v>
      </c>
      <c r="F1385" s="7">
        <v>12</v>
      </c>
      <c r="G1385" t="s">
        <v>24</v>
      </c>
      <c r="H1385" t="s">
        <v>25</v>
      </c>
      <c r="I1385" t="s">
        <v>3849</v>
      </c>
      <c r="J1385" t="s">
        <v>37</v>
      </c>
      <c r="K1385" t="s">
        <v>274</v>
      </c>
      <c r="L1385">
        <v>90278</v>
      </c>
      <c r="M1385" t="s">
        <v>3505</v>
      </c>
      <c r="N1385" t="s">
        <v>135</v>
      </c>
      <c r="O1385" t="s">
        <v>136</v>
      </c>
      <c r="P1385" t="s">
        <v>3506</v>
      </c>
      <c r="Q1385" s="8">
        <v>288000</v>
      </c>
      <c r="R1385">
        <v>14</v>
      </c>
      <c r="S1385" s="8">
        <f>Table3[[#This Row],[Harga]]*Table3[[#This Row],[Quantity]]</f>
        <v>4032000</v>
      </c>
      <c r="T1385">
        <v>0.2</v>
      </c>
      <c r="U1385" s="8">
        <f>Table3[[#This Row],[Discount]]*Table3[[#This Row],[Revenue]]</f>
        <v>806400</v>
      </c>
      <c r="V1385" s="8">
        <f>Table3[[#This Row],[Revenue]]-Table3[[#This Row],[Total Discount]]</f>
        <v>3225600</v>
      </c>
    </row>
    <row r="1386" spans="1:22" x14ac:dyDescent="0.35">
      <c r="A1386">
        <v>1382</v>
      </c>
      <c r="B1386" t="s">
        <v>4077</v>
      </c>
      <c r="C1386" s="5">
        <v>43028</v>
      </c>
      <c r="D1386" s="6">
        <v>2017</v>
      </c>
      <c r="E1386" s="5" t="s">
        <v>44</v>
      </c>
      <c r="F1386" s="7">
        <v>20</v>
      </c>
      <c r="G1386" t="s">
        <v>67</v>
      </c>
      <c r="H1386" t="s">
        <v>139</v>
      </c>
      <c r="I1386" t="s">
        <v>2561</v>
      </c>
      <c r="J1386" t="s">
        <v>27</v>
      </c>
      <c r="K1386" t="s">
        <v>82</v>
      </c>
      <c r="L1386">
        <v>72209</v>
      </c>
      <c r="M1386" t="s">
        <v>4078</v>
      </c>
      <c r="N1386" t="s">
        <v>40</v>
      </c>
      <c r="O1386" t="s">
        <v>96</v>
      </c>
      <c r="P1386" t="s">
        <v>4079</v>
      </c>
      <c r="Q1386" s="8">
        <v>14000</v>
      </c>
      <c r="R1386">
        <v>4</v>
      </c>
      <c r="S1386" s="8">
        <f>Table3[[#This Row],[Harga]]*Table3[[#This Row],[Quantity]]</f>
        <v>56000</v>
      </c>
      <c r="T1386">
        <v>0</v>
      </c>
      <c r="U1386" s="8">
        <f>Table3[[#This Row],[Discount]]*Table3[[#This Row],[Revenue]]</f>
        <v>0</v>
      </c>
      <c r="V1386" s="8">
        <f>Table3[[#This Row],[Revenue]]-Table3[[#This Row],[Total Discount]]</f>
        <v>56000</v>
      </c>
    </row>
    <row r="1387" spans="1:22" x14ac:dyDescent="0.35">
      <c r="A1387">
        <v>1383</v>
      </c>
      <c r="B1387" t="s">
        <v>4080</v>
      </c>
      <c r="C1387" s="5">
        <v>42668</v>
      </c>
      <c r="D1387" s="6">
        <v>2016</v>
      </c>
      <c r="E1387" s="5" t="s">
        <v>44</v>
      </c>
      <c r="F1387" s="7">
        <v>25</v>
      </c>
      <c r="G1387" t="s">
        <v>51</v>
      </c>
      <c r="H1387" t="s">
        <v>25</v>
      </c>
      <c r="I1387" t="s">
        <v>1605</v>
      </c>
      <c r="J1387" t="s">
        <v>37</v>
      </c>
      <c r="K1387" t="s">
        <v>369</v>
      </c>
      <c r="L1387">
        <v>33180</v>
      </c>
      <c r="M1387" t="s">
        <v>1020</v>
      </c>
      <c r="N1387" t="s">
        <v>135</v>
      </c>
      <c r="O1387" t="s">
        <v>136</v>
      </c>
      <c r="P1387" t="s">
        <v>1021</v>
      </c>
      <c r="Q1387" s="8">
        <v>980000</v>
      </c>
      <c r="R1387">
        <v>5</v>
      </c>
      <c r="S1387" s="8">
        <f>Table3[[#This Row],[Harga]]*Table3[[#This Row],[Quantity]]</f>
        <v>4900000</v>
      </c>
      <c r="T1387">
        <v>0.2</v>
      </c>
      <c r="U1387" s="8">
        <f>Table3[[#This Row],[Discount]]*Table3[[#This Row],[Revenue]]</f>
        <v>980000</v>
      </c>
      <c r="V1387" s="8">
        <f>Table3[[#This Row],[Revenue]]-Table3[[#This Row],[Total Discount]]</f>
        <v>3920000</v>
      </c>
    </row>
    <row r="1388" spans="1:22" x14ac:dyDescent="0.35">
      <c r="A1388">
        <v>1384</v>
      </c>
      <c r="B1388" t="s">
        <v>4081</v>
      </c>
      <c r="C1388" s="5">
        <v>42309</v>
      </c>
      <c r="D1388" s="6">
        <v>2015</v>
      </c>
      <c r="E1388" s="5" t="s">
        <v>23</v>
      </c>
      <c r="F1388" s="7">
        <v>1</v>
      </c>
      <c r="G1388" t="s">
        <v>24</v>
      </c>
      <c r="H1388" t="s">
        <v>25</v>
      </c>
      <c r="I1388" t="s">
        <v>1530</v>
      </c>
      <c r="J1388" t="s">
        <v>27</v>
      </c>
      <c r="K1388" t="s">
        <v>166</v>
      </c>
      <c r="L1388">
        <v>97301</v>
      </c>
      <c r="M1388" t="s">
        <v>4082</v>
      </c>
      <c r="N1388" t="s">
        <v>40</v>
      </c>
      <c r="O1388" t="s">
        <v>96</v>
      </c>
      <c r="P1388" t="s">
        <v>4083</v>
      </c>
      <c r="Q1388" s="8">
        <v>8000</v>
      </c>
      <c r="R1388">
        <v>1</v>
      </c>
      <c r="S1388" s="8">
        <f>Table3[[#This Row],[Harga]]*Table3[[#This Row],[Quantity]]</f>
        <v>8000</v>
      </c>
      <c r="T1388">
        <v>0.2</v>
      </c>
      <c r="U1388" s="8">
        <f>Table3[[#This Row],[Discount]]*Table3[[#This Row],[Revenue]]</f>
        <v>1600</v>
      </c>
      <c r="V1388" s="8">
        <f>Table3[[#This Row],[Revenue]]-Table3[[#This Row],[Total Discount]]</f>
        <v>6400</v>
      </c>
    </row>
    <row r="1389" spans="1:22" x14ac:dyDescent="0.35">
      <c r="A1389">
        <v>1385</v>
      </c>
      <c r="B1389" t="s">
        <v>4084</v>
      </c>
      <c r="C1389" s="5">
        <v>43042</v>
      </c>
      <c r="D1389" s="6">
        <v>2017</v>
      </c>
      <c r="E1389" s="5" t="s">
        <v>23</v>
      </c>
      <c r="F1389" s="7">
        <v>3</v>
      </c>
      <c r="G1389" t="s">
        <v>116</v>
      </c>
      <c r="H1389" t="s">
        <v>139</v>
      </c>
      <c r="I1389" t="s">
        <v>4085</v>
      </c>
      <c r="J1389" t="s">
        <v>27</v>
      </c>
      <c r="K1389" t="s">
        <v>46</v>
      </c>
      <c r="L1389">
        <v>88001</v>
      </c>
      <c r="M1389" t="s">
        <v>270</v>
      </c>
      <c r="N1389" t="s">
        <v>30</v>
      </c>
      <c r="O1389" t="s">
        <v>55</v>
      </c>
      <c r="P1389" t="s">
        <v>271</v>
      </c>
      <c r="Q1389" s="8">
        <v>97000</v>
      </c>
      <c r="R1389">
        <v>3</v>
      </c>
      <c r="S1389" s="8">
        <f>Table3[[#This Row],[Harga]]*Table3[[#This Row],[Quantity]]</f>
        <v>291000</v>
      </c>
      <c r="T1389">
        <v>0</v>
      </c>
      <c r="U1389" s="8">
        <f>Table3[[#This Row],[Discount]]*Table3[[#This Row],[Revenue]]</f>
        <v>0</v>
      </c>
      <c r="V1389" s="8">
        <f>Table3[[#This Row],[Revenue]]-Table3[[#This Row],[Total Discount]]</f>
        <v>291000</v>
      </c>
    </row>
    <row r="1390" spans="1:22" x14ac:dyDescent="0.35">
      <c r="A1390">
        <v>1386</v>
      </c>
      <c r="B1390" t="s">
        <v>4086</v>
      </c>
      <c r="C1390" s="5">
        <v>42136</v>
      </c>
      <c r="D1390" s="6">
        <v>2015</v>
      </c>
      <c r="E1390" s="5" t="s">
        <v>87</v>
      </c>
      <c r="F1390" s="7">
        <v>12</v>
      </c>
      <c r="G1390" t="s">
        <v>35</v>
      </c>
      <c r="H1390" t="s">
        <v>25</v>
      </c>
      <c r="I1390" t="s">
        <v>2445</v>
      </c>
      <c r="J1390" t="s">
        <v>27</v>
      </c>
      <c r="K1390" t="s">
        <v>274</v>
      </c>
      <c r="L1390">
        <v>94122</v>
      </c>
      <c r="M1390" t="s">
        <v>4087</v>
      </c>
      <c r="N1390" t="s">
        <v>40</v>
      </c>
      <c r="O1390" t="s">
        <v>63</v>
      </c>
      <c r="P1390" t="s">
        <v>4088</v>
      </c>
      <c r="Q1390" s="8">
        <v>13000</v>
      </c>
      <c r="R1390">
        <v>3</v>
      </c>
      <c r="S1390" s="8">
        <f>Table3[[#This Row],[Harga]]*Table3[[#This Row],[Quantity]]</f>
        <v>39000</v>
      </c>
      <c r="T1390">
        <v>0</v>
      </c>
      <c r="U1390" s="8">
        <f>Table3[[#This Row],[Discount]]*Table3[[#This Row],[Revenue]]</f>
        <v>0</v>
      </c>
      <c r="V1390" s="8">
        <f>Table3[[#This Row],[Revenue]]-Table3[[#This Row],[Total Discount]]</f>
        <v>39000</v>
      </c>
    </row>
    <row r="1391" spans="1:22" x14ac:dyDescent="0.35">
      <c r="A1391">
        <v>1387</v>
      </c>
      <c r="B1391" t="s">
        <v>4089</v>
      </c>
      <c r="C1391" s="5">
        <v>42254</v>
      </c>
      <c r="D1391" s="6">
        <v>2015</v>
      </c>
      <c r="E1391" s="5" t="s">
        <v>111</v>
      </c>
      <c r="F1391" s="7">
        <v>7</v>
      </c>
      <c r="G1391" t="s">
        <v>67</v>
      </c>
      <c r="H1391" t="s">
        <v>25</v>
      </c>
      <c r="I1391" t="s">
        <v>1107</v>
      </c>
      <c r="J1391" t="s">
        <v>27</v>
      </c>
      <c r="K1391" t="s">
        <v>227</v>
      </c>
      <c r="L1391">
        <v>79907</v>
      </c>
      <c r="M1391" t="s">
        <v>4090</v>
      </c>
      <c r="N1391" t="s">
        <v>30</v>
      </c>
      <c r="O1391" t="s">
        <v>108</v>
      </c>
      <c r="P1391" t="s">
        <v>4091</v>
      </c>
      <c r="Q1391" s="8">
        <v>48000</v>
      </c>
      <c r="R1391">
        <v>2</v>
      </c>
      <c r="S1391" s="8">
        <f>Table3[[#This Row],[Harga]]*Table3[[#This Row],[Quantity]]</f>
        <v>96000</v>
      </c>
      <c r="T1391">
        <v>0.3</v>
      </c>
      <c r="U1391" s="8">
        <f>Table3[[#This Row],[Discount]]*Table3[[#This Row],[Revenue]]</f>
        <v>28800</v>
      </c>
      <c r="V1391" s="8">
        <f>Table3[[#This Row],[Revenue]]-Table3[[#This Row],[Total Discount]]</f>
        <v>67200</v>
      </c>
    </row>
    <row r="1392" spans="1:22" x14ac:dyDescent="0.35">
      <c r="A1392">
        <v>1388</v>
      </c>
      <c r="B1392" t="s">
        <v>4092</v>
      </c>
      <c r="C1392" s="5">
        <v>42210</v>
      </c>
      <c r="D1392" s="6">
        <v>2015</v>
      </c>
      <c r="E1392" s="5" t="s">
        <v>104</v>
      </c>
      <c r="F1392" s="7">
        <v>25</v>
      </c>
      <c r="G1392" t="s">
        <v>51</v>
      </c>
      <c r="H1392" t="s">
        <v>131</v>
      </c>
      <c r="I1392" t="s">
        <v>4093</v>
      </c>
      <c r="J1392" t="s">
        <v>27</v>
      </c>
      <c r="K1392" t="s">
        <v>329</v>
      </c>
      <c r="L1392">
        <v>98115</v>
      </c>
      <c r="M1392" t="s">
        <v>4094</v>
      </c>
      <c r="N1392" t="s">
        <v>40</v>
      </c>
      <c r="O1392" t="s">
        <v>180</v>
      </c>
      <c r="P1392" t="s">
        <v>4095</v>
      </c>
      <c r="Q1392" s="8">
        <v>10000</v>
      </c>
      <c r="R1392">
        <v>2</v>
      </c>
      <c r="S1392" s="8">
        <f>Table3[[#This Row],[Harga]]*Table3[[#This Row],[Quantity]]</f>
        <v>20000</v>
      </c>
      <c r="T1392">
        <v>0</v>
      </c>
      <c r="U1392" s="8">
        <f>Table3[[#This Row],[Discount]]*Table3[[#This Row],[Revenue]]</f>
        <v>0</v>
      </c>
      <c r="V1392" s="8">
        <f>Table3[[#This Row],[Revenue]]-Table3[[#This Row],[Total Discount]]</f>
        <v>20000</v>
      </c>
    </row>
    <row r="1393" spans="1:22" x14ac:dyDescent="0.35">
      <c r="A1393">
        <v>1389</v>
      </c>
      <c r="B1393" t="s">
        <v>4096</v>
      </c>
      <c r="C1393" s="5">
        <v>42324</v>
      </c>
      <c r="D1393" s="6">
        <v>2015</v>
      </c>
      <c r="E1393" s="5" t="s">
        <v>23</v>
      </c>
      <c r="F1393" s="7">
        <v>16</v>
      </c>
      <c r="G1393" t="s">
        <v>35</v>
      </c>
      <c r="H1393" t="s">
        <v>105</v>
      </c>
      <c r="I1393" t="s">
        <v>2537</v>
      </c>
      <c r="J1393" t="s">
        <v>75</v>
      </c>
      <c r="K1393" t="s">
        <v>118</v>
      </c>
      <c r="L1393">
        <v>53209</v>
      </c>
      <c r="M1393" t="s">
        <v>813</v>
      </c>
      <c r="N1393" t="s">
        <v>40</v>
      </c>
      <c r="O1393" t="s">
        <v>63</v>
      </c>
      <c r="P1393" t="s">
        <v>814</v>
      </c>
      <c r="Q1393" s="8">
        <v>140000</v>
      </c>
      <c r="R1393">
        <v>9</v>
      </c>
      <c r="S1393" s="8">
        <f>Table3[[#This Row],[Harga]]*Table3[[#This Row],[Quantity]]</f>
        <v>1260000</v>
      </c>
      <c r="T1393">
        <v>0</v>
      </c>
      <c r="U1393" s="8">
        <f>Table3[[#This Row],[Discount]]*Table3[[#This Row],[Revenue]]</f>
        <v>0</v>
      </c>
      <c r="V1393" s="8">
        <f>Table3[[#This Row],[Revenue]]-Table3[[#This Row],[Total Discount]]</f>
        <v>1260000</v>
      </c>
    </row>
    <row r="1394" spans="1:22" x14ac:dyDescent="0.35">
      <c r="A1394">
        <v>1390</v>
      </c>
      <c r="B1394" t="s">
        <v>4097</v>
      </c>
      <c r="C1394" s="5">
        <v>42248</v>
      </c>
      <c r="D1394" s="6">
        <v>2015</v>
      </c>
      <c r="E1394" s="5" t="s">
        <v>111</v>
      </c>
      <c r="F1394" s="7">
        <v>1</v>
      </c>
      <c r="G1394" t="s">
        <v>51</v>
      </c>
      <c r="H1394" t="s">
        <v>139</v>
      </c>
      <c r="I1394" t="s">
        <v>4098</v>
      </c>
      <c r="J1394" t="s">
        <v>75</v>
      </c>
      <c r="K1394" t="s">
        <v>545</v>
      </c>
      <c r="L1394">
        <v>2038</v>
      </c>
      <c r="M1394" t="s">
        <v>2379</v>
      </c>
      <c r="N1394" t="s">
        <v>40</v>
      </c>
      <c r="O1394" t="s">
        <v>71</v>
      </c>
      <c r="P1394" t="s">
        <v>2380</v>
      </c>
      <c r="Q1394" s="8">
        <v>37000</v>
      </c>
      <c r="R1394">
        <v>5</v>
      </c>
      <c r="S1394" s="8">
        <f>Table3[[#This Row],[Harga]]*Table3[[#This Row],[Quantity]]</f>
        <v>185000</v>
      </c>
      <c r="T1394">
        <v>0</v>
      </c>
      <c r="U1394" s="8">
        <f>Table3[[#This Row],[Discount]]*Table3[[#This Row],[Revenue]]</f>
        <v>0</v>
      </c>
      <c r="V1394" s="8">
        <f>Table3[[#This Row],[Revenue]]-Table3[[#This Row],[Total Discount]]</f>
        <v>185000</v>
      </c>
    </row>
    <row r="1395" spans="1:22" x14ac:dyDescent="0.35">
      <c r="A1395">
        <v>1391</v>
      </c>
      <c r="B1395" t="s">
        <v>4099</v>
      </c>
      <c r="C1395" s="5">
        <v>42495</v>
      </c>
      <c r="D1395" s="6">
        <v>2016</v>
      </c>
      <c r="E1395" s="5" t="s">
        <v>87</v>
      </c>
      <c r="F1395" s="7">
        <v>5</v>
      </c>
      <c r="G1395" t="s">
        <v>24</v>
      </c>
      <c r="H1395" t="s">
        <v>25</v>
      </c>
      <c r="I1395" t="s">
        <v>4100</v>
      </c>
      <c r="J1395" t="s">
        <v>27</v>
      </c>
      <c r="K1395" t="s">
        <v>519</v>
      </c>
      <c r="L1395">
        <v>92024</v>
      </c>
      <c r="M1395" t="s">
        <v>3653</v>
      </c>
      <c r="N1395" t="s">
        <v>40</v>
      </c>
      <c r="O1395" t="s">
        <v>71</v>
      </c>
      <c r="P1395" t="s">
        <v>3654</v>
      </c>
      <c r="Q1395" s="8">
        <v>2000</v>
      </c>
      <c r="R1395">
        <v>5</v>
      </c>
      <c r="S1395" s="8">
        <f>Table3[[#This Row],[Harga]]*Table3[[#This Row],[Quantity]]</f>
        <v>10000</v>
      </c>
      <c r="T1395">
        <v>0.2</v>
      </c>
      <c r="U1395" s="8">
        <f>Table3[[#This Row],[Discount]]*Table3[[#This Row],[Revenue]]</f>
        <v>2000</v>
      </c>
      <c r="V1395" s="8">
        <f>Table3[[#This Row],[Revenue]]-Table3[[#This Row],[Total Discount]]</f>
        <v>8000</v>
      </c>
    </row>
    <row r="1396" spans="1:22" x14ac:dyDescent="0.35">
      <c r="A1396">
        <v>1392</v>
      </c>
      <c r="B1396" t="s">
        <v>4101</v>
      </c>
      <c r="C1396" s="5">
        <v>42735</v>
      </c>
      <c r="D1396" s="6">
        <v>2016</v>
      </c>
      <c r="E1396" s="5" t="s">
        <v>66</v>
      </c>
      <c r="F1396" s="7">
        <v>31</v>
      </c>
      <c r="G1396" t="s">
        <v>67</v>
      </c>
      <c r="H1396" t="s">
        <v>25</v>
      </c>
      <c r="I1396" t="s">
        <v>1884</v>
      </c>
      <c r="J1396" t="s">
        <v>27</v>
      </c>
      <c r="K1396" t="s">
        <v>500</v>
      </c>
      <c r="L1396">
        <v>92804</v>
      </c>
      <c r="M1396" t="s">
        <v>4102</v>
      </c>
      <c r="N1396" t="s">
        <v>135</v>
      </c>
      <c r="O1396" t="s">
        <v>136</v>
      </c>
      <c r="P1396" t="s">
        <v>4103</v>
      </c>
      <c r="Q1396" s="8">
        <v>303000</v>
      </c>
      <c r="R1396">
        <v>3</v>
      </c>
      <c r="S1396" s="8">
        <f>Table3[[#This Row],[Harga]]*Table3[[#This Row],[Quantity]]</f>
        <v>909000</v>
      </c>
      <c r="T1396">
        <v>0.2</v>
      </c>
      <c r="U1396" s="8">
        <f>Table3[[#This Row],[Discount]]*Table3[[#This Row],[Revenue]]</f>
        <v>181800</v>
      </c>
      <c r="V1396" s="8">
        <f>Table3[[#This Row],[Revenue]]-Table3[[#This Row],[Total Discount]]</f>
        <v>727200</v>
      </c>
    </row>
    <row r="1397" spans="1:22" x14ac:dyDescent="0.35">
      <c r="A1397">
        <v>1393</v>
      </c>
      <c r="B1397" t="s">
        <v>4104</v>
      </c>
      <c r="C1397" s="5">
        <v>42996</v>
      </c>
      <c r="D1397" s="6">
        <v>2017</v>
      </c>
      <c r="E1397" s="5" t="s">
        <v>111</v>
      </c>
      <c r="F1397" s="7">
        <v>18</v>
      </c>
      <c r="G1397" t="s">
        <v>51</v>
      </c>
      <c r="H1397" t="s">
        <v>25</v>
      </c>
      <c r="I1397" t="s">
        <v>2131</v>
      </c>
      <c r="J1397" t="s">
        <v>27</v>
      </c>
      <c r="K1397" t="s">
        <v>76</v>
      </c>
      <c r="L1397">
        <v>76017</v>
      </c>
      <c r="M1397" t="s">
        <v>698</v>
      </c>
      <c r="N1397" t="s">
        <v>40</v>
      </c>
      <c r="O1397" t="s">
        <v>96</v>
      </c>
      <c r="P1397" t="s">
        <v>699</v>
      </c>
      <c r="Q1397" s="8">
        <v>18000</v>
      </c>
      <c r="R1397">
        <v>2</v>
      </c>
      <c r="S1397" s="8">
        <f>Table3[[#This Row],[Harga]]*Table3[[#This Row],[Quantity]]</f>
        <v>36000</v>
      </c>
      <c r="T1397">
        <v>0.2</v>
      </c>
      <c r="U1397" s="8">
        <f>Table3[[#This Row],[Discount]]*Table3[[#This Row],[Revenue]]</f>
        <v>7200</v>
      </c>
      <c r="V1397" s="8">
        <f>Table3[[#This Row],[Revenue]]-Table3[[#This Row],[Total Discount]]</f>
        <v>28800</v>
      </c>
    </row>
    <row r="1398" spans="1:22" x14ac:dyDescent="0.35">
      <c r="A1398">
        <v>1394</v>
      </c>
      <c r="B1398" t="s">
        <v>4105</v>
      </c>
      <c r="C1398" s="5">
        <v>41907</v>
      </c>
      <c r="D1398" s="6">
        <v>2014</v>
      </c>
      <c r="E1398" s="5" t="s">
        <v>111</v>
      </c>
      <c r="F1398" s="7">
        <v>25</v>
      </c>
      <c r="G1398" t="s">
        <v>35</v>
      </c>
      <c r="H1398" t="s">
        <v>25</v>
      </c>
      <c r="I1398" t="s">
        <v>939</v>
      </c>
      <c r="J1398" t="s">
        <v>75</v>
      </c>
      <c r="K1398" t="s">
        <v>369</v>
      </c>
      <c r="L1398">
        <v>77041</v>
      </c>
      <c r="M1398" t="s">
        <v>4106</v>
      </c>
      <c r="N1398" t="s">
        <v>40</v>
      </c>
      <c r="O1398" t="s">
        <v>63</v>
      </c>
      <c r="P1398" t="s">
        <v>4107</v>
      </c>
      <c r="Q1398" s="8">
        <v>34000</v>
      </c>
      <c r="R1398">
        <v>8</v>
      </c>
      <c r="S1398" s="8">
        <f>Table3[[#This Row],[Harga]]*Table3[[#This Row],[Quantity]]</f>
        <v>272000</v>
      </c>
      <c r="T1398">
        <v>0.2</v>
      </c>
      <c r="U1398" s="8">
        <f>Table3[[#This Row],[Discount]]*Table3[[#This Row],[Revenue]]</f>
        <v>54400</v>
      </c>
      <c r="V1398" s="8">
        <f>Table3[[#This Row],[Revenue]]-Table3[[#This Row],[Total Discount]]</f>
        <v>217600</v>
      </c>
    </row>
    <row r="1399" spans="1:22" x14ac:dyDescent="0.35">
      <c r="A1399">
        <v>1395</v>
      </c>
      <c r="B1399" t="s">
        <v>4108</v>
      </c>
      <c r="C1399" s="5">
        <v>42483</v>
      </c>
      <c r="D1399" s="6">
        <v>2016</v>
      </c>
      <c r="E1399" s="5" t="s">
        <v>58</v>
      </c>
      <c r="F1399" s="7">
        <v>23</v>
      </c>
      <c r="G1399" t="s">
        <v>67</v>
      </c>
      <c r="H1399" t="s">
        <v>25</v>
      </c>
      <c r="I1399" t="s">
        <v>407</v>
      </c>
      <c r="J1399" t="s">
        <v>27</v>
      </c>
      <c r="K1399" t="s">
        <v>127</v>
      </c>
      <c r="L1399">
        <v>43130</v>
      </c>
      <c r="M1399" t="s">
        <v>4109</v>
      </c>
      <c r="N1399" t="s">
        <v>40</v>
      </c>
      <c r="O1399" t="s">
        <v>63</v>
      </c>
      <c r="P1399" t="s">
        <v>4110</v>
      </c>
      <c r="Q1399" s="8">
        <v>109000</v>
      </c>
      <c r="R1399">
        <v>6</v>
      </c>
      <c r="S1399" s="8">
        <f>Table3[[#This Row],[Harga]]*Table3[[#This Row],[Quantity]]</f>
        <v>654000</v>
      </c>
      <c r="T1399">
        <v>0.2</v>
      </c>
      <c r="U1399" s="8">
        <f>Table3[[#This Row],[Discount]]*Table3[[#This Row],[Revenue]]</f>
        <v>130800</v>
      </c>
      <c r="V1399" s="8">
        <f>Table3[[#This Row],[Revenue]]-Table3[[#This Row],[Total Discount]]</f>
        <v>523200</v>
      </c>
    </row>
    <row r="1400" spans="1:22" x14ac:dyDescent="0.35">
      <c r="A1400">
        <v>1396</v>
      </c>
      <c r="B1400" t="s">
        <v>4111</v>
      </c>
      <c r="C1400" s="5">
        <v>41944</v>
      </c>
      <c r="D1400" s="6">
        <v>2014</v>
      </c>
      <c r="E1400" s="5" t="s">
        <v>23</v>
      </c>
      <c r="F1400" s="7">
        <v>1</v>
      </c>
      <c r="G1400" t="s">
        <v>67</v>
      </c>
      <c r="H1400" t="s">
        <v>25</v>
      </c>
      <c r="I1400" t="s">
        <v>2281</v>
      </c>
      <c r="J1400" t="s">
        <v>27</v>
      </c>
      <c r="K1400" t="s">
        <v>354</v>
      </c>
      <c r="L1400">
        <v>97206</v>
      </c>
      <c r="M1400" t="s">
        <v>4112</v>
      </c>
      <c r="N1400" t="s">
        <v>40</v>
      </c>
      <c r="O1400" t="s">
        <v>84</v>
      </c>
      <c r="P1400" t="s">
        <v>4113</v>
      </c>
      <c r="Q1400" s="8">
        <v>444000</v>
      </c>
      <c r="R1400">
        <v>5</v>
      </c>
      <c r="S1400" s="8">
        <f>Table3[[#This Row],[Harga]]*Table3[[#This Row],[Quantity]]</f>
        <v>2220000</v>
      </c>
      <c r="T1400">
        <v>0.2</v>
      </c>
      <c r="U1400" s="8">
        <f>Table3[[#This Row],[Discount]]*Table3[[#This Row],[Revenue]]</f>
        <v>444000</v>
      </c>
      <c r="V1400" s="8">
        <f>Table3[[#This Row],[Revenue]]-Table3[[#This Row],[Total Discount]]</f>
        <v>1776000</v>
      </c>
    </row>
    <row r="1401" spans="1:22" x14ac:dyDescent="0.35">
      <c r="A1401">
        <v>1397</v>
      </c>
      <c r="B1401" t="s">
        <v>4114</v>
      </c>
      <c r="C1401" s="5">
        <v>42761</v>
      </c>
      <c r="D1401" s="6">
        <v>2017</v>
      </c>
      <c r="E1401" s="5" t="s">
        <v>115</v>
      </c>
      <c r="F1401" s="7">
        <v>26</v>
      </c>
      <c r="G1401" t="s">
        <v>67</v>
      </c>
      <c r="H1401" t="s">
        <v>25</v>
      </c>
      <c r="I1401" t="s">
        <v>4115</v>
      </c>
      <c r="J1401" t="s">
        <v>37</v>
      </c>
      <c r="K1401" t="s">
        <v>324</v>
      </c>
      <c r="L1401">
        <v>35244</v>
      </c>
      <c r="M1401" t="s">
        <v>386</v>
      </c>
      <c r="N1401" t="s">
        <v>40</v>
      </c>
      <c r="O1401" t="s">
        <v>96</v>
      </c>
      <c r="P1401" t="s">
        <v>387</v>
      </c>
      <c r="Q1401" s="8">
        <v>7000</v>
      </c>
      <c r="R1401">
        <v>7</v>
      </c>
      <c r="S1401" s="8">
        <f>Table3[[#This Row],[Harga]]*Table3[[#This Row],[Quantity]]</f>
        <v>49000</v>
      </c>
      <c r="T1401">
        <v>0</v>
      </c>
      <c r="U1401" s="8">
        <f>Table3[[#This Row],[Discount]]*Table3[[#This Row],[Revenue]]</f>
        <v>0</v>
      </c>
      <c r="V1401" s="8">
        <f>Table3[[#This Row],[Revenue]]-Table3[[#This Row],[Total Discount]]</f>
        <v>49000</v>
      </c>
    </row>
    <row r="1402" spans="1:22" x14ac:dyDescent="0.35">
      <c r="A1402">
        <v>1398</v>
      </c>
      <c r="B1402" t="s">
        <v>4116</v>
      </c>
      <c r="C1402" s="5">
        <v>43050</v>
      </c>
      <c r="D1402" s="6">
        <v>2017</v>
      </c>
      <c r="E1402" s="5" t="s">
        <v>23</v>
      </c>
      <c r="F1402" s="7">
        <v>11</v>
      </c>
      <c r="G1402" t="s">
        <v>51</v>
      </c>
      <c r="H1402" t="s">
        <v>139</v>
      </c>
      <c r="I1402" t="s">
        <v>1530</v>
      </c>
      <c r="J1402" t="s">
        <v>27</v>
      </c>
      <c r="K1402" t="s">
        <v>283</v>
      </c>
      <c r="L1402">
        <v>90036</v>
      </c>
      <c r="M1402" t="s">
        <v>4056</v>
      </c>
      <c r="N1402" t="s">
        <v>40</v>
      </c>
      <c r="O1402" t="s">
        <v>78</v>
      </c>
      <c r="P1402" t="s">
        <v>4057</v>
      </c>
      <c r="Q1402" s="8">
        <v>61000</v>
      </c>
      <c r="R1402">
        <v>1</v>
      </c>
      <c r="S1402" s="8">
        <f>Table3[[#This Row],[Harga]]*Table3[[#This Row],[Quantity]]</f>
        <v>61000</v>
      </c>
      <c r="T1402">
        <v>0</v>
      </c>
      <c r="U1402" s="8">
        <f>Table3[[#This Row],[Discount]]*Table3[[#This Row],[Revenue]]</f>
        <v>0</v>
      </c>
      <c r="V1402" s="8">
        <f>Table3[[#This Row],[Revenue]]-Table3[[#This Row],[Total Discount]]</f>
        <v>61000</v>
      </c>
    </row>
    <row r="1403" spans="1:22" x14ac:dyDescent="0.35">
      <c r="A1403">
        <v>1399</v>
      </c>
      <c r="B1403" t="s">
        <v>4117</v>
      </c>
      <c r="C1403" s="5">
        <v>42530</v>
      </c>
      <c r="D1403" s="6">
        <v>2016</v>
      </c>
      <c r="E1403" s="5" t="s">
        <v>34</v>
      </c>
      <c r="F1403" s="7">
        <v>9</v>
      </c>
      <c r="G1403" t="s">
        <v>51</v>
      </c>
      <c r="H1403" t="s">
        <v>139</v>
      </c>
      <c r="I1403" t="s">
        <v>3918</v>
      </c>
      <c r="J1403" t="s">
        <v>27</v>
      </c>
      <c r="K1403" t="s">
        <v>61</v>
      </c>
      <c r="L1403">
        <v>32303</v>
      </c>
      <c r="M1403" t="s">
        <v>2263</v>
      </c>
      <c r="N1403" t="s">
        <v>135</v>
      </c>
      <c r="O1403" t="s">
        <v>567</v>
      </c>
      <c r="P1403" t="s">
        <v>2264</v>
      </c>
      <c r="Q1403" s="8">
        <v>696000</v>
      </c>
      <c r="R1403">
        <v>2</v>
      </c>
      <c r="S1403" s="8">
        <f>Table3[[#This Row],[Harga]]*Table3[[#This Row],[Quantity]]</f>
        <v>1392000</v>
      </c>
      <c r="T1403">
        <v>0.5</v>
      </c>
      <c r="U1403" s="8">
        <f>Table3[[#This Row],[Discount]]*Table3[[#This Row],[Revenue]]</f>
        <v>696000</v>
      </c>
      <c r="V1403" s="8">
        <f>Table3[[#This Row],[Revenue]]-Table3[[#This Row],[Total Discount]]</f>
        <v>696000</v>
      </c>
    </row>
    <row r="1404" spans="1:22" x14ac:dyDescent="0.35">
      <c r="A1404">
        <v>1400</v>
      </c>
      <c r="B1404" t="s">
        <v>4118</v>
      </c>
      <c r="C1404" s="5">
        <v>42250</v>
      </c>
      <c r="D1404" s="6">
        <v>2015</v>
      </c>
      <c r="E1404" s="5" t="s">
        <v>111</v>
      </c>
      <c r="F1404" s="7">
        <v>3</v>
      </c>
      <c r="G1404" t="s">
        <v>67</v>
      </c>
      <c r="H1404" t="s">
        <v>25</v>
      </c>
      <c r="I1404" t="s">
        <v>419</v>
      </c>
      <c r="J1404" t="s">
        <v>37</v>
      </c>
      <c r="K1404" t="s">
        <v>133</v>
      </c>
      <c r="L1404">
        <v>10009</v>
      </c>
      <c r="M1404" t="s">
        <v>4119</v>
      </c>
      <c r="N1404" t="s">
        <v>40</v>
      </c>
      <c r="O1404" t="s">
        <v>84</v>
      </c>
      <c r="P1404" t="s">
        <v>4120</v>
      </c>
      <c r="Q1404" s="8">
        <v>121000</v>
      </c>
      <c r="R1404">
        <v>1</v>
      </c>
      <c r="S1404" s="8">
        <f>Table3[[#This Row],[Harga]]*Table3[[#This Row],[Quantity]]</f>
        <v>121000</v>
      </c>
      <c r="T1404">
        <v>0</v>
      </c>
      <c r="U1404" s="8">
        <f>Table3[[#This Row],[Discount]]*Table3[[#This Row],[Revenue]]</f>
        <v>0</v>
      </c>
      <c r="V1404" s="8">
        <f>Table3[[#This Row],[Revenue]]-Table3[[#This Row],[Total Discount]]</f>
        <v>121000</v>
      </c>
    </row>
    <row r="1405" spans="1:22" x14ac:dyDescent="0.35">
      <c r="A1405">
        <v>1401</v>
      </c>
      <c r="B1405" t="s">
        <v>4121</v>
      </c>
      <c r="C1405" s="5">
        <v>41712</v>
      </c>
      <c r="D1405" s="6">
        <v>2014</v>
      </c>
      <c r="E1405" s="5" t="s">
        <v>159</v>
      </c>
      <c r="F1405" s="7">
        <v>14</v>
      </c>
      <c r="G1405" t="s">
        <v>24</v>
      </c>
      <c r="H1405" t="s">
        <v>25</v>
      </c>
      <c r="I1405" t="s">
        <v>1322</v>
      </c>
      <c r="J1405" t="s">
        <v>75</v>
      </c>
      <c r="K1405" t="s">
        <v>500</v>
      </c>
      <c r="L1405">
        <v>23320</v>
      </c>
      <c r="M1405" t="s">
        <v>1004</v>
      </c>
      <c r="N1405" t="s">
        <v>30</v>
      </c>
      <c r="O1405" t="s">
        <v>108</v>
      </c>
      <c r="P1405" t="s">
        <v>1005</v>
      </c>
      <c r="Q1405" s="8">
        <v>684000</v>
      </c>
      <c r="R1405">
        <v>4</v>
      </c>
      <c r="S1405" s="8">
        <f>Table3[[#This Row],[Harga]]*Table3[[#This Row],[Quantity]]</f>
        <v>2736000</v>
      </c>
      <c r="T1405">
        <v>0</v>
      </c>
      <c r="U1405" s="8">
        <f>Table3[[#This Row],[Discount]]*Table3[[#This Row],[Revenue]]</f>
        <v>0</v>
      </c>
      <c r="V1405" s="8">
        <f>Table3[[#This Row],[Revenue]]-Table3[[#This Row],[Total Discount]]</f>
        <v>2736000</v>
      </c>
    </row>
    <row r="1406" spans="1:22" x14ac:dyDescent="0.35">
      <c r="A1406">
        <v>1402</v>
      </c>
      <c r="B1406" t="s">
        <v>4122</v>
      </c>
      <c r="C1406" s="5">
        <v>42978</v>
      </c>
      <c r="D1406" s="6">
        <v>2017</v>
      </c>
      <c r="E1406" s="5" t="s">
        <v>93</v>
      </c>
      <c r="F1406" s="7">
        <v>31</v>
      </c>
      <c r="G1406" t="s">
        <v>67</v>
      </c>
      <c r="H1406" t="s">
        <v>25</v>
      </c>
      <c r="I1406" t="s">
        <v>1019</v>
      </c>
      <c r="J1406" t="s">
        <v>27</v>
      </c>
      <c r="K1406" t="s">
        <v>218</v>
      </c>
      <c r="L1406">
        <v>28314</v>
      </c>
      <c r="M1406" t="s">
        <v>2834</v>
      </c>
      <c r="N1406" t="s">
        <v>40</v>
      </c>
      <c r="O1406" t="s">
        <v>63</v>
      </c>
      <c r="P1406" t="s">
        <v>2835</v>
      </c>
      <c r="Q1406" s="8">
        <v>361000</v>
      </c>
      <c r="R1406">
        <v>7</v>
      </c>
      <c r="S1406" s="8">
        <f>Table3[[#This Row],[Harga]]*Table3[[#This Row],[Quantity]]</f>
        <v>2527000</v>
      </c>
      <c r="T1406">
        <v>0.2</v>
      </c>
      <c r="U1406" s="8">
        <f>Table3[[#This Row],[Discount]]*Table3[[#This Row],[Revenue]]</f>
        <v>505400</v>
      </c>
      <c r="V1406" s="8">
        <f>Table3[[#This Row],[Revenue]]-Table3[[#This Row],[Total Discount]]</f>
        <v>2021600</v>
      </c>
    </row>
    <row r="1407" spans="1:22" x14ac:dyDescent="0.35">
      <c r="A1407">
        <v>1403</v>
      </c>
      <c r="B1407" t="s">
        <v>4123</v>
      </c>
      <c r="C1407" s="5">
        <v>42817</v>
      </c>
      <c r="D1407" s="6">
        <v>2017</v>
      </c>
      <c r="E1407" s="5" t="s">
        <v>159</v>
      </c>
      <c r="F1407" s="7">
        <v>23</v>
      </c>
      <c r="G1407" t="s">
        <v>24</v>
      </c>
      <c r="H1407" t="s">
        <v>25</v>
      </c>
      <c r="I1407" t="s">
        <v>4124</v>
      </c>
      <c r="J1407" t="s">
        <v>27</v>
      </c>
      <c r="K1407" t="s">
        <v>227</v>
      </c>
      <c r="L1407">
        <v>77340</v>
      </c>
      <c r="M1407" t="s">
        <v>952</v>
      </c>
      <c r="N1407" t="s">
        <v>40</v>
      </c>
      <c r="O1407" t="s">
        <v>84</v>
      </c>
      <c r="P1407" t="s">
        <v>953</v>
      </c>
      <c r="Q1407" s="8">
        <v>450000</v>
      </c>
      <c r="R1407">
        <v>2</v>
      </c>
      <c r="S1407" s="8">
        <f>Table3[[#This Row],[Harga]]*Table3[[#This Row],[Quantity]]</f>
        <v>900000</v>
      </c>
      <c r="T1407">
        <v>0.2</v>
      </c>
      <c r="U1407" s="8">
        <f>Table3[[#This Row],[Discount]]*Table3[[#This Row],[Revenue]]</f>
        <v>180000</v>
      </c>
      <c r="V1407" s="8">
        <f>Table3[[#This Row],[Revenue]]-Table3[[#This Row],[Total Discount]]</f>
        <v>720000</v>
      </c>
    </row>
    <row r="1408" spans="1:22" x14ac:dyDescent="0.35">
      <c r="A1408">
        <v>1404</v>
      </c>
      <c r="B1408" t="s">
        <v>4125</v>
      </c>
      <c r="C1408" s="5">
        <v>42873</v>
      </c>
      <c r="D1408" s="6">
        <v>2017</v>
      </c>
      <c r="E1408" s="5" t="s">
        <v>87</v>
      </c>
      <c r="F1408" s="7">
        <v>18</v>
      </c>
      <c r="G1408" t="s">
        <v>51</v>
      </c>
      <c r="H1408" t="s">
        <v>25</v>
      </c>
      <c r="I1408" t="s">
        <v>52</v>
      </c>
      <c r="J1408" t="s">
        <v>27</v>
      </c>
      <c r="K1408" t="s">
        <v>82</v>
      </c>
      <c r="L1408">
        <v>19140</v>
      </c>
      <c r="M1408" t="s">
        <v>3808</v>
      </c>
      <c r="N1408" t="s">
        <v>135</v>
      </c>
      <c r="O1408" t="s">
        <v>162</v>
      </c>
      <c r="P1408" t="s">
        <v>3809</v>
      </c>
      <c r="Q1408" s="8">
        <v>16000</v>
      </c>
      <c r="R1408">
        <v>3</v>
      </c>
      <c r="S1408" s="8">
        <f>Table3[[#This Row],[Harga]]*Table3[[#This Row],[Quantity]]</f>
        <v>48000</v>
      </c>
      <c r="T1408">
        <v>0.2</v>
      </c>
      <c r="U1408" s="8">
        <f>Table3[[#This Row],[Discount]]*Table3[[#This Row],[Revenue]]</f>
        <v>9600</v>
      </c>
      <c r="V1408" s="8">
        <f>Table3[[#This Row],[Revenue]]-Table3[[#This Row],[Total Discount]]</f>
        <v>38400</v>
      </c>
    </row>
    <row r="1409" spans="1:22" x14ac:dyDescent="0.35">
      <c r="A1409">
        <v>1405</v>
      </c>
      <c r="B1409" t="s">
        <v>4126</v>
      </c>
      <c r="C1409" s="5">
        <v>42731</v>
      </c>
      <c r="D1409" s="6">
        <v>2016</v>
      </c>
      <c r="E1409" s="5" t="s">
        <v>66</v>
      </c>
      <c r="F1409" s="7">
        <v>27</v>
      </c>
      <c r="G1409" t="s">
        <v>35</v>
      </c>
      <c r="H1409" t="s">
        <v>25</v>
      </c>
      <c r="I1409" t="s">
        <v>2077</v>
      </c>
      <c r="J1409" t="s">
        <v>37</v>
      </c>
      <c r="K1409" t="s">
        <v>133</v>
      </c>
      <c r="L1409">
        <v>60098</v>
      </c>
      <c r="M1409" t="s">
        <v>1164</v>
      </c>
      <c r="N1409" t="s">
        <v>30</v>
      </c>
      <c r="O1409" t="s">
        <v>108</v>
      </c>
      <c r="P1409" t="s">
        <v>1165</v>
      </c>
      <c r="Q1409" s="8">
        <v>302000</v>
      </c>
      <c r="R1409">
        <v>8</v>
      </c>
      <c r="S1409" s="8">
        <f>Table3[[#This Row],[Harga]]*Table3[[#This Row],[Quantity]]</f>
        <v>2416000</v>
      </c>
      <c r="T1409">
        <v>0.3</v>
      </c>
      <c r="U1409" s="8">
        <f>Table3[[#This Row],[Discount]]*Table3[[#This Row],[Revenue]]</f>
        <v>724800</v>
      </c>
      <c r="V1409" s="8">
        <f>Table3[[#This Row],[Revenue]]-Table3[[#This Row],[Total Discount]]</f>
        <v>1691200</v>
      </c>
    </row>
    <row r="1410" spans="1:22" x14ac:dyDescent="0.35">
      <c r="A1410">
        <v>1406</v>
      </c>
      <c r="B1410" t="s">
        <v>4127</v>
      </c>
      <c r="C1410" s="5">
        <v>43056</v>
      </c>
      <c r="D1410" s="6">
        <v>2017</v>
      </c>
      <c r="E1410" s="5" t="s">
        <v>23</v>
      </c>
      <c r="F1410" s="7">
        <v>17</v>
      </c>
      <c r="G1410" t="s">
        <v>24</v>
      </c>
      <c r="H1410" t="s">
        <v>25</v>
      </c>
      <c r="I1410" t="s">
        <v>933</v>
      </c>
      <c r="J1410" t="s">
        <v>27</v>
      </c>
      <c r="K1410" t="s">
        <v>61</v>
      </c>
      <c r="L1410">
        <v>2149</v>
      </c>
      <c r="M1410" t="s">
        <v>1714</v>
      </c>
      <c r="N1410" t="s">
        <v>40</v>
      </c>
      <c r="O1410" t="s">
        <v>96</v>
      </c>
      <c r="P1410" t="s">
        <v>1715</v>
      </c>
      <c r="Q1410" s="8">
        <v>28000</v>
      </c>
      <c r="R1410">
        <v>3</v>
      </c>
      <c r="S1410" s="8">
        <f>Table3[[#This Row],[Harga]]*Table3[[#This Row],[Quantity]]</f>
        <v>84000</v>
      </c>
      <c r="T1410">
        <v>0</v>
      </c>
      <c r="U1410" s="8">
        <f>Table3[[#This Row],[Discount]]*Table3[[#This Row],[Revenue]]</f>
        <v>0</v>
      </c>
      <c r="V1410" s="8">
        <f>Table3[[#This Row],[Revenue]]-Table3[[#This Row],[Total Discount]]</f>
        <v>84000</v>
      </c>
    </row>
    <row r="1411" spans="1:22" x14ac:dyDescent="0.35">
      <c r="A1411">
        <v>1407</v>
      </c>
      <c r="B1411" t="s">
        <v>4128</v>
      </c>
      <c r="C1411" s="5">
        <v>42988</v>
      </c>
      <c r="D1411" s="6">
        <v>2017</v>
      </c>
      <c r="E1411" s="5" t="s">
        <v>111</v>
      </c>
      <c r="F1411" s="7">
        <v>10</v>
      </c>
      <c r="G1411" t="s">
        <v>51</v>
      </c>
      <c r="H1411" t="s">
        <v>139</v>
      </c>
      <c r="I1411" t="s">
        <v>1892</v>
      </c>
      <c r="J1411" t="s">
        <v>75</v>
      </c>
      <c r="K1411" t="s">
        <v>222</v>
      </c>
      <c r="L1411">
        <v>60653</v>
      </c>
      <c r="M1411" t="s">
        <v>3433</v>
      </c>
      <c r="N1411" t="s">
        <v>40</v>
      </c>
      <c r="O1411" t="s">
        <v>71</v>
      </c>
      <c r="P1411" t="s">
        <v>3434</v>
      </c>
      <c r="Q1411" s="8">
        <v>1017000</v>
      </c>
      <c r="R1411">
        <v>3</v>
      </c>
      <c r="S1411" s="8">
        <f>Table3[[#This Row],[Harga]]*Table3[[#This Row],[Quantity]]</f>
        <v>3051000</v>
      </c>
      <c r="T1411">
        <v>0.8</v>
      </c>
      <c r="U1411" s="8">
        <f>Table3[[#This Row],[Discount]]*Table3[[#This Row],[Revenue]]</f>
        <v>2440800</v>
      </c>
      <c r="V1411" s="8">
        <f>Table3[[#This Row],[Revenue]]-Table3[[#This Row],[Total Discount]]</f>
        <v>610200</v>
      </c>
    </row>
    <row r="1412" spans="1:22" x14ac:dyDescent="0.35">
      <c r="A1412">
        <v>1408</v>
      </c>
      <c r="B1412" t="s">
        <v>4129</v>
      </c>
      <c r="C1412" s="5">
        <v>42833</v>
      </c>
      <c r="D1412" s="6">
        <v>2017</v>
      </c>
      <c r="E1412" s="5" t="s">
        <v>58</v>
      </c>
      <c r="F1412" s="7">
        <v>8</v>
      </c>
      <c r="G1412" t="s">
        <v>35</v>
      </c>
      <c r="H1412" t="s">
        <v>25</v>
      </c>
      <c r="I1412" t="s">
        <v>4130</v>
      </c>
      <c r="J1412" t="s">
        <v>37</v>
      </c>
      <c r="K1412" t="s">
        <v>329</v>
      </c>
      <c r="L1412">
        <v>30076</v>
      </c>
      <c r="M1412" t="s">
        <v>4131</v>
      </c>
      <c r="N1412" t="s">
        <v>30</v>
      </c>
      <c r="O1412" t="s">
        <v>55</v>
      </c>
      <c r="P1412" t="s">
        <v>4132</v>
      </c>
      <c r="Q1412" s="8">
        <v>57000</v>
      </c>
      <c r="R1412">
        <v>6</v>
      </c>
      <c r="S1412" s="8">
        <f>Table3[[#This Row],[Harga]]*Table3[[#This Row],[Quantity]]</f>
        <v>342000</v>
      </c>
      <c r="T1412">
        <v>0</v>
      </c>
      <c r="U1412" s="8">
        <f>Table3[[#This Row],[Discount]]*Table3[[#This Row],[Revenue]]</f>
        <v>0</v>
      </c>
      <c r="V1412" s="8">
        <f>Table3[[#This Row],[Revenue]]-Table3[[#This Row],[Total Discount]]</f>
        <v>342000</v>
      </c>
    </row>
    <row r="1413" spans="1:22" x14ac:dyDescent="0.35">
      <c r="A1413">
        <v>1409</v>
      </c>
      <c r="B1413" t="s">
        <v>4133</v>
      </c>
      <c r="C1413" s="5">
        <v>42702</v>
      </c>
      <c r="D1413" s="6">
        <v>2016</v>
      </c>
      <c r="E1413" s="5" t="s">
        <v>23</v>
      </c>
      <c r="F1413" s="7">
        <v>28</v>
      </c>
      <c r="G1413" t="s">
        <v>35</v>
      </c>
      <c r="H1413" t="s">
        <v>25</v>
      </c>
      <c r="I1413" t="s">
        <v>1557</v>
      </c>
      <c r="J1413" t="s">
        <v>37</v>
      </c>
      <c r="K1413" t="s">
        <v>354</v>
      </c>
      <c r="L1413">
        <v>32137</v>
      </c>
      <c r="M1413" t="s">
        <v>2019</v>
      </c>
      <c r="N1413" t="s">
        <v>40</v>
      </c>
      <c r="O1413" t="s">
        <v>71</v>
      </c>
      <c r="P1413" t="s">
        <v>2020</v>
      </c>
      <c r="Q1413" s="8">
        <v>17000</v>
      </c>
      <c r="R1413">
        <v>6</v>
      </c>
      <c r="S1413" s="8">
        <f>Table3[[#This Row],[Harga]]*Table3[[#This Row],[Quantity]]</f>
        <v>102000</v>
      </c>
      <c r="T1413">
        <v>0.7</v>
      </c>
      <c r="U1413" s="8">
        <f>Table3[[#This Row],[Discount]]*Table3[[#This Row],[Revenue]]</f>
        <v>71400</v>
      </c>
      <c r="V1413" s="8">
        <f>Table3[[#This Row],[Revenue]]-Table3[[#This Row],[Total Discount]]</f>
        <v>30600</v>
      </c>
    </row>
    <row r="1414" spans="1:22" x14ac:dyDescent="0.35">
      <c r="A1414">
        <v>1410</v>
      </c>
      <c r="B1414" t="s">
        <v>4134</v>
      </c>
      <c r="C1414" s="5">
        <v>42523</v>
      </c>
      <c r="D1414" s="6">
        <v>2016</v>
      </c>
      <c r="E1414" s="5" t="s">
        <v>34</v>
      </c>
      <c r="F1414" s="7">
        <v>2</v>
      </c>
      <c r="G1414" t="s">
        <v>35</v>
      </c>
      <c r="H1414" t="s">
        <v>25</v>
      </c>
      <c r="I1414" t="s">
        <v>1693</v>
      </c>
      <c r="J1414" t="s">
        <v>37</v>
      </c>
      <c r="K1414" t="s">
        <v>76</v>
      </c>
      <c r="L1414">
        <v>19120</v>
      </c>
      <c r="M1414" t="s">
        <v>1350</v>
      </c>
      <c r="N1414" t="s">
        <v>40</v>
      </c>
      <c r="O1414" t="s">
        <v>84</v>
      </c>
      <c r="P1414" t="s">
        <v>1351</v>
      </c>
      <c r="Q1414" s="8">
        <v>243000</v>
      </c>
      <c r="R1414">
        <v>1</v>
      </c>
      <c r="S1414" s="8">
        <f>Table3[[#This Row],[Harga]]*Table3[[#This Row],[Quantity]]</f>
        <v>243000</v>
      </c>
      <c r="T1414">
        <v>0.2</v>
      </c>
      <c r="U1414" s="8">
        <f>Table3[[#This Row],[Discount]]*Table3[[#This Row],[Revenue]]</f>
        <v>48600</v>
      </c>
      <c r="V1414" s="8">
        <f>Table3[[#This Row],[Revenue]]-Table3[[#This Row],[Total Discount]]</f>
        <v>194400</v>
      </c>
    </row>
    <row r="1415" spans="1:22" x14ac:dyDescent="0.35">
      <c r="A1415">
        <v>1411</v>
      </c>
      <c r="B1415" t="s">
        <v>4135</v>
      </c>
      <c r="C1415" s="5">
        <v>43086</v>
      </c>
      <c r="D1415" s="6">
        <v>2017</v>
      </c>
      <c r="E1415" s="5" t="s">
        <v>66</v>
      </c>
      <c r="F1415" s="7">
        <v>17</v>
      </c>
      <c r="G1415" t="s">
        <v>116</v>
      </c>
      <c r="H1415" t="s">
        <v>25</v>
      </c>
      <c r="I1415" t="s">
        <v>4136</v>
      </c>
      <c r="J1415" t="s">
        <v>75</v>
      </c>
      <c r="K1415" t="s">
        <v>253</v>
      </c>
      <c r="L1415">
        <v>47201</v>
      </c>
      <c r="M1415" t="s">
        <v>1685</v>
      </c>
      <c r="N1415" t="s">
        <v>40</v>
      </c>
      <c r="O1415" t="s">
        <v>63</v>
      </c>
      <c r="P1415" t="s">
        <v>1686</v>
      </c>
      <c r="Q1415" s="8">
        <v>46000</v>
      </c>
      <c r="R1415">
        <v>4</v>
      </c>
      <c r="S1415" s="8">
        <f>Table3[[#This Row],[Harga]]*Table3[[#This Row],[Quantity]]</f>
        <v>184000</v>
      </c>
      <c r="T1415">
        <v>0</v>
      </c>
      <c r="U1415" s="8">
        <f>Table3[[#This Row],[Discount]]*Table3[[#This Row],[Revenue]]</f>
        <v>0</v>
      </c>
      <c r="V1415" s="8">
        <f>Table3[[#This Row],[Revenue]]-Table3[[#This Row],[Total Discount]]</f>
        <v>184000</v>
      </c>
    </row>
    <row r="1416" spans="1:22" x14ac:dyDescent="0.35">
      <c r="A1416">
        <v>1412</v>
      </c>
      <c r="B1416" t="s">
        <v>4137</v>
      </c>
      <c r="C1416" s="5">
        <v>42448</v>
      </c>
      <c r="D1416" s="6">
        <v>2016</v>
      </c>
      <c r="E1416" s="5" t="s">
        <v>159</v>
      </c>
      <c r="F1416" s="7">
        <v>19</v>
      </c>
      <c r="G1416" t="s">
        <v>116</v>
      </c>
      <c r="H1416" t="s">
        <v>139</v>
      </c>
      <c r="I1416" t="s">
        <v>3524</v>
      </c>
      <c r="J1416" t="s">
        <v>27</v>
      </c>
      <c r="K1416" t="s">
        <v>324</v>
      </c>
      <c r="L1416">
        <v>11572</v>
      </c>
      <c r="M1416" t="s">
        <v>4138</v>
      </c>
      <c r="N1416" t="s">
        <v>30</v>
      </c>
      <c r="O1416" t="s">
        <v>55</v>
      </c>
      <c r="P1416" t="s">
        <v>4139</v>
      </c>
      <c r="Q1416" s="8">
        <v>15000</v>
      </c>
      <c r="R1416">
        <v>1</v>
      </c>
      <c r="S1416" s="8">
        <f>Table3[[#This Row],[Harga]]*Table3[[#This Row],[Quantity]]</f>
        <v>15000</v>
      </c>
      <c r="T1416">
        <v>0</v>
      </c>
      <c r="U1416" s="8">
        <f>Table3[[#This Row],[Discount]]*Table3[[#This Row],[Revenue]]</f>
        <v>0</v>
      </c>
      <c r="V1416" s="8">
        <f>Table3[[#This Row],[Revenue]]-Table3[[#This Row],[Total Discount]]</f>
        <v>15000</v>
      </c>
    </row>
    <row r="1417" spans="1:22" x14ac:dyDescent="0.35">
      <c r="A1417">
        <v>1413</v>
      </c>
      <c r="B1417" t="s">
        <v>4140</v>
      </c>
      <c r="C1417" s="5">
        <v>42967</v>
      </c>
      <c r="D1417" s="6">
        <v>2017</v>
      </c>
      <c r="E1417" s="5" t="s">
        <v>93</v>
      </c>
      <c r="F1417" s="7">
        <v>20</v>
      </c>
      <c r="G1417" t="s">
        <v>51</v>
      </c>
      <c r="H1417" t="s">
        <v>25</v>
      </c>
      <c r="I1417" t="s">
        <v>3635</v>
      </c>
      <c r="J1417" t="s">
        <v>37</v>
      </c>
      <c r="K1417" t="s">
        <v>151</v>
      </c>
      <c r="L1417">
        <v>2038</v>
      </c>
      <c r="M1417" t="s">
        <v>2531</v>
      </c>
      <c r="N1417" t="s">
        <v>40</v>
      </c>
      <c r="O1417" t="s">
        <v>84</v>
      </c>
      <c r="P1417" t="s">
        <v>2532</v>
      </c>
      <c r="Q1417" s="8">
        <v>11000</v>
      </c>
      <c r="R1417">
        <v>3</v>
      </c>
      <c r="S1417" s="8">
        <f>Table3[[#This Row],[Harga]]*Table3[[#This Row],[Quantity]]</f>
        <v>33000</v>
      </c>
      <c r="T1417">
        <v>0</v>
      </c>
      <c r="U1417" s="8">
        <f>Table3[[#This Row],[Discount]]*Table3[[#This Row],[Revenue]]</f>
        <v>0</v>
      </c>
      <c r="V1417" s="8">
        <f>Table3[[#This Row],[Revenue]]-Table3[[#This Row],[Total Discount]]</f>
        <v>33000</v>
      </c>
    </row>
    <row r="1418" spans="1:22" x14ac:dyDescent="0.35">
      <c r="A1418">
        <v>1414</v>
      </c>
      <c r="B1418" t="s">
        <v>4141</v>
      </c>
      <c r="C1418" s="5">
        <v>42941</v>
      </c>
      <c r="D1418" s="6">
        <v>2017</v>
      </c>
      <c r="E1418" s="5" t="s">
        <v>104</v>
      </c>
      <c r="F1418" s="7">
        <v>25</v>
      </c>
      <c r="G1418" t="s">
        <v>67</v>
      </c>
      <c r="H1418" t="s">
        <v>25</v>
      </c>
      <c r="I1418" t="s">
        <v>881</v>
      </c>
      <c r="J1418" t="s">
        <v>27</v>
      </c>
      <c r="K1418" t="s">
        <v>113</v>
      </c>
      <c r="L1418">
        <v>57103</v>
      </c>
      <c r="M1418" t="s">
        <v>3863</v>
      </c>
      <c r="N1418" t="s">
        <v>40</v>
      </c>
      <c r="O1418" t="s">
        <v>41</v>
      </c>
      <c r="P1418" t="s">
        <v>3864</v>
      </c>
      <c r="Q1418" s="8">
        <v>6000</v>
      </c>
      <c r="R1418">
        <v>7</v>
      </c>
      <c r="S1418" s="8">
        <f>Table3[[#This Row],[Harga]]*Table3[[#This Row],[Quantity]]</f>
        <v>42000</v>
      </c>
      <c r="T1418">
        <v>0</v>
      </c>
      <c r="U1418" s="8">
        <f>Table3[[#This Row],[Discount]]*Table3[[#This Row],[Revenue]]</f>
        <v>0</v>
      </c>
      <c r="V1418" s="8">
        <f>Table3[[#This Row],[Revenue]]-Table3[[#This Row],[Total Discount]]</f>
        <v>42000</v>
      </c>
    </row>
    <row r="1419" spans="1:22" x14ac:dyDescent="0.35">
      <c r="A1419">
        <v>1415</v>
      </c>
      <c r="B1419" t="s">
        <v>4142</v>
      </c>
      <c r="C1419" s="5">
        <v>42608</v>
      </c>
      <c r="D1419" s="6">
        <v>2016</v>
      </c>
      <c r="E1419" s="5" t="s">
        <v>93</v>
      </c>
      <c r="F1419" s="7">
        <v>26</v>
      </c>
      <c r="G1419" t="s">
        <v>35</v>
      </c>
      <c r="H1419" t="s">
        <v>25</v>
      </c>
      <c r="I1419" t="s">
        <v>675</v>
      </c>
      <c r="J1419" t="s">
        <v>37</v>
      </c>
      <c r="K1419" t="s">
        <v>188</v>
      </c>
      <c r="L1419">
        <v>92037</v>
      </c>
      <c r="M1419" t="s">
        <v>1231</v>
      </c>
      <c r="N1419" t="s">
        <v>30</v>
      </c>
      <c r="O1419" t="s">
        <v>108</v>
      </c>
      <c r="P1419" t="s">
        <v>1232</v>
      </c>
      <c r="Q1419" s="8">
        <v>702000</v>
      </c>
      <c r="R1419">
        <v>4</v>
      </c>
      <c r="S1419" s="8">
        <f>Table3[[#This Row],[Harga]]*Table3[[#This Row],[Quantity]]</f>
        <v>2808000</v>
      </c>
      <c r="T1419">
        <v>0.2</v>
      </c>
      <c r="U1419" s="8">
        <f>Table3[[#This Row],[Discount]]*Table3[[#This Row],[Revenue]]</f>
        <v>561600</v>
      </c>
      <c r="V1419" s="8">
        <f>Table3[[#This Row],[Revenue]]-Table3[[#This Row],[Total Discount]]</f>
        <v>2246400</v>
      </c>
    </row>
    <row r="1420" spans="1:22" x14ac:dyDescent="0.35">
      <c r="A1420">
        <v>1416</v>
      </c>
      <c r="B1420" t="s">
        <v>4143</v>
      </c>
      <c r="C1420" s="5">
        <v>42597</v>
      </c>
      <c r="D1420" s="6">
        <v>2016</v>
      </c>
      <c r="E1420" s="5" t="s">
        <v>93</v>
      </c>
      <c r="F1420" s="7">
        <v>15</v>
      </c>
      <c r="G1420" t="s">
        <v>35</v>
      </c>
      <c r="H1420" t="s">
        <v>25</v>
      </c>
      <c r="I1420" t="s">
        <v>4144</v>
      </c>
      <c r="J1420" t="s">
        <v>27</v>
      </c>
      <c r="K1420" t="s">
        <v>76</v>
      </c>
      <c r="L1420">
        <v>28314</v>
      </c>
      <c r="M1420" t="s">
        <v>2941</v>
      </c>
      <c r="N1420" t="s">
        <v>30</v>
      </c>
      <c r="O1420" t="s">
        <v>108</v>
      </c>
      <c r="P1420" t="s">
        <v>2942</v>
      </c>
      <c r="Q1420" s="8">
        <v>141000</v>
      </c>
      <c r="R1420">
        <v>2</v>
      </c>
      <c r="S1420" s="8">
        <f>Table3[[#This Row],[Harga]]*Table3[[#This Row],[Quantity]]</f>
        <v>282000</v>
      </c>
      <c r="T1420">
        <v>0.2</v>
      </c>
      <c r="U1420" s="8">
        <f>Table3[[#This Row],[Discount]]*Table3[[#This Row],[Revenue]]</f>
        <v>56400</v>
      </c>
      <c r="V1420" s="8">
        <f>Table3[[#This Row],[Revenue]]-Table3[[#This Row],[Total Discount]]</f>
        <v>225600</v>
      </c>
    </row>
    <row r="1421" spans="1:22" x14ac:dyDescent="0.35">
      <c r="A1421">
        <v>1417</v>
      </c>
      <c r="B1421" t="s">
        <v>4145</v>
      </c>
      <c r="C1421" s="5">
        <v>42874</v>
      </c>
      <c r="D1421" s="6">
        <v>2017</v>
      </c>
      <c r="E1421" s="5" t="s">
        <v>87</v>
      </c>
      <c r="F1421" s="7">
        <v>19</v>
      </c>
      <c r="G1421" t="s">
        <v>24</v>
      </c>
      <c r="H1421" t="s">
        <v>139</v>
      </c>
      <c r="I1421" t="s">
        <v>3687</v>
      </c>
      <c r="J1421" t="s">
        <v>27</v>
      </c>
      <c r="K1421" t="s">
        <v>253</v>
      </c>
      <c r="L1421">
        <v>30318</v>
      </c>
      <c r="M1421" t="s">
        <v>1496</v>
      </c>
      <c r="N1421" t="s">
        <v>135</v>
      </c>
      <c r="O1421" t="s">
        <v>162</v>
      </c>
      <c r="P1421" t="s">
        <v>1497</v>
      </c>
      <c r="Q1421" s="8">
        <v>68000</v>
      </c>
      <c r="R1421">
        <v>4</v>
      </c>
      <c r="S1421" s="8">
        <f>Table3[[#This Row],[Harga]]*Table3[[#This Row],[Quantity]]</f>
        <v>272000</v>
      </c>
      <c r="T1421">
        <v>0</v>
      </c>
      <c r="U1421" s="8">
        <f>Table3[[#This Row],[Discount]]*Table3[[#This Row],[Revenue]]</f>
        <v>0</v>
      </c>
      <c r="V1421" s="8">
        <f>Table3[[#This Row],[Revenue]]-Table3[[#This Row],[Total Discount]]</f>
        <v>272000</v>
      </c>
    </row>
    <row r="1422" spans="1:22" x14ac:dyDescent="0.35">
      <c r="A1422">
        <v>1418</v>
      </c>
      <c r="B1422" t="s">
        <v>4146</v>
      </c>
      <c r="C1422" s="5">
        <v>42959</v>
      </c>
      <c r="D1422" s="6">
        <v>2017</v>
      </c>
      <c r="E1422" s="5" t="s">
        <v>93</v>
      </c>
      <c r="F1422" s="7">
        <v>12</v>
      </c>
      <c r="G1422" t="s">
        <v>51</v>
      </c>
      <c r="H1422" t="s">
        <v>139</v>
      </c>
      <c r="I1422" t="s">
        <v>1446</v>
      </c>
      <c r="J1422" t="s">
        <v>27</v>
      </c>
      <c r="K1422" t="s">
        <v>141</v>
      </c>
      <c r="L1422">
        <v>32839</v>
      </c>
      <c r="M1422" t="s">
        <v>4147</v>
      </c>
      <c r="N1422" t="s">
        <v>40</v>
      </c>
      <c r="O1422" t="s">
        <v>63</v>
      </c>
      <c r="P1422" t="s">
        <v>4148</v>
      </c>
      <c r="Q1422" s="8">
        <v>21000</v>
      </c>
      <c r="R1422">
        <v>4</v>
      </c>
      <c r="S1422" s="8">
        <f>Table3[[#This Row],[Harga]]*Table3[[#This Row],[Quantity]]</f>
        <v>84000</v>
      </c>
      <c r="T1422">
        <v>0.2</v>
      </c>
      <c r="U1422" s="8">
        <f>Table3[[#This Row],[Discount]]*Table3[[#This Row],[Revenue]]</f>
        <v>16800</v>
      </c>
      <c r="V1422" s="8">
        <f>Table3[[#This Row],[Revenue]]-Table3[[#This Row],[Total Discount]]</f>
        <v>67200</v>
      </c>
    </row>
    <row r="1423" spans="1:22" x14ac:dyDescent="0.35">
      <c r="A1423">
        <v>1419</v>
      </c>
      <c r="B1423" t="s">
        <v>4149</v>
      </c>
      <c r="C1423" s="5">
        <v>42960</v>
      </c>
      <c r="D1423" s="6">
        <v>2017</v>
      </c>
      <c r="E1423" s="5" t="s">
        <v>93</v>
      </c>
      <c r="F1423" s="7">
        <v>13</v>
      </c>
      <c r="G1423" t="s">
        <v>51</v>
      </c>
      <c r="H1423" t="s">
        <v>25</v>
      </c>
      <c r="I1423" t="s">
        <v>1292</v>
      </c>
      <c r="J1423" t="s">
        <v>27</v>
      </c>
      <c r="K1423" t="s">
        <v>227</v>
      </c>
      <c r="L1423">
        <v>94122</v>
      </c>
      <c r="M1423" t="s">
        <v>1024</v>
      </c>
      <c r="N1423" t="s">
        <v>40</v>
      </c>
      <c r="O1423" t="s">
        <v>84</v>
      </c>
      <c r="P1423" t="s">
        <v>1025</v>
      </c>
      <c r="Q1423" s="8">
        <v>17000</v>
      </c>
      <c r="R1423">
        <v>3</v>
      </c>
      <c r="S1423" s="8">
        <f>Table3[[#This Row],[Harga]]*Table3[[#This Row],[Quantity]]</f>
        <v>51000</v>
      </c>
      <c r="T1423">
        <v>0</v>
      </c>
      <c r="U1423" s="8">
        <f>Table3[[#This Row],[Discount]]*Table3[[#This Row],[Revenue]]</f>
        <v>0</v>
      </c>
      <c r="V1423" s="8">
        <f>Table3[[#This Row],[Revenue]]-Table3[[#This Row],[Total Discount]]</f>
        <v>51000</v>
      </c>
    </row>
    <row r="1424" spans="1:22" x14ac:dyDescent="0.35">
      <c r="A1424">
        <v>1420</v>
      </c>
      <c r="B1424" t="s">
        <v>4150</v>
      </c>
      <c r="C1424" s="5">
        <v>42684</v>
      </c>
      <c r="D1424" s="6">
        <v>2016</v>
      </c>
      <c r="E1424" s="5" t="s">
        <v>23</v>
      </c>
      <c r="F1424" s="7">
        <v>10</v>
      </c>
      <c r="G1424" t="s">
        <v>51</v>
      </c>
      <c r="H1424" t="s">
        <v>25</v>
      </c>
      <c r="I1424" t="s">
        <v>1526</v>
      </c>
      <c r="J1424" t="s">
        <v>27</v>
      </c>
      <c r="K1424" t="s">
        <v>38</v>
      </c>
      <c r="L1424">
        <v>43615</v>
      </c>
      <c r="M1424" t="s">
        <v>1551</v>
      </c>
      <c r="N1424" t="s">
        <v>40</v>
      </c>
      <c r="O1424" t="s">
        <v>790</v>
      </c>
      <c r="P1424" t="s">
        <v>1552</v>
      </c>
      <c r="Q1424" s="8">
        <v>8000</v>
      </c>
      <c r="R1424">
        <v>5</v>
      </c>
      <c r="S1424" s="8">
        <f>Table3[[#This Row],[Harga]]*Table3[[#This Row],[Quantity]]</f>
        <v>40000</v>
      </c>
      <c r="T1424">
        <v>0.2</v>
      </c>
      <c r="U1424" s="8">
        <f>Table3[[#This Row],[Discount]]*Table3[[#This Row],[Revenue]]</f>
        <v>8000</v>
      </c>
      <c r="V1424" s="8">
        <f>Table3[[#This Row],[Revenue]]-Table3[[#This Row],[Total Discount]]</f>
        <v>32000</v>
      </c>
    </row>
    <row r="1425" spans="1:22" x14ac:dyDescent="0.35">
      <c r="A1425">
        <v>1421</v>
      </c>
      <c r="B1425" t="s">
        <v>4151</v>
      </c>
      <c r="C1425" s="5">
        <v>42898</v>
      </c>
      <c r="D1425" s="6">
        <v>2017</v>
      </c>
      <c r="E1425" s="5" t="s">
        <v>34</v>
      </c>
      <c r="F1425" s="7">
        <v>12</v>
      </c>
      <c r="G1425" t="s">
        <v>51</v>
      </c>
      <c r="H1425" t="s">
        <v>139</v>
      </c>
      <c r="I1425" t="s">
        <v>349</v>
      </c>
      <c r="J1425" t="s">
        <v>27</v>
      </c>
      <c r="K1425" t="s">
        <v>324</v>
      </c>
      <c r="L1425">
        <v>33710</v>
      </c>
      <c r="M1425" t="s">
        <v>4152</v>
      </c>
      <c r="N1425" t="s">
        <v>30</v>
      </c>
      <c r="O1425" t="s">
        <v>55</v>
      </c>
      <c r="P1425" t="s">
        <v>4153</v>
      </c>
      <c r="Q1425" s="8">
        <v>18000</v>
      </c>
      <c r="R1425">
        <v>2</v>
      </c>
      <c r="S1425" s="8">
        <f>Table3[[#This Row],[Harga]]*Table3[[#This Row],[Quantity]]</f>
        <v>36000</v>
      </c>
      <c r="T1425">
        <v>0.2</v>
      </c>
      <c r="U1425" s="8">
        <f>Table3[[#This Row],[Discount]]*Table3[[#This Row],[Revenue]]</f>
        <v>7200</v>
      </c>
      <c r="V1425" s="8">
        <f>Table3[[#This Row],[Revenue]]-Table3[[#This Row],[Total Discount]]</f>
        <v>28800</v>
      </c>
    </row>
    <row r="1426" spans="1:22" x14ac:dyDescent="0.35">
      <c r="A1426">
        <v>1422</v>
      </c>
      <c r="B1426" t="s">
        <v>4154</v>
      </c>
      <c r="C1426" s="5">
        <v>41720</v>
      </c>
      <c r="D1426" s="6">
        <v>2014</v>
      </c>
      <c r="E1426" s="5" t="s">
        <v>159</v>
      </c>
      <c r="F1426" s="7">
        <v>22</v>
      </c>
      <c r="G1426" t="s">
        <v>67</v>
      </c>
      <c r="H1426" t="s">
        <v>25</v>
      </c>
      <c r="I1426" t="s">
        <v>4155</v>
      </c>
      <c r="J1426" t="s">
        <v>37</v>
      </c>
      <c r="K1426" t="s">
        <v>545</v>
      </c>
      <c r="L1426">
        <v>85705</v>
      </c>
      <c r="M1426" t="s">
        <v>4156</v>
      </c>
      <c r="N1426" t="s">
        <v>40</v>
      </c>
      <c r="O1426" t="s">
        <v>63</v>
      </c>
      <c r="P1426" t="s">
        <v>4157</v>
      </c>
      <c r="Q1426" s="8">
        <v>75000</v>
      </c>
      <c r="R1426">
        <v>3</v>
      </c>
      <c r="S1426" s="8">
        <f>Table3[[#This Row],[Harga]]*Table3[[#This Row],[Quantity]]</f>
        <v>225000</v>
      </c>
      <c r="T1426">
        <v>0.2</v>
      </c>
      <c r="U1426" s="8">
        <f>Table3[[#This Row],[Discount]]*Table3[[#This Row],[Revenue]]</f>
        <v>45000</v>
      </c>
      <c r="V1426" s="8">
        <f>Table3[[#This Row],[Revenue]]-Table3[[#This Row],[Total Discount]]</f>
        <v>180000</v>
      </c>
    </row>
    <row r="1427" spans="1:22" x14ac:dyDescent="0.35">
      <c r="A1427">
        <v>1423</v>
      </c>
      <c r="B1427" t="s">
        <v>4158</v>
      </c>
      <c r="C1427" s="5">
        <v>42901</v>
      </c>
      <c r="D1427" s="6">
        <v>2017</v>
      </c>
      <c r="E1427" s="5" t="s">
        <v>34</v>
      </c>
      <c r="F1427" s="7">
        <v>15</v>
      </c>
      <c r="G1427" t="s">
        <v>51</v>
      </c>
      <c r="H1427" t="s">
        <v>25</v>
      </c>
      <c r="I1427" t="s">
        <v>3151</v>
      </c>
      <c r="J1427" t="s">
        <v>27</v>
      </c>
      <c r="K1427" t="s">
        <v>545</v>
      </c>
      <c r="L1427">
        <v>90036</v>
      </c>
      <c r="M1427" t="s">
        <v>4159</v>
      </c>
      <c r="N1427" t="s">
        <v>40</v>
      </c>
      <c r="O1427" t="s">
        <v>96</v>
      </c>
      <c r="P1427" t="s">
        <v>4160</v>
      </c>
      <c r="Q1427" s="8">
        <v>5000</v>
      </c>
      <c r="R1427">
        <v>1</v>
      </c>
      <c r="S1427" s="8">
        <f>Table3[[#This Row],[Harga]]*Table3[[#This Row],[Quantity]]</f>
        <v>5000</v>
      </c>
      <c r="T1427">
        <v>0</v>
      </c>
      <c r="U1427" s="8">
        <f>Table3[[#This Row],[Discount]]*Table3[[#This Row],[Revenue]]</f>
        <v>0</v>
      </c>
      <c r="V1427" s="8">
        <f>Table3[[#This Row],[Revenue]]-Table3[[#This Row],[Total Discount]]</f>
        <v>5000</v>
      </c>
    </row>
    <row r="1428" spans="1:22" x14ac:dyDescent="0.35">
      <c r="A1428">
        <v>1424</v>
      </c>
      <c r="B1428" t="s">
        <v>4161</v>
      </c>
      <c r="C1428" s="5">
        <v>43055</v>
      </c>
      <c r="D1428" s="6">
        <v>2017</v>
      </c>
      <c r="E1428" s="5" t="s">
        <v>23</v>
      </c>
      <c r="F1428" s="7">
        <v>16</v>
      </c>
      <c r="G1428" t="s">
        <v>67</v>
      </c>
      <c r="H1428" t="s">
        <v>25</v>
      </c>
      <c r="I1428" t="s">
        <v>1717</v>
      </c>
      <c r="J1428" t="s">
        <v>27</v>
      </c>
      <c r="K1428" t="s">
        <v>28</v>
      </c>
      <c r="L1428">
        <v>92105</v>
      </c>
      <c r="M1428" t="s">
        <v>1179</v>
      </c>
      <c r="N1428" t="s">
        <v>40</v>
      </c>
      <c r="O1428" t="s">
        <v>84</v>
      </c>
      <c r="P1428" t="s">
        <v>1180</v>
      </c>
      <c r="Q1428" s="8">
        <v>244000</v>
      </c>
      <c r="R1428">
        <v>8</v>
      </c>
      <c r="S1428" s="8">
        <f>Table3[[#This Row],[Harga]]*Table3[[#This Row],[Quantity]]</f>
        <v>1952000</v>
      </c>
      <c r="T1428">
        <v>0</v>
      </c>
      <c r="U1428" s="8">
        <f>Table3[[#This Row],[Discount]]*Table3[[#This Row],[Revenue]]</f>
        <v>0</v>
      </c>
      <c r="V1428" s="8">
        <f>Table3[[#This Row],[Revenue]]-Table3[[#This Row],[Total Discount]]</f>
        <v>1952000</v>
      </c>
    </row>
    <row r="1429" spans="1:22" x14ac:dyDescent="0.35">
      <c r="A1429">
        <v>1425</v>
      </c>
      <c r="B1429" t="s">
        <v>4162</v>
      </c>
      <c r="C1429" s="5">
        <v>43098</v>
      </c>
      <c r="D1429" s="6">
        <v>2017</v>
      </c>
      <c r="E1429" s="5" t="s">
        <v>66</v>
      </c>
      <c r="F1429" s="7">
        <v>29</v>
      </c>
      <c r="G1429" t="s">
        <v>24</v>
      </c>
      <c r="H1429" t="s">
        <v>25</v>
      </c>
      <c r="I1429" t="s">
        <v>1270</v>
      </c>
      <c r="J1429" t="s">
        <v>27</v>
      </c>
      <c r="K1429" t="s">
        <v>100</v>
      </c>
      <c r="L1429">
        <v>10035</v>
      </c>
      <c r="M1429" t="s">
        <v>4163</v>
      </c>
      <c r="N1429" t="s">
        <v>40</v>
      </c>
      <c r="O1429" t="s">
        <v>180</v>
      </c>
      <c r="P1429" t="s">
        <v>4164</v>
      </c>
      <c r="Q1429" s="8">
        <v>7000</v>
      </c>
      <c r="R1429">
        <v>3</v>
      </c>
      <c r="S1429" s="8">
        <f>Table3[[#This Row],[Harga]]*Table3[[#This Row],[Quantity]]</f>
        <v>21000</v>
      </c>
      <c r="T1429">
        <v>0</v>
      </c>
      <c r="U1429" s="8">
        <f>Table3[[#This Row],[Discount]]*Table3[[#This Row],[Revenue]]</f>
        <v>0</v>
      </c>
      <c r="V1429" s="8">
        <f>Table3[[#This Row],[Revenue]]-Table3[[#This Row],[Total Discount]]</f>
        <v>21000</v>
      </c>
    </row>
    <row r="1430" spans="1:22" x14ac:dyDescent="0.35">
      <c r="A1430">
        <v>1426</v>
      </c>
      <c r="B1430" t="s">
        <v>4165</v>
      </c>
      <c r="C1430" s="5">
        <v>42390</v>
      </c>
      <c r="D1430" s="6">
        <v>2016</v>
      </c>
      <c r="E1430" s="5" t="s">
        <v>115</v>
      </c>
      <c r="F1430" s="7">
        <v>21</v>
      </c>
      <c r="G1430" t="s">
        <v>24</v>
      </c>
      <c r="H1430" t="s">
        <v>25</v>
      </c>
      <c r="I1430" t="s">
        <v>704</v>
      </c>
      <c r="J1430" t="s">
        <v>27</v>
      </c>
      <c r="K1430" t="s">
        <v>38</v>
      </c>
      <c r="L1430">
        <v>92037</v>
      </c>
      <c r="M1430" t="s">
        <v>3229</v>
      </c>
      <c r="N1430" t="s">
        <v>30</v>
      </c>
      <c r="O1430" t="s">
        <v>108</v>
      </c>
      <c r="P1430" t="s">
        <v>3230</v>
      </c>
      <c r="Q1430" s="8">
        <v>480000</v>
      </c>
      <c r="R1430">
        <v>2</v>
      </c>
      <c r="S1430" s="8">
        <f>Table3[[#This Row],[Harga]]*Table3[[#This Row],[Quantity]]</f>
        <v>960000</v>
      </c>
      <c r="T1430">
        <v>0.2</v>
      </c>
      <c r="U1430" s="8">
        <f>Table3[[#This Row],[Discount]]*Table3[[#This Row],[Revenue]]</f>
        <v>192000</v>
      </c>
      <c r="V1430" s="8">
        <f>Table3[[#This Row],[Revenue]]-Table3[[#This Row],[Total Discount]]</f>
        <v>768000</v>
      </c>
    </row>
    <row r="1431" spans="1:22" x14ac:dyDescent="0.35">
      <c r="A1431">
        <v>1427</v>
      </c>
      <c r="B1431" t="s">
        <v>4166</v>
      </c>
      <c r="C1431" s="5">
        <v>42384</v>
      </c>
      <c r="D1431" s="6">
        <v>2016</v>
      </c>
      <c r="E1431" s="5" t="s">
        <v>115</v>
      </c>
      <c r="F1431" s="7">
        <v>15</v>
      </c>
      <c r="G1431" t="s">
        <v>51</v>
      </c>
      <c r="H1431" t="s">
        <v>131</v>
      </c>
      <c r="I1431" t="s">
        <v>4030</v>
      </c>
      <c r="J1431" t="s">
        <v>75</v>
      </c>
      <c r="K1431" t="s">
        <v>89</v>
      </c>
      <c r="L1431">
        <v>7090</v>
      </c>
      <c r="M1431" t="s">
        <v>3270</v>
      </c>
      <c r="N1431" t="s">
        <v>40</v>
      </c>
      <c r="O1431" t="s">
        <v>143</v>
      </c>
      <c r="P1431" t="s">
        <v>3271</v>
      </c>
      <c r="Q1431" s="8">
        <v>105000</v>
      </c>
      <c r="R1431">
        <v>2</v>
      </c>
      <c r="S1431" s="8">
        <f>Table3[[#This Row],[Harga]]*Table3[[#This Row],[Quantity]]</f>
        <v>210000</v>
      </c>
      <c r="T1431">
        <v>0</v>
      </c>
      <c r="U1431" s="8">
        <f>Table3[[#This Row],[Discount]]*Table3[[#This Row],[Revenue]]</f>
        <v>0</v>
      </c>
      <c r="V1431" s="8">
        <f>Table3[[#This Row],[Revenue]]-Table3[[#This Row],[Total Discount]]</f>
        <v>210000</v>
      </c>
    </row>
    <row r="1432" spans="1:22" x14ac:dyDescent="0.35">
      <c r="A1432">
        <v>1428</v>
      </c>
      <c r="B1432" t="s">
        <v>4167</v>
      </c>
      <c r="C1432" s="5">
        <v>42632</v>
      </c>
      <c r="D1432" s="6">
        <v>2016</v>
      </c>
      <c r="E1432" s="5" t="s">
        <v>111</v>
      </c>
      <c r="F1432" s="7">
        <v>19</v>
      </c>
      <c r="G1432" t="s">
        <v>67</v>
      </c>
      <c r="H1432" t="s">
        <v>139</v>
      </c>
      <c r="I1432" t="s">
        <v>844</v>
      </c>
      <c r="J1432" t="s">
        <v>75</v>
      </c>
      <c r="K1432" t="s">
        <v>236</v>
      </c>
      <c r="L1432">
        <v>7050</v>
      </c>
      <c r="M1432" t="s">
        <v>3513</v>
      </c>
      <c r="N1432" t="s">
        <v>40</v>
      </c>
      <c r="O1432" t="s">
        <v>71</v>
      </c>
      <c r="P1432" t="s">
        <v>3514</v>
      </c>
      <c r="Q1432" s="8">
        <v>13000</v>
      </c>
      <c r="R1432">
        <v>6</v>
      </c>
      <c r="S1432" s="8">
        <f>Table3[[#This Row],[Harga]]*Table3[[#This Row],[Quantity]]</f>
        <v>78000</v>
      </c>
      <c r="T1432">
        <v>0</v>
      </c>
      <c r="U1432" s="8">
        <f>Table3[[#This Row],[Discount]]*Table3[[#This Row],[Revenue]]</f>
        <v>0</v>
      </c>
      <c r="V1432" s="8">
        <f>Table3[[#This Row],[Revenue]]-Table3[[#This Row],[Total Discount]]</f>
        <v>78000</v>
      </c>
    </row>
    <row r="1433" spans="1:22" x14ac:dyDescent="0.35">
      <c r="A1433">
        <v>1429</v>
      </c>
      <c r="B1433" t="s">
        <v>4168</v>
      </c>
      <c r="C1433" s="5">
        <v>41691</v>
      </c>
      <c r="D1433" s="6">
        <v>2014</v>
      </c>
      <c r="E1433" s="5" t="s">
        <v>344</v>
      </c>
      <c r="F1433" s="7">
        <v>21</v>
      </c>
      <c r="G1433" t="s">
        <v>35</v>
      </c>
      <c r="H1433" t="s">
        <v>25</v>
      </c>
      <c r="I1433" t="s">
        <v>3627</v>
      </c>
      <c r="J1433" t="s">
        <v>27</v>
      </c>
      <c r="K1433" t="s">
        <v>188</v>
      </c>
      <c r="L1433">
        <v>60098</v>
      </c>
      <c r="M1433" t="s">
        <v>3226</v>
      </c>
      <c r="N1433" t="s">
        <v>40</v>
      </c>
      <c r="O1433" t="s">
        <v>71</v>
      </c>
      <c r="P1433" t="s">
        <v>3227</v>
      </c>
      <c r="Q1433" s="8">
        <v>27000</v>
      </c>
      <c r="R1433">
        <v>5</v>
      </c>
      <c r="S1433" s="8">
        <f>Table3[[#This Row],[Harga]]*Table3[[#This Row],[Quantity]]</f>
        <v>135000</v>
      </c>
      <c r="T1433">
        <v>0.8</v>
      </c>
      <c r="U1433" s="8">
        <f>Table3[[#This Row],[Discount]]*Table3[[#This Row],[Revenue]]</f>
        <v>108000</v>
      </c>
      <c r="V1433" s="8">
        <f>Table3[[#This Row],[Revenue]]-Table3[[#This Row],[Total Discount]]</f>
        <v>27000</v>
      </c>
    </row>
    <row r="1434" spans="1:22" x14ac:dyDescent="0.35">
      <c r="A1434">
        <v>1430</v>
      </c>
      <c r="B1434" t="s">
        <v>4169</v>
      </c>
      <c r="C1434" s="5">
        <v>42685</v>
      </c>
      <c r="D1434" s="6">
        <v>2016</v>
      </c>
      <c r="E1434" s="5" t="s">
        <v>23</v>
      </c>
      <c r="F1434" s="7">
        <v>11</v>
      </c>
      <c r="G1434" t="s">
        <v>67</v>
      </c>
      <c r="H1434" t="s">
        <v>25</v>
      </c>
      <c r="I1434" t="s">
        <v>1544</v>
      </c>
      <c r="J1434" t="s">
        <v>27</v>
      </c>
      <c r="K1434" t="s">
        <v>651</v>
      </c>
      <c r="L1434">
        <v>94110</v>
      </c>
      <c r="M1434" t="s">
        <v>1987</v>
      </c>
      <c r="N1434" t="s">
        <v>30</v>
      </c>
      <c r="O1434" t="s">
        <v>55</v>
      </c>
      <c r="P1434" t="s">
        <v>1988</v>
      </c>
      <c r="Q1434" s="8">
        <v>9000</v>
      </c>
      <c r="R1434">
        <v>4</v>
      </c>
      <c r="S1434" s="8">
        <f>Table3[[#This Row],[Harga]]*Table3[[#This Row],[Quantity]]</f>
        <v>36000</v>
      </c>
      <c r="T1434">
        <v>0</v>
      </c>
      <c r="U1434" s="8">
        <f>Table3[[#This Row],[Discount]]*Table3[[#This Row],[Revenue]]</f>
        <v>0</v>
      </c>
      <c r="V1434" s="8">
        <f>Table3[[#This Row],[Revenue]]-Table3[[#This Row],[Total Discount]]</f>
        <v>36000</v>
      </c>
    </row>
    <row r="1435" spans="1:22" x14ac:dyDescent="0.35">
      <c r="A1435">
        <v>1431</v>
      </c>
      <c r="B1435" t="s">
        <v>4170</v>
      </c>
      <c r="C1435" s="5">
        <v>42399</v>
      </c>
      <c r="D1435" s="6">
        <v>2016</v>
      </c>
      <c r="E1435" s="5" t="s">
        <v>115</v>
      </c>
      <c r="F1435" s="7">
        <v>30</v>
      </c>
      <c r="G1435" t="s">
        <v>67</v>
      </c>
      <c r="H1435" t="s">
        <v>25</v>
      </c>
      <c r="I1435" t="s">
        <v>1083</v>
      </c>
      <c r="J1435" t="s">
        <v>27</v>
      </c>
      <c r="K1435" t="s">
        <v>222</v>
      </c>
      <c r="L1435">
        <v>94122</v>
      </c>
      <c r="M1435" t="s">
        <v>1428</v>
      </c>
      <c r="N1435" t="s">
        <v>40</v>
      </c>
      <c r="O1435" t="s">
        <v>71</v>
      </c>
      <c r="P1435" t="s">
        <v>1429</v>
      </c>
      <c r="Q1435" s="8">
        <v>18000</v>
      </c>
      <c r="R1435">
        <v>2</v>
      </c>
      <c r="S1435" s="8">
        <f>Table3[[#This Row],[Harga]]*Table3[[#This Row],[Quantity]]</f>
        <v>36000</v>
      </c>
      <c r="T1435">
        <v>0.2</v>
      </c>
      <c r="U1435" s="8">
        <f>Table3[[#This Row],[Discount]]*Table3[[#This Row],[Revenue]]</f>
        <v>7200</v>
      </c>
      <c r="V1435" s="8">
        <f>Table3[[#This Row],[Revenue]]-Table3[[#This Row],[Total Discount]]</f>
        <v>28800</v>
      </c>
    </row>
    <row r="1436" spans="1:22" x14ac:dyDescent="0.35">
      <c r="A1436">
        <v>1432</v>
      </c>
      <c r="B1436" t="s">
        <v>4171</v>
      </c>
      <c r="C1436" s="5">
        <v>42661</v>
      </c>
      <c r="D1436" s="6">
        <v>2016</v>
      </c>
      <c r="E1436" s="5" t="s">
        <v>44</v>
      </c>
      <c r="F1436" s="7">
        <v>18</v>
      </c>
      <c r="G1436" t="s">
        <v>51</v>
      </c>
      <c r="H1436" t="s">
        <v>25</v>
      </c>
      <c r="I1436" t="s">
        <v>1027</v>
      </c>
      <c r="J1436" t="s">
        <v>27</v>
      </c>
      <c r="K1436" t="s">
        <v>369</v>
      </c>
      <c r="L1436">
        <v>85281</v>
      </c>
      <c r="M1436" t="s">
        <v>871</v>
      </c>
      <c r="N1436" t="s">
        <v>30</v>
      </c>
      <c r="O1436" t="s">
        <v>108</v>
      </c>
      <c r="P1436" t="s">
        <v>872</v>
      </c>
      <c r="Q1436" s="8">
        <v>208000</v>
      </c>
      <c r="R1436">
        <v>5</v>
      </c>
      <c r="S1436" s="8">
        <f>Table3[[#This Row],[Harga]]*Table3[[#This Row],[Quantity]]</f>
        <v>1040000</v>
      </c>
      <c r="T1436">
        <v>0.2</v>
      </c>
      <c r="U1436" s="8">
        <f>Table3[[#This Row],[Discount]]*Table3[[#This Row],[Revenue]]</f>
        <v>208000</v>
      </c>
      <c r="V1436" s="8">
        <f>Table3[[#This Row],[Revenue]]-Table3[[#This Row],[Total Discount]]</f>
        <v>832000</v>
      </c>
    </row>
    <row r="1437" spans="1:22" x14ac:dyDescent="0.35">
      <c r="A1437">
        <v>1433</v>
      </c>
      <c r="B1437" t="s">
        <v>4172</v>
      </c>
      <c r="C1437" s="5">
        <v>43087</v>
      </c>
      <c r="D1437" s="6">
        <v>2017</v>
      </c>
      <c r="E1437" s="5" t="s">
        <v>66</v>
      </c>
      <c r="F1437" s="7">
        <v>18</v>
      </c>
      <c r="G1437" t="s">
        <v>51</v>
      </c>
      <c r="H1437" t="s">
        <v>139</v>
      </c>
      <c r="I1437" t="s">
        <v>1027</v>
      </c>
      <c r="J1437" t="s">
        <v>27</v>
      </c>
      <c r="K1437" t="s">
        <v>133</v>
      </c>
      <c r="L1437">
        <v>90008</v>
      </c>
      <c r="M1437" t="s">
        <v>985</v>
      </c>
      <c r="N1437" t="s">
        <v>40</v>
      </c>
      <c r="O1437" t="s">
        <v>96</v>
      </c>
      <c r="P1437" t="s">
        <v>986</v>
      </c>
      <c r="Q1437" s="8">
        <v>7000</v>
      </c>
      <c r="R1437">
        <v>3</v>
      </c>
      <c r="S1437" s="8">
        <f>Table3[[#This Row],[Harga]]*Table3[[#This Row],[Quantity]]</f>
        <v>21000</v>
      </c>
      <c r="T1437">
        <v>0</v>
      </c>
      <c r="U1437" s="8">
        <f>Table3[[#This Row],[Discount]]*Table3[[#This Row],[Revenue]]</f>
        <v>0</v>
      </c>
      <c r="V1437" s="8">
        <f>Table3[[#This Row],[Revenue]]-Table3[[#This Row],[Total Discount]]</f>
        <v>21000</v>
      </c>
    </row>
    <row r="1438" spans="1:22" x14ac:dyDescent="0.35">
      <c r="A1438">
        <v>1434</v>
      </c>
      <c r="B1438" t="s">
        <v>4173</v>
      </c>
      <c r="C1438" s="5">
        <v>43041</v>
      </c>
      <c r="D1438" s="6">
        <v>2017</v>
      </c>
      <c r="E1438" s="5" t="s">
        <v>23</v>
      </c>
      <c r="F1438" s="7">
        <v>2</v>
      </c>
      <c r="G1438" t="s">
        <v>51</v>
      </c>
      <c r="H1438" t="s">
        <v>25</v>
      </c>
      <c r="I1438" t="s">
        <v>848</v>
      </c>
      <c r="J1438" t="s">
        <v>37</v>
      </c>
      <c r="K1438" t="s">
        <v>651</v>
      </c>
      <c r="L1438">
        <v>98105</v>
      </c>
      <c r="M1438" t="s">
        <v>4174</v>
      </c>
      <c r="N1438" t="s">
        <v>40</v>
      </c>
      <c r="O1438" t="s">
        <v>63</v>
      </c>
      <c r="P1438" t="s">
        <v>4175</v>
      </c>
      <c r="Q1438" s="8">
        <v>24000</v>
      </c>
      <c r="R1438">
        <v>5</v>
      </c>
      <c r="S1438" s="8">
        <f>Table3[[#This Row],[Harga]]*Table3[[#This Row],[Quantity]]</f>
        <v>120000</v>
      </c>
      <c r="T1438">
        <v>0</v>
      </c>
      <c r="U1438" s="8">
        <f>Table3[[#This Row],[Discount]]*Table3[[#This Row],[Revenue]]</f>
        <v>0</v>
      </c>
      <c r="V1438" s="8">
        <f>Table3[[#This Row],[Revenue]]-Table3[[#This Row],[Total Discount]]</f>
        <v>120000</v>
      </c>
    </row>
    <row r="1439" spans="1:22" x14ac:dyDescent="0.35">
      <c r="A1439">
        <v>1435</v>
      </c>
      <c r="B1439" t="s">
        <v>4176</v>
      </c>
      <c r="C1439" s="5">
        <v>41758</v>
      </c>
      <c r="D1439" s="6">
        <v>2014</v>
      </c>
      <c r="E1439" s="5" t="s">
        <v>58</v>
      </c>
      <c r="F1439" s="7">
        <v>29</v>
      </c>
      <c r="G1439" t="s">
        <v>51</v>
      </c>
      <c r="H1439" t="s">
        <v>25</v>
      </c>
      <c r="I1439" t="s">
        <v>4177</v>
      </c>
      <c r="J1439" t="s">
        <v>27</v>
      </c>
      <c r="K1439" t="s">
        <v>324</v>
      </c>
      <c r="L1439">
        <v>70601</v>
      </c>
      <c r="M1439" t="s">
        <v>1857</v>
      </c>
      <c r="N1439" t="s">
        <v>30</v>
      </c>
      <c r="O1439" t="s">
        <v>108</v>
      </c>
      <c r="P1439" t="s">
        <v>1858</v>
      </c>
      <c r="Q1439" s="8">
        <v>255000</v>
      </c>
      <c r="R1439">
        <v>2</v>
      </c>
      <c r="S1439" s="8">
        <f>Table3[[#This Row],[Harga]]*Table3[[#This Row],[Quantity]]</f>
        <v>510000</v>
      </c>
      <c r="T1439">
        <v>0</v>
      </c>
      <c r="U1439" s="8">
        <f>Table3[[#This Row],[Discount]]*Table3[[#This Row],[Revenue]]</f>
        <v>0</v>
      </c>
      <c r="V1439" s="8">
        <f>Table3[[#This Row],[Revenue]]-Table3[[#This Row],[Total Discount]]</f>
        <v>510000</v>
      </c>
    </row>
    <row r="1440" spans="1:22" x14ac:dyDescent="0.35">
      <c r="A1440">
        <v>1436</v>
      </c>
      <c r="B1440" t="s">
        <v>4178</v>
      </c>
      <c r="C1440" s="5">
        <v>43031</v>
      </c>
      <c r="D1440" s="6">
        <v>2017</v>
      </c>
      <c r="E1440" s="5" t="s">
        <v>44</v>
      </c>
      <c r="F1440" s="7">
        <v>23</v>
      </c>
      <c r="G1440" t="s">
        <v>67</v>
      </c>
      <c r="H1440" t="s">
        <v>59</v>
      </c>
      <c r="I1440" t="s">
        <v>235</v>
      </c>
      <c r="J1440" t="s">
        <v>37</v>
      </c>
      <c r="K1440" t="s">
        <v>188</v>
      </c>
      <c r="L1440">
        <v>14609</v>
      </c>
      <c r="M1440" t="s">
        <v>4179</v>
      </c>
      <c r="N1440" t="s">
        <v>40</v>
      </c>
      <c r="O1440" t="s">
        <v>63</v>
      </c>
      <c r="P1440" t="s">
        <v>4180</v>
      </c>
      <c r="Q1440" s="8">
        <v>12000</v>
      </c>
      <c r="R1440">
        <v>2</v>
      </c>
      <c r="S1440" s="8">
        <f>Table3[[#This Row],[Harga]]*Table3[[#This Row],[Quantity]]</f>
        <v>24000</v>
      </c>
      <c r="T1440">
        <v>0</v>
      </c>
      <c r="U1440" s="8">
        <f>Table3[[#This Row],[Discount]]*Table3[[#This Row],[Revenue]]</f>
        <v>0</v>
      </c>
      <c r="V1440" s="8">
        <f>Table3[[#This Row],[Revenue]]-Table3[[#This Row],[Total Discount]]</f>
        <v>24000</v>
      </c>
    </row>
    <row r="1441" spans="1:22" x14ac:dyDescent="0.35">
      <c r="A1441">
        <v>1437</v>
      </c>
      <c r="B1441" t="s">
        <v>4181</v>
      </c>
      <c r="C1441" s="5">
        <v>41728</v>
      </c>
      <c r="D1441" s="6">
        <v>2014</v>
      </c>
      <c r="E1441" s="5" t="s">
        <v>159</v>
      </c>
      <c r="F1441" s="7">
        <v>30</v>
      </c>
      <c r="G1441" t="s">
        <v>51</v>
      </c>
      <c r="H1441" t="s">
        <v>25</v>
      </c>
      <c r="I1441" t="s">
        <v>187</v>
      </c>
      <c r="J1441" t="s">
        <v>27</v>
      </c>
      <c r="K1441" t="s">
        <v>118</v>
      </c>
      <c r="L1441">
        <v>11561</v>
      </c>
      <c r="M1441" t="s">
        <v>4182</v>
      </c>
      <c r="N1441" t="s">
        <v>40</v>
      </c>
      <c r="O1441" t="s">
        <v>96</v>
      </c>
      <c r="P1441" t="s">
        <v>4183</v>
      </c>
      <c r="Q1441" s="8">
        <v>50000</v>
      </c>
      <c r="R1441">
        <v>5</v>
      </c>
      <c r="S1441" s="8">
        <f>Table3[[#This Row],[Harga]]*Table3[[#This Row],[Quantity]]</f>
        <v>250000</v>
      </c>
      <c r="T1441">
        <v>0</v>
      </c>
      <c r="U1441" s="8">
        <f>Table3[[#This Row],[Discount]]*Table3[[#This Row],[Revenue]]</f>
        <v>0</v>
      </c>
      <c r="V1441" s="8">
        <f>Table3[[#This Row],[Revenue]]-Table3[[#This Row],[Total Discount]]</f>
        <v>250000</v>
      </c>
    </row>
    <row r="1442" spans="1:22" x14ac:dyDescent="0.35">
      <c r="A1442">
        <v>1438</v>
      </c>
      <c r="B1442" t="s">
        <v>4184</v>
      </c>
      <c r="C1442" s="5">
        <v>42373</v>
      </c>
      <c r="D1442" s="6">
        <v>2016</v>
      </c>
      <c r="E1442" s="5" t="s">
        <v>115</v>
      </c>
      <c r="F1442" s="7">
        <v>4</v>
      </c>
      <c r="G1442" t="s">
        <v>35</v>
      </c>
      <c r="H1442" t="s">
        <v>25</v>
      </c>
      <c r="I1442" t="s">
        <v>2178</v>
      </c>
      <c r="J1442" t="s">
        <v>37</v>
      </c>
      <c r="K1442" t="s">
        <v>61</v>
      </c>
      <c r="L1442">
        <v>28205</v>
      </c>
      <c r="M1442" t="s">
        <v>4185</v>
      </c>
      <c r="N1442" t="s">
        <v>135</v>
      </c>
      <c r="O1442" t="s">
        <v>989</v>
      </c>
      <c r="P1442" t="s">
        <v>4186</v>
      </c>
      <c r="Q1442" s="8">
        <v>960000</v>
      </c>
      <c r="R1442">
        <v>4</v>
      </c>
      <c r="S1442" s="8">
        <f>Table3[[#This Row],[Harga]]*Table3[[#This Row],[Quantity]]</f>
        <v>3840000</v>
      </c>
      <c r="T1442">
        <v>0.2</v>
      </c>
      <c r="U1442" s="8">
        <f>Table3[[#This Row],[Discount]]*Table3[[#This Row],[Revenue]]</f>
        <v>768000</v>
      </c>
      <c r="V1442" s="8">
        <f>Table3[[#This Row],[Revenue]]-Table3[[#This Row],[Total Discount]]</f>
        <v>3072000</v>
      </c>
    </row>
    <row r="1443" spans="1:22" x14ac:dyDescent="0.35">
      <c r="A1443">
        <v>1439</v>
      </c>
      <c r="B1443" t="s">
        <v>4187</v>
      </c>
      <c r="C1443" s="5">
        <v>42120</v>
      </c>
      <c r="D1443" s="6">
        <v>2015</v>
      </c>
      <c r="E1443" s="5" t="s">
        <v>58</v>
      </c>
      <c r="F1443" s="7">
        <v>26</v>
      </c>
      <c r="G1443" t="s">
        <v>35</v>
      </c>
      <c r="H1443" t="s">
        <v>25</v>
      </c>
      <c r="I1443" t="s">
        <v>3667</v>
      </c>
      <c r="J1443" t="s">
        <v>27</v>
      </c>
      <c r="K1443" t="s">
        <v>166</v>
      </c>
      <c r="L1443">
        <v>77036</v>
      </c>
      <c r="M1443" t="s">
        <v>1771</v>
      </c>
      <c r="N1443" t="s">
        <v>30</v>
      </c>
      <c r="O1443" t="s">
        <v>108</v>
      </c>
      <c r="P1443" t="s">
        <v>1772</v>
      </c>
      <c r="Q1443" s="8">
        <v>1167000</v>
      </c>
      <c r="R1443">
        <v>2</v>
      </c>
      <c r="S1443" s="8">
        <f>Table3[[#This Row],[Harga]]*Table3[[#This Row],[Quantity]]</f>
        <v>2334000</v>
      </c>
      <c r="T1443">
        <v>0.3</v>
      </c>
      <c r="U1443" s="8">
        <f>Table3[[#This Row],[Discount]]*Table3[[#This Row],[Revenue]]</f>
        <v>700200</v>
      </c>
      <c r="V1443" s="8">
        <f>Table3[[#This Row],[Revenue]]-Table3[[#This Row],[Total Discount]]</f>
        <v>1633800</v>
      </c>
    </row>
    <row r="1444" spans="1:22" x14ac:dyDescent="0.35">
      <c r="A1444">
        <v>1440</v>
      </c>
      <c r="B1444" t="s">
        <v>4188</v>
      </c>
      <c r="C1444" s="5">
        <v>42259</v>
      </c>
      <c r="D1444" s="6">
        <v>2015</v>
      </c>
      <c r="E1444" s="5" t="s">
        <v>111</v>
      </c>
      <c r="F1444" s="7">
        <v>12</v>
      </c>
      <c r="G1444" t="s">
        <v>67</v>
      </c>
      <c r="H1444" t="s">
        <v>139</v>
      </c>
      <c r="I1444" t="s">
        <v>247</v>
      </c>
      <c r="J1444" t="s">
        <v>27</v>
      </c>
      <c r="K1444" t="s">
        <v>519</v>
      </c>
      <c r="L1444">
        <v>10035</v>
      </c>
      <c r="M1444" t="s">
        <v>4185</v>
      </c>
      <c r="N1444" t="s">
        <v>135</v>
      </c>
      <c r="O1444" t="s">
        <v>989</v>
      </c>
      <c r="P1444" t="s">
        <v>4186</v>
      </c>
      <c r="Q1444" s="8">
        <v>960000</v>
      </c>
      <c r="R1444">
        <v>2</v>
      </c>
      <c r="S1444" s="8">
        <f>Table3[[#This Row],[Harga]]*Table3[[#This Row],[Quantity]]</f>
        <v>1920000</v>
      </c>
      <c r="T1444">
        <v>0.2</v>
      </c>
      <c r="U1444" s="8">
        <f>Table3[[#This Row],[Discount]]*Table3[[#This Row],[Revenue]]</f>
        <v>384000</v>
      </c>
      <c r="V1444" s="8">
        <f>Table3[[#This Row],[Revenue]]-Table3[[#This Row],[Total Discount]]</f>
        <v>1536000</v>
      </c>
    </row>
    <row r="1445" spans="1:22" x14ac:dyDescent="0.35">
      <c r="A1445">
        <v>1441</v>
      </c>
      <c r="B1445" t="s">
        <v>4189</v>
      </c>
      <c r="C1445" s="5">
        <v>42989</v>
      </c>
      <c r="D1445" s="6">
        <v>2017</v>
      </c>
      <c r="E1445" s="5" t="s">
        <v>111</v>
      </c>
      <c r="F1445" s="7">
        <v>11</v>
      </c>
      <c r="G1445" t="s">
        <v>51</v>
      </c>
      <c r="H1445" t="s">
        <v>25</v>
      </c>
      <c r="I1445" t="s">
        <v>3751</v>
      </c>
      <c r="J1445" t="s">
        <v>75</v>
      </c>
      <c r="K1445" t="s">
        <v>151</v>
      </c>
      <c r="L1445">
        <v>31907</v>
      </c>
      <c r="M1445" t="s">
        <v>4190</v>
      </c>
      <c r="N1445" t="s">
        <v>40</v>
      </c>
      <c r="O1445" t="s">
        <v>63</v>
      </c>
      <c r="P1445" t="s">
        <v>4191</v>
      </c>
      <c r="Q1445" s="8">
        <v>185000</v>
      </c>
      <c r="R1445">
        <v>7</v>
      </c>
      <c r="S1445" s="8">
        <f>Table3[[#This Row],[Harga]]*Table3[[#This Row],[Quantity]]</f>
        <v>1295000</v>
      </c>
      <c r="T1445">
        <v>0</v>
      </c>
      <c r="U1445" s="8">
        <f>Table3[[#This Row],[Discount]]*Table3[[#This Row],[Revenue]]</f>
        <v>0</v>
      </c>
      <c r="V1445" s="8">
        <f>Table3[[#This Row],[Revenue]]-Table3[[#This Row],[Total Discount]]</f>
        <v>1295000</v>
      </c>
    </row>
    <row r="1446" spans="1:22" x14ac:dyDescent="0.35">
      <c r="A1446">
        <v>1442</v>
      </c>
      <c r="B1446" t="s">
        <v>4192</v>
      </c>
      <c r="C1446" s="5">
        <v>42533</v>
      </c>
      <c r="D1446" s="6">
        <v>2016</v>
      </c>
      <c r="E1446" s="5" t="s">
        <v>34</v>
      </c>
      <c r="F1446" s="7">
        <v>12</v>
      </c>
      <c r="G1446" t="s">
        <v>35</v>
      </c>
      <c r="H1446" t="s">
        <v>25</v>
      </c>
      <c r="I1446" t="s">
        <v>1226</v>
      </c>
      <c r="J1446" t="s">
        <v>27</v>
      </c>
      <c r="K1446" t="s">
        <v>329</v>
      </c>
      <c r="L1446">
        <v>60610</v>
      </c>
      <c r="M1446" t="s">
        <v>4193</v>
      </c>
      <c r="N1446" t="s">
        <v>40</v>
      </c>
      <c r="O1446" t="s">
        <v>63</v>
      </c>
      <c r="P1446" t="s">
        <v>4194</v>
      </c>
      <c r="Q1446" s="8">
        <v>24000</v>
      </c>
      <c r="R1446">
        <v>5</v>
      </c>
      <c r="S1446" s="8">
        <f>Table3[[#This Row],[Harga]]*Table3[[#This Row],[Quantity]]</f>
        <v>120000</v>
      </c>
      <c r="T1446">
        <v>0.2</v>
      </c>
      <c r="U1446" s="8">
        <f>Table3[[#This Row],[Discount]]*Table3[[#This Row],[Revenue]]</f>
        <v>24000</v>
      </c>
      <c r="V1446" s="8">
        <f>Table3[[#This Row],[Revenue]]-Table3[[#This Row],[Total Discount]]</f>
        <v>96000</v>
      </c>
    </row>
    <row r="1447" spans="1:22" x14ac:dyDescent="0.35">
      <c r="A1447">
        <v>1443</v>
      </c>
      <c r="B1447" t="s">
        <v>4195</v>
      </c>
      <c r="C1447" s="5">
        <v>42548</v>
      </c>
      <c r="D1447" s="6">
        <v>2016</v>
      </c>
      <c r="E1447" s="5" t="s">
        <v>34</v>
      </c>
      <c r="F1447" s="7">
        <v>27</v>
      </c>
      <c r="G1447" t="s">
        <v>35</v>
      </c>
      <c r="H1447" t="s">
        <v>25</v>
      </c>
      <c r="I1447" t="s">
        <v>2940</v>
      </c>
      <c r="J1447" t="s">
        <v>37</v>
      </c>
      <c r="K1447" t="s">
        <v>253</v>
      </c>
      <c r="L1447">
        <v>60035</v>
      </c>
      <c r="M1447" t="s">
        <v>2754</v>
      </c>
      <c r="N1447" t="s">
        <v>40</v>
      </c>
      <c r="O1447" t="s">
        <v>63</v>
      </c>
      <c r="P1447" t="s">
        <v>2755</v>
      </c>
      <c r="Q1447" s="8">
        <v>34000</v>
      </c>
      <c r="R1447">
        <v>7</v>
      </c>
      <c r="S1447" s="8">
        <f>Table3[[#This Row],[Harga]]*Table3[[#This Row],[Quantity]]</f>
        <v>238000</v>
      </c>
      <c r="T1447">
        <v>0.2</v>
      </c>
      <c r="U1447" s="8">
        <f>Table3[[#This Row],[Discount]]*Table3[[#This Row],[Revenue]]</f>
        <v>47600</v>
      </c>
      <c r="V1447" s="8">
        <f>Table3[[#This Row],[Revenue]]-Table3[[#This Row],[Total Discount]]</f>
        <v>190400</v>
      </c>
    </row>
    <row r="1448" spans="1:22" x14ac:dyDescent="0.35">
      <c r="A1448">
        <v>1444</v>
      </c>
      <c r="B1448" t="s">
        <v>4196</v>
      </c>
      <c r="C1448" s="5">
        <v>41908</v>
      </c>
      <c r="D1448" s="6">
        <v>2014</v>
      </c>
      <c r="E1448" s="5" t="s">
        <v>111</v>
      </c>
      <c r="F1448" s="7">
        <v>26</v>
      </c>
      <c r="G1448" t="s">
        <v>67</v>
      </c>
      <c r="H1448" t="s">
        <v>25</v>
      </c>
      <c r="I1448" t="s">
        <v>240</v>
      </c>
      <c r="J1448" t="s">
        <v>75</v>
      </c>
      <c r="K1448" t="s">
        <v>274</v>
      </c>
      <c r="L1448">
        <v>98115</v>
      </c>
      <c r="M1448" t="s">
        <v>4197</v>
      </c>
      <c r="N1448" t="s">
        <v>40</v>
      </c>
      <c r="O1448" t="s">
        <v>84</v>
      </c>
      <c r="P1448" t="s">
        <v>4198</v>
      </c>
      <c r="Q1448" s="8">
        <v>311000</v>
      </c>
      <c r="R1448">
        <v>2</v>
      </c>
      <c r="S1448" s="8">
        <f>Table3[[#This Row],[Harga]]*Table3[[#This Row],[Quantity]]</f>
        <v>622000</v>
      </c>
      <c r="T1448">
        <v>0</v>
      </c>
      <c r="U1448" s="8">
        <f>Table3[[#This Row],[Discount]]*Table3[[#This Row],[Revenue]]</f>
        <v>0</v>
      </c>
      <c r="V1448" s="8">
        <f>Table3[[#This Row],[Revenue]]-Table3[[#This Row],[Total Discount]]</f>
        <v>622000</v>
      </c>
    </row>
    <row r="1449" spans="1:22" x14ac:dyDescent="0.35">
      <c r="A1449">
        <v>1445</v>
      </c>
      <c r="B1449" t="s">
        <v>4199</v>
      </c>
      <c r="C1449" s="5">
        <v>43042</v>
      </c>
      <c r="D1449" s="6">
        <v>2017</v>
      </c>
      <c r="E1449" s="5" t="s">
        <v>23</v>
      </c>
      <c r="F1449" s="7">
        <v>3</v>
      </c>
      <c r="G1449" t="s">
        <v>51</v>
      </c>
      <c r="H1449" t="s">
        <v>25</v>
      </c>
      <c r="I1449" t="s">
        <v>1723</v>
      </c>
      <c r="J1449" t="s">
        <v>27</v>
      </c>
      <c r="K1449" t="s">
        <v>61</v>
      </c>
      <c r="L1449">
        <v>55122</v>
      </c>
      <c r="M1449" t="s">
        <v>4200</v>
      </c>
      <c r="N1449" t="s">
        <v>40</v>
      </c>
      <c r="O1449" t="s">
        <v>63</v>
      </c>
      <c r="P1449" t="s">
        <v>4201</v>
      </c>
      <c r="Q1449" s="8">
        <v>9000</v>
      </c>
      <c r="R1449">
        <v>2</v>
      </c>
      <c r="S1449" s="8">
        <f>Table3[[#This Row],[Harga]]*Table3[[#This Row],[Quantity]]</f>
        <v>18000</v>
      </c>
      <c r="T1449">
        <v>0</v>
      </c>
      <c r="U1449" s="8">
        <f>Table3[[#This Row],[Discount]]*Table3[[#This Row],[Revenue]]</f>
        <v>0</v>
      </c>
      <c r="V1449" s="8">
        <f>Table3[[#This Row],[Revenue]]-Table3[[#This Row],[Total Discount]]</f>
        <v>18000</v>
      </c>
    </row>
    <row r="1450" spans="1:22" x14ac:dyDescent="0.35">
      <c r="A1450">
        <v>1446</v>
      </c>
      <c r="B1450" t="s">
        <v>4202</v>
      </c>
      <c r="C1450" s="5">
        <v>42785</v>
      </c>
      <c r="D1450" s="6">
        <v>2017</v>
      </c>
      <c r="E1450" s="5" t="s">
        <v>344</v>
      </c>
      <c r="F1450" s="7">
        <v>19</v>
      </c>
      <c r="G1450" t="s">
        <v>116</v>
      </c>
      <c r="H1450" t="s">
        <v>25</v>
      </c>
      <c r="I1450" t="s">
        <v>1189</v>
      </c>
      <c r="J1450" t="s">
        <v>27</v>
      </c>
      <c r="K1450" t="s">
        <v>218</v>
      </c>
      <c r="L1450">
        <v>98103</v>
      </c>
      <c r="M1450" t="s">
        <v>2525</v>
      </c>
      <c r="N1450" t="s">
        <v>40</v>
      </c>
      <c r="O1450" t="s">
        <v>180</v>
      </c>
      <c r="P1450" t="s">
        <v>2526</v>
      </c>
      <c r="Q1450" s="8">
        <v>27000</v>
      </c>
      <c r="R1450">
        <v>3</v>
      </c>
      <c r="S1450" s="8">
        <f>Table3[[#This Row],[Harga]]*Table3[[#This Row],[Quantity]]</f>
        <v>81000</v>
      </c>
      <c r="T1450">
        <v>0</v>
      </c>
      <c r="U1450" s="8">
        <f>Table3[[#This Row],[Discount]]*Table3[[#This Row],[Revenue]]</f>
        <v>0</v>
      </c>
      <c r="V1450" s="8">
        <f>Table3[[#This Row],[Revenue]]-Table3[[#This Row],[Total Discount]]</f>
        <v>81000</v>
      </c>
    </row>
    <row r="1451" spans="1:22" x14ac:dyDescent="0.35">
      <c r="A1451">
        <v>1447</v>
      </c>
      <c r="B1451" t="s">
        <v>4203</v>
      </c>
      <c r="C1451" s="5">
        <v>42313</v>
      </c>
      <c r="D1451" s="6">
        <v>2015</v>
      </c>
      <c r="E1451" s="5" t="s">
        <v>23</v>
      </c>
      <c r="F1451" s="7">
        <v>5</v>
      </c>
      <c r="G1451" t="s">
        <v>51</v>
      </c>
      <c r="H1451" t="s">
        <v>139</v>
      </c>
      <c r="I1451" t="s">
        <v>518</v>
      </c>
      <c r="J1451" t="s">
        <v>27</v>
      </c>
      <c r="K1451" t="s">
        <v>420</v>
      </c>
      <c r="L1451">
        <v>33065</v>
      </c>
      <c r="M1451" t="s">
        <v>1461</v>
      </c>
      <c r="N1451" t="s">
        <v>40</v>
      </c>
      <c r="O1451" t="s">
        <v>78</v>
      </c>
      <c r="P1451" t="s">
        <v>2000</v>
      </c>
      <c r="Q1451" s="8">
        <v>356000</v>
      </c>
      <c r="R1451">
        <v>4</v>
      </c>
      <c r="S1451" s="8">
        <f>Table3[[#This Row],[Harga]]*Table3[[#This Row],[Quantity]]</f>
        <v>1424000</v>
      </c>
      <c r="T1451">
        <v>0.2</v>
      </c>
      <c r="U1451" s="8">
        <f>Table3[[#This Row],[Discount]]*Table3[[#This Row],[Revenue]]</f>
        <v>284800</v>
      </c>
      <c r="V1451" s="8">
        <f>Table3[[#This Row],[Revenue]]-Table3[[#This Row],[Total Discount]]</f>
        <v>1139200</v>
      </c>
    </row>
    <row r="1452" spans="1:22" x14ac:dyDescent="0.35">
      <c r="A1452">
        <v>1448</v>
      </c>
      <c r="B1452" t="s">
        <v>4204</v>
      </c>
      <c r="C1452" s="5">
        <v>41806</v>
      </c>
      <c r="D1452" s="6">
        <v>2014</v>
      </c>
      <c r="E1452" s="5" t="s">
        <v>34</v>
      </c>
      <c r="F1452" s="7">
        <v>16</v>
      </c>
      <c r="G1452" t="s">
        <v>35</v>
      </c>
      <c r="H1452" t="s">
        <v>25</v>
      </c>
      <c r="I1452" t="s">
        <v>1133</v>
      </c>
      <c r="J1452" t="s">
        <v>27</v>
      </c>
      <c r="K1452" t="s">
        <v>651</v>
      </c>
      <c r="L1452">
        <v>11550</v>
      </c>
      <c r="M1452" t="s">
        <v>4205</v>
      </c>
      <c r="N1452" t="s">
        <v>40</v>
      </c>
      <c r="O1452" t="s">
        <v>143</v>
      </c>
      <c r="P1452" t="s">
        <v>405</v>
      </c>
      <c r="Q1452" s="8">
        <v>42000</v>
      </c>
      <c r="R1452">
        <v>5</v>
      </c>
      <c r="S1452" s="8">
        <f>Table3[[#This Row],[Harga]]*Table3[[#This Row],[Quantity]]</f>
        <v>210000</v>
      </c>
      <c r="T1452">
        <v>0</v>
      </c>
      <c r="U1452" s="8">
        <f>Table3[[#This Row],[Discount]]*Table3[[#This Row],[Revenue]]</f>
        <v>0</v>
      </c>
      <c r="V1452" s="8">
        <f>Table3[[#This Row],[Revenue]]-Table3[[#This Row],[Total Discount]]</f>
        <v>210000</v>
      </c>
    </row>
    <row r="1453" spans="1:22" x14ac:dyDescent="0.35">
      <c r="A1453">
        <v>1449</v>
      </c>
      <c r="B1453" t="s">
        <v>4206</v>
      </c>
      <c r="C1453" s="5">
        <v>42289</v>
      </c>
      <c r="D1453" s="6">
        <v>2015</v>
      </c>
      <c r="E1453" s="5" t="s">
        <v>44</v>
      </c>
      <c r="F1453" s="7">
        <v>12</v>
      </c>
      <c r="G1453" t="s">
        <v>67</v>
      </c>
      <c r="H1453" t="s">
        <v>25</v>
      </c>
      <c r="I1453" t="s">
        <v>1723</v>
      </c>
      <c r="J1453" t="s">
        <v>27</v>
      </c>
      <c r="K1453" t="s">
        <v>61</v>
      </c>
      <c r="L1453">
        <v>46060</v>
      </c>
      <c r="M1453" t="s">
        <v>4207</v>
      </c>
      <c r="N1453" t="s">
        <v>135</v>
      </c>
      <c r="O1453" t="s">
        <v>136</v>
      </c>
      <c r="P1453" t="s">
        <v>4208</v>
      </c>
      <c r="Q1453" s="8">
        <v>136000</v>
      </c>
      <c r="R1453">
        <v>3</v>
      </c>
      <c r="S1453" s="8">
        <f>Table3[[#This Row],[Harga]]*Table3[[#This Row],[Quantity]]</f>
        <v>408000</v>
      </c>
      <c r="T1453">
        <v>0</v>
      </c>
      <c r="U1453" s="8">
        <f>Table3[[#This Row],[Discount]]*Table3[[#This Row],[Revenue]]</f>
        <v>0</v>
      </c>
      <c r="V1453" s="8">
        <f>Table3[[#This Row],[Revenue]]-Table3[[#This Row],[Total Discount]]</f>
        <v>408000</v>
      </c>
    </row>
    <row r="1454" spans="1:22" x14ac:dyDescent="0.35">
      <c r="A1454">
        <v>1450</v>
      </c>
      <c r="B1454" t="s">
        <v>4209</v>
      </c>
      <c r="C1454" s="5">
        <v>42974</v>
      </c>
      <c r="D1454" s="6">
        <v>2017</v>
      </c>
      <c r="E1454" s="5" t="s">
        <v>93</v>
      </c>
      <c r="F1454" s="7">
        <v>27</v>
      </c>
      <c r="G1454" t="s">
        <v>51</v>
      </c>
      <c r="H1454" t="s">
        <v>25</v>
      </c>
      <c r="I1454" t="s">
        <v>1665</v>
      </c>
      <c r="J1454" t="s">
        <v>27</v>
      </c>
      <c r="K1454" t="s">
        <v>274</v>
      </c>
      <c r="L1454">
        <v>75220</v>
      </c>
      <c r="M1454" t="s">
        <v>4210</v>
      </c>
      <c r="N1454" t="s">
        <v>40</v>
      </c>
      <c r="O1454" t="s">
        <v>96</v>
      </c>
      <c r="P1454" t="s">
        <v>4211</v>
      </c>
      <c r="Q1454" s="8">
        <v>6000</v>
      </c>
      <c r="R1454">
        <v>1</v>
      </c>
      <c r="S1454" s="8">
        <f>Table3[[#This Row],[Harga]]*Table3[[#This Row],[Quantity]]</f>
        <v>6000</v>
      </c>
      <c r="T1454">
        <v>0.2</v>
      </c>
      <c r="U1454" s="8">
        <f>Table3[[#This Row],[Discount]]*Table3[[#This Row],[Revenue]]</f>
        <v>1200</v>
      </c>
      <c r="V1454" s="8">
        <f>Table3[[#This Row],[Revenue]]-Table3[[#This Row],[Total Discount]]</f>
        <v>4800</v>
      </c>
    </row>
    <row r="1455" spans="1:22" x14ac:dyDescent="0.35">
      <c r="A1455">
        <v>1451</v>
      </c>
      <c r="B1455" t="s">
        <v>4212</v>
      </c>
      <c r="C1455" s="5">
        <v>42697</v>
      </c>
      <c r="D1455" s="6">
        <v>2016</v>
      </c>
      <c r="E1455" s="5" t="s">
        <v>23</v>
      </c>
      <c r="F1455" s="7">
        <v>23</v>
      </c>
      <c r="G1455" t="s">
        <v>24</v>
      </c>
      <c r="H1455" t="s">
        <v>139</v>
      </c>
      <c r="I1455" t="s">
        <v>3734</v>
      </c>
      <c r="J1455" t="s">
        <v>37</v>
      </c>
      <c r="K1455" t="s">
        <v>53</v>
      </c>
      <c r="L1455">
        <v>19140</v>
      </c>
      <c r="M1455" t="s">
        <v>4213</v>
      </c>
      <c r="N1455" t="s">
        <v>40</v>
      </c>
      <c r="O1455" t="s">
        <v>180</v>
      </c>
      <c r="P1455" t="s">
        <v>4214</v>
      </c>
      <c r="Q1455" s="8">
        <v>16000</v>
      </c>
      <c r="R1455">
        <v>5</v>
      </c>
      <c r="S1455" s="8">
        <f>Table3[[#This Row],[Harga]]*Table3[[#This Row],[Quantity]]</f>
        <v>80000</v>
      </c>
      <c r="T1455">
        <v>0.2</v>
      </c>
      <c r="U1455" s="8">
        <f>Table3[[#This Row],[Discount]]*Table3[[#This Row],[Revenue]]</f>
        <v>16000</v>
      </c>
      <c r="V1455" s="8">
        <f>Table3[[#This Row],[Revenue]]-Table3[[#This Row],[Total Discount]]</f>
        <v>64000</v>
      </c>
    </row>
    <row r="1456" spans="1:22" x14ac:dyDescent="0.35">
      <c r="A1456">
        <v>1452</v>
      </c>
      <c r="B1456" t="s">
        <v>4215</v>
      </c>
      <c r="C1456" s="5">
        <v>42765</v>
      </c>
      <c r="D1456" s="6">
        <v>2017</v>
      </c>
      <c r="E1456" s="5" t="s">
        <v>115</v>
      </c>
      <c r="F1456" s="7">
        <v>30</v>
      </c>
      <c r="G1456" t="s">
        <v>51</v>
      </c>
      <c r="H1456" t="s">
        <v>25</v>
      </c>
      <c r="I1456" t="s">
        <v>2378</v>
      </c>
      <c r="J1456" t="s">
        <v>27</v>
      </c>
      <c r="K1456" t="s">
        <v>218</v>
      </c>
      <c r="L1456">
        <v>94109</v>
      </c>
      <c r="M1456" t="s">
        <v>4216</v>
      </c>
      <c r="N1456" t="s">
        <v>40</v>
      </c>
      <c r="O1456" t="s">
        <v>84</v>
      </c>
      <c r="P1456" t="s">
        <v>4217</v>
      </c>
      <c r="Q1456" s="8">
        <v>130000</v>
      </c>
      <c r="R1456">
        <v>2</v>
      </c>
      <c r="S1456" s="8">
        <f>Table3[[#This Row],[Harga]]*Table3[[#This Row],[Quantity]]</f>
        <v>260000</v>
      </c>
      <c r="T1456">
        <v>0</v>
      </c>
      <c r="U1456" s="8">
        <f>Table3[[#This Row],[Discount]]*Table3[[#This Row],[Revenue]]</f>
        <v>0</v>
      </c>
      <c r="V1456" s="8">
        <f>Table3[[#This Row],[Revenue]]-Table3[[#This Row],[Total Discount]]</f>
        <v>260000</v>
      </c>
    </row>
    <row r="1457" spans="1:22" x14ac:dyDescent="0.35">
      <c r="A1457">
        <v>1453</v>
      </c>
      <c r="B1457" t="s">
        <v>4218</v>
      </c>
      <c r="C1457" s="5">
        <v>42338</v>
      </c>
      <c r="D1457" s="6">
        <v>2015</v>
      </c>
      <c r="E1457" s="5" t="s">
        <v>23</v>
      </c>
      <c r="F1457" s="7">
        <v>30</v>
      </c>
      <c r="G1457" t="s">
        <v>67</v>
      </c>
      <c r="H1457" t="s">
        <v>25</v>
      </c>
      <c r="I1457" t="s">
        <v>2549</v>
      </c>
      <c r="J1457" t="s">
        <v>75</v>
      </c>
      <c r="K1457" t="s">
        <v>274</v>
      </c>
      <c r="L1457">
        <v>78745</v>
      </c>
      <c r="M1457" t="s">
        <v>2022</v>
      </c>
      <c r="N1457" t="s">
        <v>40</v>
      </c>
      <c r="O1457" t="s">
        <v>71</v>
      </c>
      <c r="P1457" t="s">
        <v>2023</v>
      </c>
      <c r="Q1457" s="8">
        <v>6000</v>
      </c>
      <c r="R1457">
        <v>3</v>
      </c>
      <c r="S1457" s="8">
        <f>Table3[[#This Row],[Harga]]*Table3[[#This Row],[Quantity]]</f>
        <v>18000</v>
      </c>
      <c r="T1457">
        <v>0.8</v>
      </c>
      <c r="U1457" s="8">
        <f>Table3[[#This Row],[Discount]]*Table3[[#This Row],[Revenue]]</f>
        <v>14400</v>
      </c>
      <c r="V1457" s="8">
        <f>Table3[[#This Row],[Revenue]]-Table3[[#This Row],[Total Discount]]</f>
        <v>3600</v>
      </c>
    </row>
    <row r="1458" spans="1:22" x14ac:dyDescent="0.35">
      <c r="A1458">
        <v>1454</v>
      </c>
      <c r="B1458" t="s">
        <v>4219</v>
      </c>
      <c r="C1458" s="5">
        <v>41818</v>
      </c>
      <c r="D1458" s="6">
        <v>2014</v>
      </c>
      <c r="E1458" s="5" t="s">
        <v>34</v>
      </c>
      <c r="F1458" s="7">
        <v>28</v>
      </c>
      <c r="G1458" t="s">
        <v>67</v>
      </c>
      <c r="H1458" t="s">
        <v>139</v>
      </c>
      <c r="I1458" t="s">
        <v>1662</v>
      </c>
      <c r="J1458" t="s">
        <v>37</v>
      </c>
      <c r="K1458" t="s">
        <v>113</v>
      </c>
      <c r="L1458">
        <v>48234</v>
      </c>
      <c r="M1458" t="s">
        <v>4220</v>
      </c>
      <c r="N1458" t="s">
        <v>40</v>
      </c>
      <c r="O1458" t="s">
        <v>180</v>
      </c>
      <c r="P1458" t="s">
        <v>1001</v>
      </c>
      <c r="Q1458" s="8">
        <v>7000</v>
      </c>
      <c r="R1458">
        <v>1</v>
      </c>
      <c r="S1458" s="8">
        <f>Table3[[#This Row],[Harga]]*Table3[[#This Row],[Quantity]]</f>
        <v>7000</v>
      </c>
      <c r="T1458">
        <v>0</v>
      </c>
      <c r="U1458" s="8">
        <f>Table3[[#This Row],[Discount]]*Table3[[#This Row],[Revenue]]</f>
        <v>0</v>
      </c>
      <c r="V1458" s="8">
        <f>Table3[[#This Row],[Revenue]]-Table3[[#This Row],[Total Discount]]</f>
        <v>7000</v>
      </c>
    </row>
    <row r="1459" spans="1:22" x14ac:dyDescent="0.35">
      <c r="A1459">
        <v>1455</v>
      </c>
      <c r="B1459" t="s">
        <v>4221</v>
      </c>
      <c r="C1459" s="5">
        <v>41884</v>
      </c>
      <c r="D1459" s="6">
        <v>2014</v>
      </c>
      <c r="E1459" s="5" t="s">
        <v>111</v>
      </c>
      <c r="F1459" s="7">
        <v>2</v>
      </c>
      <c r="G1459" t="s">
        <v>51</v>
      </c>
      <c r="H1459" t="s">
        <v>139</v>
      </c>
      <c r="I1459" t="s">
        <v>3439</v>
      </c>
      <c r="J1459" t="s">
        <v>27</v>
      </c>
      <c r="K1459" t="s">
        <v>76</v>
      </c>
      <c r="L1459">
        <v>13601</v>
      </c>
      <c r="M1459" t="s">
        <v>4222</v>
      </c>
      <c r="N1459" t="s">
        <v>40</v>
      </c>
      <c r="O1459" t="s">
        <v>78</v>
      </c>
      <c r="P1459" t="s">
        <v>4223</v>
      </c>
      <c r="Q1459" s="8">
        <v>20000</v>
      </c>
      <c r="R1459">
        <v>1</v>
      </c>
      <c r="S1459" s="8">
        <f>Table3[[#This Row],[Harga]]*Table3[[#This Row],[Quantity]]</f>
        <v>20000</v>
      </c>
      <c r="T1459">
        <v>0</v>
      </c>
      <c r="U1459" s="8">
        <f>Table3[[#This Row],[Discount]]*Table3[[#This Row],[Revenue]]</f>
        <v>0</v>
      </c>
      <c r="V1459" s="8">
        <f>Table3[[#This Row],[Revenue]]-Table3[[#This Row],[Total Discount]]</f>
        <v>20000</v>
      </c>
    </row>
    <row r="1460" spans="1:22" x14ac:dyDescent="0.35">
      <c r="A1460">
        <v>1456</v>
      </c>
      <c r="B1460" t="s">
        <v>4224</v>
      </c>
      <c r="C1460" s="5">
        <v>42926</v>
      </c>
      <c r="D1460" s="6">
        <v>2017</v>
      </c>
      <c r="E1460" s="5" t="s">
        <v>104</v>
      </c>
      <c r="F1460" s="7">
        <v>10</v>
      </c>
      <c r="G1460" t="s">
        <v>67</v>
      </c>
      <c r="H1460" t="s">
        <v>139</v>
      </c>
      <c r="I1460" t="s">
        <v>4225</v>
      </c>
      <c r="J1460" t="s">
        <v>27</v>
      </c>
      <c r="K1460" t="s">
        <v>133</v>
      </c>
      <c r="L1460">
        <v>31907</v>
      </c>
      <c r="M1460" t="s">
        <v>4226</v>
      </c>
      <c r="N1460" t="s">
        <v>30</v>
      </c>
      <c r="O1460" t="s">
        <v>55</v>
      </c>
      <c r="P1460" t="s">
        <v>4227</v>
      </c>
      <c r="Q1460" s="8">
        <v>19000</v>
      </c>
      <c r="R1460">
        <v>3</v>
      </c>
      <c r="S1460" s="8">
        <f>Table3[[#This Row],[Harga]]*Table3[[#This Row],[Quantity]]</f>
        <v>57000</v>
      </c>
      <c r="T1460">
        <v>0</v>
      </c>
      <c r="U1460" s="8">
        <f>Table3[[#This Row],[Discount]]*Table3[[#This Row],[Revenue]]</f>
        <v>0</v>
      </c>
      <c r="V1460" s="8">
        <f>Table3[[#This Row],[Revenue]]-Table3[[#This Row],[Total Discount]]</f>
        <v>57000</v>
      </c>
    </row>
    <row r="1461" spans="1:22" x14ac:dyDescent="0.35">
      <c r="A1461">
        <v>1457</v>
      </c>
      <c r="B1461" t="s">
        <v>4228</v>
      </c>
      <c r="C1461" s="5">
        <v>42890</v>
      </c>
      <c r="D1461" s="6">
        <v>2017</v>
      </c>
      <c r="E1461" s="5" t="s">
        <v>34</v>
      </c>
      <c r="F1461" s="7">
        <v>4</v>
      </c>
      <c r="G1461" t="s">
        <v>24</v>
      </c>
      <c r="H1461" t="s">
        <v>25</v>
      </c>
      <c r="I1461" t="s">
        <v>3171</v>
      </c>
      <c r="J1461" t="s">
        <v>27</v>
      </c>
      <c r="K1461" t="s">
        <v>283</v>
      </c>
      <c r="L1461">
        <v>55124</v>
      </c>
      <c r="M1461" t="s">
        <v>3787</v>
      </c>
      <c r="N1461" t="s">
        <v>40</v>
      </c>
      <c r="O1461" t="s">
        <v>96</v>
      </c>
      <c r="P1461" t="s">
        <v>3788</v>
      </c>
      <c r="Q1461" s="8">
        <v>3000</v>
      </c>
      <c r="R1461">
        <v>3</v>
      </c>
      <c r="S1461" s="8">
        <f>Table3[[#This Row],[Harga]]*Table3[[#This Row],[Quantity]]</f>
        <v>9000</v>
      </c>
      <c r="T1461">
        <v>0</v>
      </c>
      <c r="U1461" s="8">
        <f>Table3[[#This Row],[Discount]]*Table3[[#This Row],[Revenue]]</f>
        <v>0</v>
      </c>
      <c r="V1461" s="8">
        <f>Table3[[#This Row],[Revenue]]-Table3[[#This Row],[Total Discount]]</f>
        <v>9000</v>
      </c>
    </row>
    <row r="1462" spans="1:22" x14ac:dyDescent="0.35">
      <c r="A1462">
        <v>1458</v>
      </c>
      <c r="B1462" t="s">
        <v>4229</v>
      </c>
      <c r="C1462" s="5">
        <v>43027</v>
      </c>
      <c r="D1462" s="6">
        <v>2017</v>
      </c>
      <c r="E1462" s="5" t="s">
        <v>44</v>
      </c>
      <c r="F1462" s="7">
        <v>19</v>
      </c>
      <c r="G1462" t="s">
        <v>51</v>
      </c>
      <c r="H1462" t="s">
        <v>25</v>
      </c>
      <c r="I1462" t="s">
        <v>1302</v>
      </c>
      <c r="J1462" t="s">
        <v>75</v>
      </c>
      <c r="K1462" t="s">
        <v>133</v>
      </c>
      <c r="L1462">
        <v>27217</v>
      </c>
      <c r="M1462" t="s">
        <v>4230</v>
      </c>
      <c r="N1462" t="s">
        <v>40</v>
      </c>
      <c r="O1462" t="s">
        <v>71</v>
      </c>
      <c r="P1462" t="s">
        <v>4231</v>
      </c>
      <c r="Q1462" s="8">
        <v>1634000</v>
      </c>
      <c r="R1462">
        <v>4</v>
      </c>
      <c r="S1462" s="8">
        <f>Table3[[#This Row],[Harga]]*Table3[[#This Row],[Quantity]]</f>
        <v>6536000</v>
      </c>
      <c r="T1462">
        <v>0.7</v>
      </c>
      <c r="U1462" s="8">
        <f>Table3[[#This Row],[Discount]]*Table3[[#This Row],[Revenue]]</f>
        <v>4575200</v>
      </c>
      <c r="V1462" s="8">
        <f>Table3[[#This Row],[Revenue]]-Table3[[#This Row],[Total Discount]]</f>
        <v>1960800</v>
      </c>
    </row>
    <row r="1463" spans="1:22" x14ac:dyDescent="0.35">
      <c r="A1463">
        <v>1459</v>
      </c>
      <c r="B1463" t="s">
        <v>4232</v>
      </c>
      <c r="C1463" s="5">
        <v>43057</v>
      </c>
      <c r="D1463" s="6">
        <v>2017</v>
      </c>
      <c r="E1463" s="5" t="s">
        <v>23</v>
      </c>
      <c r="F1463" s="7">
        <v>18</v>
      </c>
      <c r="G1463" t="s">
        <v>67</v>
      </c>
      <c r="H1463" t="s">
        <v>25</v>
      </c>
      <c r="I1463" t="s">
        <v>2405</v>
      </c>
      <c r="J1463" t="s">
        <v>75</v>
      </c>
      <c r="K1463" t="s">
        <v>324</v>
      </c>
      <c r="L1463">
        <v>48601</v>
      </c>
      <c r="M1463" t="s">
        <v>2743</v>
      </c>
      <c r="N1463" t="s">
        <v>30</v>
      </c>
      <c r="O1463" t="s">
        <v>55</v>
      </c>
      <c r="P1463" t="s">
        <v>2744</v>
      </c>
      <c r="Q1463" s="8">
        <v>15000</v>
      </c>
      <c r="R1463">
        <v>4</v>
      </c>
      <c r="S1463" s="8">
        <f>Table3[[#This Row],[Harga]]*Table3[[#This Row],[Quantity]]</f>
        <v>60000</v>
      </c>
      <c r="T1463">
        <v>0</v>
      </c>
      <c r="U1463" s="8">
        <f>Table3[[#This Row],[Discount]]*Table3[[#This Row],[Revenue]]</f>
        <v>0</v>
      </c>
      <c r="V1463" s="8">
        <f>Table3[[#This Row],[Revenue]]-Table3[[#This Row],[Total Discount]]</f>
        <v>60000</v>
      </c>
    </row>
    <row r="1464" spans="1:22" x14ac:dyDescent="0.35">
      <c r="A1464">
        <v>1460</v>
      </c>
      <c r="B1464" t="s">
        <v>4233</v>
      </c>
      <c r="C1464" s="5">
        <v>42224</v>
      </c>
      <c r="D1464" s="6">
        <v>2015</v>
      </c>
      <c r="E1464" s="5" t="s">
        <v>93</v>
      </c>
      <c r="F1464" s="7">
        <v>8</v>
      </c>
      <c r="G1464" t="s">
        <v>51</v>
      </c>
      <c r="H1464" t="s">
        <v>139</v>
      </c>
      <c r="I1464" t="s">
        <v>3764</v>
      </c>
      <c r="J1464" t="s">
        <v>27</v>
      </c>
      <c r="K1464" t="s">
        <v>166</v>
      </c>
      <c r="L1464">
        <v>94109</v>
      </c>
      <c r="M1464" t="s">
        <v>2168</v>
      </c>
      <c r="N1464" t="s">
        <v>40</v>
      </c>
      <c r="O1464" t="s">
        <v>71</v>
      </c>
      <c r="P1464" t="s">
        <v>2169</v>
      </c>
      <c r="Q1464" s="8">
        <v>14000</v>
      </c>
      <c r="R1464">
        <v>2</v>
      </c>
      <c r="S1464" s="8">
        <f>Table3[[#This Row],[Harga]]*Table3[[#This Row],[Quantity]]</f>
        <v>28000</v>
      </c>
      <c r="T1464">
        <v>0.2</v>
      </c>
      <c r="U1464" s="8">
        <f>Table3[[#This Row],[Discount]]*Table3[[#This Row],[Revenue]]</f>
        <v>5600</v>
      </c>
      <c r="V1464" s="8">
        <f>Table3[[#This Row],[Revenue]]-Table3[[#This Row],[Total Discount]]</f>
        <v>22400</v>
      </c>
    </row>
    <row r="1465" spans="1:22" x14ac:dyDescent="0.35">
      <c r="A1465">
        <v>1461</v>
      </c>
      <c r="B1465" t="s">
        <v>4234</v>
      </c>
      <c r="C1465" s="5">
        <v>42710</v>
      </c>
      <c r="D1465" s="6">
        <v>2016</v>
      </c>
      <c r="E1465" s="5" t="s">
        <v>66</v>
      </c>
      <c r="F1465" s="7">
        <v>6</v>
      </c>
      <c r="G1465" t="s">
        <v>35</v>
      </c>
      <c r="H1465" t="s">
        <v>139</v>
      </c>
      <c r="I1465" t="s">
        <v>1062</v>
      </c>
      <c r="J1465" t="s">
        <v>27</v>
      </c>
      <c r="K1465" t="s">
        <v>127</v>
      </c>
      <c r="L1465">
        <v>98105</v>
      </c>
      <c r="M1465" t="s">
        <v>4235</v>
      </c>
      <c r="N1465" t="s">
        <v>135</v>
      </c>
      <c r="O1465" t="s">
        <v>136</v>
      </c>
      <c r="P1465" t="s">
        <v>4236</v>
      </c>
      <c r="Q1465" s="8">
        <v>157000</v>
      </c>
      <c r="R1465">
        <v>1</v>
      </c>
      <c r="S1465" s="8">
        <f>Table3[[#This Row],[Harga]]*Table3[[#This Row],[Quantity]]</f>
        <v>157000</v>
      </c>
      <c r="T1465">
        <v>0.2</v>
      </c>
      <c r="U1465" s="8">
        <f>Table3[[#This Row],[Discount]]*Table3[[#This Row],[Revenue]]</f>
        <v>31400</v>
      </c>
      <c r="V1465" s="8">
        <f>Table3[[#This Row],[Revenue]]-Table3[[#This Row],[Total Discount]]</f>
        <v>125600</v>
      </c>
    </row>
    <row r="1466" spans="1:22" x14ac:dyDescent="0.35">
      <c r="A1466">
        <v>1462</v>
      </c>
      <c r="B1466" t="s">
        <v>4237</v>
      </c>
      <c r="C1466" s="5">
        <v>42819</v>
      </c>
      <c r="D1466" s="6">
        <v>2017</v>
      </c>
      <c r="E1466" s="5" t="s">
        <v>159</v>
      </c>
      <c r="F1466" s="7">
        <v>25</v>
      </c>
      <c r="G1466" t="s">
        <v>24</v>
      </c>
      <c r="H1466" t="s">
        <v>25</v>
      </c>
      <c r="I1466" t="s">
        <v>1196</v>
      </c>
      <c r="J1466" t="s">
        <v>37</v>
      </c>
      <c r="K1466" t="s">
        <v>82</v>
      </c>
      <c r="L1466">
        <v>53209</v>
      </c>
      <c r="M1466" t="s">
        <v>4238</v>
      </c>
      <c r="N1466" t="s">
        <v>30</v>
      </c>
      <c r="O1466" t="s">
        <v>108</v>
      </c>
      <c r="P1466" t="s">
        <v>4239</v>
      </c>
      <c r="Q1466" s="8">
        <v>91000</v>
      </c>
      <c r="R1466">
        <v>1</v>
      </c>
      <c r="S1466" s="8">
        <f>Table3[[#This Row],[Harga]]*Table3[[#This Row],[Quantity]]</f>
        <v>91000</v>
      </c>
      <c r="T1466">
        <v>0</v>
      </c>
      <c r="U1466" s="8">
        <f>Table3[[#This Row],[Discount]]*Table3[[#This Row],[Revenue]]</f>
        <v>0</v>
      </c>
      <c r="V1466" s="8">
        <f>Table3[[#This Row],[Revenue]]-Table3[[#This Row],[Total Discount]]</f>
        <v>91000</v>
      </c>
    </row>
    <row r="1467" spans="1:22" x14ac:dyDescent="0.35">
      <c r="A1467">
        <v>1463</v>
      </c>
      <c r="B1467" t="s">
        <v>4240</v>
      </c>
      <c r="C1467" s="5">
        <v>43058</v>
      </c>
      <c r="D1467" s="6">
        <v>2017</v>
      </c>
      <c r="E1467" s="5" t="s">
        <v>23</v>
      </c>
      <c r="F1467" s="7">
        <v>19</v>
      </c>
      <c r="G1467" t="s">
        <v>67</v>
      </c>
      <c r="H1467" t="s">
        <v>25</v>
      </c>
      <c r="I1467" t="s">
        <v>2607</v>
      </c>
      <c r="J1467" t="s">
        <v>27</v>
      </c>
      <c r="K1467" t="s">
        <v>274</v>
      </c>
      <c r="L1467">
        <v>90049</v>
      </c>
      <c r="M1467" t="s">
        <v>4241</v>
      </c>
      <c r="N1467" t="s">
        <v>40</v>
      </c>
      <c r="O1467" t="s">
        <v>84</v>
      </c>
      <c r="P1467" t="s">
        <v>4242</v>
      </c>
      <c r="Q1467" s="8">
        <v>306000</v>
      </c>
      <c r="R1467">
        <v>9</v>
      </c>
      <c r="S1467" s="8">
        <f>Table3[[#This Row],[Harga]]*Table3[[#This Row],[Quantity]]</f>
        <v>2754000</v>
      </c>
      <c r="T1467">
        <v>0</v>
      </c>
      <c r="U1467" s="8">
        <f>Table3[[#This Row],[Discount]]*Table3[[#This Row],[Revenue]]</f>
        <v>0</v>
      </c>
      <c r="V1467" s="8">
        <f>Table3[[#This Row],[Revenue]]-Table3[[#This Row],[Total Discount]]</f>
        <v>2754000</v>
      </c>
    </row>
    <row r="1468" spans="1:22" x14ac:dyDescent="0.35">
      <c r="A1468">
        <v>1464</v>
      </c>
      <c r="B1468" t="s">
        <v>4243</v>
      </c>
      <c r="C1468" s="5">
        <v>42678</v>
      </c>
      <c r="D1468" s="6">
        <v>2016</v>
      </c>
      <c r="E1468" s="5" t="s">
        <v>23</v>
      </c>
      <c r="F1468" s="7">
        <v>4</v>
      </c>
      <c r="G1468" t="s">
        <v>51</v>
      </c>
      <c r="H1468" t="s">
        <v>25</v>
      </c>
      <c r="I1468" t="s">
        <v>1397</v>
      </c>
      <c r="J1468" t="s">
        <v>27</v>
      </c>
      <c r="K1468" t="s">
        <v>213</v>
      </c>
      <c r="L1468">
        <v>94122</v>
      </c>
      <c r="M1468" t="s">
        <v>2758</v>
      </c>
      <c r="N1468" t="s">
        <v>30</v>
      </c>
      <c r="O1468" t="s">
        <v>55</v>
      </c>
      <c r="P1468" t="s">
        <v>2759</v>
      </c>
      <c r="Q1468" s="8">
        <v>22000</v>
      </c>
      <c r="R1468">
        <v>7</v>
      </c>
      <c r="S1468" s="8">
        <f>Table3[[#This Row],[Harga]]*Table3[[#This Row],[Quantity]]</f>
        <v>154000</v>
      </c>
      <c r="T1468">
        <v>0</v>
      </c>
      <c r="U1468" s="8">
        <f>Table3[[#This Row],[Discount]]*Table3[[#This Row],[Revenue]]</f>
        <v>0</v>
      </c>
      <c r="V1468" s="8">
        <f>Table3[[#This Row],[Revenue]]-Table3[[#This Row],[Total Discount]]</f>
        <v>154000</v>
      </c>
    </row>
    <row r="1469" spans="1:22" x14ac:dyDescent="0.35">
      <c r="A1469">
        <v>1465</v>
      </c>
      <c r="B1469" t="s">
        <v>4244</v>
      </c>
      <c r="C1469" s="5">
        <v>43083</v>
      </c>
      <c r="D1469" s="6">
        <v>2017</v>
      </c>
      <c r="E1469" s="5" t="s">
        <v>66</v>
      </c>
      <c r="F1469" s="7">
        <v>14</v>
      </c>
      <c r="G1469" t="s">
        <v>67</v>
      </c>
      <c r="H1469" t="s">
        <v>139</v>
      </c>
      <c r="I1469" t="s">
        <v>2537</v>
      </c>
      <c r="J1469" t="s">
        <v>75</v>
      </c>
      <c r="K1469" t="s">
        <v>193</v>
      </c>
      <c r="L1469">
        <v>92024</v>
      </c>
      <c r="M1469" t="s">
        <v>4245</v>
      </c>
      <c r="N1469" t="s">
        <v>30</v>
      </c>
      <c r="O1469" t="s">
        <v>55</v>
      </c>
      <c r="P1469" t="s">
        <v>4246</v>
      </c>
      <c r="Q1469" s="8">
        <v>27000</v>
      </c>
      <c r="R1469">
        <v>3</v>
      </c>
      <c r="S1469" s="8">
        <f>Table3[[#This Row],[Harga]]*Table3[[#This Row],[Quantity]]</f>
        <v>81000</v>
      </c>
      <c r="T1469">
        <v>0</v>
      </c>
      <c r="U1469" s="8">
        <f>Table3[[#This Row],[Discount]]*Table3[[#This Row],[Revenue]]</f>
        <v>0</v>
      </c>
      <c r="V1469" s="8">
        <f>Table3[[#This Row],[Revenue]]-Table3[[#This Row],[Total Discount]]</f>
        <v>81000</v>
      </c>
    </row>
    <row r="1470" spans="1:22" x14ac:dyDescent="0.35">
      <c r="A1470">
        <v>1466</v>
      </c>
      <c r="B1470" t="s">
        <v>4247</v>
      </c>
      <c r="C1470" s="5">
        <v>43051</v>
      </c>
      <c r="D1470" s="6">
        <v>2017</v>
      </c>
      <c r="E1470" s="5" t="s">
        <v>23</v>
      </c>
      <c r="F1470" s="7">
        <v>12</v>
      </c>
      <c r="G1470" t="s">
        <v>51</v>
      </c>
      <c r="H1470" t="s">
        <v>105</v>
      </c>
      <c r="I1470" t="s">
        <v>4248</v>
      </c>
      <c r="J1470" t="s">
        <v>75</v>
      </c>
      <c r="K1470" t="s">
        <v>188</v>
      </c>
      <c r="L1470">
        <v>85301</v>
      </c>
      <c r="M1470" t="s">
        <v>501</v>
      </c>
      <c r="N1470" t="s">
        <v>135</v>
      </c>
      <c r="O1470" t="s">
        <v>162</v>
      </c>
      <c r="P1470" t="s">
        <v>502</v>
      </c>
      <c r="Q1470" s="8">
        <v>21000</v>
      </c>
      <c r="R1470">
        <v>4</v>
      </c>
      <c r="S1470" s="8">
        <f>Table3[[#This Row],[Harga]]*Table3[[#This Row],[Quantity]]</f>
        <v>84000</v>
      </c>
      <c r="T1470">
        <v>0.2</v>
      </c>
      <c r="U1470" s="8">
        <f>Table3[[#This Row],[Discount]]*Table3[[#This Row],[Revenue]]</f>
        <v>16800</v>
      </c>
      <c r="V1470" s="8">
        <f>Table3[[#This Row],[Revenue]]-Table3[[#This Row],[Total Discount]]</f>
        <v>67200</v>
      </c>
    </row>
    <row r="1471" spans="1:22" x14ac:dyDescent="0.35">
      <c r="A1471">
        <v>1467</v>
      </c>
      <c r="B1471" t="s">
        <v>4249</v>
      </c>
      <c r="C1471" s="5">
        <v>42600</v>
      </c>
      <c r="D1471" s="6">
        <v>2016</v>
      </c>
      <c r="E1471" s="5" t="s">
        <v>93</v>
      </c>
      <c r="F1471" s="7">
        <v>18</v>
      </c>
      <c r="G1471" t="s">
        <v>35</v>
      </c>
      <c r="H1471" t="s">
        <v>25</v>
      </c>
      <c r="I1471" t="s">
        <v>319</v>
      </c>
      <c r="J1471" t="s">
        <v>37</v>
      </c>
      <c r="K1471" t="s">
        <v>127</v>
      </c>
      <c r="L1471">
        <v>10035</v>
      </c>
      <c r="M1471" t="s">
        <v>2544</v>
      </c>
      <c r="N1471" t="s">
        <v>135</v>
      </c>
      <c r="O1471" t="s">
        <v>136</v>
      </c>
      <c r="P1471" t="s">
        <v>2545</v>
      </c>
      <c r="Q1471" s="8">
        <v>40000</v>
      </c>
      <c r="R1471">
        <v>1</v>
      </c>
      <c r="S1471" s="8">
        <f>Table3[[#This Row],[Harga]]*Table3[[#This Row],[Quantity]]</f>
        <v>40000</v>
      </c>
      <c r="T1471">
        <v>0</v>
      </c>
      <c r="U1471" s="8">
        <f>Table3[[#This Row],[Discount]]*Table3[[#This Row],[Revenue]]</f>
        <v>0</v>
      </c>
      <c r="V1471" s="8">
        <f>Table3[[#This Row],[Revenue]]-Table3[[#This Row],[Total Discount]]</f>
        <v>40000</v>
      </c>
    </row>
    <row r="1472" spans="1:22" x14ac:dyDescent="0.35">
      <c r="A1472">
        <v>1468</v>
      </c>
      <c r="B1472" t="s">
        <v>4250</v>
      </c>
      <c r="C1472" s="5">
        <v>42913</v>
      </c>
      <c r="D1472" s="6">
        <v>2017</v>
      </c>
      <c r="E1472" s="5" t="s">
        <v>34</v>
      </c>
      <c r="F1472" s="7">
        <v>27</v>
      </c>
      <c r="G1472" t="s">
        <v>51</v>
      </c>
      <c r="H1472" t="s">
        <v>139</v>
      </c>
      <c r="I1472" t="s">
        <v>4251</v>
      </c>
      <c r="J1472" t="s">
        <v>75</v>
      </c>
      <c r="K1472" t="s">
        <v>89</v>
      </c>
      <c r="L1472">
        <v>13601</v>
      </c>
      <c r="M1472" t="s">
        <v>1454</v>
      </c>
      <c r="N1472" t="s">
        <v>30</v>
      </c>
      <c r="O1472" t="s">
        <v>108</v>
      </c>
      <c r="P1472" t="s">
        <v>1455</v>
      </c>
      <c r="Q1472" s="8">
        <v>284000</v>
      </c>
      <c r="R1472">
        <v>3</v>
      </c>
      <c r="S1472" s="8">
        <f>Table3[[#This Row],[Harga]]*Table3[[#This Row],[Quantity]]</f>
        <v>852000</v>
      </c>
      <c r="T1472">
        <v>0.1</v>
      </c>
      <c r="U1472" s="8">
        <f>Table3[[#This Row],[Discount]]*Table3[[#This Row],[Revenue]]</f>
        <v>85200</v>
      </c>
      <c r="V1472" s="8">
        <f>Table3[[#This Row],[Revenue]]-Table3[[#This Row],[Total Discount]]</f>
        <v>766800</v>
      </c>
    </row>
    <row r="1473" spans="1:22" x14ac:dyDescent="0.35">
      <c r="A1473">
        <v>1469</v>
      </c>
      <c r="B1473" t="s">
        <v>4252</v>
      </c>
      <c r="C1473" s="5">
        <v>42859</v>
      </c>
      <c r="D1473" s="6">
        <v>2017</v>
      </c>
      <c r="E1473" s="5" t="s">
        <v>87</v>
      </c>
      <c r="F1473" s="7">
        <v>4</v>
      </c>
      <c r="G1473" t="s">
        <v>24</v>
      </c>
      <c r="H1473" t="s">
        <v>25</v>
      </c>
      <c r="I1473" t="s">
        <v>642</v>
      </c>
      <c r="J1473" t="s">
        <v>27</v>
      </c>
      <c r="K1473" t="s">
        <v>420</v>
      </c>
      <c r="L1473">
        <v>45503</v>
      </c>
      <c r="M1473" t="s">
        <v>4253</v>
      </c>
      <c r="N1473" t="s">
        <v>40</v>
      </c>
      <c r="O1473" t="s">
        <v>71</v>
      </c>
      <c r="P1473" t="s">
        <v>4254</v>
      </c>
      <c r="Q1473" s="8">
        <v>3000</v>
      </c>
      <c r="R1473">
        <v>1</v>
      </c>
      <c r="S1473" s="8">
        <f>Table3[[#This Row],[Harga]]*Table3[[#This Row],[Quantity]]</f>
        <v>3000</v>
      </c>
      <c r="T1473">
        <v>0.7</v>
      </c>
      <c r="U1473" s="8">
        <f>Table3[[#This Row],[Discount]]*Table3[[#This Row],[Revenue]]</f>
        <v>2100</v>
      </c>
      <c r="V1473" s="8">
        <f>Table3[[#This Row],[Revenue]]-Table3[[#This Row],[Total Discount]]</f>
        <v>900</v>
      </c>
    </row>
    <row r="1474" spans="1:22" x14ac:dyDescent="0.35">
      <c r="A1474">
        <v>1470</v>
      </c>
      <c r="B1474" t="s">
        <v>4255</v>
      </c>
      <c r="C1474" s="5">
        <v>42362</v>
      </c>
      <c r="D1474" s="6">
        <v>2015</v>
      </c>
      <c r="E1474" s="5" t="s">
        <v>66</v>
      </c>
      <c r="F1474" s="7">
        <v>24</v>
      </c>
      <c r="G1474" t="s">
        <v>116</v>
      </c>
      <c r="H1474" t="s">
        <v>25</v>
      </c>
      <c r="I1474" t="s">
        <v>2287</v>
      </c>
      <c r="J1474" t="s">
        <v>27</v>
      </c>
      <c r="K1474" t="s">
        <v>166</v>
      </c>
      <c r="L1474">
        <v>90032</v>
      </c>
      <c r="M1474" t="s">
        <v>1872</v>
      </c>
      <c r="N1474" t="s">
        <v>40</v>
      </c>
      <c r="O1474" t="s">
        <v>71</v>
      </c>
      <c r="P1474" t="s">
        <v>1873</v>
      </c>
      <c r="Q1474" s="8">
        <v>20000</v>
      </c>
      <c r="R1474">
        <v>4</v>
      </c>
      <c r="S1474" s="8">
        <f>Table3[[#This Row],[Harga]]*Table3[[#This Row],[Quantity]]</f>
        <v>80000</v>
      </c>
      <c r="T1474">
        <v>0.2</v>
      </c>
      <c r="U1474" s="8">
        <f>Table3[[#This Row],[Discount]]*Table3[[#This Row],[Revenue]]</f>
        <v>16000</v>
      </c>
      <c r="V1474" s="8">
        <f>Table3[[#This Row],[Revenue]]-Table3[[#This Row],[Total Discount]]</f>
        <v>64000</v>
      </c>
    </row>
    <row r="1475" spans="1:22" x14ac:dyDescent="0.35">
      <c r="A1475">
        <v>1471</v>
      </c>
      <c r="B1475" t="s">
        <v>4256</v>
      </c>
      <c r="C1475" s="5">
        <v>42851</v>
      </c>
      <c r="D1475" s="6">
        <v>2017</v>
      </c>
      <c r="E1475" s="5" t="s">
        <v>58</v>
      </c>
      <c r="F1475" s="7">
        <v>26</v>
      </c>
      <c r="G1475" t="s">
        <v>24</v>
      </c>
      <c r="H1475" t="s">
        <v>25</v>
      </c>
      <c r="I1475" t="s">
        <v>863</v>
      </c>
      <c r="J1475" t="s">
        <v>75</v>
      </c>
      <c r="K1475" t="s">
        <v>46</v>
      </c>
      <c r="L1475">
        <v>98115</v>
      </c>
      <c r="M1475" t="s">
        <v>2366</v>
      </c>
      <c r="N1475" t="s">
        <v>40</v>
      </c>
      <c r="O1475" t="s">
        <v>63</v>
      </c>
      <c r="P1475" t="s">
        <v>2367</v>
      </c>
      <c r="Q1475" s="8">
        <v>34000</v>
      </c>
      <c r="R1475">
        <v>3</v>
      </c>
      <c r="S1475" s="8">
        <f>Table3[[#This Row],[Harga]]*Table3[[#This Row],[Quantity]]</f>
        <v>102000</v>
      </c>
      <c r="T1475">
        <v>0</v>
      </c>
      <c r="U1475" s="8">
        <f>Table3[[#This Row],[Discount]]*Table3[[#This Row],[Revenue]]</f>
        <v>0</v>
      </c>
      <c r="V1475" s="8">
        <f>Table3[[#This Row],[Revenue]]-Table3[[#This Row],[Total Discount]]</f>
        <v>102000</v>
      </c>
    </row>
    <row r="1476" spans="1:22" x14ac:dyDescent="0.35">
      <c r="A1476">
        <v>1472</v>
      </c>
      <c r="B1476" t="s">
        <v>4257</v>
      </c>
      <c r="C1476" s="5">
        <v>43085</v>
      </c>
      <c r="D1476" s="6">
        <v>2017</v>
      </c>
      <c r="E1476" s="5" t="s">
        <v>66</v>
      </c>
      <c r="F1476" s="7">
        <v>16</v>
      </c>
      <c r="G1476" t="s">
        <v>67</v>
      </c>
      <c r="H1476" t="s">
        <v>25</v>
      </c>
      <c r="I1476" t="s">
        <v>4258</v>
      </c>
      <c r="J1476" t="s">
        <v>37</v>
      </c>
      <c r="K1476" t="s">
        <v>151</v>
      </c>
      <c r="L1476">
        <v>92054</v>
      </c>
      <c r="M1476" t="s">
        <v>107</v>
      </c>
      <c r="N1476" t="s">
        <v>30</v>
      </c>
      <c r="O1476" t="s">
        <v>108</v>
      </c>
      <c r="P1476" t="s">
        <v>109</v>
      </c>
      <c r="Q1476" s="8">
        <v>72000</v>
      </c>
      <c r="R1476">
        <v>2</v>
      </c>
      <c r="S1476" s="8">
        <f>Table3[[#This Row],[Harga]]*Table3[[#This Row],[Quantity]]</f>
        <v>144000</v>
      </c>
      <c r="T1476">
        <v>0.2</v>
      </c>
      <c r="U1476" s="8">
        <f>Table3[[#This Row],[Discount]]*Table3[[#This Row],[Revenue]]</f>
        <v>28800</v>
      </c>
      <c r="V1476" s="8">
        <f>Table3[[#This Row],[Revenue]]-Table3[[#This Row],[Total Discount]]</f>
        <v>115200</v>
      </c>
    </row>
    <row r="1477" spans="1:22" x14ac:dyDescent="0.35">
      <c r="A1477">
        <v>1473</v>
      </c>
      <c r="B1477" t="s">
        <v>4259</v>
      </c>
      <c r="C1477" s="5">
        <v>42000</v>
      </c>
      <c r="D1477" s="6">
        <v>2014</v>
      </c>
      <c r="E1477" s="5" t="s">
        <v>66</v>
      </c>
      <c r="F1477" s="7">
        <v>27</v>
      </c>
      <c r="G1477" t="s">
        <v>24</v>
      </c>
      <c r="H1477" t="s">
        <v>139</v>
      </c>
      <c r="I1477" t="s">
        <v>2462</v>
      </c>
      <c r="J1477" t="s">
        <v>27</v>
      </c>
      <c r="K1477" t="s">
        <v>53</v>
      </c>
      <c r="L1477">
        <v>60076</v>
      </c>
      <c r="M1477" t="s">
        <v>2412</v>
      </c>
      <c r="N1477" t="s">
        <v>30</v>
      </c>
      <c r="O1477" t="s">
        <v>55</v>
      </c>
      <c r="P1477" t="s">
        <v>2413</v>
      </c>
      <c r="Q1477" s="8">
        <v>28000</v>
      </c>
      <c r="R1477">
        <v>6</v>
      </c>
      <c r="S1477" s="8">
        <f>Table3[[#This Row],[Harga]]*Table3[[#This Row],[Quantity]]</f>
        <v>168000</v>
      </c>
      <c r="T1477">
        <v>0.6</v>
      </c>
      <c r="U1477" s="8">
        <f>Table3[[#This Row],[Discount]]*Table3[[#This Row],[Revenue]]</f>
        <v>100800</v>
      </c>
      <c r="V1477" s="8">
        <f>Table3[[#This Row],[Revenue]]-Table3[[#This Row],[Total Discount]]</f>
        <v>67200</v>
      </c>
    </row>
    <row r="1478" spans="1:22" x14ac:dyDescent="0.35">
      <c r="A1478">
        <v>1474</v>
      </c>
      <c r="B1478" t="s">
        <v>4260</v>
      </c>
      <c r="C1478" s="5">
        <v>43045</v>
      </c>
      <c r="D1478" s="6">
        <v>2017</v>
      </c>
      <c r="E1478" s="5" t="s">
        <v>23</v>
      </c>
      <c r="F1478" s="7">
        <v>6</v>
      </c>
      <c r="G1478" t="s">
        <v>24</v>
      </c>
      <c r="H1478" t="s">
        <v>139</v>
      </c>
      <c r="I1478" t="s">
        <v>2882</v>
      </c>
      <c r="J1478" t="s">
        <v>27</v>
      </c>
      <c r="K1478" t="s">
        <v>69</v>
      </c>
      <c r="L1478">
        <v>28314</v>
      </c>
      <c r="M1478" t="s">
        <v>228</v>
      </c>
      <c r="N1478" t="s">
        <v>40</v>
      </c>
      <c r="O1478" t="s">
        <v>78</v>
      </c>
      <c r="P1478" t="s">
        <v>229</v>
      </c>
      <c r="Q1478" s="8">
        <v>209000</v>
      </c>
      <c r="R1478">
        <v>3</v>
      </c>
      <c r="S1478" s="8">
        <f>Table3[[#This Row],[Harga]]*Table3[[#This Row],[Quantity]]</f>
        <v>627000</v>
      </c>
      <c r="T1478">
        <v>0.2</v>
      </c>
      <c r="U1478" s="8">
        <f>Table3[[#This Row],[Discount]]*Table3[[#This Row],[Revenue]]</f>
        <v>125400</v>
      </c>
      <c r="V1478" s="8">
        <f>Table3[[#This Row],[Revenue]]-Table3[[#This Row],[Total Discount]]</f>
        <v>501600</v>
      </c>
    </row>
    <row r="1479" spans="1:22" x14ac:dyDescent="0.35">
      <c r="A1479">
        <v>1475</v>
      </c>
      <c r="B1479" t="s">
        <v>4261</v>
      </c>
      <c r="C1479" s="5">
        <v>43085</v>
      </c>
      <c r="D1479" s="6">
        <v>2017</v>
      </c>
      <c r="E1479" s="5" t="s">
        <v>66</v>
      </c>
      <c r="F1479" s="7">
        <v>16</v>
      </c>
      <c r="G1479" t="s">
        <v>67</v>
      </c>
      <c r="H1479" t="s">
        <v>25</v>
      </c>
      <c r="I1479" t="s">
        <v>1141</v>
      </c>
      <c r="J1479" t="s">
        <v>27</v>
      </c>
      <c r="K1479" t="s">
        <v>213</v>
      </c>
      <c r="L1479">
        <v>74133</v>
      </c>
      <c r="M1479" t="s">
        <v>2049</v>
      </c>
      <c r="N1479" t="s">
        <v>40</v>
      </c>
      <c r="O1479" t="s">
        <v>71</v>
      </c>
      <c r="P1479" t="s">
        <v>2050</v>
      </c>
      <c r="Q1479" s="8">
        <v>13000</v>
      </c>
      <c r="R1479">
        <v>5</v>
      </c>
      <c r="S1479" s="8">
        <f>Table3[[#This Row],[Harga]]*Table3[[#This Row],[Quantity]]</f>
        <v>65000</v>
      </c>
      <c r="T1479">
        <v>0</v>
      </c>
      <c r="U1479" s="8">
        <f>Table3[[#This Row],[Discount]]*Table3[[#This Row],[Revenue]]</f>
        <v>0</v>
      </c>
      <c r="V1479" s="8">
        <f>Table3[[#This Row],[Revenue]]-Table3[[#This Row],[Total Discount]]</f>
        <v>65000</v>
      </c>
    </row>
    <row r="1480" spans="1:22" x14ac:dyDescent="0.35">
      <c r="A1480">
        <v>1476</v>
      </c>
      <c r="B1480" t="s">
        <v>4262</v>
      </c>
      <c r="C1480" s="5">
        <v>42131</v>
      </c>
      <c r="D1480" s="6">
        <v>2015</v>
      </c>
      <c r="E1480" s="5" t="s">
        <v>87</v>
      </c>
      <c r="F1480" s="7">
        <v>7</v>
      </c>
      <c r="G1480" t="s">
        <v>67</v>
      </c>
      <c r="H1480" t="s">
        <v>25</v>
      </c>
      <c r="I1480" t="s">
        <v>793</v>
      </c>
      <c r="J1480" t="s">
        <v>27</v>
      </c>
      <c r="K1480" t="s">
        <v>127</v>
      </c>
      <c r="L1480">
        <v>75002</v>
      </c>
      <c r="M1480" t="s">
        <v>1378</v>
      </c>
      <c r="N1480" t="s">
        <v>30</v>
      </c>
      <c r="O1480" t="s">
        <v>48</v>
      </c>
      <c r="P1480" t="s">
        <v>1379</v>
      </c>
      <c r="Q1480" s="8">
        <v>384000</v>
      </c>
      <c r="R1480">
        <v>2</v>
      </c>
      <c r="S1480" s="8">
        <f>Table3[[#This Row],[Harga]]*Table3[[#This Row],[Quantity]]</f>
        <v>768000</v>
      </c>
      <c r="T1480">
        <v>0.3</v>
      </c>
      <c r="U1480" s="8">
        <f>Table3[[#This Row],[Discount]]*Table3[[#This Row],[Revenue]]</f>
        <v>230400</v>
      </c>
      <c r="V1480" s="8">
        <f>Table3[[#This Row],[Revenue]]-Table3[[#This Row],[Total Discount]]</f>
        <v>537600</v>
      </c>
    </row>
    <row r="1481" spans="1:22" x14ac:dyDescent="0.35">
      <c r="A1481">
        <v>1477</v>
      </c>
      <c r="B1481" t="s">
        <v>4263</v>
      </c>
      <c r="C1481" s="5">
        <v>43073</v>
      </c>
      <c r="D1481" s="6">
        <v>2017</v>
      </c>
      <c r="E1481" s="5" t="s">
        <v>66</v>
      </c>
      <c r="F1481" s="7">
        <v>4</v>
      </c>
      <c r="G1481" t="s">
        <v>67</v>
      </c>
      <c r="H1481" t="s">
        <v>25</v>
      </c>
      <c r="I1481" t="s">
        <v>36</v>
      </c>
      <c r="J1481" t="s">
        <v>37</v>
      </c>
      <c r="K1481" t="s">
        <v>82</v>
      </c>
      <c r="L1481">
        <v>19143</v>
      </c>
      <c r="M1481" t="s">
        <v>4264</v>
      </c>
      <c r="N1481" t="s">
        <v>30</v>
      </c>
      <c r="O1481" t="s">
        <v>108</v>
      </c>
      <c r="P1481" t="s">
        <v>4265</v>
      </c>
      <c r="Q1481" s="8">
        <v>189000</v>
      </c>
      <c r="R1481">
        <v>7</v>
      </c>
      <c r="S1481" s="8">
        <f>Table3[[#This Row],[Harga]]*Table3[[#This Row],[Quantity]]</f>
        <v>1323000</v>
      </c>
      <c r="T1481">
        <v>0.3</v>
      </c>
      <c r="U1481" s="8">
        <f>Table3[[#This Row],[Discount]]*Table3[[#This Row],[Revenue]]</f>
        <v>396900</v>
      </c>
      <c r="V1481" s="8">
        <f>Table3[[#This Row],[Revenue]]-Table3[[#This Row],[Total Discount]]</f>
        <v>926100</v>
      </c>
    </row>
    <row r="1482" spans="1:22" x14ac:dyDescent="0.35">
      <c r="A1482">
        <v>1478</v>
      </c>
      <c r="B1482" t="s">
        <v>4266</v>
      </c>
      <c r="C1482" s="5">
        <v>43011</v>
      </c>
      <c r="D1482" s="6">
        <v>2017</v>
      </c>
      <c r="E1482" s="5" t="s">
        <v>44</v>
      </c>
      <c r="F1482" s="7">
        <v>3</v>
      </c>
      <c r="G1482" t="s">
        <v>24</v>
      </c>
      <c r="H1482" t="s">
        <v>25</v>
      </c>
      <c r="I1482" t="s">
        <v>1627</v>
      </c>
      <c r="J1482" t="s">
        <v>27</v>
      </c>
      <c r="K1482" t="s">
        <v>89</v>
      </c>
      <c r="L1482">
        <v>14609</v>
      </c>
      <c r="M1482" t="s">
        <v>4267</v>
      </c>
      <c r="N1482" t="s">
        <v>40</v>
      </c>
      <c r="O1482" t="s">
        <v>84</v>
      </c>
      <c r="P1482" t="s">
        <v>4268</v>
      </c>
      <c r="Q1482" s="8">
        <v>23000</v>
      </c>
      <c r="R1482">
        <v>2</v>
      </c>
      <c r="S1482" s="8">
        <f>Table3[[#This Row],[Harga]]*Table3[[#This Row],[Quantity]]</f>
        <v>46000</v>
      </c>
      <c r="T1482">
        <v>0</v>
      </c>
      <c r="U1482" s="8">
        <f>Table3[[#This Row],[Discount]]*Table3[[#This Row],[Revenue]]</f>
        <v>0</v>
      </c>
      <c r="V1482" s="8">
        <f>Table3[[#This Row],[Revenue]]-Table3[[#This Row],[Total Discount]]</f>
        <v>46000</v>
      </c>
    </row>
    <row r="1483" spans="1:22" x14ac:dyDescent="0.35">
      <c r="A1483">
        <v>1479</v>
      </c>
      <c r="B1483" t="s">
        <v>4269</v>
      </c>
      <c r="C1483" s="5">
        <v>41652</v>
      </c>
      <c r="D1483" s="6">
        <v>2014</v>
      </c>
      <c r="E1483" s="5" t="s">
        <v>115</v>
      </c>
      <c r="F1483" s="7">
        <v>13</v>
      </c>
      <c r="G1483" t="s">
        <v>35</v>
      </c>
      <c r="H1483" t="s">
        <v>139</v>
      </c>
      <c r="I1483" t="s">
        <v>2281</v>
      </c>
      <c r="J1483" t="s">
        <v>27</v>
      </c>
      <c r="K1483" t="s">
        <v>354</v>
      </c>
      <c r="L1483">
        <v>29464</v>
      </c>
      <c r="M1483" t="s">
        <v>4238</v>
      </c>
      <c r="N1483" t="s">
        <v>30</v>
      </c>
      <c r="O1483" t="s">
        <v>108</v>
      </c>
      <c r="P1483" t="s">
        <v>4239</v>
      </c>
      <c r="Q1483" s="8">
        <v>91000</v>
      </c>
      <c r="R1483">
        <v>6</v>
      </c>
      <c r="S1483" s="8">
        <f>Table3[[#This Row],[Harga]]*Table3[[#This Row],[Quantity]]</f>
        <v>546000</v>
      </c>
      <c r="T1483">
        <v>0</v>
      </c>
      <c r="U1483" s="8">
        <f>Table3[[#This Row],[Discount]]*Table3[[#This Row],[Revenue]]</f>
        <v>0</v>
      </c>
      <c r="V1483" s="8">
        <f>Table3[[#This Row],[Revenue]]-Table3[[#This Row],[Total Discount]]</f>
        <v>546000</v>
      </c>
    </row>
    <row r="1484" spans="1:22" x14ac:dyDescent="0.35">
      <c r="A1484">
        <v>1480</v>
      </c>
      <c r="B1484" t="s">
        <v>4270</v>
      </c>
      <c r="C1484" s="5">
        <v>42167</v>
      </c>
      <c r="D1484" s="6">
        <v>2015</v>
      </c>
      <c r="E1484" s="5" t="s">
        <v>34</v>
      </c>
      <c r="F1484" s="7">
        <v>12</v>
      </c>
      <c r="G1484" t="s">
        <v>67</v>
      </c>
      <c r="H1484" t="s">
        <v>25</v>
      </c>
      <c r="I1484" t="s">
        <v>4271</v>
      </c>
      <c r="J1484" t="s">
        <v>27</v>
      </c>
      <c r="K1484" t="s">
        <v>651</v>
      </c>
      <c r="L1484">
        <v>19134</v>
      </c>
      <c r="M1484" t="s">
        <v>4272</v>
      </c>
      <c r="N1484" t="s">
        <v>40</v>
      </c>
      <c r="O1484" t="s">
        <v>63</v>
      </c>
      <c r="P1484" t="s">
        <v>4273</v>
      </c>
      <c r="Q1484" s="8">
        <v>21000</v>
      </c>
      <c r="R1484">
        <v>4</v>
      </c>
      <c r="S1484" s="8">
        <f>Table3[[#This Row],[Harga]]*Table3[[#This Row],[Quantity]]</f>
        <v>84000</v>
      </c>
      <c r="T1484">
        <v>0.2</v>
      </c>
      <c r="U1484" s="8">
        <f>Table3[[#This Row],[Discount]]*Table3[[#This Row],[Revenue]]</f>
        <v>16800</v>
      </c>
      <c r="V1484" s="8">
        <f>Table3[[#This Row],[Revenue]]-Table3[[#This Row],[Total Discount]]</f>
        <v>67200</v>
      </c>
    </row>
    <row r="1485" spans="1:22" x14ac:dyDescent="0.35">
      <c r="A1485">
        <v>1481</v>
      </c>
      <c r="B1485" t="s">
        <v>4274</v>
      </c>
      <c r="C1485" s="5">
        <v>41832</v>
      </c>
      <c r="D1485" s="6">
        <v>2014</v>
      </c>
      <c r="E1485" s="5" t="s">
        <v>104</v>
      </c>
      <c r="F1485" s="7">
        <v>12</v>
      </c>
      <c r="G1485" t="s">
        <v>67</v>
      </c>
      <c r="H1485" t="s">
        <v>139</v>
      </c>
      <c r="I1485" t="s">
        <v>307</v>
      </c>
      <c r="J1485" t="s">
        <v>27</v>
      </c>
      <c r="K1485" t="s">
        <v>133</v>
      </c>
      <c r="L1485">
        <v>98115</v>
      </c>
      <c r="M1485" t="s">
        <v>4264</v>
      </c>
      <c r="N1485" t="s">
        <v>30</v>
      </c>
      <c r="O1485" t="s">
        <v>108</v>
      </c>
      <c r="P1485" t="s">
        <v>4265</v>
      </c>
      <c r="Q1485" s="8">
        <v>189000</v>
      </c>
      <c r="R1485">
        <v>4</v>
      </c>
      <c r="S1485" s="8">
        <f>Table3[[#This Row],[Harga]]*Table3[[#This Row],[Quantity]]</f>
        <v>756000</v>
      </c>
      <c r="T1485">
        <v>0.2</v>
      </c>
      <c r="U1485" s="8">
        <f>Table3[[#This Row],[Discount]]*Table3[[#This Row],[Revenue]]</f>
        <v>151200</v>
      </c>
      <c r="V1485" s="8">
        <f>Table3[[#This Row],[Revenue]]-Table3[[#This Row],[Total Discount]]</f>
        <v>604800</v>
      </c>
    </row>
    <row r="1486" spans="1:22" x14ac:dyDescent="0.35">
      <c r="A1486">
        <v>1482</v>
      </c>
      <c r="B1486" t="s">
        <v>4275</v>
      </c>
      <c r="C1486" s="5">
        <v>41979</v>
      </c>
      <c r="D1486" s="6">
        <v>2014</v>
      </c>
      <c r="E1486" s="5" t="s">
        <v>66</v>
      </c>
      <c r="F1486" s="7">
        <v>6</v>
      </c>
      <c r="G1486" t="s">
        <v>67</v>
      </c>
      <c r="H1486" t="s">
        <v>139</v>
      </c>
      <c r="I1486" t="s">
        <v>311</v>
      </c>
      <c r="J1486" t="s">
        <v>27</v>
      </c>
      <c r="K1486" t="s">
        <v>61</v>
      </c>
      <c r="L1486">
        <v>97477</v>
      </c>
      <c r="M1486" t="s">
        <v>1624</v>
      </c>
      <c r="N1486" t="s">
        <v>40</v>
      </c>
      <c r="O1486" t="s">
        <v>84</v>
      </c>
      <c r="P1486" t="s">
        <v>1625</v>
      </c>
      <c r="Q1486" s="8">
        <v>156000</v>
      </c>
      <c r="R1486">
        <v>3</v>
      </c>
      <c r="S1486" s="8">
        <f>Table3[[#This Row],[Harga]]*Table3[[#This Row],[Quantity]]</f>
        <v>468000</v>
      </c>
      <c r="T1486">
        <v>0.2</v>
      </c>
      <c r="U1486" s="8">
        <f>Table3[[#This Row],[Discount]]*Table3[[#This Row],[Revenue]]</f>
        <v>93600</v>
      </c>
      <c r="V1486" s="8">
        <f>Table3[[#This Row],[Revenue]]-Table3[[#This Row],[Total Discount]]</f>
        <v>374400</v>
      </c>
    </row>
    <row r="1487" spans="1:22" x14ac:dyDescent="0.35">
      <c r="A1487">
        <v>1483</v>
      </c>
      <c r="B1487" t="s">
        <v>4276</v>
      </c>
      <c r="C1487" s="5">
        <v>42515</v>
      </c>
      <c r="D1487" s="6">
        <v>2016</v>
      </c>
      <c r="E1487" s="5" t="s">
        <v>87</v>
      </c>
      <c r="F1487" s="7">
        <v>25</v>
      </c>
      <c r="G1487" t="s">
        <v>51</v>
      </c>
      <c r="H1487" t="s">
        <v>25</v>
      </c>
      <c r="I1487" t="s">
        <v>4277</v>
      </c>
      <c r="J1487" t="s">
        <v>75</v>
      </c>
      <c r="K1487" t="s">
        <v>76</v>
      </c>
      <c r="L1487">
        <v>31907</v>
      </c>
      <c r="M1487" t="s">
        <v>4278</v>
      </c>
      <c r="N1487" t="s">
        <v>30</v>
      </c>
      <c r="O1487" t="s">
        <v>55</v>
      </c>
      <c r="P1487" t="s">
        <v>4279</v>
      </c>
      <c r="Q1487" s="8">
        <v>25000</v>
      </c>
      <c r="R1487">
        <v>4</v>
      </c>
      <c r="S1487" s="8">
        <f>Table3[[#This Row],[Harga]]*Table3[[#This Row],[Quantity]]</f>
        <v>100000</v>
      </c>
      <c r="T1487">
        <v>0</v>
      </c>
      <c r="U1487" s="8">
        <f>Table3[[#This Row],[Discount]]*Table3[[#This Row],[Revenue]]</f>
        <v>0</v>
      </c>
      <c r="V1487" s="8">
        <f>Table3[[#This Row],[Revenue]]-Table3[[#This Row],[Total Discount]]</f>
        <v>100000</v>
      </c>
    </row>
    <row r="1488" spans="1:22" x14ac:dyDescent="0.35">
      <c r="A1488">
        <v>1484</v>
      </c>
      <c r="B1488" t="s">
        <v>4280</v>
      </c>
      <c r="C1488" s="5">
        <v>42421</v>
      </c>
      <c r="D1488" s="6">
        <v>2016</v>
      </c>
      <c r="E1488" s="5" t="s">
        <v>344</v>
      </c>
      <c r="F1488" s="7">
        <v>21</v>
      </c>
      <c r="G1488" t="s">
        <v>35</v>
      </c>
      <c r="H1488" t="s">
        <v>25</v>
      </c>
      <c r="I1488" t="s">
        <v>3867</v>
      </c>
      <c r="J1488" t="s">
        <v>37</v>
      </c>
      <c r="K1488" t="s">
        <v>82</v>
      </c>
      <c r="L1488">
        <v>90032</v>
      </c>
      <c r="M1488" t="s">
        <v>4281</v>
      </c>
      <c r="N1488" t="s">
        <v>135</v>
      </c>
      <c r="O1488" t="s">
        <v>162</v>
      </c>
      <c r="P1488" t="s">
        <v>4282</v>
      </c>
      <c r="Q1488" s="8">
        <v>13000</v>
      </c>
      <c r="R1488">
        <v>1</v>
      </c>
      <c r="S1488" s="8">
        <f>Table3[[#This Row],[Harga]]*Table3[[#This Row],[Quantity]]</f>
        <v>13000</v>
      </c>
      <c r="T1488">
        <v>0</v>
      </c>
      <c r="U1488" s="8">
        <f>Table3[[#This Row],[Discount]]*Table3[[#This Row],[Revenue]]</f>
        <v>0</v>
      </c>
      <c r="V1488" s="8">
        <f>Table3[[#This Row],[Revenue]]-Table3[[#This Row],[Total Discount]]</f>
        <v>13000</v>
      </c>
    </row>
    <row r="1489" spans="1:22" x14ac:dyDescent="0.35">
      <c r="A1489">
        <v>1485</v>
      </c>
      <c r="B1489" t="s">
        <v>4283</v>
      </c>
      <c r="C1489" s="5">
        <v>42645</v>
      </c>
      <c r="D1489" s="6">
        <v>2016</v>
      </c>
      <c r="E1489" s="5" t="s">
        <v>44</v>
      </c>
      <c r="F1489" s="7">
        <v>2</v>
      </c>
      <c r="G1489" t="s">
        <v>35</v>
      </c>
      <c r="H1489" t="s">
        <v>25</v>
      </c>
      <c r="I1489" t="s">
        <v>3884</v>
      </c>
      <c r="J1489" t="s">
        <v>37</v>
      </c>
      <c r="K1489" t="s">
        <v>61</v>
      </c>
      <c r="L1489">
        <v>10024</v>
      </c>
      <c r="M1489" t="s">
        <v>1255</v>
      </c>
      <c r="N1489" t="s">
        <v>40</v>
      </c>
      <c r="O1489" t="s">
        <v>78</v>
      </c>
      <c r="P1489" t="s">
        <v>1256</v>
      </c>
      <c r="Q1489" s="8">
        <v>62000</v>
      </c>
      <c r="R1489">
        <v>3</v>
      </c>
      <c r="S1489" s="8">
        <f>Table3[[#This Row],[Harga]]*Table3[[#This Row],[Quantity]]</f>
        <v>186000</v>
      </c>
      <c r="T1489">
        <v>0</v>
      </c>
      <c r="U1489" s="8">
        <f>Table3[[#This Row],[Discount]]*Table3[[#This Row],[Revenue]]</f>
        <v>0</v>
      </c>
      <c r="V1489" s="8">
        <f>Table3[[#This Row],[Revenue]]-Table3[[#This Row],[Total Discount]]</f>
        <v>186000</v>
      </c>
    </row>
    <row r="1490" spans="1:22" x14ac:dyDescent="0.35">
      <c r="A1490">
        <v>1486</v>
      </c>
      <c r="B1490" t="s">
        <v>4284</v>
      </c>
      <c r="C1490" s="5">
        <v>42805</v>
      </c>
      <c r="D1490" s="6">
        <v>2017</v>
      </c>
      <c r="E1490" s="5" t="s">
        <v>159</v>
      </c>
      <c r="F1490" s="7">
        <v>11</v>
      </c>
      <c r="G1490" t="s">
        <v>51</v>
      </c>
      <c r="H1490" t="s">
        <v>25</v>
      </c>
      <c r="I1490" t="s">
        <v>407</v>
      </c>
      <c r="J1490" t="s">
        <v>27</v>
      </c>
      <c r="K1490" t="s">
        <v>151</v>
      </c>
      <c r="L1490">
        <v>48227</v>
      </c>
      <c r="M1490" t="s">
        <v>3057</v>
      </c>
      <c r="N1490" t="s">
        <v>40</v>
      </c>
      <c r="O1490" t="s">
        <v>71</v>
      </c>
      <c r="P1490" t="s">
        <v>3058</v>
      </c>
      <c r="Q1490" s="8">
        <v>896000</v>
      </c>
      <c r="R1490">
        <v>4</v>
      </c>
      <c r="S1490" s="8">
        <f>Table3[[#This Row],[Harga]]*Table3[[#This Row],[Quantity]]</f>
        <v>3584000</v>
      </c>
      <c r="T1490">
        <v>0</v>
      </c>
      <c r="U1490" s="8">
        <f>Table3[[#This Row],[Discount]]*Table3[[#This Row],[Revenue]]</f>
        <v>0</v>
      </c>
      <c r="V1490" s="8">
        <f>Table3[[#This Row],[Revenue]]-Table3[[#This Row],[Total Discount]]</f>
        <v>3584000</v>
      </c>
    </row>
    <row r="1491" spans="1:22" x14ac:dyDescent="0.35">
      <c r="A1491">
        <v>1487</v>
      </c>
      <c r="B1491" t="s">
        <v>4285</v>
      </c>
      <c r="C1491" s="5">
        <v>42622</v>
      </c>
      <c r="D1491" s="6">
        <v>2016</v>
      </c>
      <c r="E1491" s="5" t="s">
        <v>111</v>
      </c>
      <c r="F1491" s="7">
        <v>9</v>
      </c>
      <c r="G1491" t="s">
        <v>24</v>
      </c>
      <c r="H1491" t="s">
        <v>25</v>
      </c>
      <c r="I1491" t="s">
        <v>1171</v>
      </c>
      <c r="J1491" t="s">
        <v>27</v>
      </c>
      <c r="K1491" t="s">
        <v>545</v>
      </c>
      <c r="L1491">
        <v>95207</v>
      </c>
      <c r="M1491" t="s">
        <v>206</v>
      </c>
      <c r="N1491" t="s">
        <v>40</v>
      </c>
      <c r="O1491" t="s">
        <v>71</v>
      </c>
      <c r="P1491" t="s">
        <v>4286</v>
      </c>
      <c r="Q1491" s="8">
        <v>5000</v>
      </c>
      <c r="R1491">
        <v>4</v>
      </c>
      <c r="S1491" s="8">
        <f>Table3[[#This Row],[Harga]]*Table3[[#This Row],[Quantity]]</f>
        <v>20000</v>
      </c>
      <c r="T1491">
        <v>0.2</v>
      </c>
      <c r="U1491" s="8">
        <f>Table3[[#This Row],[Discount]]*Table3[[#This Row],[Revenue]]</f>
        <v>4000</v>
      </c>
      <c r="V1491" s="8">
        <f>Table3[[#This Row],[Revenue]]-Table3[[#This Row],[Total Discount]]</f>
        <v>16000</v>
      </c>
    </row>
    <row r="1492" spans="1:22" x14ac:dyDescent="0.35">
      <c r="A1492">
        <v>1488</v>
      </c>
      <c r="B1492" t="s">
        <v>4287</v>
      </c>
      <c r="C1492" s="5">
        <v>41834</v>
      </c>
      <c r="D1492" s="6">
        <v>2014</v>
      </c>
      <c r="E1492" s="5" t="s">
        <v>104</v>
      </c>
      <c r="F1492" s="7">
        <v>14</v>
      </c>
      <c r="G1492" t="s">
        <v>51</v>
      </c>
      <c r="H1492" t="s">
        <v>25</v>
      </c>
      <c r="I1492" t="s">
        <v>820</v>
      </c>
      <c r="J1492" t="s">
        <v>27</v>
      </c>
      <c r="K1492" t="s">
        <v>100</v>
      </c>
      <c r="L1492">
        <v>85023</v>
      </c>
      <c r="M1492" t="s">
        <v>4288</v>
      </c>
      <c r="N1492" t="s">
        <v>40</v>
      </c>
      <c r="O1492" t="s">
        <v>84</v>
      </c>
      <c r="P1492" t="s">
        <v>4289</v>
      </c>
      <c r="Q1492" s="8">
        <v>56000</v>
      </c>
      <c r="R1492">
        <v>5</v>
      </c>
      <c r="S1492" s="8">
        <f>Table3[[#This Row],[Harga]]*Table3[[#This Row],[Quantity]]</f>
        <v>280000</v>
      </c>
      <c r="T1492">
        <v>0.2</v>
      </c>
      <c r="U1492" s="8">
        <f>Table3[[#This Row],[Discount]]*Table3[[#This Row],[Revenue]]</f>
        <v>56000</v>
      </c>
      <c r="V1492" s="8">
        <f>Table3[[#This Row],[Revenue]]-Table3[[#This Row],[Total Discount]]</f>
        <v>224000</v>
      </c>
    </row>
    <row r="1493" spans="1:22" x14ac:dyDescent="0.35">
      <c r="A1493">
        <v>1489</v>
      </c>
      <c r="B1493" t="s">
        <v>4290</v>
      </c>
      <c r="C1493" s="5">
        <v>41811</v>
      </c>
      <c r="D1493" s="6">
        <v>2014</v>
      </c>
      <c r="E1493" s="5" t="s">
        <v>34</v>
      </c>
      <c r="F1493" s="7">
        <v>21</v>
      </c>
      <c r="G1493" t="s">
        <v>24</v>
      </c>
      <c r="H1493" t="s">
        <v>139</v>
      </c>
      <c r="I1493" t="s">
        <v>2683</v>
      </c>
      <c r="J1493" t="s">
        <v>27</v>
      </c>
      <c r="K1493" t="s">
        <v>89</v>
      </c>
      <c r="L1493">
        <v>19120</v>
      </c>
      <c r="M1493" t="s">
        <v>4291</v>
      </c>
      <c r="N1493" t="s">
        <v>40</v>
      </c>
      <c r="O1493" t="s">
        <v>143</v>
      </c>
      <c r="P1493" t="s">
        <v>405</v>
      </c>
      <c r="Q1493" s="8">
        <v>25000</v>
      </c>
      <c r="R1493">
        <v>4</v>
      </c>
      <c r="S1493" s="8">
        <f>Table3[[#This Row],[Harga]]*Table3[[#This Row],[Quantity]]</f>
        <v>100000</v>
      </c>
      <c r="T1493">
        <v>0.2</v>
      </c>
      <c r="U1493" s="8">
        <f>Table3[[#This Row],[Discount]]*Table3[[#This Row],[Revenue]]</f>
        <v>20000</v>
      </c>
      <c r="V1493" s="8">
        <f>Table3[[#This Row],[Revenue]]-Table3[[#This Row],[Total Discount]]</f>
        <v>80000</v>
      </c>
    </row>
    <row r="1494" spans="1:22" x14ac:dyDescent="0.35">
      <c r="A1494">
        <v>1490</v>
      </c>
      <c r="B1494" t="s">
        <v>4292</v>
      </c>
      <c r="C1494" s="5">
        <v>42190</v>
      </c>
      <c r="D1494" s="6">
        <v>2015</v>
      </c>
      <c r="E1494" s="5" t="s">
        <v>104</v>
      </c>
      <c r="F1494" s="7">
        <v>5</v>
      </c>
      <c r="G1494" t="s">
        <v>35</v>
      </c>
      <c r="H1494" t="s">
        <v>139</v>
      </c>
      <c r="I1494" t="s">
        <v>781</v>
      </c>
      <c r="J1494" t="s">
        <v>75</v>
      </c>
      <c r="K1494" t="s">
        <v>127</v>
      </c>
      <c r="L1494">
        <v>48310</v>
      </c>
      <c r="M1494" t="s">
        <v>4293</v>
      </c>
      <c r="N1494" t="s">
        <v>40</v>
      </c>
      <c r="O1494" t="s">
        <v>71</v>
      </c>
      <c r="P1494" t="s">
        <v>4294</v>
      </c>
      <c r="Q1494" s="8">
        <v>19000</v>
      </c>
      <c r="R1494">
        <v>5</v>
      </c>
      <c r="S1494" s="8">
        <f>Table3[[#This Row],[Harga]]*Table3[[#This Row],[Quantity]]</f>
        <v>95000</v>
      </c>
      <c r="T1494">
        <v>0</v>
      </c>
      <c r="U1494" s="8">
        <f>Table3[[#This Row],[Discount]]*Table3[[#This Row],[Revenue]]</f>
        <v>0</v>
      </c>
      <c r="V1494" s="8">
        <f>Table3[[#This Row],[Revenue]]-Table3[[#This Row],[Total Discount]]</f>
        <v>95000</v>
      </c>
    </row>
    <row r="1495" spans="1:22" x14ac:dyDescent="0.35">
      <c r="A1495">
        <v>1491</v>
      </c>
      <c r="B1495" t="s">
        <v>4295</v>
      </c>
      <c r="C1495" s="5">
        <v>43085</v>
      </c>
      <c r="D1495" s="6">
        <v>2017</v>
      </c>
      <c r="E1495" s="5" t="s">
        <v>66</v>
      </c>
      <c r="F1495" s="7">
        <v>16</v>
      </c>
      <c r="G1495" t="s">
        <v>35</v>
      </c>
      <c r="H1495" t="s">
        <v>25</v>
      </c>
      <c r="I1495" t="s">
        <v>1326</v>
      </c>
      <c r="J1495" t="s">
        <v>75</v>
      </c>
      <c r="K1495" t="s">
        <v>113</v>
      </c>
      <c r="L1495">
        <v>14609</v>
      </c>
      <c r="M1495" t="s">
        <v>2850</v>
      </c>
      <c r="N1495" t="s">
        <v>40</v>
      </c>
      <c r="O1495" t="s">
        <v>71</v>
      </c>
      <c r="P1495" t="s">
        <v>2851</v>
      </c>
      <c r="Q1495" s="8">
        <v>21000</v>
      </c>
      <c r="R1495">
        <v>4</v>
      </c>
      <c r="S1495" s="8">
        <f>Table3[[#This Row],[Harga]]*Table3[[#This Row],[Quantity]]</f>
        <v>84000</v>
      </c>
      <c r="T1495">
        <v>0.2</v>
      </c>
      <c r="U1495" s="8">
        <f>Table3[[#This Row],[Discount]]*Table3[[#This Row],[Revenue]]</f>
        <v>16800</v>
      </c>
      <c r="V1495" s="8">
        <f>Table3[[#This Row],[Revenue]]-Table3[[#This Row],[Total Discount]]</f>
        <v>67200</v>
      </c>
    </row>
    <row r="1496" spans="1:22" x14ac:dyDescent="0.35">
      <c r="A1496">
        <v>1492</v>
      </c>
      <c r="B1496" t="s">
        <v>4296</v>
      </c>
      <c r="C1496" s="5">
        <v>42621</v>
      </c>
      <c r="D1496" s="6">
        <v>2016</v>
      </c>
      <c r="E1496" s="5" t="s">
        <v>111</v>
      </c>
      <c r="F1496" s="7">
        <v>8</v>
      </c>
      <c r="G1496" t="s">
        <v>35</v>
      </c>
      <c r="H1496" t="s">
        <v>25</v>
      </c>
      <c r="I1496" t="s">
        <v>4297</v>
      </c>
      <c r="J1496" t="s">
        <v>75</v>
      </c>
      <c r="K1496" t="s">
        <v>324</v>
      </c>
      <c r="L1496">
        <v>10011</v>
      </c>
      <c r="M1496" t="s">
        <v>4298</v>
      </c>
      <c r="N1496" t="s">
        <v>40</v>
      </c>
      <c r="O1496" t="s">
        <v>78</v>
      </c>
      <c r="P1496" t="s">
        <v>4299</v>
      </c>
      <c r="Q1496" s="8">
        <v>208000</v>
      </c>
      <c r="R1496">
        <v>1</v>
      </c>
      <c r="S1496" s="8">
        <f>Table3[[#This Row],[Harga]]*Table3[[#This Row],[Quantity]]</f>
        <v>208000</v>
      </c>
      <c r="T1496">
        <v>0</v>
      </c>
      <c r="U1496" s="8">
        <f>Table3[[#This Row],[Discount]]*Table3[[#This Row],[Revenue]]</f>
        <v>0</v>
      </c>
      <c r="V1496" s="8">
        <f>Table3[[#This Row],[Revenue]]-Table3[[#This Row],[Total Discount]]</f>
        <v>208000</v>
      </c>
    </row>
    <row r="1497" spans="1:22" x14ac:dyDescent="0.35">
      <c r="A1497">
        <v>1493</v>
      </c>
      <c r="B1497" t="s">
        <v>4300</v>
      </c>
      <c r="C1497" s="5">
        <v>41776</v>
      </c>
      <c r="D1497" s="6">
        <v>2014</v>
      </c>
      <c r="E1497" s="5" t="s">
        <v>87</v>
      </c>
      <c r="F1497" s="7">
        <v>17</v>
      </c>
      <c r="G1497" t="s">
        <v>24</v>
      </c>
      <c r="H1497" t="s">
        <v>131</v>
      </c>
      <c r="I1497" t="s">
        <v>299</v>
      </c>
      <c r="J1497" t="s">
        <v>75</v>
      </c>
      <c r="K1497" t="s">
        <v>113</v>
      </c>
      <c r="L1497">
        <v>54703</v>
      </c>
      <c r="M1497" t="s">
        <v>4301</v>
      </c>
      <c r="N1497" t="s">
        <v>40</v>
      </c>
      <c r="O1497" t="s">
        <v>71</v>
      </c>
      <c r="P1497" t="s">
        <v>4302</v>
      </c>
      <c r="Q1497" s="8">
        <v>92000</v>
      </c>
      <c r="R1497">
        <v>3</v>
      </c>
      <c r="S1497" s="8">
        <f>Table3[[#This Row],[Harga]]*Table3[[#This Row],[Quantity]]</f>
        <v>276000</v>
      </c>
      <c r="T1497">
        <v>0</v>
      </c>
      <c r="U1497" s="8">
        <f>Table3[[#This Row],[Discount]]*Table3[[#This Row],[Revenue]]</f>
        <v>0</v>
      </c>
      <c r="V1497" s="8">
        <f>Table3[[#This Row],[Revenue]]-Table3[[#This Row],[Total Discount]]</f>
        <v>276000</v>
      </c>
    </row>
    <row r="1498" spans="1:22" x14ac:dyDescent="0.35">
      <c r="A1498">
        <v>1494</v>
      </c>
      <c r="B1498" t="s">
        <v>4303</v>
      </c>
      <c r="C1498" s="5">
        <v>43021</v>
      </c>
      <c r="D1498" s="6">
        <v>2017</v>
      </c>
      <c r="E1498" s="5" t="s">
        <v>44</v>
      </c>
      <c r="F1498" s="7">
        <v>13</v>
      </c>
      <c r="G1498" t="s">
        <v>35</v>
      </c>
      <c r="H1498" t="s">
        <v>25</v>
      </c>
      <c r="I1498" t="s">
        <v>1226</v>
      </c>
      <c r="J1498" t="s">
        <v>27</v>
      </c>
      <c r="K1498" t="s">
        <v>38</v>
      </c>
      <c r="L1498">
        <v>10009</v>
      </c>
      <c r="M1498" t="s">
        <v>2793</v>
      </c>
      <c r="N1498" t="s">
        <v>40</v>
      </c>
      <c r="O1498" t="s">
        <v>78</v>
      </c>
      <c r="P1498" t="s">
        <v>2794</v>
      </c>
      <c r="Q1498" s="8">
        <v>435000</v>
      </c>
      <c r="R1498">
        <v>5</v>
      </c>
      <c r="S1498" s="8">
        <f>Table3[[#This Row],[Harga]]*Table3[[#This Row],[Quantity]]</f>
        <v>2175000</v>
      </c>
      <c r="T1498">
        <v>0</v>
      </c>
      <c r="U1498" s="8">
        <f>Table3[[#This Row],[Discount]]*Table3[[#This Row],[Revenue]]</f>
        <v>0</v>
      </c>
      <c r="V1498" s="8">
        <f>Table3[[#This Row],[Revenue]]-Table3[[#This Row],[Total Discount]]</f>
        <v>2175000</v>
      </c>
    </row>
    <row r="1499" spans="1:22" x14ac:dyDescent="0.35">
      <c r="A1499">
        <v>1495</v>
      </c>
      <c r="B1499" t="s">
        <v>4304</v>
      </c>
      <c r="C1499" s="5">
        <v>41936</v>
      </c>
      <c r="D1499" s="6">
        <v>2014</v>
      </c>
      <c r="E1499" s="5" t="s">
        <v>44</v>
      </c>
      <c r="F1499" s="7">
        <v>24</v>
      </c>
      <c r="G1499" t="s">
        <v>67</v>
      </c>
      <c r="H1499" t="s">
        <v>105</v>
      </c>
      <c r="I1499" t="s">
        <v>1023</v>
      </c>
      <c r="J1499" t="s">
        <v>27</v>
      </c>
      <c r="K1499" t="s">
        <v>324</v>
      </c>
      <c r="L1499">
        <v>91730</v>
      </c>
      <c r="M1499" t="s">
        <v>4305</v>
      </c>
      <c r="N1499" t="s">
        <v>40</v>
      </c>
      <c r="O1499" t="s">
        <v>71</v>
      </c>
      <c r="P1499" t="s">
        <v>4306</v>
      </c>
      <c r="Q1499" s="8">
        <v>35000</v>
      </c>
      <c r="R1499">
        <v>3</v>
      </c>
      <c r="S1499" s="8">
        <f>Table3[[#This Row],[Harga]]*Table3[[#This Row],[Quantity]]</f>
        <v>105000</v>
      </c>
      <c r="T1499">
        <v>0.2</v>
      </c>
      <c r="U1499" s="8">
        <f>Table3[[#This Row],[Discount]]*Table3[[#This Row],[Revenue]]</f>
        <v>21000</v>
      </c>
      <c r="V1499" s="8">
        <f>Table3[[#This Row],[Revenue]]-Table3[[#This Row],[Total Discount]]</f>
        <v>84000</v>
      </c>
    </row>
    <row r="1500" spans="1:22" x14ac:dyDescent="0.35">
      <c r="A1500">
        <v>1496</v>
      </c>
      <c r="B1500" t="s">
        <v>4307</v>
      </c>
      <c r="C1500" s="5">
        <v>42709</v>
      </c>
      <c r="D1500" s="6">
        <v>2016</v>
      </c>
      <c r="E1500" s="5" t="s">
        <v>66</v>
      </c>
      <c r="F1500" s="7">
        <v>5</v>
      </c>
      <c r="G1500" t="s">
        <v>35</v>
      </c>
      <c r="H1500" t="s">
        <v>25</v>
      </c>
      <c r="I1500" t="s">
        <v>2672</v>
      </c>
      <c r="J1500" t="s">
        <v>27</v>
      </c>
      <c r="K1500" t="s">
        <v>283</v>
      </c>
      <c r="L1500">
        <v>42071</v>
      </c>
      <c r="M1500" t="s">
        <v>4308</v>
      </c>
      <c r="N1500" t="s">
        <v>30</v>
      </c>
      <c r="O1500" t="s">
        <v>55</v>
      </c>
      <c r="P1500" t="s">
        <v>4309</v>
      </c>
      <c r="Q1500" s="8">
        <v>192000</v>
      </c>
      <c r="R1500">
        <v>3</v>
      </c>
      <c r="S1500" s="8">
        <f>Table3[[#This Row],[Harga]]*Table3[[#This Row],[Quantity]]</f>
        <v>576000</v>
      </c>
      <c r="T1500">
        <v>0</v>
      </c>
      <c r="U1500" s="8">
        <f>Table3[[#This Row],[Discount]]*Table3[[#This Row],[Revenue]]</f>
        <v>0</v>
      </c>
      <c r="V1500" s="8">
        <f>Table3[[#This Row],[Revenue]]-Table3[[#This Row],[Total Discount]]</f>
        <v>576000</v>
      </c>
    </row>
    <row r="1501" spans="1:22" x14ac:dyDescent="0.35">
      <c r="A1501">
        <v>1497</v>
      </c>
      <c r="B1501" t="s">
        <v>4310</v>
      </c>
      <c r="C1501" s="5">
        <v>42576</v>
      </c>
      <c r="D1501" s="6">
        <v>2016</v>
      </c>
      <c r="E1501" s="5" t="s">
        <v>104</v>
      </c>
      <c r="F1501" s="7">
        <v>25</v>
      </c>
      <c r="G1501" t="s">
        <v>51</v>
      </c>
      <c r="H1501" t="s">
        <v>25</v>
      </c>
      <c r="I1501" t="s">
        <v>3914</v>
      </c>
      <c r="J1501" t="s">
        <v>37</v>
      </c>
      <c r="K1501" t="s">
        <v>283</v>
      </c>
      <c r="L1501">
        <v>43615</v>
      </c>
      <c r="M1501" t="s">
        <v>3844</v>
      </c>
      <c r="N1501" t="s">
        <v>40</v>
      </c>
      <c r="O1501" t="s">
        <v>78</v>
      </c>
      <c r="P1501" t="s">
        <v>3845</v>
      </c>
      <c r="Q1501" s="8">
        <v>122000</v>
      </c>
      <c r="R1501">
        <v>5</v>
      </c>
      <c r="S1501" s="8">
        <f>Table3[[#This Row],[Harga]]*Table3[[#This Row],[Quantity]]</f>
        <v>610000</v>
      </c>
      <c r="T1501">
        <v>0.2</v>
      </c>
      <c r="U1501" s="8">
        <f>Table3[[#This Row],[Discount]]*Table3[[#This Row],[Revenue]]</f>
        <v>122000</v>
      </c>
      <c r="V1501" s="8">
        <f>Table3[[#This Row],[Revenue]]-Table3[[#This Row],[Total Discount]]</f>
        <v>488000</v>
      </c>
    </row>
    <row r="1502" spans="1:22" x14ac:dyDescent="0.35">
      <c r="A1502">
        <v>1498</v>
      </c>
      <c r="B1502" t="s">
        <v>4311</v>
      </c>
      <c r="C1502" s="5">
        <v>42842</v>
      </c>
      <c r="D1502" s="6">
        <v>2017</v>
      </c>
      <c r="E1502" s="5" t="s">
        <v>58</v>
      </c>
      <c r="F1502" s="7">
        <v>17</v>
      </c>
      <c r="G1502" t="s">
        <v>51</v>
      </c>
      <c r="H1502" t="s">
        <v>25</v>
      </c>
      <c r="I1502" t="s">
        <v>4312</v>
      </c>
      <c r="J1502" t="s">
        <v>75</v>
      </c>
      <c r="K1502" t="s">
        <v>354</v>
      </c>
      <c r="L1502">
        <v>80027</v>
      </c>
      <c r="M1502" t="s">
        <v>860</v>
      </c>
      <c r="N1502" t="s">
        <v>40</v>
      </c>
      <c r="O1502" t="s">
        <v>71</v>
      </c>
      <c r="P1502" t="s">
        <v>861</v>
      </c>
      <c r="Q1502" s="8">
        <v>5000</v>
      </c>
      <c r="R1502">
        <v>5</v>
      </c>
      <c r="S1502" s="8">
        <f>Table3[[#This Row],[Harga]]*Table3[[#This Row],[Quantity]]</f>
        <v>25000</v>
      </c>
      <c r="T1502">
        <v>0.7</v>
      </c>
      <c r="U1502" s="8">
        <f>Table3[[#This Row],[Discount]]*Table3[[#This Row],[Revenue]]</f>
        <v>17500</v>
      </c>
      <c r="V1502" s="8">
        <f>Table3[[#This Row],[Revenue]]-Table3[[#This Row],[Total Discount]]</f>
        <v>7500</v>
      </c>
    </row>
    <row r="1503" spans="1:22" x14ac:dyDescent="0.35">
      <c r="A1503">
        <v>1499</v>
      </c>
      <c r="B1503" t="s">
        <v>4313</v>
      </c>
      <c r="C1503" s="5">
        <v>42264</v>
      </c>
      <c r="D1503" s="6">
        <v>2015</v>
      </c>
      <c r="E1503" s="5" t="s">
        <v>111</v>
      </c>
      <c r="F1503" s="7">
        <v>17</v>
      </c>
      <c r="G1503" t="s">
        <v>35</v>
      </c>
      <c r="H1503" t="s">
        <v>25</v>
      </c>
      <c r="I1503" t="s">
        <v>341</v>
      </c>
      <c r="J1503" t="s">
        <v>75</v>
      </c>
      <c r="K1503" t="s">
        <v>141</v>
      </c>
      <c r="L1503">
        <v>10035</v>
      </c>
      <c r="M1503" t="s">
        <v>4314</v>
      </c>
      <c r="N1503" t="s">
        <v>30</v>
      </c>
      <c r="O1503" t="s">
        <v>48</v>
      </c>
      <c r="P1503" t="s">
        <v>4315</v>
      </c>
      <c r="Q1503" s="8">
        <v>345000</v>
      </c>
      <c r="R1503">
        <v>2</v>
      </c>
      <c r="S1503" s="8">
        <f>Table3[[#This Row],[Harga]]*Table3[[#This Row],[Quantity]]</f>
        <v>690000</v>
      </c>
      <c r="T1503">
        <v>0.4</v>
      </c>
      <c r="U1503" s="8">
        <f>Table3[[#This Row],[Discount]]*Table3[[#This Row],[Revenue]]</f>
        <v>276000</v>
      </c>
      <c r="V1503" s="8">
        <f>Table3[[#This Row],[Revenue]]-Table3[[#This Row],[Total Discount]]</f>
        <v>414000</v>
      </c>
    </row>
    <row r="1504" spans="1:22" x14ac:dyDescent="0.35">
      <c r="A1504">
        <v>1500</v>
      </c>
      <c r="B1504" t="s">
        <v>4316</v>
      </c>
      <c r="C1504" s="5">
        <v>42605</v>
      </c>
      <c r="D1504" s="6">
        <v>2016</v>
      </c>
      <c r="E1504" s="5" t="s">
        <v>93</v>
      </c>
      <c r="F1504" s="7">
        <v>23</v>
      </c>
      <c r="G1504" t="s">
        <v>24</v>
      </c>
      <c r="H1504" t="s">
        <v>25</v>
      </c>
      <c r="I1504" t="s">
        <v>2107</v>
      </c>
      <c r="J1504" t="s">
        <v>75</v>
      </c>
      <c r="K1504" t="s">
        <v>218</v>
      </c>
      <c r="L1504">
        <v>78577</v>
      </c>
      <c r="M1504" t="s">
        <v>921</v>
      </c>
      <c r="N1504" t="s">
        <v>40</v>
      </c>
      <c r="O1504" t="s">
        <v>84</v>
      </c>
      <c r="P1504" t="s">
        <v>922</v>
      </c>
      <c r="Q1504" s="8">
        <v>341000</v>
      </c>
      <c r="R1504">
        <v>8</v>
      </c>
      <c r="S1504" s="8">
        <f>Table3[[#This Row],[Harga]]*Table3[[#This Row],[Quantity]]</f>
        <v>2728000</v>
      </c>
      <c r="T1504">
        <v>0.2</v>
      </c>
      <c r="U1504" s="8">
        <f>Table3[[#This Row],[Discount]]*Table3[[#This Row],[Revenue]]</f>
        <v>545600</v>
      </c>
      <c r="V1504" s="8">
        <f>Table3[[#This Row],[Revenue]]-Table3[[#This Row],[Total Discount]]</f>
        <v>2182400</v>
      </c>
    </row>
    <row r="1505" spans="1:22" x14ac:dyDescent="0.35">
      <c r="A1505">
        <v>1501</v>
      </c>
      <c r="B1505" t="s">
        <v>4317</v>
      </c>
      <c r="C1505" s="5">
        <v>42316</v>
      </c>
      <c r="D1505" s="6">
        <v>2015</v>
      </c>
      <c r="E1505" s="5" t="s">
        <v>23</v>
      </c>
      <c r="F1505" s="7">
        <v>8</v>
      </c>
      <c r="G1505" t="s">
        <v>51</v>
      </c>
      <c r="H1505" t="s">
        <v>139</v>
      </c>
      <c r="I1505" t="s">
        <v>892</v>
      </c>
      <c r="J1505" t="s">
        <v>27</v>
      </c>
      <c r="K1505" t="s">
        <v>500</v>
      </c>
      <c r="L1505">
        <v>84084</v>
      </c>
      <c r="M1505" t="s">
        <v>4318</v>
      </c>
      <c r="N1505" t="s">
        <v>40</v>
      </c>
      <c r="O1505" t="s">
        <v>180</v>
      </c>
      <c r="P1505" t="s">
        <v>4319</v>
      </c>
      <c r="Q1505" s="8">
        <v>6000</v>
      </c>
      <c r="R1505">
        <v>3</v>
      </c>
      <c r="S1505" s="8">
        <f>Table3[[#This Row],[Harga]]*Table3[[#This Row],[Quantity]]</f>
        <v>18000</v>
      </c>
      <c r="T1505">
        <v>0</v>
      </c>
      <c r="U1505" s="8">
        <f>Table3[[#This Row],[Discount]]*Table3[[#This Row],[Revenue]]</f>
        <v>0</v>
      </c>
      <c r="V1505" s="8">
        <f>Table3[[#This Row],[Revenue]]-Table3[[#This Row],[Total Discount]]</f>
        <v>18000</v>
      </c>
    </row>
    <row r="1506" spans="1:22" x14ac:dyDescent="0.35">
      <c r="A1506">
        <v>1502</v>
      </c>
      <c r="B1506" t="s">
        <v>4320</v>
      </c>
      <c r="C1506" s="5">
        <v>43056</v>
      </c>
      <c r="D1506" s="6">
        <v>2017</v>
      </c>
      <c r="E1506" s="5" t="s">
        <v>23</v>
      </c>
      <c r="F1506" s="7">
        <v>17</v>
      </c>
      <c r="G1506" t="s">
        <v>51</v>
      </c>
      <c r="H1506" t="s">
        <v>25</v>
      </c>
      <c r="I1506" t="s">
        <v>4321</v>
      </c>
      <c r="J1506" t="s">
        <v>27</v>
      </c>
      <c r="K1506" t="s">
        <v>500</v>
      </c>
      <c r="L1506">
        <v>78521</v>
      </c>
      <c r="M1506" t="s">
        <v>3401</v>
      </c>
      <c r="N1506" t="s">
        <v>30</v>
      </c>
      <c r="O1506" t="s">
        <v>31</v>
      </c>
      <c r="P1506" t="s">
        <v>3402</v>
      </c>
      <c r="Q1506" s="8">
        <v>73000</v>
      </c>
      <c r="R1506">
        <v>2</v>
      </c>
      <c r="S1506" s="8">
        <f>Table3[[#This Row],[Harga]]*Table3[[#This Row],[Quantity]]</f>
        <v>146000</v>
      </c>
      <c r="T1506">
        <v>0.32</v>
      </c>
      <c r="U1506" s="8">
        <f>Table3[[#This Row],[Discount]]*Table3[[#This Row],[Revenue]]</f>
        <v>46720</v>
      </c>
      <c r="V1506" s="8">
        <f>Table3[[#This Row],[Revenue]]-Table3[[#This Row],[Total Discount]]</f>
        <v>99280</v>
      </c>
    </row>
    <row r="1507" spans="1:22" x14ac:dyDescent="0.35">
      <c r="A1507">
        <v>1503</v>
      </c>
      <c r="B1507" t="s">
        <v>4322</v>
      </c>
      <c r="C1507" s="5">
        <v>42316</v>
      </c>
      <c r="D1507" s="6">
        <v>2015</v>
      </c>
      <c r="E1507" s="5" t="s">
        <v>23</v>
      </c>
      <c r="F1507" s="7">
        <v>8</v>
      </c>
      <c r="G1507" t="s">
        <v>67</v>
      </c>
      <c r="H1507" t="s">
        <v>25</v>
      </c>
      <c r="I1507" t="s">
        <v>3019</v>
      </c>
      <c r="J1507" t="s">
        <v>27</v>
      </c>
      <c r="K1507" t="s">
        <v>151</v>
      </c>
      <c r="L1507">
        <v>10011</v>
      </c>
      <c r="M1507" t="s">
        <v>688</v>
      </c>
      <c r="N1507" t="s">
        <v>40</v>
      </c>
      <c r="O1507" t="s">
        <v>71</v>
      </c>
      <c r="P1507" t="s">
        <v>689</v>
      </c>
      <c r="Q1507" s="8">
        <v>5000</v>
      </c>
      <c r="R1507">
        <v>11</v>
      </c>
      <c r="S1507" s="8">
        <f>Table3[[#This Row],[Harga]]*Table3[[#This Row],[Quantity]]</f>
        <v>55000</v>
      </c>
      <c r="T1507">
        <v>0.2</v>
      </c>
      <c r="U1507" s="8">
        <f>Table3[[#This Row],[Discount]]*Table3[[#This Row],[Revenue]]</f>
        <v>11000</v>
      </c>
      <c r="V1507" s="8">
        <f>Table3[[#This Row],[Revenue]]-Table3[[#This Row],[Total Discount]]</f>
        <v>44000</v>
      </c>
    </row>
    <row r="1508" spans="1:22" x14ac:dyDescent="0.35">
      <c r="A1508">
        <v>1504</v>
      </c>
      <c r="B1508" t="s">
        <v>4323</v>
      </c>
      <c r="C1508" s="5">
        <v>42847</v>
      </c>
      <c r="D1508" s="6">
        <v>2017</v>
      </c>
      <c r="E1508" s="5" t="s">
        <v>58</v>
      </c>
      <c r="F1508" s="7">
        <v>22</v>
      </c>
      <c r="G1508" t="s">
        <v>51</v>
      </c>
      <c r="H1508" t="s">
        <v>139</v>
      </c>
      <c r="I1508" t="s">
        <v>1167</v>
      </c>
      <c r="J1508" t="s">
        <v>75</v>
      </c>
      <c r="K1508" t="s">
        <v>354</v>
      </c>
      <c r="L1508">
        <v>19140</v>
      </c>
      <c r="M1508" t="s">
        <v>2646</v>
      </c>
      <c r="N1508" t="s">
        <v>30</v>
      </c>
      <c r="O1508" t="s">
        <v>55</v>
      </c>
      <c r="P1508" t="s">
        <v>2647</v>
      </c>
      <c r="Q1508" s="8">
        <v>212000</v>
      </c>
      <c r="R1508">
        <v>3</v>
      </c>
      <c r="S1508" s="8">
        <f>Table3[[#This Row],[Harga]]*Table3[[#This Row],[Quantity]]</f>
        <v>636000</v>
      </c>
      <c r="T1508">
        <v>0.2</v>
      </c>
      <c r="U1508" s="8">
        <f>Table3[[#This Row],[Discount]]*Table3[[#This Row],[Revenue]]</f>
        <v>127200</v>
      </c>
      <c r="V1508" s="8">
        <f>Table3[[#This Row],[Revenue]]-Table3[[#This Row],[Total Discount]]</f>
        <v>508800</v>
      </c>
    </row>
    <row r="1509" spans="1:22" x14ac:dyDescent="0.35">
      <c r="A1509">
        <v>1505</v>
      </c>
      <c r="B1509" t="s">
        <v>4324</v>
      </c>
      <c r="C1509" s="5">
        <v>41875</v>
      </c>
      <c r="D1509" s="6">
        <v>2014</v>
      </c>
      <c r="E1509" s="5" t="s">
        <v>93</v>
      </c>
      <c r="F1509" s="7">
        <v>24</v>
      </c>
      <c r="G1509" t="s">
        <v>67</v>
      </c>
      <c r="H1509" t="s">
        <v>25</v>
      </c>
      <c r="I1509" t="s">
        <v>2724</v>
      </c>
      <c r="J1509" t="s">
        <v>37</v>
      </c>
      <c r="K1509" t="s">
        <v>354</v>
      </c>
      <c r="L1509">
        <v>59102</v>
      </c>
      <c r="M1509" t="s">
        <v>4325</v>
      </c>
      <c r="N1509" t="s">
        <v>40</v>
      </c>
      <c r="O1509" t="s">
        <v>71</v>
      </c>
      <c r="P1509" t="s">
        <v>4326</v>
      </c>
      <c r="Q1509" s="8">
        <v>9000</v>
      </c>
      <c r="R1509">
        <v>2</v>
      </c>
      <c r="S1509" s="8">
        <f>Table3[[#This Row],[Harga]]*Table3[[#This Row],[Quantity]]</f>
        <v>18000</v>
      </c>
      <c r="T1509">
        <v>0.2</v>
      </c>
      <c r="U1509" s="8">
        <f>Table3[[#This Row],[Discount]]*Table3[[#This Row],[Revenue]]</f>
        <v>3600</v>
      </c>
      <c r="V1509" s="8">
        <f>Table3[[#This Row],[Revenue]]-Table3[[#This Row],[Total Discount]]</f>
        <v>14400</v>
      </c>
    </row>
    <row r="1510" spans="1:22" x14ac:dyDescent="0.35">
      <c r="A1510">
        <v>1506</v>
      </c>
      <c r="B1510" t="s">
        <v>4327</v>
      </c>
      <c r="C1510" s="5">
        <v>43086</v>
      </c>
      <c r="D1510" s="6">
        <v>2017</v>
      </c>
      <c r="E1510" s="5" t="s">
        <v>66</v>
      </c>
      <c r="F1510" s="7">
        <v>17</v>
      </c>
      <c r="G1510" t="s">
        <v>51</v>
      </c>
      <c r="H1510" t="s">
        <v>25</v>
      </c>
      <c r="I1510" t="s">
        <v>2508</v>
      </c>
      <c r="J1510" t="s">
        <v>27</v>
      </c>
      <c r="K1510" t="s">
        <v>519</v>
      </c>
      <c r="L1510">
        <v>23320</v>
      </c>
      <c r="M1510" t="s">
        <v>4328</v>
      </c>
      <c r="N1510" t="s">
        <v>30</v>
      </c>
      <c r="O1510" t="s">
        <v>108</v>
      </c>
      <c r="P1510" t="s">
        <v>4329</v>
      </c>
      <c r="Q1510" s="8">
        <v>505000</v>
      </c>
      <c r="R1510">
        <v>5</v>
      </c>
      <c r="S1510" s="8">
        <f>Table3[[#This Row],[Harga]]*Table3[[#This Row],[Quantity]]</f>
        <v>2525000</v>
      </c>
      <c r="T1510">
        <v>0</v>
      </c>
      <c r="U1510" s="8">
        <f>Table3[[#This Row],[Discount]]*Table3[[#This Row],[Revenue]]</f>
        <v>0</v>
      </c>
      <c r="V1510" s="8">
        <f>Table3[[#This Row],[Revenue]]-Table3[[#This Row],[Total Discount]]</f>
        <v>2525000</v>
      </c>
    </row>
    <row r="1511" spans="1:22" x14ac:dyDescent="0.35">
      <c r="A1511">
        <v>1507</v>
      </c>
      <c r="B1511" t="s">
        <v>4330</v>
      </c>
      <c r="C1511" s="5">
        <v>42453</v>
      </c>
      <c r="D1511" s="6">
        <v>2016</v>
      </c>
      <c r="E1511" s="5" t="s">
        <v>159</v>
      </c>
      <c r="F1511" s="7">
        <v>24</v>
      </c>
      <c r="G1511" t="s">
        <v>35</v>
      </c>
      <c r="H1511" t="s">
        <v>25</v>
      </c>
      <c r="I1511" t="s">
        <v>553</v>
      </c>
      <c r="J1511" t="s">
        <v>37</v>
      </c>
      <c r="K1511" t="s">
        <v>500</v>
      </c>
      <c r="L1511">
        <v>97030</v>
      </c>
      <c r="M1511" t="s">
        <v>3999</v>
      </c>
      <c r="N1511" t="s">
        <v>135</v>
      </c>
      <c r="O1511" t="s">
        <v>136</v>
      </c>
      <c r="P1511" t="s">
        <v>4000</v>
      </c>
      <c r="Q1511" s="8">
        <v>378000</v>
      </c>
      <c r="R1511">
        <v>4</v>
      </c>
      <c r="S1511" s="8">
        <f>Table3[[#This Row],[Harga]]*Table3[[#This Row],[Quantity]]</f>
        <v>1512000</v>
      </c>
      <c r="T1511">
        <v>0.2</v>
      </c>
      <c r="U1511" s="8">
        <f>Table3[[#This Row],[Discount]]*Table3[[#This Row],[Revenue]]</f>
        <v>302400</v>
      </c>
      <c r="V1511" s="8">
        <f>Table3[[#This Row],[Revenue]]-Table3[[#This Row],[Total Discount]]</f>
        <v>1209600</v>
      </c>
    </row>
    <row r="1512" spans="1:22" x14ac:dyDescent="0.35">
      <c r="A1512">
        <v>1508</v>
      </c>
      <c r="B1512" t="s">
        <v>4331</v>
      </c>
      <c r="C1512" s="5">
        <v>42268</v>
      </c>
      <c r="D1512" s="6">
        <v>2015</v>
      </c>
      <c r="E1512" s="5" t="s">
        <v>111</v>
      </c>
      <c r="F1512" s="7">
        <v>21</v>
      </c>
      <c r="G1512" t="s">
        <v>24</v>
      </c>
      <c r="H1512" t="s">
        <v>25</v>
      </c>
      <c r="I1512" t="s">
        <v>4332</v>
      </c>
      <c r="J1512" t="s">
        <v>37</v>
      </c>
      <c r="K1512" t="s">
        <v>141</v>
      </c>
      <c r="L1512">
        <v>48146</v>
      </c>
      <c r="M1512" t="s">
        <v>3081</v>
      </c>
      <c r="N1512" t="s">
        <v>30</v>
      </c>
      <c r="O1512" t="s">
        <v>31</v>
      </c>
      <c r="P1512" t="s">
        <v>3082</v>
      </c>
      <c r="Q1512" s="8">
        <v>146000</v>
      </c>
      <c r="R1512">
        <v>4</v>
      </c>
      <c r="S1512" s="8">
        <f>Table3[[#This Row],[Harga]]*Table3[[#This Row],[Quantity]]</f>
        <v>584000</v>
      </c>
      <c r="T1512">
        <v>0</v>
      </c>
      <c r="U1512" s="8">
        <f>Table3[[#This Row],[Discount]]*Table3[[#This Row],[Revenue]]</f>
        <v>0</v>
      </c>
      <c r="V1512" s="8">
        <f>Table3[[#This Row],[Revenue]]-Table3[[#This Row],[Total Discount]]</f>
        <v>584000</v>
      </c>
    </row>
    <row r="1513" spans="1:22" x14ac:dyDescent="0.35">
      <c r="A1513">
        <v>1509</v>
      </c>
      <c r="B1513" t="s">
        <v>4333</v>
      </c>
      <c r="C1513" s="5">
        <v>42695</v>
      </c>
      <c r="D1513" s="6">
        <v>2016</v>
      </c>
      <c r="E1513" s="5" t="s">
        <v>23</v>
      </c>
      <c r="F1513" s="7">
        <v>21</v>
      </c>
      <c r="G1513" t="s">
        <v>67</v>
      </c>
      <c r="H1513" t="s">
        <v>25</v>
      </c>
      <c r="I1513" t="s">
        <v>2174</v>
      </c>
      <c r="J1513" t="s">
        <v>27</v>
      </c>
      <c r="K1513" t="s">
        <v>248</v>
      </c>
      <c r="L1513">
        <v>97030</v>
      </c>
      <c r="M1513" t="s">
        <v>3483</v>
      </c>
      <c r="N1513" t="s">
        <v>30</v>
      </c>
      <c r="O1513" t="s">
        <v>108</v>
      </c>
      <c r="P1513" t="s">
        <v>3484</v>
      </c>
      <c r="Q1513" s="8">
        <v>98000</v>
      </c>
      <c r="R1513">
        <v>4</v>
      </c>
      <c r="S1513" s="8">
        <f>Table3[[#This Row],[Harga]]*Table3[[#This Row],[Quantity]]</f>
        <v>392000</v>
      </c>
      <c r="T1513">
        <v>0.2</v>
      </c>
      <c r="U1513" s="8">
        <f>Table3[[#This Row],[Discount]]*Table3[[#This Row],[Revenue]]</f>
        <v>78400</v>
      </c>
      <c r="V1513" s="8">
        <f>Table3[[#This Row],[Revenue]]-Table3[[#This Row],[Total Discount]]</f>
        <v>313600</v>
      </c>
    </row>
    <row r="1514" spans="1:22" x14ac:dyDescent="0.35">
      <c r="A1514">
        <v>1510</v>
      </c>
      <c r="B1514" t="s">
        <v>4334</v>
      </c>
      <c r="C1514" s="5">
        <v>42994</v>
      </c>
      <c r="D1514" s="6">
        <v>2017</v>
      </c>
      <c r="E1514" s="5" t="s">
        <v>111</v>
      </c>
      <c r="F1514" s="7">
        <v>16</v>
      </c>
      <c r="G1514" t="s">
        <v>51</v>
      </c>
      <c r="H1514" t="s">
        <v>139</v>
      </c>
      <c r="I1514" t="s">
        <v>708</v>
      </c>
      <c r="J1514" t="s">
        <v>75</v>
      </c>
      <c r="K1514" t="s">
        <v>118</v>
      </c>
      <c r="L1514">
        <v>19143</v>
      </c>
      <c r="M1514" t="s">
        <v>2817</v>
      </c>
      <c r="N1514" t="s">
        <v>40</v>
      </c>
      <c r="O1514" t="s">
        <v>63</v>
      </c>
      <c r="P1514" t="s">
        <v>2818</v>
      </c>
      <c r="Q1514" s="8">
        <v>21000</v>
      </c>
      <c r="R1514">
        <v>4</v>
      </c>
      <c r="S1514" s="8">
        <f>Table3[[#This Row],[Harga]]*Table3[[#This Row],[Quantity]]</f>
        <v>84000</v>
      </c>
      <c r="T1514">
        <v>0.2</v>
      </c>
      <c r="U1514" s="8">
        <f>Table3[[#This Row],[Discount]]*Table3[[#This Row],[Revenue]]</f>
        <v>16800</v>
      </c>
      <c r="V1514" s="8">
        <f>Table3[[#This Row],[Revenue]]-Table3[[#This Row],[Total Discount]]</f>
        <v>67200</v>
      </c>
    </row>
    <row r="1515" spans="1:22" x14ac:dyDescent="0.35">
      <c r="A1515">
        <v>1511</v>
      </c>
      <c r="B1515" t="s">
        <v>4335</v>
      </c>
      <c r="C1515" s="5">
        <v>42166</v>
      </c>
      <c r="D1515" s="6">
        <v>2015</v>
      </c>
      <c r="E1515" s="5" t="s">
        <v>34</v>
      </c>
      <c r="F1515" s="7">
        <v>11</v>
      </c>
      <c r="G1515" t="s">
        <v>116</v>
      </c>
      <c r="H1515" t="s">
        <v>25</v>
      </c>
      <c r="I1515" t="s">
        <v>999</v>
      </c>
      <c r="J1515" t="s">
        <v>27</v>
      </c>
      <c r="K1515" t="s">
        <v>28</v>
      </c>
      <c r="L1515">
        <v>71203</v>
      </c>
      <c r="M1515" t="s">
        <v>2597</v>
      </c>
      <c r="N1515" t="s">
        <v>135</v>
      </c>
      <c r="O1515" t="s">
        <v>162</v>
      </c>
      <c r="P1515" t="s">
        <v>2598</v>
      </c>
      <c r="Q1515" s="8">
        <v>22000</v>
      </c>
      <c r="R1515">
        <v>6</v>
      </c>
      <c r="S1515" s="8">
        <f>Table3[[#This Row],[Harga]]*Table3[[#This Row],[Quantity]]</f>
        <v>132000</v>
      </c>
      <c r="T1515">
        <v>0</v>
      </c>
      <c r="U1515" s="8">
        <f>Table3[[#This Row],[Discount]]*Table3[[#This Row],[Revenue]]</f>
        <v>0</v>
      </c>
      <c r="V1515" s="8">
        <f>Table3[[#This Row],[Revenue]]-Table3[[#This Row],[Total Discount]]</f>
        <v>132000</v>
      </c>
    </row>
    <row r="1516" spans="1:22" x14ac:dyDescent="0.35">
      <c r="A1516">
        <v>1512</v>
      </c>
      <c r="B1516" t="s">
        <v>4336</v>
      </c>
      <c r="C1516" s="5">
        <v>43011</v>
      </c>
      <c r="D1516" s="6">
        <v>2017</v>
      </c>
      <c r="E1516" s="5" t="s">
        <v>44</v>
      </c>
      <c r="F1516" s="7">
        <v>3</v>
      </c>
      <c r="G1516" t="s">
        <v>51</v>
      </c>
      <c r="H1516" t="s">
        <v>139</v>
      </c>
      <c r="I1516" t="s">
        <v>2262</v>
      </c>
      <c r="J1516" t="s">
        <v>37</v>
      </c>
      <c r="K1516" t="s">
        <v>28</v>
      </c>
      <c r="L1516">
        <v>91104</v>
      </c>
      <c r="M1516" t="s">
        <v>1659</v>
      </c>
      <c r="N1516" t="s">
        <v>30</v>
      </c>
      <c r="O1516" t="s">
        <v>48</v>
      </c>
      <c r="P1516" t="s">
        <v>1660</v>
      </c>
      <c r="Q1516" s="8">
        <v>100000</v>
      </c>
      <c r="R1516">
        <v>3</v>
      </c>
      <c r="S1516" s="8">
        <f>Table3[[#This Row],[Harga]]*Table3[[#This Row],[Quantity]]</f>
        <v>300000</v>
      </c>
      <c r="T1516">
        <v>0.2</v>
      </c>
      <c r="U1516" s="8">
        <f>Table3[[#This Row],[Discount]]*Table3[[#This Row],[Revenue]]</f>
        <v>60000</v>
      </c>
      <c r="V1516" s="8">
        <f>Table3[[#This Row],[Revenue]]-Table3[[#This Row],[Total Discount]]</f>
        <v>240000</v>
      </c>
    </row>
    <row r="1517" spans="1:22" x14ac:dyDescent="0.35">
      <c r="A1517">
        <v>1513</v>
      </c>
      <c r="B1517" t="s">
        <v>4337</v>
      </c>
      <c r="C1517" s="5">
        <v>42495</v>
      </c>
      <c r="D1517" s="6">
        <v>2016</v>
      </c>
      <c r="E1517" s="5" t="s">
        <v>87</v>
      </c>
      <c r="F1517" s="7">
        <v>5</v>
      </c>
      <c r="G1517" t="s">
        <v>116</v>
      </c>
      <c r="H1517" t="s">
        <v>25</v>
      </c>
      <c r="I1517" t="s">
        <v>94</v>
      </c>
      <c r="J1517" t="s">
        <v>27</v>
      </c>
      <c r="K1517" t="s">
        <v>369</v>
      </c>
      <c r="L1517">
        <v>37421</v>
      </c>
      <c r="M1517" t="s">
        <v>2435</v>
      </c>
      <c r="N1517" t="s">
        <v>30</v>
      </c>
      <c r="O1517" t="s">
        <v>55</v>
      </c>
      <c r="P1517" t="s">
        <v>2436</v>
      </c>
      <c r="Q1517" s="8">
        <v>7000</v>
      </c>
      <c r="R1517">
        <v>5</v>
      </c>
      <c r="S1517" s="8">
        <f>Table3[[#This Row],[Harga]]*Table3[[#This Row],[Quantity]]</f>
        <v>35000</v>
      </c>
      <c r="T1517">
        <v>0.2</v>
      </c>
      <c r="U1517" s="8">
        <f>Table3[[#This Row],[Discount]]*Table3[[#This Row],[Revenue]]</f>
        <v>7000</v>
      </c>
      <c r="V1517" s="8">
        <f>Table3[[#This Row],[Revenue]]-Table3[[#This Row],[Total Discount]]</f>
        <v>28000</v>
      </c>
    </row>
    <row r="1518" spans="1:22" x14ac:dyDescent="0.35">
      <c r="A1518">
        <v>1514</v>
      </c>
      <c r="B1518" t="s">
        <v>4338</v>
      </c>
      <c r="C1518" s="5">
        <v>42989</v>
      </c>
      <c r="D1518" s="6">
        <v>2017</v>
      </c>
      <c r="E1518" s="5" t="s">
        <v>111</v>
      </c>
      <c r="F1518" s="7">
        <v>11</v>
      </c>
      <c r="G1518" t="s">
        <v>67</v>
      </c>
      <c r="H1518" t="s">
        <v>139</v>
      </c>
      <c r="I1518" t="s">
        <v>3324</v>
      </c>
      <c r="J1518" t="s">
        <v>75</v>
      </c>
      <c r="K1518" t="s">
        <v>283</v>
      </c>
      <c r="L1518">
        <v>90805</v>
      </c>
      <c r="M1518" t="s">
        <v>4339</v>
      </c>
      <c r="N1518" t="s">
        <v>40</v>
      </c>
      <c r="O1518" t="s">
        <v>63</v>
      </c>
      <c r="P1518" t="s">
        <v>4340</v>
      </c>
      <c r="Q1518" s="8">
        <v>13000</v>
      </c>
      <c r="R1518">
        <v>2</v>
      </c>
      <c r="S1518" s="8">
        <f>Table3[[#This Row],[Harga]]*Table3[[#This Row],[Quantity]]</f>
        <v>26000</v>
      </c>
      <c r="T1518">
        <v>0</v>
      </c>
      <c r="U1518" s="8">
        <f>Table3[[#This Row],[Discount]]*Table3[[#This Row],[Revenue]]</f>
        <v>0</v>
      </c>
      <c r="V1518" s="8">
        <f>Table3[[#This Row],[Revenue]]-Table3[[#This Row],[Total Discount]]</f>
        <v>26000</v>
      </c>
    </row>
    <row r="1519" spans="1:22" x14ac:dyDescent="0.35">
      <c r="A1519">
        <v>1515</v>
      </c>
      <c r="B1519" t="s">
        <v>4341</v>
      </c>
      <c r="C1519" s="5">
        <v>42124</v>
      </c>
      <c r="D1519" s="6">
        <v>2015</v>
      </c>
      <c r="E1519" s="5" t="s">
        <v>58</v>
      </c>
      <c r="F1519" s="7">
        <v>30</v>
      </c>
      <c r="G1519" t="s">
        <v>51</v>
      </c>
      <c r="H1519" t="s">
        <v>25</v>
      </c>
      <c r="I1519" t="s">
        <v>2982</v>
      </c>
      <c r="J1519" t="s">
        <v>27</v>
      </c>
      <c r="K1519" t="s">
        <v>53</v>
      </c>
      <c r="L1519">
        <v>45373</v>
      </c>
      <c r="M1519" t="s">
        <v>1439</v>
      </c>
      <c r="N1519" t="s">
        <v>135</v>
      </c>
      <c r="O1519" t="s">
        <v>136</v>
      </c>
      <c r="P1519" t="s">
        <v>1440</v>
      </c>
      <c r="Q1519" s="8">
        <v>1364000</v>
      </c>
      <c r="R1519">
        <v>5</v>
      </c>
      <c r="S1519" s="8">
        <f>Table3[[#This Row],[Harga]]*Table3[[#This Row],[Quantity]]</f>
        <v>6820000</v>
      </c>
      <c r="T1519">
        <v>0.4</v>
      </c>
      <c r="U1519" s="8">
        <f>Table3[[#This Row],[Discount]]*Table3[[#This Row],[Revenue]]</f>
        <v>2728000</v>
      </c>
      <c r="V1519" s="8">
        <f>Table3[[#This Row],[Revenue]]-Table3[[#This Row],[Total Discount]]</f>
        <v>4092000</v>
      </c>
    </row>
    <row r="1520" spans="1:22" x14ac:dyDescent="0.35">
      <c r="A1520">
        <v>1516</v>
      </c>
      <c r="B1520" t="s">
        <v>4342</v>
      </c>
      <c r="C1520" s="5">
        <v>43045</v>
      </c>
      <c r="D1520" s="6">
        <v>2017</v>
      </c>
      <c r="E1520" s="5" t="s">
        <v>23</v>
      </c>
      <c r="F1520" s="7">
        <v>6</v>
      </c>
      <c r="G1520" t="s">
        <v>35</v>
      </c>
      <c r="H1520" t="s">
        <v>105</v>
      </c>
      <c r="I1520" t="s">
        <v>1211</v>
      </c>
      <c r="J1520" t="s">
        <v>75</v>
      </c>
      <c r="K1520" t="s">
        <v>369</v>
      </c>
      <c r="L1520">
        <v>55407</v>
      </c>
      <c r="M1520" t="s">
        <v>4343</v>
      </c>
      <c r="N1520" t="s">
        <v>40</v>
      </c>
      <c r="O1520" t="s">
        <v>96</v>
      </c>
      <c r="P1520" t="s">
        <v>4344</v>
      </c>
      <c r="Q1520" s="8">
        <v>14000</v>
      </c>
      <c r="R1520">
        <v>5</v>
      </c>
      <c r="S1520" s="8">
        <f>Table3[[#This Row],[Harga]]*Table3[[#This Row],[Quantity]]</f>
        <v>70000</v>
      </c>
      <c r="T1520">
        <v>0</v>
      </c>
      <c r="U1520" s="8">
        <f>Table3[[#This Row],[Discount]]*Table3[[#This Row],[Revenue]]</f>
        <v>0</v>
      </c>
      <c r="V1520" s="8">
        <f>Table3[[#This Row],[Revenue]]-Table3[[#This Row],[Total Discount]]</f>
        <v>70000</v>
      </c>
    </row>
    <row r="1521" spans="1:22" x14ac:dyDescent="0.35">
      <c r="A1521">
        <v>1517</v>
      </c>
      <c r="B1521" t="s">
        <v>4345</v>
      </c>
      <c r="C1521" s="5">
        <v>41912</v>
      </c>
      <c r="D1521" s="6">
        <v>2014</v>
      </c>
      <c r="E1521" s="5" t="s">
        <v>111</v>
      </c>
      <c r="F1521" s="7">
        <v>30</v>
      </c>
      <c r="G1521" t="s">
        <v>35</v>
      </c>
      <c r="H1521" t="s">
        <v>25</v>
      </c>
      <c r="I1521" t="s">
        <v>687</v>
      </c>
      <c r="J1521" t="s">
        <v>27</v>
      </c>
      <c r="K1521" t="s">
        <v>369</v>
      </c>
      <c r="L1521">
        <v>98105</v>
      </c>
      <c r="M1521" t="s">
        <v>4253</v>
      </c>
      <c r="N1521" t="s">
        <v>40</v>
      </c>
      <c r="O1521" t="s">
        <v>71</v>
      </c>
      <c r="P1521" t="s">
        <v>4254</v>
      </c>
      <c r="Q1521" s="8">
        <v>3000</v>
      </c>
      <c r="R1521">
        <v>7</v>
      </c>
      <c r="S1521" s="8">
        <f>Table3[[#This Row],[Harga]]*Table3[[#This Row],[Quantity]]</f>
        <v>21000</v>
      </c>
      <c r="T1521">
        <v>0.2</v>
      </c>
      <c r="U1521" s="8">
        <f>Table3[[#This Row],[Discount]]*Table3[[#This Row],[Revenue]]</f>
        <v>4200</v>
      </c>
      <c r="V1521" s="8">
        <f>Table3[[#This Row],[Revenue]]-Table3[[#This Row],[Total Discount]]</f>
        <v>16800</v>
      </c>
    </row>
    <row r="1522" spans="1:22" x14ac:dyDescent="0.35">
      <c r="A1522">
        <v>1518</v>
      </c>
      <c r="B1522" t="s">
        <v>4346</v>
      </c>
      <c r="C1522" s="5">
        <v>42827</v>
      </c>
      <c r="D1522" s="6">
        <v>2017</v>
      </c>
      <c r="E1522" s="5" t="s">
        <v>58</v>
      </c>
      <c r="F1522" s="7">
        <v>2</v>
      </c>
      <c r="G1522" t="s">
        <v>67</v>
      </c>
      <c r="H1522" t="s">
        <v>25</v>
      </c>
      <c r="I1522" t="s">
        <v>4347</v>
      </c>
      <c r="J1522" t="s">
        <v>75</v>
      </c>
      <c r="K1522" t="s">
        <v>651</v>
      </c>
      <c r="L1522">
        <v>31907</v>
      </c>
      <c r="M1522" t="s">
        <v>334</v>
      </c>
      <c r="N1522" t="s">
        <v>30</v>
      </c>
      <c r="O1522" t="s">
        <v>48</v>
      </c>
      <c r="P1522" t="s">
        <v>335</v>
      </c>
      <c r="Q1522" s="8">
        <v>618000</v>
      </c>
      <c r="R1522">
        <v>2</v>
      </c>
      <c r="S1522" s="8">
        <f>Table3[[#This Row],[Harga]]*Table3[[#This Row],[Quantity]]</f>
        <v>1236000</v>
      </c>
      <c r="T1522">
        <v>0</v>
      </c>
      <c r="U1522" s="8">
        <f>Table3[[#This Row],[Discount]]*Table3[[#This Row],[Revenue]]</f>
        <v>0</v>
      </c>
      <c r="V1522" s="8">
        <f>Table3[[#This Row],[Revenue]]-Table3[[#This Row],[Total Discount]]</f>
        <v>1236000</v>
      </c>
    </row>
    <row r="1523" spans="1:22" x14ac:dyDescent="0.35">
      <c r="A1523">
        <v>1519</v>
      </c>
      <c r="B1523" t="s">
        <v>4348</v>
      </c>
      <c r="C1523" s="5">
        <v>43014</v>
      </c>
      <c r="D1523" s="6">
        <v>2017</v>
      </c>
      <c r="E1523" s="5" t="s">
        <v>44</v>
      </c>
      <c r="F1523" s="7">
        <v>6</v>
      </c>
      <c r="G1523" t="s">
        <v>24</v>
      </c>
      <c r="H1523" t="s">
        <v>25</v>
      </c>
      <c r="I1523" t="s">
        <v>617</v>
      </c>
      <c r="J1523" t="s">
        <v>75</v>
      </c>
      <c r="K1523" t="s">
        <v>329</v>
      </c>
      <c r="L1523">
        <v>83642</v>
      </c>
      <c r="M1523" t="s">
        <v>4349</v>
      </c>
      <c r="N1523" t="s">
        <v>30</v>
      </c>
      <c r="O1523" t="s">
        <v>55</v>
      </c>
      <c r="P1523" t="s">
        <v>4350</v>
      </c>
      <c r="Q1523" s="8">
        <v>42000</v>
      </c>
      <c r="R1523">
        <v>2</v>
      </c>
      <c r="S1523" s="8">
        <f>Table3[[#This Row],[Harga]]*Table3[[#This Row],[Quantity]]</f>
        <v>84000</v>
      </c>
      <c r="T1523">
        <v>0</v>
      </c>
      <c r="U1523" s="8">
        <f>Table3[[#This Row],[Discount]]*Table3[[#This Row],[Revenue]]</f>
        <v>0</v>
      </c>
      <c r="V1523" s="8">
        <f>Table3[[#This Row],[Revenue]]-Table3[[#This Row],[Total Discount]]</f>
        <v>84000</v>
      </c>
    </row>
    <row r="1524" spans="1:22" x14ac:dyDescent="0.35">
      <c r="A1524">
        <v>1520</v>
      </c>
      <c r="B1524" t="s">
        <v>4351</v>
      </c>
      <c r="C1524" s="5">
        <v>42469</v>
      </c>
      <c r="D1524" s="6">
        <v>2016</v>
      </c>
      <c r="E1524" s="5" t="s">
        <v>58</v>
      </c>
      <c r="F1524" s="7">
        <v>9</v>
      </c>
      <c r="G1524" t="s">
        <v>24</v>
      </c>
      <c r="H1524" t="s">
        <v>59</v>
      </c>
      <c r="I1524" t="s">
        <v>4352</v>
      </c>
      <c r="J1524" t="s">
        <v>75</v>
      </c>
      <c r="K1524" t="s">
        <v>127</v>
      </c>
      <c r="L1524">
        <v>48227</v>
      </c>
      <c r="M1524" t="s">
        <v>4353</v>
      </c>
      <c r="N1524" t="s">
        <v>135</v>
      </c>
      <c r="O1524" t="s">
        <v>136</v>
      </c>
      <c r="P1524" t="s">
        <v>4354</v>
      </c>
      <c r="Q1524" s="8">
        <v>518000</v>
      </c>
      <c r="R1524">
        <v>2</v>
      </c>
      <c r="S1524" s="8">
        <f>Table3[[#This Row],[Harga]]*Table3[[#This Row],[Quantity]]</f>
        <v>1036000</v>
      </c>
      <c r="T1524">
        <v>0</v>
      </c>
      <c r="U1524" s="8">
        <f>Table3[[#This Row],[Discount]]*Table3[[#This Row],[Revenue]]</f>
        <v>0</v>
      </c>
      <c r="V1524" s="8">
        <f>Table3[[#This Row],[Revenue]]-Table3[[#This Row],[Total Discount]]</f>
        <v>1036000</v>
      </c>
    </row>
    <row r="1525" spans="1:22" x14ac:dyDescent="0.35">
      <c r="A1525">
        <v>1521</v>
      </c>
      <c r="B1525" t="s">
        <v>4355</v>
      </c>
      <c r="C1525" s="5">
        <v>42244</v>
      </c>
      <c r="D1525" s="6">
        <v>2015</v>
      </c>
      <c r="E1525" s="5" t="s">
        <v>93</v>
      </c>
      <c r="F1525" s="7">
        <v>28</v>
      </c>
      <c r="G1525" t="s">
        <v>35</v>
      </c>
      <c r="H1525" t="s">
        <v>139</v>
      </c>
      <c r="I1525" t="s">
        <v>2467</v>
      </c>
      <c r="J1525" t="s">
        <v>37</v>
      </c>
      <c r="K1525" t="s">
        <v>113</v>
      </c>
      <c r="L1525">
        <v>60623</v>
      </c>
      <c r="M1525" t="s">
        <v>2078</v>
      </c>
      <c r="N1525" t="s">
        <v>135</v>
      </c>
      <c r="O1525" t="s">
        <v>989</v>
      </c>
      <c r="P1525" t="s">
        <v>2079</v>
      </c>
      <c r="Q1525" s="8">
        <v>840000</v>
      </c>
      <c r="R1525">
        <v>5</v>
      </c>
      <c r="S1525" s="8">
        <f>Table3[[#This Row],[Harga]]*Table3[[#This Row],[Quantity]]</f>
        <v>4200000</v>
      </c>
      <c r="T1525">
        <v>0.2</v>
      </c>
      <c r="U1525" s="8">
        <f>Table3[[#This Row],[Discount]]*Table3[[#This Row],[Revenue]]</f>
        <v>840000</v>
      </c>
      <c r="V1525" s="8">
        <f>Table3[[#This Row],[Revenue]]-Table3[[#This Row],[Total Discount]]</f>
        <v>3360000</v>
      </c>
    </row>
    <row r="1526" spans="1:22" x14ac:dyDescent="0.35">
      <c r="A1526">
        <v>1522</v>
      </c>
      <c r="B1526" t="s">
        <v>4356</v>
      </c>
      <c r="C1526" s="5">
        <v>43027</v>
      </c>
      <c r="D1526" s="6">
        <v>2017</v>
      </c>
      <c r="E1526" s="5" t="s">
        <v>44</v>
      </c>
      <c r="F1526" s="7">
        <v>19</v>
      </c>
      <c r="G1526" t="s">
        <v>24</v>
      </c>
      <c r="H1526" t="s">
        <v>25</v>
      </c>
      <c r="I1526" t="s">
        <v>2698</v>
      </c>
      <c r="J1526" t="s">
        <v>37</v>
      </c>
      <c r="K1526" t="s">
        <v>141</v>
      </c>
      <c r="L1526">
        <v>94110</v>
      </c>
      <c r="M1526" t="s">
        <v>4357</v>
      </c>
      <c r="N1526" t="s">
        <v>40</v>
      </c>
      <c r="O1526" t="s">
        <v>143</v>
      </c>
      <c r="P1526" t="s">
        <v>4358</v>
      </c>
      <c r="Q1526" s="8">
        <v>9000</v>
      </c>
      <c r="R1526">
        <v>2</v>
      </c>
      <c r="S1526" s="8">
        <f>Table3[[#This Row],[Harga]]*Table3[[#This Row],[Quantity]]</f>
        <v>18000</v>
      </c>
      <c r="T1526">
        <v>0</v>
      </c>
      <c r="U1526" s="8">
        <f>Table3[[#This Row],[Discount]]*Table3[[#This Row],[Revenue]]</f>
        <v>0</v>
      </c>
      <c r="V1526" s="8">
        <f>Table3[[#This Row],[Revenue]]-Table3[[#This Row],[Total Discount]]</f>
        <v>18000</v>
      </c>
    </row>
    <row r="1527" spans="1:22" x14ac:dyDescent="0.35">
      <c r="A1527">
        <v>1523</v>
      </c>
      <c r="B1527" t="s">
        <v>4359</v>
      </c>
      <c r="C1527" s="5">
        <v>42681</v>
      </c>
      <c r="D1527" s="6">
        <v>2016</v>
      </c>
      <c r="E1527" s="5" t="s">
        <v>23</v>
      </c>
      <c r="F1527" s="7">
        <v>7</v>
      </c>
      <c r="G1527" t="s">
        <v>67</v>
      </c>
      <c r="H1527" t="s">
        <v>59</v>
      </c>
      <c r="I1527" t="s">
        <v>4130</v>
      </c>
      <c r="J1527" t="s">
        <v>37</v>
      </c>
      <c r="K1527" t="s">
        <v>324</v>
      </c>
      <c r="L1527">
        <v>43055</v>
      </c>
      <c r="M1527" t="s">
        <v>3195</v>
      </c>
      <c r="N1527" t="s">
        <v>135</v>
      </c>
      <c r="O1527" t="s">
        <v>162</v>
      </c>
      <c r="P1527" t="s">
        <v>3196</v>
      </c>
      <c r="Q1527" s="8">
        <v>200000</v>
      </c>
      <c r="R1527">
        <v>3</v>
      </c>
      <c r="S1527" s="8">
        <f>Table3[[#This Row],[Harga]]*Table3[[#This Row],[Quantity]]</f>
        <v>600000</v>
      </c>
      <c r="T1527">
        <v>0.2</v>
      </c>
      <c r="U1527" s="8">
        <f>Table3[[#This Row],[Discount]]*Table3[[#This Row],[Revenue]]</f>
        <v>120000</v>
      </c>
      <c r="V1527" s="8">
        <f>Table3[[#This Row],[Revenue]]-Table3[[#This Row],[Total Discount]]</f>
        <v>480000</v>
      </c>
    </row>
    <row r="1528" spans="1:22" x14ac:dyDescent="0.35">
      <c r="A1528">
        <v>1524</v>
      </c>
      <c r="B1528" t="s">
        <v>4360</v>
      </c>
      <c r="C1528" s="5">
        <v>42797</v>
      </c>
      <c r="D1528" s="6">
        <v>2017</v>
      </c>
      <c r="E1528" s="5" t="s">
        <v>159</v>
      </c>
      <c r="F1528" s="7">
        <v>3</v>
      </c>
      <c r="G1528" t="s">
        <v>116</v>
      </c>
      <c r="H1528" t="s">
        <v>25</v>
      </c>
      <c r="I1528" t="s">
        <v>4361</v>
      </c>
      <c r="J1528" t="s">
        <v>27</v>
      </c>
      <c r="K1528" t="s">
        <v>151</v>
      </c>
      <c r="L1528">
        <v>75081</v>
      </c>
      <c r="M1528" t="s">
        <v>4362</v>
      </c>
      <c r="N1528" t="s">
        <v>40</v>
      </c>
      <c r="O1528" t="s">
        <v>63</v>
      </c>
      <c r="P1528" t="s">
        <v>4363</v>
      </c>
      <c r="Q1528" s="8">
        <v>27000</v>
      </c>
      <c r="R1528">
        <v>8</v>
      </c>
      <c r="S1528" s="8">
        <f>Table3[[#This Row],[Harga]]*Table3[[#This Row],[Quantity]]</f>
        <v>216000</v>
      </c>
      <c r="T1528">
        <v>0.2</v>
      </c>
      <c r="U1528" s="8">
        <f>Table3[[#This Row],[Discount]]*Table3[[#This Row],[Revenue]]</f>
        <v>43200</v>
      </c>
      <c r="V1528" s="8">
        <f>Table3[[#This Row],[Revenue]]-Table3[[#This Row],[Total Discount]]</f>
        <v>172800</v>
      </c>
    </row>
    <row r="1529" spans="1:22" x14ac:dyDescent="0.35">
      <c r="A1529">
        <v>1525</v>
      </c>
      <c r="B1529" t="s">
        <v>4364</v>
      </c>
      <c r="C1529" s="5">
        <v>42335</v>
      </c>
      <c r="D1529" s="6">
        <v>2015</v>
      </c>
      <c r="E1529" s="5" t="s">
        <v>23</v>
      </c>
      <c r="F1529" s="7">
        <v>27</v>
      </c>
      <c r="G1529" t="s">
        <v>35</v>
      </c>
      <c r="H1529" t="s">
        <v>139</v>
      </c>
      <c r="I1529" t="s">
        <v>1196</v>
      </c>
      <c r="J1529" t="s">
        <v>37</v>
      </c>
      <c r="K1529" t="s">
        <v>193</v>
      </c>
      <c r="L1529">
        <v>19711</v>
      </c>
      <c r="M1529" t="s">
        <v>4365</v>
      </c>
      <c r="N1529" t="s">
        <v>135</v>
      </c>
      <c r="O1529" t="s">
        <v>136</v>
      </c>
      <c r="P1529" t="s">
        <v>4366</v>
      </c>
      <c r="Q1529" s="8">
        <v>84000</v>
      </c>
      <c r="R1529">
        <v>3</v>
      </c>
      <c r="S1529" s="8">
        <f>Table3[[#This Row],[Harga]]*Table3[[#This Row],[Quantity]]</f>
        <v>252000</v>
      </c>
      <c r="T1529">
        <v>0</v>
      </c>
      <c r="U1529" s="8">
        <f>Table3[[#This Row],[Discount]]*Table3[[#This Row],[Revenue]]</f>
        <v>0</v>
      </c>
      <c r="V1529" s="8">
        <f>Table3[[#This Row],[Revenue]]-Table3[[#This Row],[Total Discount]]</f>
        <v>252000</v>
      </c>
    </row>
    <row r="1530" spans="1:22" x14ac:dyDescent="0.35">
      <c r="A1530">
        <v>1526</v>
      </c>
      <c r="B1530" t="s">
        <v>4367</v>
      </c>
      <c r="C1530" s="5">
        <v>42807</v>
      </c>
      <c r="D1530" s="6">
        <v>2017</v>
      </c>
      <c r="E1530" s="5" t="s">
        <v>159</v>
      </c>
      <c r="F1530" s="7">
        <v>13</v>
      </c>
      <c r="G1530" t="s">
        <v>51</v>
      </c>
      <c r="H1530" t="s">
        <v>105</v>
      </c>
      <c r="I1530" t="s">
        <v>4368</v>
      </c>
      <c r="J1530" t="s">
        <v>75</v>
      </c>
      <c r="K1530" t="s">
        <v>133</v>
      </c>
      <c r="L1530">
        <v>87105</v>
      </c>
      <c r="M1530" t="s">
        <v>4369</v>
      </c>
      <c r="N1530" t="s">
        <v>40</v>
      </c>
      <c r="O1530" t="s">
        <v>84</v>
      </c>
      <c r="P1530" t="s">
        <v>4370</v>
      </c>
      <c r="Q1530" s="8">
        <v>91000</v>
      </c>
      <c r="R1530">
        <v>8</v>
      </c>
      <c r="S1530" s="8">
        <f>Table3[[#This Row],[Harga]]*Table3[[#This Row],[Quantity]]</f>
        <v>728000</v>
      </c>
      <c r="T1530">
        <v>0</v>
      </c>
      <c r="U1530" s="8">
        <f>Table3[[#This Row],[Discount]]*Table3[[#This Row],[Revenue]]</f>
        <v>0</v>
      </c>
      <c r="V1530" s="8">
        <f>Table3[[#This Row],[Revenue]]-Table3[[#This Row],[Total Discount]]</f>
        <v>728000</v>
      </c>
    </row>
    <row r="1531" spans="1:22" x14ac:dyDescent="0.35">
      <c r="A1531">
        <v>1527</v>
      </c>
      <c r="B1531" t="s">
        <v>4371</v>
      </c>
      <c r="C1531" s="5">
        <v>43069</v>
      </c>
      <c r="D1531" s="6">
        <v>2017</v>
      </c>
      <c r="E1531" s="5" t="s">
        <v>23</v>
      </c>
      <c r="F1531" s="7">
        <v>30</v>
      </c>
      <c r="G1531" t="s">
        <v>67</v>
      </c>
      <c r="H1531" t="s">
        <v>59</v>
      </c>
      <c r="I1531" t="s">
        <v>2844</v>
      </c>
      <c r="J1531" t="s">
        <v>75</v>
      </c>
      <c r="K1531" t="s">
        <v>69</v>
      </c>
      <c r="L1531">
        <v>43615</v>
      </c>
      <c r="M1531" t="s">
        <v>4298</v>
      </c>
      <c r="N1531" t="s">
        <v>40</v>
      </c>
      <c r="O1531" t="s">
        <v>78</v>
      </c>
      <c r="P1531" t="s">
        <v>4299</v>
      </c>
      <c r="Q1531" s="8">
        <v>208000</v>
      </c>
      <c r="R1531">
        <v>4</v>
      </c>
      <c r="S1531" s="8">
        <f>Table3[[#This Row],[Harga]]*Table3[[#This Row],[Quantity]]</f>
        <v>832000</v>
      </c>
      <c r="T1531">
        <v>0.2</v>
      </c>
      <c r="U1531" s="8">
        <f>Table3[[#This Row],[Discount]]*Table3[[#This Row],[Revenue]]</f>
        <v>166400</v>
      </c>
      <c r="V1531" s="8">
        <f>Table3[[#This Row],[Revenue]]-Table3[[#This Row],[Total Discount]]</f>
        <v>665600</v>
      </c>
    </row>
    <row r="1532" spans="1:22" x14ac:dyDescent="0.35">
      <c r="A1532">
        <v>1528</v>
      </c>
      <c r="B1532" t="s">
        <v>4372</v>
      </c>
      <c r="C1532" s="5">
        <v>41960</v>
      </c>
      <c r="D1532" s="6">
        <v>2014</v>
      </c>
      <c r="E1532" s="5" t="s">
        <v>23</v>
      </c>
      <c r="F1532" s="7">
        <v>17</v>
      </c>
      <c r="G1532" t="s">
        <v>51</v>
      </c>
      <c r="H1532" t="s">
        <v>25</v>
      </c>
      <c r="I1532" t="s">
        <v>1373</v>
      </c>
      <c r="J1532" t="s">
        <v>37</v>
      </c>
      <c r="K1532" t="s">
        <v>118</v>
      </c>
      <c r="L1532">
        <v>19711</v>
      </c>
      <c r="M1532" t="s">
        <v>2680</v>
      </c>
      <c r="N1532" t="s">
        <v>40</v>
      </c>
      <c r="O1532" t="s">
        <v>84</v>
      </c>
      <c r="P1532" t="s">
        <v>2681</v>
      </c>
      <c r="Q1532" s="8">
        <v>1007000</v>
      </c>
      <c r="R1532">
        <v>7</v>
      </c>
      <c r="S1532" s="8">
        <f>Table3[[#This Row],[Harga]]*Table3[[#This Row],[Quantity]]</f>
        <v>7049000</v>
      </c>
      <c r="T1532">
        <v>0</v>
      </c>
      <c r="U1532" s="8">
        <f>Table3[[#This Row],[Discount]]*Table3[[#This Row],[Revenue]]</f>
        <v>0</v>
      </c>
      <c r="V1532" s="8">
        <f>Table3[[#This Row],[Revenue]]-Table3[[#This Row],[Total Discount]]</f>
        <v>7049000</v>
      </c>
    </row>
    <row r="1533" spans="1:22" x14ac:dyDescent="0.35">
      <c r="A1533">
        <v>1529</v>
      </c>
      <c r="B1533" t="s">
        <v>4373</v>
      </c>
      <c r="C1533" s="5">
        <v>42372</v>
      </c>
      <c r="D1533" s="6">
        <v>2016</v>
      </c>
      <c r="E1533" s="5" t="s">
        <v>115</v>
      </c>
      <c r="F1533" s="7">
        <v>3</v>
      </c>
      <c r="G1533" t="s">
        <v>116</v>
      </c>
      <c r="H1533" t="s">
        <v>139</v>
      </c>
      <c r="I1533" t="s">
        <v>1125</v>
      </c>
      <c r="J1533" t="s">
        <v>27</v>
      </c>
      <c r="K1533" t="s">
        <v>113</v>
      </c>
      <c r="L1533">
        <v>90045</v>
      </c>
      <c r="M1533" t="s">
        <v>3415</v>
      </c>
      <c r="N1533" t="s">
        <v>40</v>
      </c>
      <c r="O1533" t="s">
        <v>84</v>
      </c>
      <c r="P1533" t="s">
        <v>3416</v>
      </c>
      <c r="Q1533" s="8">
        <v>229000</v>
      </c>
      <c r="R1533">
        <v>2</v>
      </c>
      <c r="S1533" s="8">
        <f>Table3[[#This Row],[Harga]]*Table3[[#This Row],[Quantity]]</f>
        <v>458000</v>
      </c>
      <c r="T1533">
        <v>0</v>
      </c>
      <c r="U1533" s="8">
        <f>Table3[[#This Row],[Discount]]*Table3[[#This Row],[Revenue]]</f>
        <v>0</v>
      </c>
      <c r="V1533" s="8">
        <f>Table3[[#This Row],[Revenue]]-Table3[[#This Row],[Total Discount]]</f>
        <v>458000</v>
      </c>
    </row>
    <row r="1534" spans="1:22" x14ac:dyDescent="0.35">
      <c r="A1534">
        <v>1530</v>
      </c>
      <c r="B1534" t="s">
        <v>4374</v>
      </c>
      <c r="C1534" s="5">
        <v>42280</v>
      </c>
      <c r="D1534" s="6">
        <v>2015</v>
      </c>
      <c r="E1534" s="5" t="s">
        <v>44</v>
      </c>
      <c r="F1534" s="7">
        <v>3</v>
      </c>
      <c r="G1534" t="s">
        <v>51</v>
      </c>
      <c r="H1534" t="s">
        <v>139</v>
      </c>
      <c r="I1534" t="s">
        <v>479</v>
      </c>
      <c r="J1534" t="s">
        <v>27</v>
      </c>
      <c r="K1534" t="s">
        <v>213</v>
      </c>
      <c r="L1534">
        <v>90032</v>
      </c>
      <c r="M1534" t="s">
        <v>3163</v>
      </c>
      <c r="N1534" t="s">
        <v>30</v>
      </c>
      <c r="O1534" t="s">
        <v>31</v>
      </c>
      <c r="P1534" t="s">
        <v>3164</v>
      </c>
      <c r="Q1534" s="8">
        <v>142000</v>
      </c>
      <c r="R1534">
        <v>2</v>
      </c>
      <c r="S1534" s="8">
        <f>Table3[[#This Row],[Harga]]*Table3[[#This Row],[Quantity]]</f>
        <v>284000</v>
      </c>
      <c r="T1534">
        <v>0.15</v>
      </c>
      <c r="U1534" s="8">
        <f>Table3[[#This Row],[Discount]]*Table3[[#This Row],[Revenue]]</f>
        <v>42600</v>
      </c>
      <c r="V1534" s="8">
        <f>Table3[[#This Row],[Revenue]]-Table3[[#This Row],[Total Discount]]</f>
        <v>241400</v>
      </c>
    </row>
    <row r="1535" spans="1:22" x14ac:dyDescent="0.35">
      <c r="A1535">
        <v>1531</v>
      </c>
      <c r="B1535" t="s">
        <v>4375</v>
      </c>
      <c r="C1535" s="5">
        <v>41840</v>
      </c>
      <c r="D1535" s="6">
        <v>2014</v>
      </c>
      <c r="E1535" s="5" t="s">
        <v>104</v>
      </c>
      <c r="F1535" s="7">
        <v>20</v>
      </c>
      <c r="G1535" t="s">
        <v>24</v>
      </c>
      <c r="H1535" t="s">
        <v>25</v>
      </c>
      <c r="I1535" t="s">
        <v>2327</v>
      </c>
      <c r="J1535" t="s">
        <v>75</v>
      </c>
      <c r="K1535" t="s">
        <v>213</v>
      </c>
      <c r="L1535">
        <v>75217</v>
      </c>
      <c r="M1535" t="s">
        <v>856</v>
      </c>
      <c r="N1535" t="s">
        <v>40</v>
      </c>
      <c r="O1535" t="s">
        <v>84</v>
      </c>
      <c r="P1535" t="s">
        <v>857</v>
      </c>
      <c r="Q1535" s="8">
        <v>715000</v>
      </c>
      <c r="R1535">
        <v>3</v>
      </c>
      <c r="S1535" s="8">
        <f>Table3[[#This Row],[Harga]]*Table3[[#This Row],[Quantity]]</f>
        <v>2145000</v>
      </c>
      <c r="T1535">
        <v>0.2</v>
      </c>
      <c r="U1535" s="8">
        <f>Table3[[#This Row],[Discount]]*Table3[[#This Row],[Revenue]]</f>
        <v>429000</v>
      </c>
      <c r="V1535" s="8">
        <f>Table3[[#This Row],[Revenue]]-Table3[[#This Row],[Total Discount]]</f>
        <v>1716000</v>
      </c>
    </row>
    <row r="1536" spans="1:22" x14ac:dyDescent="0.35">
      <c r="A1536">
        <v>1532</v>
      </c>
      <c r="B1536" t="s">
        <v>4376</v>
      </c>
      <c r="C1536" s="5">
        <v>41780</v>
      </c>
      <c r="D1536" s="6">
        <v>2014</v>
      </c>
      <c r="E1536" s="5" t="s">
        <v>87</v>
      </c>
      <c r="F1536" s="7">
        <v>21</v>
      </c>
      <c r="G1536" t="s">
        <v>35</v>
      </c>
      <c r="H1536" t="s">
        <v>25</v>
      </c>
      <c r="I1536" t="s">
        <v>2052</v>
      </c>
      <c r="J1536" t="s">
        <v>75</v>
      </c>
      <c r="K1536" t="s">
        <v>53</v>
      </c>
      <c r="L1536">
        <v>92037</v>
      </c>
      <c r="M1536" t="s">
        <v>2318</v>
      </c>
      <c r="N1536" t="s">
        <v>40</v>
      </c>
      <c r="O1536" t="s">
        <v>96</v>
      </c>
      <c r="P1536" t="s">
        <v>2319</v>
      </c>
      <c r="Q1536" s="8">
        <v>10000</v>
      </c>
      <c r="R1536">
        <v>8</v>
      </c>
      <c r="S1536" s="8">
        <f>Table3[[#This Row],[Harga]]*Table3[[#This Row],[Quantity]]</f>
        <v>80000</v>
      </c>
      <c r="T1536">
        <v>0</v>
      </c>
      <c r="U1536" s="8">
        <f>Table3[[#This Row],[Discount]]*Table3[[#This Row],[Revenue]]</f>
        <v>0</v>
      </c>
      <c r="V1536" s="8">
        <f>Table3[[#This Row],[Revenue]]-Table3[[#This Row],[Total Discount]]</f>
        <v>80000</v>
      </c>
    </row>
    <row r="1537" spans="1:22" x14ac:dyDescent="0.35">
      <c r="A1537">
        <v>1533</v>
      </c>
      <c r="B1537" t="s">
        <v>4377</v>
      </c>
      <c r="C1537" s="5">
        <v>42982</v>
      </c>
      <c r="D1537" s="6">
        <v>2017</v>
      </c>
      <c r="E1537" s="5" t="s">
        <v>111</v>
      </c>
      <c r="F1537" s="7">
        <v>4</v>
      </c>
      <c r="G1537" t="s">
        <v>24</v>
      </c>
      <c r="H1537" t="s">
        <v>25</v>
      </c>
      <c r="I1537" t="s">
        <v>4378</v>
      </c>
      <c r="J1537" t="s">
        <v>75</v>
      </c>
      <c r="K1537" t="s">
        <v>222</v>
      </c>
      <c r="L1537">
        <v>92307</v>
      </c>
      <c r="M1537" t="s">
        <v>1297</v>
      </c>
      <c r="N1537" t="s">
        <v>40</v>
      </c>
      <c r="O1537" t="s">
        <v>63</v>
      </c>
      <c r="P1537" t="s">
        <v>1298</v>
      </c>
      <c r="Q1537" s="8">
        <v>11000</v>
      </c>
      <c r="R1537">
        <v>2</v>
      </c>
      <c r="S1537" s="8">
        <f>Table3[[#This Row],[Harga]]*Table3[[#This Row],[Quantity]]</f>
        <v>22000</v>
      </c>
      <c r="T1537">
        <v>0</v>
      </c>
      <c r="U1537" s="8">
        <f>Table3[[#This Row],[Discount]]*Table3[[#This Row],[Revenue]]</f>
        <v>0</v>
      </c>
      <c r="V1537" s="8">
        <f>Table3[[#This Row],[Revenue]]-Table3[[#This Row],[Total Discount]]</f>
        <v>22000</v>
      </c>
    </row>
    <row r="1538" spans="1:22" x14ac:dyDescent="0.35">
      <c r="A1538">
        <v>1534</v>
      </c>
      <c r="B1538" t="s">
        <v>4379</v>
      </c>
      <c r="C1538" s="5">
        <v>42882</v>
      </c>
      <c r="D1538" s="6">
        <v>2017</v>
      </c>
      <c r="E1538" s="5" t="s">
        <v>87</v>
      </c>
      <c r="F1538" s="7">
        <v>27</v>
      </c>
      <c r="G1538" t="s">
        <v>67</v>
      </c>
      <c r="H1538" t="s">
        <v>139</v>
      </c>
      <c r="I1538" t="s">
        <v>538</v>
      </c>
      <c r="J1538" t="s">
        <v>75</v>
      </c>
      <c r="K1538" t="s">
        <v>227</v>
      </c>
      <c r="L1538">
        <v>40214</v>
      </c>
      <c r="M1538" t="s">
        <v>1954</v>
      </c>
      <c r="N1538" t="s">
        <v>40</v>
      </c>
      <c r="O1538" t="s">
        <v>71</v>
      </c>
      <c r="P1538" t="s">
        <v>1955</v>
      </c>
      <c r="Q1538" s="8">
        <v>47000</v>
      </c>
      <c r="R1538">
        <v>2</v>
      </c>
      <c r="S1538" s="8">
        <f>Table3[[#This Row],[Harga]]*Table3[[#This Row],[Quantity]]</f>
        <v>94000</v>
      </c>
      <c r="T1538">
        <v>0</v>
      </c>
      <c r="U1538" s="8">
        <f>Table3[[#This Row],[Discount]]*Table3[[#This Row],[Revenue]]</f>
        <v>0</v>
      </c>
      <c r="V1538" s="8">
        <f>Table3[[#This Row],[Revenue]]-Table3[[#This Row],[Total Discount]]</f>
        <v>94000</v>
      </c>
    </row>
    <row r="1539" spans="1:22" x14ac:dyDescent="0.35">
      <c r="A1539">
        <v>1535</v>
      </c>
      <c r="B1539" t="s">
        <v>4380</v>
      </c>
      <c r="C1539" s="5">
        <v>41667</v>
      </c>
      <c r="D1539" s="6">
        <v>2014</v>
      </c>
      <c r="E1539" s="5" t="s">
        <v>115</v>
      </c>
      <c r="F1539" s="7">
        <v>28</v>
      </c>
      <c r="G1539" t="s">
        <v>51</v>
      </c>
      <c r="H1539" t="s">
        <v>25</v>
      </c>
      <c r="I1539" t="s">
        <v>1015</v>
      </c>
      <c r="J1539" t="s">
        <v>27</v>
      </c>
      <c r="K1539" t="s">
        <v>141</v>
      </c>
      <c r="L1539">
        <v>10024</v>
      </c>
      <c r="M1539" t="s">
        <v>472</v>
      </c>
      <c r="N1539" t="s">
        <v>40</v>
      </c>
      <c r="O1539" t="s">
        <v>71</v>
      </c>
      <c r="P1539" t="s">
        <v>473</v>
      </c>
      <c r="Q1539" s="8">
        <v>3000</v>
      </c>
      <c r="R1539">
        <v>1</v>
      </c>
      <c r="S1539" s="8">
        <f>Table3[[#This Row],[Harga]]*Table3[[#This Row],[Quantity]]</f>
        <v>3000</v>
      </c>
      <c r="T1539">
        <v>0.2</v>
      </c>
      <c r="U1539" s="8">
        <f>Table3[[#This Row],[Discount]]*Table3[[#This Row],[Revenue]]</f>
        <v>600</v>
      </c>
      <c r="V1539" s="8">
        <f>Table3[[#This Row],[Revenue]]-Table3[[#This Row],[Total Discount]]</f>
        <v>2400</v>
      </c>
    </row>
    <row r="1540" spans="1:22" x14ac:dyDescent="0.35">
      <c r="A1540">
        <v>1536</v>
      </c>
      <c r="B1540" t="s">
        <v>4381</v>
      </c>
      <c r="C1540" s="5">
        <v>42775</v>
      </c>
      <c r="D1540" s="6">
        <v>2017</v>
      </c>
      <c r="E1540" s="5" t="s">
        <v>344</v>
      </c>
      <c r="F1540" s="7">
        <v>9</v>
      </c>
      <c r="G1540" t="s">
        <v>67</v>
      </c>
      <c r="H1540" t="s">
        <v>139</v>
      </c>
      <c r="I1540" t="s">
        <v>3464</v>
      </c>
      <c r="J1540" t="s">
        <v>27</v>
      </c>
      <c r="K1540" t="s">
        <v>274</v>
      </c>
      <c r="L1540">
        <v>77070</v>
      </c>
      <c r="M1540" t="s">
        <v>853</v>
      </c>
      <c r="N1540" t="s">
        <v>40</v>
      </c>
      <c r="O1540" t="s">
        <v>71</v>
      </c>
      <c r="P1540" t="s">
        <v>854</v>
      </c>
      <c r="Q1540" s="8">
        <v>190000</v>
      </c>
      <c r="R1540">
        <v>4</v>
      </c>
      <c r="S1540" s="8">
        <f>Table3[[#This Row],[Harga]]*Table3[[#This Row],[Quantity]]</f>
        <v>760000</v>
      </c>
      <c r="T1540">
        <v>0.8</v>
      </c>
      <c r="U1540" s="8">
        <f>Table3[[#This Row],[Discount]]*Table3[[#This Row],[Revenue]]</f>
        <v>608000</v>
      </c>
      <c r="V1540" s="8">
        <f>Table3[[#This Row],[Revenue]]-Table3[[#This Row],[Total Discount]]</f>
        <v>152000</v>
      </c>
    </row>
    <row r="1541" spans="1:22" x14ac:dyDescent="0.35">
      <c r="A1541">
        <v>1537</v>
      </c>
      <c r="B1541" t="s">
        <v>4382</v>
      </c>
      <c r="C1541" s="5">
        <v>42825</v>
      </c>
      <c r="D1541" s="6">
        <v>2017</v>
      </c>
      <c r="E1541" s="5" t="s">
        <v>159</v>
      </c>
      <c r="F1541" s="7">
        <v>31</v>
      </c>
      <c r="G1541" t="s">
        <v>51</v>
      </c>
      <c r="H1541" t="s">
        <v>139</v>
      </c>
      <c r="I1541" t="s">
        <v>3751</v>
      </c>
      <c r="J1541" t="s">
        <v>75</v>
      </c>
      <c r="K1541" t="s">
        <v>100</v>
      </c>
      <c r="L1541">
        <v>42420</v>
      </c>
      <c r="M1541" t="s">
        <v>4383</v>
      </c>
      <c r="N1541" t="s">
        <v>30</v>
      </c>
      <c r="O1541" t="s">
        <v>55</v>
      </c>
      <c r="P1541" t="s">
        <v>4384</v>
      </c>
      <c r="Q1541" s="8">
        <v>61000</v>
      </c>
      <c r="R1541">
        <v>5</v>
      </c>
      <c r="S1541" s="8">
        <f>Table3[[#This Row],[Harga]]*Table3[[#This Row],[Quantity]]</f>
        <v>305000</v>
      </c>
      <c r="T1541">
        <v>0</v>
      </c>
      <c r="U1541" s="8">
        <f>Table3[[#This Row],[Discount]]*Table3[[#This Row],[Revenue]]</f>
        <v>0</v>
      </c>
      <c r="V1541" s="8">
        <f>Table3[[#This Row],[Revenue]]-Table3[[#This Row],[Total Discount]]</f>
        <v>305000</v>
      </c>
    </row>
    <row r="1542" spans="1:22" x14ac:dyDescent="0.35">
      <c r="A1542">
        <v>1538</v>
      </c>
      <c r="B1542" t="s">
        <v>4385</v>
      </c>
      <c r="C1542" s="5">
        <v>42432</v>
      </c>
      <c r="D1542" s="6">
        <v>2016</v>
      </c>
      <c r="E1542" s="5" t="s">
        <v>159</v>
      </c>
      <c r="F1542" s="7">
        <v>3</v>
      </c>
      <c r="G1542" t="s">
        <v>51</v>
      </c>
      <c r="H1542" t="s">
        <v>25</v>
      </c>
      <c r="I1542" t="s">
        <v>52</v>
      </c>
      <c r="J1542" t="s">
        <v>27</v>
      </c>
      <c r="K1542" t="s">
        <v>420</v>
      </c>
      <c r="L1542">
        <v>19711</v>
      </c>
      <c r="M1542" t="s">
        <v>1508</v>
      </c>
      <c r="N1542" t="s">
        <v>40</v>
      </c>
      <c r="O1542" t="s">
        <v>71</v>
      </c>
      <c r="P1542" t="s">
        <v>1509</v>
      </c>
      <c r="Q1542" s="8">
        <v>52000</v>
      </c>
      <c r="R1542">
        <v>7</v>
      </c>
      <c r="S1542" s="8">
        <f>Table3[[#This Row],[Harga]]*Table3[[#This Row],[Quantity]]</f>
        <v>364000</v>
      </c>
      <c r="T1542">
        <v>0</v>
      </c>
      <c r="U1542" s="8">
        <f>Table3[[#This Row],[Discount]]*Table3[[#This Row],[Revenue]]</f>
        <v>0</v>
      </c>
      <c r="V1542" s="8">
        <f>Table3[[#This Row],[Revenue]]-Table3[[#This Row],[Total Discount]]</f>
        <v>364000</v>
      </c>
    </row>
    <row r="1543" spans="1:22" x14ac:dyDescent="0.35">
      <c r="A1543">
        <v>1539</v>
      </c>
      <c r="B1543" t="s">
        <v>4386</v>
      </c>
      <c r="C1543" s="5">
        <v>42239</v>
      </c>
      <c r="D1543" s="6">
        <v>2015</v>
      </c>
      <c r="E1543" s="5" t="s">
        <v>93</v>
      </c>
      <c r="F1543" s="7">
        <v>23</v>
      </c>
      <c r="G1543" t="s">
        <v>67</v>
      </c>
      <c r="H1543" t="s">
        <v>139</v>
      </c>
      <c r="I1543" t="s">
        <v>704</v>
      </c>
      <c r="J1543" t="s">
        <v>27</v>
      </c>
      <c r="K1543" t="s">
        <v>118</v>
      </c>
      <c r="L1543">
        <v>60440</v>
      </c>
      <c r="M1543" t="s">
        <v>1241</v>
      </c>
      <c r="N1543" t="s">
        <v>40</v>
      </c>
      <c r="O1543" t="s">
        <v>790</v>
      </c>
      <c r="P1543" t="s">
        <v>1242</v>
      </c>
      <c r="Q1543" s="8">
        <v>24000</v>
      </c>
      <c r="R1543">
        <v>4</v>
      </c>
      <c r="S1543" s="8">
        <f>Table3[[#This Row],[Harga]]*Table3[[#This Row],[Quantity]]</f>
        <v>96000</v>
      </c>
      <c r="T1543">
        <v>0.2</v>
      </c>
      <c r="U1543" s="8">
        <f>Table3[[#This Row],[Discount]]*Table3[[#This Row],[Revenue]]</f>
        <v>19200</v>
      </c>
      <c r="V1543" s="8">
        <f>Table3[[#This Row],[Revenue]]-Table3[[#This Row],[Total Discount]]</f>
        <v>76800</v>
      </c>
    </row>
    <row r="1544" spans="1:22" x14ac:dyDescent="0.35">
      <c r="A1544">
        <v>1540</v>
      </c>
      <c r="B1544" t="s">
        <v>4387</v>
      </c>
      <c r="C1544" s="5">
        <v>42852</v>
      </c>
      <c r="D1544" s="6">
        <v>2017</v>
      </c>
      <c r="E1544" s="5" t="s">
        <v>58</v>
      </c>
      <c r="F1544" s="7">
        <v>27</v>
      </c>
      <c r="G1544" t="s">
        <v>51</v>
      </c>
      <c r="H1544" t="s">
        <v>139</v>
      </c>
      <c r="I1544" t="s">
        <v>303</v>
      </c>
      <c r="J1544" t="s">
        <v>37</v>
      </c>
      <c r="K1544" t="s">
        <v>545</v>
      </c>
      <c r="L1544">
        <v>76106</v>
      </c>
      <c r="M1544" t="s">
        <v>720</v>
      </c>
      <c r="N1544" t="s">
        <v>40</v>
      </c>
      <c r="O1544" t="s">
        <v>41</v>
      </c>
      <c r="P1544" t="s">
        <v>721</v>
      </c>
      <c r="Q1544" s="8">
        <v>21000</v>
      </c>
      <c r="R1544">
        <v>4</v>
      </c>
      <c r="S1544" s="8">
        <f>Table3[[#This Row],[Harga]]*Table3[[#This Row],[Quantity]]</f>
        <v>84000</v>
      </c>
      <c r="T1544">
        <v>0.2</v>
      </c>
      <c r="U1544" s="8">
        <f>Table3[[#This Row],[Discount]]*Table3[[#This Row],[Revenue]]</f>
        <v>16800</v>
      </c>
      <c r="V1544" s="8">
        <f>Table3[[#This Row],[Revenue]]-Table3[[#This Row],[Total Discount]]</f>
        <v>67200</v>
      </c>
    </row>
    <row r="1545" spans="1:22" x14ac:dyDescent="0.35">
      <c r="A1545">
        <v>1541</v>
      </c>
      <c r="B1545" t="s">
        <v>4388</v>
      </c>
      <c r="C1545" s="5">
        <v>42839</v>
      </c>
      <c r="D1545" s="6">
        <v>2017</v>
      </c>
      <c r="E1545" s="5" t="s">
        <v>58</v>
      </c>
      <c r="F1545" s="7">
        <v>14</v>
      </c>
      <c r="G1545" t="s">
        <v>51</v>
      </c>
      <c r="H1545" t="s">
        <v>139</v>
      </c>
      <c r="I1545" t="s">
        <v>1961</v>
      </c>
      <c r="J1545" t="s">
        <v>27</v>
      </c>
      <c r="K1545" t="s">
        <v>100</v>
      </c>
      <c r="L1545">
        <v>10024</v>
      </c>
      <c r="M1545" t="s">
        <v>3898</v>
      </c>
      <c r="N1545" t="s">
        <v>40</v>
      </c>
      <c r="O1545" t="s">
        <v>71</v>
      </c>
      <c r="P1545" t="s">
        <v>1947</v>
      </c>
      <c r="Q1545" s="8">
        <v>11000</v>
      </c>
      <c r="R1545">
        <v>3</v>
      </c>
      <c r="S1545" s="8">
        <f>Table3[[#This Row],[Harga]]*Table3[[#This Row],[Quantity]]</f>
        <v>33000</v>
      </c>
      <c r="T1545">
        <v>0.2</v>
      </c>
      <c r="U1545" s="8">
        <f>Table3[[#This Row],[Discount]]*Table3[[#This Row],[Revenue]]</f>
        <v>6600</v>
      </c>
      <c r="V1545" s="8">
        <f>Table3[[#This Row],[Revenue]]-Table3[[#This Row],[Total Discount]]</f>
        <v>26400</v>
      </c>
    </row>
    <row r="1546" spans="1:22" x14ac:dyDescent="0.35">
      <c r="A1546">
        <v>1542</v>
      </c>
      <c r="B1546" t="s">
        <v>4389</v>
      </c>
      <c r="C1546" s="5">
        <v>43091</v>
      </c>
      <c r="D1546" s="6">
        <v>2017</v>
      </c>
      <c r="E1546" s="5" t="s">
        <v>66</v>
      </c>
      <c r="F1546" s="7">
        <v>22</v>
      </c>
      <c r="G1546" t="s">
        <v>67</v>
      </c>
      <c r="H1546" t="s">
        <v>25</v>
      </c>
      <c r="I1546" t="s">
        <v>4390</v>
      </c>
      <c r="J1546" t="s">
        <v>37</v>
      </c>
      <c r="K1546" t="s">
        <v>166</v>
      </c>
      <c r="L1546">
        <v>2908</v>
      </c>
      <c r="M1546" t="s">
        <v>4391</v>
      </c>
      <c r="N1546" t="s">
        <v>40</v>
      </c>
      <c r="O1546" t="s">
        <v>790</v>
      </c>
      <c r="P1546" t="s">
        <v>4392</v>
      </c>
      <c r="Q1546" s="8">
        <v>696000</v>
      </c>
      <c r="R1546">
        <v>6</v>
      </c>
      <c r="S1546" s="8">
        <f>Table3[[#This Row],[Harga]]*Table3[[#This Row],[Quantity]]</f>
        <v>4176000</v>
      </c>
      <c r="T1546">
        <v>0</v>
      </c>
      <c r="U1546" s="8">
        <f>Table3[[#This Row],[Discount]]*Table3[[#This Row],[Revenue]]</f>
        <v>0</v>
      </c>
      <c r="V1546" s="8">
        <f>Table3[[#This Row],[Revenue]]-Table3[[#This Row],[Total Discount]]</f>
        <v>4176000</v>
      </c>
    </row>
    <row r="1547" spans="1:22" x14ac:dyDescent="0.35">
      <c r="A1547">
        <v>1543</v>
      </c>
      <c r="B1547" t="s">
        <v>4393</v>
      </c>
      <c r="C1547" s="5">
        <v>42712</v>
      </c>
      <c r="D1547" s="6">
        <v>2016</v>
      </c>
      <c r="E1547" s="5" t="s">
        <v>66</v>
      </c>
      <c r="F1547" s="7">
        <v>8</v>
      </c>
      <c r="G1547" t="s">
        <v>67</v>
      </c>
      <c r="H1547" t="s">
        <v>139</v>
      </c>
      <c r="I1547" t="s">
        <v>4028</v>
      </c>
      <c r="J1547" t="s">
        <v>75</v>
      </c>
      <c r="K1547" t="s">
        <v>324</v>
      </c>
      <c r="L1547">
        <v>43229</v>
      </c>
      <c r="M1547" t="s">
        <v>4394</v>
      </c>
      <c r="N1547" t="s">
        <v>40</v>
      </c>
      <c r="O1547" t="s">
        <v>71</v>
      </c>
      <c r="P1547" t="s">
        <v>4395</v>
      </c>
      <c r="Q1547" s="8">
        <v>13000</v>
      </c>
      <c r="R1547">
        <v>7</v>
      </c>
      <c r="S1547" s="8">
        <f>Table3[[#This Row],[Harga]]*Table3[[#This Row],[Quantity]]</f>
        <v>91000</v>
      </c>
      <c r="T1547">
        <v>0.7</v>
      </c>
      <c r="U1547" s="8">
        <f>Table3[[#This Row],[Discount]]*Table3[[#This Row],[Revenue]]</f>
        <v>63699.999999999993</v>
      </c>
      <c r="V1547" s="8">
        <f>Table3[[#This Row],[Revenue]]-Table3[[#This Row],[Total Discount]]</f>
        <v>27300.000000000007</v>
      </c>
    </row>
    <row r="1548" spans="1:22" x14ac:dyDescent="0.35">
      <c r="A1548">
        <v>1544</v>
      </c>
      <c r="B1548" t="s">
        <v>4396</v>
      </c>
      <c r="C1548" s="5">
        <v>42817</v>
      </c>
      <c r="D1548" s="6">
        <v>2017</v>
      </c>
      <c r="E1548" s="5" t="s">
        <v>159</v>
      </c>
      <c r="F1548" s="7">
        <v>23</v>
      </c>
      <c r="G1548" t="s">
        <v>51</v>
      </c>
      <c r="H1548" t="s">
        <v>25</v>
      </c>
      <c r="I1548" t="s">
        <v>4397</v>
      </c>
      <c r="J1548" t="s">
        <v>27</v>
      </c>
      <c r="K1548" t="s">
        <v>166</v>
      </c>
      <c r="L1548">
        <v>10024</v>
      </c>
      <c r="M1548" t="s">
        <v>4398</v>
      </c>
      <c r="N1548" t="s">
        <v>40</v>
      </c>
      <c r="O1548" t="s">
        <v>63</v>
      </c>
      <c r="P1548" t="s">
        <v>4399</v>
      </c>
      <c r="Q1548" s="8">
        <v>26000</v>
      </c>
      <c r="R1548">
        <v>6</v>
      </c>
      <c r="S1548" s="8">
        <f>Table3[[#This Row],[Harga]]*Table3[[#This Row],[Quantity]]</f>
        <v>156000</v>
      </c>
      <c r="T1548">
        <v>0</v>
      </c>
      <c r="U1548" s="8">
        <f>Table3[[#This Row],[Discount]]*Table3[[#This Row],[Revenue]]</f>
        <v>0</v>
      </c>
      <c r="V1548" s="8">
        <f>Table3[[#This Row],[Revenue]]-Table3[[#This Row],[Total Discount]]</f>
        <v>156000</v>
      </c>
    </row>
    <row r="1549" spans="1:22" x14ac:dyDescent="0.35">
      <c r="A1549">
        <v>1545</v>
      </c>
      <c r="B1549" t="s">
        <v>4400</v>
      </c>
      <c r="C1549" s="5">
        <v>42576</v>
      </c>
      <c r="D1549" s="6">
        <v>2016</v>
      </c>
      <c r="E1549" s="5" t="s">
        <v>104</v>
      </c>
      <c r="F1549" s="7">
        <v>25</v>
      </c>
      <c r="G1549" t="s">
        <v>51</v>
      </c>
      <c r="H1549" t="s">
        <v>139</v>
      </c>
      <c r="I1549" t="s">
        <v>848</v>
      </c>
      <c r="J1549" t="s">
        <v>37</v>
      </c>
      <c r="K1549" t="s">
        <v>213</v>
      </c>
      <c r="L1549">
        <v>77070</v>
      </c>
      <c r="M1549" t="s">
        <v>4401</v>
      </c>
      <c r="N1549" t="s">
        <v>40</v>
      </c>
      <c r="O1549" t="s">
        <v>41</v>
      </c>
      <c r="P1549" t="s">
        <v>4402</v>
      </c>
      <c r="Q1549" s="8">
        <v>16000</v>
      </c>
      <c r="R1549">
        <v>4</v>
      </c>
      <c r="S1549" s="8">
        <f>Table3[[#This Row],[Harga]]*Table3[[#This Row],[Quantity]]</f>
        <v>64000</v>
      </c>
      <c r="T1549">
        <v>0.2</v>
      </c>
      <c r="U1549" s="8">
        <f>Table3[[#This Row],[Discount]]*Table3[[#This Row],[Revenue]]</f>
        <v>12800</v>
      </c>
      <c r="V1549" s="8">
        <f>Table3[[#This Row],[Revenue]]-Table3[[#This Row],[Total Discount]]</f>
        <v>51200</v>
      </c>
    </row>
    <row r="1550" spans="1:22" x14ac:dyDescent="0.35">
      <c r="A1550">
        <v>1546</v>
      </c>
      <c r="B1550" t="s">
        <v>4403</v>
      </c>
      <c r="C1550" s="5">
        <v>42926</v>
      </c>
      <c r="D1550" s="6">
        <v>2017</v>
      </c>
      <c r="E1550" s="5" t="s">
        <v>104</v>
      </c>
      <c r="F1550" s="7">
        <v>10</v>
      </c>
      <c r="G1550" t="s">
        <v>67</v>
      </c>
      <c r="H1550" t="s">
        <v>25</v>
      </c>
      <c r="I1550" t="s">
        <v>2235</v>
      </c>
      <c r="J1550" t="s">
        <v>75</v>
      </c>
      <c r="K1550" t="s">
        <v>329</v>
      </c>
      <c r="L1550">
        <v>60505</v>
      </c>
      <c r="M1550" t="s">
        <v>1936</v>
      </c>
      <c r="N1550" t="s">
        <v>40</v>
      </c>
      <c r="O1550" t="s">
        <v>84</v>
      </c>
      <c r="P1550" t="s">
        <v>1937</v>
      </c>
      <c r="Q1550" s="8">
        <v>349000</v>
      </c>
      <c r="R1550">
        <v>6</v>
      </c>
      <c r="S1550" s="8">
        <f>Table3[[#This Row],[Harga]]*Table3[[#This Row],[Quantity]]</f>
        <v>2094000</v>
      </c>
      <c r="T1550">
        <v>0.2</v>
      </c>
      <c r="U1550" s="8">
        <f>Table3[[#This Row],[Discount]]*Table3[[#This Row],[Revenue]]</f>
        <v>418800</v>
      </c>
      <c r="V1550" s="8">
        <f>Table3[[#This Row],[Revenue]]-Table3[[#This Row],[Total Discount]]</f>
        <v>1675200</v>
      </c>
    </row>
    <row r="1551" spans="1:22" x14ac:dyDescent="0.35">
      <c r="A1551">
        <v>1547</v>
      </c>
      <c r="B1551" t="s">
        <v>4404</v>
      </c>
      <c r="C1551" s="5">
        <v>42568</v>
      </c>
      <c r="D1551" s="6">
        <v>2016</v>
      </c>
      <c r="E1551" s="5" t="s">
        <v>104</v>
      </c>
      <c r="F1551" s="7">
        <v>17</v>
      </c>
      <c r="G1551" t="s">
        <v>24</v>
      </c>
      <c r="H1551" t="s">
        <v>139</v>
      </c>
      <c r="I1551" t="s">
        <v>60</v>
      </c>
      <c r="J1551" t="s">
        <v>27</v>
      </c>
      <c r="K1551" t="s">
        <v>324</v>
      </c>
      <c r="L1551">
        <v>65807</v>
      </c>
      <c r="M1551" t="s">
        <v>4405</v>
      </c>
      <c r="N1551" t="s">
        <v>40</v>
      </c>
      <c r="O1551" t="s">
        <v>63</v>
      </c>
      <c r="P1551" t="s">
        <v>4406</v>
      </c>
      <c r="Q1551" s="8">
        <v>22000</v>
      </c>
      <c r="R1551">
        <v>3</v>
      </c>
      <c r="S1551" s="8">
        <f>Table3[[#This Row],[Harga]]*Table3[[#This Row],[Quantity]]</f>
        <v>66000</v>
      </c>
      <c r="T1551">
        <v>0</v>
      </c>
      <c r="U1551" s="8">
        <f>Table3[[#This Row],[Discount]]*Table3[[#This Row],[Revenue]]</f>
        <v>0</v>
      </c>
      <c r="V1551" s="8">
        <f>Table3[[#This Row],[Revenue]]-Table3[[#This Row],[Total Discount]]</f>
        <v>66000</v>
      </c>
    </row>
    <row r="1552" spans="1:22" x14ac:dyDescent="0.35">
      <c r="A1552">
        <v>1548</v>
      </c>
      <c r="B1552" t="s">
        <v>4407</v>
      </c>
      <c r="C1552" s="5">
        <v>42605</v>
      </c>
      <c r="D1552" s="6">
        <v>2016</v>
      </c>
      <c r="E1552" s="5" t="s">
        <v>93</v>
      </c>
      <c r="F1552" s="7">
        <v>23</v>
      </c>
      <c r="G1552" t="s">
        <v>24</v>
      </c>
      <c r="H1552" t="s">
        <v>25</v>
      </c>
      <c r="I1552" t="s">
        <v>2455</v>
      </c>
      <c r="J1552" t="s">
        <v>27</v>
      </c>
      <c r="K1552" t="s">
        <v>218</v>
      </c>
      <c r="L1552">
        <v>98105</v>
      </c>
      <c r="M1552" t="s">
        <v>4408</v>
      </c>
      <c r="N1552" t="s">
        <v>135</v>
      </c>
      <c r="O1552" t="s">
        <v>567</v>
      </c>
      <c r="P1552" t="s">
        <v>4409</v>
      </c>
      <c r="Q1552" s="8">
        <v>838000</v>
      </c>
      <c r="R1552">
        <v>3</v>
      </c>
      <c r="S1552" s="8">
        <f>Table3[[#This Row],[Harga]]*Table3[[#This Row],[Quantity]]</f>
        <v>2514000</v>
      </c>
      <c r="T1552">
        <v>0.2</v>
      </c>
      <c r="U1552" s="8">
        <f>Table3[[#This Row],[Discount]]*Table3[[#This Row],[Revenue]]</f>
        <v>502800</v>
      </c>
      <c r="V1552" s="8">
        <f>Table3[[#This Row],[Revenue]]-Table3[[#This Row],[Total Discount]]</f>
        <v>2011200</v>
      </c>
    </row>
    <row r="1553" spans="1:22" x14ac:dyDescent="0.35">
      <c r="A1553">
        <v>1549</v>
      </c>
      <c r="B1553" t="s">
        <v>4410</v>
      </c>
      <c r="C1553" s="5">
        <v>42166</v>
      </c>
      <c r="D1553" s="6">
        <v>2015</v>
      </c>
      <c r="E1553" s="5" t="s">
        <v>34</v>
      </c>
      <c r="F1553" s="7">
        <v>11</v>
      </c>
      <c r="G1553" t="s">
        <v>51</v>
      </c>
      <c r="H1553" t="s">
        <v>25</v>
      </c>
      <c r="I1553" t="s">
        <v>2862</v>
      </c>
      <c r="J1553" t="s">
        <v>37</v>
      </c>
      <c r="K1553" t="s">
        <v>100</v>
      </c>
      <c r="L1553">
        <v>33801</v>
      </c>
      <c r="M1553" t="s">
        <v>3776</v>
      </c>
      <c r="N1553" t="s">
        <v>30</v>
      </c>
      <c r="O1553" t="s">
        <v>108</v>
      </c>
      <c r="P1553" t="s">
        <v>3777</v>
      </c>
      <c r="Q1553" s="8">
        <v>1349000</v>
      </c>
      <c r="R1553">
        <v>5</v>
      </c>
      <c r="S1553" s="8">
        <f>Table3[[#This Row],[Harga]]*Table3[[#This Row],[Quantity]]</f>
        <v>6745000</v>
      </c>
      <c r="T1553">
        <v>0.2</v>
      </c>
      <c r="U1553" s="8">
        <f>Table3[[#This Row],[Discount]]*Table3[[#This Row],[Revenue]]</f>
        <v>1349000</v>
      </c>
      <c r="V1553" s="8">
        <f>Table3[[#This Row],[Revenue]]-Table3[[#This Row],[Total Discount]]</f>
        <v>5396000</v>
      </c>
    </row>
    <row r="1554" spans="1:22" x14ac:dyDescent="0.35">
      <c r="A1554">
        <v>1550</v>
      </c>
      <c r="B1554" t="s">
        <v>4411</v>
      </c>
      <c r="C1554" s="5">
        <v>42986</v>
      </c>
      <c r="D1554" s="6">
        <v>2017</v>
      </c>
      <c r="E1554" s="5" t="s">
        <v>111</v>
      </c>
      <c r="F1554" s="7">
        <v>8</v>
      </c>
      <c r="G1554" t="s">
        <v>51</v>
      </c>
      <c r="H1554" t="s">
        <v>105</v>
      </c>
      <c r="I1554" t="s">
        <v>4412</v>
      </c>
      <c r="J1554" t="s">
        <v>27</v>
      </c>
      <c r="K1554" t="s">
        <v>89</v>
      </c>
      <c r="L1554">
        <v>19134</v>
      </c>
      <c r="M1554" t="s">
        <v>2886</v>
      </c>
      <c r="N1554" t="s">
        <v>135</v>
      </c>
      <c r="O1554" t="s">
        <v>136</v>
      </c>
      <c r="P1554" t="s">
        <v>4413</v>
      </c>
      <c r="Q1554" s="8">
        <v>2576000</v>
      </c>
      <c r="R1554">
        <v>2</v>
      </c>
      <c r="S1554" s="8">
        <f>Table3[[#This Row],[Harga]]*Table3[[#This Row],[Quantity]]</f>
        <v>5152000</v>
      </c>
      <c r="T1554">
        <v>0.4</v>
      </c>
      <c r="U1554" s="8">
        <f>Table3[[#This Row],[Discount]]*Table3[[#This Row],[Revenue]]</f>
        <v>2060800</v>
      </c>
      <c r="V1554" s="8">
        <f>Table3[[#This Row],[Revenue]]-Table3[[#This Row],[Total Discount]]</f>
        <v>3091200</v>
      </c>
    </row>
    <row r="1555" spans="1:22" x14ac:dyDescent="0.35">
      <c r="A1555">
        <v>1551</v>
      </c>
      <c r="B1555" t="s">
        <v>4414</v>
      </c>
      <c r="C1555" s="5">
        <v>43010</v>
      </c>
      <c r="D1555" s="6">
        <v>2017</v>
      </c>
      <c r="E1555" s="5" t="s">
        <v>44</v>
      </c>
      <c r="F1555" s="7">
        <v>2</v>
      </c>
      <c r="G1555" t="s">
        <v>35</v>
      </c>
      <c r="H1555" t="s">
        <v>131</v>
      </c>
      <c r="I1555" t="s">
        <v>4225</v>
      </c>
      <c r="J1555" t="s">
        <v>27</v>
      </c>
      <c r="K1555" t="s">
        <v>283</v>
      </c>
      <c r="L1555">
        <v>10011</v>
      </c>
      <c r="M1555" t="s">
        <v>4415</v>
      </c>
      <c r="N1555" t="s">
        <v>40</v>
      </c>
      <c r="O1555" t="s">
        <v>63</v>
      </c>
      <c r="P1555" t="s">
        <v>4416</v>
      </c>
      <c r="Q1555" s="8">
        <v>50000</v>
      </c>
      <c r="R1555">
        <v>4</v>
      </c>
      <c r="S1555" s="8">
        <f>Table3[[#This Row],[Harga]]*Table3[[#This Row],[Quantity]]</f>
        <v>200000</v>
      </c>
      <c r="T1555">
        <v>0</v>
      </c>
      <c r="U1555" s="8">
        <f>Table3[[#This Row],[Discount]]*Table3[[#This Row],[Revenue]]</f>
        <v>0</v>
      </c>
      <c r="V1555" s="8">
        <f>Table3[[#This Row],[Revenue]]-Table3[[#This Row],[Total Discount]]</f>
        <v>200000</v>
      </c>
    </row>
    <row r="1556" spans="1:22" x14ac:dyDescent="0.35">
      <c r="A1556">
        <v>1552</v>
      </c>
      <c r="B1556" t="s">
        <v>4417</v>
      </c>
      <c r="C1556" s="5">
        <v>41989</v>
      </c>
      <c r="D1556" s="6">
        <v>2014</v>
      </c>
      <c r="E1556" s="5" t="s">
        <v>66</v>
      </c>
      <c r="F1556" s="7">
        <v>16</v>
      </c>
      <c r="G1556" t="s">
        <v>35</v>
      </c>
      <c r="H1556" t="s">
        <v>131</v>
      </c>
      <c r="I1556" t="s">
        <v>1908</v>
      </c>
      <c r="J1556" t="s">
        <v>75</v>
      </c>
      <c r="K1556" t="s">
        <v>141</v>
      </c>
      <c r="L1556">
        <v>90049</v>
      </c>
      <c r="M1556" t="s">
        <v>1458</v>
      </c>
      <c r="N1556" t="s">
        <v>30</v>
      </c>
      <c r="O1556" t="s">
        <v>55</v>
      </c>
      <c r="P1556" t="s">
        <v>1459</v>
      </c>
      <c r="Q1556" s="8">
        <v>23000</v>
      </c>
      <c r="R1556">
        <v>2</v>
      </c>
      <c r="S1556" s="8">
        <f>Table3[[#This Row],[Harga]]*Table3[[#This Row],[Quantity]]</f>
        <v>46000</v>
      </c>
      <c r="T1556">
        <v>0</v>
      </c>
      <c r="U1556" s="8">
        <f>Table3[[#This Row],[Discount]]*Table3[[#This Row],[Revenue]]</f>
        <v>0</v>
      </c>
      <c r="V1556" s="8">
        <f>Table3[[#This Row],[Revenue]]-Table3[[#This Row],[Total Discount]]</f>
        <v>46000</v>
      </c>
    </row>
    <row r="1557" spans="1:22" x14ac:dyDescent="0.35">
      <c r="A1557">
        <v>1553</v>
      </c>
      <c r="B1557" t="s">
        <v>4418</v>
      </c>
      <c r="C1557" s="5">
        <v>41875</v>
      </c>
      <c r="D1557" s="6">
        <v>2014</v>
      </c>
      <c r="E1557" s="5" t="s">
        <v>93</v>
      </c>
      <c r="F1557" s="7">
        <v>24</v>
      </c>
      <c r="G1557" t="s">
        <v>51</v>
      </c>
      <c r="H1557" t="s">
        <v>105</v>
      </c>
      <c r="I1557" t="s">
        <v>4419</v>
      </c>
      <c r="J1557" t="s">
        <v>37</v>
      </c>
      <c r="K1557" t="s">
        <v>193</v>
      </c>
      <c r="L1557">
        <v>11572</v>
      </c>
      <c r="M1557" t="s">
        <v>4420</v>
      </c>
      <c r="N1557" t="s">
        <v>30</v>
      </c>
      <c r="O1557" t="s">
        <v>55</v>
      </c>
      <c r="P1557" t="s">
        <v>4421</v>
      </c>
      <c r="Q1557" s="8">
        <v>14000</v>
      </c>
      <c r="R1557">
        <v>2</v>
      </c>
      <c r="S1557" s="8">
        <f>Table3[[#This Row],[Harga]]*Table3[[#This Row],[Quantity]]</f>
        <v>28000</v>
      </c>
      <c r="T1557">
        <v>0</v>
      </c>
      <c r="U1557" s="8">
        <f>Table3[[#This Row],[Discount]]*Table3[[#This Row],[Revenue]]</f>
        <v>0</v>
      </c>
      <c r="V1557" s="8">
        <f>Table3[[#This Row],[Revenue]]-Table3[[#This Row],[Total Discount]]</f>
        <v>28000</v>
      </c>
    </row>
    <row r="1558" spans="1:22" x14ac:dyDescent="0.35">
      <c r="A1558">
        <v>1554</v>
      </c>
      <c r="B1558" t="s">
        <v>4422</v>
      </c>
      <c r="C1558" s="5">
        <v>43051</v>
      </c>
      <c r="D1558" s="6">
        <v>2017</v>
      </c>
      <c r="E1558" s="5" t="s">
        <v>23</v>
      </c>
      <c r="F1558" s="7">
        <v>12</v>
      </c>
      <c r="G1558" t="s">
        <v>51</v>
      </c>
      <c r="H1558" t="s">
        <v>139</v>
      </c>
      <c r="I1558" t="s">
        <v>341</v>
      </c>
      <c r="J1558" t="s">
        <v>75</v>
      </c>
      <c r="K1558" t="s">
        <v>222</v>
      </c>
      <c r="L1558">
        <v>75081</v>
      </c>
      <c r="M1558" t="s">
        <v>4301</v>
      </c>
      <c r="N1558" t="s">
        <v>40</v>
      </c>
      <c r="O1558" t="s">
        <v>71</v>
      </c>
      <c r="P1558" t="s">
        <v>4302</v>
      </c>
      <c r="Q1558" s="8">
        <v>92000</v>
      </c>
      <c r="R1558">
        <v>5</v>
      </c>
      <c r="S1558" s="8">
        <f>Table3[[#This Row],[Harga]]*Table3[[#This Row],[Quantity]]</f>
        <v>460000</v>
      </c>
      <c r="T1558">
        <v>0.8</v>
      </c>
      <c r="U1558" s="8">
        <f>Table3[[#This Row],[Discount]]*Table3[[#This Row],[Revenue]]</f>
        <v>368000</v>
      </c>
      <c r="V1558" s="8">
        <f>Table3[[#This Row],[Revenue]]-Table3[[#This Row],[Total Discount]]</f>
        <v>92000</v>
      </c>
    </row>
    <row r="1559" spans="1:22" x14ac:dyDescent="0.35">
      <c r="A1559">
        <v>1555</v>
      </c>
      <c r="B1559" t="s">
        <v>4423</v>
      </c>
      <c r="C1559" s="5">
        <v>42119</v>
      </c>
      <c r="D1559" s="6">
        <v>2015</v>
      </c>
      <c r="E1559" s="5" t="s">
        <v>58</v>
      </c>
      <c r="F1559" s="7">
        <v>25</v>
      </c>
      <c r="G1559" t="s">
        <v>51</v>
      </c>
      <c r="H1559" t="s">
        <v>139</v>
      </c>
      <c r="I1559" t="s">
        <v>683</v>
      </c>
      <c r="J1559" t="s">
        <v>27</v>
      </c>
      <c r="K1559" t="s">
        <v>118</v>
      </c>
      <c r="L1559">
        <v>10035</v>
      </c>
      <c r="M1559" t="s">
        <v>77</v>
      </c>
      <c r="N1559" t="s">
        <v>40</v>
      </c>
      <c r="O1559" t="s">
        <v>78</v>
      </c>
      <c r="P1559" t="s">
        <v>79</v>
      </c>
      <c r="Q1559" s="8">
        <v>69000</v>
      </c>
      <c r="R1559">
        <v>3</v>
      </c>
      <c r="S1559" s="8">
        <f>Table3[[#This Row],[Harga]]*Table3[[#This Row],[Quantity]]</f>
        <v>207000</v>
      </c>
      <c r="T1559">
        <v>0</v>
      </c>
      <c r="U1559" s="8">
        <f>Table3[[#This Row],[Discount]]*Table3[[#This Row],[Revenue]]</f>
        <v>0</v>
      </c>
      <c r="V1559" s="8">
        <f>Table3[[#This Row],[Revenue]]-Table3[[#This Row],[Total Discount]]</f>
        <v>207000</v>
      </c>
    </row>
    <row r="1560" spans="1:22" x14ac:dyDescent="0.35">
      <c r="A1560">
        <v>1556</v>
      </c>
      <c r="B1560" t="s">
        <v>4424</v>
      </c>
      <c r="C1560" s="5">
        <v>41985</v>
      </c>
      <c r="D1560" s="6">
        <v>2014</v>
      </c>
      <c r="E1560" s="5" t="s">
        <v>66</v>
      </c>
      <c r="F1560" s="7">
        <v>12</v>
      </c>
      <c r="G1560" t="s">
        <v>35</v>
      </c>
      <c r="H1560" t="s">
        <v>139</v>
      </c>
      <c r="I1560" t="s">
        <v>1923</v>
      </c>
      <c r="J1560" t="s">
        <v>37</v>
      </c>
      <c r="K1560" t="s">
        <v>236</v>
      </c>
      <c r="L1560">
        <v>78207</v>
      </c>
      <c r="M1560" t="s">
        <v>320</v>
      </c>
      <c r="N1560" t="s">
        <v>40</v>
      </c>
      <c r="O1560" t="s">
        <v>71</v>
      </c>
      <c r="P1560" t="s">
        <v>321</v>
      </c>
      <c r="Q1560" s="8">
        <v>158000</v>
      </c>
      <c r="R1560">
        <v>2</v>
      </c>
      <c r="S1560" s="8">
        <f>Table3[[#This Row],[Harga]]*Table3[[#This Row],[Quantity]]</f>
        <v>316000</v>
      </c>
      <c r="T1560">
        <v>0.8</v>
      </c>
      <c r="U1560" s="8">
        <f>Table3[[#This Row],[Discount]]*Table3[[#This Row],[Revenue]]</f>
        <v>252800</v>
      </c>
      <c r="V1560" s="8">
        <f>Table3[[#This Row],[Revenue]]-Table3[[#This Row],[Total Discount]]</f>
        <v>63200</v>
      </c>
    </row>
    <row r="1561" spans="1:22" x14ac:dyDescent="0.35">
      <c r="A1561">
        <v>1557</v>
      </c>
      <c r="B1561" t="s">
        <v>4425</v>
      </c>
      <c r="C1561" s="5">
        <v>43003</v>
      </c>
      <c r="D1561" s="6">
        <v>2017</v>
      </c>
      <c r="E1561" s="5" t="s">
        <v>111</v>
      </c>
      <c r="F1561" s="7">
        <v>25</v>
      </c>
      <c r="G1561" t="s">
        <v>67</v>
      </c>
      <c r="H1561" t="s">
        <v>25</v>
      </c>
      <c r="I1561" t="s">
        <v>881</v>
      </c>
      <c r="J1561" t="s">
        <v>27</v>
      </c>
      <c r="K1561" t="s">
        <v>151</v>
      </c>
      <c r="L1561">
        <v>45231</v>
      </c>
      <c r="M1561" t="s">
        <v>593</v>
      </c>
      <c r="N1561" t="s">
        <v>135</v>
      </c>
      <c r="O1561" t="s">
        <v>162</v>
      </c>
      <c r="P1561" t="s">
        <v>594</v>
      </c>
      <c r="Q1561" s="8">
        <v>210000</v>
      </c>
      <c r="R1561">
        <v>5</v>
      </c>
      <c r="S1561" s="8">
        <f>Table3[[#This Row],[Harga]]*Table3[[#This Row],[Quantity]]</f>
        <v>1050000</v>
      </c>
      <c r="T1561">
        <v>0.2</v>
      </c>
      <c r="U1561" s="8">
        <f>Table3[[#This Row],[Discount]]*Table3[[#This Row],[Revenue]]</f>
        <v>210000</v>
      </c>
      <c r="V1561" s="8">
        <f>Table3[[#This Row],[Revenue]]-Table3[[#This Row],[Total Discount]]</f>
        <v>840000</v>
      </c>
    </row>
    <row r="1562" spans="1:22" x14ac:dyDescent="0.35">
      <c r="A1562">
        <v>1558</v>
      </c>
      <c r="B1562" t="s">
        <v>4426</v>
      </c>
      <c r="C1562" s="5">
        <v>42618</v>
      </c>
      <c r="D1562" s="6">
        <v>2016</v>
      </c>
      <c r="E1562" s="5" t="s">
        <v>111</v>
      </c>
      <c r="F1562" s="7">
        <v>5</v>
      </c>
      <c r="G1562" t="s">
        <v>24</v>
      </c>
      <c r="H1562" t="s">
        <v>25</v>
      </c>
      <c r="I1562" t="s">
        <v>1217</v>
      </c>
      <c r="J1562" t="s">
        <v>37</v>
      </c>
      <c r="K1562" t="s">
        <v>283</v>
      </c>
      <c r="L1562">
        <v>78745</v>
      </c>
      <c r="M1562" t="s">
        <v>1454</v>
      </c>
      <c r="N1562" t="s">
        <v>30</v>
      </c>
      <c r="O1562" t="s">
        <v>108</v>
      </c>
      <c r="P1562" t="s">
        <v>1455</v>
      </c>
      <c r="Q1562" s="8">
        <v>284000</v>
      </c>
      <c r="R1562">
        <v>7</v>
      </c>
      <c r="S1562" s="8">
        <f>Table3[[#This Row],[Harga]]*Table3[[#This Row],[Quantity]]</f>
        <v>1988000</v>
      </c>
      <c r="T1562">
        <v>0.3</v>
      </c>
      <c r="U1562" s="8">
        <f>Table3[[#This Row],[Discount]]*Table3[[#This Row],[Revenue]]</f>
        <v>596400</v>
      </c>
      <c r="V1562" s="8">
        <f>Table3[[#This Row],[Revenue]]-Table3[[#This Row],[Total Discount]]</f>
        <v>1391600</v>
      </c>
    </row>
    <row r="1563" spans="1:22" x14ac:dyDescent="0.35">
      <c r="A1563">
        <v>1559</v>
      </c>
      <c r="B1563" t="s">
        <v>4427</v>
      </c>
      <c r="C1563" s="5">
        <v>42777</v>
      </c>
      <c r="D1563" s="6">
        <v>2017</v>
      </c>
      <c r="E1563" s="5" t="s">
        <v>344</v>
      </c>
      <c r="F1563" s="7">
        <v>11</v>
      </c>
      <c r="G1563" t="s">
        <v>24</v>
      </c>
      <c r="H1563" t="s">
        <v>139</v>
      </c>
      <c r="I1563" t="s">
        <v>4428</v>
      </c>
      <c r="J1563" t="s">
        <v>37</v>
      </c>
      <c r="K1563" t="s">
        <v>218</v>
      </c>
      <c r="L1563">
        <v>98105</v>
      </c>
      <c r="M1563" t="s">
        <v>4429</v>
      </c>
      <c r="N1563" t="s">
        <v>30</v>
      </c>
      <c r="O1563" t="s">
        <v>108</v>
      </c>
      <c r="P1563" t="s">
        <v>4430</v>
      </c>
      <c r="Q1563" s="8">
        <v>964000</v>
      </c>
      <c r="R1563">
        <v>4</v>
      </c>
      <c r="S1563" s="8">
        <f>Table3[[#This Row],[Harga]]*Table3[[#This Row],[Quantity]]</f>
        <v>3856000</v>
      </c>
      <c r="T1563">
        <v>0.2</v>
      </c>
      <c r="U1563" s="8">
        <f>Table3[[#This Row],[Discount]]*Table3[[#This Row],[Revenue]]</f>
        <v>771200</v>
      </c>
      <c r="V1563" s="8">
        <f>Table3[[#This Row],[Revenue]]-Table3[[#This Row],[Total Discount]]</f>
        <v>3084800</v>
      </c>
    </row>
    <row r="1564" spans="1:22" x14ac:dyDescent="0.35">
      <c r="A1564">
        <v>1560</v>
      </c>
      <c r="B1564" t="s">
        <v>4431</v>
      </c>
      <c r="C1564" s="5">
        <v>41820</v>
      </c>
      <c r="D1564" s="6">
        <v>2014</v>
      </c>
      <c r="E1564" s="5" t="s">
        <v>34</v>
      </c>
      <c r="F1564" s="7">
        <v>30</v>
      </c>
      <c r="G1564" t="s">
        <v>67</v>
      </c>
      <c r="H1564" t="s">
        <v>131</v>
      </c>
      <c r="I1564" t="s">
        <v>1217</v>
      </c>
      <c r="J1564" t="s">
        <v>37</v>
      </c>
      <c r="K1564" t="s">
        <v>354</v>
      </c>
      <c r="L1564">
        <v>90004</v>
      </c>
      <c r="M1564" t="s">
        <v>4432</v>
      </c>
      <c r="N1564" t="s">
        <v>40</v>
      </c>
      <c r="O1564" t="s">
        <v>96</v>
      </c>
      <c r="P1564" t="s">
        <v>4433</v>
      </c>
      <c r="Q1564" s="8">
        <v>33000</v>
      </c>
      <c r="R1564">
        <v>5</v>
      </c>
      <c r="S1564" s="8">
        <f>Table3[[#This Row],[Harga]]*Table3[[#This Row],[Quantity]]</f>
        <v>165000</v>
      </c>
      <c r="T1564">
        <v>0</v>
      </c>
      <c r="U1564" s="8">
        <f>Table3[[#This Row],[Discount]]*Table3[[#This Row],[Revenue]]</f>
        <v>0</v>
      </c>
      <c r="V1564" s="8">
        <f>Table3[[#This Row],[Revenue]]-Table3[[#This Row],[Total Discount]]</f>
        <v>165000</v>
      </c>
    </row>
    <row r="1565" spans="1:22" x14ac:dyDescent="0.35">
      <c r="A1565">
        <v>1561</v>
      </c>
      <c r="B1565" t="s">
        <v>4434</v>
      </c>
      <c r="C1565" s="5">
        <v>42528</v>
      </c>
      <c r="D1565" s="6">
        <v>2016</v>
      </c>
      <c r="E1565" s="5" t="s">
        <v>34</v>
      </c>
      <c r="F1565" s="7">
        <v>7</v>
      </c>
      <c r="G1565" t="s">
        <v>67</v>
      </c>
      <c r="H1565" t="s">
        <v>139</v>
      </c>
      <c r="I1565" t="s">
        <v>1326</v>
      </c>
      <c r="J1565" t="s">
        <v>75</v>
      </c>
      <c r="K1565" t="s">
        <v>82</v>
      </c>
      <c r="L1565">
        <v>10035</v>
      </c>
      <c r="M1565" t="s">
        <v>1391</v>
      </c>
      <c r="N1565" t="s">
        <v>40</v>
      </c>
      <c r="O1565" t="s">
        <v>63</v>
      </c>
      <c r="P1565" t="s">
        <v>1392</v>
      </c>
      <c r="Q1565" s="8">
        <v>59000</v>
      </c>
      <c r="R1565">
        <v>5</v>
      </c>
      <c r="S1565" s="8">
        <f>Table3[[#This Row],[Harga]]*Table3[[#This Row],[Quantity]]</f>
        <v>295000</v>
      </c>
      <c r="T1565">
        <v>0</v>
      </c>
      <c r="U1565" s="8">
        <f>Table3[[#This Row],[Discount]]*Table3[[#This Row],[Revenue]]</f>
        <v>0</v>
      </c>
      <c r="V1565" s="8">
        <f>Table3[[#This Row],[Revenue]]-Table3[[#This Row],[Total Discount]]</f>
        <v>295000</v>
      </c>
    </row>
    <row r="1566" spans="1:22" x14ac:dyDescent="0.35">
      <c r="A1566">
        <v>1562</v>
      </c>
      <c r="B1566" t="s">
        <v>4435</v>
      </c>
      <c r="C1566" s="5">
        <v>41993</v>
      </c>
      <c r="D1566" s="6">
        <v>2014</v>
      </c>
      <c r="E1566" s="5" t="s">
        <v>66</v>
      </c>
      <c r="F1566" s="7">
        <v>20</v>
      </c>
      <c r="G1566" t="s">
        <v>116</v>
      </c>
      <c r="H1566" t="s">
        <v>25</v>
      </c>
      <c r="I1566" t="s">
        <v>808</v>
      </c>
      <c r="J1566" t="s">
        <v>27</v>
      </c>
      <c r="K1566" t="s">
        <v>46</v>
      </c>
      <c r="L1566">
        <v>98103</v>
      </c>
      <c r="M1566" t="s">
        <v>4436</v>
      </c>
      <c r="N1566" t="s">
        <v>40</v>
      </c>
      <c r="O1566" t="s">
        <v>41</v>
      </c>
      <c r="P1566" t="s">
        <v>4437</v>
      </c>
      <c r="Q1566" s="8">
        <v>32000</v>
      </c>
      <c r="R1566">
        <v>3</v>
      </c>
      <c r="S1566" s="8">
        <f>Table3[[#This Row],[Harga]]*Table3[[#This Row],[Quantity]]</f>
        <v>96000</v>
      </c>
      <c r="T1566">
        <v>0</v>
      </c>
      <c r="U1566" s="8">
        <f>Table3[[#This Row],[Discount]]*Table3[[#This Row],[Revenue]]</f>
        <v>0</v>
      </c>
      <c r="V1566" s="8">
        <f>Table3[[#This Row],[Revenue]]-Table3[[#This Row],[Total Discount]]</f>
        <v>96000</v>
      </c>
    </row>
    <row r="1567" spans="1:22" x14ac:dyDescent="0.35">
      <c r="A1567">
        <v>1563</v>
      </c>
      <c r="B1567" t="s">
        <v>4438</v>
      </c>
      <c r="C1567" s="5">
        <v>42353</v>
      </c>
      <c r="D1567" s="6">
        <v>2015</v>
      </c>
      <c r="E1567" s="5" t="s">
        <v>66</v>
      </c>
      <c r="F1567" s="7">
        <v>15</v>
      </c>
      <c r="G1567" t="s">
        <v>35</v>
      </c>
      <c r="H1567" t="s">
        <v>25</v>
      </c>
      <c r="I1567" t="s">
        <v>837</v>
      </c>
      <c r="J1567" t="s">
        <v>27</v>
      </c>
      <c r="K1567" t="s">
        <v>236</v>
      </c>
      <c r="L1567">
        <v>43055</v>
      </c>
      <c r="M1567" t="s">
        <v>3624</v>
      </c>
      <c r="N1567" t="s">
        <v>135</v>
      </c>
      <c r="O1567" t="s">
        <v>162</v>
      </c>
      <c r="P1567" t="s">
        <v>4439</v>
      </c>
      <c r="Q1567" s="8">
        <v>1116000</v>
      </c>
      <c r="R1567">
        <v>6</v>
      </c>
      <c r="S1567" s="8">
        <f>Table3[[#This Row],[Harga]]*Table3[[#This Row],[Quantity]]</f>
        <v>6696000</v>
      </c>
      <c r="T1567">
        <v>0.2</v>
      </c>
      <c r="U1567" s="8">
        <f>Table3[[#This Row],[Discount]]*Table3[[#This Row],[Revenue]]</f>
        <v>1339200</v>
      </c>
      <c r="V1567" s="8">
        <f>Table3[[#This Row],[Revenue]]-Table3[[#This Row],[Total Discount]]</f>
        <v>5356800</v>
      </c>
    </row>
    <row r="1568" spans="1:22" x14ac:dyDescent="0.35">
      <c r="A1568">
        <v>1564</v>
      </c>
      <c r="B1568" t="s">
        <v>4440</v>
      </c>
      <c r="C1568" s="5">
        <v>42936</v>
      </c>
      <c r="D1568" s="6">
        <v>2017</v>
      </c>
      <c r="E1568" s="5" t="s">
        <v>104</v>
      </c>
      <c r="F1568" s="7">
        <v>20</v>
      </c>
      <c r="G1568" t="s">
        <v>51</v>
      </c>
      <c r="H1568" t="s">
        <v>25</v>
      </c>
      <c r="I1568" t="s">
        <v>2118</v>
      </c>
      <c r="J1568" t="s">
        <v>37</v>
      </c>
      <c r="K1568" t="s">
        <v>213</v>
      </c>
      <c r="L1568">
        <v>55369</v>
      </c>
      <c r="M1568" t="s">
        <v>4441</v>
      </c>
      <c r="N1568" t="s">
        <v>40</v>
      </c>
      <c r="O1568" t="s">
        <v>71</v>
      </c>
      <c r="P1568" t="s">
        <v>4442</v>
      </c>
      <c r="Q1568" s="8">
        <v>736000</v>
      </c>
      <c r="R1568">
        <v>2</v>
      </c>
      <c r="S1568" s="8">
        <f>Table3[[#This Row],[Harga]]*Table3[[#This Row],[Quantity]]</f>
        <v>1472000</v>
      </c>
      <c r="T1568">
        <v>0</v>
      </c>
      <c r="U1568" s="8">
        <f>Table3[[#This Row],[Discount]]*Table3[[#This Row],[Revenue]]</f>
        <v>0</v>
      </c>
      <c r="V1568" s="8">
        <f>Table3[[#This Row],[Revenue]]-Table3[[#This Row],[Total Discount]]</f>
        <v>1472000</v>
      </c>
    </row>
    <row r="1569" spans="1:22" x14ac:dyDescent="0.35">
      <c r="A1569">
        <v>1565</v>
      </c>
      <c r="B1569" t="s">
        <v>4443</v>
      </c>
      <c r="C1569" s="5">
        <v>41854</v>
      </c>
      <c r="D1569" s="6">
        <v>2014</v>
      </c>
      <c r="E1569" s="5" t="s">
        <v>93</v>
      </c>
      <c r="F1569" s="7">
        <v>3</v>
      </c>
      <c r="G1569" t="s">
        <v>51</v>
      </c>
      <c r="H1569" t="s">
        <v>25</v>
      </c>
      <c r="I1569" t="s">
        <v>4444</v>
      </c>
      <c r="J1569" t="s">
        <v>75</v>
      </c>
      <c r="K1569" t="s">
        <v>354</v>
      </c>
      <c r="L1569">
        <v>85301</v>
      </c>
      <c r="M1569" t="s">
        <v>2996</v>
      </c>
      <c r="N1569" t="s">
        <v>40</v>
      </c>
      <c r="O1569" t="s">
        <v>63</v>
      </c>
      <c r="P1569" t="s">
        <v>2997</v>
      </c>
      <c r="Q1569" s="8">
        <v>218000</v>
      </c>
      <c r="R1569">
        <v>3</v>
      </c>
      <c r="S1569" s="8">
        <f>Table3[[#This Row],[Harga]]*Table3[[#This Row],[Quantity]]</f>
        <v>654000</v>
      </c>
      <c r="T1569">
        <v>0.2</v>
      </c>
      <c r="U1569" s="8">
        <f>Table3[[#This Row],[Discount]]*Table3[[#This Row],[Revenue]]</f>
        <v>130800</v>
      </c>
      <c r="V1569" s="8">
        <f>Table3[[#This Row],[Revenue]]-Table3[[#This Row],[Total Discount]]</f>
        <v>523200</v>
      </c>
    </row>
    <row r="1570" spans="1:22" x14ac:dyDescent="0.35">
      <c r="A1570">
        <v>1566</v>
      </c>
      <c r="B1570" t="s">
        <v>4445</v>
      </c>
      <c r="C1570" s="5">
        <v>42240</v>
      </c>
      <c r="D1570" s="6">
        <v>2015</v>
      </c>
      <c r="E1570" s="5" t="s">
        <v>93</v>
      </c>
      <c r="F1570" s="7">
        <v>24</v>
      </c>
      <c r="G1570" t="s">
        <v>51</v>
      </c>
      <c r="H1570" t="s">
        <v>25</v>
      </c>
      <c r="I1570" t="s">
        <v>3635</v>
      </c>
      <c r="J1570" t="s">
        <v>37</v>
      </c>
      <c r="K1570" t="s">
        <v>227</v>
      </c>
      <c r="L1570">
        <v>10009</v>
      </c>
      <c r="M1570" t="s">
        <v>886</v>
      </c>
      <c r="N1570" t="s">
        <v>30</v>
      </c>
      <c r="O1570" t="s">
        <v>48</v>
      </c>
      <c r="P1570" t="s">
        <v>887</v>
      </c>
      <c r="Q1570" s="8">
        <v>285000</v>
      </c>
      <c r="R1570">
        <v>2</v>
      </c>
      <c r="S1570" s="8">
        <f>Table3[[#This Row],[Harga]]*Table3[[#This Row],[Quantity]]</f>
        <v>570000</v>
      </c>
      <c r="T1570">
        <v>0.4</v>
      </c>
      <c r="U1570" s="8">
        <f>Table3[[#This Row],[Discount]]*Table3[[#This Row],[Revenue]]</f>
        <v>228000</v>
      </c>
      <c r="V1570" s="8">
        <f>Table3[[#This Row],[Revenue]]-Table3[[#This Row],[Total Discount]]</f>
        <v>342000</v>
      </c>
    </row>
    <row r="1571" spans="1:22" x14ac:dyDescent="0.35">
      <c r="A1571">
        <v>1567</v>
      </c>
      <c r="B1571" t="s">
        <v>4446</v>
      </c>
      <c r="C1571" s="5">
        <v>42455</v>
      </c>
      <c r="D1571" s="6">
        <v>2016</v>
      </c>
      <c r="E1571" s="5" t="s">
        <v>159</v>
      </c>
      <c r="F1571" s="7">
        <v>26</v>
      </c>
      <c r="G1571" t="s">
        <v>51</v>
      </c>
      <c r="H1571" t="s">
        <v>25</v>
      </c>
      <c r="I1571" t="s">
        <v>992</v>
      </c>
      <c r="J1571" t="s">
        <v>27</v>
      </c>
      <c r="K1571" t="s">
        <v>329</v>
      </c>
      <c r="L1571">
        <v>28540</v>
      </c>
      <c r="M1571" t="s">
        <v>4447</v>
      </c>
      <c r="N1571" t="s">
        <v>40</v>
      </c>
      <c r="O1571" t="s">
        <v>84</v>
      </c>
      <c r="P1571" t="s">
        <v>4448</v>
      </c>
      <c r="Q1571" s="8">
        <v>68000</v>
      </c>
      <c r="R1571">
        <v>5</v>
      </c>
      <c r="S1571" s="8">
        <f>Table3[[#This Row],[Harga]]*Table3[[#This Row],[Quantity]]</f>
        <v>340000</v>
      </c>
      <c r="T1571">
        <v>0.2</v>
      </c>
      <c r="U1571" s="8">
        <f>Table3[[#This Row],[Discount]]*Table3[[#This Row],[Revenue]]</f>
        <v>68000</v>
      </c>
      <c r="V1571" s="8">
        <f>Table3[[#This Row],[Revenue]]-Table3[[#This Row],[Total Discount]]</f>
        <v>272000</v>
      </c>
    </row>
    <row r="1572" spans="1:22" x14ac:dyDescent="0.35">
      <c r="A1572">
        <v>1568</v>
      </c>
      <c r="B1572" t="s">
        <v>4449</v>
      </c>
      <c r="C1572" s="5">
        <v>41894</v>
      </c>
      <c r="D1572" s="6">
        <v>2014</v>
      </c>
      <c r="E1572" s="5" t="s">
        <v>111</v>
      </c>
      <c r="F1572" s="7">
        <v>12</v>
      </c>
      <c r="G1572" t="s">
        <v>35</v>
      </c>
      <c r="H1572" t="s">
        <v>25</v>
      </c>
      <c r="I1572" t="s">
        <v>4450</v>
      </c>
      <c r="J1572" t="s">
        <v>27</v>
      </c>
      <c r="K1572" t="s">
        <v>354</v>
      </c>
      <c r="L1572">
        <v>77070</v>
      </c>
      <c r="M1572" t="s">
        <v>4451</v>
      </c>
      <c r="N1572" t="s">
        <v>40</v>
      </c>
      <c r="O1572" t="s">
        <v>71</v>
      </c>
      <c r="P1572" t="s">
        <v>4452</v>
      </c>
      <c r="Q1572" s="8">
        <v>6000</v>
      </c>
      <c r="R1572">
        <v>5</v>
      </c>
      <c r="S1572" s="8">
        <f>Table3[[#This Row],[Harga]]*Table3[[#This Row],[Quantity]]</f>
        <v>30000</v>
      </c>
      <c r="T1572">
        <v>0.8</v>
      </c>
      <c r="U1572" s="8">
        <f>Table3[[#This Row],[Discount]]*Table3[[#This Row],[Revenue]]</f>
        <v>24000</v>
      </c>
      <c r="V1572" s="8">
        <f>Table3[[#This Row],[Revenue]]-Table3[[#This Row],[Total Discount]]</f>
        <v>6000</v>
      </c>
    </row>
    <row r="1573" spans="1:22" x14ac:dyDescent="0.35">
      <c r="A1573">
        <v>1569</v>
      </c>
      <c r="B1573" t="s">
        <v>4453</v>
      </c>
      <c r="C1573" s="5">
        <v>41903</v>
      </c>
      <c r="D1573" s="6">
        <v>2014</v>
      </c>
      <c r="E1573" s="5" t="s">
        <v>111</v>
      </c>
      <c r="F1573" s="7">
        <v>21</v>
      </c>
      <c r="G1573" t="s">
        <v>67</v>
      </c>
      <c r="H1573" t="s">
        <v>25</v>
      </c>
      <c r="I1573" t="s">
        <v>2753</v>
      </c>
      <c r="J1573" t="s">
        <v>27</v>
      </c>
      <c r="K1573" t="s">
        <v>188</v>
      </c>
      <c r="L1573">
        <v>94109</v>
      </c>
      <c r="M1573" t="s">
        <v>4291</v>
      </c>
      <c r="N1573" t="s">
        <v>40</v>
      </c>
      <c r="O1573" t="s">
        <v>143</v>
      </c>
      <c r="P1573" t="s">
        <v>405</v>
      </c>
      <c r="Q1573" s="8">
        <v>25000</v>
      </c>
      <c r="R1573">
        <v>2</v>
      </c>
      <c r="S1573" s="8">
        <f>Table3[[#This Row],[Harga]]*Table3[[#This Row],[Quantity]]</f>
        <v>50000</v>
      </c>
      <c r="T1573">
        <v>0</v>
      </c>
      <c r="U1573" s="8">
        <f>Table3[[#This Row],[Discount]]*Table3[[#This Row],[Revenue]]</f>
        <v>0</v>
      </c>
      <c r="V1573" s="8">
        <f>Table3[[#This Row],[Revenue]]-Table3[[#This Row],[Total Discount]]</f>
        <v>50000</v>
      </c>
    </row>
    <row r="1574" spans="1:22" x14ac:dyDescent="0.35">
      <c r="A1574">
        <v>1570</v>
      </c>
      <c r="B1574" t="s">
        <v>4454</v>
      </c>
      <c r="C1574" s="5">
        <v>42672</v>
      </c>
      <c r="D1574" s="6">
        <v>2016</v>
      </c>
      <c r="E1574" s="5" t="s">
        <v>44</v>
      </c>
      <c r="F1574" s="7">
        <v>29</v>
      </c>
      <c r="G1574" t="s">
        <v>51</v>
      </c>
      <c r="H1574" t="s">
        <v>25</v>
      </c>
      <c r="I1574" t="s">
        <v>719</v>
      </c>
      <c r="J1574" t="s">
        <v>27</v>
      </c>
      <c r="K1574" t="s">
        <v>53</v>
      </c>
      <c r="L1574">
        <v>48911</v>
      </c>
      <c r="M1574" t="s">
        <v>632</v>
      </c>
      <c r="N1574" t="s">
        <v>30</v>
      </c>
      <c r="O1574" t="s">
        <v>55</v>
      </c>
      <c r="P1574" t="s">
        <v>633</v>
      </c>
      <c r="Q1574" s="8">
        <v>27000</v>
      </c>
      <c r="R1574">
        <v>5</v>
      </c>
      <c r="S1574" s="8">
        <f>Table3[[#This Row],[Harga]]*Table3[[#This Row],[Quantity]]</f>
        <v>135000</v>
      </c>
      <c r="T1574">
        <v>0</v>
      </c>
      <c r="U1574" s="8">
        <f>Table3[[#This Row],[Discount]]*Table3[[#This Row],[Revenue]]</f>
        <v>0</v>
      </c>
      <c r="V1574" s="8">
        <f>Table3[[#This Row],[Revenue]]-Table3[[#This Row],[Total Discount]]</f>
        <v>135000</v>
      </c>
    </row>
    <row r="1575" spans="1:22" x14ac:dyDescent="0.35">
      <c r="A1575">
        <v>1571</v>
      </c>
      <c r="B1575" t="s">
        <v>4455</v>
      </c>
      <c r="C1575" s="5">
        <v>42518</v>
      </c>
      <c r="D1575" s="6">
        <v>2016</v>
      </c>
      <c r="E1575" s="5" t="s">
        <v>87</v>
      </c>
      <c r="F1575" s="7">
        <v>28</v>
      </c>
      <c r="G1575" t="s">
        <v>51</v>
      </c>
      <c r="H1575" t="s">
        <v>25</v>
      </c>
      <c r="I1575" t="s">
        <v>812</v>
      </c>
      <c r="J1575" t="s">
        <v>37</v>
      </c>
      <c r="K1575" t="s">
        <v>519</v>
      </c>
      <c r="L1575">
        <v>32303</v>
      </c>
      <c r="M1575" t="s">
        <v>3483</v>
      </c>
      <c r="N1575" t="s">
        <v>30</v>
      </c>
      <c r="O1575" t="s">
        <v>108</v>
      </c>
      <c r="P1575" t="s">
        <v>3484</v>
      </c>
      <c r="Q1575" s="8">
        <v>98000</v>
      </c>
      <c r="R1575">
        <v>8</v>
      </c>
      <c r="S1575" s="8">
        <f>Table3[[#This Row],[Harga]]*Table3[[#This Row],[Quantity]]</f>
        <v>784000</v>
      </c>
      <c r="T1575">
        <v>0.2</v>
      </c>
      <c r="U1575" s="8">
        <f>Table3[[#This Row],[Discount]]*Table3[[#This Row],[Revenue]]</f>
        <v>156800</v>
      </c>
      <c r="V1575" s="8">
        <f>Table3[[#This Row],[Revenue]]-Table3[[#This Row],[Total Discount]]</f>
        <v>627200</v>
      </c>
    </row>
    <row r="1576" spans="1:22" x14ac:dyDescent="0.35">
      <c r="A1576">
        <v>1572</v>
      </c>
      <c r="B1576" t="s">
        <v>4456</v>
      </c>
      <c r="C1576" s="5">
        <v>43090</v>
      </c>
      <c r="D1576" s="6">
        <v>2017</v>
      </c>
      <c r="E1576" s="5" t="s">
        <v>66</v>
      </c>
      <c r="F1576" s="7">
        <v>21</v>
      </c>
      <c r="G1576" t="s">
        <v>51</v>
      </c>
      <c r="H1576" t="s">
        <v>25</v>
      </c>
      <c r="I1576" t="s">
        <v>81</v>
      </c>
      <c r="J1576" t="s">
        <v>27</v>
      </c>
      <c r="K1576" t="s">
        <v>651</v>
      </c>
      <c r="L1576">
        <v>29203</v>
      </c>
      <c r="M1576" t="s">
        <v>3932</v>
      </c>
      <c r="N1576" t="s">
        <v>40</v>
      </c>
      <c r="O1576" t="s">
        <v>71</v>
      </c>
      <c r="P1576" t="s">
        <v>3933</v>
      </c>
      <c r="Q1576" s="8">
        <v>4000</v>
      </c>
      <c r="R1576">
        <v>6</v>
      </c>
      <c r="S1576" s="8">
        <f>Table3[[#This Row],[Harga]]*Table3[[#This Row],[Quantity]]</f>
        <v>24000</v>
      </c>
      <c r="T1576">
        <v>0</v>
      </c>
      <c r="U1576" s="8">
        <f>Table3[[#This Row],[Discount]]*Table3[[#This Row],[Revenue]]</f>
        <v>0</v>
      </c>
      <c r="V1576" s="8">
        <f>Table3[[#This Row],[Revenue]]-Table3[[#This Row],[Total Discount]]</f>
        <v>24000</v>
      </c>
    </row>
    <row r="1577" spans="1:22" x14ac:dyDescent="0.35">
      <c r="A1577">
        <v>1573</v>
      </c>
      <c r="B1577" t="s">
        <v>4457</v>
      </c>
      <c r="C1577" s="5">
        <v>42450</v>
      </c>
      <c r="D1577" s="6">
        <v>2016</v>
      </c>
      <c r="E1577" s="5" t="s">
        <v>159</v>
      </c>
      <c r="F1577" s="7">
        <v>21</v>
      </c>
      <c r="G1577" t="s">
        <v>24</v>
      </c>
      <c r="H1577" t="s">
        <v>25</v>
      </c>
      <c r="I1577" t="s">
        <v>2287</v>
      </c>
      <c r="J1577" t="s">
        <v>27</v>
      </c>
      <c r="K1577" t="s">
        <v>369</v>
      </c>
      <c r="L1577">
        <v>60623</v>
      </c>
      <c r="M1577" t="s">
        <v>4458</v>
      </c>
      <c r="N1577" t="s">
        <v>40</v>
      </c>
      <c r="O1577" t="s">
        <v>71</v>
      </c>
      <c r="P1577" t="s">
        <v>4459</v>
      </c>
      <c r="Q1577" s="8">
        <v>4000</v>
      </c>
      <c r="R1577">
        <v>2</v>
      </c>
      <c r="S1577" s="8">
        <f>Table3[[#This Row],[Harga]]*Table3[[#This Row],[Quantity]]</f>
        <v>8000</v>
      </c>
      <c r="T1577">
        <v>0.8</v>
      </c>
      <c r="U1577" s="8">
        <f>Table3[[#This Row],[Discount]]*Table3[[#This Row],[Revenue]]</f>
        <v>6400</v>
      </c>
      <c r="V1577" s="8">
        <f>Table3[[#This Row],[Revenue]]-Table3[[#This Row],[Total Discount]]</f>
        <v>1600</v>
      </c>
    </row>
    <row r="1578" spans="1:22" x14ac:dyDescent="0.35">
      <c r="A1578">
        <v>1574</v>
      </c>
      <c r="B1578" t="s">
        <v>4460</v>
      </c>
      <c r="C1578" s="5">
        <v>43050</v>
      </c>
      <c r="D1578" s="6">
        <v>2017</v>
      </c>
      <c r="E1578" s="5" t="s">
        <v>23</v>
      </c>
      <c r="F1578" s="7">
        <v>11</v>
      </c>
      <c r="G1578" t="s">
        <v>67</v>
      </c>
      <c r="H1578" t="s">
        <v>131</v>
      </c>
      <c r="I1578" t="s">
        <v>1027</v>
      </c>
      <c r="J1578" t="s">
        <v>27</v>
      </c>
      <c r="K1578" t="s">
        <v>113</v>
      </c>
      <c r="L1578">
        <v>48227</v>
      </c>
      <c r="M1578" t="s">
        <v>4461</v>
      </c>
      <c r="N1578" t="s">
        <v>40</v>
      </c>
      <c r="O1578" t="s">
        <v>96</v>
      </c>
      <c r="P1578" t="s">
        <v>4462</v>
      </c>
      <c r="Q1578" s="8">
        <v>182000</v>
      </c>
      <c r="R1578">
        <v>7</v>
      </c>
      <c r="S1578" s="8">
        <f>Table3[[#This Row],[Harga]]*Table3[[#This Row],[Quantity]]</f>
        <v>1274000</v>
      </c>
      <c r="T1578">
        <v>0</v>
      </c>
      <c r="U1578" s="8">
        <f>Table3[[#This Row],[Discount]]*Table3[[#This Row],[Revenue]]</f>
        <v>0</v>
      </c>
      <c r="V1578" s="8">
        <f>Table3[[#This Row],[Revenue]]-Table3[[#This Row],[Total Discount]]</f>
        <v>1274000</v>
      </c>
    </row>
    <row r="1579" spans="1:22" x14ac:dyDescent="0.35">
      <c r="A1579">
        <v>1575</v>
      </c>
      <c r="B1579" t="s">
        <v>4463</v>
      </c>
      <c r="C1579" s="5">
        <v>43001</v>
      </c>
      <c r="D1579" s="6">
        <v>2017</v>
      </c>
      <c r="E1579" s="5" t="s">
        <v>111</v>
      </c>
      <c r="F1579" s="7">
        <v>23</v>
      </c>
      <c r="G1579" t="s">
        <v>67</v>
      </c>
      <c r="H1579" t="s">
        <v>25</v>
      </c>
      <c r="I1579" t="s">
        <v>1304</v>
      </c>
      <c r="J1579" t="s">
        <v>27</v>
      </c>
      <c r="K1579" t="s">
        <v>76</v>
      </c>
      <c r="L1579">
        <v>80525</v>
      </c>
      <c r="M1579" t="s">
        <v>4464</v>
      </c>
      <c r="N1579" t="s">
        <v>30</v>
      </c>
      <c r="O1579" t="s">
        <v>31</v>
      </c>
      <c r="P1579" t="s">
        <v>4465</v>
      </c>
      <c r="Q1579" s="8">
        <v>181000</v>
      </c>
      <c r="R1579">
        <v>2</v>
      </c>
      <c r="S1579" s="8">
        <f>Table3[[#This Row],[Harga]]*Table3[[#This Row],[Quantity]]</f>
        <v>362000</v>
      </c>
      <c r="T1579">
        <v>0.7</v>
      </c>
      <c r="U1579" s="8">
        <f>Table3[[#This Row],[Discount]]*Table3[[#This Row],[Revenue]]</f>
        <v>253399.99999999997</v>
      </c>
      <c r="V1579" s="8">
        <f>Table3[[#This Row],[Revenue]]-Table3[[#This Row],[Total Discount]]</f>
        <v>108600.00000000003</v>
      </c>
    </row>
    <row r="1580" spans="1:22" x14ac:dyDescent="0.35">
      <c r="A1580">
        <v>1576</v>
      </c>
      <c r="B1580" t="s">
        <v>4466</v>
      </c>
      <c r="C1580" s="5">
        <v>42988</v>
      </c>
      <c r="D1580" s="6">
        <v>2017</v>
      </c>
      <c r="E1580" s="5" t="s">
        <v>111</v>
      </c>
      <c r="F1580" s="7">
        <v>10</v>
      </c>
      <c r="G1580" t="s">
        <v>35</v>
      </c>
      <c r="H1580" t="s">
        <v>25</v>
      </c>
      <c r="I1580" t="s">
        <v>642</v>
      </c>
      <c r="J1580" t="s">
        <v>27</v>
      </c>
      <c r="K1580" t="s">
        <v>500</v>
      </c>
      <c r="L1580">
        <v>10024</v>
      </c>
      <c r="M1580" t="s">
        <v>4467</v>
      </c>
      <c r="N1580" t="s">
        <v>40</v>
      </c>
      <c r="O1580" t="s">
        <v>63</v>
      </c>
      <c r="P1580" t="s">
        <v>4468</v>
      </c>
      <c r="Q1580" s="8">
        <v>19000</v>
      </c>
      <c r="R1580">
        <v>2</v>
      </c>
      <c r="S1580" s="8">
        <f>Table3[[#This Row],[Harga]]*Table3[[#This Row],[Quantity]]</f>
        <v>38000</v>
      </c>
      <c r="T1580">
        <v>0</v>
      </c>
      <c r="U1580" s="8">
        <f>Table3[[#This Row],[Discount]]*Table3[[#This Row],[Revenue]]</f>
        <v>0</v>
      </c>
      <c r="V1580" s="8">
        <f>Table3[[#This Row],[Revenue]]-Table3[[#This Row],[Total Discount]]</f>
        <v>38000</v>
      </c>
    </row>
    <row r="1581" spans="1:22" x14ac:dyDescent="0.35">
      <c r="A1581">
        <v>1577</v>
      </c>
      <c r="B1581" t="s">
        <v>4469</v>
      </c>
      <c r="C1581" s="5">
        <v>43074</v>
      </c>
      <c r="D1581" s="6">
        <v>2017</v>
      </c>
      <c r="E1581" s="5" t="s">
        <v>66</v>
      </c>
      <c r="F1581" s="7">
        <v>5</v>
      </c>
      <c r="G1581" t="s">
        <v>67</v>
      </c>
      <c r="H1581" t="s">
        <v>25</v>
      </c>
      <c r="I1581" t="s">
        <v>2118</v>
      </c>
      <c r="J1581" t="s">
        <v>37</v>
      </c>
      <c r="K1581" t="s">
        <v>61</v>
      </c>
      <c r="L1581">
        <v>10011</v>
      </c>
      <c r="M1581" t="s">
        <v>54</v>
      </c>
      <c r="N1581" t="s">
        <v>30</v>
      </c>
      <c r="O1581" t="s">
        <v>55</v>
      </c>
      <c r="P1581" t="s">
        <v>56</v>
      </c>
      <c r="Q1581" s="8">
        <v>49000</v>
      </c>
      <c r="R1581">
        <v>3</v>
      </c>
      <c r="S1581" s="8">
        <f>Table3[[#This Row],[Harga]]*Table3[[#This Row],[Quantity]]</f>
        <v>147000</v>
      </c>
      <c r="T1581">
        <v>0</v>
      </c>
      <c r="U1581" s="8">
        <f>Table3[[#This Row],[Discount]]*Table3[[#This Row],[Revenue]]</f>
        <v>0</v>
      </c>
      <c r="V1581" s="8">
        <f>Table3[[#This Row],[Revenue]]-Table3[[#This Row],[Total Discount]]</f>
        <v>147000</v>
      </c>
    </row>
    <row r="1582" spans="1:22" x14ac:dyDescent="0.35">
      <c r="A1582">
        <v>1578</v>
      </c>
      <c r="B1582" t="s">
        <v>4470</v>
      </c>
      <c r="C1582" s="5">
        <v>43048</v>
      </c>
      <c r="D1582" s="6">
        <v>2017</v>
      </c>
      <c r="E1582" s="5" t="s">
        <v>23</v>
      </c>
      <c r="F1582" s="7">
        <v>9</v>
      </c>
      <c r="G1582" t="s">
        <v>24</v>
      </c>
      <c r="H1582" t="s">
        <v>25</v>
      </c>
      <c r="I1582" t="s">
        <v>1518</v>
      </c>
      <c r="J1582" t="s">
        <v>37</v>
      </c>
      <c r="K1582" t="s">
        <v>76</v>
      </c>
      <c r="L1582">
        <v>21044</v>
      </c>
      <c r="M1582" t="s">
        <v>4471</v>
      </c>
      <c r="N1582" t="s">
        <v>40</v>
      </c>
      <c r="O1582" t="s">
        <v>71</v>
      </c>
      <c r="P1582" t="s">
        <v>4472</v>
      </c>
      <c r="Q1582" s="8">
        <v>10000</v>
      </c>
      <c r="R1582">
        <v>2</v>
      </c>
      <c r="S1582" s="8">
        <f>Table3[[#This Row],[Harga]]*Table3[[#This Row],[Quantity]]</f>
        <v>20000</v>
      </c>
      <c r="T1582">
        <v>0</v>
      </c>
      <c r="U1582" s="8">
        <f>Table3[[#This Row],[Discount]]*Table3[[#This Row],[Revenue]]</f>
        <v>0</v>
      </c>
      <c r="V1582" s="8">
        <f>Table3[[#This Row],[Revenue]]-Table3[[#This Row],[Total Discount]]</f>
        <v>20000</v>
      </c>
    </row>
    <row r="1583" spans="1:22" x14ac:dyDescent="0.35">
      <c r="A1583">
        <v>1579</v>
      </c>
      <c r="B1583" t="s">
        <v>4473</v>
      </c>
      <c r="C1583" s="5">
        <v>41950</v>
      </c>
      <c r="D1583" s="6">
        <v>2014</v>
      </c>
      <c r="E1583" s="5" t="s">
        <v>23</v>
      </c>
      <c r="F1583" s="7">
        <v>7</v>
      </c>
      <c r="G1583" t="s">
        <v>67</v>
      </c>
      <c r="H1583" t="s">
        <v>25</v>
      </c>
      <c r="I1583" t="s">
        <v>3202</v>
      </c>
      <c r="J1583" t="s">
        <v>37</v>
      </c>
      <c r="K1583" t="s">
        <v>166</v>
      </c>
      <c r="L1583">
        <v>77041</v>
      </c>
      <c r="M1583" t="s">
        <v>3926</v>
      </c>
      <c r="N1583" t="s">
        <v>40</v>
      </c>
      <c r="O1583" t="s">
        <v>71</v>
      </c>
      <c r="P1583" t="s">
        <v>3927</v>
      </c>
      <c r="Q1583" s="8">
        <v>313000</v>
      </c>
      <c r="R1583">
        <v>3</v>
      </c>
      <c r="S1583" s="8">
        <f>Table3[[#This Row],[Harga]]*Table3[[#This Row],[Quantity]]</f>
        <v>939000</v>
      </c>
      <c r="T1583">
        <v>0.8</v>
      </c>
      <c r="U1583" s="8">
        <f>Table3[[#This Row],[Discount]]*Table3[[#This Row],[Revenue]]</f>
        <v>751200</v>
      </c>
      <c r="V1583" s="8">
        <f>Table3[[#This Row],[Revenue]]-Table3[[#This Row],[Total Discount]]</f>
        <v>187800</v>
      </c>
    </row>
    <row r="1584" spans="1:22" x14ac:dyDescent="0.35">
      <c r="A1584">
        <v>1580</v>
      </c>
      <c r="B1584" t="s">
        <v>4474</v>
      </c>
      <c r="C1584" s="5">
        <v>42806</v>
      </c>
      <c r="D1584" s="6">
        <v>2017</v>
      </c>
      <c r="E1584" s="5" t="s">
        <v>159</v>
      </c>
      <c r="F1584" s="7">
        <v>12</v>
      </c>
      <c r="G1584" t="s">
        <v>116</v>
      </c>
      <c r="H1584" t="s">
        <v>25</v>
      </c>
      <c r="I1584" t="s">
        <v>99</v>
      </c>
      <c r="J1584" t="s">
        <v>37</v>
      </c>
      <c r="K1584" t="s">
        <v>420</v>
      </c>
      <c r="L1584">
        <v>1852</v>
      </c>
      <c r="M1584" t="s">
        <v>2007</v>
      </c>
      <c r="N1584" t="s">
        <v>135</v>
      </c>
      <c r="O1584" t="s">
        <v>136</v>
      </c>
      <c r="P1584" t="s">
        <v>2008</v>
      </c>
      <c r="Q1584" s="8">
        <v>10000</v>
      </c>
      <c r="R1584">
        <v>7</v>
      </c>
      <c r="S1584" s="8">
        <f>Table3[[#This Row],[Harga]]*Table3[[#This Row],[Quantity]]</f>
        <v>70000</v>
      </c>
      <c r="T1584">
        <v>0</v>
      </c>
      <c r="U1584" s="8">
        <f>Table3[[#This Row],[Discount]]*Table3[[#This Row],[Revenue]]</f>
        <v>0</v>
      </c>
      <c r="V1584" s="8">
        <f>Table3[[#This Row],[Revenue]]-Table3[[#This Row],[Total Discount]]</f>
        <v>70000</v>
      </c>
    </row>
    <row r="1585" spans="1:22" x14ac:dyDescent="0.35">
      <c r="A1585">
        <v>1581</v>
      </c>
      <c r="B1585" t="s">
        <v>4475</v>
      </c>
      <c r="C1585" s="5">
        <v>43028</v>
      </c>
      <c r="D1585" s="6">
        <v>2017</v>
      </c>
      <c r="E1585" s="5" t="s">
        <v>44</v>
      </c>
      <c r="F1585" s="7">
        <v>20</v>
      </c>
      <c r="G1585" t="s">
        <v>24</v>
      </c>
      <c r="H1585" t="s">
        <v>25</v>
      </c>
      <c r="I1585" t="s">
        <v>373</v>
      </c>
      <c r="J1585" t="s">
        <v>37</v>
      </c>
      <c r="K1585" t="s">
        <v>61</v>
      </c>
      <c r="L1585">
        <v>95695</v>
      </c>
      <c r="M1585" t="s">
        <v>2999</v>
      </c>
      <c r="N1585" t="s">
        <v>40</v>
      </c>
      <c r="O1585" t="s">
        <v>41</v>
      </c>
      <c r="P1585" t="s">
        <v>3000</v>
      </c>
      <c r="Q1585" s="8">
        <v>6000</v>
      </c>
      <c r="R1585">
        <v>1</v>
      </c>
      <c r="S1585" s="8">
        <f>Table3[[#This Row],[Harga]]*Table3[[#This Row],[Quantity]]</f>
        <v>6000</v>
      </c>
      <c r="T1585">
        <v>0</v>
      </c>
      <c r="U1585" s="8">
        <f>Table3[[#This Row],[Discount]]*Table3[[#This Row],[Revenue]]</f>
        <v>0</v>
      </c>
      <c r="V1585" s="8">
        <f>Table3[[#This Row],[Revenue]]-Table3[[#This Row],[Total Discount]]</f>
        <v>6000</v>
      </c>
    </row>
    <row r="1586" spans="1:22" x14ac:dyDescent="0.35">
      <c r="A1586">
        <v>1582</v>
      </c>
      <c r="B1586" t="s">
        <v>4476</v>
      </c>
      <c r="C1586" s="5">
        <v>42365</v>
      </c>
      <c r="D1586" s="6">
        <v>2015</v>
      </c>
      <c r="E1586" s="5" t="s">
        <v>66</v>
      </c>
      <c r="F1586" s="7">
        <v>27</v>
      </c>
      <c r="G1586" t="s">
        <v>67</v>
      </c>
      <c r="H1586" t="s">
        <v>59</v>
      </c>
      <c r="I1586" t="s">
        <v>4098</v>
      </c>
      <c r="J1586" t="s">
        <v>75</v>
      </c>
      <c r="K1586" t="s">
        <v>420</v>
      </c>
      <c r="L1586">
        <v>60610</v>
      </c>
      <c r="M1586" t="s">
        <v>4477</v>
      </c>
      <c r="N1586" t="s">
        <v>40</v>
      </c>
      <c r="O1586" t="s">
        <v>84</v>
      </c>
      <c r="P1586" t="s">
        <v>4478</v>
      </c>
      <c r="Q1586" s="8">
        <v>13000</v>
      </c>
      <c r="R1586">
        <v>3</v>
      </c>
      <c r="S1586" s="8">
        <f>Table3[[#This Row],[Harga]]*Table3[[#This Row],[Quantity]]</f>
        <v>39000</v>
      </c>
      <c r="T1586">
        <v>0.2</v>
      </c>
      <c r="U1586" s="8">
        <f>Table3[[#This Row],[Discount]]*Table3[[#This Row],[Revenue]]</f>
        <v>7800</v>
      </c>
      <c r="V1586" s="8">
        <f>Table3[[#This Row],[Revenue]]-Table3[[#This Row],[Total Discount]]</f>
        <v>31200</v>
      </c>
    </row>
    <row r="1587" spans="1:22" x14ac:dyDescent="0.35">
      <c r="A1587">
        <v>1583</v>
      </c>
      <c r="B1587" t="s">
        <v>4479</v>
      </c>
      <c r="C1587" s="5">
        <v>43010</v>
      </c>
      <c r="D1587" s="6">
        <v>2017</v>
      </c>
      <c r="E1587" s="5" t="s">
        <v>44</v>
      </c>
      <c r="F1587" s="7">
        <v>2</v>
      </c>
      <c r="G1587" t="s">
        <v>35</v>
      </c>
      <c r="H1587" t="s">
        <v>59</v>
      </c>
      <c r="I1587" t="s">
        <v>1662</v>
      </c>
      <c r="J1587" t="s">
        <v>37</v>
      </c>
      <c r="K1587" t="s">
        <v>354</v>
      </c>
      <c r="L1587">
        <v>10035</v>
      </c>
      <c r="M1587" t="s">
        <v>4480</v>
      </c>
      <c r="N1587" t="s">
        <v>135</v>
      </c>
      <c r="O1587" t="s">
        <v>136</v>
      </c>
      <c r="P1587" t="s">
        <v>4481</v>
      </c>
      <c r="Q1587" s="8">
        <v>66000</v>
      </c>
      <c r="R1587">
        <v>1</v>
      </c>
      <c r="S1587" s="8">
        <f>Table3[[#This Row],[Harga]]*Table3[[#This Row],[Quantity]]</f>
        <v>66000</v>
      </c>
      <c r="T1587">
        <v>0</v>
      </c>
      <c r="U1587" s="8">
        <f>Table3[[#This Row],[Discount]]*Table3[[#This Row],[Revenue]]</f>
        <v>0</v>
      </c>
      <c r="V1587" s="8">
        <f>Table3[[#This Row],[Revenue]]-Table3[[#This Row],[Total Discount]]</f>
        <v>66000</v>
      </c>
    </row>
    <row r="1588" spans="1:22" x14ac:dyDescent="0.35">
      <c r="A1588">
        <v>1584</v>
      </c>
      <c r="B1588" t="s">
        <v>4482</v>
      </c>
      <c r="C1588" s="5">
        <v>42890</v>
      </c>
      <c r="D1588" s="6">
        <v>2017</v>
      </c>
      <c r="E1588" s="5" t="s">
        <v>34</v>
      </c>
      <c r="F1588" s="7">
        <v>4</v>
      </c>
      <c r="G1588" t="s">
        <v>24</v>
      </c>
      <c r="H1588" t="s">
        <v>139</v>
      </c>
      <c r="I1588" t="s">
        <v>3640</v>
      </c>
      <c r="J1588" t="s">
        <v>37</v>
      </c>
      <c r="K1588" t="s">
        <v>151</v>
      </c>
      <c r="L1588">
        <v>77489</v>
      </c>
      <c r="M1588" t="s">
        <v>4483</v>
      </c>
      <c r="N1588" t="s">
        <v>40</v>
      </c>
      <c r="O1588" t="s">
        <v>71</v>
      </c>
      <c r="P1588" t="s">
        <v>4484</v>
      </c>
      <c r="Q1588" s="8">
        <v>7000</v>
      </c>
      <c r="R1588">
        <v>7</v>
      </c>
      <c r="S1588" s="8">
        <f>Table3[[#This Row],[Harga]]*Table3[[#This Row],[Quantity]]</f>
        <v>49000</v>
      </c>
      <c r="T1588">
        <v>0.8</v>
      </c>
      <c r="U1588" s="8">
        <f>Table3[[#This Row],[Discount]]*Table3[[#This Row],[Revenue]]</f>
        <v>39200</v>
      </c>
      <c r="V1588" s="8">
        <f>Table3[[#This Row],[Revenue]]-Table3[[#This Row],[Total Discount]]</f>
        <v>9800</v>
      </c>
    </row>
    <row r="1589" spans="1:22" x14ac:dyDescent="0.35">
      <c r="A1589">
        <v>1585</v>
      </c>
      <c r="B1589" t="s">
        <v>4485</v>
      </c>
      <c r="C1589" s="5">
        <v>41883</v>
      </c>
      <c r="D1589" s="6">
        <v>2014</v>
      </c>
      <c r="E1589" s="5" t="s">
        <v>111</v>
      </c>
      <c r="F1589" s="7">
        <v>1</v>
      </c>
      <c r="G1589" t="s">
        <v>67</v>
      </c>
      <c r="H1589" t="s">
        <v>25</v>
      </c>
      <c r="I1589" t="s">
        <v>4486</v>
      </c>
      <c r="J1589" t="s">
        <v>27</v>
      </c>
      <c r="K1589" t="s">
        <v>369</v>
      </c>
      <c r="L1589">
        <v>77036</v>
      </c>
      <c r="M1589" t="s">
        <v>2359</v>
      </c>
      <c r="N1589" t="s">
        <v>40</v>
      </c>
      <c r="O1589" t="s">
        <v>71</v>
      </c>
      <c r="P1589" t="s">
        <v>2360</v>
      </c>
      <c r="Q1589" s="8">
        <v>10000</v>
      </c>
      <c r="R1589">
        <v>3</v>
      </c>
      <c r="S1589" s="8">
        <f>Table3[[#This Row],[Harga]]*Table3[[#This Row],[Quantity]]</f>
        <v>30000</v>
      </c>
      <c r="T1589">
        <v>0.8</v>
      </c>
      <c r="U1589" s="8">
        <f>Table3[[#This Row],[Discount]]*Table3[[#This Row],[Revenue]]</f>
        <v>24000</v>
      </c>
      <c r="V1589" s="8">
        <f>Table3[[#This Row],[Revenue]]-Table3[[#This Row],[Total Discount]]</f>
        <v>6000</v>
      </c>
    </row>
    <row r="1590" spans="1:22" x14ac:dyDescent="0.35">
      <c r="A1590">
        <v>1586</v>
      </c>
      <c r="B1590" t="s">
        <v>4487</v>
      </c>
      <c r="C1590" s="5">
        <v>42590</v>
      </c>
      <c r="D1590" s="6">
        <v>2016</v>
      </c>
      <c r="E1590" s="5" t="s">
        <v>93</v>
      </c>
      <c r="F1590" s="7">
        <v>8</v>
      </c>
      <c r="G1590" t="s">
        <v>35</v>
      </c>
      <c r="H1590" t="s">
        <v>25</v>
      </c>
      <c r="I1590" t="s">
        <v>2458</v>
      </c>
      <c r="J1590" t="s">
        <v>75</v>
      </c>
      <c r="K1590" t="s">
        <v>133</v>
      </c>
      <c r="L1590">
        <v>39212</v>
      </c>
      <c r="M1590" t="s">
        <v>4488</v>
      </c>
      <c r="N1590" t="s">
        <v>40</v>
      </c>
      <c r="O1590" t="s">
        <v>180</v>
      </c>
      <c r="P1590" t="s">
        <v>4489</v>
      </c>
      <c r="Q1590" s="8">
        <v>24000</v>
      </c>
      <c r="R1590">
        <v>3</v>
      </c>
      <c r="S1590" s="8">
        <f>Table3[[#This Row],[Harga]]*Table3[[#This Row],[Quantity]]</f>
        <v>72000</v>
      </c>
      <c r="T1590">
        <v>0</v>
      </c>
      <c r="U1590" s="8">
        <f>Table3[[#This Row],[Discount]]*Table3[[#This Row],[Revenue]]</f>
        <v>0</v>
      </c>
      <c r="V1590" s="8">
        <f>Table3[[#This Row],[Revenue]]-Table3[[#This Row],[Total Discount]]</f>
        <v>72000</v>
      </c>
    </row>
    <row r="1591" spans="1:22" x14ac:dyDescent="0.35">
      <c r="A1591">
        <v>1587</v>
      </c>
      <c r="B1591" t="s">
        <v>4490</v>
      </c>
      <c r="C1591" s="5">
        <v>42938</v>
      </c>
      <c r="D1591" s="6">
        <v>2017</v>
      </c>
      <c r="E1591" s="5" t="s">
        <v>104</v>
      </c>
      <c r="F1591" s="7">
        <v>22</v>
      </c>
      <c r="G1591" t="s">
        <v>24</v>
      </c>
      <c r="H1591" t="s">
        <v>25</v>
      </c>
      <c r="I1591" t="s">
        <v>471</v>
      </c>
      <c r="J1591" t="s">
        <v>37</v>
      </c>
      <c r="K1591" t="s">
        <v>283</v>
      </c>
      <c r="L1591">
        <v>10009</v>
      </c>
      <c r="M1591" t="s">
        <v>4491</v>
      </c>
      <c r="N1591" t="s">
        <v>135</v>
      </c>
      <c r="O1591" t="s">
        <v>136</v>
      </c>
      <c r="P1591" t="s">
        <v>4492</v>
      </c>
      <c r="Q1591" s="8">
        <v>30000</v>
      </c>
      <c r="R1591">
        <v>3</v>
      </c>
      <c r="S1591" s="8">
        <f>Table3[[#This Row],[Harga]]*Table3[[#This Row],[Quantity]]</f>
        <v>90000</v>
      </c>
      <c r="T1591">
        <v>0</v>
      </c>
      <c r="U1591" s="8">
        <f>Table3[[#This Row],[Discount]]*Table3[[#This Row],[Revenue]]</f>
        <v>0</v>
      </c>
      <c r="V1591" s="8">
        <f>Table3[[#This Row],[Revenue]]-Table3[[#This Row],[Total Discount]]</f>
        <v>90000</v>
      </c>
    </row>
    <row r="1592" spans="1:22" x14ac:dyDescent="0.35">
      <c r="A1592">
        <v>1588</v>
      </c>
      <c r="B1592" t="s">
        <v>4493</v>
      </c>
      <c r="C1592" s="5">
        <v>42195</v>
      </c>
      <c r="D1592" s="6">
        <v>2015</v>
      </c>
      <c r="E1592" s="5" t="s">
        <v>104</v>
      </c>
      <c r="F1592" s="7">
        <v>10</v>
      </c>
      <c r="G1592" t="s">
        <v>67</v>
      </c>
      <c r="H1592" t="s">
        <v>139</v>
      </c>
      <c r="I1592" t="s">
        <v>117</v>
      </c>
      <c r="J1592" t="s">
        <v>27</v>
      </c>
      <c r="K1592" t="s">
        <v>369</v>
      </c>
      <c r="L1592">
        <v>85281</v>
      </c>
      <c r="M1592" t="s">
        <v>4494</v>
      </c>
      <c r="N1592" t="s">
        <v>40</v>
      </c>
      <c r="O1592" t="s">
        <v>71</v>
      </c>
      <c r="P1592" t="s">
        <v>4495</v>
      </c>
      <c r="Q1592" s="8">
        <v>4000</v>
      </c>
      <c r="R1592">
        <v>3</v>
      </c>
      <c r="S1592" s="8">
        <f>Table3[[#This Row],[Harga]]*Table3[[#This Row],[Quantity]]</f>
        <v>12000</v>
      </c>
      <c r="T1592">
        <v>0.7</v>
      </c>
      <c r="U1592" s="8">
        <f>Table3[[#This Row],[Discount]]*Table3[[#This Row],[Revenue]]</f>
        <v>8400</v>
      </c>
      <c r="V1592" s="8">
        <f>Table3[[#This Row],[Revenue]]-Table3[[#This Row],[Total Discount]]</f>
        <v>3600</v>
      </c>
    </row>
    <row r="1593" spans="1:22" x14ac:dyDescent="0.35">
      <c r="A1593">
        <v>1589</v>
      </c>
      <c r="B1593" t="s">
        <v>4496</v>
      </c>
      <c r="C1593" s="5">
        <v>41974</v>
      </c>
      <c r="D1593" s="6">
        <v>2014</v>
      </c>
      <c r="E1593" s="5" t="s">
        <v>66</v>
      </c>
      <c r="F1593" s="7">
        <v>1</v>
      </c>
      <c r="G1593" t="s">
        <v>67</v>
      </c>
      <c r="H1593" t="s">
        <v>139</v>
      </c>
      <c r="I1593" t="s">
        <v>2685</v>
      </c>
      <c r="J1593" t="s">
        <v>27</v>
      </c>
      <c r="K1593" t="s">
        <v>519</v>
      </c>
      <c r="L1593">
        <v>28540</v>
      </c>
      <c r="M1593" t="s">
        <v>4497</v>
      </c>
      <c r="N1593" t="s">
        <v>135</v>
      </c>
      <c r="O1593" t="s">
        <v>136</v>
      </c>
      <c r="P1593" t="s">
        <v>4498</v>
      </c>
      <c r="Q1593" s="8">
        <v>96000</v>
      </c>
      <c r="R1593">
        <v>4</v>
      </c>
      <c r="S1593" s="8">
        <f>Table3[[#This Row],[Harga]]*Table3[[#This Row],[Quantity]]</f>
        <v>384000</v>
      </c>
      <c r="T1593">
        <v>0.2</v>
      </c>
      <c r="U1593" s="8">
        <f>Table3[[#This Row],[Discount]]*Table3[[#This Row],[Revenue]]</f>
        <v>76800</v>
      </c>
      <c r="V1593" s="8">
        <f>Table3[[#This Row],[Revenue]]-Table3[[#This Row],[Total Discount]]</f>
        <v>307200</v>
      </c>
    </row>
    <row r="1594" spans="1:22" x14ac:dyDescent="0.35">
      <c r="A1594">
        <v>1590</v>
      </c>
      <c r="B1594" t="s">
        <v>4499</v>
      </c>
      <c r="C1594" s="5">
        <v>43087</v>
      </c>
      <c r="D1594" s="6">
        <v>2017</v>
      </c>
      <c r="E1594" s="5" t="s">
        <v>66</v>
      </c>
      <c r="F1594" s="7">
        <v>18</v>
      </c>
      <c r="G1594" t="s">
        <v>35</v>
      </c>
      <c r="H1594" t="s">
        <v>25</v>
      </c>
      <c r="I1594" t="s">
        <v>4500</v>
      </c>
      <c r="J1594" t="s">
        <v>37</v>
      </c>
      <c r="K1594" t="s">
        <v>227</v>
      </c>
      <c r="L1594">
        <v>19134</v>
      </c>
      <c r="M1594" t="s">
        <v>4501</v>
      </c>
      <c r="N1594" t="s">
        <v>40</v>
      </c>
      <c r="O1594" t="s">
        <v>96</v>
      </c>
      <c r="P1594" t="s">
        <v>4502</v>
      </c>
      <c r="Q1594" s="8">
        <v>19000</v>
      </c>
      <c r="R1594">
        <v>7</v>
      </c>
      <c r="S1594" s="8">
        <f>Table3[[#This Row],[Harga]]*Table3[[#This Row],[Quantity]]</f>
        <v>133000</v>
      </c>
      <c r="T1594">
        <v>0.2</v>
      </c>
      <c r="U1594" s="8">
        <f>Table3[[#This Row],[Discount]]*Table3[[#This Row],[Revenue]]</f>
        <v>26600</v>
      </c>
      <c r="V1594" s="8">
        <f>Table3[[#This Row],[Revenue]]-Table3[[#This Row],[Total Discount]]</f>
        <v>106400</v>
      </c>
    </row>
    <row r="1595" spans="1:22" x14ac:dyDescent="0.35">
      <c r="A1595">
        <v>1591</v>
      </c>
      <c r="B1595" t="s">
        <v>4503</v>
      </c>
      <c r="C1595" s="5">
        <v>41777</v>
      </c>
      <c r="D1595" s="6">
        <v>2014</v>
      </c>
      <c r="E1595" s="5" t="s">
        <v>87</v>
      </c>
      <c r="F1595" s="7">
        <v>18</v>
      </c>
      <c r="G1595" t="s">
        <v>67</v>
      </c>
      <c r="H1595" t="s">
        <v>131</v>
      </c>
      <c r="I1595" t="s">
        <v>395</v>
      </c>
      <c r="J1595" t="s">
        <v>27</v>
      </c>
      <c r="K1595" t="s">
        <v>218</v>
      </c>
      <c r="L1595">
        <v>44312</v>
      </c>
      <c r="M1595" t="s">
        <v>3475</v>
      </c>
      <c r="N1595" t="s">
        <v>30</v>
      </c>
      <c r="O1595" t="s">
        <v>55</v>
      </c>
      <c r="P1595" t="s">
        <v>3476</v>
      </c>
      <c r="Q1595" s="8">
        <v>436000</v>
      </c>
      <c r="R1595">
        <v>3</v>
      </c>
      <c r="S1595" s="8">
        <f>Table3[[#This Row],[Harga]]*Table3[[#This Row],[Quantity]]</f>
        <v>1308000</v>
      </c>
      <c r="T1595">
        <v>0.2</v>
      </c>
      <c r="U1595" s="8">
        <f>Table3[[#This Row],[Discount]]*Table3[[#This Row],[Revenue]]</f>
        <v>261600</v>
      </c>
      <c r="V1595" s="8">
        <f>Table3[[#This Row],[Revenue]]-Table3[[#This Row],[Total Discount]]</f>
        <v>1046400</v>
      </c>
    </row>
    <row r="1596" spans="1:22" x14ac:dyDescent="0.35">
      <c r="A1596">
        <v>1592</v>
      </c>
      <c r="B1596" t="s">
        <v>4504</v>
      </c>
      <c r="C1596" s="5">
        <v>41953</v>
      </c>
      <c r="D1596" s="6">
        <v>2014</v>
      </c>
      <c r="E1596" s="5" t="s">
        <v>23</v>
      </c>
      <c r="F1596" s="7">
        <v>10</v>
      </c>
      <c r="G1596" t="s">
        <v>35</v>
      </c>
      <c r="H1596" t="s">
        <v>25</v>
      </c>
      <c r="I1596" t="s">
        <v>403</v>
      </c>
      <c r="J1596" t="s">
        <v>27</v>
      </c>
      <c r="K1596" t="s">
        <v>76</v>
      </c>
      <c r="L1596">
        <v>92037</v>
      </c>
      <c r="M1596" t="s">
        <v>3101</v>
      </c>
      <c r="N1596" t="s">
        <v>135</v>
      </c>
      <c r="O1596" t="s">
        <v>136</v>
      </c>
      <c r="P1596" t="s">
        <v>3102</v>
      </c>
      <c r="Q1596" s="8">
        <v>282000</v>
      </c>
      <c r="R1596">
        <v>8</v>
      </c>
      <c r="S1596" s="8">
        <f>Table3[[#This Row],[Harga]]*Table3[[#This Row],[Quantity]]</f>
        <v>2256000</v>
      </c>
      <c r="T1596">
        <v>0.2</v>
      </c>
      <c r="U1596" s="8">
        <f>Table3[[#This Row],[Discount]]*Table3[[#This Row],[Revenue]]</f>
        <v>451200</v>
      </c>
      <c r="V1596" s="8">
        <f>Table3[[#This Row],[Revenue]]-Table3[[#This Row],[Total Discount]]</f>
        <v>1804800</v>
      </c>
    </row>
    <row r="1597" spans="1:22" x14ac:dyDescent="0.35">
      <c r="A1597">
        <v>1593</v>
      </c>
      <c r="B1597" t="s">
        <v>4505</v>
      </c>
      <c r="C1597" s="5">
        <v>42378</v>
      </c>
      <c r="D1597" s="6">
        <v>2016</v>
      </c>
      <c r="E1597" s="5" t="s">
        <v>115</v>
      </c>
      <c r="F1597" s="7">
        <v>9</v>
      </c>
      <c r="G1597" t="s">
        <v>35</v>
      </c>
      <c r="H1597" t="s">
        <v>139</v>
      </c>
      <c r="I1597" t="s">
        <v>753</v>
      </c>
      <c r="J1597" t="s">
        <v>37</v>
      </c>
      <c r="K1597" t="s">
        <v>248</v>
      </c>
      <c r="L1597">
        <v>93727</v>
      </c>
      <c r="M1597" t="s">
        <v>4506</v>
      </c>
      <c r="N1597" t="s">
        <v>135</v>
      </c>
      <c r="O1597" t="s">
        <v>162</v>
      </c>
      <c r="P1597" t="s">
        <v>4507</v>
      </c>
      <c r="Q1597" s="8">
        <v>350000</v>
      </c>
      <c r="R1597">
        <v>5</v>
      </c>
      <c r="S1597" s="8">
        <f>Table3[[#This Row],[Harga]]*Table3[[#This Row],[Quantity]]</f>
        <v>1750000</v>
      </c>
      <c r="T1597">
        <v>0</v>
      </c>
      <c r="U1597" s="8">
        <f>Table3[[#This Row],[Discount]]*Table3[[#This Row],[Revenue]]</f>
        <v>0</v>
      </c>
      <c r="V1597" s="8">
        <f>Table3[[#This Row],[Revenue]]-Table3[[#This Row],[Total Discount]]</f>
        <v>1750000</v>
      </c>
    </row>
    <row r="1598" spans="1:22" x14ac:dyDescent="0.35">
      <c r="A1598">
        <v>1594</v>
      </c>
      <c r="B1598" t="s">
        <v>4508</v>
      </c>
      <c r="C1598" s="5">
        <v>43000</v>
      </c>
      <c r="D1598" s="6">
        <v>2017</v>
      </c>
      <c r="E1598" s="5" t="s">
        <v>111</v>
      </c>
      <c r="F1598" s="7">
        <v>22</v>
      </c>
      <c r="G1598" t="s">
        <v>24</v>
      </c>
      <c r="H1598" t="s">
        <v>25</v>
      </c>
      <c r="I1598" t="s">
        <v>358</v>
      </c>
      <c r="J1598" t="s">
        <v>37</v>
      </c>
      <c r="K1598" t="s">
        <v>248</v>
      </c>
      <c r="L1598">
        <v>77581</v>
      </c>
      <c r="M1598" t="s">
        <v>4509</v>
      </c>
      <c r="N1598" t="s">
        <v>40</v>
      </c>
      <c r="O1598" t="s">
        <v>143</v>
      </c>
      <c r="P1598" t="s">
        <v>405</v>
      </c>
      <c r="Q1598" s="8">
        <v>14000</v>
      </c>
      <c r="R1598">
        <v>3</v>
      </c>
      <c r="S1598" s="8">
        <f>Table3[[#This Row],[Harga]]*Table3[[#This Row],[Quantity]]</f>
        <v>42000</v>
      </c>
      <c r="T1598">
        <v>0.2</v>
      </c>
      <c r="U1598" s="8">
        <f>Table3[[#This Row],[Discount]]*Table3[[#This Row],[Revenue]]</f>
        <v>8400</v>
      </c>
      <c r="V1598" s="8">
        <f>Table3[[#This Row],[Revenue]]-Table3[[#This Row],[Total Discount]]</f>
        <v>33600</v>
      </c>
    </row>
    <row r="1599" spans="1:22" x14ac:dyDescent="0.35">
      <c r="A1599">
        <v>1595</v>
      </c>
      <c r="B1599" t="s">
        <v>4510</v>
      </c>
      <c r="C1599" s="5">
        <v>41996</v>
      </c>
      <c r="D1599" s="6">
        <v>2014</v>
      </c>
      <c r="E1599" s="5" t="s">
        <v>66</v>
      </c>
      <c r="F1599" s="7">
        <v>23</v>
      </c>
      <c r="G1599" t="s">
        <v>51</v>
      </c>
      <c r="H1599" t="s">
        <v>25</v>
      </c>
      <c r="I1599" t="s">
        <v>1097</v>
      </c>
      <c r="J1599" t="s">
        <v>27</v>
      </c>
      <c r="K1599" t="s">
        <v>133</v>
      </c>
      <c r="L1599">
        <v>47374</v>
      </c>
      <c r="M1599" t="s">
        <v>1881</v>
      </c>
      <c r="N1599" t="s">
        <v>40</v>
      </c>
      <c r="O1599" t="s">
        <v>78</v>
      </c>
      <c r="P1599" t="s">
        <v>1882</v>
      </c>
      <c r="Q1599" s="8">
        <v>46000</v>
      </c>
      <c r="R1599">
        <v>11</v>
      </c>
      <c r="S1599" s="8">
        <f>Table3[[#This Row],[Harga]]*Table3[[#This Row],[Quantity]]</f>
        <v>506000</v>
      </c>
      <c r="T1599">
        <v>0</v>
      </c>
      <c r="U1599" s="8">
        <f>Table3[[#This Row],[Discount]]*Table3[[#This Row],[Revenue]]</f>
        <v>0</v>
      </c>
      <c r="V1599" s="8">
        <f>Table3[[#This Row],[Revenue]]-Table3[[#This Row],[Total Discount]]</f>
        <v>506000</v>
      </c>
    </row>
    <row r="1600" spans="1:22" x14ac:dyDescent="0.35">
      <c r="A1600">
        <v>1596</v>
      </c>
      <c r="B1600" t="s">
        <v>4511</v>
      </c>
      <c r="C1600" s="5">
        <v>42516</v>
      </c>
      <c r="D1600" s="6">
        <v>2016</v>
      </c>
      <c r="E1600" s="5" t="s">
        <v>87</v>
      </c>
      <c r="F1600" s="7">
        <v>26</v>
      </c>
      <c r="G1600" t="s">
        <v>35</v>
      </c>
      <c r="H1600" t="s">
        <v>25</v>
      </c>
      <c r="I1600" t="s">
        <v>1240</v>
      </c>
      <c r="J1600" t="s">
        <v>37</v>
      </c>
      <c r="K1600" t="s">
        <v>324</v>
      </c>
      <c r="L1600">
        <v>19134</v>
      </c>
      <c r="M1600" t="s">
        <v>4512</v>
      </c>
      <c r="N1600" t="s">
        <v>40</v>
      </c>
      <c r="O1600" t="s">
        <v>96</v>
      </c>
      <c r="P1600" t="s">
        <v>4513</v>
      </c>
      <c r="Q1600" s="8">
        <v>2000</v>
      </c>
      <c r="R1600">
        <v>1</v>
      </c>
      <c r="S1600" s="8">
        <f>Table3[[#This Row],[Harga]]*Table3[[#This Row],[Quantity]]</f>
        <v>2000</v>
      </c>
      <c r="T1600">
        <v>0.2</v>
      </c>
      <c r="U1600" s="8">
        <f>Table3[[#This Row],[Discount]]*Table3[[#This Row],[Revenue]]</f>
        <v>400</v>
      </c>
      <c r="V1600" s="8">
        <f>Table3[[#This Row],[Revenue]]-Table3[[#This Row],[Total Discount]]</f>
        <v>1600</v>
      </c>
    </row>
    <row r="1601" spans="1:22" x14ac:dyDescent="0.35">
      <c r="A1601">
        <v>1597</v>
      </c>
      <c r="B1601" t="s">
        <v>4514</v>
      </c>
      <c r="C1601" s="5">
        <v>42924</v>
      </c>
      <c r="D1601" s="6">
        <v>2017</v>
      </c>
      <c r="E1601" s="5" t="s">
        <v>104</v>
      </c>
      <c r="F1601" s="7">
        <v>8</v>
      </c>
      <c r="G1601" t="s">
        <v>51</v>
      </c>
      <c r="H1601" t="s">
        <v>25</v>
      </c>
      <c r="I1601" t="s">
        <v>1801</v>
      </c>
      <c r="J1601" t="s">
        <v>27</v>
      </c>
      <c r="K1601" t="s">
        <v>53</v>
      </c>
      <c r="L1601">
        <v>94403</v>
      </c>
      <c r="M1601" t="s">
        <v>4515</v>
      </c>
      <c r="N1601" t="s">
        <v>40</v>
      </c>
      <c r="O1601" t="s">
        <v>41</v>
      </c>
      <c r="P1601" t="s">
        <v>4516</v>
      </c>
      <c r="Q1601" s="8">
        <v>76000</v>
      </c>
      <c r="R1601">
        <v>6</v>
      </c>
      <c r="S1601" s="8">
        <f>Table3[[#This Row],[Harga]]*Table3[[#This Row],[Quantity]]</f>
        <v>456000</v>
      </c>
      <c r="T1601">
        <v>0</v>
      </c>
      <c r="U1601" s="8">
        <f>Table3[[#This Row],[Discount]]*Table3[[#This Row],[Revenue]]</f>
        <v>0</v>
      </c>
      <c r="V1601" s="8">
        <f>Table3[[#This Row],[Revenue]]-Table3[[#This Row],[Total Discount]]</f>
        <v>456000</v>
      </c>
    </row>
    <row r="1602" spans="1:22" x14ac:dyDescent="0.35">
      <c r="A1602">
        <v>1598</v>
      </c>
      <c r="B1602" t="s">
        <v>4517</v>
      </c>
      <c r="C1602" s="5">
        <v>41772</v>
      </c>
      <c r="D1602" s="6">
        <v>2014</v>
      </c>
      <c r="E1602" s="5" t="s">
        <v>87</v>
      </c>
      <c r="F1602" s="7">
        <v>13</v>
      </c>
      <c r="G1602" t="s">
        <v>24</v>
      </c>
      <c r="H1602" t="s">
        <v>139</v>
      </c>
      <c r="I1602" t="s">
        <v>1278</v>
      </c>
      <c r="J1602" t="s">
        <v>27</v>
      </c>
      <c r="K1602" t="s">
        <v>218</v>
      </c>
      <c r="L1602">
        <v>94601</v>
      </c>
      <c r="M1602" t="s">
        <v>3195</v>
      </c>
      <c r="N1602" t="s">
        <v>135</v>
      </c>
      <c r="O1602" t="s">
        <v>162</v>
      </c>
      <c r="P1602" t="s">
        <v>3196</v>
      </c>
      <c r="Q1602" s="8">
        <v>200000</v>
      </c>
      <c r="R1602">
        <v>3</v>
      </c>
      <c r="S1602" s="8">
        <f>Table3[[#This Row],[Harga]]*Table3[[#This Row],[Quantity]]</f>
        <v>600000</v>
      </c>
      <c r="T1602">
        <v>0</v>
      </c>
      <c r="U1602" s="8">
        <f>Table3[[#This Row],[Discount]]*Table3[[#This Row],[Revenue]]</f>
        <v>0</v>
      </c>
      <c r="V1602" s="8">
        <f>Table3[[#This Row],[Revenue]]-Table3[[#This Row],[Total Discount]]</f>
        <v>600000</v>
      </c>
    </row>
    <row r="1603" spans="1:22" x14ac:dyDescent="0.35">
      <c r="A1603">
        <v>1599</v>
      </c>
      <c r="B1603" t="s">
        <v>4518</v>
      </c>
      <c r="C1603" s="5">
        <v>43049</v>
      </c>
      <c r="D1603" s="6">
        <v>2017</v>
      </c>
      <c r="E1603" s="5" t="s">
        <v>23</v>
      </c>
      <c r="F1603" s="7">
        <v>10</v>
      </c>
      <c r="G1603" t="s">
        <v>67</v>
      </c>
      <c r="H1603" t="s">
        <v>139</v>
      </c>
      <c r="I1603" t="s">
        <v>1978</v>
      </c>
      <c r="J1603" t="s">
        <v>37</v>
      </c>
      <c r="K1603" t="s">
        <v>113</v>
      </c>
      <c r="L1603">
        <v>10024</v>
      </c>
      <c r="M1603" t="s">
        <v>1777</v>
      </c>
      <c r="N1603" t="s">
        <v>40</v>
      </c>
      <c r="O1603" t="s">
        <v>71</v>
      </c>
      <c r="P1603" t="s">
        <v>1778</v>
      </c>
      <c r="Q1603" s="8">
        <v>2716000</v>
      </c>
      <c r="R1603">
        <v>3</v>
      </c>
      <c r="S1603" s="8">
        <f>Table3[[#This Row],[Harga]]*Table3[[#This Row],[Quantity]]</f>
        <v>8148000</v>
      </c>
      <c r="T1603">
        <v>0.2</v>
      </c>
      <c r="U1603" s="8">
        <f>Table3[[#This Row],[Discount]]*Table3[[#This Row],[Revenue]]</f>
        <v>1629600</v>
      </c>
      <c r="V1603" s="8">
        <f>Table3[[#This Row],[Revenue]]-Table3[[#This Row],[Total Discount]]</f>
        <v>6518400</v>
      </c>
    </row>
    <row r="1604" spans="1:22" x14ac:dyDescent="0.35">
      <c r="A1604">
        <v>1600</v>
      </c>
      <c r="B1604" t="s">
        <v>4519</v>
      </c>
      <c r="C1604" s="5">
        <v>42279</v>
      </c>
      <c r="D1604" s="6">
        <v>2015</v>
      </c>
      <c r="E1604" s="5" t="s">
        <v>44</v>
      </c>
      <c r="F1604" s="7">
        <v>2</v>
      </c>
      <c r="G1604" t="s">
        <v>51</v>
      </c>
      <c r="H1604" t="s">
        <v>25</v>
      </c>
      <c r="I1604" t="s">
        <v>4419</v>
      </c>
      <c r="J1604" t="s">
        <v>37</v>
      </c>
      <c r="K1604" t="s">
        <v>76</v>
      </c>
      <c r="L1604">
        <v>8701</v>
      </c>
      <c r="M1604" t="s">
        <v>3214</v>
      </c>
      <c r="N1604" t="s">
        <v>40</v>
      </c>
      <c r="O1604" t="s">
        <v>63</v>
      </c>
      <c r="P1604" t="s">
        <v>3215</v>
      </c>
      <c r="Q1604" s="8">
        <v>107000</v>
      </c>
      <c r="R1604">
        <v>5</v>
      </c>
      <c r="S1604" s="8">
        <f>Table3[[#This Row],[Harga]]*Table3[[#This Row],[Quantity]]</f>
        <v>535000</v>
      </c>
      <c r="T1604">
        <v>0</v>
      </c>
      <c r="U1604" s="8">
        <f>Table3[[#This Row],[Discount]]*Table3[[#This Row],[Revenue]]</f>
        <v>0</v>
      </c>
      <c r="V1604" s="8">
        <f>Table3[[#This Row],[Revenue]]-Table3[[#This Row],[Total Discount]]</f>
        <v>535000</v>
      </c>
    </row>
    <row r="1605" spans="1:22" x14ac:dyDescent="0.35">
      <c r="A1605">
        <v>1601</v>
      </c>
      <c r="B1605" t="s">
        <v>4520</v>
      </c>
      <c r="C1605" s="5">
        <v>41914</v>
      </c>
      <c r="D1605" s="6">
        <v>2014</v>
      </c>
      <c r="E1605" s="5" t="s">
        <v>44</v>
      </c>
      <c r="F1605" s="7">
        <v>2</v>
      </c>
      <c r="G1605" t="s">
        <v>35</v>
      </c>
      <c r="H1605" t="s">
        <v>139</v>
      </c>
      <c r="I1605" t="s">
        <v>155</v>
      </c>
      <c r="J1605" t="s">
        <v>37</v>
      </c>
      <c r="K1605" t="s">
        <v>113</v>
      </c>
      <c r="L1605">
        <v>85281</v>
      </c>
      <c r="M1605" t="s">
        <v>2468</v>
      </c>
      <c r="N1605" t="s">
        <v>40</v>
      </c>
      <c r="O1605" t="s">
        <v>63</v>
      </c>
      <c r="P1605" t="s">
        <v>2469</v>
      </c>
      <c r="Q1605" s="8">
        <v>6000</v>
      </c>
      <c r="R1605">
        <v>2</v>
      </c>
      <c r="S1605" s="8">
        <f>Table3[[#This Row],[Harga]]*Table3[[#This Row],[Quantity]]</f>
        <v>12000</v>
      </c>
      <c r="T1605">
        <v>0.2</v>
      </c>
      <c r="U1605" s="8">
        <f>Table3[[#This Row],[Discount]]*Table3[[#This Row],[Revenue]]</f>
        <v>2400</v>
      </c>
      <c r="V1605" s="8">
        <f>Table3[[#This Row],[Revenue]]-Table3[[#This Row],[Total Discount]]</f>
        <v>9600</v>
      </c>
    </row>
    <row r="1606" spans="1:22" x14ac:dyDescent="0.35">
      <c r="A1606">
        <v>1602</v>
      </c>
      <c r="B1606" t="s">
        <v>4521</v>
      </c>
      <c r="C1606" s="5">
        <v>41862</v>
      </c>
      <c r="D1606" s="6">
        <v>2014</v>
      </c>
      <c r="E1606" s="5" t="s">
        <v>93</v>
      </c>
      <c r="F1606" s="7">
        <v>11</v>
      </c>
      <c r="G1606" t="s">
        <v>24</v>
      </c>
      <c r="H1606" t="s">
        <v>139</v>
      </c>
      <c r="I1606" t="s">
        <v>534</v>
      </c>
      <c r="J1606" t="s">
        <v>27</v>
      </c>
      <c r="K1606" t="s">
        <v>69</v>
      </c>
      <c r="L1606">
        <v>10035</v>
      </c>
      <c r="M1606" t="s">
        <v>3770</v>
      </c>
      <c r="N1606" t="s">
        <v>40</v>
      </c>
      <c r="O1606" t="s">
        <v>84</v>
      </c>
      <c r="P1606" t="s">
        <v>3771</v>
      </c>
      <c r="Q1606" s="8">
        <v>1802000</v>
      </c>
      <c r="R1606">
        <v>1</v>
      </c>
      <c r="S1606" s="8">
        <f>Table3[[#This Row],[Harga]]*Table3[[#This Row],[Quantity]]</f>
        <v>1802000</v>
      </c>
      <c r="T1606">
        <v>0</v>
      </c>
      <c r="U1606" s="8">
        <f>Table3[[#This Row],[Discount]]*Table3[[#This Row],[Revenue]]</f>
        <v>0</v>
      </c>
      <c r="V1606" s="8">
        <f>Table3[[#This Row],[Revenue]]-Table3[[#This Row],[Total Discount]]</f>
        <v>1802000</v>
      </c>
    </row>
    <row r="1607" spans="1:22" x14ac:dyDescent="0.35">
      <c r="A1607">
        <v>1603</v>
      </c>
      <c r="B1607" t="s">
        <v>4522</v>
      </c>
      <c r="C1607" s="5">
        <v>42979</v>
      </c>
      <c r="D1607" s="6">
        <v>2017</v>
      </c>
      <c r="E1607" s="5" t="s">
        <v>111</v>
      </c>
      <c r="F1607" s="7">
        <v>1</v>
      </c>
      <c r="G1607" t="s">
        <v>24</v>
      </c>
      <c r="H1607" t="s">
        <v>139</v>
      </c>
      <c r="I1607" t="s">
        <v>984</v>
      </c>
      <c r="J1607" t="s">
        <v>27</v>
      </c>
      <c r="K1607" t="s">
        <v>166</v>
      </c>
      <c r="L1607">
        <v>10009</v>
      </c>
      <c r="M1607" t="s">
        <v>4523</v>
      </c>
      <c r="N1607" t="s">
        <v>30</v>
      </c>
      <c r="O1607" t="s">
        <v>55</v>
      </c>
      <c r="P1607" t="s">
        <v>4524</v>
      </c>
      <c r="Q1607" s="8">
        <v>115000</v>
      </c>
      <c r="R1607">
        <v>5</v>
      </c>
      <c r="S1607" s="8">
        <f>Table3[[#This Row],[Harga]]*Table3[[#This Row],[Quantity]]</f>
        <v>575000</v>
      </c>
      <c r="T1607">
        <v>0</v>
      </c>
      <c r="U1607" s="8">
        <f>Table3[[#This Row],[Discount]]*Table3[[#This Row],[Revenue]]</f>
        <v>0</v>
      </c>
      <c r="V1607" s="8">
        <f>Table3[[#This Row],[Revenue]]-Table3[[#This Row],[Total Discount]]</f>
        <v>575000</v>
      </c>
    </row>
    <row r="1608" spans="1:22" x14ac:dyDescent="0.35">
      <c r="A1608">
        <v>1604</v>
      </c>
      <c r="B1608" t="s">
        <v>4525</v>
      </c>
      <c r="C1608" s="5">
        <v>42841</v>
      </c>
      <c r="D1608" s="6">
        <v>2017</v>
      </c>
      <c r="E1608" s="5" t="s">
        <v>58</v>
      </c>
      <c r="F1608" s="7">
        <v>16</v>
      </c>
      <c r="G1608" t="s">
        <v>51</v>
      </c>
      <c r="H1608" t="s">
        <v>25</v>
      </c>
      <c r="I1608" t="s">
        <v>2281</v>
      </c>
      <c r="J1608" t="s">
        <v>27</v>
      </c>
      <c r="K1608" t="s">
        <v>151</v>
      </c>
      <c r="L1608">
        <v>77095</v>
      </c>
      <c r="M1608" t="s">
        <v>3926</v>
      </c>
      <c r="N1608" t="s">
        <v>40</v>
      </c>
      <c r="O1608" t="s">
        <v>71</v>
      </c>
      <c r="P1608" t="s">
        <v>3927</v>
      </c>
      <c r="Q1608" s="8">
        <v>313000</v>
      </c>
      <c r="R1608">
        <v>3</v>
      </c>
      <c r="S1608" s="8">
        <f>Table3[[#This Row],[Harga]]*Table3[[#This Row],[Quantity]]</f>
        <v>939000</v>
      </c>
      <c r="T1608">
        <v>0.8</v>
      </c>
      <c r="U1608" s="8">
        <f>Table3[[#This Row],[Discount]]*Table3[[#This Row],[Revenue]]</f>
        <v>751200</v>
      </c>
      <c r="V1608" s="8">
        <f>Table3[[#This Row],[Revenue]]-Table3[[#This Row],[Total Discount]]</f>
        <v>187800</v>
      </c>
    </row>
    <row r="1609" spans="1:22" x14ac:dyDescent="0.35">
      <c r="A1609">
        <v>1605</v>
      </c>
      <c r="B1609" t="s">
        <v>4526</v>
      </c>
      <c r="C1609" s="5">
        <v>42484</v>
      </c>
      <c r="D1609" s="6">
        <v>2016</v>
      </c>
      <c r="E1609" s="5" t="s">
        <v>58</v>
      </c>
      <c r="F1609" s="7">
        <v>24</v>
      </c>
      <c r="G1609" t="s">
        <v>51</v>
      </c>
      <c r="H1609" t="s">
        <v>25</v>
      </c>
      <c r="I1609" t="s">
        <v>4486</v>
      </c>
      <c r="J1609" t="s">
        <v>27</v>
      </c>
      <c r="K1609" t="s">
        <v>193</v>
      </c>
      <c r="L1609">
        <v>92503</v>
      </c>
      <c r="M1609" t="s">
        <v>1312</v>
      </c>
      <c r="N1609" t="s">
        <v>40</v>
      </c>
      <c r="O1609" t="s">
        <v>71</v>
      </c>
      <c r="P1609" t="s">
        <v>1313</v>
      </c>
      <c r="Q1609" s="8">
        <v>20000</v>
      </c>
      <c r="R1609">
        <v>1</v>
      </c>
      <c r="S1609" s="8">
        <f>Table3[[#This Row],[Harga]]*Table3[[#This Row],[Quantity]]</f>
        <v>20000</v>
      </c>
      <c r="T1609">
        <v>0.2</v>
      </c>
      <c r="U1609" s="8">
        <f>Table3[[#This Row],[Discount]]*Table3[[#This Row],[Revenue]]</f>
        <v>4000</v>
      </c>
      <c r="V1609" s="8">
        <f>Table3[[#This Row],[Revenue]]-Table3[[#This Row],[Total Discount]]</f>
        <v>16000</v>
      </c>
    </row>
    <row r="1610" spans="1:22" x14ac:dyDescent="0.35">
      <c r="A1610">
        <v>1606</v>
      </c>
      <c r="B1610" t="s">
        <v>4527</v>
      </c>
      <c r="C1610" s="5">
        <v>42384</v>
      </c>
      <c r="D1610" s="6">
        <v>2016</v>
      </c>
      <c r="E1610" s="5" t="s">
        <v>115</v>
      </c>
      <c r="F1610" s="7">
        <v>15</v>
      </c>
      <c r="G1610" t="s">
        <v>24</v>
      </c>
      <c r="H1610" t="s">
        <v>139</v>
      </c>
      <c r="I1610" t="s">
        <v>570</v>
      </c>
      <c r="J1610" t="s">
        <v>27</v>
      </c>
      <c r="K1610" t="s">
        <v>193</v>
      </c>
      <c r="L1610">
        <v>6824</v>
      </c>
      <c r="M1610" t="s">
        <v>608</v>
      </c>
      <c r="N1610" t="s">
        <v>30</v>
      </c>
      <c r="O1610" t="s">
        <v>48</v>
      </c>
      <c r="P1610" t="s">
        <v>609</v>
      </c>
      <c r="Q1610" s="8">
        <v>1039000</v>
      </c>
      <c r="R1610">
        <v>1</v>
      </c>
      <c r="S1610" s="8">
        <f>Table3[[#This Row],[Harga]]*Table3[[#This Row],[Quantity]]</f>
        <v>1039000</v>
      </c>
      <c r="T1610">
        <v>0.3</v>
      </c>
      <c r="U1610" s="8">
        <f>Table3[[#This Row],[Discount]]*Table3[[#This Row],[Revenue]]</f>
        <v>311700</v>
      </c>
      <c r="V1610" s="8">
        <f>Table3[[#This Row],[Revenue]]-Table3[[#This Row],[Total Discount]]</f>
        <v>727300</v>
      </c>
    </row>
    <row r="1611" spans="1:22" x14ac:dyDescent="0.35">
      <c r="A1611">
        <v>1607</v>
      </c>
      <c r="B1611" t="s">
        <v>4528</v>
      </c>
      <c r="C1611" s="5">
        <v>42492</v>
      </c>
      <c r="D1611" s="6">
        <v>2016</v>
      </c>
      <c r="E1611" s="5" t="s">
        <v>87</v>
      </c>
      <c r="F1611" s="7">
        <v>2</v>
      </c>
      <c r="G1611" t="s">
        <v>51</v>
      </c>
      <c r="H1611" t="s">
        <v>139</v>
      </c>
      <c r="I1611" t="s">
        <v>4529</v>
      </c>
      <c r="J1611" t="s">
        <v>27</v>
      </c>
      <c r="K1611" t="s">
        <v>76</v>
      </c>
      <c r="L1611">
        <v>10024</v>
      </c>
      <c r="M1611" t="s">
        <v>794</v>
      </c>
      <c r="N1611" t="s">
        <v>40</v>
      </c>
      <c r="O1611" t="s">
        <v>84</v>
      </c>
      <c r="P1611" t="s">
        <v>795</v>
      </c>
      <c r="Q1611" s="8">
        <v>36000</v>
      </c>
      <c r="R1611">
        <v>3</v>
      </c>
      <c r="S1611" s="8">
        <f>Table3[[#This Row],[Harga]]*Table3[[#This Row],[Quantity]]</f>
        <v>108000</v>
      </c>
      <c r="T1611">
        <v>0</v>
      </c>
      <c r="U1611" s="8">
        <f>Table3[[#This Row],[Discount]]*Table3[[#This Row],[Revenue]]</f>
        <v>0</v>
      </c>
      <c r="V1611" s="8">
        <f>Table3[[#This Row],[Revenue]]-Table3[[#This Row],[Total Discount]]</f>
        <v>108000</v>
      </c>
    </row>
    <row r="1612" spans="1:22" x14ac:dyDescent="0.35">
      <c r="A1612">
        <v>1608</v>
      </c>
      <c r="B1612" t="s">
        <v>4530</v>
      </c>
      <c r="C1612" s="5">
        <v>42694</v>
      </c>
      <c r="D1612" s="6">
        <v>2016</v>
      </c>
      <c r="E1612" s="5" t="s">
        <v>23</v>
      </c>
      <c r="F1612" s="7">
        <v>20</v>
      </c>
      <c r="G1612" t="s">
        <v>51</v>
      </c>
      <c r="H1612" t="s">
        <v>25</v>
      </c>
      <c r="I1612" t="s">
        <v>4531</v>
      </c>
      <c r="J1612" t="s">
        <v>37</v>
      </c>
      <c r="K1612" t="s">
        <v>369</v>
      </c>
      <c r="L1612">
        <v>77095</v>
      </c>
      <c r="M1612" t="s">
        <v>4532</v>
      </c>
      <c r="N1612" t="s">
        <v>30</v>
      </c>
      <c r="O1612" t="s">
        <v>108</v>
      </c>
      <c r="P1612" t="s">
        <v>4533</v>
      </c>
      <c r="Q1612" s="8">
        <v>319000</v>
      </c>
      <c r="R1612">
        <v>5</v>
      </c>
      <c r="S1612" s="8">
        <f>Table3[[#This Row],[Harga]]*Table3[[#This Row],[Quantity]]</f>
        <v>1595000</v>
      </c>
      <c r="T1612">
        <v>0.3</v>
      </c>
      <c r="U1612" s="8">
        <f>Table3[[#This Row],[Discount]]*Table3[[#This Row],[Revenue]]</f>
        <v>478500</v>
      </c>
      <c r="V1612" s="8">
        <f>Table3[[#This Row],[Revenue]]-Table3[[#This Row],[Total Discount]]</f>
        <v>1116500</v>
      </c>
    </row>
    <row r="1613" spans="1:22" x14ac:dyDescent="0.35">
      <c r="A1613">
        <v>1609</v>
      </c>
      <c r="B1613" t="s">
        <v>4534</v>
      </c>
      <c r="C1613" s="5">
        <v>42401</v>
      </c>
      <c r="D1613" s="6">
        <v>2016</v>
      </c>
      <c r="E1613" s="5" t="s">
        <v>344</v>
      </c>
      <c r="F1613" s="7">
        <v>1</v>
      </c>
      <c r="G1613" t="s">
        <v>51</v>
      </c>
      <c r="H1613" t="s">
        <v>25</v>
      </c>
      <c r="I1613" t="s">
        <v>1534</v>
      </c>
      <c r="J1613" t="s">
        <v>37</v>
      </c>
      <c r="K1613" t="s">
        <v>188</v>
      </c>
      <c r="L1613">
        <v>22204</v>
      </c>
      <c r="M1613" t="s">
        <v>4267</v>
      </c>
      <c r="N1613" t="s">
        <v>40</v>
      </c>
      <c r="O1613" t="s">
        <v>84</v>
      </c>
      <c r="P1613" t="s">
        <v>4268</v>
      </c>
      <c r="Q1613" s="8">
        <v>23000</v>
      </c>
      <c r="R1613">
        <v>5</v>
      </c>
      <c r="S1613" s="8">
        <f>Table3[[#This Row],[Harga]]*Table3[[#This Row],[Quantity]]</f>
        <v>115000</v>
      </c>
      <c r="T1613">
        <v>0</v>
      </c>
      <c r="U1613" s="8">
        <f>Table3[[#This Row],[Discount]]*Table3[[#This Row],[Revenue]]</f>
        <v>0</v>
      </c>
      <c r="V1613" s="8">
        <f>Table3[[#This Row],[Revenue]]-Table3[[#This Row],[Total Discount]]</f>
        <v>115000</v>
      </c>
    </row>
    <row r="1614" spans="1:22" x14ac:dyDescent="0.35">
      <c r="A1614">
        <v>1610</v>
      </c>
      <c r="B1614" t="s">
        <v>4535</v>
      </c>
      <c r="C1614" s="5">
        <v>42825</v>
      </c>
      <c r="D1614" s="6">
        <v>2017</v>
      </c>
      <c r="E1614" s="5" t="s">
        <v>159</v>
      </c>
      <c r="F1614" s="7">
        <v>31</v>
      </c>
      <c r="G1614" t="s">
        <v>35</v>
      </c>
      <c r="H1614" t="s">
        <v>25</v>
      </c>
      <c r="I1614" t="s">
        <v>1345</v>
      </c>
      <c r="J1614" t="s">
        <v>27</v>
      </c>
      <c r="K1614" t="s">
        <v>329</v>
      </c>
      <c r="L1614">
        <v>60623</v>
      </c>
      <c r="M1614" t="s">
        <v>4325</v>
      </c>
      <c r="N1614" t="s">
        <v>40</v>
      </c>
      <c r="O1614" t="s">
        <v>71</v>
      </c>
      <c r="P1614" t="s">
        <v>4326</v>
      </c>
      <c r="Q1614" s="8">
        <v>9000</v>
      </c>
      <c r="R1614">
        <v>13</v>
      </c>
      <c r="S1614" s="8">
        <f>Table3[[#This Row],[Harga]]*Table3[[#This Row],[Quantity]]</f>
        <v>117000</v>
      </c>
      <c r="T1614">
        <v>0.8</v>
      </c>
      <c r="U1614" s="8">
        <f>Table3[[#This Row],[Discount]]*Table3[[#This Row],[Revenue]]</f>
        <v>93600</v>
      </c>
      <c r="V1614" s="8">
        <f>Table3[[#This Row],[Revenue]]-Table3[[#This Row],[Total Discount]]</f>
        <v>23400</v>
      </c>
    </row>
    <row r="1615" spans="1:22" x14ac:dyDescent="0.35">
      <c r="A1615">
        <v>1611</v>
      </c>
      <c r="B1615" t="s">
        <v>4536</v>
      </c>
      <c r="C1615" s="5">
        <v>43070</v>
      </c>
      <c r="D1615" s="6">
        <v>2017</v>
      </c>
      <c r="E1615" s="5" t="s">
        <v>66</v>
      </c>
      <c r="F1615" s="7">
        <v>1</v>
      </c>
      <c r="G1615" t="s">
        <v>35</v>
      </c>
      <c r="H1615" t="s">
        <v>25</v>
      </c>
      <c r="I1615" t="s">
        <v>4537</v>
      </c>
      <c r="J1615" t="s">
        <v>27</v>
      </c>
      <c r="K1615" t="s">
        <v>38</v>
      </c>
      <c r="L1615">
        <v>75051</v>
      </c>
      <c r="M1615" t="s">
        <v>4538</v>
      </c>
      <c r="N1615" t="s">
        <v>135</v>
      </c>
      <c r="O1615" t="s">
        <v>136</v>
      </c>
      <c r="P1615" t="s">
        <v>4539</v>
      </c>
      <c r="Q1615" s="8">
        <v>220000</v>
      </c>
      <c r="R1615">
        <v>5</v>
      </c>
      <c r="S1615" s="8">
        <f>Table3[[#This Row],[Harga]]*Table3[[#This Row],[Quantity]]</f>
        <v>1100000</v>
      </c>
      <c r="T1615">
        <v>0.2</v>
      </c>
      <c r="U1615" s="8">
        <f>Table3[[#This Row],[Discount]]*Table3[[#This Row],[Revenue]]</f>
        <v>220000</v>
      </c>
      <c r="V1615" s="8">
        <f>Table3[[#This Row],[Revenue]]-Table3[[#This Row],[Total Discount]]</f>
        <v>880000</v>
      </c>
    </row>
    <row r="1616" spans="1:22" x14ac:dyDescent="0.35">
      <c r="A1616">
        <v>1612</v>
      </c>
      <c r="B1616" t="s">
        <v>4540</v>
      </c>
      <c r="C1616" s="5">
        <v>43079</v>
      </c>
      <c r="D1616" s="6">
        <v>2017</v>
      </c>
      <c r="E1616" s="5" t="s">
        <v>66</v>
      </c>
      <c r="F1616" s="7">
        <v>10</v>
      </c>
      <c r="G1616" t="s">
        <v>67</v>
      </c>
      <c r="H1616" t="s">
        <v>139</v>
      </c>
      <c r="I1616" t="s">
        <v>646</v>
      </c>
      <c r="J1616" t="s">
        <v>37</v>
      </c>
      <c r="K1616" t="s">
        <v>253</v>
      </c>
      <c r="L1616">
        <v>98103</v>
      </c>
      <c r="M1616" t="s">
        <v>2299</v>
      </c>
      <c r="N1616" t="s">
        <v>135</v>
      </c>
      <c r="O1616" t="s">
        <v>162</v>
      </c>
      <c r="P1616" t="s">
        <v>2300</v>
      </c>
      <c r="Q1616" s="8">
        <v>50000</v>
      </c>
      <c r="R1616">
        <v>3</v>
      </c>
      <c r="S1616" s="8">
        <f>Table3[[#This Row],[Harga]]*Table3[[#This Row],[Quantity]]</f>
        <v>150000</v>
      </c>
      <c r="T1616">
        <v>0</v>
      </c>
      <c r="U1616" s="8">
        <f>Table3[[#This Row],[Discount]]*Table3[[#This Row],[Revenue]]</f>
        <v>0</v>
      </c>
      <c r="V1616" s="8">
        <f>Table3[[#This Row],[Revenue]]-Table3[[#This Row],[Total Discount]]</f>
        <v>150000</v>
      </c>
    </row>
    <row r="1617" spans="1:22" x14ac:dyDescent="0.35">
      <c r="A1617">
        <v>1613</v>
      </c>
      <c r="B1617" t="s">
        <v>4541</v>
      </c>
      <c r="C1617" s="5">
        <v>42630</v>
      </c>
      <c r="D1617" s="6">
        <v>2016</v>
      </c>
      <c r="E1617" s="5" t="s">
        <v>111</v>
      </c>
      <c r="F1617" s="7">
        <v>17</v>
      </c>
      <c r="G1617" t="s">
        <v>116</v>
      </c>
      <c r="H1617" t="s">
        <v>25</v>
      </c>
      <c r="I1617" t="s">
        <v>1548</v>
      </c>
      <c r="J1617" t="s">
        <v>75</v>
      </c>
      <c r="K1617" t="s">
        <v>222</v>
      </c>
      <c r="L1617">
        <v>98103</v>
      </c>
      <c r="M1617" t="s">
        <v>4542</v>
      </c>
      <c r="N1617" t="s">
        <v>30</v>
      </c>
      <c r="O1617" t="s">
        <v>108</v>
      </c>
      <c r="P1617" t="s">
        <v>4543</v>
      </c>
      <c r="Q1617" s="8">
        <v>114000</v>
      </c>
      <c r="R1617">
        <v>2</v>
      </c>
      <c r="S1617" s="8">
        <f>Table3[[#This Row],[Harga]]*Table3[[#This Row],[Quantity]]</f>
        <v>228000</v>
      </c>
      <c r="T1617">
        <v>0.2</v>
      </c>
      <c r="U1617" s="8">
        <f>Table3[[#This Row],[Discount]]*Table3[[#This Row],[Revenue]]</f>
        <v>45600</v>
      </c>
      <c r="V1617" s="8">
        <f>Table3[[#This Row],[Revenue]]-Table3[[#This Row],[Total Discount]]</f>
        <v>182400</v>
      </c>
    </row>
    <row r="1618" spans="1:22" x14ac:dyDescent="0.35">
      <c r="A1618">
        <v>1614</v>
      </c>
      <c r="B1618" t="s">
        <v>4544</v>
      </c>
      <c r="C1618" s="5">
        <v>42727</v>
      </c>
      <c r="D1618" s="6">
        <v>2016</v>
      </c>
      <c r="E1618" s="5" t="s">
        <v>66</v>
      </c>
      <c r="F1618" s="7">
        <v>23</v>
      </c>
      <c r="G1618" t="s">
        <v>24</v>
      </c>
      <c r="H1618" t="s">
        <v>131</v>
      </c>
      <c r="I1618" t="s">
        <v>3186</v>
      </c>
      <c r="J1618" t="s">
        <v>37</v>
      </c>
      <c r="K1618" t="s">
        <v>324</v>
      </c>
      <c r="L1618">
        <v>49505</v>
      </c>
      <c r="M1618" t="s">
        <v>3632</v>
      </c>
      <c r="N1618" t="s">
        <v>40</v>
      </c>
      <c r="O1618" t="s">
        <v>180</v>
      </c>
      <c r="P1618" t="s">
        <v>3633</v>
      </c>
      <c r="Q1618" s="8">
        <v>6000</v>
      </c>
      <c r="R1618">
        <v>7</v>
      </c>
      <c r="S1618" s="8">
        <f>Table3[[#This Row],[Harga]]*Table3[[#This Row],[Quantity]]</f>
        <v>42000</v>
      </c>
      <c r="T1618">
        <v>0</v>
      </c>
      <c r="U1618" s="8">
        <f>Table3[[#This Row],[Discount]]*Table3[[#This Row],[Revenue]]</f>
        <v>0</v>
      </c>
      <c r="V1618" s="8">
        <f>Table3[[#This Row],[Revenue]]-Table3[[#This Row],[Total Discount]]</f>
        <v>42000</v>
      </c>
    </row>
    <row r="1619" spans="1:22" x14ac:dyDescent="0.35">
      <c r="A1619">
        <v>1615</v>
      </c>
      <c r="B1619" t="s">
        <v>4545</v>
      </c>
      <c r="C1619" s="5">
        <v>42842</v>
      </c>
      <c r="D1619" s="6">
        <v>2017</v>
      </c>
      <c r="E1619" s="5" t="s">
        <v>58</v>
      </c>
      <c r="F1619" s="7">
        <v>17</v>
      </c>
      <c r="G1619" t="s">
        <v>67</v>
      </c>
      <c r="H1619" t="s">
        <v>139</v>
      </c>
      <c r="I1619" t="s">
        <v>4546</v>
      </c>
      <c r="J1619" t="s">
        <v>27</v>
      </c>
      <c r="K1619" t="s">
        <v>248</v>
      </c>
      <c r="L1619">
        <v>19120</v>
      </c>
      <c r="M1619" t="s">
        <v>2412</v>
      </c>
      <c r="N1619" t="s">
        <v>30</v>
      </c>
      <c r="O1619" t="s">
        <v>55</v>
      </c>
      <c r="P1619" t="s">
        <v>3368</v>
      </c>
      <c r="Q1619" s="8">
        <v>28000</v>
      </c>
      <c r="R1619">
        <v>3</v>
      </c>
      <c r="S1619" s="8">
        <f>Table3[[#This Row],[Harga]]*Table3[[#This Row],[Quantity]]</f>
        <v>84000</v>
      </c>
      <c r="T1619">
        <v>0.2</v>
      </c>
      <c r="U1619" s="8">
        <f>Table3[[#This Row],[Discount]]*Table3[[#This Row],[Revenue]]</f>
        <v>16800</v>
      </c>
      <c r="V1619" s="8">
        <f>Table3[[#This Row],[Revenue]]-Table3[[#This Row],[Total Discount]]</f>
        <v>67200</v>
      </c>
    </row>
    <row r="1620" spans="1:22" x14ac:dyDescent="0.35">
      <c r="A1620">
        <v>1616</v>
      </c>
      <c r="B1620" t="s">
        <v>4547</v>
      </c>
      <c r="C1620" s="5">
        <v>43035</v>
      </c>
      <c r="D1620" s="6">
        <v>2017</v>
      </c>
      <c r="E1620" s="5" t="s">
        <v>44</v>
      </c>
      <c r="F1620" s="7">
        <v>27</v>
      </c>
      <c r="G1620" t="s">
        <v>24</v>
      </c>
      <c r="H1620" t="s">
        <v>25</v>
      </c>
      <c r="I1620" t="s">
        <v>126</v>
      </c>
      <c r="J1620" t="s">
        <v>75</v>
      </c>
      <c r="K1620" t="s">
        <v>324</v>
      </c>
      <c r="L1620">
        <v>60610</v>
      </c>
      <c r="M1620" t="s">
        <v>930</v>
      </c>
      <c r="N1620" t="s">
        <v>40</v>
      </c>
      <c r="O1620" t="s">
        <v>96</v>
      </c>
      <c r="P1620" t="s">
        <v>931</v>
      </c>
      <c r="Q1620" s="8">
        <v>15000</v>
      </c>
      <c r="R1620">
        <v>3</v>
      </c>
      <c r="S1620" s="8">
        <f>Table3[[#This Row],[Harga]]*Table3[[#This Row],[Quantity]]</f>
        <v>45000</v>
      </c>
      <c r="T1620">
        <v>0.2</v>
      </c>
      <c r="U1620" s="8">
        <f>Table3[[#This Row],[Discount]]*Table3[[#This Row],[Revenue]]</f>
        <v>9000</v>
      </c>
      <c r="V1620" s="8">
        <f>Table3[[#This Row],[Revenue]]-Table3[[#This Row],[Total Discount]]</f>
        <v>36000</v>
      </c>
    </row>
    <row r="1621" spans="1:22" x14ac:dyDescent="0.35">
      <c r="A1621">
        <v>1617</v>
      </c>
      <c r="B1621" t="s">
        <v>4548</v>
      </c>
      <c r="C1621" s="5">
        <v>42559</v>
      </c>
      <c r="D1621" s="6">
        <v>2016</v>
      </c>
      <c r="E1621" s="5" t="s">
        <v>104</v>
      </c>
      <c r="F1621" s="7">
        <v>8</v>
      </c>
      <c r="G1621" t="s">
        <v>51</v>
      </c>
      <c r="H1621" t="s">
        <v>139</v>
      </c>
      <c r="I1621" t="s">
        <v>2123</v>
      </c>
      <c r="J1621" t="s">
        <v>27</v>
      </c>
      <c r="K1621" t="s">
        <v>354</v>
      </c>
      <c r="L1621">
        <v>98105</v>
      </c>
      <c r="M1621" t="s">
        <v>4549</v>
      </c>
      <c r="N1621" t="s">
        <v>135</v>
      </c>
      <c r="O1621" t="s">
        <v>136</v>
      </c>
      <c r="P1621" t="s">
        <v>4550</v>
      </c>
      <c r="Q1621" s="8">
        <v>108000</v>
      </c>
      <c r="R1621">
        <v>1</v>
      </c>
      <c r="S1621" s="8">
        <f>Table3[[#This Row],[Harga]]*Table3[[#This Row],[Quantity]]</f>
        <v>108000</v>
      </c>
      <c r="T1621">
        <v>0.2</v>
      </c>
      <c r="U1621" s="8">
        <f>Table3[[#This Row],[Discount]]*Table3[[#This Row],[Revenue]]</f>
        <v>21600</v>
      </c>
      <c r="V1621" s="8">
        <f>Table3[[#This Row],[Revenue]]-Table3[[#This Row],[Total Discount]]</f>
        <v>86400</v>
      </c>
    </row>
    <row r="1622" spans="1:22" x14ac:dyDescent="0.35">
      <c r="A1622">
        <v>1618</v>
      </c>
      <c r="B1622" t="s">
        <v>4551</v>
      </c>
      <c r="C1622" s="5">
        <v>42225</v>
      </c>
      <c r="D1622" s="6">
        <v>2015</v>
      </c>
      <c r="E1622" s="5" t="s">
        <v>93</v>
      </c>
      <c r="F1622" s="7">
        <v>9</v>
      </c>
      <c r="G1622" t="s">
        <v>24</v>
      </c>
      <c r="H1622" t="s">
        <v>139</v>
      </c>
      <c r="I1622" t="s">
        <v>150</v>
      </c>
      <c r="J1622" t="s">
        <v>37</v>
      </c>
      <c r="K1622" t="s">
        <v>141</v>
      </c>
      <c r="L1622">
        <v>32216</v>
      </c>
      <c r="M1622" t="s">
        <v>1736</v>
      </c>
      <c r="N1622" t="s">
        <v>40</v>
      </c>
      <c r="O1622" t="s">
        <v>41</v>
      </c>
      <c r="P1622" t="s">
        <v>1737</v>
      </c>
      <c r="Q1622" s="8">
        <v>5000</v>
      </c>
      <c r="R1622">
        <v>2</v>
      </c>
      <c r="S1622" s="8">
        <f>Table3[[#This Row],[Harga]]*Table3[[#This Row],[Quantity]]</f>
        <v>10000</v>
      </c>
      <c r="T1622">
        <v>0.2</v>
      </c>
      <c r="U1622" s="8">
        <f>Table3[[#This Row],[Discount]]*Table3[[#This Row],[Revenue]]</f>
        <v>2000</v>
      </c>
      <c r="V1622" s="8">
        <f>Table3[[#This Row],[Revenue]]-Table3[[#This Row],[Total Discount]]</f>
        <v>8000</v>
      </c>
    </row>
    <row r="1623" spans="1:22" x14ac:dyDescent="0.35">
      <c r="A1623">
        <v>1619</v>
      </c>
      <c r="B1623" t="s">
        <v>4552</v>
      </c>
      <c r="C1623" s="5">
        <v>42713</v>
      </c>
      <c r="D1623" s="6">
        <v>2016</v>
      </c>
      <c r="E1623" s="5" t="s">
        <v>66</v>
      </c>
      <c r="F1623" s="7">
        <v>9</v>
      </c>
      <c r="G1623" t="s">
        <v>67</v>
      </c>
      <c r="H1623" t="s">
        <v>139</v>
      </c>
      <c r="I1623" t="s">
        <v>2358</v>
      </c>
      <c r="J1623" t="s">
        <v>37</v>
      </c>
      <c r="K1623" t="s">
        <v>133</v>
      </c>
      <c r="L1623">
        <v>37064</v>
      </c>
      <c r="M1623" t="s">
        <v>4553</v>
      </c>
      <c r="N1623" t="s">
        <v>30</v>
      </c>
      <c r="O1623" t="s">
        <v>48</v>
      </c>
      <c r="P1623" t="s">
        <v>4554</v>
      </c>
      <c r="Q1623" s="8">
        <v>80000</v>
      </c>
      <c r="R1623">
        <v>3</v>
      </c>
      <c r="S1623" s="8">
        <f>Table3[[#This Row],[Harga]]*Table3[[#This Row],[Quantity]]</f>
        <v>240000</v>
      </c>
      <c r="T1623">
        <v>0.4</v>
      </c>
      <c r="U1623" s="8">
        <f>Table3[[#This Row],[Discount]]*Table3[[#This Row],[Revenue]]</f>
        <v>96000</v>
      </c>
      <c r="V1623" s="8">
        <f>Table3[[#This Row],[Revenue]]-Table3[[#This Row],[Total Discount]]</f>
        <v>144000</v>
      </c>
    </row>
    <row r="1624" spans="1:22" x14ac:dyDescent="0.35">
      <c r="A1624">
        <v>1620</v>
      </c>
      <c r="B1624" t="s">
        <v>4555</v>
      </c>
      <c r="C1624" s="5">
        <v>42687</v>
      </c>
      <c r="D1624" s="6">
        <v>2016</v>
      </c>
      <c r="E1624" s="5" t="s">
        <v>23</v>
      </c>
      <c r="F1624" s="7">
        <v>13</v>
      </c>
      <c r="G1624" t="s">
        <v>24</v>
      </c>
      <c r="H1624" t="s">
        <v>25</v>
      </c>
      <c r="I1624" t="s">
        <v>4556</v>
      </c>
      <c r="J1624" t="s">
        <v>75</v>
      </c>
      <c r="K1624" t="s">
        <v>227</v>
      </c>
      <c r="L1624">
        <v>60035</v>
      </c>
      <c r="M1624" t="s">
        <v>4557</v>
      </c>
      <c r="N1624" t="s">
        <v>40</v>
      </c>
      <c r="O1624" t="s">
        <v>71</v>
      </c>
      <c r="P1624" t="s">
        <v>4558</v>
      </c>
      <c r="Q1624" s="8">
        <v>4000</v>
      </c>
      <c r="R1624">
        <v>2</v>
      </c>
      <c r="S1624" s="8">
        <f>Table3[[#This Row],[Harga]]*Table3[[#This Row],[Quantity]]</f>
        <v>8000</v>
      </c>
      <c r="T1624">
        <v>0.8</v>
      </c>
      <c r="U1624" s="8">
        <f>Table3[[#This Row],[Discount]]*Table3[[#This Row],[Revenue]]</f>
        <v>6400</v>
      </c>
      <c r="V1624" s="8">
        <f>Table3[[#This Row],[Revenue]]-Table3[[#This Row],[Total Discount]]</f>
        <v>1600</v>
      </c>
    </row>
    <row r="1625" spans="1:22" x14ac:dyDescent="0.35">
      <c r="A1625">
        <v>1621</v>
      </c>
      <c r="B1625" t="s">
        <v>4559</v>
      </c>
      <c r="C1625" s="5">
        <v>41957</v>
      </c>
      <c r="D1625" s="6">
        <v>2014</v>
      </c>
      <c r="E1625" s="5" t="s">
        <v>23</v>
      </c>
      <c r="F1625" s="7">
        <v>14</v>
      </c>
      <c r="G1625" t="s">
        <v>51</v>
      </c>
      <c r="H1625" t="s">
        <v>25</v>
      </c>
      <c r="I1625" t="s">
        <v>4560</v>
      </c>
      <c r="J1625" t="s">
        <v>37</v>
      </c>
      <c r="K1625" t="s">
        <v>82</v>
      </c>
      <c r="L1625">
        <v>77506</v>
      </c>
      <c r="M1625" t="s">
        <v>4561</v>
      </c>
      <c r="N1625" t="s">
        <v>40</v>
      </c>
      <c r="O1625" t="s">
        <v>63</v>
      </c>
      <c r="P1625" t="s">
        <v>4562</v>
      </c>
      <c r="Q1625" s="8">
        <v>21000</v>
      </c>
      <c r="R1625">
        <v>4</v>
      </c>
      <c r="S1625" s="8">
        <f>Table3[[#This Row],[Harga]]*Table3[[#This Row],[Quantity]]</f>
        <v>84000</v>
      </c>
      <c r="T1625">
        <v>0.2</v>
      </c>
      <c r="U1625" s="8">
        <f>Table3[[#This Row],[Discount]]*Table3[[#This Row],[Revenue]]</f>
        <v>16800</v>
      </c>
      <c r="V1625" s="8">
        <f>Table3[[#This Row],[Revenue]]-Table3[[#This Row],[Total Discount]]</f>
        <v>67200</v>
      </c>
    </row>
    <row r="1626" spans="1:22" x14ac:dyDescent="0.35">
      <c r="A1626">
        <v>1622</v>
      </c>
      <c r="B1626" t="s">
        <v>4563</v>
      </c>
      <c r="C1626" s="5">
        <v>41960</v>
      </c>
      <c r="D1626" s="6">
        <v>2014</v>
      </c>
      <c r="E1626" s="5" t="s">
        <v>23</v>
      </c>
      <c r="F1626" s="7">
        <v>17</v>
      </c>
      <c r="G1626" t="s">
        <v>51</v>
      </c>
      <c r="H1626" t="s">
        <v>25</v>
      </c>
      <c r="I1626" t="s">
        <v>650</v>
      </c>
      <c r="J1626" t="s">
        <v>37</v>
      </c>
      <c r="K1626" t="s">
        <v>53</v>
      </c>
      <c r="L1626">
        <v>94109</v>
      </c>
      <c r="M1626" t="s">
        <v>4564</v>
      </c>
      <c r="N1626" t="s">
        <v>135</v>
      </c>
      <c r="O1626" t="s">
        <v>162</v>
      </c>
      <c r="P1626" t="s">
        <v>4565</v>
      </c>
      <c r="Q1626" s="8">
        <v>100000</v>
      </c>
      <c r="R1626">
        <v>2</v>
      </c>
      <c r="S1626" s="8">
        <f>Table3[[#This Row],[Harga]]*Table3[[#This Row],[Quantity]]</f>
        <v>200000</v>
      </c>
      <c r="T1626">
        <v>0</v>
      </c>
      <c r="U1626" s="8">
        <f>Table3[[#This Row],[Discount]]*Table3[[#This Row],[Revenue]]</f>
        <v>0</v>
      </c>
      <c r="V1626" s="8">
        <f>Table3[[#This Row],[Revenue]]-Table3[[#This Row],[Total Discount]]</f>
        <v>200000</v>
      </c>
    </row>
    <row r="1627" spans="1:22" x14ac:dyDescent="0.35">
      <c r="A1627">
        <v>1623</v>
      </c>
      <c r="B1627" t="s">
        <v>4566</v>
      </c>
      <c r="C1627" s="5">
        <v>42433</v>
      </c>
      <c r="D1627" s="6">
        <v>2016</v>
      </c>
      <c r="E1627" s="5" t="s">
        <v>159</v>
      </c>
      <c r="F1627" s="7">
        <v>4</v>
      </c>
      <c r="G1627" t="s">
        <v>24</v>
      </c>
      <c r="H1627" t="s">
        <v>25</v>
      </c>
      <c r="I1627" t="s">
        <v>3278</v>
      </c>
      <c r="J1627" t="s">
        <v>37</v>
      </c>
      <c r="K1627" t="s">
        <v>141</v>
      </c>
      <c r="L1627">
        <v>33180</v>
      </c>
      <c r="M1627" t="s">
        <v>2582</v>
      </c>
      <c r="N1627" t="s">
        <v>40</v>
      </c>
      <c r="O1627" t="s">
        <v>41</v>
      </c>
      <c r="P1627" t="s">
        <v>2583</v>
      </c>
      <c r="Q1627" s="8">
        <v>19000</v>
      </c>
      <c r="R1627">
        <v>4</v>
      </c>
      <c r="S1627" s="8">
        <f>Table3[[#This Row],[Harga]]*Table3[[#This Row],[Quantity]]</f>
        <v>76000</v>
      </c>
      <c r="T1627">
        <v>0.2</v>
      </c>
      <c r="U1627" s="8">
        <f>Table3[[#This Row],[Discount]]*Table3[[#This Row],[Revenue]]</f>
        <v>15200</v>
      </c>
      <c r="V1627" s="8">
        <f>Table3[[#This Row],[Revenue]]-Table3[[#This Row],[Total Discount]]</f>
        <v>60800</v>
      </c>
    </row>
    <row r="1628" spans="1:22" x14ac:dyDescent="0.35">
      <c r="A1628">
        <v>1624</v>
      </c>
      <c r="B1628" t="s">
        <v>4567</v>
      </c>
      <c r="C1628" s="5">
        <v>41923</v>
      </c>
      <c r="D1628" s="6">
        <v>2014</v>
      </c>
      <c r="E1628" s="5" t="s">
        <v>44</v>
      </c>
      <c r="F1628" s="7">
        <v>11</v>
      </c>
      <c r="G1628" t="s">
        <v>51</v>
      </c>
      <c r="H1628" t="s">
        <v>25</v>
      </c>
      <c r="I1628" t="s">
        <v>2882</v>
      </c>
      <c r="J1628" t="s">
        <v>27</v>
      </c>
      <c r="K1628" t="s">
        <v>82</v>
      </c>
      <c r="L1628">
        <v>19120</v>
      </c>
      <c r="M1628" t="s">
        <v>4568</v>
      </c>
      <c r="N1628" t="s">
        <v>40</v>
      </c>
      <c r="O1628" t="s">
        <v>84</v>
      </c>
      <c r="P1628" t="s">
        <v>4569</v>
      </c>
      <c r="Q1628" s="8">
        <v>282000</v>
      </c>
      <c r="R1628">
        <v>2</v>
      </c>
      <c r="S1628" s="8">
        <f>Table3[[#This Row],[Harga]]*Table3[[#This Row],[Quantity]]</f>
        <v>564000</v>
      </c>
      <c r="T1628">
        <v>0.2</v>
      </c>
      <c r="U1628" s="8">
        <f>Table3[[#This Row],[Discount]]*Table3[[#This Row],[Revenue]]</f>
        <v>112800</v>
      </c>
      <c r="V1628" s="8">
        <f>Table3[[#This Row],[Revenue]]-Table3[[#This Row],[Total Discount]]</f>
        <v>451200</v>
      </c>
    </row>
    <row r="1629" spans="1:22" x14ac:dyDescent="0.35">
      <c r="A1629">
        <v>1625</v>
      </c>
      <c r="B1629" t="s">
        <v>4570</v>
      </c>
      <c r="C1629" s="5">
        <v>41781</v>
      </c>
      <c r="D1629" s="6">
        <v>2014</v>
      </c>
      <c r="E1629" s="5" t="s">
        <v>87</v>
      </c>
      <c r="F1629" s="7">
        <v>22</v>
      </c>
      <c r="G1629" t="s">
        <v>35</v>
      </c>
      <c r="H1629" t="s">
        <v>25</v>
      </c>
      <c r="I1629" t="s">
        <v>4571</v>
      </c>
      <c r="J1629" t="s">
        <v>27</v>
      </c>
      <c r="K1629" t="s">
        <v>283</v>
      </c>
      <c r="L1629">
        <v>35601</v>
      </c>
      <c r="M1629" t="s">
        <v>2062</v>
      </c>
      <c r="N1629" t="s">
        <v>135</v>
      </c>
      <c r="O1629" t="s">
        <v>136</v>
      </c>
      <c r="P1629" t="s">
        <v>2063</v>
      </c>
      <c r="Q1629" s="8">
        <v>272000</v>
      </c>
      <c r="R1629">
        <v>2</v>
      </c>
      <c r="S1629" s="8">
        <f>Table3[[#This Row],[Harga]]*Table3[[#This Row],[Quantity]]</f>
        <v>544000</v>
      </c>
      <c r="T1629">
        <v>0</v>
      </c>
      <c r="U1629" s="8">
        <f>Table3[[#This Row],[Discount]]*Table3[[#This Row],[Revenue]]</f>
        <v>0</v>
      </c>
      <c r="V1629" s="8">
        <f>Table3[[#This Row],[Revenue]]-Table3[[#This Row],[Total Discount]]</f>
        <v>544000</v>
      </c>
    </row>
    <row r="1630" spans="1:22" x14ac:dyDescent="0.35">
      <c r="A1630">
        <v>1626</v>
      </c>
      <c r="B1630" t="s">
        <v>4572</v>
      </c>
      <c r="C1630" s="5">
        <v>41835</v>
      </c>
      <c r="D1630" s="6">
        <v>2014</v>
      </c>
      <c r="E1630" s="5" t="s">
        <v>104</v>
      </c>
      <c r="F1630" s="7">
        <v>15</v>
      </c>
      <c r="G1630" t="s">
        <v>51</v>
      </c>
      <c r="H1630" t="s">
        <v>25</v>
      </c>
      <c r="I1630" t="s">
        <v>504</v>
      </c>
      <c r="J1630" t="s">
        <v>37</v>
      </c>
      <c r="K1630" t="s">
        <v>222</v>
      </c>
      <c r="L1630">
        <v>57103</v>
      </c>
      <c r="M1630" t="s">
        <v>4032</v>
      </c>
      <c r="N1630" t="s">
        <v>135</v>
      </c>
      <c r="O1630" t="s">
        <v>162</v>
      </c>
      <c r="P1630" t="s">
        <v>4033</v>
      </c>
      <c r="Q1630" s="8">
        <v>1000</v>
      </c>
      <c r="R1630">
        <v>3</v>
      </c>
      <c r="S1630" s="8">
        <f>Table3[[#This Row],[Harga]]*Table3[[#This Row],[Quantity]]</f>
        <v>3000</v>
      </c>
      <c r="T1630">
        <v>0</v>
      </c>
      <c r="U1630" s="8">
        <f>Table3[[#This Row],[Discount]]*Table3[[#This Row],[Revenue]]</f>
        <v>0</v>
      </c>
      <c r="V1630" s="8">
        <f>Table3[[#This Row],[Revenue]]-Table3[[#This Row],[Total Discount]]</f>
        <v>3000</v>
      </c>
    </row>
    <row r="1631" spans="1:22" x14ac:dyDescent="0.35">
      <c r="A1631">
        <v>1627</v>
      </c>
      <c r="B1631" t="s">
        <v>4573</v>
      </c>
      <c r="C1631" s="5">
        <v>42365</v>
      </c>
      <c r="D1631" s="6">
        <v>2015</v>
      </c>
      <c r="E1631" s="5" t="s">
        <v>66</v>
      </c>
      <c r="F1631" s="7">
        <v>27</v>
      </c>
      <c r="G1631" t="s">
        <v>24</v>
      </c>
      <c r="H1631" t="s">
        <v>139</v>
      </c>
      <c r="I1631" t="s">
        <v>3849</v>
      </c>
      <c r="J1631" t="s">
        <v>37</v>
      </c>
      <c r="K1631" t="s">
        <v>89</v>
      </c>
      <c r="L1631">
        <v>93277</v>
      </c>
      <c r="M1631" t="s">
        <v>4032</v>
      </c>
      <c r="N1631" t="s">
        <v>135</v>
      </c>
      <c r="O1631" t="s">
        <v>162</v>
      </c>
      <c r="P1631" t="s">
        <v>4033</v>
      </c>
      <c r="Q1631" s="8">
        <v>1000</v>
      </c>
      <c r="R1631">
        <v>8</v>
      </c>
      <c r="S1631" s="8">
        <f>Table3[[#This Row],[Harga]]*Table3[[#This Row],[Quantity]]</f>
        <v>8000</v>
      </c>
      <c r="T1631">
        <v>0</v>
      </c>
      <c r="U1631" s="8">
        <f>Table3[[#This Row],[Discount]]*Table3[[#This Row],[Revenue]]</f>
        <v>0</v>
      </c>
      <c r="V1631" s="8">
        <f>Table3[[#This Row],[Revenue]]-Table3[[#This Row],[Total Discount]]</f>
        <v>8000</v>
      </c>
    </row>
    <row r="1632" spans="1:22" x14ac:dyDescent="0.35">
      <c r="A1632">
        <v>1628</v>
      </c>
      <c r="B1632" t="s">
        <v>4574</v>
      </c>
      <c r="C1632" s="5">
        <v>42044</v>
      </c>
      <c r="D1632" s="6">
        <v>2015</v>
      </c>
      <c r="E1632" s="5" t="s">
        <v>344</v>
      </c>
      <c r="F1632" s="7">
        <v>9</v>
      </c>
      <c r="G1632" t="s">
        <v>67</v>
      </c>
      <c r="H1632" t="s">
        <v>25</v>
      </c>
      <c r="I1632" t="s">
        <v>4537</v>
      </c>
      <c r="J1632" t="s">
        <v>27</v>
      </c>
      <c r="K1632" t="s">
        <v>500</v>
      </c>
      <c r="L1632">
        <v>90049</v>
      </c>
      <c r="M1632" t="s">
        <v>107</v>
      </c>
      <c r="N1632" t="s">
        <v>30</v>
      </c>
      <c r="O1632" t="s">
        <v>108</v>
      </c>
      <c r="P1632" t="s">
        <v>109</v>
      </c>
      <c r="Q1632" s="8">
        <v>72000</v>
      </c>
      <c r="R1632">
        <v>5</v>
      </c>
      <c r="S1632" s="8">
        <f>Table3[[#This Row],[Harga]]*Table3[[#This Row],[Quantity]]</f>
        <v>360000</v>
      </c>
      <c r="T1632">
        <v>0.2</v>
      </c>
      <c r="U1632" s="8">
        <f>Table3[[#This Row],[Discount]]*Table3[[#This Row],[Revenue]]</f>
        <v>72000</v>
      </c>
      <c r="V1632" s="8">
        <f>Table3[[#This Row],[Revenue]]-Table3[[#This Row],[Total Discount]]</f>
        <v>288000</v>
      </c>
    </row>
    <row r="1633" spans="1:22" x14ac:dyDescent="0.35">
      <c r="A1633">
        <v>1629</v>
      </c>
      <c r="B1633" t="s">
        <v>4575</v>
      </c>
      <c r="C1633" s="5">
        <v>42863</v>
      </c>
      <c r="D1633" s="6">
        <v>2017</v>
      </c>
      <c r="E1633" s="5" t="s">
        <v>87</v>
      </c>
      <c r="F1633" s="7">
        <v>8</v>
      </c>
      <c r="G1633" t="s">
        <v>51</v>
      </c>
      <c r="H1633" t="s">
        <v>25</v>
      </c>
      <c r="I1633" t="s">
        <v>1935</v>
      </c>
      <c r="J1633" t="s">
        <v>75</v>
      </c>
      <c r="K1633" t="s">
        <v>420</v>
      </c>
      <c r="L1633">
        <v>90032</v>
      </c>
      <c r="M1633" t="s">
        <v>2078</v>
      </c>
      <c r="N1633" t="s">
        <v>135</v>
      </c>
      <c r="O1633" t="s">
        <v>989</v>
      </c>
      <c r="P1633" t="s">
        <v>2079</v>
      </c>
      <c r="Q1633" s="8">
        <v>840000</v>
      </c>
      <c r="R1633">
        <v>6</v>
      </c>
      <c r="S1633" s="8">
        <f>Table3[[#This Row],[Harga]]*Table3[[#This Row],[Quantity]]</f>
        <v>5040000</v>
      </c>
      <c r="T1633">
        <v>0.2</v>
      </c>
      <c r="U1633" s="8">
        <f>Table3[[#This Row],[Discount]]*Table3[[#This Row],[Revenue]]</f>
        <v>1008000</v>
      </c>
      <c r="V1633" s="8">
        <f>Table3[[#This Row],[Revenue]]-Table3[[#This Row],[Total Discount]]</f>
        <v>4032000</v>
      </c>
    </row>
    <row r="1634" spans="1:22" x14ac:dyDescent="0.35">
      <c r="A1634">
        <v>1630</v>
      </c>
      <c r="B1634" t="s">
        <v>4576</v>
      </c>
      <c r="C1634" s="5">
        <v>43041</v>
      </c>
      <c r="D1634" s="6">
        <v>2017</v>
      </c>
      <c r="E1634" s="5" t="s">
        <v>23</v>
      </c>
      <c r="F1634" s="7">
        <v>2</v>
      </c>
      <c r="G1634" t="s">
        <v>24</v>
      </c>
      <c r="H1634" t="s">
        <v>25</v>
      </c>
      <c r="I1634" t="s">
        <v>1813</v>
      </c>
      <c r="J1634" t="s">
        <v>37</v>
      </c>
      <c r="K1634" t="s">
        <v>324</v>
      </c>
      <c r="L1634">
        <v>66212</v>
      </c>
      <c r="M1634" t="s">
        <v>4220</v>
      </c>
      <c r="N1634" t="s">
        <v>40</v>
      </c>
      <c r="O1634" t="s">
        <v>180</v>
      </c>
      <c r="P1634" t="s">
        <v>1001</v>
      </c>
      <c r="Q1634" s="8">
        <v>7000</v>
      </c>
      <c r="R1634">
        <v>3</v>
      </c>
      <c r="S1634" s="8">
        <f>Table3[[#This Row],[Harga]]*Table3[[#This Row],[Quantity]]</f>
        <v>21000</v>
      </c>
      <c r="T1634">
        <v>0</v>
      </c>
      <c r="U1634" s="8">
        <f>Table3[[#This Row],[Discount]]*Table3[[#This Row],[Revenue]]</f>
        <v>0</v>
      </c>
      <c r="V1634" s="8">
        <f>Table3[[#This Row],[Revenue]]-Table3[[#This Row],[Total Discount]]</f>
        <v>21000</v>
      </c>
    </row>
    <row r="1635" spans="1:22" x14ac:dyDescent="0.35">
      <c r="A1635">
        <v>1631</v>
      </c>
      <c r="B1635" t="s">
        <v>4577</v>
      </c>
      <c r="C1635" s="5">
        <v>41734</v>
      </c>
      <c r="D1635" s="6">
        <v>2014</v>
      </c>
      <c r="E1635" s="5" t="s">
        <v>58</v>
      </c>
      <c r="F1635" s="7">
        <v>5</v>
      </c>
      <c r="G1635" t="s">
        <v>51</v>
      </c>
      <c r="H1635" t="s">
        <v>139</v>
      </c>
      <c r="I1635" t="s">
        <v>3702</v>
      </c>
      <c r="J1635" t="s">
        <v>37</v>
      </c>
      <c r="K1635" t="s">
        <v>227</v>
      </c>
      <c r="L1635">
        <v>22304</v>
      </c>
      <c r="M1635" t="s">
        <v>766</v>
      </c>
      <c r="N1635" t="s">
        <v>40</v>
      </c>
      <c r="O1635" t="s">
        <v>96</v>
      </c>
      <c r="P1635" t="s">
        <v>767</v>
      </c>
      <c r="Q1635" s="8">
        <v>3000</v>
      </c>
      <c r="R1635">
        <v>7</v>
      </c>
      <c r="S1635" s="8">
        <f>Table3[[#This Row],[Harga]]*Table3[[#This Row],[Quantity]]</f>
        <v>21000</v>
      </c>
      <c r="T1635">
        <v>0</v>
      </c>
      <c r="U1635" s="8">
        <f>Table3[[#This Row],[Discount]]*Table3[[#This Row],[Revenue]]</f>
        <v>0</v>
      </c>
      <c r="V1635" s="8">
        <f>Table3[[#This Row],[Revenue]]-Table3[[#This Row],[Total Discount]]</f>
        <v>21000</v>
      </c>
    </row>
    <row r="1636" spans="1:22" x14ac:dyDescent="0.35">
      <c r="A1636">
        <v>1632</v>
      </c>
      <c r="B1636" t="s">
        <v>4578</v>
      </c>
      <c r="C1636" s="5">
        <v>41899</v>
      </c>
      <c r="D1636" s="6">
        <v>2014</v>
      </c>
      <c r="E1636" s="5" t="s">
        <v>111</v>
      </c>
      <c r="F1636" s="7">
        <v>17</v>
      </c>
      <c r="G1636" t="s">
        <v>35</v>
      </c>
      <c r="H1636" t="s">
        <v>105</v>
      </c>
      <c r="I1636" t="s">
        <v>2287</v>
      </c>
      <c r="J1636" t="s">
        <v>27</v>
      </c>
      <c r="K1636" t="s">
        <v>369</v>
      </c>
      <c r="L1636">
        <v>27604</v>
      </c>
      <c r="M1636" t="s">
        <v>3095</v>
      </c>
      <c r="N1636" t="s">
        <v>135</v>
      </c>
      <c r="O1636" t="s">
        <v>162</v>
      </c>
      <c r="P1636" t="s">
        <v>3096</v>
      </c>
      <c r="Q1636" s="8">
        <v>96000</v>
      </c>
      <c r="R1636">
        <v>2</v>
      </c>
      <c r="S1636" s="8">
        <f>Table3[[#This Row],[Harga]]*Table3[[#This Row],[Quantity]]</f>
        <v>192000</v>
      </c>
      <c r="T1636">
        <v>0.2</v>
      </c>
      <c r="U1636" s="8">
        <f>Table3[[#This Row],[Discount]]*Table3[[#This Row],[Revenue]]</f>
        <v>38400</v>
      </c>
      <c r="V1636" s="8">
        <f>Table3[[#This Row],[Revenue]]-Table3[[#This Row],[Total Discount]]</f>
        <v>153600</v>
      </c>
    </row>
    <row r="1637" spans="1:22" x14ac:dyDescent="0.35">
      <c r="A1637">
        <v>1633</v>
      </c>
      <c r="B1637" t="s">
        <v>4579</v>
      </c>
      <c r="C1637" s="5">
        <v>41912</v>
      </c>
      <c r="D1637" s="6">
        <v>2014</v>
      </c>
      <c r="E1637" s="5" t="s">
        <v>111</v>
      </c>
      <c r="F1637" s="7">
        <v>30</v>
      </c>
      <c r="G1637" t="s">
        <v>51</v>
      </c>
      <c r="H1637" t="s">
        <v>139</v>
      </c>
      <c r="I1637" t="s">
        <v>916</v>
      </c>
      <c r="J1637" t="s">
        <v>37</v>
      </c>
      <c r="K1637" t="s">
        <v>166</v>
      </c>
      <c r="L1637">
        <v>10035</v>
      </c>
      <c r="M1637" t="s">
        <v>1168</v>
      </c>
      <c r="N1637" t="s">
        <v>30</v>
      </c>
      <c r="O1637" t="s">
        <v>55</v>
      </c>
      <c r="P1637" t="s">
        <v>1169</v>
      </c>
      <c r="Q1637" s="8">
        <v>36000</v>
      </c>
      <c r="R1637">
        <v>3</v>
      </c>
      <c r="S1637" s="8">
        <f>Table3[[#This Row],[Harga]]*Table3[[#This Row],[Quantity]]</f>
        <v>108000</v>
      </c>
      <c r="T1637">
        <v>0</v>
      </c>
      <c r="U1637" s="8">
        <f>Table3[[#This Row],[Discount]]*Table3[[#This Row],[Revenue]]</f>
        <v>0</v>
      </c>
      <c r="V1637" s="8">
        <f>Table3[[#This Row],[Revenue]]-Table3[[#This Row],[Total Discount]]</f>
        <v>108000</v>
      </c>
    </row>
    <row r="1638" spans="1:22" x14ac:dyDescent="0.35">
      <c r="A1638">
        <v>1634</v>
      </c>
      <c r="B1638" t="s">
        <v>4580</v>
      </c>
      <c r="C1638" s="5">
        <v>41894</v>
      </c>
      <c r="D1638" s="6">
        <v>2014</v>
      </c>
      <c r="E1638" s="5" t="s">
        <v>111</v>
      </c>
      <c r="F1638" s="7">
        <v>12</v>
      </c>
      <c r="G1638" t="s">
        <v>51</v>
      </c>
      <c r="H1638" t="s">
        <v>25</v>
      </c>
      <c r="I1638" t="s">
        <v>1526</v>
      </c>
      <c r="J1638" t="s">
        <v>27</v>
      </c>
      <c r="K1638" t="s">
        <v>500</v>
      </c>
      <c r="L1638">
        <v>45014</v>
      </c>
      <c r="M1638" t="s">
        <v>1028</v>
      </c>
      <c r="N1638" t="s">
        <v>40</v>
      </c>
      <c r="O1638" t="s">
        <v>71</v>
      </c>
      <c r="P1638" t="s">
        <v>1029</v>
      </c>
      <c r="Q1638" s="8">
        <v>43000</v>
      </c>
      <c r="R1638">
        <v>7</v>
      </c>
      <c r="S1638" s="8">
        <f>Table3[[#This Row],[Harga]]*Table3[[#This Row],[Quantity]]</f>
        <v>301000</v>
      </c>
      <c r="T1638">
        <v>0.7</v>
      </c>
      <c r="U1638" s="8">
        <f>Table3[[#This Row],[Discount]]*Table3[[#This Row],[Revenue]]</f>
        <v>210700</v>
      </c>
      <c r="V1638" s="8">
        <f>Table3[[#This Row],[Revenue]]-Table3[[#This Row],[Total Discount]]</f>
        <v>90300</v>
      </c>
    </row>
    <row r="1639" spans="1:22" x14ac:dyDescent="0.35">
      <c r="A1639">
        <v>1635</v>
      </c>
      <c r="B1639" t="s">
        <v>4581</v>
      </c>
      <c r="C1639" s="5">
        <v>42786</v>
      </c>
      <c r="D1639" s="6">
        <v>2017</v>
      </c>
      <c r="E1639" s="5" t="s">
        <v>344</v>
      </c>
      <c r="F1639" s="7">
        <v>20</v>
      </c>
      <c r="G1639" t="s">
        <v>35</v>
      </c>
      <c r="H1639" t="s">
        <v>25</v>
      </c>
      <c r="I1639" t="s">
        <v>4028</v>
      </c>
      <c r="J1639" t="s">
        <v>75</v>
      </c>
      <c r="K1639" t="s">
        <v>218</v>
      </c>
      <c r="L1639">
        <v>74403</v>
      </c>
      <c r="M1639" t="s">
        <v>3498</v>
      </c>
      <c r="N1639" t="s">
        <v>40</v>
      </c>
      <c r="O1639" t="s">
        <v>96</v>
      </c>
      <c r="P1639" t="s">
        <v>3499</v>
      </c>
      <c r="Q1639" s="8">
        <v>17000</v>
      </c>
      <c r="R1639">
        <v>2</v>
      </c>
      <c r="S1639" s="8">
        <f>Table3[[#This Row],[Harga]]*Table3[[#This Row],[Quantity]]</f>
        <v>34000</v>
      </c>
      <c r="T1639">
        <v>0</v>
      </c>
      <c r="U1639" s="8">
        <f>Table3[[#This Row],[Discount]]*Table3[[#This Row],[Revenue]]</f>
        <v>0</v>
      </c>
      <c r="V1639" s="8">
        <f>Table3[[#This Row],[Revenue]]-Table3[[#This Row],[Total Discount]]</f>
        <v>34000</v>
      </c>
    </row>
    <row r="1640" spans="1:22" x14ac:dyDescent="0.35">
      <c r="A1640">
        <v>1636</v>
      </c>
      <c r="B1640" t="s">
        <v>4582</v>
      </c>
      <c r="C1640" s="5">
        <v>42351</v>
      </c>
      <c r="D1640" s="6">
        <v>2015</v>
      </c>
      <c r="E1640" s="5" t="s">
        <v>66</v>
      </c>
      <c r="F1640" s="7">
        <v>13</v>
      </c>
      <c r="G1640" t="s">
        <v>35</v>
      </c>
      <c r="H1640" t="s">
        <v>131</v>
      </c>
      <c r="I1640" t="s">
        <v>1780</v>
      </c>
      <c r="J1640" t="s">
        <v>27</v>
      </c>
      <c r="K1640" t="s">
        <v>53</v>
      </c>
      <c r="L1640">
        <v>92592</v>
      </c>
      <c r="M1640" t="s">
        <v>1439</v>
      </c>
      <c r="N1640" t="s">
        <v>135</v>
      </c>
      <c r="O1640" t="s">
        <v>136</v>
      </c>
      <c r="P1640" t="s">
        <v>4583</v>
      </c>
      <c r="Q1640" s="8">
        <v>1364000</v>
      </c>
      <c r="R1640">
        <v>3</v>
      </c>
      <c r="S1640" s="8">
        <f>Table3[[#This Row],[Harga]]*Table3[[#This Row],[Quantity]]</f>
        <v>4092000</v>
      </c>
      <c r="T1640">
        <v>0.2</v>
      </c>
      <c r="U1640" s="8">
        <f>Table3[[#This Row],[Discount]]*Table3[[#This Row],[Revenue]]</f>
        <v>818400</v>
      </c>
      <c r="V1640" s="8">
        <f>Table3[[#This Row],[Revenue]]-Table3[[#This Row],[Total Discount]]</f>
        <v>3273600</v>
      </c>
    </row>
    <row r="1641" spans="1:22" x14ac:dyDescent="0.35">
      <c r="A1641">
        <v>1637</v>
      </c>
      <c r="B1641" t="s">
        <v>4584</v>
      </c>
      <c r="C1641" s="5">
        <v>42673</v>
      </c>
      <c r="D1641" s="6">
        <v>2016</v>
      </c>
      <c r="E1641" s="5" t="s">
        <v>44</v>
      </c>
      <c r="F1641" s="7">
        <v>30</v>
      </c>
      <c r="G1641" t="s">
        <v>35</v>
      </c>
      <c r="H1641" t="s">
        <v>25</v>
      </c>
      <c r="I1641" t="s">
        <v>3879</v>
      </c>
      <c r="J1641" t="s">
        <v>27</v>
      </c>
      <c r="K1641" t="s">
        <v>151</v>
      </c>
      <c r="L1641">
        <v>48310</v>
      </c>
      <c r="M1641" t="s">
        <v>1122</v>
      </c>
      <c r="N1641" t="s">
        <v>40</v>
      </c>
      <c r="O1641" t="s">
        <v>96</v>
      </c>
      <c r="P1641" t="s">
        <v>1123</v>
      </c>
      <c r="Q1641" s="8">
        <v>10000</v>
      </c>
      <c r="R1641">
        <v>2</v>
      </c>
      <c r="S1641" s="8">
        <f>Table3[[#This Row],[Harga]]*Table3[[#This Row],[Quantity]]</f>
        <v>20000</v>
      </c>
      <c r="T1641">
        <v>0</v>
      </c>
      <c r="U1641" s="8">
        <f>Table3[[#This Row],[Discount]]*Table3[[#This Row],[Revenue]]</f>
        <v>0</v>
      </c>
      <c r="V1641" s="8">
        <f>Table3[[#This Row],[Revenue]]-Table3[[#This Row],[Total Discount]]</f>
        <v>20000</v>
      </c>
    </row>
    <row r="1642" spans="1:22" x14ac:dyDescent="0.35">
      <c r="A1642">
        <v>1638</v>
      </c>
      <c r="B1642" t="s">
        <v>4585</v>
      </c>
      <c r="C1642" s="5">
        <v>41999</v>
      </c>
      <c r="D1642" s="6">
        <v>2014</v>
      </c>
      <c r="E1642" s="5" t="s">
        <v>66</v>
      </c>
      <c r="F1642" s="7">
        <v>26</v>
      </c>
      <c r="G1642" t="s">
        <v>24</v>
      </c>
      <c r="H1642" t="s">
        <v>105</v>
      </c>
      <c r="I1642" t="s">
        <v>1151</v>
      </c>
      <c r="J1642" t="s">
        <v>27</v>
      </c>
      <c r="K1642" t="s">
        <v>166</v>
      </c>
      <c r="L1642">
        <v>92024</v>
      </c>
      <c r="M1642" t="s">
        <v>4586</v>
      </c>
      <c r="N1642" t="s">
        <v>40</v>
      </c>
      <c r="O1642" t="s">
        <v>790</v>
      </c>
      <c r="P1642" t="s">
        <v>4587</v>
      </c>
      <c r="Q1642" s="8">
        <v>12000</v>
      </c>
      <c r="R1642">
        <v>3</v>
      </c>
      <c r="S1642" s="8">
        <f>Table3[[#This Row],[Harga]]*Table3[[#This Row],[Quantity]]</f>
        <v>36000</v>
      </c>
      <c r="T1642">
        <v>0</v>
      </c>
      <c r="U1642" s="8">
        <f>Table3[[#This Row],[Discount]]*Table3[[#This Row],[Revenue]]</f>
        <v>0</v>
      </c>
      <c r="V1642" s="8">
        <f>Table3[[#This Row],[Revenue]]-Table3[[#This Row],[Total Discount]]</f>
        <v>36000</v>
      </c>
    </row>
    <row r="1643" spans="1:22" x14ac:dyDescent="0.35">
      <c r="A1643">
        <v>1639</v>
      </c>
      <c r="B1643" t="s">
        <v>4588</v>
      </c>
      <c r="C1643" s="5">
        <v>41866</v>
      </c>
      <c r="D1643" s="6">
        <v>2014</v>
      </c>
      <c r="E1643" s="5" t="s">
        <v>93</v>
      </c>
      <c r="F1643" s="7">
        <v>15</v>
      </c>
      <c r="G1643" t="s">
        <v>67</v>
      </c>
      <c r="H1643" t="s">
        <v>25</v>
      </c>
      <c r="I1643" t="s">
        <v>808</v>
      </c>
      <c r="J1643" t="s">
        <v>27</v>
      </c>
      <c r="K1643" t="s">
        <v>218</v>
      </c>
      <c r="L1643">
        <v>75081</v>
      </c>
      <c r="M1643" t="s">
        <v>1370</v>
      </c>
      <c r="N1643" t="s">
        <v>40</v>
      </c>
      <c r="O1643" t="s">
        <v>71</v>
      </c>
      <c r="P1643" t="s">
        <v>1371</v>
      </c>
      <c r="Q1643" s="8">
        <v>59000</v>
      </c>
      <c r="R1643">
        <v>8</v>
      </c>
      <c r="S1643" s="8">
        <f>Table3[[#This Row],[Harga]]*Table3[[#This Row],[Quantity]]</f>
        <v>472000</v>
      </c>
      <c r="T1643">
        <v>0.8</v>
      </c>
      <c r="U1643" s="8">
        <f>Table3[[#This Row],[Discount]]*Table3[[#This Row],[Revenue]]</f>
        <v>377600</v>
      </c>
      <c r="V1643" s="8">
        <f>Table3[[#This Row],[Revenue]]-Table3[[#This Row],[Total Discount]]</f>
        <v>94400</v>
      </c>
    </row>
    <row r="1644" spans="1:22" x14ac:dyDescent="0.35">
      <c r="A1644">
        <v>1640</v>
      </c>
      <c r="B1644" t="s">
        <v>4589</v>
      </c>
      <c r="C1644" s="5">
        <v>43009</v>
      </c>
      <c r="D1644" s="6">
        <v>2017</v>
      </c>
      <c r="E1644" s="5" t="s">
        <v>44</v>
      </c>
      <c r="F1644" s="7">
        <v>1</v>
      </c>
      <c r="G1644" t="s">
        <v>51</v>
      </c>
      <c r="H1644" t="s">
        <v>139</v>
      </c>
      <c r="I1644" t="s">
        <v>2458</v>
      </c>
      <c r="J1644" t="s">
        <v>75</v>
      </c>
      <c r="K1644" t="s">
        <v>283</v>
      </c>
      <c r="L1644">
        <v>10035</v>
      </c>
      <c r="M1644" t="s">
        <v>4590</v>
      </c>
      <c r="N1644" t="s">
        <v>135</v>
      </c>
      <c r="O1644" t="s">
        <v>567</v>
      </c>
      <c r="P1644" t="s">
        <v>4591</v>
      </c>
      <c r="Q1644" s="8">
        <v>1705000</v>
      </c>
      <c r="R1644">
        <v>11</v>
      </c>
      <c r="S1644" s="8">
        <f>Table3[[#This Row],[Harga]]*Table3[[#This Row],[Quantity]]</f>
        <v>18755000</v>
      </c>
      <c r="T1644">
        <v>0</v>
      </c>
      <c r="U1644" s="8">
        <f>Table3[[#This Row],[Discount]]*Table3[[#This Row],[Revenue]]</f>
        <v>0</v>
      </c>
      <c r="V1644" s="8">
        <f>Table3[[#This Row],[Revenue]]-Table3[[#This Row],[Total Discount]]</f>
        <v>18755000</v>
      </c>
    </row>
    <row r="1645" spans="1:22" x14ac:dyDescent="0.35">
      <c r="A1645">
        <v>1641</v>
      </c>
      <c r="B1645" t="s">
        <v>4592</v>
      </c>
      <c r="C1645" s="5">
        <v>42147</v>
      </c>
      <c r="D1645" s="6">
        <v>2015</v>
      </c>
      <c r="E1645" s="5" t="s">
        <v>87</v>
      </c>
      <c r="F1645" s="7">
        <v>23</v>
      </c>
      <c r="G1645" t="s">
        <v>24</v>
      </c>
      <c r="H1645" t="s">
        <v>25</v>
      </c>
      <c r="I1645" t="s">
        <v>112</v>
      </c>
      <c r="J1645" t="s">
        <v>27</v>
      </c>
      <c r="K1645" t="s">
        <v>53</v>
      </c>
      <c r="L1645">
        <v>85023</v>
      </c>
      <c r="M1645" t="s">
        <v>1411</v>
      </c>
      <c r="N1645" t="s">
        <v>40</v>
      </c>
      <c r="O1645" t="s">
        <v>71</v>
      </c>
      <c r="P1645" t="s">
        <v>1412</v>
      </c>
      <c r="Q1645" s="8">
        <v>19000</v>
      </c>
      <c r="R1645">
        <v>7</v>
      </c>
      <c r="S1645" s="8">
        <f>Table3[[#This Row],[Harga]]*Table3[[#This Row],[Quantity]]</f>
        <v>133000</v>
      </c>
      <c r="T1645">
        <v>0.7</v>
      </c>
      <c r="U1645" s="8">
        <f>Table3[[#This Row],[Discount]]*Table3[[#This Row],[Revenue]]</f>
        <v>93100</v>
      </c>
      <c r="V1645" s="8">
        <f>Table3[[#This Row],[Revenue]]-Table3[[#This Row],[Total Discount]]</f>
        <v>39900</v>
      </c>
    </row>
    <row r="1646" spans="1:22" x14ac:dyDescent="0.35">
      <c r="A1646">
        <v>1642</v>
      </c>
      <c r="B1646" t="s">
        <v>4593</v>
      </c>
      <c r="C1646" s="5">
        <v>43055</v>
      </c>
      <c r="D1646" s="6">
        <v>2017</v>
      </c>
      <c r="E1646" s="5" t="s">
        <v>23</v>
      </c>
      <c r="F1646" s="7">
        <v>16</v>
      </c>
      <c r="G1646" t="s">
        <v>24</v>
      </c>
      <c r="H1646" t="s">
        <v>139</v>
      </c>
      <c r="I1646" t="s">
        <v>1776</v>
      </c>
      <c r="J1646" t="s">
        <v>37</v>
      </c>
      <c r="K1646" t="s">
        <v>28</v>
      </c>
      <c r="L1646">
        <v>94122</v>
      </c>
      <c r="M1646" t="s">
        <v>2931</v>
      </c>
      <c r="N1646" t="s">
        <v>135</v>
      </c>
      <c r="O1646" t="s">
        <v>567</v>
      </c>
      <c r="P1646" t="s">
        <v>2932</v>
      </c>
      <c r="Q1646" s="8">
        <v>1440000</v>
      </c>
      <c r="R1646">
        <v>3</v>
      </c>
      <c r="S1646" s="8">
        <f>Table3[[#This Row],[Harga]]*Table3[[#This Row],[Quantity]]</f>
        <v>4320000</v>
      </c>
      <c r="T1646">
        <v>0.2</v>
      </c>
      <c r="U1646" s="8">
        <f>Table3[[#This Row],[Discount]]*Table3[[#This Row],[Revenue]]</f>
        <v>864000</v>
      </c>
      <c r="V1646" s="8">
        <f>Table3[[#This Row],[Revenue]]-Table3[[#This Row],[Total Discount]]</f>
        <v>3456000</v>
      </c>
    </row>
    <row r="1647" spans="1:22" x14ac:dyDescent="0.35">
      <c r="A1647">
        <v>1643</v>
      </c>
      <c r="B1647" t="s">
        <v>4594</v>
      </c>
      <c r="C1647" s="5">
        <v>41961</v>
      </c>
      <c r="D1647" s="6">
        <v>2014</v>
      </c>
      <c r="E1647" s="5" t="s">
        <v>23</v>
      </c>
      <c r="F1647" s="7">
        <v>18</v>
      </c>
      <c r="G1647" t="s">
        <v>24</v>
      </c>
      <c r="H1647" t="s">
        <v>25</v>
      </c>
      <c r="I1647" t="s">
        <v>1103</v>
      </c>
      <c r="J1647" t="s">
        <v>27</v>
      </c>
      <c r="K1647" t="s">
        <v>38</v>
      </c>
      <c r="L1647">
        <v>19140</v>
      </c>
      <c r="M1647" t="s">
        <v>70</v>
      </c>
      <c r="N1647" t="s">
        <v>40</v>
      </c>
      <c r="O1647" t="s">
        <v>71</v>
      </c>
      <c r="P1647" t="s">
        <v>72</v>
      </c>
      <c r="Q1647" s="8">
        <v>408000</v>
      </c>
      <c r="R1647">
        <v>1</v>
      </c>
      <c r="S1647" s="8">
        <f>Table3[[#This Row],[Harga]]*Table3[[#This Row],[Quantity]]</f>
        <v>408000</v>
      </c>
      <c r="T1647">
        <v>0.7</v>
      </c>
      <c r="U1647" s="8">
        <f>Table3[[#This Row],[Discount]]*Table3[[#This Row],[Revenue]]</f>
        <v>285600</v>
      </c>
      <c r="V1647" s="8">
        <f>Table3[[#This Row],[Revenue]]-Table3[[#This Row],[Total Discount]]</f>
        <v>122400</v>
      </c>
    </row>
    <row r="1648" spans="1:22" x14ac:dyDescent="0.35">
      <c r="A1648">
        <v>1644</v>
      </c>
      <c r="B1648" t="s">
        <v>4595</v>
      </c>
      <c r="C1648" s="5">
        <v>42003</v>
      </c>
      <c r="D1648" s="6">
        <v>2014</v>
      </c>
      <c r="E1648" s="5" t="s">
        <v>66</v>
      </c>
      <c r="F1648" s="7">
        <v>30</v>
      </c>
      <c r="G1648" t="s">
        <v>35</v>
      </c>
      <c r="H1648" t="s">
        <v>25</v>
      </c>
      <c r="I1648" t="s">
        <v>2069</v>
      </c>
      <c r="J1648" t="s">
        <v>37</v>
      </c>
      <c r="K1648" t="s">
        <v>46</v>
      </c>
      <c r="L1648">
        <v>78041</v>
      </c>
      <c r="M1648" t="s">
        <v>2095</v>
      </c>
      <c r="N1648" t="s">
        <v>40</v>
      </c>
      <c r="O1648" t="s">
        <v>143</v>
      </c>
      <c r="P1648" t="s">
        <v>2096</v>
      </c>
      <c r="Q1648" s="8">
        <v>49000</v>
      </c>
      <c r="R1648">
        <v>3</v>
      </c>
      <c r="S1648" s="8">
        <f>Table3[[#This Row],[Harga]]*Table3[[#This Row],[Quantity]]</f>
        <v>147000</v>
      </c>
      <c r="T1648">
        <v>0.2</v>
      </c>
      <c r="U1648" s="8">
        <f>Table3[[#This Row],[Discount]]*Table3[[#This Row],[Revenue]]</f>
        <v>29400</v>
      </c>
      <c r="V1648" s="8">
        <f>Table3[[#This Row],[Revenue]]-Table3[[#This Row],[Total Discount]]</f>
        <v>117600</v>
      </c>
    </row>
    <row r="1649" spans="1:22" x14ac:dyDescent="0.35">
      <c r="A1649">
        <v>1645</v>
      </c>
      <c r="B1649" t="s">
        <v>4596</v>
      </c>
      <c r="C1649" s="5">
        <v>42313</v>
      </c>
      <c r="D1649" s="6">
        <v>2015</v>
      </c>
      <c r="E1649" s="5" t="s">
        <v>23</v>
      </c>
      <c r="F1649" s="7">
        <v>5</v>
      </c>
      <c r="G1649" t="s">
        <v>67</v>
      </c>
      <c r="H1649" t="s">
        <v>25</v>
      </c>
      <c r="I1649" t="s">
        <v>1266</v>
      </c>
      <c r="J1649" t="s">
        <v>37</v>
      </c>
      <c r="K1649" t="s">
        <v>329</v>
      </c>
      <c r="L1649">
        <v>10009</v>
      </c>
      <c r="M1649" t="s">
        <v>3922</v>
      </c>
      <c r="N1649" t="s">
        <v>40</v>
      </c>
      <c r="O1649" t="s">
        <v>71</v>
      </c>
      <c r="P1649" t="s">
        <v>3923</v>
      </c>
      <c r="Q1649" s="8">
        <v>12000</v>
      </c>
      <c r="R1649">
        <v>6</v>
      </c>
      <c r="S1649" s="8">
        <f>Table3[[#This Row],[Harga]]*Table3[[#This Row],[Quantity]]</f>
        <v>72000</v>
      </c>
      <c r="T1649">
        <v>0.2</v>
      </c>
      <c r="U1649" s="8">
        <f>Table3[[#This Row],[Discount]]*Table3[[#This Row],[Revenue]]</f>
        <v>14400</v>
      </c>
      <c r="V1649" s="8">
        <f>Table3[[#This Row],[Revenue]]-Table3[[#This Row],[Total Discount]]</f>
        <v>57600</v>
      </c>
    </row>
    <row r="1650" spans="1:22" x14ac:dyDescent="0.35">
      <c r="A1650">
        <v>1646</v>
      </c>
      <c r="B1650" t="s">
        <v>4597</v>
      </c>
      <c r="C1650" s="5">
        <v>42630</v>
      </c>
      <c r="D1650" s="6">
        <v>2016</v>
      </c>
      <c r="E1650" s="5" t="s">
        <v>111</v>
      </c>
      <c r="F1650" s="7">
        <v>17</v>
      </c>
      <c r="G1650" t="s">
        <v>35</v>
      </c>
      <c r="H1650" t="s">
        <v>139</v>
      </c>
      <c r="I1650" t="s">
        <v>3140</v>
      </c>
      <c r="J1650" t="s">
        <v>27</v>
      </c>
      <c r="K1650" t="s">
        <v>283</v>
      </c>
      <c r="L1650">
        <v>10035</v>
      </c>
      <c r="M1650" t="s">
        <v>4598</v>
      </c>
      <c r="N1650" t="s">
        <v>40</v>
      </c>
      <c r="O1650" t="s">
        <v>71</v>
      </c>
      <c r="P1650" t="s">
        <v>4599</v>
      </c>
      <c r="Q1650" s="8">
        <v>233000</v>
      </c>
      <c r="R1650">
        <v>5</v>
      </c>
      <c r="S1650" s="8">
        <f>Table3[[#This Row],[Harga]]*Table3[[#This Row],[Quantity]]</f>
        <v>1165000</v>
      </c>
      <c r="T1650">
        <v>0.2</v>
      </c>
      <c r="U1650" s="8">
        <f>Table3[[#This Row],[Discount]]*Table3[[#This Row],[Revenue]]</f>
        <v>233000</v>
      </c>
      <c r="V1650" s="8">
        <f>Table3[[#This Row],[Revenue]]-Table3[[#This Row],[Total Discount]]</f>
        <v>932000</v>
      </c>
    </row>
    <row r="1651" spans="1:22" x14ac:dyDescent="0.35">
      <c r="A1651">
        <v>1647</v>
      </c>
      <c r="B1651" t="s">
        <v>4600</v>
      </c>
      <c r="C1651" s="5">
        <v>42449</v>
      </c>
      <c r="D1651" s="6">
        <v>2016</v>
      </c>
      <c r="E1651" s="5" t="s">
        <v>159</v>
      </c>
      <c r="F1651" s="7">
        <v>20</v>
      </c>
      <c r="G1651" t="s">
        <v>24</v>
      </c>
      <c r="H1651" t="s">
        <v>25</v>
      </c>
      <c r="I1651" t="s">
        <v>4500</v>
      </c>
      <c r="J1651" t="s">
        <v>37</v>
      </c>
      <c r="K1651" t="s">
        <v>274</v>
      </c>
      <c r="L1651">
        <v>39503</v>
      </c>
      <c r="M1651" t="s">
        <v>2085</v>
      </c>
      <c r="N1651" t="s">
        <v>30</v>
      </c>
      <c r="O1651" t="s">
        <v>55</v>
      </c>
      <c r="P1651" t="s">
        <v>2086</v>
      </c>
      <c r="Q1651" s="8">
        <v>13000</v>
      </c>
      <c r="R1651">
        <v>7</v>
      </c>
      <c r="S1651" s="8">
        <f>Table3[[#This Row],[Harga]]*Table3[[#This Row],[Quantity]]</f>
        <v>91000</v>
      </c>
      <c r="T1651">
        <v>0</v>
      </c>
      <c r="U1651" s="8">
        <f>Table3[[#This Row],[Discount]]*Table3[[#This Row],[Revenue]]</f>
        <v>0</v>
      </c>
      <c r="V1651" s="8">
        <f>Table3[[#This Row],[Revenue]]-Table3[[#This Row],[Total Discount]]</f>
        <v>91000</v>
      </c>
    </row>
    <row r="1652" spans="1:22" x14ac:dyDescent="0.35">
      <c r="A1652">
        <v>1648</v>
      </c>
      <c r="B1652" t="s">
        <v>4601</v>
      </c>
      <c r="C1652" s="5">
        <v>41909</v>
      </c>
      <c r="D1652" s="6">
        <v>2014</v>
      </c>
      <c r="E1652" s="5" t="s">
        <v>111</v>
      </c>
      <c r="F1652" s="7">
        <v>27</v>
      </c>
      <c r="G1652" t="s">
        <v>24</v>
      </c>
      <c r="H1652" t="s">
        <v>25</v>
      </c>
      <c r="I1652" t="s">
        <v>2705</v>
      </c>
      <c r="J1652" t="s">
        <v>27</v>
      </c>
      <c r="K1652" t="s">
        <v>222</v>
      </c>
      <c r="L1652">
        <v>92037</v>
      </c>
      <c r="M1652" t="s">
        <v>664</v>
      </c>
      <c r="N1652" t="s">
        <v>30</v>
      </c>
      <c r="O1652" t="s">
        <v>108</v>
      </c>
      <c r="P1652" t="s">
        <v>665</v>
      </c>
      <c r="Q1652" s="8">
        <v>136000</v>
      </c>
      <c r="R1652">
        <v>5</v>
      </c>
      <c r="S1652" s="8">
        <f>Table3[[#This Row],[Harga]]*Table3[[#This Row],[Quantity]]</f>
        <v>680000</v>
      </c>
      <c r="T1652">
        <v>0.2</v>
      </c>
      <c r="U1652" s="8">
        <f>Table3[[#This Row],[Discount]]*Table3[[#This Row],[Revenue]]</f>
        <v>136000</v>
      </c>
      <c r="V1652" s="8">
        <f>Table3[[#This Row],[Revenue]]-Table3[[#This Row],[Total Discount]]</f>
        <v>544000</v>
      </c>
    </row>
    <row r="1653" spans="1:22" x14ac:dyDescent="0.35">
      <c r="A1653">
        <v>1649</v>
      </c>
      <c r="B1653" t="s">
        <v>4602</v>
      </c>
      <c r="C1653" s="5">
        <v>43093</v>
      </c>
      <c r="D1653" s="6">
        <v>2017</v>
      </c>
      <c r="E1653" s="5" t="s">
        <v>66</v>
      </c>
      <c r="F1653" s="7">
        <v>24</v>
      </c>
      <c r="G1653" t="s">
        <v>51</v>
      </c>
      <c r="H1653" t="s">
        <v>25</v>
      </c>
      <c r="I1653" t="s">
        <v>3910</v>
      </c>
      <c r="J1653" t="s">
        <v>27</v>
      </c>
      <c r="K1653" t="s">
        <v>76</v>
      </c>
      <c r="L1653">
        <v>11572</v>
      </c>
      <c r="M1653" t="s">
        <v>664</v>
      </c>
      <c r="N1653" t="s">
        <v>30</v>
      </c>
      <c r="O1653" t="s">
        <v>108</v>
      </c>
      <c r="P1653" t="s">
        <v>665</v>
      </c>
      <c r="Q1653" s="8">
        <v>136000</v>
      </c>
      <c r="R1653">
        <v>2</v>
      </c>
      <c r="S1653" s="8">
        <f>Table3[[#This Row],[Harga]]*Table3[[#This Row],[Quantity]]</f>
        <v>272000</v>
      </c>
      <c r="T1653">
        <v>0.1</v>
      </c>
      <c r="U1653" s="8">
        <f>Table3[[#This Row],[Discount]]*Table3[[#This Row],[Revenue]]</f>
        <v>27200</v>
      </c>
      <c r="V1653" s="8">
        <f>Table3[[#This Row],[Revenue]]-Table3[[#This Row],[Total Discount]]</f>
        <v>244800</v>
      </c>
    </row>
    <row r="1654" spans="1:22" x14ac:dyDescent="0.35">
      <c r="A1654">
        <v>1650</v>
      </c>
      <c r="B1654" t="s">
        <v>4603</v>
      </c>
      <c r="C1654" s="5">
        <v>43049</v>
      </c>
      <c r="D1654" s="6">
        <v>2017</v>
      </c>
      <c r="E1654" s="5" t="s">
        <v>23</v>
      </c>
      <c r="F1654" s="7">
        <v>10</v>
      </c>
      <c r="G1654" t="s">
        <v>35</v>
      </c>
      <c r="H1654" t="s">
        <v>25</v>
      </c>
      <c r="I1654" t="s">
        <v>2580</v>
      </c>
      <c r="J1654" t="s">
        <v>37</v>
      </c>
      <c r="K1654" t="s">
        <v>188</v>
      </c>
      <c r="L1654">
        <v>78664</v>
      </c>
      <c r="M1654" t="s">
        <v>3545</v>
      </c>
      <c r="N1654" t="s">
        <v>30</v>
      </c>
      <c r="O1654" t="s">
        <v>55</v>
      </c>
      <c r="P1654" t="s">
        <v>3546</v>
      </c>
      <c r="Q1654" s="8">
        <v>548000</v>
      </c>
      <c r="R1654">
        <v>5</v>
      </c>
      <c r="S1654" s="8">
        <f>Table3[[#This Row],[Harga]]*Table3[[#This Row],[Quantity]]</f>
        <v>2740000</v>
      </c>
      <c r="T1654">
        <v>0.6</v>
      </c>
      <c r="U1654" s="8">
        <f>Table3[[#This Row],[Discount]]*Table3[[#This Row],[Revenue]]</f>
        <v>1644000</v>
      </c>
      <c r="V1654" s="8">
        <f>Table3[[#This Row],[Revenue]]-Table3[[#This Row],[Total Discount]]</f>
        <v>1096000</v>
      </c>
    </row>
    <row r="1655" spans="1:22" x14ac:dyDescent="0.35">
      <c r="A1655">
        <v>1651</v>
      </c>
      <c r="B1655" t="s">
        <v>4604</v>
      </c>
      <c r="C1655" s="5">
        <v>42258</v>
      </c>
      <c r="D1655" s="6">
        <v>2015</v>
      </c>
      <c r="E1655" s="5" t="s">
        <v>111</v>
      </c>
      <c r="F1655" s="7">
        <v>11</v>
      </c>
      <c r="G1655" t="s">
        <v>24</v>
      </c>
      <c r="H1655" t="s">
        <v>139</v>
      </c>
      <c r="I1655" t="s">
        <v>323</v>
      </c>
      <c r="J1655" t="s">
        <v>27</v>
      </c>
      <c r="K1655" t="s">
        <v>76</v>
      </c>
      <c r="L1655">
        <v>92374</v>
      </c>
      <c r="M1655" t="s">
        <v>1519</v>
      </c>
      <c r="N1655" t="s">
        <v>40</v>
      </c>
      <c r="O1655" t="s">
        <v>96</v>
      </c>
      <c r="P1655" t="s">
        <v>1520</v>
      </c>
      <c r="Q1655" s="8">
        <v>61000</v>
      </c>
      <c r="R1655">
        <v>9</v>
      </c>
      <c r="S1655" s="8">
        <f>Table3[[#This Row],[Harga]]*Table3[[#This Row],[Quantity]]</f>
        <v>549000</v>
      </c>
      <c r="T1655">
        <v>0</v>
      </c>
      <c r="U1655" s="8">
        <f>Table3[[#This Row],[Discount]]*Table3[[#This Row],[Revenue]]</f>
        <v>0</v>
      </c>
      <c r="V1655" s="8">
        <f>Table3[[#This Row],[Revenue]]-Table3[[#This Row],[Total Discount]]</f>
        <v>549000</v>
      </c>
    </row>
    <row r="1656" spans="1:22" x14ac:dyDescent="0.35">
      <c r="A1656">
        <v>1652</v>
      </c>
      <c r="B1656" t="s">
        <v>4605</v>
      </c>
      <c r="C1656" s="5">
        <v>41993</v>
      </c>
      <c r="D1656" s="6">
        <v>2014</v>
      </c>
      <c r="E1656" s="5" t="s">
        <v>66</v>
      </c>
      <c r="F1656" s="7">
        <v>20</v>
      </c>
      <c r="G1656" t="s">
        <v>35</v>
      </c>
      <c r="H1656" t="s">
        <v>25</v>
      </c>
      <c r="I1656" t="s">
        <v>4606</v>
      </c>
      <c r="J1656" t="s">
        <v>27</v>
      </c>
      <c r="K1656" t="s">
        <v>46</v>
      </c>
      <c r="L1656">
        <v>38401</v>
      </c>
      <c r="M1656" t="s">
        <v>2558</v>
      </c>
      <c r="N1656" t="s">
        <v>40</v>
      </c>
      <c r="O1656" t="s">
        <v>78</v>
      </c>
      <c r="P1656" t="s">
        <v>2559</v>
      </c>
      <c r="Q1656" s="8">
        <v>10000</v>
      </c>
      <c r="R1656">
        <v>7</v>
      </c>
      <c r="S1656" s="8">
        <f>Table3[[#This Row],[Harga]]*Table3[[#This Row],[Quantity]]</f>
        <v>70000</v>
      </c>
      <c r="T1656">
        <v>0.2</v>
      </c>
      <c r="U1656" s="8">
        <f>Table3[[#This Row],[Discount]]*Table3[[#This Row],[Revenue]]</f>
        <v>14000</v>
      </c>
      <c r="V1656" s="8">
        <f>Table3[[#This Row],[Revenue]]-Table3[[#This Row],[Total Discount]]</f>
        <v>56000</v>
      </c>
    </row>
    <row r="1657" spans="1:22" x14ac:dyDescent="0.35">
      <c r="A1657">
        <v>1653</v>
      </c>
      <c r="B1657" t="s">
        <v>4607</v>
      </c>
      <c r="C1657" s="5">
        <v>42208</v>
      </c>
      <c r="D1657" s="6">
        <v>2015</v>
      </c>
      <c r="E1657" s="5" t="s">
        <v>104</v>
      </c>
      <c r="F1657" s="7">
        <v>23</v>
      </c>
      <c r="G1657" t="s">
        <v>35</v>
      </c>
      <c r="H1657" t="s">
        <v>25</v>
      </c>
      <c r="I1657" t="s">
        <v>1302</v>
      </c>
      <c r="J1657" t="s">
        <v>75</v>
      </c>
      <c r="K1657" t="s">
        <v>651</v>
      </c>
      <c r="L1657">
        <v>10009</v>
      </c>
      <c r="M1657" t="s">
        <v>4608</v>
      </c>
      <c r="N1657" t="s">
        <v>40</v>
      </c>
      <c r="O1657" t="s">
        <v>78</v>
      </c>
      <c r="P1657" t="s">
        <v>4609</v>
      </c>
      <c r="Q1657" s="8">
        <v>69000</v>
      </c>
      <c r="R1657">
        <v>3</v>
      </c>
      <c r="S1657" s="8">
        <f>Table3[[#This Row],[Harga]]*Table3[[#This Row],[Quantity]]</f>
        <v>207000</v>
      </c>
      <c r="T1657">
        <v>0</v>
      </c>
      <c r="U1657" s="8">
        <f>Table3[[#This Row],[Discount]]*Table3[[#This Row],[Revenue]]</f>
        <v>0</v>
      </c>
      <c r="V1657" s="8">
        <f>Table3[[#This Row],[Revenue]]-Table3[[#This Row],[Total Discount]]</f>
        <v>207000</v>
      </c>
    </row>
    <row r="1658" spans="1:22" x14ac:dyDescent="0.35">
      <c r="A1658">
        <v>1654</v>
      </c>
      <c r="B1658" t="s">
        <v>4610</v>
      </c>
      <c r="C1658" s="5">
        <v>41954</v>
      </c>
      <c r="D1658" s="6">
        <v>2014</v>
      </c>
      <c r="E1658" s="5" t="s">
        <v>23</v>
      </c>
      <c r="F1658" s="7">
        <v>11</v>
      </c>
      <c r="G1658" t="s">
        <v>51</v>
      </c>
      <c r="H1658" t="s">
        <v>139</v>
      </c>
      <c r="I1658" t="s">
        <v>201</v>
      </c>
      <c r="J1658" t="s">
        <v>27</v>
      </c>
      <c r="K1658" t="s">
        <v>166</v>
      </c>
      <c r="L1658">
        <v>77095</v>
      </c>
      <c r="M1658" t="s">
        <v>3020</v>
      </c>
      <c r="N1658" t="s">
        <v>40</v>
      </c>
      <c r="O1658" t="s">
        <v>71</v>
      </c>
      <c r="P1658" t="s">
        <v>3021</v>
      </c>
      <c r="Q1658" s="8">
        <v>1794000</v>
      </c>
      <c r="R1658">
        <v>5</v>
      </c>
      <c r="S1658" s="8">
        <f>Table3[[#This Row],[Harga]]*Table3[[#This Row],[Quantity]]</f>
        <v>8970000</v>
      </c>
      <c r="T1658">
        <v>0.8</v>
      </c>
      <c r="U1658" s="8">
        <f>Table3[[#This Row],[Discount]]*Table3[[#This Row],[Revenue]]</f>
        <v>7176000</v>
      </c>
      <c r="V1658" s="8">
        <f>Table3[[#This Row],[Revenue]]-Table3[[#This Row],[Total Discount]]</f>
        <v>1794000</v>
      </c>
    </row>
    <row r="1659" spans="1:22" x14ac:dyDescent="0.35">
      <c r="A1659">
        <v>1655</v>
      </c>
      <c r="B1659" t="s">
        <v>4611</v>
      </c>
      <c r="C1659" s="5">
        <v>43083</v>
      </c>
      <c r="D1659" s="6">
        <v>2017</v>
      </c>
      <c r="E1659" s="5" t="s">
        <v>66</v>
      </c>
      <c r="F1659" s="7">
        <v>14</v>
      </c>
      <c r="G1659" t="s">
        <v>51</v>
      </c>
      <c r="H1659" t="s">
        <v>25</v>
      </c>
      <c r="I1659" t="s">
        <v>252</v>
      </c>
      <c r="J1659" t="s">
        <v>75</v>
      </c>
      <c r="K1659" t="s">
        <v>100</v>
      </c>
      <c r="L1659">
        <v>60653</v>
      </c>
      <c r="M1659" t="s">
        <v>4612</v>
      </c>
      <c r="N1659" t="s">
        <v>135</v>
      </c>
      <c r="O1659" t="s">
        <v>162</v>
      </c>
      <c r="P1659" t="s">
        <v>4613</v>
      </c>
      <c r="Q1659" s="8">
        <v>228000</v>
      </c>
      <c r="R1659">
        <v>3</v>
      </c>
      <c r="S1659" s="8">
        <f>Table3[[#This Row],[Harga]]*Table3[[#This Row],[Quantity]]</f>
        <v>684000</v>
      </c>
      <c r="T1659">
        <v>0.2</v>
      </c>
      <c r="U1659" s="8">
        <f>Table3[[#This Row],[Discount]]*Table3[[#This Row],[Revenue]]</f>
        <v>136800</v>
      </c>
      <c r="V1659" s="8">
        <f>Table3[[#This Row],[Revenue]]-Table3[[#This Row],[Total Discount]]</f>
        <v>547200</v>
      </c>
    </row>
    <row r="1660" spans="1:22" x14ac:dyDescent="0.35">
      <c r="A1660">
        <v>1656</v>
      </c>
      <c r="B1660" t="s">
        <v>4614</v>
      </c>
      <c r="C1660" s="5">
        <v>42968</v>
      </c>
      <c r="D1660" s="6">
        <v>2017</v>
      </c>
      <c r="E1660" s="5" t="s">
        <v>93</v>
      </c>
      <c r="F1660" s="7">
        <v>21</v>
      </c>
      <c r="G1660" t="s">
        <v>24</v>
      </c>
      <c r="H1660" t="s">
        <v>59</v>
      </c>
      <c r="I1660" t="s">
        <v>4615</v>
      </c>
      <c r="J1660" t="s">
        <v>27</v>
      </c>
      <c r="K1660" t="s">
        <v>519</v>
      </c>
      <c r="L1660">
        <v>94601</v>
      </c>
      <c r="M1660" t="s">
        <v>1844</v>
      </c>
      <c r="N1660" t="s">
        <v>40</v>
      </c>
      <c r="O1660" t="s">
        <v>96</v>
      </c>
      <c r="P1660" t="s">
        <v>1845</v>
      </c>
      <c r="Q1660" s="8">
        <v>24000</v>
      </c>
      <c r="R1660">
        <v>4</v>
      </c>
      <c r="S1660" s="8">
        <f>Table3[[#This Row],[Harga]]*Table3[[#This Row],[Quantity]]</f>
        <v>96000</v>
      </c>
      <c r="T1660">
        <v>0</v>
      </c>
      <c r="U1660" s="8">
        <f>Table3[[#This Row],[Discount]]*Table3[[#This Row],[Revenue]]</f>
        <v>0</v>
      </c>
      <c r="V1660" s="8">
        <f>Table3[[#This Row],[Revenue]]-Table3[[#This Row],[Total Discount]]</f>
        <v>96000</v>
      </c>
    </row>
    <row r="1661" spans="1:22" x14ac:dyDescent="0.35">
      <c r="A1661">
        <v>1657</v>
      </c>
      <c r="B1661" t="s">
        <v>4616</v>
      </c>
      <c r="C1661" s="5">
        <v>42609</v>
      </c>
      <c r="D1661" s="6">
        <v>2016</v>
      </c>
      <c r="E1661" s="5" t="s">
        <v>93</v>
      </c>
      <c r="F1661" s="7">
        <v>27</v>
      </c>
      <c r="G1661" t="s">
        <v>35</v>
      </c>
      <c r="H1661" t="s">
        <v>25</v>
      </c>
      <c r="I1661" t="s">
        <v>183</v>
      </c>
      <c r="J1661" t="s">
        <v>27</v>
      </c>
      <c r="K1661" t="s">
        <v>113</v>
      </c>
      <c r="L1661">
        <v>2169</v>
      </c>
      <c r="M1661" t="s">
        <v>2853</v>
      </c>
      <c r="N1661" t="s">
        <v>40</v>
      </c>
      <c r="O1661" t="s">
        <v>63</v>
      </c>
      <c r="P1661" t="s">
        <v>2854</v>
      </c>
      <c r="Q1661" s="8">
        <v>369000</v>
      </c>
      <c r="R1661">
        <v>3</v>
      </c>
      <c r="S1661" s="8">
        <f>Table3[[#This Row],[Harga]]*Table3[[#This Row],[Quantity]]</f>
        <v>1107000</v>
      </c>
      <c r="T1661">
        <v>0</v>
      </c>
      <c r="U1661" s="8">
        <f>Table3[[#This Row],[Discount]]*Table3[[#This Row],[Revenue]]</f>
        <v>0</v>
      </c>
      <c r="V1661" s="8">
        <f>Table3[[#This Row],[Revenue]]-Table3[[#This Row],[Total Discount]]</f>
        <v>1107000</v>
      </c>
    </row>
    <row r="1662" spans="1:22" x14ac:dyDescent="0.35">
      <c r="A1662">
        <v>1658</v>
      </c>
      <c r="B1662" t="s">
        <v>4617</v>
      </c>
      <c r="C1662" s="5">
        <v>42229</v>
      </c>
      <c r="D1662" s="6">
        <v>2015</v>
      </c>
      <c r="E1662" s="5" t="s">
        <v>93</v>
      </c>
      <c r="F1662" s="7">
        <v>13</v>
      </c>
      <c r="G1662" t="s">
        <v>24</v>
      </c>
      <c r="H1662" t="s">
        <v>25</v>
      </c>
      <c r="I1662" t="s">
        <v>160</v>
      </c>
      <c r="J1662" t="s">
        <v>37</v>
      </c>
      <c r="K1662" t="s">
        <v>253</v>
      </c>
      <c r="L1662">
        <v>92399</v>
      </c>
      <c r="M1662" t="s">
        <v>1967</v>
      </c>
      <c r="N1662" t="s">
        <v>40</v>
      </c>
      <c r="O1662" t="s">
        <v>96</v>
      </c>
      <c r="P1662" t="s">
        <v>1968</v>
      </c>
      <c r="Q1662" s="8">
        <v>11000</v>
      </c>
      <c r="R1662">
        <v>5</v>
      </c>
      <c r="S1662" s="8">
        <f>Table3[[#This Row],[Harga]]*Table3[[#This Row],[Quantity]]</f>
        <v>55000</v>
      </c>
      <c r="T1662">
        <v>0</v>
      </c>
      <c r="U1662" s="8">
        <f>Table3[[#This Row],[Discount]]*Table3[[#This Row],[Revenue]]</f>
        <v>0</v>
      </c>
      <c r="V1662" s="8">
        <f>Table3[[#This Row],[Revenue]]-Table3[[#This Row],[Total Discount]]</f>
        <v>55000</v>
      </c>
    </row>
    <row r="1663" spans="1:22" x14ac:dyDescent="0.35">
      <c r="A1663">
        <v>1659</v>
      </c>
      <c r="B1663" t="s">
        <v>4618</v>
      </c>
      <c r="C1663" s="5">
        <v>43044</v>
      </c>
      <c r="D1663" s="6">
        <v>2017</v>
      </c>
      <c r="E1663" s="5" t="s">
        <v>23</v>
      </c>
      <c r="F1663" s="7">
        <v>5</v>
      </c>
      <c r="G1663" t="s">
        <v>67</v>
      </c>
      <c r="H1663" t="s">
        <v>25</v>
      </c>
      <c r="I1663" t="s">
        <v>613</v>
      </c>
      <c r="J1663" t="s">
        <v>37</v>
      </c>
      <c r="K1663" t="s">
        <v>28</v>
      </c>
      <c r="L1663">
        <v>60623</v>
      </c>
      <c r="M1663" t="s">
        <v>4619</v>
      </c>
      <c r="N1663" t="s">
        <v>40</v>
      </c>
      <c r="O1663" t="s">
        <v>71</v>
      </c>
      <c r="P1663" t="s">
        <v>4620</v>
      </c>
      <c r="Q1663" s="8">
        <v>17000</v>
      </c>
      <c r="R1663">
        <v>5</v>
      </c>
      <c r="S1663" s="8">
        <f>Table3[[#This Row],[Harga]]*Table3[[#This Row],[Quantity]]</f>
        <v>85000</v>
      </c>
      <c r="T1663">
        <v>0.8</v>
      </c>
      <c r="U1663" s="8">
        <f>Table3[[#This Row],[Discount]]*Table3[[#This Row],[Revenue]]</f>
        <v>68000</v>
      </c>
      <c r="V1663" s="8">
        <f>Table3[[#This Row],[Revenue]]-Table3[[#This Row],[Total Discount]]</f>
        <v>17000</v>
      </c>
    </row>
    <row r="1664" spans="1:22" x14ac:dyDescent="0.35">
      <c r="A1664">
        <v>1660</v>
      </c>
      <c r="B1664" t="s">
        <v>4621</v>
      </c>
      <c r="C1664" s="5">
        <v>42599</v>
      </c>
      <c r="D1664" s="6">
        <v>2016</v>
      </c>
      <c r="E1664" s="5" t="s">
        <v>93</v>
      </c>
      <c r="F1664" s="7">
        <v>17</v>
      </c>
      <c r="G1664" t="s">
        <v>35</v>
      </c>
      <c r="H1664" t="s">
        <v>139</v>
      </c>
      <c r="I1664" t="s">
        <v>1949</v>
      </c>
      <c r="J1664" t="s">
        <v>27</v>
      </c>
      <c r="K1664" t="s">
        <v>28</v>
      </c>
      <c r="L1664">
        <v>98105</v>
      </c>
      <c r="M1664" t="s">
        <v>1587</v>
      </c>
      <c r="N1664" t="s">
        <v>40</v>
      </c>
      <c r="O1664" t="s">
        <v>71</v>
      </c>
      <c r="P1664" t="s">
        <v>1588</v>
      </c>
      <c r="Q1664" s="8">
        <v>6000</v>
      </c>
      <c r="R1664">
        <v>4</v>
      </c>
      <c r="S1664" s="8">
        <f>Table3[[#This Row],[Harga]]*Table3[[#This Row],[Quantity]]</f>
        <v>24000</v>
      </c>
      <c r="T1664">
        <v>0.2</v>
      </c>
      <c r="U1664" s="8">
        <f>Table3[[#This Row],[Discount]]*Table3[[#This Row],[Revenue]]</f>
        <v>4800</v>
      </c>
      <c r="V1664" s="8">
        <f>Table3[[#This Row],[Revenue]]-Table3[[#This Row],[Total Discount]]</f>
        <v>19200</v>
      </c>
    </row>
    <row r="1665" spans="1:22" x14ac:dyDescent="0.35">
      <c r="A1665">
        <v>1661</v>
      </c>
      <c r="B1665" t="s">
        <v>4622</v>
      </c>
      <c r="C1665" s="5">
        <v>42730</v>
      </c>
      <c r="D1665" s="6">
        <v>2016</v>
      </c>
      <c r="E1665" s="5" t="s">
        <v>66</v>
      </c>
      <c r="F1665" s="7">
        <v>26</v>
      </c>
      <c r="G1665" t="s">
        <v>67</v>
      </c>
      <c r="H1665" t="s">
        <v>25</v>
      </c>
      <c r="I1665" t="s">
        <v>1141</v>
      </c>
      <c r="J1665" t="s">
        <v>27</v>
      </c>
      <c r="K1665" t="s">
        <v>222</v>
      </c>
      <c r="L1665">
        <v>10024</v>
      </c>
      <c r="M1665" t="s">
        <v>3753</v>
      </c>
      <c r="N1665" t="s">
        <v>135</v>
      </c>
      <c r="O1665" t="s">
        <v>162</v>
      </c>
      <c r="P1665" t="s">
        <v>3754</v>
      </c>
      <c r="Q1665" s="8">
        <v>96000</v>
      </c>
      <c r="R1665">
        <v>3</v>
      </c>
      <c r="S1665" s="8">
        <f>Table3[[#This Row],[Harga]]*Table3[[#This Row],[Quantity]]</f>
        <v>288000</v>
      </c>
      <c r="T1665">
        <v>0</v>
      </c>
      <c r="U1665" s="8">
        <f>Table3[[#This Row],[Discount]]*Table3[[#This Row],[Revenue]]</f>
        <v>0</v>
      </c>
      <c r="V1665" s="8">
        <f>Table3[[#This Row],[Revenue]]-Table3[[#This Row],[Total Discount]]</f>
        <v>288000</v>
      </c>
    </row>
    <row r="1666" spans="1:22" x14ac:dyDescent="0.35">
      <c r="A1666">
        <v>1662</v>
      </c>
      <c r="B1666" t="s">
        <v>4623</v>
      </c>
      <c r="C1666" s="5">
        <v>41905</v>
      </c>
      <c r="D1666" s="6">
        <v>2014</v>
      </c>
      <c r="E1666" s="5" t="s">
        <v>111</v>
      </c>
      <c r="F1666" s="7">
        <v>23</v>
      </c>
      <c r="G1666" t="s">
        <v>24</v>
      </c>
      <c r="H1666" t="s">
        <v>25</v>
      </c>
      <c r="I1666" t="s">
        <v>1518</v>
      </c>
      <c r="J1666" t="s">
        <v>37</v>
      </c>
      <c r="K1666" t="s">
        <v>222</v>
      </c>
      <c r="L1666">
        <v>92037</v>
      </c>
      <c r="M1666" t="s">
        <v>4624</v>
      </c>
      <c r="N1666" t="s">
        <v>30</v>
      </c>
      <c r="O1666" t="s">
        <v>31</v>
      </c>
      <c r="P1666" t="s">
        <v>4625</v>
      </c>
      <c r="Q1666" s="8">
        <v>436000</v>
      </c>
      <c r="R1666">
        <v>3</v>
      </c>
      <c r="S1666" s="8">
        <f>Table3[[#This Row],[Harga]]*Table3[[#This Row],[Quantity]]</f>
        <v>1308000</v>
      </c>
      <c r="T1666">
        <v>0.15</v>
      </c>
      <c r="U1666" s="8">
        <f>Table3[[#This Row],[Discount]]*Table3[[#This Row],[Revenue]]</f>
        <v>196200</v>
      </c>
      <c r="V1666" s="8">
        <f>Table3[[#This Row],[Revenue]]-Table3[[#This Row],[Total Discount]]</f>
        <v>1111800</v>
      </c>
    </row>
    <row r="1667" spans="1:22" x14ac:dyDescent="0.35">
      <c r="A1667">
        <v>1663</v>
      </c>
      <c r="B1667" t="s">
        <v>4626</v>
      </c>
      <c r="C1667" s="5">
        <v>41839</v>
      </c>
      <c r="D1667" s="6">
        <v>2014</v>
      </c>
      <c r="E1667" s="5" t="s">
        <v>104</v>
      </c>
      <c r="F1667" s="7">
        <v>19</v>
      </c>
      <c r="G1667" t="s">
        <v>51</v>
      </c>
      <c r="H1667" t="s">
        <v>25</v>
      </c>
      <c r="I1667" t="s">
        <v>585</v>
      </c>
      <c r="J1667" t="s">
        <v>37</v>
      </c>
      <c r="K1667" t="s">
        <v>236</v>
      </c>
      <c r="L1667">
        <v>6010</v>
      </c>
      <c r="M1667" t="s">
        <v>2927</v>
      </c>
      <c r="N1667" t="s">
        <v>135</v>
      </c>
      <c r="O1667" t="s">
        <v>136</v>
      </c>
      <c r="P1667" t="s">
        <v>2928</v>
      </c>
      <c r="Q1667" s="8">
        <v>1440000</v>
      </c>
      <c r="R1667">
        <v>2</v>
      </c>
      <c r="S1667" s="8">
        <f>Table3[[#This Row],[Harga]]*Table3[[#This Row],[Quantity]]</f>
        <v>2880000</v>
      </c>
      <c r="T1667">
        <v>0</v>
      </c>
      <c r="U1667" s="8">
        <f>Table3[[#This Row],[Discount]]*Table3[[#This Row],[Revenue]]</f>
        <v>0</v>
      </c>
      <c r="V1667" s="8">
        <f>Table3[[#This Row],[Revenue]]-Table3[[#This Row],[Total Discount]]</f>
        <v>2880000</v>
      </c>
    </row>
    <row r="1668" spans="1:22" x14ac:dyDescent="0.35">
      <c r="A1668">
        <v>1664</v>
      </c>
      <c r="B1668" t="s">
        <v>4627</v>
      </c>
      <c r="C1668" s="5">
        <v>42985</v>
      </c>
      <c r="D1668" s="6">
        <v>2017</v>
      </c>
      <c r="E1668" s="5" t="s">
        <v>111</v>
      </c>
      <c r="F1668" s="7">
        <v>7</v>
      </c>
      <c r="G1668" t="s">
        <v>24</v>
      </c>
      <c r="H1668" t="s">
        <v>131</v>
      </c>
      <c r="I1668" t="s">
        <v>1868</v>
      </c>
      <c r="J1668" t="s">
        <v>75</v>
      </c>
      <c r="K1668" t="s">
        <v>69</v>
      </c>
      <c r="L1668">
        <v>60610</v>
      </c>
      <c r="M1668" t="s">
        <v>2403</v>
      </c>
      <c r="N1668" t="s">
        <v>40</v>
      </c>
      <c r="O1668" t="s">
        <v>63</v>
      </c>
      <c r="P1668" t="s">
        <v>129</v>
      </c>
      <c r="Q1668" s="8">
        <v>71000</v>
      </c>
      <c r="R1668">
        <v>9</v>
      </c>
      <c r="S1668" s="8">
        <f>Table3[[#This Row],[Harga]]*Table3[[#This Row],[Quantity]]</f>
        <v>639000</v>
      </c>
      <c r="T1668">
        <v>0.2</v>
      </c>
      <c r="U1668" s="8">
        <f>Table3[[#This Row],[Discount]]*Table3[[#This Row],[Revenue]]</f>
        <v>127800</v>
      </c>
      <c r="V1668" s="8">
        <f>Table3[[#This Row],[Revenue]]-Table3[[#This Row],[Total Discount]]</f>
        <v>511200</v>
      </c>
    </row>
    <row r="1669" spans="1:22" x14ac:dyDescent="0.35">
      <c r="A1669">
        <v>1665</v>
      </c>
      <c r="B1669" t="s">
        <v>4628</v>
      </c>
      <c r="C1669" s="5">
        <v>42496</v>
      </c>
      <c r="D1669" s="6">
        <v>2016</v>
      </c>
      <c r="E1669" s="5" t="s">
        <v>87</v>
      </c>
      <c r="F1669" s="7">
        <v>6</v>
      </c>
      <c r="G1669" t="s">
        <v>24</v>
      </c>
      <c r="H1669" t="s">
        <v>139</v>
      </c>
      <c r="I1669" t="s">
        <v>3299</v>
      </c>
      <c r="J1669" t="s">
        <v>27</v>
      </c>
      <c r="K1669" t="s">
        <v>141</v>
      </c>
      <c r="L1669">
        <v>60610</v>
      </c>
      <c r="M1669" t="s">
        <v>860</v>
      </c>
      <c r="N1669" t="s">
        <v>40</v>
      </c>
      <c r="O1669" t="s">
        <v>71</v>
      </c>
      <c r="P1669" t="s">
        <v>861</v>
      </c>
      <c r="Q1669" s="8">
        <v>5000</v>
      </c>
      <c r="R1669">
        <v>2</v>
      </c>
      <c r="S1669" s="8">
        <f>Table3[[#This Row],[Harga]]*Table3[[#This Row],[Quantity]]</f>
        <v>10000</v>
      </c>
      <c r="T1669">
        <v>0.8</v>
      </c>
      <c r="U1669" s="8">
        <f>Table3[[#This Row],[Discount]]*Table3[[#This Row],[Revenue]]</f>
        <v>8000</v>
      </c>
      <c r="V1669" s="8">
        <f>Table3[[#This Row],[Revenue]]-Table3[[#This Row],[Total Discount]]</f>
        <v>2000</v>
      </c>
    </row>
    <row r="1670" spans="1:22" x14ac:dyDescent="0.35">
      <c r="A1670">
        <v>1666</v>
      </c>
      <c r="B1670" t="s">
        <v>4629</v>
      </c>
      <c r="C1670" s="5">
        <v>42159</v>
      </c>
      <c r="D1670" s="6">
        <v>2015</v>
      </c>
      <c r="E1670" s="5" t="s">
        <v>34</v>
      </c>
      <c r="F1670" s="7">
        <v>4</v>
      </c>
      <c r="G1670" t="s">
        <v>24</v>
      </c>
      <c r="H1670" t="s">
        <v>139</v>
      </c>
      <c r="I1670" t="s">
        <v>2188</v>
      </c>
      <c r="J1670" t="s">
        <v>75</v>
      </c>
      <c r="K1670" t="s">
        <v>324</v>
      </c>
      <c r="L1670">
        <v>10024</v>
      </c>
      <c r="M1670" t="s">
        <v>546</v>
      </c>
      <c r="N1670" t="s">
        <v>40</v>
      </c>
      <c r="O1670" t="s">
        <v>63</v>
      </c>
      <c r="P1670" t="s">
        <v>547</v>
      </c>
      <c r="Q1670" s="8">
        <v>8000</v>
      </c>
      <c r="R1670">
        <v>4</v>
      </c>
      <c r="S1670" s="8">
        <f>Table3[[#This Row],[Harga]]*Table3[[#This Row],[Quantity]]</f>
        <v>32000</v>
      </c>
      <c r="T1670">
        <v>0</v>
      </c>
      <c r="U1670" s="8">
        <f>Table3[[#This Row],[Discount]]*Table3[[#This Row],[Revenue]]</f>
        <v>0</v>
      </c>
      <c r="V1670" s="8">
        <f>Table3[[#This Row],[Revenue]]-Table3[[#This Row],[Total Discount]]</f>
        <v>32000</v>
      </c>
    </row>
    <row r="1671" spans="1:22" x14ac:dyDescent="0.35">
      <c r="A1671">
        <v>1667</v>
      </c>
      <c r="B1671" t="s">
        <v>4630</v>
      </c>
      <c r="C1671" s="5">
        <v>42351</v>
      </c>
      <c r="D1671" s="6">
        <v>2015</v>
      </c>
      <c r="E1671" s="5" t="s">
        <v>66</v>
      </c>
      <c r="F1671" s="7">
        <v>13</v>
      </c>
      <c r="G1671" t="s">
        <v>35</v>
      </c>
      <c r="H1671" t="s">
        <v>25</v>
      </c>
      <c r="I1671" t="s">
        <v>4030</v>
      </c>
      <c r="J1671" t="s">
        <v>75</v>
      </c>
      <c r="K1671" t="s">
        <v>222</v>
      </c>
      <c r="L1671">
        <v>2151</v>
      </c>
      <c r="M1671" t="s">
        <v>4052</v>
      </c>
      <c r="N1671" t="s">
        <v>40</v>
      </c>
      <c r="O1671" t="s">
        <v>63</v>
      </c>
      <c r="P1671" t="s">
        <v>4053</v>
      </c>
      <c r="Q1671" s="8">
        <v>11000</v>
      </c>
      <c r="R1671">
        <v>3</v>
      </c>
      <c r="S1671" s="8">
        <f>Table3[[#This Row],[Harga]]*Table3[[#This Row],[Quantity]]</f>
        <v>33000</v>
      </c>
      <c r="T1671">
        <v>0</v>
      </c>
      <c r="U1671" s="8">
        <f>Table3[[#This Row],[Discount]]*Table3[[#This Row],[Revenue]]</f>
        <v>0</v>
      </c>
      <c r="V1671" s="8">
        <f>Table3[[#This Row],[Revenue]]-Table3[[#This Row],[Total Discount]]</f>
        <v>33000</v>
      </c>
    </row>
    <row r="1672" spans="1:22" x14ac:dyDescent="0.35">
      <c r="A1672">
        <v>1668</v>
      </c>
      <c r="B1672" t="s">
        <v>4631</v>
      </c>
      <c r="C1672" s="5">
        <v>42567</v>
      </c>
      <c r="D1672" s="6">
        <v>2016</v>
      </c>
      <c r="E1672" s="5" t="s">
        <v>104</v>
      </c>
      <c r="F1672" s="7">
        <v>16</v>
      </c>
      <c r="G1672" t="s">
        <v>35</v>
      </c>
      <c r="H1672" t="s">
        <v>131</v>
      </c>
      <c r="I1672" t="s">
        <v>2402</v>
      </c>
      <c r="J1672" t="s">
        <v>37</v>
      </c>
      <c r="K1672" t="s">
        <v>28</v>
      </c>
      <c r="L1672">
        <v>77036</v>
      </c>
      <c r="M1672" t="s">
        <v>1710</v>
      </c>
      <c r="N1672" t="s">
        <v>30</v>
      </c>
      <c r="O1672" t="s">
        <v>55</v>
      </c>
      <c r="P1672" t="s">
        <v>1711</v>
      </c>
      <c r="Q1672" s="8">
        <v>26000</v>
      </c>
      <c r="R1672">
        <v>3</v>
      </c>
      <c r="S1672" s="8">
        <f>Table3[[#This Row],[Harga]]*Table3[[#This Row],[Quantity]]</f>
        <v>78000</v>
      </c>
      <c r="T1672">
        <v>0.6</v>
      </c>
      <c r="U1672" s="8">
        <f>Table3[[#This Row],[Discount]]*Table3[[#This Row],[Revenue]]</f>
        <v>46800</v>
      </c>
      <c r="V1672" s="8">
        <f>Table3[[#This Row],[Revenue]]-Table3[[#This Row],[Total Discount]]</f>
        <v>31200</v>
      </c>
    </row>
    <row r="1673" spans="1:22" x14ac:dyDescent="0.35">
      <c r="A1673">
        <v>1669</v>
      </c>
      <c r="B1673" t="s">
        <v>4632</v>
      </c>
      <c r="C1673" s="5">
        <v>41670</v>
      </c>
      <c r="D1673" s="6">
        <v>2014</v>
      </c>
      <c r="E1673" s="5" t="s">
        <v>115</v>
      </c>
      <c r="F1673" s="7">
        <v>31</v>
      </c>
      <c r="G1673" t="s">
        <v>116</v>
      </c>
      <c r="H1673" t="s">
        <v>25</v>
      </c>
      <c r="I1673" t="s">
        <v>4633</v>
      </c>
      <c r="J1673" t="s">
        <v>27</v>
      </c>
      <c r="K1673" t="s">
        <v>248</v>
      </c>
      <c r="L1673">
        <v>92691</v>
      </c>
      <c r="M1673" t="s">
        <v>4634</v>
      </c>
      <c r="N1673" t="s">
        <v>30</v>
      </c>
      <c r="O1673" t="s">
        <v>31</v>
      </c>
      <c r="P1673" t="s">
        <v>4635</v>
      </c>
      <c r="Q1673" s="8">
        <v>291000</v>
      </c>
      <c r="R1673">
        <v>2</v>
      </c>
      <c r="S1673" s="8">
        <f>Table3[[#This Row],[Harga]]*Table3[[#This Row],[Quantity]]</f>
        <v>582000</v>
      </c>
      <c r="T1673">
        <v>0.15</v>
      </c>
      <c r="U1673" s="8">
        <f>Table3[[#This Row],[Discount]]*Table3[[#This Row],[Revenue]]</f>
        <v>87300</v>
      </c>
      <c r="V1673" s="8">
        <f>Table3[[#This Row],[Revenue]]-Table3[[#This Row],[Total Discount]]</f>
        <v>494700</v>
      </c>
    </row>
    <row r="1674" spans="1:22" x14ac:dyDescent="0.35">
      <c r="A1674">
        <v>1670</v>
      </c>
      <c r="B1674" t="s">
        <v>4636</v>
      </c>
      <c r="C1674" s="5">
        <v>41829</v>
      </c>
      <c r="D1674" s="6">
        <v>2014</v>
      </c>
      <c r="E1674" s="5" t="s">
        <v>104</v>
      </c>
      <c r="F1674" s="7">
        <v>9</v>
      </c>
      <c r="G1674" t="s">
        <v>24</v>
      </c>
      <c r="H1674" t="s">
        <v>25</v>
      </c>
      <c r="I1674" t="s">
        <v>1518</v>
      </c>
      <c r="J1674" t="s">
        <v>37</v>
      </c>
      <c r="K1674" t="s">
        <v>53</v>
      </c>
      <c r="L1674">
        <v>75217</v>
      </c>
      <c r="M1674" t="s">
        <v>2207</v>
      </c>
      <c r="N1674" t="s">
        <v>40</v>
      </c>
      <c r="O1674" t="s">
        <v>63</v>
      </c>
      <c r="P1674" t="s">
        <v>2208</v>
      </c>
      <c r="Q1674" s="8">
        <v>39000</v>
      </c>
      <c r="R1674">
        <v>2</v>
      </c>
      <c r="S1674" s="8">
        <f>Table3[[#This Row],[Harga]]*Table3[[#This Row],[Quantity]]</f>
        <v>78000</v>
      </c>
      <c r="T1674">
        <v>0.2</v>
      </c>
      <c r="U1674" s="8">
        <f>Table3[[#This Row],[Discount]]*Table3[[#This Row],[Revenue]]</f>
        <v>15600</v>
      </c>
      <c r="V1674" s="8">
        <f>Table3[[#This Row],[Revenue]]-Table3[[#This Row],[Total Discount]]</f>
        <v>62400</v>
      </c>
    </row>
    <row r="1675" spans="1:22" x14ac:dyDescent="0.35">
      <c r="A1675">
        <v>1671</v>
      </c>
      <c r="B1675" t="s">
        <v>4637</v>
      </c>
      <c r="C1675" s="5">
        <v>42329</v>
      </c>
      <c r="D1675" s="6">
        <v>2015</v>
      </c>
      <c r="E1675" s="5" t="s">
        <v>23</v>
      </c>
      <c r="F1675" s="7">
        <v>21</v>
      </c>
      <c r="G1675" t="s">
        <v>67</v>
      </c>
      <c r="H1675" t="s">
        <v>131</v>
      </c>
      <c r="I1675" t="s">
        <v>2683</v>
      </c>
      <c r="J1675" t="s">
        <v>27</v>
      </c>
      <c r="K1675" t="s">
        <v>222</v>
      </c>
      <c r="L1675">
        <v>89115</v>
      </c>
      <c r="M1675" t="s">
        <v>4638</v>
      </c>
      <c r="N1675" t="s">
        <v>30</v>
      </c>
      <c r="O1675" t="s">
        <v>31</v>
      </c>
      <c r="P1675" t="s">
        <v>4639</v>
      </c>
      <c r="Q1675" s="8">
        <v>142000</v>
      </c>
      <c r="R1675">
        <v>2</v>
      </c>
      <c r="S1675" s="8">
        <f>Table3[[#This Row],[Harga]]*Table3[[#This Row],[Quantity]]</f>
        <v>284000</v>
      </c>
      <c r="T1675">
        <v>0</v>
      </c>
      <c r="U1675" s="8">
        <f>Table3[[#This Row],[Discount]]*Table3[[#This Row],[Revenue]]</f>
        <v>0</v>
      </c>
      <c r="V1675" s="8">
        <f>Table3[[#This Row],[Revenue]]-Table3[[#This Row],[Total Discount]]</f>
        <v>284000</v>
      </c>
    </row>
    <row r="1676" spans="1:22" x14ac:dyDescent="0.35">
      <c r="A1676">
        <v>1672</v>
      </c>
      <c r="B1676" t="s">
        <v>4640</v>
      </c>
      <c r="C1676" s="5">
        <v>42454</v>
      </c>
      <c r="D1676" s="6">
        <v>2016</v>
      </c>
      <c r="E1676" s="5" t="s">
        <v>159</v>
      </c>
      <c r="F1676" s="7">
        <v>25</v>
      </c>
      <c r="G1676" t="s">
        <v>67</v>
      </c>
      <c r="H1676" t="s">
        <v>25</v>
      </c>
      <c r="I1676" t="s">
        <v>2685</v>
      </c>
      <c r="J1676" t="s">
        <v>27</v>
      </c>
      <c r="K1676" t="s">
        <v>127</v>
      </c>
      <c r="L1676">
        <v>73071</v>
      </c>
      <c r="M1676" t="s">
        <v>1205</v>
      </c>
      <c r="N1676" t="s">
        <v>135</v>
      </c>
      <c r="O1676" t="s">
        <v>162</v>
      </c>
      <c r="P1676" t="s">
        <v>4641</v>
      </c>
      <c r="Q1676" s="8">
        <v>133000</v>
      </c>
      <c r="R1676">
        <v>5</v>
      </c>
      <c r="S1676" s="8">
        <f>Table3[[#This Row],[Harga]]*Table3[[#This Row],[Quantity]]</f>
        <v>665000</v>
      </c>
      <c r="T1676">
        <v>0</v>
      </c>
      <c r="U1676" s="8">
        <f>Table3[[#This Row],[Discount]]*Table3[[#This Row],[Revenue]]</f>
        <v>0</v>
      </c>
      <c r="V1676" s="8">
        <f>Table3[[#This Row],[Revenue]]-Table3[[#This Row],[Total Discount]]</f>
        <v>665000</v>
      </c>
    </row>
    <row r="1677" spans="1:22" x14ac:dyDescent="0.35">
      <c r="A1677">
        <v>1673</v>
      </c>
      <c r="B1677" t="s">
        <v>4642</v>
      </c>
      <c r="C1677" s="5">
        <v>43001</v>
      </c>
      <c r="D1677" s="6">
        <v>2017</v>
      </c>
      <c r="E1677" s="5" t="s">
        <v>111</v>
      </c>
      <c r="F1677" s="7">
        <v>23</v>
      </c>
      <c r="G1677" t="s">
        <v>24</v>
      </c>
      <c r="H1677" t="s">
        <v>131</v>
      </c>
      <c r="I1677" t="s">
        <v>479</v>
      </c>
      <c r="J1677" t="s">
        <v>27</v>
      </c>
      <c r="K1677" t="s">
        <v>213</v>
      </c>
      <c r="L1677">
        <v>94122</v>
      </c>
      <c r="M1677" t="s">
        <v>2324</v>
      </c>
      <c r="N1677" t="s">
        <v>40</v>
      </c>
      <c r="O1677" t="s">
        <v>71</v>
      </c>
      <c r="P1677" t="s">
        <v>2325</v>
      </c>
      <c r="Q1677" s="8">
        <v>18000</v>
      </c>
      <c r="R1677">
        <v>6</v>
      </c>
      <c r="S1677" s="8">
        <f>Table3[[#This Row],[Harga]]*Table3[[#This Row],[Quantity]]</f>
        <v>108000</v>
      </c>
      <c r="T1677">
        <v>0.2</v>
      </c>
      <c r="U1677" s="8">
        <f>Table3[[#This Row],[Discount]]*Table3[[#This Row],[Revenue]]</f>
        <v>21600</v>
      </c>
      <c r="V1677" s="8">
        <f>Table3[[#This Row],[Revenue]]-Table3[[#This Row],[Total Discount]]</f>
        <v>86400</v>
      </c>
    </row>
    <row r="1678" spans="1:22" x14ac:dyDescent="0.35">
      <c r="A1678">
        <v>1674</v>
      </c>
      <c r="B1678" t="s">
        <v>4643</v>
      </c>
      <c r="C1678" s="5">
        <v>42342</v>
      </c>
      <c r="D1678" s="6">
        <v>2015</v>
      </c>
      <c r="E1678" s="5" t="s">
        <v>66</v>
      </c>
      <c r="F1678" s="7">
        <v>4</v>
      </c>
      <c r="G1678" t="s">
        <v>35</v>
      </c>
      <c r="H1678" t="s">
        <v>25</v>
      </c>
      <c r="I1678" t="s">
        <v>45</v>
      </c>
      <c r="J1678" t="s">
        <v>27</v>
      </c>
      <c r="K1678" t="s">
        <v>38</v>
      </c>
      <c r="L1678">
        <v>11550</v>
      </c>
      <c r="M1678" t="s">
        <v>4644</v>
      </c>
      <c r="N1678" t="s">
        <v>30</v>
      </c>
      <c r="O1678" t="s">
        <v>55</v>
      </c>
      <c r="P1678" t="s">
        <v>4645</v>
      </c>
      <c r="Q1678" s="8">
        <v>29000</v>
      </c>
      <c r="R1678">
        <v>3</v>
      </c>
      <c r="S1678" s="8">
        <f>Table3[[#This Row],[Harga]]*Table3[[#This Row],[Quantity]]</f>
        <v>87000</v>
      </c>
      <c r="T1678">
        <v>0</v>
      </c>
      <c r="U1678" s="8">
        <f>Table3[[#This Row],[Discount]]*Table3[[#This Row],[Revenue]]</f>
        <v>0</v>
      </c>
      <c r="V1678" s="8">
        <f>Table3[[#This Row],[Revenue]]-Table3[[#This Row],[Total Discount]]</f>
        <v>87000</v>
      </c>
    </row>
    <row r="1679" spans="1:22" x14ac:dyDescent="0.35">
      <c r="A1679">
        <v>1675</v>
      </c>
      <c r="B1679" t="s">
        <v>4646</v>
      </c>
      <c r="C1679" s="5">
        <v>42675</v>
      </c>
      <c r="D1679" s="6">
        <v>2016</v>
      </c>
      <c r="E1679" s="5" t="s">
        <v>23</v>
      </c>
      <c r="F1679" s="7">
        <v>1</v>
      </c>
      <c r="G1679" t="s">
        <v>67</v>
      </c>
      <c r="H1679" t="s">
        <v>25</v>
      </c>
      <c r="I1679" t="s">
        <v>4647</v>
      </c>
      <c r="J1679" t="s">
        <v>37</v>
      </c>
      <c r="K1679" t="s">
        <v>213</v>
      </c>
      <c r="L1679">
        <v>77301</v>
      </c>
      <c r="M1679" t="s">
        <v>4648</v>
      </c>
      <c r="N1679" t="s">
        <v>40</v>
      </c>
      <c r="O1679" t="s">
        <v>84</v>
      </c>
      <c r="P1679" t="s">
        <v>4649</v>
      </c>
      <c r="Q1679" s="8">
        <v>112000</v>
      </c>
      <c r="R1679">
        <v>9</v>
      </c>
      <c r="S1679" s="8">
        <f>Table3[[#This Row],[Harga]]*Table3[[#This Row],[Quantity]]</f>
        <v>1008000</v>
      </c>
      <c r="T1679">
        <v>0.2</v>
      </c>
      <c r="U1679" s="8">
        <f>Table3[[#This Row],[Discount]]*Table3[[#This Row],[Revenue]]</f>
        <v>201600</v>
      </c>
      <c r="V1679" s="8">
        <f>Table3[[#This Row],[Revenue]]-Table3[[#This Row],[Total Discount]]</f>
        <v>806400</v>
      </c>
    </row>
    <row r="1680" spans="1:22" x14ac:dyDescent="0.35">
      <c r="A1680">
        <v>1676</v>
      </c>
      <c r="B1680" t="s">
        <v>4650</v>
      </c>
      <c r="C1680" s="5">
        <v>42811</v>
      </c>
      <c r="D1680" s="6">
        <v>2017</v>
      </c>
      <c r="E1680" s="5" t="s">
        <v>159</v>
      </c>
      <c r="F1680" s="7">
        <v>17</v>
      </c>
      <c r="G1680" t="s">
        <v>24</v>
      </c>
      <c r="H1680" t="s">
        <v>139</v>
      </c>
      <c r="I1680" t="s">
        <v>863</v>
      </c>
      <c r="J1680" t="s">
        <v>75</v>
      </c>
      <c r="K1680" t="s">
        <v>329</v>
      </c>
      <c r="L1680">
        <v>77095</v>
      </c>
      <c r="M1680" t="s">
        <v>4035</v>
      </c>
      <c r="N1680" t="s">
        <v>40</v>
      </c>
      <c r="O1680" t="s">
        <v>71</v>
      </c>
      <c r="P1680" t="s">
        <v>4036</v>
      </c>
      <c r="Q1680" s="8">
        <v>11000</v>
      </c>
      <c r="R1680">
        <v>6</v>
      </c>
      <c r="S1680" s="8">
        <f>Table3[[#This Row],[Harga]]*Table3[[#This Row],[Quantity]]</f>
        <v>66000</v>
      </c>
      <c r="T1680">
        <v>0.8</v>
      </c>
      <c r="U1680" s="8">
        <f>Table3[[#This Row],[Discount]]*Table3[[#This Row],[Revenue]]</f>
        <v>52800</v>
      </c>
      <c r="V1680" s="8">
        <f>Table3[[#This Row],[Revenue]]-Table3[[#This Row],[Total Discount]]</f>
        <v>13200</v>
      </c>
    </row>
    <row r="1681" spans="1:22" x14ac:dyDescent="0.35">
      <c r="A1681">
        <v>1677</v>
      </c>
      <c r="B1681" t="s">
        <v>4651</v>
      </c>
      <c r="C1681" s="5">
        <v>43062</v>
      </c>
      <c r="D1681" s="6">
        <v>2017</v>
      </c>
      <c r="E1681" s="5" t="s">
        <v>23</v>
      </c>
      <c r="F1681" s="7">
        <v>23</v>
      </c>
      <c r="G1681" t="s">
        <v>116</v>
      </c>
      <c r="H1681" t="s">
        <v>25</v>
      </c>
      <c r="I1681" t="s">
        <v>704</v>
      </c>
      <c r="J1681" t="s">
        <v>27</v>
      </c>
      <c r="K1681" t="s">
        <v>89</v>
      </c>
      <c r="L1681">
        <v>19120</v>
      </c>
      <c r="M1681" t="s">
        <v>4652</v>
      </c>
      <c r="N1681" t="s">
        <v>30</v>
      </c>
      <c r="O1681" t="s">
        <v>55</v>
      </c>
      <c r="P1681" t="s">
        <v>4653</v>
      </c>
      <c r="Q1681" s="8">
        <v>25000</v>
      </c>
      <c r="R1681">
        <v>9</v>
      </c>
      <c r="S1681" s="8">
        <f>Table3[[#This Row],[Harga]]*Table3[[#This Row],[Quantity]]</f>
        <v>225000</v>
      </c>
      <c r="T1681">
        <v>0.2</v>
      </c>
      <c r="U1681" s="8">
        <f>Table3[[#This Row],[Discount]]*Table3[[#This Row],[Revenue]]</f>
        <v>45000</v>
      </c>
      <c r="V1681" s="8">
        <f>Table3[[#This Row],[Revenue]]-Table3[[#This Row],[Total Discount]]</f>
        <v>180000</v>
      </c>
    </row>
    <row r="1682" spans="1:22" x14ac:dyDescent="0.35">
      <c r="A1682">
        <v>1678</v>
      </c>
      <c r="B1682" t="s">
        <v>4654</v>
      </c>
      <c r="C1682" s="5">
        <v>42974</v>
      </c>
      <c r="D1682" s="6">
        <v>2017</v>
      </c>
      <c r="E1682" s="5" t="s">
        <v>93</v>
      </c>
      <c r="F1682" s="7">
        <v>27</v>
      </c>
      <c r="G1682" t="s">
        <v>51</v>
      </c>
      <c r="H1682" t="s">
        <v>25</v>
      </c>
      <c r="I1682" t="s">
        <v>2069</v>
      </c>
      <c r="J1682" t="s">
        <v>37</v>
      </c>
      <c r="K1682" t="s">
        <v>236</v>
      </c>
      <c r="L1682">
        <v>33614</v>
      </c>
      <c r="M1682" t="s">
        <v>3552</v>
      </c>
      <c r="N1682" t="s">
        <v>40</v>
      </c>
      <c r="O1682" t="s">
        <v>143</v>
      </c>
      <c r="P1682" t="s">
        <v>3553</v>
      </c>
      <c r="Q1682" s="8">
        <v>11000</v>
      </c>
      <c r="R1682">
        <v>1</v>
      </c>
      <c r="S1682" s="8">
        <f>Table3[[#This Row],[Harga]]*Table3[[#This Row],[Quantity]]</f>
        <v>11000</v>
      </c>
      <c r="T1682">
        <v>0.2</v>
      </c>
      <c r="U1682" s="8">
        <f>Table3[[#This Row],[Discount]]*Table3[[#This Row],[Revenue]]</f>
        <v>2200</v>
      </c>
      <c r="V1682" s="8">
        <f>Table3[[#This Row],[Revenue]]-Table3[[#This Row],[Total Discount]]</f>
        <v>8800</v>
      </c>
    </row>
    <row r="1683" spans="1:22" x14ac:dyDescent="0.35">
      <c r="A1683">
        <v>1679</v>
      </c>
      <c r="B1683" t="s">
        <v>4655</v>
      </c>
      <c r="C1683" s="5">
        <v>42342</v>
      </c>
      <c r="D1683" s="6">
        <v>2015</v>
      </c>
      <c r="E1683" s="5" t="s">
        <v>66</v>
      </c>
      <c r="F1683" s="7">
        <v>4</v>
      </c>
      <c r="G1683" t="s">
        <v>24</v>
      </c>
      <c r="H1683" t="s">
        <v>25</v>
      </c>
      <c r="I1683" t="s">
        <v>1630</v>
      </c>
      <c r="J1683" t="s">
        <v>27</v>
      </c>
      <c r="K1683" t="s">
        <v>113</v>
      </c>
      <c r="L1683">
        <v>10035</v>
      </c>
      <c r="M1683" t="s">
        <v>3542</v>
      </c>
      <c r="N1683" t="s">
        <v>40</v>
      </c>
      <c r="O1683" t="s">
        <v>143</v>
      </c>
      <c r="P1683" t="s">
        <v>3543</v>
      </c>
      <c r="Q1683" s="8">
        <v>15000</v>
      </c>
      <c r="R1683">
        <v>3</v>
      </c>
      <c r="S1683" s="8">
        <f>Table3[[#This Row],[Harga]]*Table3[[#This Row],[Quantity]]</f>
        <v>45000</v>
      </c>
      <c r="T1683">
        <v>0</v>
      </c>
      <c r="U1683" s="8">
        <f>Table3[[#This Row],[Discount]]*Table3[[#This Row],[Revenue]]</f>
        <v>0</v>
      </c>
      <c r="V1683" s="8">
        <f>Table3[[#This Row],[Revenue]]-Table3[[#This Row],[Total Discount]]</f>
        <v>45000</v>
      </c>
    </row>
    <row r="1684" spans="1:22" x14ac:dyDescent="0.35">
      <c r="A1684">
        <v>1680</v>
      </c>
      <c r="B1684" t="s">
        <v>4656</v>
      </c>
      <c r="C1684" s="5">
        <v>43015</v>
      </c>
      <c r="D1684" s="6">
        <v>2017</v>
      </c>
      <c r="E1684" s="5" t="s">
        <v>44</v>
      </c>
      <c r="F1684" s="7">
        <v>7</v>
      </c>
      <c r="G1684" t="s">
        <v>35</v>
      </c>
      <c r="H1684" t="s">
        <v>25</v>
      </c>
      <c r="I1684" t="s">
        <v>4030</v>
      </c>
      <c r="J1684" t="s">
        <v>75</v>
      </c>
      <c r="K1684" t="s">
        <v>227</v>
      </c>
      <c r="L1684">
        <v>28205</v>
      </c>
      <c r="M1684" t="s">
        <v>590</v>
      </c>
      <c r="N1684" t="s">
        <v>40</v>
      </c>
      <c r="O1684" t="s">
        <v>84</v>
      </c>
      <c r="P1684" t="s">
        <v>591</v>
      </c>
      <c r="Q1684" s="8">
        <v>726000</v>
      </c>
      <c r="R1684">
        <v>4</v>
      </c>
      <c r="S1684" s="8">
        <f>Table3[[#This Row],[Harga]]*Table3[[#This Row],[Quantity]]</f>
        <v>2904000</v>
      </c>
      <c r="T1684">
        <v>0.2</v>
      </c>
      <c r="U1684" s="8">
        <f>Table3[[#This Row],[Discount]]*Table3[[#This Row],[Revenue]]</f>
        <v>580800</v>
      </c>
      <c r="V1684" s="8">
        <f>Table3[[#This Row],[Revenue]]-Table3[[#This Row],[Total Discount]]</f>
        <v>2323200</v>
      </c>
    </row>
    <row r="1685" spans="1:22" x14ac:dyDescent="0.35">
      <c r="A1685">
        <v>1681</v>
      </c>
      <c r="B1685" t="s">
        <v>4657</v>
      </c>
      <c r="C1685" s="5">
        <v>42819</v>
      </c>
      <c r="D1685" s="6">
        <v>2017</v>
      </c>
      <c r="E1685" s="5" t="s">
        <v>159</v>
      </c>
      <c r="F1685" s="7">
        <v>25</v>
      </c>
      <c r="G1685" t="s">
        <v>51</v>
      </c>
      <c r="H1685" t="s">
        <v>25</v>
      </c>
      <c r="I1685" t="s">
        <v>3039</v>
      </c>
      <c r="J1685" t="s">
        <v>27</v>
      </c>
      <c r="K1685" t="s">
        <v>274</v>
      </c>
      <c r="L1685">
        <v>75081</v>
      </c>
      <c r="M1685" t="s">
        <v>4658</v>
      </c>
      <c r="N1685" t="s">
        <v>40</v>
      </c>
      <c r="O1685" t="s">
        <v>63</v>
      </c>
      <c r="P1685" t="s">
        <v>4659</v>
      </c>
      <c r="Q1685" s="8">
        <v>7000</v>
      </c>
      <c r="R1685">
        <v>2</v>
      </c>
      <c r="S1685" s="8">
        <f>Table3[[#This Row],[Harga]]*Table3[[#This Row],[Quantity]]</f>
        <v>14000</v>
      </c>
      <c r="T1685">
        <v>0.2</v>
      </c>
      <c r="U1685" s="8">
        <f>Table3[[#This Row],[Discount]]*Table3[[#This Row],[Revenue]]</f>
        <v>2800</v>
      </c>
      <c r="V1685" s="8">
        <f>Table3[[#This Row],[Revenue]]-Table3[[#This Row],[Total Discount]]</f>
        <v>11200</v>
      </c>
    </row>
    <row r="1686" spans="1:22" x14ac:dyDescent="0.35">
      <c r="A1686">
        <v>1682</v>
      </c>
      <c r="B1686" t="s">
        <v>4660</v>
      </c>
      <c r="C1686" s="5">
        <v>41860</v>
      </c>
      <c r="D1686" s="6">
        <v>2014</v>
      </c>
      <c r="E1686" s="5" t="s">
        <v>93</v>
      </c>
      <c r="F1686" s="7">
        <v>9</v>
      </c>
      <c r="G1686" t="s">
        <v>51</v>
      </c>
      <c r="H1686" t="s">
        <v>131</v>
      </c>
      <c r="I1686" t="s">
        <v>1875</v>
      </c>
      <c r="J1686" t="s">
        <v>75</v>
      </c>
      <c r="K1686" t="s">
        <v>274</v>
      </c>
      <c r="L1686">
        <v>98103</v>
      </c>
      <c r="M1686" t="s">
        <v>1439</v>
      </c>
      <c r="N1686" t="s">
        <v>135</v>
      </c>
      <c r="O1686" t="s">
        <v>136</v>
      </c>
      <c r="P1686" t="s">
        <v>1440</v>
      </c>
      <c r="Q1686" s="8">
        <v>1364000</v>
      </c>
      <c r="R1686">
        <v>4</v>
      </c>
      <c r="S1686" s="8">
        <f>Table3[[#This Row],[Harga]]*Table3[[#This Row],[Quantity]]</f>
        <v>5456000</v>
      </c>
      <c r="T1686">
        <v>0.2</v>
      </c>
      <c r="U1686" s="8">
        <f>Table3[[#This Row],[Discount]]*Table3[[#This Row],[Revenue]]</f>
        <v>1091200</v>
      </c>
      <c r="V1686" s="8">
        <f>Table3[[#This Row],[Revenue]]-Table3[[#This Row],[Total Discount]]</f>
        <v>4364800</v>
      </c>
    </row>
    <row r="1687" spans="1:22" x14ac:dyDescent="0.35">
      <c r="A1687">
        <v>1683</v>
      </c>
      <c r="B1687" t="s">
        <v>4661</v>
      </c>
      <c r="C1687" s="5">
        <v>41965</v>
      </c>
      <c r="D1687" s="6">
        <v>2014</v>
      </c>
      <c r="E1687" s="5" t="s">
        <v>23</v>
      </c>
      <c r="F1687" s="7">
        <v>22</v>
      </c>
      <c r="G1687" t="s">
        <v>35</v>
      </c>
      <c r="H1687" t="s">
        <v>25</v>
      </c>
      <c r="I1687" t="s">
        <v>4571</v>
      </c>
      <c r="J1687" t="s">
        <v>27</v>
      </c>
      <c r="K1687" t="s">
        <v>324</v>
      </c>
      <c r="L1687">
        <v>77506</v>
      </c>
      <c r="M1687" t="s">
        <v>2415</v>
      </c>
      <c r="N1687" t="s">
        <v>40</v>
      </c>
      <c r="O1687" t="s">
        <v>71</v>
      </c>
      <c r="P1687" t="s">
        <v>2416</v>
      </c>
      <c r="Q1687" s="8">
        <v>56000</v>
      </c>
      <c r="R1687">
        <v>1</v>
      </c>
      <c r="S1687" s="8">
        <f>Table3[[#This Row],[Harga]]*Table3[[#This Row],[Quantity]]</f>
        <v>56000</v>
      </c>
      <c r="T1687">
        <v>0.8</v>
      </c>
      <c r="U1687" s="8">
        <f>Table3[[#This Row],[Discount]]*Table3[[#This Row],[Revenue]]</f>
        <v>44800</v>
      </c>
      <c r="V1687" s="8">
        <f>Table3[[#This Row],[Revenue]]-Table3[[#This Row],[Total Discount]]</f>
        <v>11200</v>
      </c>
    </row>
    <row r="1688" spans="1:22" x14ac:dyDescent="0.35">
      <c r="A1688">
        <v>1684</v>
      </c>
      <c r="B1688" t="s">
        <v>4662</v>
      </c>
      <c r="C1688" s="5">
        <v>42896</v>
      </c>
      <c r="D1688" s="6">
        <v>2017</v>
      </c>
      <c r="E1688" s="5" t="s">
        <v>34</v>
      </c>
      <c r="F1688" s="7">
        <v>10</v>
      </c>
      <c r="G1688" t="s">
        <v>67</v>
      </c>
      <c r="H1688" t="s">
        <v>25</v>
      </c>
      <c r="I1688" t="s">
        <v>2543</v>
      </c>
      <c r="J1688" t="s">
        <v>27</v>
      </c>
      <c r="K1688" t="s">
        <v>166</v>
      </c>
      <c r="L1688">
        <v>19143</v>
      </c>
      <c r="M1688" t="s">
        <v>4663</v>
      </c>
      <c r="N1688" t="s">
        <v>40</v>
      </c>
      <c r="O1688" t="s">
        <v>63</v>
      </c>
      <c r="P1688" t="s">
        <v>4664</v>
      </c>
      <c r="Q1688" s="8">
        <v>41000</v>
      </c>
      <c r="R1688">
        <v>6</v>
      </c>
      <c r="S1688" s="8">
        <f>Table3[[#This Row],[Harga]]*Table3[[#This Row],[Quantity]]</f>
        <v>246000</v>
      </c>
      <c r="T1688">
        <v>0.2</v>
      </c>
      <c r="U1688" s="8">
        <f>Table3[[#This Row],[Discount]]*Table3[[#This Row],[Revenue]]</f>
        <v>49200</v>
      </c>
      <c r="V1688" s="8">
        <f>Table3[[#This Row],[Revenue]]-Table3[[#This Row],[Total Discount]]</f>
        <v>196800</v>
      </c>
    </row>
    <row r="1689" spans="1:22" x14ac:dyDescent="0.35">
      <c r="A1689">
        <v>1685</v>
      </c>
      <c r="B1689" t="s">
        <v>4665</v>
      </c>
      <c r="C1689" s="5">
        <v>42917</v>
      </c>
      <c r="D1689" s="6">
        <v>2017</v>
      </c>
      <c r="E1689" s="5" t="s">
        <v>104</v>
      </c>
      <c r="F1689" s="7">
        <v>1</v>
      </c>
      <c r="G1689" t="s">
        <v>35</v>
      </c>
      <c r="H1689" t="s">
        <v>25</v>
      </c>
      <c r="I1689" t="s">
        <v>3324</v>
      </c>
      <c r="J1689" t="s">
        <v>75</v>
      </c>
      <c r="K1689" t="s">
        <v>213</v>
      </c>
      <c r="L1689">
        <v>46203</v>
      </c>
      <c r="M1689" t="s">
        <v>4112</v>
      </c>
      <c r="N1689" t="s">
        <v>40</v>
      </c>
      <c r="O1689" t="s">
        <v>84</v>
      </c>
      <c r="P1689" t="s">
        <v>4113</v>
      </c>
      <c r="Q1689" s="8">
        <v>444000</v>
      </c>
      <c r="R1689">
        <v>4</v>
      </c>
      <c r="S1689" s="8">
        <f>Table3[[#This Row],[Harga]]*Table3[[#This Row],[Quantity]]</f>
        <v>1776000</v>
      </c>
      <c r="T1689">
        <v>0</v>
      </c>
      <c r="U1689" s="8">
        <f>Table3[[#This Row],[Discount]]*Table3[[#This Row],[Revenue]]</f>
        <v>0</v>
      </c>
      <c r="V1689" s="8">
        <f>Table3[[#This Row],[Revenue]]-Table3[[#This Row],[Total Discount]]</f>
        <v>1776000</v>
      </c>
    </row>
    <row r="1690" spans="1:22" x14ac:dyDescent="0.35">
      <c r="A1690">
        <v>1686</v>
      </c>
      <c r="B1690" t="s">
        <v>4666</v>
      </c>
      <c r="C1690" s="5">
        <v>41964</v>
      </c>
      <c r="D1690" s="6">
        <v>2014</v>
      </c>
      <c r="E1690" s="5" t="s">
        <v>23</v>
      </c>
      <c r="F1690" s="7">
        <v>21</v>
      </c>
      <c r="G1690" t="s">
        <v>51</v>
      </c>
      <c r="H1690" t="s">
        <v>139</v>
      </c>
      <c r="I1690" t="s">
        <v>4667</v>
      </c>
      <c r="J1690" t="s">
        <v>37</v>
      </c>
      <c r="K1690" t="s">
        <v>166</v>
      </c>
      <c r="L1690">
        <v>40475</v>
      </c>
      <c r="M1690" t="s">
        <v>1720</v>
      </c>
      <c r="N1690" t="s">
        <v>135</v>
      </c>
      <c r="O1690" t="s">
        <v>136</v>
      </c>
      <c r="P1690" t="s">
        <v>1721</v>
      </c>
      <c r="Q1690" s="8">
        <v>30000</v>
      </c>
      <c r="R1690">
        <v>1</v>
      </c>
      <c r="S1690" s="8">
        <f>Table3[[#This Row],[Harga]]*Table3[[#This Row],[Quantity]]</f>
        <v>30000</v>
      </c>
      <c r="T1690">
        <v>0</v>
      </c>
      <c r="U1690" s="8">
        <f>Table3[[#This Row],[Discount]]*Table3[[#This Row],[Revenue]]</f>
        <v>0</v>
      </c>
      <c r="V1690" s="8">
        <f>Table3[[#This Row],[Revenue]]-Table3[[#This Row],[Total Discount]]</f>
        <v>30000</v>
      </c>
    </row>
    <row r="1691" spans="1:22" x14ac:dyDescent="0.35">
      <c r="A1691">
        <v>1687</v>
      </c>
      <c r="B1691" t="s">
        <v>4668</v>
      </c>
      <c r="C1691" s="5">
        <v>42128</v>
      </c>
      <c r="D1691" s="6">
        <v>2015</v>
      </c>
      <c r="E1691" s="5" t="s">
        <v>87</v>
      </c>
      <c r="F1691" s="7">
        <v>4</v>
      </c>
      <c r="G1691" t="s">
        <v>24</v>
      </c>
      <c r="H1691" t="s">
        <v>25</v>
      </c>
      <c r="I1691" t="s">
        <v>753</v>
      </c>
      <c r="J1691" t="s">
        <v>37</v>
      </c>
      <c r="K1691" t="s">
        <v>193</v>
      </c>
      <c r="L1691">
        <v>60477</v>
      </c>
      <c r="M1691" t="s">
        <v>1710</v>
      </c>
      <c r="N1691" t="s">
        <v>30</v>
      </c>
      <c r="O1691" t="s">
        <v>55</v>
      </c>
      <c r="P1691" t="s">
        <v>1711</v>
      </c>
      <c r="Q1691" s="8">
        <v>26000</v>
      </c>
      <c r="R1691">
        <v>7</v>
      </c>
      <c r="S1691" s="8">
        <f>Table3[[#This Row],[Harga]]*Table3[[#This Row],[Quantity]]</f>
        <v>182000</v>
      </c>
      <c r="T1691">
        <v>0.6</v>
      </c>
      <c r="U1691" s="8">
        <f>Table3[[#This Row],[Discount]]*Table3[[#This Row],[Revenue]]</f>
        <v>109200</v>
      </c>
      <c r="V1691" s="8">
        <f>Table3[[#This Row],[Revenue]]-Table3[[#This Row],[Total Discount]]</f>
        <v>72800</v>
      </c>
    </row>
    <row r="1692" spans="1:22" x14ac:dyDescent="0.35">
      <c r="A1692">
        <v>1688</v>
      </c>
      <c r="B1692" t="s">
        <v>4669</v>
      </c>
      <c r="C1692" s="5">
        <v>42884</v>
      </c>
      <c r="D1692" s="6">
        <v>2017</v>
      </c>
      <c r="E1692" s="5" t="s">
        <v>87</v>
      </c>
      <c r="F1692" s="7">
        <v>29</v>
      </c>
      <c r="G1692" t="s">
        <v>51</v>
      </c>
      <c r="H1692" t="s">
        <v>25</v>
      </c>
      <c r="I1692" t="s">
        <v>2757</v>
      </c>
      <c r="J1692" t="s">
        <v>27</v>
      </c>
      <c r="K1692" t="s">
        <v>283</v>
      </c>
      <c r="L1692">
        <v>77095</v>
      </c>
      <c r="M1692" t="s">
        <v>4670</v>
      </c>
      <c r="N1692" t="s">
        <v>30</v>
      </c>
      <c r="O1692" t="s">
        <v>55</v>
      </c>
      <c r="P1692" t="s">
        <v>4671</v>
      </c>
      <c r="Q1692" s="8">
        <v>66000</v>
      </c>
      <c r="R1692">
        <v>4</v>
      </c>
      <c r="S1692" s="8">
        <f>Table3[[#This Row],[Harga]]*Table3[[#This Row],[Quantity]]</f>
        <v>264000</v>
      </c>
      <c r="T1692">
        <v>0.6</v>
      </c>
      <c r="U1692" s="8">
        <f>Table3[[#This Row],[Discount]]*Table3[[#This Row],[Revenue]]</f>
        <v>158400</v>
      </c>
      <c r="V1692" s="8">
        <f>Table3[[#This Row],[Revenue]]-Table3[[#This Row],[Total Discount]]</f>
        <v>105600</v>
      </c>
    </row>
    <row r="1693" spans="1:22" x14ac:dyDescent="0.35">
      <c r="A1693">
        <v>1689</v>
      </c>
      <c r="B1693" t="s">
        <v>4672</v>
      </c>
      <c r="C1693" s="5">
        <v>42294</v>
      </c>
      <c r="D1693" s="6">
        <v>2015</v>
      </c>
      <c r="E1693" s="5" t="s">
        <v>44</v>
      </c>
      <c r="F1693" s="7">
        <v>17</v>
      </c>
      <c r="G1693" t="s">
        <v>24</v>
      </c>
      <c r="H1693" t="s">
        <v>139</v>
      </c>
      <c r="I1693" t="s">
        <v>2588</v>
      </c>
      <c r="J1693" t="s">
        <v>27</v>
      </c>
      <c r="K1693" t="s">
        <v>545</v>
      </c>
      <c r="L1693">
        <v>90004</v>
      </c>
      <c r="M1693" t="s">
        <v>152</v>
      </c>
      <c r="N1693" t="s">
        <v>40</v>
      </c>
      <c r="O1693" t="s">
        <v>84</v>
      </c>
      <c r="P1693" t="s">
        <v>153</v>
      </c>
      <c r="Q1693" s="8">
        <v>78000</v>
      </c>
      <c r="R1693">
        <v>2</v>
      </c>
      <c r="S1693" s="8">
        <f>Table3[[#This Row],[Harga]]*Table3[[#This Row],[Quantity]]</f>
        <v>156000</v>
      </c>
      <c r="T1693">
        <v>0</v>
      </c>
      <c r="U1693" s="8">
        <f>Table3[[#This Row],[Discount]]*Table3[[#This Row],[Revenue]]</f>
        <v>0</v>
      </c>
      <c r="V1693" s="8">
        <f>Table3[[#This Row],[Revenue]]-Table3[[#This Row],[Total Discount]]</f>
        <v>156000</v>
      </c>
    </row>
    <row r="1694" spans="1:22" x14ac:dyDescent="0.35">
      <c r="A1694">
        <v>1690</v>
      </c>
      <c r="B1694" t="s">
        <v>4673</v>
      </c>
      <c r="C1694" s="5">
        <v>41752</v>
      </c>
      <c r="D1694" s="6">
        <v>2014</v>
      </c>
      <c r="E1694" s="5" t="s">
        <v>58</v>
      </c>
      <c r="F1694" s="7">
        <v>23</v>
      </c>
      <c r="G1694" t="s">
        <v>51</v>
      </c>
      <c r="H1694" t="s">
        <v>25</v>
      </c>
      <c r="I1694" t="s">
        <v>4556</v>
      </c>
      <c r="J1694" t="s">
        <v>75</v>
      </c>
      <c r="K1694" t="s">
        <v>151</v>
      </c>
      <c r="L1694">
        <v>43229</v>
      </c>
      <c r="M1694" t="s">
        <v>541</v>
      </c>
      <c r="N1694" t="s">
        <v>30</v>
      </c>
      <c r="O1694" t="s">
        <v>108</v>
      </c>
      <c r="P1694" t="s">
        <v>542</v>
      </c>
      <c r="Q1694" s="8">
        <v>322000</v>
      </c>
      <c r="R1694">
        <v>2</v>
      </c>
      <c r="S1694" s="8">
        <f>Table3[[#This Row],[Harga]]*Table3[[#This Row],[Quantity]]</f>
        <v>644000</v>
      </c>
      <c r="T1694">
        <v>0.3</v>
      </c>
      <c r="U1694" s="8">
        <f>Table3[[#This Row],[Discount]]*Table3[[#This Row],[Revenue]]</f>
        <v>193200</v>
      </c>
      <c r="V1694" s="8">
        <f>Table3[[#This Row],[Revenue]]-Table3[[#This Row],[Total Discount]]</f>
        <v>450800</v>
      </c>
    </row>
    <row r="1695" spans="1:22" x14ac:dyDescent="0.35">
      <c r="A1695">
        <v>1691</v>
      </c>
      <c r="B1695" t="s">
        <v>4674</v>
      </c>
      <c r="C1695" s="5">
        <v>42855</v>
      </c>
      <c r="D1695" s="6">
        <v>2017</v>
      </c>
      <c r="E1695" s="5" t="s">
        <v>58</v>
      </c>
      <c r="F1695" s="7">
        <v>30</v>
      </c>
      <c r="G1695" t="s">
        <v>35</v>
      </c>
      <c r="H1695" t="s">
        <v>25</v>
      </c>
      <c r="I1695" t="s">
        <v>1083</v>
      </c>
      <c r="J1695" t="s">
        <v>27</v>
      </c>
      <c r="K1695" t="s">
        <v>113</v>
      </c>
      <c r="L1695">
        <v>43229</v>
      </c>
      <c r="M1695" t="s">
        <v>4052</v>
      </c>
      <c r="N1695" t="s">
        <v>40</v>
      </c>
      <c r="O1695" t="s">
        <v>63</v>
      </c>
      <c r="P1695" t="s">
        <v>4053</v>
      </c>
      <c r="Q1695" s="8">
        <v>11000</v>
      </c>
      <c r="R1695">
        <v>2</v>
      </c>
      <c r="S1695" s="8">
        <f>Table3[[#This Row],[Harga]]*Table3[[#This Row],[Quantity]]</f>
        <v>22000</v>
      </c>
      <c r="T1695">
        <v>0.2</v>
      </c>
      <c r="U1695" s="8">
        <f>Table3[[#This Row],[Discount]]*Table3[[#This Row],[Revenue]]</f>
        <v>4400</v>
      </c>
      <c r="V1695" s="8">
        <f>Table3[[#This Row],[Revenue]]-Table3[[#This Row],[Total Discount]]</f>
        <v>17600</v>
      </c>
    </row>
    <row r="1696" spans="1:22" x14ac:dyDescent="0.35">
      <c r="A1696">
        <v>1692</v>
      </c>
      <c r="B1696" t="s">
        <v>4675</v>
      </c>
      <c r="C1696" s="5">
        <v>42633</v>
      </c>
      <c r="D1696" s="6">
        <v>2016</v>
      </c>
      <c r="E1696" s="5" t="s">
        <v>111</v>
      </c>
      <c r="F1696" s="7">
        <v>20</v>
      </c>
      <c r="G1696" t="s">
        <v>35</v>
      </c>
      <c r="H1696" t="s">
        <v>139</v>
      </c>
      <c r="I1696" t="s">
        <v>3702</v>
      </c>
      <c r="J1696" t="s">
        <v>37</v>
      </c>
      <c r="K1696" t="s">
        <v>188</v>
      </c>
      <c r="L1696">
        <v>94122</v>
      </c>
      <c r="M1696" t="s">
        <v>4405</v>
      </c>
      <c r="N1696" t="s">
        <v>40</v>
      </c>
      <c r="O1696" t="s">
        <v>63</v>
      </c>
      <c r="P1696" t="s">
        <v>4406</v>
      </c>
      <c r="Q1696" s="8">
        <v>22000</v>
      </c>
      <c r="R1696">
        <v>9</v>
      </c>
      <c r="S1696" s="8">
        <f>Table3[[#This Row],[Harga]]*Table3[[#This Row],[Quantity]]</f>
        <v>198000</v>
      </c>
      <c r="T1696">
        <v>0</v>
      </c>
      <c r="U1696" s="8">
        <f>Table3[[#This Row],[Discount]]*Table3[[#This Row],[Revenue]]</f>
        <v>0</v>
      </c>
      <c r="V1696" s="8">
        <f>Table3[[#This Row],[Revenue]]-Table3[[#This Row],[Total Discount]]</f>
        <v>198000</v>
      </c>
    </row>
    <row r="1697" spans="1:22" x14ac:dyDescent="0.35">
      <c r="A1697">
        <v>1693</v>
      </c>
      <c r="B1697" t="s">
        <v>4676</v>
      </c>
      <c r="C1697" s="5">
        <v>42615</v>
      </c>
      <c r="D1697" s="6">
        <v>2016</v>
      </c>
      <c r="E1697" s="5" t="s">
        <v>111</v>
      </c>
      <c r="F1697" s="7">
        <v>2</v>
      </c>
      <c r="G1697" t="s">
        <v>51</v>
      </c>
      <c r="H1697" t="s">
        <v>59</v>
      </c>
      <c r="I1697" t="s">
        <v>955</v>
      </c>
      <c r="J1697" t="s">
        <v>27</v>
      </c>
      <c r="K1697" t="s">
        <v>133</v>
      </c>
      <c r="L1697">
        <v>53711</v>
      </c>
      <c r="M1697" t="s">
        <v>4677</v>
      </c>
      <c r="N1697" t="s">
        <v>40</v>
      </c>
      <c r="O1697" t="s">
        <v>180</v>
      </c>
      <c r="P1697" t="s">
        <v>4678</v>
      </c>
      <c r="Q1697" s="8">
        <v>2000</v>
      </c>
      <c r="R1697">
        <v>1</v>
      </c>
      <c r="S1697" s="8">
        <f>Table3[[#This Row],[Harga]]*Table3[[#This Row],[Quantity]]</f>
        <v>2000</v>
      </c>
      <c r="T1697">
        <v>0</v>
      </c>
      <c r="U1697" s="8">
        <f>Table3[[#This Row],[Discount]]*Table3[[#This Row],[Revenue]]</f>
        <v>0</v>
      </c>
      <c r="V1697" s="8">
        <f>Table3[[#This Row],[Revenue]]-Table3[[#This Row],[Total Discount]]</f>
        <v>2000</v>
      </c>
    </row>
    <row r="1698" spans="1:22" x14ac:dyDescent="0.35">
      <c r="A1698">
        <v>1694</v>
      </c>
      <c r="B1698" t="s">
        <v>4679</v>
      </c>
      <c r="C1698" s="5">
        <v>42121</v>
      </c>
      <c r="D1698" s="6">
        <v>2015</v>
      </c>
      <c r="E1698" s="5" t="s">
        <v>58</v>
      </c>
      <c r="F1698" s="7">
        <v>27</v>
      </c>
      <c r="G1698" t="s">
        <v>51</v>
      </c>
      <c r="H1698" t="s">
        <v>25</v>
      </c>
      <c r="I1698" t="s">
        <v>4347</v>
      </c>
      <c r="J1698" t="s">
        <v>75</v>
      </c>
      <c r="K1698" t="s">
        <v>38</v>
      </c>
      <c r="L1698">
        <v>80013</v>
      </c>
      <c r="M1698" t="s">
        <v>4056</v>
      </c>
      <c r="N1698" t="s">
        <v>40</v>
      </c>
      <c r="O1698" t="s">
        <v>78</v>
      </c>
      <c r="P1698" t="s">
        <v>4057</v>
      </c>
      <c r="Q1698" s="8">
        <v>61000</v>
      </c>
      <c r="R1698">
        <v>5</v>
      </c>
      <c r="S1698" s="8">
        <f>Table3[[#This Row],[Harga]]*Table3[[#This Row],[Quantity]]</f>
        <v>305000</v>
      </c>
      <c r="T1698">
        <v>0.2</v>
      </c>
      <c r="U1698" s="8">
        <f>Table3[[#This Row],[Discount]]*Table3[[#This Row],[Revenue]]</f>
        <v>61000</v>
      </c>
      <c r="V1698" s="8">
        <f>Table3[[#This Row],[Revenue]]-Table3[[#This Row],[Total Discount]]</f>
        <v>244000</v>
      </c>
    </row>
    <row r="1699" spans="1:22" x14ac:dyDescent="0.35">
      <c r="A1699">
        <v>1695</v>
      </c>
      <c r="B1699" t="s">
        <v>4680</v>
      </c>
      <c r="C1699" s="5">
        <v>42253</v>
      </c>
      <c r="D1699" s="6">
        <v>2015</v>
      </c>
      <c r="E1699" s="5" t="s">
        <v>111</v>
      </c>
      <c r="F1699" s="7">
        <v>6</v>
      </c>
      <c r="G1699" t="s">
        <v>35</v>
      </c>
      <c r="H1699" t="s">
        <v>25</v>
      </c>
      <c r="I1699" t="s">
        <v>1211</v>
      </c>
      <c r="J1699" t="s">
        <v>75</v>
      </c>
      <c r="K1699" t="s">
        <v>420</v>
      </c>
      <c r="L1699">
        <v>10024</v>
      </c>
      <c r="M1699" t="s">
        <v>1502</v>
      </c>
      <c r="N1699" t="s">
        <v>30</v>
      </c>
      <c r="O1699" t="s">
        <v>108</v>
      </c>
      <c r="P1699" t="s">
        <v>1503</v>
      </c>
      <c r="Q1699" s="8">
        <v>302000</v>
      </c>
      <c r="R1699">
        <v>2</v>
      </c>
      <c r="S1699" s="8">
        <f>Table3[[#This Row],[Harga]]*Table3[[#This Row],[Quantity]]</f>
        <v>604000</v>
      </c>
      <c r="T1699">
        <v>0.1</v>
      </c>
      <c r="U1699" s="8">
        <f>Table3[[#This Row],[Discount]]*Table3[[#This Row],[Revenue]]</f>
        <v>60400</v>
      </c>
      <c r="V1699" s="8">
        <f>Table3[[#This Row],[Revenue]]-Table3[[#This Row],[Total Discount]]</f>
        <v>543600</v>
      </c>
    </row>
    <row r="1700" spans="1:22" x14ac:dyDescent="0.35">
      <c r="A1700">
        <v>1696</v>
      </c>
      <c r="B1700" t="s">
        <v>4681</v>
      </c>
      <c r="C1700" s="5">
        <v>42518</v>
      </c>
      <c r="D1700" s="6">
        <v>2016</v>
      </c>
      <c r="E1700" s="5" t="s">
        <v>87</v>
      </c>
      <c r="F1700" s="7">
        <v>28</v>
      </c>
      <c r="G1700" t="s">
        <v>67</v>
      </c>
      <c r="H1700" t="s">
        <v>25</v>
      </c>
      <c r="I1700" t="s">
        <v>307</v>
      </c>
      <c r="J1700" t="s">
        <v>27</v>
      </c>
      <c r="K1700" t="s">
        <v>227</v>
      </c>
      <c r="L1700">
        <v>90004</v>
      </c>
      <c r="M1700" t="s">
        <v>421</v>
      </c>
      <c r="N1700" t="s">
        <v>40</v>
      </c>
      <c r="O1700" t="s">
        <v>78</v>
      </c>
      <c r="P1700" t="s">
        <v>422</v>
      </c>
      <c r="Q1700" s="8">
        <v>53000</v>
      </c>
      <c r="R1700">
        <v>2</v>
      </c>
      <c r="S1700" s="8">
        <f>Table3[[#This Row],[Harga]]*Table3[[#This Row],[Quantity]]</f>
        <v>106000</v>
      </c>
      <c r="T1700">
        <v>0</v>
      </c>
      <c r="U1700" s="8">
        <f>Table3[[#This Row],[Discount]]*Table3[[#This Row],[Revenue]]</f>
        <v>0</v>
      </c>
      <c r="V1700" s="8">
        <f>Table3[[#This Row],[Revenue]]-Table3[[#This Row],[Total Discount]]</f>
        <v>106000</v>
      </c>
    </row>
    <row r="1701" spans="1:22" x14ac:dyDescent="0.35">
      <c r="A1701">
        <v>1697</v>
      </c>
      <c r="B1701" t="s">
        <v>4682</v>
      </c>
      <c r="C1701" s="5">
        <v>42271</v>
      </c>
      <c r="D1701" s="6">
        <v>2015</v>
      </c>
      <c r="E1701" s="5" t="s">
        <v>111</v>
      </c>
      <c r="F1701" s="7">
        <v>24</v>
      </c>
      <c r="G1701" t="s">
        <v>35</v>
      </c>
      <c r="H1701" t="s">
        <v>25</v>
      </c>
      <c r="I1701" t="s">
        <v>1827</v>
      </c>
      <c r="J1701" t="s">
        <v>75</v>
      </c>
      <c r="K1701" t="s">
        <v>500</v>
      </c>
      <c r="L1701">
        <v>52001</v>
      </c>
      <c r="M1701" t="s">
        <v>4683</v>
      </c>
      <c r="N1701" t="s">
        <v>40</v>
      </c>
      <c r="O1701" t="s">
        <v>71</v>
      </c>
      <c r="P1701" t="s">
        <v>4684</v>
      </c>
      <c r="Q1701" s="8">
        <v>16000</v>
      </c>
      <c r="R1701">
        <v>4</v>
      </c>
      <c r="S1701" s="8">
        <f>Table3[[#This Row],[Harga]]*Table3[[#This Row],[Quantity]]</f>
        <v>64000</v>
      </c>
      <c r="T1701">
        <v>0</v>
      </c>
      <c r="U1701" s="8">
        <f>Table3[[#This Row],[Discount]]*Table3[[#This Row],[Revenue]]</f>
        <v>0</v>
      </c>
      <c r="V1701" s="8">
        <f>Table3[[#This Row],[Revenue]]-Table3[[#This Row],[Total Discount]]</f>
        <v>64000</v>
      </c>
    </row>
    <row r="1702" spans="1:22" x14ac:dyDescent="0.35">
      <c r="A1702">
        <v>1698</v>
      </c>
      <c r="B1702" t="s">
        <v>4685</v>
      </c>
      <c r="C1702" s="5">
        <v>42919</v>
      </c>
      <c r="D1702" s="6">
        <v>2017</v>
      </c>
      <c r="E1702" s="5" t="s">
        <v>104</v>
      </c>
      <c r="F1702" s="7">
        <v>3</v>
      </c>
      <c r="G1702" t="s">
        <v>24</v>
      </c>
      <c r="H1702" t="s">
        <v>139</v>
      </c>
      <c r="I1702" t="s">
        <v>2295</v>
      </c>
      <c r="J1702" t="s">
        <v>75</v>
      </c>
      <c r="K1702" t="s">
        <v>82</v>
      </c>
      <c r="L1702">
        <v>43130</v>
      </c>
      <c r="M1702" t="s">
        <v>4686</v>
      </c>
      <c r="N1702" t="s">
        <v>40</v>
      </c>
      <c r="O1702" t="s">
        <v>63</v>
      </c>
      <c r="P1702" t="s">
        <v>4687</v>
      </c>
      <c r="Q1702" s="8">
        <v>33000</v>
      </c>
      <c r="R1702">
        <v>4</v>
      </c>
      <c r="S1702" s="8">
        <f>Table3[[#This Row],[Harga]]*Table3[[#This Row],[Quantity]]</f>
        <v>132000</v>
      </c>
      <c r="T1702">
        <v>0.2</v>
      </c>
      <c r="U1702" s="8">
        <f>Table3[[#This Row],[Discount]]*Table3[[#This Row],[Revenue]]</f>
        <v>26400</v>
      </c>
      <c r="V1702" s="8">
        <f>Table3[[#This Row],[Revenue]]-Table3[[#This Row],[Total Discount]]</f>
        <v>105600</v>
      </c>
    </row>
    <row r="1703" spans="1:22" x14ac:dyDescent="0.35">
      <c r="A1703">
        <v>1699</v>
      </c>
      <c r="B1703" t="s">
        <v>4688</v>
      </c>
      <c r="C1703" s="5">
        <v>43077</v>
      </c>
      <c r="D1703" s="6">
        <v>2017</v>
      </c>
      <c r="E1703" s="5" t="s">
        <v>66</v>
      </c>
      <c r="F1703" s="7">
        <v>8</v>
      </c>
      <c r="G1703" t="s">
        <v>24</v>
      </c>
      <c r="H1703" t="s">
        <v>25</v>
      </c>
      <c r="I1703" t="s">
        <v>797</v>
      </c>
      <c r="J1703" t="s">
        <v>27</v>
      </c>
      <c r="K1703" t="s">
        <v>89</v>
      </c>
      <c r="L1703">
        <v>90301</v>
      </c>
      <c r="M1703" t="s">
        <v>4689</v>
      </c>
      <c r="N1703" t="s">
        <v>40</v>
      </c>
      <c r="O1703" t="s">
        <v>84</v>
      </c>
      <c r="P1703" t="s">
        <v>4690</v>
      </c>
      <c r="Q1703" s="8">
        <v>30000</v>
      </c>
      <c r="R1703">
        <v>3</v>
      </c>
      <c r="S1703" s="8">
        <f>Table3[[#This Row],[Harga]]*Table3[[#This Row],[Quantity]]</f>
        <v>90000</v>
      </c>
      <c r="T1703">
        <v>0</v>
      </c>
      <c r="U1703" s="8">
        <f>Table3[[#This Row],[Discount]]*Table3[[#This Row],[Revenue]]</f>
        <v>0</v>
      </c>
      <c r="V1703" s="8">
        <f>Table3[[#This Row],[Revenue]]-Table3[[#This Row],[Total Discount]]</f>
        <v>90000</v>
      </c>
    </row>
    <row r="1704" spans="1:22" x14ac:dyDescent="0.35">
      <c r="A1704">
        <v>1700</v>
      </c>
      <c r="B1704" t="s">
        <v>4691</v>
      </c>
      <c r="C1704" s="5">
        <v>43074</v>
      </c>
      <c r="D1704" s="6">
        <v>2017</v>
      </c>
      <c r="E1704" s="5" t="s">
        <v>66</v>
      </c>
      <c r="F1704" s="7">
        <v>5</v>
      </c>
      <c r="G1704" t="s">
        <v>35</v>
      </c>
      <c r="H1704" t="s">
        <v>139</v>
      </c>
      <c r="I1704" t="s">
        <v>1282</v>
      </c>
      <c r="J1704" t="s">
        <v>27</v>
      </c>
      <c r="K1704" t="s">
        <v>283</v>
      </c>
      <c r="L1704">
        <v>98006</v>
      </c>
      <c r="M1704" t="s">
        <v>4692</v>
      </c>
      <c r="N1704" t="s">
        <v>40</v>
      </c>
      <c r="O1704" t="s">
        <v>71</v>
      </c>
      <c r="P1704" t="s">
        <v>4693</v>
      </c>
      <c r="Q1704" s="8">
        <v>25000</v>
      </c>
      <c r="R1704">
        <v>3</v>
      </c>
      <c r="S1704" s="8">
        <f>Table3[[#This Row],[Harga]]*Table3[[#This Row],[Quantity]]</f>
        <v>75000</v>
      </c>
      <c r="T1704">
        <v>0.2</v>
      </c>
      <c r="U1704" s="8">
        <f>Table3[[#This Row],[Discount]]*Table3[[#This Row],[Revenue]]</f>
        <v>15000</v>
      </c>
      <c r="V1704" s="8">
        <f>Table3[[#This Row],[Revenue]]-Table3[[#This Row],[Total Discount]]</f>
        <v>60000</v>
      </c>
    </row>
    <row r="1705" spans="1:22" x14ac:dyDescent="0.35">
      <c r="A1705">
        <v>1701</v>
      </c>
      <c r="B1705" t="s">
        <v>4694</v>
      </c>
      <c r="C1705" s="5">
        <v>42274</v>
      </c>
      <c r="D1705" s="6">
        <v>2015</v>
      </c>
      <c r="E1705" s="5" t="s">
        <v>111</v>
      </c>
      <c r="F1705" s="7">
        <v>27</v>
      </c>
      <c r="G1705" t="s">
        <v>35</v>
      </c>
      <c r="H1705" t="s">
        <v>139</v>
      </c>
      <c r="I1705" t="s">
        <v>1949</v>
      </c>
      <c r="J1705" t="s">
        <v>27</v>
      </c>
      <c r="K1705" t="s">
        <v>113</v>
      </c>
      <c r="L1705">
        <v>60610</v>
      </c>
      <c r="M1705" t="s">
        <v>971</v>
      </c>
      <c r="N1705" t="s">
        <v>40</v>
      </c>
      <c r="O1705" t="s">
        <v>71</v>
      </c>
      <c r="P1705" t="s">
        <v>972</v>
      </c>
      <c r="Q1705" s="8">
        <v>23000</v>
      </c>
      <c r="R1705">
        <v>2</v>
      </c>
      <c r="S1705" s="8">
        <f>Table3[[#This Row],[Harga]]*Table3[[#This Row],[Quantity]]</f>
        <v>46000</v>
      </c>
      <c r="T1705">
        <v>0.8</v>
      </c>
      <c r="U1705" s="8">
        <f>Table3[[#This Row],[Discount]]*Table3[[#This Row],[Revenue]]</f>
        <v>36800</v>
      </c>
      <c r="V1705" s="8">
        <f>Table3[[#This Row],[Revenue]]-Table3[[#This Row],[Total Discount]]</f>
        <v>9200</v>
      </c>
    </row>
    <row r="1706" spans="1:22" x14ac:dyDescent="0.35">
      <c r="A1706">
        <v>1702</v>
      </c>
      <c r="B1706" t="s">
        <v>4695</v>
      </c>
      <c r="C1706" s="5">
        <v>43038</v>
      </c>
      <c r="D1706" s="6">
        <v>2017</v>
      </c>
      <c r="E1706" s="5" t="s">
        <v>44</v>
      </c>
      <c r="F1706" s="7">
        <v>30</v>
      </c>
      <c r="G1706" t="s">
        <v>67</v>
      </c>
      <c r="H1706" t="s">
        <v>25</v>
      </c>
      <c r="I1706" t="s">
        <v>1788</v>
      </c>
      <c r="J1706" t="s">
        <v>27</v>
      </c>
      <c r="K1706" t="s">
        <v>61</v>
      </c>
      <c r="L1706">
        <v>75217</v>
      </c>
      <c r="M1706" t="s">
        <v>1156</v>
      </c>
      <c r="N1706" t="s">
        <v>30</v>
      </c>
      <c r="O1706" t="s">
        <v>55</v>
      </c>
      <c r="P1706" t="s">
        <v>1157</v>
      </c>
      <c r="Q1706" s="8">
        <v>41000</v>
      </c>
      <c r="R1706">
        <v>2</v>
      </c>
      <c r="S1706" s="8">
        <f>Table3[[#This Row],[Harga]]*Table3[[#This Row],[Quantity]]</f>
        <v>82000</v>
      </c>
      <c r="T1706">
        <v>0.6</v>
      </c>
      <c r="U1706" s="8">
        <f>Table3[[#This Row],[Discount]]*Table3[[#This Row],[Revenue]]</f>
        <v>49200</v>
      </c>
      <c r="V1706" s="8">
        <f>Table3[[#This Row],[Revenue]]-Table3[[#This Row],[Total Discount]]</f>
        <v>32800</v>
      </c>
    </row>
    <row r="1707" spans="1:22" x14ac:dyDescent="0.35">
      <c r="A1707">
        <v>1703</v>
      </c>
      <c r="B1707" t="s">
        <v>4696</v>
      </c>
      <c r="C1707" s="5">
        <v>42337</v>
      </c>
      <c r="D1707" s="6">
        <v>2015</v>
      </c>
      <c r="E1707" s="5" t="s">
        <v>23</v>
      </c>
      <c r="F1707" s="7">
        <v>29</v>
      </c>
      <c r="G1707" t="s">
        <v>24</v>
      </c>
      <c r="H1707" t="s">
        <v>25</v>
      </c>
      <c r="I1707" t="s">
        <v>1356</v>
      </c>
      <c r="J1707" t="s">
        <v>75</v>
      </c>
      <c r="K1707" t="s">
        <v>82</v>
      </c>
      <c r="L1707">
        <v>94122</v>
      </c>
      <c r="M1707" t="s">
        <v>1613</v>
      </c>
      <c r="N1707" t="s">
        <v>40</v>
      </c>
      <c r="O1707" t="s">
        <v>71</v>
      </c>
      <c r="P1707" t="s">
        <v>1614</v>
      </c>
      <c r="Q1707" s="8">
        <v>38000</v>
      </c>
      <c r="R1707">
        <v>1</v>
      </c>
      <c r="S1707" s="8">
        <f>Table3[[#This Row],[Harga]]*Table3[[#This Row],[Quantity]]</f>
        <v>38000</v>
      </c>
      <c r="T1707">
        <v>0.2</v>
      </c>
      <c r="U1707" s="8">
        <f>Table3[[#This Row],[Discount]]*Table3[[#This Row],[Revenue]]</f>
        <v>7600</v>
      </c>
      <c r="V1707" s="8">
        <f>Table3[[#This Row],[Revenue]]-Table3[[#This Row],[Total Discount]]</f>
        <v>30400</v>
      </c>
    </row>
    <row r="1708" spans="1:22" x14ac:dyDescent="0.35">
      <c r="A1708">
        <v>1704</v>
      </c>
      <c r="B1708" t="s">
        <v>4697</v>
      </c>
      <c r="C1708" s="5">
        <v>41709</v>
      </c>
      <c r="D1708" s="6">
        <v>2014</v>
      </c>
      <c r="E1708" s="5" t="s">
        <v>159</v>
      </c>
      <c r="F1708" s="7">
        <v>11</v>
      </c>
      <c r="G1708" t="s">
        <v>51</v>
      </c>
      <c r="H1708" t="s">
        <v>139</v>
      </c>
      <c r="I1708" t="s">
        <v>3200</v>
      </c>
      <c r="J1708" t="s">
        <v>27</v>
      </c>
      <c r="K1708" t="s">
        <v>227</v>
      </c>
      <c r="L1708">
        <v>10024</v>
      </c>
      <c r="M1708" t="s">
        <v>4698</v>
      </c>
      <c r="N1708" t="s">
        <v>40</v>
      </c>
      <c r="O1708" t="s">
        <v>63</v>
      </c>
      <c r="P1708" t="s">
        <v>4699</v>
      </c>
      <c r="Q1708" s="8">
        <v>109000</v>
      </c>
      <c r="R1708">
        <v>14</v>
      </c>
      <c r="S1708" s="8">
        <f>Table3[[#This Row],[Harga]]*Table3[[#This Row],[Quantity]]</f>
        <v>1526000</v>
      </c>
      <c r="T1708">
        <v>0</v>
      </c>
      <c r="U1708" s="8">
        <f>Table3[[#This Row],[Discount]]*Table3[[#This Row],[Revenue]]</f>
        <v>0</v>
      </c>
      <c r="V1708" s="8">
        <f>Table3[[#This Row],[Revenue]]-Table3[[#This Row],[Total Discount]]</f>
        <v>1526000</v>
      </c>
    </row>
    <row r="1709" spans="1:22" x14ac:dyDescent="0.35">
      <c r="A1709">
        <v>1705</v>
      </c>
      <c r="B1709" t="s">
        <v>4700</v>
      </c>
      <c r="C1709" s="5">
        <v>43058</v>
      </c>
      <c r="D1709" s="6">
        <v>2017</v>
      </c>
      <c r="E1709" s="5" t="s">
        <v>23</v>
      </c>
      <c r="F1709" s="7">
        <v>19</v>
      </c>
      <c r="G1709" t="s">
        <v>24</v>
      </c>
      <c r="H1709" t="s">
        <v>105</v>
      </c>
      <c r="I1709" t="s">
        <v>1196</v>
      </c>
      <c r="J1709" t="s">
        <v>37</v>
      </c>
      <c r="K1709" t="s">
        <v>118</v>
      </c>
      <c r="L1709">
        <v>10011</v>
      </c>
      <c r="M1709" t="s">
        <v>4509</v>
      </c>
      <c r="N1709" t="s">
        <v>40</v>
      </c>
      <c r="O1709" t="s">
        <v>143</v>
      </c>
      <c r="P1709" t="s">
        <v>405</v>
      </c>
      <c r="Q1709" s="8">
        <v>14000</v>
      </c>
      <c r="R1709">
        <v>3</v>
      </c>
      <c r="S1709" s="8">
        <f>Table3[[#This Row],[Harga]]*Table3[[#This Row],[Quantity]]</f>
        <v>42000</v>
      </c>
      <c r="T1709">
        <v>0</v>
      </c>
      <c r="U1709" s="8">
        <f>Table3[[#This Row],[Discount]]*Table3[[#This Row],[Revenue]]</f>
        <v>0</v>
      </c>
      <c r="V1709" s="8">
        <f>Table3[[#This Row],[Revenue]]-Table3[[#This Row],[Total Discount]]</f>
        <v>42000</v>
      </c>
    </row>
    <row r="1710" spans="1:22" x14ac:dyDescent="0.35">
      <c r="A1710">
        <v>1706</v>
      </c>
      <c r="B1710" t="s">
        <v>4701</v>
      </c>
      <c r="C1710" s="5">
        <v>42580</v>
      </c>
      <c r="D1710" s="6">
        <v>2016</v>
      </c>
      <c r="E1710" s="5" t="s">
        <v>104</v>
      </c>
      <c r="F1710" s="7">
        <v>29</v>
      </c>
      <c r="G1710" t="s">
        <v>35</v>
      </c>
      <c r="H1710" t="s">
        <v>25</v>
      </c>
      <c r="I1710" t="s">
        <v>4702</v>
      </c>
      <c r="J1710" t="s">
        <v>37</v>
      </c>
      <c r="K1710" t="s">
        <v>329</v>
      </c>
      <c r="L1710">
        <v>19140</v>
      </c>
      <c r="M1710" t="s">
        <v>167</v>
      </c>
      <c r="N1710" t="s">
        <v>40</v>
      </c>
      <c r="O1710" t="s">
        <v>84</v>
      </c>
      <c r="P1710" t="s">
        <v>168</v>
      </c>
      <c r="Q1710" s="8">
        <v>212000</v>
      </c>
      <c r="R1710">
        <v>2</v>
      </c>
      <c r="S1710" s="8">
        <f>Table3[[#This Row],[Harga]]*Table3[[#This Row],[Quantity]]</f>
        <v>424000</v>
      </c>
      <c r="T1710">
        <v>0.2</v>
      </c>
      <c r="U1710" s="8">
        <f>Table3[[#This Row],[Discount]]*Table3[[#This Row],[Revenue]]</f>
        <v>84800</v>
      </c>
      <c r="V1710" s="8">
        <f>Table3[[#This Row],[Revenue]]-Table3[[#This Row],[Total Discount]]</f>
        <v>339200</v>
      </c>
    </row>
    <row r="1711" spans="1:22" x14ac:dyDescent="0.35">
      <c r="A1711">
        <v>1707</v>
      </c>
      <c r="B1711" t="s">
        <v>4703</v>
      </c>
      <c r="C1711" s="5">
        <v>42167</v>
      </c>
      <c r="D1711" s="6">
        <v>2015</v>
      </c>
      <c r="E1711" s="5" t="s">
        <v>34</v>
      </c>
      <c r="F1711" s="7">
        <v>12</v>
      </c>
      <c r="G1711" t="s">
        <v>35</v>
      </c>
      <c r="H1711" t="s">
        <v>25</v>
      </c>
      <c r="I1711" t="s">
        <v>491</v>
      </c>
      <c r="J1711" t="s">
        <v>27</v>
      </c>
      <c r="K1711" t="s">
        <v>519</v>
      </c>
      <c r="L1711">
        <v>19711</v>
      </c>
      <c r="M1711" t="s">
        <v>3832</v>
      </c>
      <c r="N1711" t="s">
        <v>40</v>
      </c>
      <c r="O1711" t="s">
        <v>84</v>
      </c>
      <c r="P1711" t="s">
        <v>3833</v>
      </c>
      <c r="Q1711" s="8">
        <v>6000</v>
      </c>
      <c r="R1711">
        <v>5</v>
      </c>
      <c r="S1711" s="8">
        <f>Table3[[#This Row],[Harga]]*Table3[[#This Row],[Quantity]]</f>
        <v>30000</v>
      </c>
      <c r="T1711">
        <v>0</v>
      </c>
      <c r="U1711" s="8">
        <f>Table3[[#This Row],[Discount]]*Table3[[#This Row],[Revenue]]</f>
        <v>0</v>
      </c>
      <c r="V1711" s="8">
        <f>Table3[[#This Row],[Revenue]]-Table3[[#This Row],[Total Discount]]</f>
        <v>30000</v>
      </c>
    </row>
    <row r="1712" spans="1:22" x14ac:dyDescent="0.35">
      <c r="A1712">
        <v>1708</v>
      </c>
      <c r="B1712" t="s">
        <v>4704</v>
      </c>
      <c r="C1712" s="5">
        <v>42588</v>
      </c>
      <c r="D1712" s="6">
        <v>2016</v>
      </c>
      <c r="E1712" s="5" t="s">
        <v>93</v>
      </c>
      <c r="F1712" s="7">
        <v>6</v>
      </c>
      <c r="G1712" t="s">
        <v>35</v>
      </c>
      <c r="H1712" t="s">
        <v>25</v>
      </c>
      <c r="I1712" t="s">
        <v>4705</v>
      </c>
      <c r="J1712" t="s">
        <v>37</v>
      </c>
      <c r="K1712" t="s">
        <v>82</v>
      </c>
      <c r="L1712">
        <v>10024</v>
      </c>
      <c r="M1712" t="s">
        <v>611</v>
      </c>
      <c r="N1712" t="s">
        <v>40</v>
      </c>
      <c r="O1712" t="s">
        <v>63</v>
      </c>
      <c r="P1712" t="s">
        <v>129</v>
      </c>
      <c r="Q1712" s="8">
        <v>142000</v>
      </c>
      <c r="R1712">
        <v>2</v>
      </c>
      <c r="S1712" s="8">
        <f>Table3[[#This Row],[Harga]]*Table3[[#This Row],[Quantity]]</f>
        <v>284000</v>
      </c>
      <c r="T1712">
        <v>0</v>
      </c>
      <c r="U1712" s="8">
        <f>Table3[[#This Row],[Discount]]*Table3[[#This Row],[Revenue]]</f>
        <v>0</v>
      </c>
      <c r="V1712" s="8">
        <f>Table3[[#This Row],[Revenue]]-Table3[[#This Row],[Total Discount]]</f>
        <v>284000</v>
      </c>
    </row>
    <row r="1713" spans="1:22" x14ac:dyDescent="0.35">
      <c r="A1713">
        <v>1709</v>
      </c>
      <c r="B1713" t="s">
        <v>4706</v>
      </c>
      <c r="C1713" s="5">
        <v>42897</v>
      </c>
      <c r="D1713" s="6">
        <v>2017</v>
      </c>
      <c r="E1713" s="5" t="s">
        <v>34</v>
      </c>
      <c r="F1713" s="7">
        <v>11</v>
      </c>
      <c r="G1713" t="s">
        <v>67</v>
      </c>
      <c r="H1713" t="s">
        <v>25</v>
      </c>
      <c r="I1713" t="s">
        <v>3541</v>
      </c>
      <c r="J1713" t="s">
        <v>75</v>
      </c>
      <c r="K1713" t="s">
        <v>166</v>
      </c>
      <c r="L1713">
        <v>36830</v>
      </c>
      <c r="M1713" t="s">
        <v>4512</v>
      </c>
      <c r="N1713" t="s">
        <v>40</v>
      </c>
      <c r="O1713" t="s">
        <v>96</v>
      </c>
      <c r="P1713" t="s">
        <v>4513</v>
      </c>
      <c r="Q1713" s="8">
        <v>2000</v>
      </c>
      <c r="R1713">
        <v>2</v>
      </c>
      <c r="S1713" s="8">
        <f>Table3[[#This Row],[Harga]]*Table3[[#This Row],[Quantity]]</f>
        <v>4000</v>
      </c>
      <c r="T1713">
        <v>0</v>
      </c>
      <c r="U1713" s="8">
        <f>Table3[[#This Row],[Discount]]*Table3[[#This Row],[Revenue]]</f>
        <v>0</v>
      </c>
      <c r="V1713" s="8">
        <f>Table3[[#This Row],[Revenue]]-Table3[[#This Row],[Total Discount]]</f>
        <v>4000</v>
      </c>
    </row>
    <row r="1714" spans="1:22" x14ac:dyDescent="0.35">
      <c r="A1714">
        <v>1710</v>
      </c>
      <c r="B1714" t="s">
        <v>4707</v>
      </c>
      <c r="C1714" s="5">
        <v>42650</v>
      </c>
      <c r="D1714" s="6">
        <v>2016</v>
      </c>
      <c r="E1714" s="5" t="s">
        <v>44</v>
      </c>
      <c r="F1714" s="7">
        <v>7</v>
      </c>
      <c r="G1714" t="s">
        <v>67</v>
      </c>
      <c r="H1714" t="s">
        <v>139</v>
      </c>
      <c r="I1714" t="s">
        <v>3717</v>
      </c>
      <c r="J1714" t="s">
        <v>27</v>
      </c>
      <c r="K1714" t="s">
        <v>113</v>
      </c>
      <c r="L1714">
        <v>90049</v>
      </c>
      <c r="M1714" t="s">
        <v>4708</v>
      </c>
      <c r="N1714" t="s">
        <v>40</v>
      </c>
      <c r="O1714" t="s">
        <v>71</v>
      </c>
      <c r="P1714" t="s">
        <v>4709</v>
      </c>
      <c r="Q1714" s="8">
        <v>28000</v>
      </c>
      <c r="R1714">
        <v>2</v>
      </c>
      <c r="S1714" s="8">
        <f>Table3[[#This Row],[Harga]]*Table3[[#This Row],[Quantity]]</f>
        <v>56000</v>
      </c>
      <c r="T1714">
        <v>0.2</v>
      </c>
      <c r="U1714" s="8">
        <f>Table3[[#This Row],[Discount]]*Table3[[#This Row],[Revenue]]</f>
        <v>11200</v>
      </c>
      <c r="V1714" s="8">
        <f>Table3[[#This Row],[Revenue]]-Table3[[#This Row],[Total Discount]]</f>
        <v>44800</v>
      </c>
    </row>
    <row r="1715" spans="1:22" x14ac:dyDescent="0.35">
      <c r="A1715">
        <v>1711</v>
      </c>
      <c r="B1715" t="s">
        <v>4710</v>
      </c>
      <c r="C1715" s="5">
        <v>41890</v>
      </c>
      <c r="D1715" s="6">
        <v>2014</v>
      </c>
      <c r="E1715" s="5" t="s">
        <v>111</v>
      </c>
      <c r="F1715" s="7">
        <v>8</v>
      </c>
      <c r="G1715" t="s">
        <v>24</v>
      </c>
      <c r="H1715" t="s">
        <v>25</v>
      </c>
      <c r="I1715" t="s">
        <v>2635</v>
      </c>
      <c r="J1715" t="s">
        <v>75</v>
      </c>
      <c r="K1715" t="s">
        <v>545</v>
      </c>
      <c r="L1715">
        <v>94110</v>
      </c>
      <c r="M1715" t="s">
        <v>4711</v>
      </c>
      <c r="N1715" t="s">
        <v>40</v>
      </c>
      <c r="O1715" t="s">
        <v>78</v>
      </c>
      <c r="P1715" t="s">
        <v>4712</v>
      </c>
      <c r="Q1715" s="8">
        <v>57000</v>
      </c>
      <c r="R1715">
        <v>5</v>
      </c>
      <c r="S1715" s="8">
        <f>Table3[[#This Row],[Harga]]*Table3[[#This Row],[Quantity]]</f>
        <v>285000</v>
      </c>
      <c r="T1715">
        <v>0</v>
      </c>
      <c r="U1715" s="8">
        <f>Table3[[#This Row],[Discount]]*Table3[[#This Row],[Revenue]]</f>
        <v>0</v>
      </c>
      <c r="V1715" s="8">
        <f>Table3[[#This Row],[Revenue]]-Table3[[#This Row],[Total Discount]]</f>
        <v>285000</v>
      </c>
    </row>
    <row r="1716" spans="1:22" x14ac:dyDescent="0.35">
      <c r="A1716">
        <v>1712</v>
      </c>
      <c r="B1716" t="s">
        <v>4713</v>
      </c>
      <c r="C1716" s="5">
        <v>41714</v>
      </c>
      <c r="D1716" s="6">
        <v>2014</v>
      </c>
      <c r="E1716" s="5" t="s">
        <v>159</v>
      </c>
      <c r="F1716" s="7">
        <v>16</v>
      </c>
      <c r="G1716" t="s">
        <v>51</v>
      </c>
      <c r="H1716" t="s">
        <v>25</v>
      </c>
      <c r="I1716" t="s">
        <v>3541</v>
      </c>
      <c r="J1716" t="s">
        <v>75</v>
      </c>
      <c r="K1716" t="s">
        <v>227</v>
      </c>
      <c r="L1716">
        <v>27604</v>
      </c>
      <c r="M1716" t="s">
        <v>4714</v>
      </c>
      <c r="N1716" t="s">
        <v>135</v>
      </c>
      <c r="O1716" t="s">
        <v>136</v>
      </c>
      <c r="P1716" t="s">
        <v>4715</v>
      </c>
      <c r="Q1716" s="8">
        <v>472000</v>
      </c>
      <c r="R1716">
        <v>2</v>
      </c>
      <c r="S1716" s="8">
        <f>Table3[[#This Row],[Harga]]*Table3[[#This Row],[Quantity]]</f>
        <v>944000</v>
      </c>
      <c r="T1716">
        <v>0.2</v>
      </c>
      <c r="U1716" s="8">
        <f>Table3[[#This Row],[Discount]]*Table3[[#This Row],[Revenue]]</f>
        <v>188800</v>
      </c>
      <c r="V1716" s="8">
        <f>Table3[[#This Row],[Revenue]]-Table3[[#This Row],[Total Discount]]</f>
        <v>755200</v>
      </c>
    </row>
    <row r="1717" spans="1:22" x14ac:dyDescent="0.35">
      <c r="A1717">
        <v>1713</v>
      </c>
      <c r="B1717" t="s">
        <v>4716</v>
      </c>
      <c r="C1717" s="5">
        <v>42064</v>
      </c>
      <c r="D1717" s="6">
        <v>2015</v>
      </c>
      <c r="E1717" s="5" t="s">
        <v>159</v>
      </c>
      <c r="F1717" s="7">
        <v>1</v>
      </c>
      <c r="G1717" t="s">
        <v>51</v>
      </c>
      <c r="H1717" t="s">
        <v>25</v>
      </c>
      <c r="I1717" t="s">
        <v>2369</v>
      </c>
      <c r="J1717" t="s">
        <v>27</v>
      </c>
      <c r="K1717" t="s">
        <v>236</v>
      </c>
      <c r="L1717">
        <v>31204</v>
      </c>
      <c r="M1717" t="s">
        <v>2119</v>
      </c>
      <c r="N1717" t="s">
        <v>40</v>
      </c>
      <c r="O1717" t="s">
        <v>71</v>
      </c>
      <c r="P1717" t="s">
        <v>2120</v>
      </c>
      <c r="Q1717" s="8">
        <v>18000</v>
      </c>
      <c r="R1717">
        <v>4</v>
      </c>
      <c r="S1717" s="8">
        <f>Table3[[#This Row],[Harga]]*Table3[[#This Row],[Quantity]]</f>
        <v>72000</v>
      </c>
      <c r="T1717">
        <v>0</v>
      </c>
      <c r="U1717" s="8">
        <f>Table3[[#This Row],[Discount]]*Table3[[#This Row],[Revenue]]</f>
        <v>0</v>
      </c>
      <c r="V1717" s="8">
        <f>Table3[[#This Row],[Revenue]]-Table3[[#This Row],[Total Discount]]</f>
        <v>72000</v>
      </c>
    </row>
    <row r="1718" spans="1:22" x14ac:dyDescent="0.35">
      <c r="A1718">
        <v>1714</v>
      </c>
      <c r="B1718" t="s">
        <v>4717</v>
      </c>
      <c r="C1718" s="5">
        <v>42194</v>
      </c>
      <c r="D1718" s="6">
        <v>2015</v>
      </c>
      <c r="E1718" s="5" t="s">
        <v>104</v>
      </c>
      <c r="F1718" s="7">
        <v>9</v>
      </c>
      <c r="G1718" t="s">
        <v>35</v>
      </c>
      <c r="H1718" t="s">
        <v>25</v>
      </c>
      <c r="I1718" t="s">
        <v>112</v>
      </c>
      <c r="J1718" t="s">
        <v>27</v>
      </c>
      <c r="K1718" t="s">
        <v>222</v>
      </c>
      <c r="L1718">
        <v>37211</v>
      </c>
      <c r="M1718" t="s">
        <v>4718</v>
      </c>
      <c r="N1718" t="s">
        <v>40</v>
      </c>
      <c r="O1718" t="s">
        <v>96</v>
      </c>
      <c r="P1718" t="s">
        <v>4719</v>
      </c>
      <c r="Q1718" s="8">
        <v>6000</v>
      </c>
      <c r="R1718">
        <v>3</v>
      </c>
      <c r="S1718" s="8">
        <f>Table3[[#This Row],[Harga]]*Table3[[#This Row],[Quantity]]</f>
        <v>18000</v>
      </c>
      <c r="T1718">
        <v>0.2</v>
      </c>
      <c r="U1718" s="8">
        <f>Table3[[#This Row],[Discount]]*Table3[[#This Row],[Revenue]]</f>
        <v>3600</v>
      </c>
      <c r="V1718" s="8">
        <f>Table3[[#This Row],[Revenue]]-Table3[[#This Row],[Total Discount]]</f>
        <v>14400</v>
      </c>
    </row>
    <row r="1719" spans="1:22" x14ac:dyDescent="0.35">
      <c r="A1719">
        <v>1715</v>
      </c>
      <c r="B1719" t="s">
        <v>4720</v>
      </c>
      <c r="C1719" s="5">
        <v>42420</v>
      </c>
      <c r="D1719" s="6">
        <v>2016</v>
      </c>
      <c r="E1719" s="5" t="s">
        <v>344</v>
      </c>
      <c r="F1719" s="7">
        <v>20</v>
      </c>
      <c r="G1719" t="s">
        <v>35</v>
      </c>
      <c r="H1719" t="s">
        <v>25</v>
      </c>
      <c r="I1719" t="s">
        <v>574</v>
      </c>
      <c r="J1719" t="s">
        <v>27</v>
      </c>
      <c r="K1719" t="s">
        <v>38</v>
      </c>
      <c r="L1719">
        <v>37211</v>
      </c>
      <c r="M1719" t="s">
        <v>4721</v>
      </c>
      <c r="N1719" t="s">
        <v>40</v>
      </c>
      <c r="O1719" t="s">
        <v>63</v>
      </c>
      <c r="P1719" t="s">
        <v>4722</v>
      </c>
      <c r="Q1719" s="8">
        <v>17000</v>
      </c>
      <c r="R1719">
        <v>2</v>
      </c>
      <c r="S1719" s="8">
        <f>Table3[[#This Row],[Harga]]*Table3[[#This Row],[Quantity]]</f>
        <v>34000</v>
      </c>
      <c r="T1719">
        <v>0.2</v>
      </c>
      <c r="U1719" s="8">
        <f>Table3[[#This Row],[Discount]]*Table3[[#This Row],[Revenue]]</f>
        <v>6800</v>
      </c>
      <c r="V1719" s="8">
        <f>Table3[[#This Row],[Revenue]]-Table3[[#This Row],[Total Discount]]</f>
        <v>27200</v>
      </c>
    </row>
    <row r="1720" spans="1:22" x14ac:dyDescent="0.35">
      <c r="A1720">
        <v>1716</v>
      </c>
      <c r="B1720" t="s">
        <v>4723</v>
      </c>
      <c r="C1720" s="5">
        <v>42994</v>
      </c>
      <c r="D1720" s="6">
        <v>2017</v>
      </c>
      <c r="E1720" s="5" t="s">
        <v>111</v>
      </c>
      <c r="F1720" s="7">
        <v>16</v>
      </c>
      <c r="G1720" t="s">
        <v>67</v>
      </c>
      <c r="H1720" t="s">
        <v>139</v>
      </c>
      <c r="I1720" t="s">
        <v>3012</v>
      </c>
      <c r="J1720" t="s">
        <v>27</v>
      </c>
      <c r="K1720" t="s">
        <v>519</v>
      </c>
      <c r="L1720">
        <v>19143</v>
      </c>
      <c r="M1720" t="s">
        <v>3095</v>
      </c>
      <c r="N1720" t="s">
        <v>135</v>
      </c>
      <c r="O1720" t="s">
        <v>162</v>
      </c>
      <c r="P1720" t="s">
        <v>3096</v>
      </c>
      <c r="Q1720" s="8">
        <v>96000</v>
      </c>
      <c r="R1720">
        <v>3</v>
      </c>
      <c r="S1720" s="8">
        <f>Table3[[#This Row],[Harga]]*Table3[[#This Row],[Quantity]]</f>
        <v>288000</v>
      </c>
      <c r="T1720">
        <v>0.2</v>
      </c>
      <c r="U1720" s="8">
        <f>Table3[[#This Row],[Discount]]*Table3[[#This Row],[Revenue]]</f>
        <v>57600</v>
      </c>
      <c r="V1720" s="8">
        <f>Table3[[#This Row],[Revenue]]-Table3[[#This Row],[Total Discount]]</f>
        <v>230400</v>
      </c>
    </row>
    <row r="1721" spans="1:22" x14ac:dyDescent="0.35">
      <c r="A1721">
        <v>1717</v>
      </c>
      <c r="B1721" t="s">
        <v>4724</v>
      </c>
      <c r="C1721" s="5">
        <v>43044</v>
      </c>
      <c r="D1721" s="6">
        <v>2017</v>
      </c>
      <c r="E1721" s="5" t="s">
        <v>23</v>
      </c>
      <c r="F1721" s="7">
        <v>5</v>
      </c>
      <c r="G1721" t="s">
        <v>24</v>
      </c>
      <c r="H1721" t="s">
        <v>25</v>
      </c>
      <c r="I1721" t="s">
        <v>3530</v>
      </c>
      <c r="J1721" t="s">
        <v>37</v>
      </c>
      <c r="K1721" t="s">
        <v>283</v>
      </c>
      <c r="L1721">
        <v>75081</v>
      </c>
      <c r="M1721" t="s">
        <v>774</v>
      </c>
      <c r="N1721" t="s">
        <v>135</v>
      </c>
      <c r="O1721" t="s">
        <v>136</v>
      </c>
      <c r="P1721" t="s">
        <v>775</v>
      </c>
      <c r="Q1721" s="8">
        <v>247000</v>
      </c>
      <c r="R1721">
        <v>4</v>
      </c>
      <c r="S1721" s="8">
        <f>Table3[[#This Row],[Harga]]*Table3[[#This Row],[Quantity]]</f>
        <v>988000</v>
      </c>
      <c r="T1721">
        <v>0.2</v>
      </c>
      <c r="U1721" s="8">
        <f>Table3[[#This Row],[Discount]]*Table3[[#This Row],[Revenue]]</f>
        <v>197600</v>
      </c>
      <c r="V1721" s="8">
        <f>Table3[[#This Row],[Revenue]]-Table3[[#This Row],[Total Discount]]</f>
        <v>790400</v>
      </c>
    </row>
    <row r="1722" spans="1:22" x14ac:dyDescent="0.35">
      <c r="A1722">
        <v>1718</v>
      </c>
      <c r="B1722" t="s">
        <v>4725</v>
      </c>
      <c r="C1722" s="5">
        <v>42055</v>
      </c>
      <c r="D1722" s="6">
        <v>2015</v>
      </c>
      <c r="E1722" s="5" t="s">
        <v>344</v>
      </c>
      <c r="F1722" s="7">
        <v>20</v>
      </c>
      <c r="G1722" t="s">
        <v>35</v>
      </c>
      <c r="H1722" t="s">
        <v>25</v>
      </c>
      <c r="I1722" t="s">
        <v>3200</v>
      </c>
      <c r="J1722" t="s">
        <v>27</v>
      </c>
      <c r="K1722" t="s">
        <v>274</v>
      </c>
      <c r="L1722">
        <v>8861</v>
      </c>
      <c r="M1722" t="s">
        <v>4726</v>
      </c>
      <c r="N1722" t="s">
        <v>40</v>
      </c>
      <c r="O1722" t="s">
        <v>96</v>
      </c>
      <c r="P1722" t="s">
        <v>4727</v>
      </c>
      <c r="Q1722" s="8">
        <v>287000</v>
      </c>
      <c r="R1722">
        <v>7</v>
      </c>
      <c r="S1722" s="8">
        <f>Table3[[#This Row],[Harga]]*Table3[[#This Row],[Quantity]]</f>
        <v>2009000</v>
      </c>
      <c r="T1722">
        <v>0</v>
      </c>
      <c r="U1722" s="8">
        <f>Table3[[#This Row],[Discount]]*Table3[[#This Row],[Revenue]]</f>
        <v>0</v>
      </c>
      <c r="V1722" s="8">
        <f>Table3[[#This Row],[Revenue]]-Table3[[#This Row],[Total Discount]]</f>
        <v>2009000</v>
      </c>
    </row>
    <row r="1723" spans="1:22" x14ac:dyDescent="0.35">
      <c r="A1723">
        <v>1719</v>
      </c>
      <c r="B1723" t="s">
        <v>4728</v>
      </c>
      <c r="C1723" s="5">
        <v>42699</v>
      </c>
      <c r="D1723" s="6">
        <v>2016</v>
      </c>
      <c r="E1723" s="5" t="s">
        <v>23</v>
      </c>
      <c r="F1723" s="7">
        <v>25</v>
      </c>
      <c r="G1723" t="s">
        <v>51</v>
      </c>
      <c r="H1723" t="s">
        <v>25</v>
      </c>
      <c r="I1723" t="s">
        <v>4729</v>
      </c>
      <c r="J1723" t="s">
        <v>75</v>
      </c>
      <c r="K1723" t="s">
        <v>127</v>
      </c>
      <c r="L1723">
        <v>32216</v>
      </c>
      <c r="M1723" t="s">
        <v>209</v>
      </c>
      <c r="N1723" t="s">
        <v>40</v>
      </c>
      <c r="O1723" t="s">
        <v>63</v>
      </c>
      <c r="P1723" t="s">
        <v>210</v>
      </c>
      <c r="Q1723" s="8">
        <v>20000</v>
      </c>
      <c r="R1723">
        <v>1</v>
      </c>
      <c r="S1723" s="8">
        <f>Table3[[#This Row],[Harga]]*Table3[[#This Row],[Quantity]]</f>
        <v>20000</v>
      </c>
      <c r="T1723">
        <v>0.2</v>
      </c>
      <c r="U1723" s="8">
        <f>Table3[[#This Row],[Discount]]*Table3[[#This Row],[Revenue]]</f>
        <v>4000</v>
      </c>
      <c r="V1723" s="8">
        <f>Table3[[#This Row],[Revenue]]-Table3[[#This Row],[Total Discount]]</f>
        <v>16000</v>
      </c>
    </row>
    <row r="1724" spans="1:22" x14ac:dyDescent="0.35">
      <c r="A1724">
        <v>1720</v>
      </c>
      <c r="B1724" t="s">
        <v>4730</v>
      </c>
      <c r="C1724" s="5">
        <v>43072</v>
      </c>
      <c r="D1724" s="6">
        <v>2017</v>
      </c>
      <c r="E1724" s="5" t="s">
        <v>66</v>
      </c>
      <c r="F1724" s="7">
        <v>3</v>
      </c>
      <c r="G1724" t="s">
        <v>35</v>
      </c>
      <c r="H1724" t="s">
        <v>139</v>
      </c>
      <c r="I1724" t="s">
        <v>2281</v>
      </c>
      <c r="J1724" t="s">
        <v>27</v>
      </c>
      <c r="K1724" t="s">
        <v>69</v>
      </c>
      <c r="L1724">
        <v>32216</v>
      </c>
      <c r="M1724" t="s">
        <v>2057</v>
      </c>
      <c r="N1724" t="s">
        <v>135</v>
      </c>
      <c r="O1724" t="s">
        <v>162</v>
      </c>
      <c r="P1724" t="s">
        <v>2058</v>
      </c>
      <c r="Q1724" s="8">
        <v>432000</v>
      </c>
      <c r="R1724">
        <v>1</v>
      </c>
      <c r="S1724" s="8">
        <f>Table3[[#This Row],[Harga]]*Table3[[#This Row],[Quantity]]</f>
        <v>432000</v>
      </c>
      <c r="T1724">
        <v>0.2</v>
      </c>
      <c r="U1724" s="8">
        <f>Table3[[#This Row],[Discount]]*Table3[[#This Row],[Revenue]]</f>
        <v>86400</v>
      </c>
      <c r="V1724" s="8">
        <f>Table3[[#This Row],[Revenue]]-Table3[[#This Row],[Total Discount]]</f>
        <v>345600</v>
      </c>
    </row>
    <row r="1725" spans="1:22" x14ac:dyDescent="0.35">
      <c r="A1725">
        <v>1721</v>
      </c>
      <c r="B1725" t="s">
        <v>4731</v>
      </c>
      <c r="C1725" s="5">
        <v>42257</v>
      </c>
      <c r="D1725" s="6">
        <v>2015</v>
      </c>
      <c r="E1725" s="5" t="s">
        <v>111</v>
      </c>
      <c r="F1725" s="7">
        <v>10</v>
      </c>
      <c r="G1725" t="s">
        <v>67</v>
      </c>
      <c r="H1725" t="s">
        <v>25</v>
      </c>
      <c r="I1725" t="s">
        <v>3056</v>
      </c>
      <c r="J1725" t="s">
        <v>37</v>
      </c>
      <c r="K1725" t="s">
        <v>141</v>
      </c>
      <c r="L1725">
        <v>2151</v>
      </c>
      <c r="M1725" t="s">
        <v>3382</v>
      </c>
      <c r="N1725" t="s">
        <v>40</v>
      </c>
      <c r="O1725" t="s">
        <v>78</v>
      </c>
      <c r="P1725" t="s">
        <v>3383</v>
      </c>
      <c r="Q1725" s="8">
        <v>168000</v>
      </c>
      <c r="R1725">
        <v>2</v>
      </c>
      <c r="S1725" s="8">
        <f>Table3[[#This Row],[Harga]]*Table3[[#This Row],[Quantity]]</f>
        <v>336000</v>
      </c>
      <c r="T1725">
        <v>0</v>
      </c>
      <c r="U1725" s="8">
        <f>Table3[[#This Row],[Discount]]*Table3[[#This Row],[Revenue]]</f>
        <v>0</v>
      </c>
      <c r="V1725" s="8">
        <f>Table3[[#This Row],[Revenue]]-Table3[[#This Row],[Total Discount]]</f>
        <v>336000</v>
      </c>
    </row>
    <row r="1726" spans="1:22" x14ac:dyDescent="0.35">
      <c r="A1726">
        <v>1722</v>
      </c>
      <c r="B1726" t="s">
        <v>4732</v>
      </c>
      <c r="C1726" s="5">
        <v>42718</v>
      </c>
      <c r="D1726" s="6">
        <v>2016</v>
      </c>
      <c r="E1726" s="5" t="s">
        <v>66</v>
      </c>
      <c r="F1726" s="7">
        <v>14</v>
      </c>
      <c r="G1726" t="s">
        <v>24</v>
      </c>
      <c r="H1726" t="s">
        <v>139</v>
      </c>
      <c r="I1726" t="s">
        <v>1270</v>
      </c>
      <c r="J1726" t="s">
        <v>27</v>
      </c>
      <c r="K1726" t="s">
        <v>46</v>
      </c>
      <c r="L1726">
        <v>39212</v>
      </c>
      <c r="M1726" t="s">
        <v>4733</v>
      </c>
      <c r="N1726" t="s">
        <v>30</v>
      </c>
      <c r="O1726" t="s">
        <v>55</v>
      </c>
      <c r="P1726" t="s">
        <v>4734</v>
      </c>
      <c r="Q1726" s="8">
        <v>134000</v>
      </c>
      <c r="R1726">
        <v>6</v>
      </c>
      <c r="S1726" s="8">
        <f>Table3[[#This Row],[Harga]]*Table3[[#This Row],[Quantity]]</f>
        <v>804000</v>
      </c>
      <c r="T1726">
        <v>0</v>
      </c>
      <c r="U1726" s="8">
        <f>Table3[[#This Row],[Discount]]*Table3[[#This Row],[Revenue]]</f>
        <v>0</v>
      </c>
      <c r="V1726" s="8">
        <f>Table3[[#This Row],[Revenue]]-Table3[[#This Row],[Total Discount]]</f>
        <v>804000</v>
      </c>
    </row>
    <row r="1727" spans="1:22" x14ac:dyDescent="0.35">
      <c r="A1727">
        <v>1723</v>
      </c>
      <c r="B1727" t="s">
        <v>4735</v>
      </c>
      <c r="C1727" s="5">
        <v>42100</v>
      </c>
      <c r="D1727" s="6">
        <v>2015</v>
      </c>
      <c r="E1727" s="5" t="s">
        <v>58</v>
      </c>
      <c r="F1727" s="7">
        <v>6</v>
      </c>
      <c r="G1727" t="s">
        <v>51</v>
      </c>
      <c r="H1727" t="s">
        <v>25</v>
      </c>
      <c r="I1727" t="s">
        <v>4736</v>
      </c>
      <c r="J1727" t="s">
        <v>27</v>
      </c>
      <c r="K1727" t="s">
        <v>76</v>
      </c>
      <c r="L1727">
        <v>28540</v>
      </c>
      <c r="M1727" t="s">
        <v>1545</v>
      </c>
      <c r="N1727" t="s">
        <v>40</v>
      </c>
      <c r="O1727" t="s">
        <v>63</v>
      </c>
      <c r="P1727" t="s">
        <v>1546</v>
      </c>
      <c r="Q1727" s="8">
        <v>40000</v>
      </c>
      <c r="R1727">
        <v>3</v>
      </c>
      <c r="S1727" s="8">
        <f>Table3[[#This Row],[Harga]]*Table3[[#This Row],[Quantity]]</f>
        <v>120000</v>
      </c>
      <c r="T1727">
        <v>0.2</v>
      </c>
      <c r="U1727" s="8">
        <f>Table3[[#This Row],[Discount]]*Table3[[#This Row],[Revenue]]</f>
        <v>24000</v>
      </c>
      <c r="V1727" s="8">
        <f>Table3[[#This Row],[Revenue]]-Table3[[#This Row],[Total Discount]]</f>
        <v>96000</v>
      </c>
    </row>
    <row r="1728" spans="1:22" x14ac:dyDescent="0.35">
      <c r="A1728">
        <v>1724</v>
      </c>
      <c r="B1728" t="s">
        <v>4737</v>
      </c>
      <c r="C1728" s="5">
        <v>42705</v>
      </c>
      <c r="D1728" s="6">
        <v>2016</v>
      </c>
      <c r="E1728" s="5" t="s">
        <v>66</v>
      </c>
      <c r="F1728" s="7">
        <v>1</v>
      </c>
      <c r="G1728" t="s">
        <v>35</v>
      </c>
      <c r="H1728" t="s">
        <v>25</v>
      </c>
      <c r="I1728" t="s">
        <v>2543</v>
      </c>
      <c r="J1728" t="s">
        <v>27</v>
      </c>
      <c r="K1728" t="s">
        <v>61</v>
      </c>
      <c r="L1728">
        <v>94122</v>
      </c>
      <c r="M1728" t="s">
        <v>2255</v>
      </c>
      <c r="N1728" t="s">
        <v>30</v>
      </c>
      <c r="O1728" t="s">
        <v>55</v>
      </c>
      <c r="P1728" t="s">
        <v>2256</v>
      </c>
      <c r="Q1728" s="8">
        <v>26000</v>
      </c>
      <c r="R1728">
        <v>2</v>
      </c>
      <c r="S1728" s="8">
        <f>Table3[[#This Row],[Harga]]*Table3[[#This Row],[Quantity]]</f>
        <v>52000</v>
      </c>
      <c r="T1728">
        <v>0</v>
      </c>
      <c r="U1728" s="8">
        <f>Table3[[#This Row],[Discount]]*Table3[[#This Row],[Revenue]]</f>
        <v>0</v>
      </c>
      <c r="V1728" s="8">
        <f>Table3[[#This Row],[Revenue]]-Table3[[#This Row],[Total Discount]]</f>
        <v>52000</v>
      </c>
    </row>
    <row r="1729" spans="1:22" x14ac:dyDescent="0.35">
      <c r="A1729">
        <v>1725</v>
      </c>
      <c r="B1729" t="s">
        <v>4738</v>
      </c>
      <c r="C1729" s="5">
        <v>43051</v>
      </c>
      <c r="D1729" s="6">
        <v>2017</v>
      </c>
      <c r="E1729" s="5" t="s">
        <v>23</v>
      </c>
      <c r="F1729" s="7">
        <v>12</v>
      </c>
      <c r="G1729" t="s">
        <v>24</v>
      </c>
      <c r="H1729" t="s">
        <v>139</v>
      </c>
      <c r="I1729" t="s">
        <v>1163</v>
      </c>
      <c r="J1729" t="s">
        <v>37</v>
      </c>
      <c r="K1729" t="s">
        <v>100</v>
      </c>
      <c r="L1729">
        <v>43229</v>
      </c>
      <c r="M1729" t="s">
        <v>2366</v>
      </c>
      <c r="N1729" t="s">
        <v>40</v>
      </c>
      <c r="O1729" t="s">
        <v>63</v>
      </c>
      <c r="P1729" t="s">
        <v>2367</v>
      </c>
      <c r="Q1729" s="8">
        <v>34000</v>
      </c>
      <c r="R1729">
        <v>2</v>
      </c>
      <c r="S1729" s="8">
        <f>Table3[[#This Row],[Harga]]*Table3[[#This Row],[Quantity]]</f>
        <v>68000</v>
      </c>
      <c r="T1729">
        <v>0.2</v>
      </c>
      <c r="U1729" s="8">
        <f>Table3[[#This Row],[Discount]]*Table3[[#This Row],[Revenue]]</f>
        <v>13600</v>
      </c>
      <c r="V1729" s="8">
        <f>Table3[[#This Row],[Revenue]]-Table3[[#This Row],[Total Discount]]</f>
        <v>54400</v>
      </c>
    </row>
    <row r="1730" spans="1:22" x14ac:dyDescent="0.35">
      <c r="A1730">
        <v>1726</v>
      </c>
      <c r="B1730" t="s">
        <v>4739</v>
      </c>
      <c r="C1730" s="5">
        <v>42797</v>
      </c>
      <c r="D1730" s="6">
        <v>2017</v>
      </c>
      <c r="E1730" s="5" t="s">
        <v>159</v>
      </c>
      <c r="F1730" s="7">
        <v>3</v>
      </c>
      <c r="G1730" t="s">
        <v>51</v>
      </c>
      <c r="H1730" t="s">
        <v>105</v>
      </c>
      <c r="I1730" t="s">
        <v>1027</v>
      </c>
      <c r="J1730" t="s">
        <v>27</v>
      </c>
      <c r="K1730" t="s">
        <v>113</v>
      </c>
      <c r="L1730">
        <v>48127</v>
      </c>
      <c r="M1730" t="s">
        <v>3519</v>
      </c>
      <c r="N1730" t="s">
        <v>30</v>
      </c>
      <c r="O1730" t="s">
        <v>108</v>
      </c>
      <c r="P1730" t="s">
        <v>3520</v>
      </c>
      <c r="Q1730" s="8">
        <v>724000</v>
      </c>
      <c r="R1730">
        <v>1</v>
      </c>
      <c r="S1730" s="8">
        <f>Table3[[#This Row],[Harga]]*Table3[[#This Row],[Quantity]]</f>
        <v>724000</v>
      </c>
      <c r="T1730">
        <v>0</v>
      </c>
      <c r="U1730" s="8">
        <f>Table3[[#This Row],[Discount]]*Table3[[#This Row],[Revenue]]</f>
        <v>0</v>
      </c>
      <c r="V1730" s="8">
        <f>Table3[[#This Row],[Revenue]]-Table3[[#This Row],[Total Discount]]</f>
        <v>724000</v>
      </c>
    </row>
    <row r="1731" spans="1:22" x14ac:dyDescent="0.35">
      <c r="A1731">
        <v>1727</v>
      </c>
      <c r="B1731" t="s">
        <v>4740</v>
      </c>
      <c r="C1731" s="5">
        <v>42701</v>
      </c>
      <c r="D1731" s="6">
        <v>2016</v>
      </c>
      <c r="E1731" s="5" t="s">
        <v>23</v>
      </c>
      <c r="F1731" s="7">
        <v>27</v>
      </c>
      <c r="G1731" t="s">
        <v>35</v>
      </c>
      <c r="H1731" t="s">
        <v>25</v>
      </c>
      <c r="I1731" t="s">
        <v>1662</v>
      </c>
      <c r="J1731" t="s">
        <v>37</v>
      </c>
      <c r="K1731" t="s">
        <v>193</v>
      </c>
      <c r="L1731">
        <v>66212</v>
      </c>
      <c r="M1731" t="s">
        <v>189</v>
      </c>
      <c r="N1731" t="s">
        <v>135</v>
      </c>
      <c r="O1731" t="s">
        <v>162</v>
      </c>
      <c r="P1731" t="s">
        <v>190</v>
      </c>
      <c r="Q1731" s="8">
        <v>14000</v>
      </c>
      <c r="R1731">
        <v>5</v>
      </c>
      <c r="S1731" s="8">
        <f>Table3[[#This Row],[Harga]]*Table3[[#This Row],[Quantity]]</f>
        <v>70000</v>
      </c>
      <c r="T1731">
        <v>0</v>
      </c>
      <c r="U1731" s="8">
        <f>Table3[[#This Row],[Discount]]*Table3[[#This Row],[Revenue]]</f>
        <v>0</v>
      </c>
      <c r="V1731" s="8">
        <f>Table3[[#This Row],[Revenue]]-Table3[[#This Row],[Total Discount]]</f>
        <v>70000</v>
      </c>
    </row>
    <row r="1732" spans="1:22" x14ac:dyDescent="0.35">
      <c r="A1732">
        <v>1728</v>
      </c>
      <c r="B1732" t="s">
        <v>4741</v>
      </c>
      <c r="C1732" s="5">
        <v>41882</v>
      </c>
      <c r="D1732" s="6">
        <v>2014</v>
      </c>
      <c r="E1732" s="5" t="s">
        <v>93</v>
      </c>
      <c r="F1732" s="7">
        <v>31</v>
      </c>
      <c r="G1732" t="s">
        <v>35</v>
      </c>
      <c r="H1732" t="s">
        <v>105</v>
      </c>
      <c r="I1732" t="s">
        <v>424</v>
      </c>
      <c r="J1732" t="s">
        <v>27</v>
      </c>
      <c r="K1732" t="s">
        <v>113</v>
      </c>
      <c r="L1732">
        <v>87505</v>
      </c>
      <c r="M1732" t="s">
        <v>3856</v>
      </c>
      <c r="N1732" t="s">
        <v>135</v>
      </c>
      <c r="O1732" t="s">
        <v>162</v>
      </c>
      <c r="P1732" t="s">
        <v>3857</v>
      </c>
      <c r="Q1732" s="8">
        <v>25000</v>
      </c>
      <c r="R1732">
        <v>9</v>
      </c>
      <c r="S1732" s="8">
        <f>Table3[[#This Row],[Harga]]*Table3[[#This Row],[Quantity]]</f>
        <v>225000</v>
      </c>
      <c r="T1732">
        <v>0</v>
      </c>
      <c r="U1732" s="8">
        <f>Table3[[#This Row],[Discount]]*Table3[[#This Row],[Revenue]]</f>
        <v>0</v>
      </c>
      <c r="V1732" s="8">
        <f>Table3[[#This Row],[Revenue]]-Table3[[#This Row],[Total Discount]]</f>
        <v>225000</v>
      </c>
    </row>
    <row r="1733" spans="1:22" x14ac:dyDescent="0.35">
      <c r="A1733">
        <v>1729</v>
      </c>
      <c r="B1733" t="s">
        <v>4742</v>
      </c>
      <c r="C1733" s="5">
        <v>42712</v>
      </c>
      <c r="D1733" s="6">
        <v>2016</v>
      </c>
      <c r="E1733" s="5" t="s">
        <v>66</v>
      </c>
      <c r="F1733" s="7">
        <v>8</v>
      </c>
      <c r="G1733" t="s">
        <v>35</v>
      </c>
      <c r="H1733" t="s">
        <v>25</v>
      </c>
      <c r="I1733" t="s">
        <v>2069</v>
      </c>
      <c r="J1733" t="s">
        <v>37</v>
      </c>
      <c r="K1733" t="s">
        <v>188</v>
      </c>
      <c r="L1733">
        <v>94110</v>
      </c>
      <c r="M1733" t="s">
        <v>95</v>
      </c>
      <c r="N1733" t="s">
        <v>40</v>
      </c>
      <c r="O1733" t="s">
        <v>96</v>
      </c>
      <c r="P1733" t="s">
        <v>97</v>
      </c>
      <c r="Q1733" s="8">
        <v>9000</v>
      </c>
      <c r="R1733">
        <v>2</v>
      </c>
      <c r="S1733" s="8">
        <f>Table3[[#This Row],[Harga]]*Table3[[#This Row],[Quantity]]</f>
        <v>18000</v>
      </c>
      <c r="T1733">
        <v>0</v>
      </c>
      <c r="U1733" s="8">
        <f>Table3[[#This Row],[Discount]]*Table3[[#This Row],[Revenue]]</f>
        <v>0</v>
      </c>
      <c r="V1733" s="8">
        <f>Table3[[#This Row],[Revenue]]-Table3[[#This Row],[Total Discount]]</f>
        <v>18000</v>
      </c>
    </row>
    <row r="1734" spans="1:22" x14ac:dyDescent="0.35">
      <c r="A1734">
        <v>1730</v>
      </c>
      <c r="B1734" t="s">
        <v>4743</v>
      </c>
      <c r="C1734" s="5">
        <v>41736</v>
      </c>
      <c r="D1734" s="6">
        <v>2014</v>
      </c>
      <c r="E1734" s="5" t="s">
        <v>58</v>
      </c>
      <c r="F1734" s="7">
        <v>7</v>
      </c>
      <c r="G1734" t="s">
        <v>51</v>
      </c>
      <c r="H1734" t="s">
        <v>25</v>
      </c>
      <c r="I1734" t="s">
        <v>1479</v>
      </c>
      <c r="J1734" t="s">
        <v>27</v>
      </c>
      <c r="K1734" t="s">
        <v>420</v>
      </c>
      <c r="L1734">
        <v>36608</v>
      </c>
      <c r="M1734" t="s">
        <v>2677</v>
      </c>
      <c r="N1734" t="s">
        <v>30</v>
      </c>
      <c r="O1734" t="s">
        <v>55</v>
      </c>
      <c r="P1734" t="s">
        <v>2678</v>
      </c>
      <c r="Q1734" s="8">
        <v>18000</v>
      </c>
      <c r="R1734">
        <v>2</v>
      </c>
      <c r="S1734" s="8">
        <f>Table3[[#This Row],[Harga]]*Table3[[#This Row],[Quantity]]</f>
        <v>36000</v>
      </c>
      <c r="T1734">
        <v>0</v>
      </c>
      <c r="U1734" s="8">
        <f>Table3[[#This Row],[Discount]]*Table3[[#This Row],[Revenue]]</f>
        <v>0</v>
      </c>
      <c r="V1734" s="8">
        <f>Table3[[#This Row],[Revenue]]-Table3[[#This Row],[Total Discount]]</f>
        <v>36000</v>
      </c>
    </row>
    <row r="1735" spans="1:22" x14ac:dyDescent="0.35">
      <c r="A1735">
        <v>1731</v>
      </c>
      <c r="B1735" t="s">
        <v>4744</v>
      </c>
      <c r="C1735" s="5">
        <v>41878</v>
      </c>
      <c r="D1735" s="6">
        <v>2014</v>
      </c>
      <c r="E1735" s="5" t="s">
        <v>93</v>
      </c>
      <c r="F1735" s="7">
        <v>27</v>
      </c>
      <c r="G1735" t="s">
        <v>35</v>
      </c>
      <c r="H1735" t="s">
        <v>139</v>
      </c>
      <c r="I1735" t="s">
        <v>3198</v>
      </c>
      <c r="J1735" t="s">
        <v>37</v>
      </c>
      <c r="K1735" t="s">
        <v>354</v>
      </c>
      <c r="L1735">
        <v>22153</v>
      </c>
      <c r="M1735" t="s">
        <v>4745</v>
      </c>
      <c r="N1735" t="s">
        <v>135</v>
      </c>
      <c r="O1735" t="s">
        <v>136</v>
      </c>
      <c r="P1735" t="s">
        <v>4746</v>
      </c>
      <c r="Q1735" s="8">
        <v>580000</v>
      </c>
      <c r="R1735">
        <v>5</v>
      </c>
      <c r="S1735" s="8">
        <f>Table3[[#This Row],[Harga]]*Table3[[#This Row],[Quantity]]</f>
        <v>2900000</v>
      </c>
      <c r="T1735">
        <v>0</v>
      </c>
      <c r="U1735" s="8">
        <f>Table3[[#This Row],[Discount]]*Table3[[#This Row],[Revenue]]</f>
        <v>0</v>
      </c>
      <c r="V1735" s="8">
        <f>Table3[[#This Row],[Revenue]]-Table3[[#This Row],[Total Discount]]</f>
        <v>2900000</v>
      </c>
    </row>
    <row r="1736" spans="1:22" x14ac:dyDescent="0.35">
      <c r="A1736">
        <v>1732</v>
      </c>
      <c r="B1736" t="s">
        <v>4747</v>
      </c>
      <c r="C1736" s="5">
        <v>42664</v>
      </c>
      <c r="D1736" s="6">
        <v>2016</v>
      </c>
      <c r="E1736" s="5" t="s">
        <v>44</v>
      </c>
      <c r="F1736" s="7">
        <v>21</v>
      </c>
      <c r="G1736" t="s">
        <v>35</v>
      </c>
      <c r="H1736" t="s">
        <v>25</v>
      </c>
      <c r="I1736" t="s">
        <v>2624</v>
      </c>
      <c r="J1736" t="s">
        <v>37</v>
      </c>
      <c r="K1736" t="s">
        <v>354</v>
      </c>
      <c r="L1736">
        <v>19711</v>
      </c>
      <c r="M1736" t="s">
        <v>2154</v>
      </c>
      <c r="N1736" t="s">
        <v>40</v>
      </c>
      <c r="O1736" t="s">
        <v>71</v>
      </c>
      <c r="P1736" t="s">
        <v>2155</v>
      </c>
      <c r="Q1736" s="8">
        <v>3000</v>
      </c>
      <c r="R1736">
        <v>4</v>
      </c>
      <c r="S1736" s="8">
        <f>Table3[[#This Row],[Harga]]*Table3[[#This Row],[Quantity]]</f>
        <v>12000</v>
      </c>
      <c r="T1736">
        <v>0</v>
      </c>
      <c r="U1736" s="8">
        <f>Table3[[#This Row],[Discount]]*Table3[[#This Row],[Revenue]]</f>
        <v>0</v>
      </c>
      <c r="V1736" s="8">
        <f>Table3[[#This Row],[Revenue]]-Table3[[#This Row],[Total Discount]]</f>
        <v>12000</v>
      </c>
    </row>
    <row r="1737" spans="1:22" x14ac:dyDescent="0.35">
      <c r="A1737">
        <v>1733</v>
      </c>
      <c r="B1737" t="s">
        <v>4748</v>
      </c>
      <c r="C1737" s="5">
        <v>42704</v>
      </c>
      <c r="D1737" s="6">
        <v>2016</v>
      </c>
      <c r="E1737" s="5" t="s">
        <v>23</v>
      </c>
      <c r="F1737" s="7">
        <v>30</v>
      </c>
      <c r="G1737" t="s">
        <v>24</v>
      </c>
      <c r="H1737" t="s">
        <v>25</v>
      </c>
      <c r="I1737" t="s">
        <v>992</v>
      </c>
      <c r="J1737" t="s">
        <v>27</v>
      </c>
      <c r="K1737" t="s">
        <v>420</v>
      </c>
      <c r="L1737">
        <v>28601</v>
      </c>
      <c r="M1737" t="s">
        <v>4207</v>
      </c>
      <c r="N1737" t="s">
        <v>135</v>
      </c>
      <c r="O1737" t="s">
        <v>136</v>
      </c>
      <c r="P1737" t="s">
        <v>4208</v>
      </c>
      <c r="Q1737" s="8">
        <v>136000</v>
      </c>
      <c r="R1737">
        <v>1</v>
      </c>
      <c r="S1737" s="8">
        <f>Table3[[#This Row],[Harga]]*Table3[[#This Row],[Quantity]]</f>
        <v>136000</v>
      </c>
      <c r="T1737">
        <v>0.2</v>
      </c>
      <c r="U1737" s="8">
        <f>Table3[[#This Row],[Discount]]*Table3[[#This Row],[Revenue]]</f>
        <v>27200</v>
      </c>
      <c r="V1737" s="8">
        <f>Table3[[#This Row],[Revenue]]-Table3[[#This Row],[Total Discount]]</f>
        <v>108800</v>
      </c>
    </row>
    <row r="1738" spans="1:22" x14ac:dyDescent="0.35">
      <c r="A1738">
        <v>1734</v>
      </c>
      <c r="B1738" t="s">
        <v>4749</v>
      </c>
      <c r="C1738" s="5">
        <v>42983</v>
      </c>
      <c r="D1738" s="6">
        <v>2017</v>
      </c>
      <c r="E1738" s="5" t="s">
        <v>111</v>
      </c>
      <c r="F1738" s="7">
        <v>5</v>
      </c>
      <c r="G1738" t="s">
        <v>67</v>
      </c>
      <c r="H1738" t="s">
        <v>139</v>
      </c>
      <c r="I1738" t="s">
        <v>4297</v>
      </c>
      <c r="J1738" t="s">
        <v>75</v>
      </c>
      <c r="K1738" t="s">
        <v>38</v>
      </c>
      <c r="L1738">
        <v>33311</v>
      </c>
      <c r="M1738" t="s">
        <v>1236</v>
      </c>
      <c r="N1738" t="s">
        <v>40</v>
      </c>
      <c r="O1738" t="s">
        <v>84</v>
      </c>
      <c r="P1738" t="s">
        <v>1237</v>
      </c>
      <c r="Q1738" s="8">
        <v>460000</v>
      </c>
      <c r="R1738">
        <v>2</v>
      </c>
      <c r="S1738" s="8">
        <f>Table3[[#This Row],[Harga]]*Table3[[#This Row],[Quantity]]</f>
        <v>920000</v>
      </c>
      <c r="T1738">
        <v>0.2</v>
      </c>
      <c r="U1738" s="8">
        <f>Table3[[#This Row],[Discount]]*Table3[[#This Row],[Revenue]]</f>
        <v>184000</v>
      </c>
      <c r="V1738" s="8">
        <f>Table3[[#This Row],[Revenue]]-Table3[[#This Row],[Total Discount]]</f>
        <v>736000</v>
      </c>
    </row>
    <row r="1739" spans="1:22" x14ac:dyDescent="0.35">
      <c r="A1739">
        <v>1735</v>
      </c>
      <c r="B1739" t="s">
        <v>4750</v>
      </c>
      <c r="C1739" s="5">
        <v>42187</v>
      </c>
      <c r="D1739" s="6">
        <v>2015</v>
      </c>
      <c r="E1739" s="5" t="s">
        <v>104</v>
      </c>
      <c r="F1739" s="7">
        <v>2</v>
      </c>
      <c r="G1739" t="s">
        <v>24</v>
      </c>
      <c r="H1739" t="s">
        <v>25</v>
      </c>
      <c r="I1739" t="s">
        <v>3352</v>
      </c>
      <c r="J1739" t="s">
        <v>27</v>
      </c>
      <c r="K1739" t="s">
        <v>236</v>
      </c>
      <c r="L1739">
        <v>60188</v>
      </c>
      <c r="M1739" t="s">
        <v>1771</v>
      </c>
      <c r="N1739" t="s">
        <v>30</v>
      </c>
      <c r="O1739" t="s">
        <v>108</v>
      </c>
      <c r="P1739" t="s">
        <v>1772</v>
      </c>
      <c r="Q1739" s="8">
        <v>1167000</v>
      </c>
      <c r="R1739">
        <v>2</v>
      </c>
      <c r="S1739" s="8">
        <f>Table3[[#This Row],[Harga]]*Table3[[#This Row],[Quantity]]</f>
        <v>2334000</v>
      </c>
      <c r="T1739">
        <v>0.3</v>
      </c>
      <c r="U1739" s="8">
        <f>Table3[[#This Row],[Discount]]*Table3[[#This Row],[Revenue]]</f>
        <v>700200</v>
      </c>
      <c r="V1739" s="8">
        <f>Table3[[#This Row],[Revenue]]-Table3[[#This Row],[Total Discount]]</f>
        <v>1633800</v>
      </c>
    </row>
    <row r="1740" spans="1:22" x14ac:dyDescent="0.35">
      <c r="A1740">
        <v>1736</v>
      </c>
      <c r="B1740" t="s">
        <v>4751</v>
      </c>
      <c r="C1740" s="5">
        <v>43002</v>
      </c>
      <c r="D1740" s="6">
        <v>2017</v>
      </c>
      <c r="E1740" s="5" t="s">
        <v>111</v>
      </c>
      <c r="F1740" s="7">
        <v>24</v>
      </c>
      <c r="G1740" t="s">
        <v>51</v>
      </c>
      <c r="H1740" t="s">
        <v>25</v>
      </c>
      <c r="I1740" t="s">
        <v>1011</v>
      </c>
      <c r="J1740" t="s">
        <v>37</v>
      </c>
      <c r="K1740" t="s">
        <v>46</v>
      </c>
      <c r="L1740">
        <v>56301</v>
      </c>
      <c r="M1740" t="s">
        <v>4752</v>
      </c>
      <c r="N1740" t="s">
        <v>135</v>
      </c>
      <c r="O1740" t="s">
        <v>162</v>
      </c>
      <c r="P1740" t="s">
        <v>4753</v>
      </c>
      <c r="Q1740" s="8">
        <v>72000</v>
      </c>
      <c r="R1740">
        <v>4</v>
      </c>
      <c r="S1740" s="8">
        <f>Table3[[#This Row],[Harga]]*Table3[[#This Row],[Quantity]]</f>
        <v>288000</v>
      </c>
      <c r="T1740">
        <v>0</v>
      </c>
      <c r="U1740" s="8">
        <f>Table3[[#This Row],[Discount]]*Table3[[#This Row],[Revenue]]</f>
        <v>0</v>
      </c>
      <c r="V1740" s="8">
        <f>Table3[[#This Row],[Revenue]]-Table3[[#This Row],[Total Discount]]</f>
        <v>288000</v>
      </c>
    </row>
    <row r="1741" spans="1:22" x14ac:dyDescent="0.35">
      <c r="A1741">
        <v>1737</v>
      </c>
      <c r="B1741" t="s">
        <v>4754</v>
      </c>
      <c r="C1741" s="5">
        <v>42590</v>
      </c>
      <c r="D1741" s="6">
        <v>2016</v>
      </c>
      <c r="E1741" s="5" t="s">
        <v>93</v>
      </c>
      <c r="F1741" s="7">
        <v>8</v>
      </c>
      <c r="G1741" t="s">
        <v>35</v>
      </c>
      <c r="H1741" t="s">
        <v>25</v>
      </c>
      <c r="I1741" t="s">
        <v>2038</v>
      </c>
      <c r="J1741" t="s">
        <v>75</v>
      </c>
      <c r="K1741" t="s">
        <v>248</v>
      </c>
      <c r="L1741">
        <v>90036</v>
      </c>
      <c r="M1741" t="s">
        <v>4755</v>
      </c>
      <c r="N1741" t="s">
        <v>30</v>
      </c>
      <c r="O1741" t="s">
        <v>48</v>
      </c>
      <c r="P1741" t="s">
        <v>4756</v>
      </c>
      <c r="Q1741" s="8">
        <v>514000</v>
      </c>
      <c r="R1741">
        <v>2</v>
      </c>
      <c r="S1741" s="8">
        <f>Table3[[#This Row],[Harga]]*Table3[[#This Row],[Quantity]]</f>
        <v>1028000</v>
      </c>
      <c r="T1741">
        <v>0.2</v>
      </c>
      <c r="U1741" s="8">
        <f>Table3[[#This Row],[Discount]]*Table3[[#This Row],[Revenue]]</f>
        <v>205600</v>
      </c>
      <c r="V1741" s="8">
        <f>Table3[[#This Row],[Revenue]]-Table3[[#This Row],[Total Discount]]</f>
        <v>822400</v>
      </c>
    </row>
    <row r="1742" spans="1:22" x14ac:dyDescent="0.35">
      <c r="A1742">
        <v>1738</v>
      </c>
      <c r="B1742" t="s">
        <v>4757</v>
      </c>
      <c r="C1742" s="5">
        <v>42642</v>
      </c>
      <c r="D1742" s="6">
        <v>2016</v>
      </c>
      <c r="E1742" s="5" t="s">
        <v>111</v>
      </c>
      <c r="F1742" s="7">
        <v>29</v>
      </c>
      <c r="G1742" t="s">
        <v>24</v>
      </c>
      <c r="H1742" t="s">
        <v>139</v>
      </c>
      <c r="I1742" t="s">
        <v>1438</v>
      </c>
      <c r="J1742" t="s">
        <v>27</v>
      </c>
      <c r="K1742" t="s">
        <v>100</v>
      </c>
      <c r="L1742">
        <v>36608</v>
      </c>
      <c r="M1742" t="s">
        <v>4506</v>
      </c>
      <c r="N1742" t="s">
        <v>135</v>
      </c>
      <c r="O1742" t="s">
        <v>162</v>
      </c>
      <c r="P1742" t="s">
        <v>4507</v>
      </c>
      <c r="Q1742" s="8">
        <v>350000</v>
      </c>
      <c r="R1742">
        <v>3</v>
      </c>
      <c r="S1742" s="8">
        <f>Table3[[#This Row],[Harga]]*Table3[[#This Row],[Quantity]]</f>
        <v>1050000</v>
      </c>
      <c r="T1742">
        <v>0</v>
      </c>
      <c r="U1742" s="8">
        <f>Table3[[#This Row],[Discount]]*Table3[[#This Row],[Revenue]]</f>
        <v>0</v>
      </c>
      <c r="V1742" s="8">
        <f>Table3[[#This Row],[Revenue]]-Table3[[#This Row],[Total Discount]]</f>
        <v>1050000</v>
      </c>
    </row>
    <row r="1743" spans="1:22" x14ac:dyDescent="0.35">
      <c r="A1743">
        <v>1739</v>
      </c>
      <c r="B1743" t="s">
        <v>4758</v>
      </c>
      <c r="C1743" s="5">
        <v>42835</v>
      </c>
      <c r="D1743" s="6">
        <v>2017</v>
      </c>
      <c r="E1743" s="5" t="s">
        <v>58</v>
      </c>
      <c r="F1743" s="7">
        <v>10</v>
      </c>
      <c r="G1743" t="s">
        <v>51</v>
      </c>
      <c r="H1743" t="s">
        <v>105</v>
      </c>
      <c r="I1743" t="s">
        <v>4759</v>
      </c>
      <c r="J1743" t="s">
        <v>27</v>
      </c>
      <c r="K1743" t="s">
        <v>53</v>
      </c>
      <c r="L1743">
        <v>78745</v>
      </c>
      <c r="M1743" t="s">
        <v>1700</v>
      </c>
      <c r="N1743" t="s">
        <v>40</v>
      </c>
      <c r="O1743" t="s">
        <v>63</v>
      </c>
      <c r="P1743" t="s">
        <v>1701</v>
      </c>
      <c r="Q1743" s="8">
        <v>33000</v>
      </c>
      <c r="R1743">
        <v>2</v>
      </c>
      <c r="S1743" s="8">
        <f>Table3[[#This Row],[Harga]]*Table3[[#This Row],[Quantity]]</f>
        <v>66000</v>
      </c>
      <c r="T1743">
        <v>0.2</v>
      </c>
      <c r="U1743" s="8">
        <f>Table3[[#This Row],[Discount]]*Table3[[#This Row],[Revenue]]</f>
        <v>13200</v>
      </c>
      <c r="V1743" s="8">
        <f>Table3[[#This Row],[Revenue]]-Table3[[#This Row],[Total Discount]]</f>
        <v>52800</v>
      </c>
    </row>
    <row r="1744" spans="1:22" x14ac:dyDescent="0.35">
      <c r="A1744">
        <v>1740</v>
      </c>
      <c r="B1744" t="s">
        <v>4760</v>
      </c>
      <c r="C1744" s="5">
        <v>42722</v>
      </c>
      <c r="D1744" s="6">
        <v>2016</v>
      </c>
      <c r="E1744" s="5" t="s">
        <v>66</v>
      </c>
      <c r="F1744" s="7">
        <v>18</v>
      </c>
      <c r="G1744" t="s">
        <v>35</v>
      </c>
      <c r="H1744" t="s">
        <v>139</v>
      </c>
      <c r="I1744" t="s">
        <v>2311</v>
      </c>
      <c r="J1744" t="s">
        <v>75</v>
      </c>
      <c r="K1744" t="s">
        <v>82</v>
      </c>
      <c r="L1744">
        <v>10009</v>
      </c>
      <c r="M1744" t="s">
        <v>4761</v>
      </c>
      <c r="N1744" t="s">
        <v>40</v>
      </c>
      <c r="O1744" t="s">
        <v>84</v>
      </c>
      <c r="P1744" t="s">
        <v>4762</v>
      </c>
      <c r="Q1744" s="8">
        <v>901000</v>
      </c>
      <c r="R1744">
        <v>4</v>
      </c>
      <c r="S1744" s="8">
        <f>Table3[[#This Row],[Harga]]*Table3[[#This Row],[Quantity]]</f>
        <v>3604000</v>
      </c>
      <c r="T1744">
        <v>0</v>
      </c>
      <c r="U1744" s="8">
        <f>Table3[[#This Row],[Discount]]*Table3[[#This Row],[Revenue]]</f>
        <v>0</v>
      </c>
      <c r="V1744" s="8">
        <f>Table3[[#This Row],[Revenue]]-Table3[[#This Row],[Total Discount]]</f>
        <v>3604000</v>
      </c>
    </row>
    <row r="1745" spans="1:22" x14ac:dyDescent="0.35">
      <c r="A1745">
        <v>1741</v>
      </c>
      <c r="B1745" t="s">
        <v>4763</v>
      </c>
      <c r="C1745" s="5">
        <v>41810</v>
      </c>
      <c r="D1745" s="6">
        <v>2014</v>
      </c>
      <c r="E1745" s="5" t="s">
        <v>34</v>
      </c>
      <c r="F1745" s="7">
        <v>20</v>
      </c>
      <c r="G1745" t="s">
        <v>24</v>
      </c>
      <c r="H1745" t="s">
        <v>25</v>
      </c>
      <c r="I1745" t="s">
        <v>4764</v>
      </c>
      <c r="J1745" t="s">
        <v>27</v>
      </c>
      <c r="K1745" t="s">
        <v>133</v>
      </c>
      <c r="L1745">
        <v>75023</v>
      </c>
      <c r="M1745" t="s">
        <v>3794</v>
      </c>
      <c r="N1745" t="s">
        <v>135</v>
      </c>
      <c r="O1745" t="s">
        <v>136</v>
      </c>
      <c r="P1745" t="s">
        <v>3795</v>
      </c>
      <c r="Q1745" s="8">
        <v>706000</v>
      </c>
      <c r="R1745">
        <v>2</v>
      </c>
      <c r="S1745" s="8">
        <f>Table3[[#This Row],[Harga]]*Table3[[#This Row],[Quantity]]</f>
        <v>1412000</v>
      </c>
      <c r="T1745">
        <v>0.2</v>
      </c>
      <c r="U1745" s="8">
        <f>Table3[[#This Row],[Discount]]*Table3[[#This Row],[Revenue]]</f>
        <v>282400</v>
      </c>
      <c r="V1745" s="8">
        <f>Table3[[#This Row],[Revenue]]-Table3[[#This Row],[Total Discount]]</f>
        <v>1129600</v>
      </c>
    </row>
    <row r="1746" spans="1:22" x14ac:dyDescent="0.35">
      <c r="A1746">
        <v>1742</v>
      </c>
      <c r="B1746" t="s">
        <v>4765</v>
      </c>
      <c r="C1746" s="5">
        <v>42982</v>
      </c>
      <c r="D1746" s="6">
        <v>2017</v>
      </c>
      <c r="E1746" s="5" t="s">
        <v>111</v>
      </c>
      <c r="F1746" s="7">
        <v>4</v>
      </c>
      <c r="G1746" t="s">
        <v>67</v>
      </c>
      <c r="H1746" t="s">
        <v>25</v>
      </c>
      <c r="I1746" t="s">
        <v>1457</v>
      </c>
      <c r="J1746" t="s">
        <v>37</v>
      </c>
      <c r="K1746" t="s">
        <v>213</v>
      </c>
      <c r="L1746">
        <v>60653</v>
      </c>
      <c r="M1746" t="s">
        <v>4766</v>
      </c>
      <c r="N1746" t="s">
        <v>30</v>
      </c>
      <c r="O1746" t="s">
        <v>31</v>
      </c>
      <c r="P1746" t="s">
        <v>4767</v>
      </c>
      <c r="Q1746" s="8">
        <v>826000</v>
      </c>
      <c r="R1746">
        <v>9</v>
      </c>
      <c r="S1746" s="8">
        <f>Table3[[#This Row],[Harga]]*Table3[[#This Row],[Quantity]]</f>
        <v>7434000</v>
      </c>
      <c r="T1746">
        <v>0.3</v>
      </c>
      <c r="U1746" s="8">
        <f>Table3[[#This Row],[Discount]]*Table3[[#This Row],[Revenue]]</f>
        <v>2230200</v>
      </c>
      <c r="V1746" s="8">
        <f>Table3[[#This Row],[Revenue]]-Table3[[#This Row],[Total Discount]]</f>
        <v>5203800</v>
      </c>
    </row>
    <row r="1747" spans="1:22" x14ac:dyDescent="0.35">
      <c r="A1747">
        <v>1743</v>
      </c>
      <c r="B1747" t="s">
        <v>4768</v>
      </c>
      <c r="C1747" s="5">
        <v>42724</v>
      </c>
      <c r="D1747" s="6">
        <v>2016</v>
      </c>
      <c r="E1747" s="5" t="s">
        <v>66</v>
      </c>
      <c r="F1747" s="7">
        <v>20</v>
      </c>
      <c r="G1747" t="s">
        <v>116</v>
      </c>
      <c r="H1747" t="s">
        <v>25</v>
      </c>
      <c r="I1747" t="s">
        <v>3151</v>
      </c>
      <c r="J1747" t="s">
        <v>27</v>
      </c>
      <c r="K1747" t="s">
        <v>193</v>
      </c>
      <c r="L1747">
        <v>39212</v>
      </c>
      <c r="M1747" t="s">
        <v>448</v>
      </c>
      <c r="N1747" t="s">
        <v>135</v>
      </c>
      <c r="O1747" t="s">
        <v>162</v>
      </c>
      <c r="P1747" t="s">
        <v>449</v>
      </c>
      <c r="Q1747" s="8">
        <v>177000</v>
      </c>
      <c r="R1747">
        <v>3</v>
      </c>
      <c r="S1747" s="8">
        <f>Table3[[#This Row],[Harga]]*Table3[[#This Row],[Quantity]]</f>
        <v>531000</v>
      </c>
      <c r="T1747">
        <v>0</v>
      </c>
      <c r="U1747" s="8">
        <f>Table3[[#This Row],[Discount]]*Table3[[#This Row],[Revenue]]</f>
        <v>0</v>
      </c>
      <c r="V1747" s="8">
        <f>Table3[[#This Row],[Revenue]]-Table3[[#This Row],[Total Discount]]</f>
        <v>531000</v>
      </c>
    </row>
    <row r="1748" spans="1:22" x14ac:dyDescent="0.35">
      <c r="A1748">
        <v>1744</v>
      </c>
      <c r="B1748" t="s">
        <v>4769</v>
      </c>
      <c r="C1748" s="5">
        <v>42591</v>
      </c>
      <c r="D1748" s="6">
        <v>2016</v>
      </c>
      <c r="E1748" s="5" t="s">
        <v>93</v>
      </c>
      <c r="F1748" s="7">
        <v>9</v>
      </c>
      <c r="G1748" t="s">
        <v>51</v>
      </c>
      <c r="H1748" t="s">
        <v>25</v>
      </c>
      <c r="I1748" t="s">
        <v>366</v>
      </c>
      <c r="J1748" t="s">
        <v>27</v>
      </c>
      <c r="K1748" t="s">
        <v>193</v>
      </c>
      <c r="L1748">
        <v>28314</v>
      </c>
      <c r="M1748" t="s">
        <v>4770</v>
      </c>
      <c r="N1748" t="s">
        <v>40</v>
      </c>
      <c r="O1748" t="s">
        <v>63</v>
      </c>
      <c r="P1748" t="s">
        <v>4771</v>
      </c>
      <c r="Q1748" s="8">
        <v>31000</v>
      </c>
      <c r="R1748">
        <v>9</v>
      </c>
      <c r="S1748" s="8">
        <f>Table3[[#This Row],[Harga]]*Table3[[#This Row],[Quantity]]</f>
        <v>279000</v>
      </c>
      <c r="T1748">
        <v>0.2</v>
      </c>
      <c r="U1748" s="8">
        <f>Table3[[#This Row],[Discount]]*Table3[[#This Row],[Revenue]]</f>
        <v>55800</v>
      </c>
      <c r="V1748" s="8">
        <f>Table3[[#This Row],[Revenue]]-Table3[[#This Row],[Total Discount]]</f>
        <v>223200</v>
      </c>
    </row>
    <row r="1749" spans="1:22" x14ac:dyDescent="0.35">
      <c r="A1749">
        <v>1745</v>
      </c>
      <c r="B1749" t="s">
        <v>4772</v>
      </c>
      <c r="C1749" s="5">
        <v>42177</v>
      </c>
      <c r="D1749" s="6">
        <v>2015</v>
      </c>
      <c r="E1749" s="5" t="s">
        <v>34</v>
      </c>
      <c r="F1749" s="7">
        <v>22</v>
      </c>
      <c r="G1749" t="s">
        <v>35</v>
      </c>
      <c r="H1749" t="s">
        <v>139</v>
      </c>
      <c r="I1749" t="s">
        <v>4297</v>
      </c>
      <c r="J1749" t="s">
        <v>75</v>
      </c>
      <c r="K1749" t="s">
        <v>118</v>
      </c>
      <c r="L1749">
        <v>60505</v>
      </c>
      <c r="M1749" t="s">
        <v>4773</v>
      </c>
      <c r="N1749" t="s">
        <v>30</v>
      </c>
      <c r="O1749" t="s">
        <v>48</v>
      </c>
      <c r="P1749" t="s">
        <v>4774</v>
      </c>
      <c r="Q1749" s="8">
        <v>797000</v>
      </c>
      <c r="R1749">
        <v>7</v>
      </c>
      <c r="S1749" s="8">
        <f>Table3[[#This Row],[Harga]]*Table3[[#This Row],[Quantity]]</f>
        <v>5579000</v>
      </c>
      <c r="T1749">
        <v>0.5</v>
      </c>
      <c r="U1749" s="8">
        <f>Table3[[#This Row],[Discount]]*Table3[[#This Row],[Revenue]]</f>
        <v>2789500</v>
      </c>
      <c r="V1749" s="8">
        <f>Table3[[#This Row],[Revenue]]-Table3[[#This Row],[Total Discount]]</f>
        <v>2789500</v>
      </c>
    </row>
    <row r="1750" spans="1:22" x14ac:dyDescent="0.35">
      <c r="A1750">
        <v>1746</v>
      </c>
      <c r="B1750" t="s">
        <v>4775</v>
      </c>
      <c r="C1750" s="5">
        <v>42104</v>
      </c>
      <c r="D1750" s="6">
        <v>2015</v>
      </c>
      <c r="E1750" s="5" t="s">
        <v>58</v>
      </c>
      <c r="F1750" s="7">
        <v>10</v>
      </c>
      <c r="G1750" t="s">
        <v>35</v>
      </c>
      <c r="H1750" t="s">
        <v>139</v>
      </c>
      <c r="I1750" t="s">
        <v>4332</v>
      </c>
      <c r="J1750" t="s">
        <v>37</v>
      </c>
      <c r="K1750" t="s">
        <v>236</v>
      </c>
      <c r="L1750">
        <v>95823</v>
      </c>
      <c r="M1750" t="s">
        <v>860</v>
      </c>
      <c r="N1750" t="s">
        <v>40</v>
      </c>
      <c r="O1750" t="s">
        <v>71</v>
      </c>
      <c r="P1750" t="s">
        <v>861</v>
      </c>
      <c r="Q1750" s="8">
        <v>5000</v>
      </c>
      <c r="R1750">
        <v>2</v>
      </c>
      <c r="S1750" s="8">
        <f>Table3[[#This Row],[Harga]]*Table3[[#This Row],[Quantity]]</f>
        <v>10000</v>
      </c>
      <c r="T1750">
        <v>0.2</v>
      </c>
      <c r="U1750" s="8">
        <f>Table3[[#This Row],[Discount]]*Table3[[#This Row],[Revenue]]</f>
        <v>2000</v>
      </c>
      <c r="V1750" s="8">
        <f>Table3[[#This Row],[Revenue]]-Table3[[#This Row],[Total Discount]]</f>
        <v>8000</v>
      </c>
    </row>
    <row r="1751" spans="1:22" x14ac:dyDescent="0.35">
      <c r="A1751">
        <v>1747</v>
      </c>
      <c r="B1751" t="s">
        <v>4776</v>
      </c>
      <c r="C1751" s="5">
        <v>42695</v>
      </c>
      <c r="D1751" s="6">
        <v>2016</v>
      </c>
      <c r="E1751" s="5" t="s">
        <v>23</v>
      </c>
      <c r="F1751" s="7">
        <v>21</v>
      </c>
      <c r="G1751" t="s">
        <v>24</v>
      </c>
      <c r="H1751" t="s">
        <v>25</v>
      </c>
      <c r="I1751" t="s">
        <v>4130</v>
      </c>
      <c r="J1751" t="s">
        <v>37</v>
      </c>
      <c r="K1751" t="s">
        <v>236</v>
      </c>
      <c r="L1751">
        <v>50315</v>
      </c>
      <c r="M1751" t="s">
        <v>824</v>
      </c>
      <c r="N1751" t="s">
        <v>40</v>
      </c>
      <c r="O1751" t="s">
        <v>63</v>
      </c>
      <c r="P1751" t="s">
        <v>825</v>
      </c>
      <c r="Q1751" s="8">
        <v>6000</v>
      </c>
      <c r="R1751">
        <v>7</v>
      </c>
      <c r="S1751" s="8">
        <f>Table3[[#This Row],[Harga]]*Table3[[#This Row],[Quantity]]</f>
        <v>42000</v>
      </c>
      <c r="T1751">
        <v>0</v>
      </c>
      <c r="U1751" s="8">
        <f>Table3[[#This Row],[Discount]]*Table3[[#This Row],[Revenue]]</f>
        <v>0</v>
      </c>
      <c r="V1751" s="8">
        <f>Table3[[#This Row],[Revenue]]-Table3[[#This Row],[Total Discount]]</f>
        <v>42000</v>
      </c>
    </row>
    <row r="1752" spans="1:22" x14ac:dyDescent="0.35">
      <c r="A1752">
        <v>1748</v>
      </c>
      <c r="B1752" t="s">
        <v>4777</v>
      </c>
      <c r="C1752" s="5">
        <v>42618</v>
      </c>
      <c r="D1752" s="6">
        <v>2016</v>
      </c>
      <c r="E1752" s="5" t="s">
        <v>111</v>
      </c>
      <c r="F1752" s="7">
        <v>5</v>
      </c>
      <c r="G1752" t="s">
        <v>35</v>
      </c>
      <c r="H1752" t="s">
        <v>139</v>
      </c>
      <c r="I1752" t="s">
        <v>2656</v>
      </c>
      <c r="J1752" t="s">
        <v>37</v>
      </c>
      <c r="K1752" t="s">
        <v>218</v>
      </c>
      <c r="L1752">
        <v>92105</v>
      </c>
      <c r="M1752" t="s">
        <v>3353</v>
      </c>
      <c r="N1752" t="s">
        <v>135</v>
      </c>
      <c r="O1752" t="s">
        <v>162</v>
      </c>
      <c r="P1752" t="s">
        <v>3354</v>
      </c>
      <c r="Q1752" s="8">
        <v>29000</v>
      </c>
      <c r="R1752">
        <v>8</v>
      </c>
      <c r="S1752" s="8">
        <f>Table3[[#This Row],[Harga]]*Table3[[#This Row],[Quantity]]</f>
        <v>232000</v>
      </c>
      <c r="T1752">
        <v>0</v>
      </c>
      <c r="U1752" s="8">
        <f>Table3[[#This Row],[Discount]]*Table3[[#This Row],[Revenue]]</f>
        <v>0</v>
      </c>
      <c r="V1752" s="8">
        <f>Table3[[#This Row],[Revenue]]-Table3[[#This Row],[Total Discount]]</f>
        <v>232000</v>
      </c>
    </row>
    <row r="1753" spans="1:22" x14ac:dyDescent="0.35">
      <c r="A1753">
        <v>1749</v>
      </c>
      <c r="B1753" t="s">
        <v>4778</v>
      </c>
      <c r="C1753" s="5">
        <v>42698</v>
      </c>
      <c r="D1753" s="6">
        <v>2016</v>
      </c>
      <c r="E1753" s="5" t="s">
        <v>23</v>
      </c>
      <c r="F1753" s="7">
        <v>24</v>
      </c>
      <c r="G1753" t="s">
        <v>35</v>
      </c>
      <c r="H1753" t="s">
        <v>105</v>
      </c>
      <c r="I1753" t="s">
        <v>4025</v>
      </c>
      <c r="J1753" t="s">
        <v>27</v>
      </c>
      <c r="K1753" t="s">
        <v>166</v>
      </c>
      <c r="L1753">
        <v>75081</v>
      </c>
      <c r="M1753" t="s">
        <v>4779</v>
      </c>
      <c r="N1753" t="s">
        <v>135</v>
      </c>
      <c r="O1753" t="s">
        <v>136</v>
      </c>
      <c r="P1753" t="s">
        <v>4780</v>
      </c>
      <c r="Q1753" s="8">
        <v>658000</v>
      </c>
      <c r="R1753">
        <v>6</v>
      </c>
      <c r="S1753" s="8">
        <f>Table3[[#This Row],[Harga]]*Table3[[#This Row],[Quantity]]</f>
        <v>3948000</v>
      </c>
      <c r="T1753">
        <v>0.2</v>
      </c>
      <c r="U1753" s="8">
        <f>Table3[[#This Row],[Discount]]*Table3[[#This Row],[Revenue]]</f>
        <v>789600</v>
      </c>
      <c r="V1753" s="8">
        <f>Table3[[#This Row],[Revenue]]-Table3[[#This Row],[Total Discount]]</f>
        <v>3158400</v>
      </c>
    </row>
    <row r="1754" spans="1:22" x14ac:dyDescent="0.35">
      <c r="A1754">
        <v>1750</v>
      </c>
      <c r="B1754" t="s">
        <v>4781</v>
      </c>
      <c r="C1754" s="5">
        <v>43079</v>
      </c>
      <c r="D1754" s="6">
        <v>2017</v>
      </c>
      <c r="E1754" s="5" t="s">
        <v>66</v>
      </c>
      <c r="F1754" s="7">
        <v>10</v>
      </c>
      <c r="G1754" t="s">
        <v>51</v>
      </c>
      <c r="H1754" t="s">
        <v>139</v>
      </c>
      <c r="I1754" t="s">
        <v>4782</v>
      </c>
      <c r="J1754" t="s">
        <v>75</v>
      </c>
      <c r="K1754" t="s">
        <v>274</v>
      </c>
      <c r="L1754">
        <v>39212</v>
      </c>
      <c r="M1754" t="s">
        <v>4783</v>
      </c>
      <c r="N1754" t="s">
        <v>135</v>
      </c>
      <c r="O1754" t="s">
        <v>162</v>
      </c>
      <c r="P1754" t="s">
        <v>4784</v>
      </c>
      <c r="Q1754" s="8">
        <v>600000</v>
      </c>
      <c r="R1754">
        <v>3</v>
      </c>
      <c r="S1754" s="8">
        <f>Table3[[#This Row],[Harga]]*Table3[[#This Row],[Quantity]]</f>
        <v>1800000</v>
      </c>
      <c r="T1754">
        <v>0</v>
      </c>
      <c r="U1754" s="8">
        <f>Table3[[#This Row],[Discount]]*Table3[[#This Row],[Revenue]]</f>
        <v>0</v>
      </c>
      <c r="V1754" s="8">
        <f>Table3[[#This Row],[Revenue]]-Table3[[#This Row],[Total Discount]]</f>
        <v>1800000</v>
      </c>
    </row>
    <row r="1755" spans="1:22" x14ac:dyDescent="0.35">
      <c r="A1755">
        <v>1751</v>
      </c>
      <c r="B1755" t="s">
        <v>4785</v>
      </c>
      <c r="C1755" s="5">
        <v>42545</v>
      </c>
      <c r="D1755" s="6">
        <v>2016</v>
      </c>
      <c r="E1755" s="5" t="s">
        <v>34</v>
      </c>
      <c r="F1755" s="7">
        <v>24</v>
      </c>
      <c r="G1755" t="s">
        <v>35</v>
      </c>
      <c r="H1755" t="s">
        <v>139</v>
      </c>
      <c r="I1755" t="s">
        <v>1055</v>
      </c>
      <c r="J1755" t="s">
        <v>27</v>
      </c>
      <c r="K1755" t="s">
        <v>324</v>
      </c>
      <c r="L1755">
        <v>92024</v>
      </c>
      <c r="M1755" t="s">
        <v>4786</v>
      </c>
      <c r="N1755" t="s">
        <v>135</v>
      </c>
      <c r="O1755" t="s">
        <v>136</v>
      </c>
      <c r="P1755" t="s">
        <v>4787</v>
      </c>
      <c r="Q1755" s="8">
        <v>39000</v>
      </c>
      <c r="R1755">
        <v>4</v>
      </c>
      <c r="S1755" s="8">
        <f>Table3[[#This Row],[Harga]]*Table3[[#This Row],[Quantity]]</f>
        <v>156000</v>
      </c>
      <c r="T1755">
        <v>0.2</v>
      </c>
      <c r="U1755" s="8">
        <f>Table3[[#This Row],[Discount]]*Table3[[#This Row],[Revenue]]</f>
        <v>31200</v>
      </c>
      <c r="V1755" s="8">
        <f>Table3[[#This Row],[Revenue]]-Table3[[#This Row],[Total Discount]]</f>
        <v>124800</v>
      </c>
    </row>
    <row r="1756" spans="1:22" x14ac:dyDescent="0.35">
      <c r="A1756">
        <v>1752</v>
      </c>
      <c r="B1756" t="s">
        <v>4788</v>
      </c>
      <c r="C1756" s="5">
        <v>42264</v>
      </c>
      <c r="D1756" s="6">
        <v>2015</v>
      </c>
      <c r="E1756" s="5" t="s">
        <v>111</v>
      </c>
      <c r="F1756" s="7">
        <v>17</v>
      </c>
      <c r="G1756" t="s">
        <v>24</v>
      </c>
      <c r="H1756" t="s">
        <v>139</v>
      </c>
      <c r="I1756" t="s">
        <v>3413</v>
      </c>
      <c r="J1756" t="s">
        <v>27</v>
      </c>
      <c r="K1756" t="s">
        <v>188</v>
      </c>
      <c r="L1756">
        <v>32839</v>
      </c>
      <c r="M1756" t="s">
        <v>1047</v>
      </c>
      <c r="N1756" t="s">
        <v>135</v>
      </c>
      <c r="O1756" t="s">
        <v>162</v>
      </c>
      <c r="P1756" t="s">
        <v>1048</v>
      </c>
      <c r="Q1756" s="8">
        <v>59000</v>
      </c>
      <c r="R1756">
        <v>3</v>
      </c>
      <c r="S1756" s="8">
        <f>Table3[[#This Row],[Harga]]*Table3[[#This Row],[Quantity]]</f>
        <v>177000</v>
      </c>
      <c r="T1756">
        <v>0.2</v>
      </c>
      <c r="U1756" s="8">
        <f>Table3[[#This Row],[Discount]]*Table3[[#This Row],[Revenue]]</f>
        <v>35400</v>
      </c>
      <c r="V1756" s="8">
        <f>Table3[[#This Row],[Revenue]]-Table3[[#This Row],[Total Discount]]</f>
        <v>141600</v>
      </c>
    </row>
    <row r="1757" spans="1:22" x14ac:dyDescent="0.35">
      <c r="A1757">
        <v>1753</v>
      </c>
      <c r="B1757" t="s">
        <v>4789</v>
      </c>
      <c r="C1757" s="5">
        <v>42509</v>
      </c>
      <c r="D1757" s="6">
        <v>2016</v>
      </c>
      <c r="E1757" s="5" t="s">
        <v>87</v>
      </c>
      <c r="F1757" s="7">
        <v>19</v>
      </c>
      <c r="G1757" t="s">
        <v>24</v>
      </c>
      <c r="H1757" t="s">
        <v>25</v>
      </c>
      <c r="I1757" t="s">
        <v>2864</v>
      </c>
      <c r="J1757" t="s">
        <v>37</v>
      </c>
      <c r="K1757" t="s">
        <v>38</v>
      </c>
      <c r="L1757">
        <v>47905</v>
      </c>
      <c r="M1757" t="s">
        <v>95</v>
      </c>
      <c r="N1757" t="s">
        <v>40</v>
      </c>
      <c r="O1757" t="s">
        <v>96</v>
      </c>
      <c r="P1757" t="s">
        <v>97</v>
      </c>
      <c r="Q1757" s="8">
        <v>9000</v>
      </c>
      <c r="R1757">
        <v>5</v>
      </c>
      <c r="S1757" s="8">
        <f>Table3[[#This Row],[Harga]]*Table3[[#This Row],[Quantity]]</f>
        <v>45000</v>
      </c>
      <c r="T1757">
        <v>0</v>
      </c>
      <c r="U1757" s="8">
        <f>Table3[[#This Row],[Discount]]*Table3[[#This Row],[Revenue]]</f>
        <v>0</v>
      </c>
      <c r="V1757" s="8">
        <f>Table3[[#This Row],[Revenue]]-Table3[[#This Row],[Total Discount]]</f>
        <v>45000</v>
      </c>
    </row>
    <row r="1758" spans="1:22" x14ac:dyDescent="0.35">
      <c r="A1758">
        <v>1754</v>
      </c>
      <c r="B1758" t="s">
        <v>4790</v>
      </c>
      <c r="C1758" s="5">
        <v>42518</v>
      </c>
      <c r="D1758" s="6">
        <v>2016</v>
      </c>
      <c r="E1758" s="5" t="s">
        <v>87</v>
      </c>
      <c r="F1758" s="7">
        <v>28</v>
      </c>
      <c r="G1758" t="s">
        <v>67</v>
      </c>
      <c r="H1758" t="s">
        <v>139</v>
      </c>
      <c r="I1758" t="s">
        <v>3056</v>
      </c>
      <c r="J1758" t="s">
        <v>37</v>
      </c>
      <c r="K1758" t="s">
        <v>100</v>
      </c>
      <c r="L1758">
        <v>10035</v>
      </c>
      <c r="M1758" t="s">
        <v>2171</v>
      </c>
      <c r="N1758" t="s">
        <v>40</v>
      </c>
      <c r="O1758" t="s">
        <v>790</v>
      </c>
      <c r="P1758" t="s">
        <v>2172</v>
      </c>
      <c r="Q1758" s="8">
        <v>33000</v>
      </c>
      <c r="R1758">
        <v>5</v>
      </c>
      <c r="S1758" s="8">
        <f>Table3[[#This Row],[Harga]]*Table3[[#This Row],[Quantity]]</f>
        <v>165000</v>
      </c>
      <c r="T1758">
        <v>0</v>
      </c>
      <c r="U1758" s="8">
        <f>Table3[[#This Row],[Discount]]*Table3[[#This Row],[Revenue]]</f>
        <v>0</v>
      </c>
      <c r="V1758" s="8">
        <f>Table3[[#This Row],[Revenue]]-Table3[[#This Row],[Total Discount]]</f>
        <v>165000</v>
      </c>
    </row>
    <row r="1759" spans="1:22" x14ac:dyDescent="0.35">
      <c r="A1759">
        <v>1755</v>
      </c>
      <c r="B1759" t="s">
        <v>4791</v>
      </c>
      <c r="C1759" s="5">
        <v>41747</v>
      </c>
      <c r="D1759" s="6">
        <v>2014</v>
      </c>
      <c r="E1759" s="5" t="s">
        <v>58</v>
      </c>
      <c r="F1759" s="7">
        <v>18</v>
      </c>
      <c r="G1759" t="s">
        <v>35</v>
      </c>
      <c r="H1759" t="s">
        <v>25</v>
      </c>
      <c r="I1759" t="s">
        <v>1200</v>
      </c>
      <c r="J1759" t="s">
        <v>27</v>
      </c>
      <c r="K1759" t="s">
        <v>324</v>
      </c>
      <c r="L1759">
        <v>90049</v>
      </c>
      <c r="M1759" t="s">
        <v>4792</v>
      </c>
      <c r="N1759" t="s">
        <v>135</v>
      </c>
      <c r="O1759" t="s">
        <v>567</v>
      </c>
      <c r="P1759" t="s">
        <v>4793</v>
      </c>
      <c r="Q1759" s="8">
        <v>288000</v>
      </c>
      <c r="R1759">
        <v>4</v>
      </c>
      <c r="S1759" s="8">
        <f>Table3[[#This Row],[Harga]]*Table3[[#This Row],[Quantity]]</f>
        <v>1152000</v>
      </c>
      <c r="T1759">
        <v>0.2</v>
      </c>
      <c r="U1759" s="8">
        <f>Table3[[#This Row],[Discount]]*Table3[[#This Row],[Revenue]]</f>
        <v>230400</v>
      </c>
      <c r="V1759" s="8">
        <f>Table3[[#This Row],[Revenue]]-Table3[[#This Row],[Total Discount]]</f>
        <v>921600</v>
      </c>
    </row>
    <row r="1760" spans="1:22" x14ac:dyDescent="0.35">
      <c r="A1760">
        <v>1756</v>
      </c>
      <c r="B1760" t="s">
        <v>4794</v>
      </c>
      <c r="C1760" s="5">
        <v>42538</v>
      </c>
      <c r="D1760" s="6">
        <v>2016</v>
      </c>
      <c r="E1760" s="5" t="s">
        <v>34</v>
      </c>
      <c r="F1760" s="7">
        <v>17</v>
      </c>
      <c r="G1760" t="s">
        <v>35</v>
      </c>
      <c r="H1760" t="s">
        <v>25</v>
      </c>
      <c r="I1760" t="s">
        <v>1178</v>
      </c>
      <c r="J1760" t="s">
        <v>27</v>
      </c>
      <c r="K1760" t="s">
        <v>118</v>
      </c>
      <c r="L1760">
        <v>10024</v>
      </c>
      <c r="M1760" t="s">
        <v>2540</v>
      </c>
      <c r="N1760" t="s">
        <v>40</v>
      </c>
      <c r="O1760" t="s">
        <v>84</v>
      </c>
      <c r="P1760" t="s">
        <v>2541</v>
      </c>
      <c r="Q1760" s="8">
        <v>41000</v>
      </c>
      <c r="R1760">
        <v>3</v>
      </c>
      <c r="S1760" s="8">
        <f>Table3[[#This Row],[Harga]]*Table3[[#This Row],[Quantity]]</f>
        <v>123000</v>
      </c>
      <c r="T1760">
        <v>0</v>
      </c>
      <c r="U1760" s="8">
        <f>Table3[[#This Row],[Discount]]*Table3[[#This Row],[Revenue]]</f>
        <v>0</v>
      </c>
      <c r="V1760" s="8">
        <f>Table3[[#This Row],[Revenue]]-Table3[[#This Row],[Total Discount]]</f>
        <v>123000</v>
      </c>
    </row>
    <row r="1761" spans="1:22" x14ac:dyDescent="0.35">
      <c r="A1761">
        <v>1757</v>
      </c>
      <c r="B1761" t="s">
        <v>4795</v>
      </c>
      <c r="C1761" s="5">
        <v>41768</v>
      </c>
      <c r="D1761" s="6">
        <v>2014</v>
      </c>
      <c r="E1761" s="5" t="s">
        <v>87</v>
      </c>
      <c r="F1761" s="7">
        <v>9</v>
      </c>
      <c r="G1761" t="s">
        <v>35</v>
      </c>
      <c r="H1761" t="s">
        <v>25</v>
      </c>
      <c r="I1761" t="s">
        <v>565</v>
      </c>
      <c r="J1761" t="s">
        <v>37</v>
      </c>
      <c r="K1761" t="s">
        <v>236</v>
      </c>
      <c r="L1761">
        <v>42420</v>
      </c>
      <c r="M1761" t="s">
        <v>90</v>
      </c>
      <c r="N1761" t="s">
        <v>40</v>
      </c>
      <c r="O1761" t="s">
        <v>84</v>
      </c>
      <c r="P1761" t="s">
        <v>91</v>
      </c>
      <c r="Q1761" s="8">
        <v>56000</v>
      </c>
      <c r="R1761">
        <v>3</v>
      </c>
      <c r="S1761" s="8">
        <f>Table3[[#This Row],[Harga]]*Table3[[#This Row],[Quantity]]</f>
        <v>168000</v>
      </c>
      <c r="T1761">
        <v>0</v>
      </c>
      <c r="U1761" s="8">
        <f>Table3[[#This Row],[Discount]]*Table3[[#This Row],[Revenue]]</f>
        <v>0</v>
      </c>
      <c r="V1761" s="8">
        <f>Table3[[#This Row],[Revenue]]-Table3[[#This Row],[Total Discount]]</f>
        <v>168000</v>
      </c>
    </row>
    <row r="1762" spans="1:22" x14ac:dyDescent="0.35">
      <c r="A1762">
        <v>1758</v>
      </c>
      <c r="B1762" t="s">
        <v>4796</v>
      </c>
      <c r="C1762" s="5">
        <v>42631</v>
      </c>
      <c r="D1762" s="6">
        <v>2016</v>
      </c>
      <c r="E1762" s="5" t="s">
        <v>111</v>
      </c>
      <c r="F1762" s="7">
        <v>18</v>
      </c>
      <c r="G1762" t="s">
        <v>24</v>
      </c>
      <c r="H1762" t="s">
        <v>139</v>
      </c>
      <c r="I1762" t="s">
        <v>1315</v>
      </c>
      <c r="J1762" t="s">
        <v>27</v>
      </c>
      <c r="K1762" t="s">
        <v>69</v>
      </c>
      <c r="L1762">
        <v>43229</v>
      </c>
      <c r="M1762" t="s">
        <v>3696</v>
      </c>
      <c r="N1762" t="s">
        <v>30</v>
      </c>
      <c r="O1762" t="s">
        <v>55</v>
      </c>
      <c r="P1762" t="s">
        <v>3697</v>
      </c>
      <c r="Q1762" s="8">
        <v>15000</v>
      </c>
      <c r="R1762">
        <v>3</v>
      </c>
      <c r="S1762" s="8">
        <f>Table3[[#This Row],[Harga]]*Table3[[#This Row],[Quantity]]</f>
        <v>45000</v>
      </c>
      <c r="T1762">
        <v>0.2</v>
      </c>
      <c r="U1762" s="8">
        <f>Table3[[#This Row],[Discount]]*Table3[[#This Row],[Revenue]]</f>
        <v>9000</v>
      </c>
      <c r="V1762" s="8">
        <f>Table3[[#This Row],[Revenue]]-Table3[[#This Row],[Total Discount]]</f>
        <v>36000</v>
      </c>
    </row>
    <row r="1763" spans="1:22" x14ac:dyDescent="0.35">
      <c r="A1763">
        <v>1759</v>
      </c>
      <c r="B1763" t="s">
        <v>4797</v>
      </c>
      <c r="C1763" s="5">
        <v>43092</v>
      </c>
      <c r="D1763" s="6">
        <v>2017</v>
      </c>
      <c r="E1763" s="5" t="s">
        <v>66</v>
      </c>
      <c r="F1763" s="7">
        <v>23</v>
      </c>
      <c r="G1763" t="s">
        <v>51</v>
      </c>
      <c r="H1763" t="s">
        <v>139</v>
      </c>
      <c r="I1763" t="s">
        <v>2378</v>
      </c>
      <c r="J1763" t="s">
        <v>27</v>
      </c>
      <c r="K1763" t="s">
        <v>118</v>
      </c>
      <c r="L1763">
        <v>77840</v>
      </c>
      <c r="M1763" t="s">
        <v>2632</v>
      </c>
      <c r="N1763" t="s">
        <v>40</v>
      </c>
      <c r="O1763" t="s">
        <v>63</v>
      </c>
      <c r="P1763" t="s">
        <v>2633</v>
      </c>
      <c r="Q1763" s="8">
        <v>14000</v>
      </c>
      <c r="R1763">
        <v>8</v>
      </c>
      <c r="S1763" s="8">
        <f>Table3[[#This Row],[Harga]]*Table3[[#This Row],[Quantity]]</f>
        <v>112000</v>
      </c>
      <c r="T1763">
        <v>0.2</v>
      </c>
      <c r="U1763" s="8">
        <f>Table3[[#This Row],[Discount]]*Table3[[#This Row],[Revenue]]</f>
        <v>22400</v>
      </c>
      <c r="V1763" s="8">
        <f>Table3[[#This Row],[Revenue]]-Table3[[#This Row],[Total Discount]]</f>
        <v>89600</v>
      </c>
    </row>
    <row r="1764" spans="1:22" x14ac:dyDescent="0.35">
      <c r="A1764">
        <v>1760</v>
      </c>
      <c r="B1764" t="s">
        <v>4798</v>
      </c>
      <c r="C1764" s="5">
        <v>43038</v>
      </c>
      <c r="D1764" s="6">
        <v>2017</v>
      </c>
      <c r="E1764" s="5" t="s">
        <v>44</v>
      </c>
      <c r="F1764" s="7">
        <v>30</v>
      </c>
      <c r="G1764" t="s">
        <v>24</v>
      </c>
      <c r="H1764" t="s">
        <v>25</v>
      </c>
      <c r="I1764" t="s">
        <v>1326</v>
      </c>
      <c r="J1764" t="s">
        <v>75</v>
      </c>
      <c r="K1764" t="s">
        <v>76</v>
      </c>
      <c r="L1764">
        <v>40475</v>
      </c>
      <c r="M1764" t="s">
        <v>1008</v>
      </c>
      <c r="N1764" t="s">
        <v>40</v>
      </c>
      <c r="O1764" t="s">
        <v>84</v>
      </c>
      <c r="P1764" t="s">
        <v>1009</v>
      </c>
      <c r="Q1764" s="8">
        <v>37000</v>
      </c>
      <c r="R1764">
        <v>7</v>
      </c>
      <c r="S1764" s="8">
        <f>Table3[[#This Row],[Harga]]*Table3[[#This Row],[Quantity]]</f>
        <v>259000</v>
      </c>
      <c r="T1764">
        <v>0</v>
      </c>
      <c r="U1764" s="8">
        <f>Table3[[#This Row],[Discount]]*Table3[[#This Row],[Revenue]]</f>
        <v>0</v>
      </c>
      <c r="V1764" s="8">
        <f>Table3[[#This Row],[Revenue]]-Table3[[#This Row],[Total Discount]]</f>
        <v>259000</v>
      </c>
    </row>
    <row r="1765" spans="1:22" x14ac:dyDescent="0.35">
      <c r="A1765">
        <v>1761</v>
      </c>
      <c r="B1765" t="s">
        <v>4799</v>
      </c>
      <c r="C1765" s="5">
        <v>42458</v>
      </c>
      <c r="D1765" s="6">
        <v>2016</v>
      </c>
      <c r="E1765" s="5" t="s">
        <v>159</v>
      </c>
      <c r="F1765" s="7">
        <v>29</v>
      </c>
      <c r="G1765" t="s">
        <v>67</v>
      </c>
      <c r="H1765" t="s">
        <v>25</v>
      </c>
      <c r="I1765" t="s">
        <v>2405</v>
      </c>
      <c r="J1765" t="s">
        <v>75</v>
      </c>
      <c r="K1765" t="s">
        <v>253</v>
      </c>
      <c r="L1765">
        <v>60653</v>
      </c>
      <c r="M1765" t="s">
        <v>3214</v>
      </c>
      <c r="N1765" t="s">
        <v>40</v>
      </c>
      <c r="O1765" t="s">
        <v>63</v>
      </c>
      <c r="P1765" t="s">
        <v>3215</v>
      </c>
      <c r="Q1765" s="8">
        <v>107000</v>
      </c>
      <c r="R1765">
        <v>3</v>
      </c>
      <c r="S1765" s="8">
        <f>Table3[[#This Row],[Harga]]*Table3[[#This Row],[Quantity]]</f>
        <v>321000</v>
      </c>
      <c r="T1765">
        <v>0.2</v>
      </c>
      <c r="U1765" s="8">
        <f>Table3[[#This Row],[Discount]]*Table3[[#This Row],[Revenue]]</f>
        <v>64200</v>
      </c>
      <c r="V1765" s="8">
        <f>Table3[[#This Row],[Revenue]]-Table3[[#This Row],[Total Discount]]</f>
        <v>256800</v>
      </c>
    </row>
    <row r="1766" spans="1:22" x14ac:dyDescent="0.35">
      <c r="A1766">
        <v>1762</v>
      </c>
      <c r="B1766" t="s">
        <v>4800</v>
      </c>
      <c r="C1766" s="5">
        <v>43062</v>
      </c>
      <c r="D1766" s="6">
        <v>2017</v>
      </c>
      <c r="E1766" s="5" t="s">
        <v>23</v>
      </c>
      <c r="F1766" s="7">
        <v>23</v>
      </c>
      <c r="G1766" t="s">
        <v>116</v>
      </c>
      <c r="H1766" t="s">
        <v>105</v>
      </c>
      <c r="I1766" t="s">
        <v>1978</v>
      </c>
      <c r="J1766" t="s">
        <v>37</v>
      </c>
      <c r="K1766" t="s">
        <v>193</v>
      </c>
      <c r="L1766">
        <v>19120</v>
      </c>
      <c r="M1766" t="s">
        <v>1323</v>
      </c>
      <c r="N1766" t="s">
        <v>40</v>
      </c>
      <c r="O1766" t="s">
        <v>71</v>
      </c>
      <c r="P1766" t="s">
        <v>1324</v>
      </c>
      <c r="Q1766" s="8">
        <v>60000</v>
      </c>
      <c r="R1766">
        <v>1</v>
      </c>
      <c r="S1766" s="8">
        <f>Table3[[#This Row],[Harga]]*Table3[[#This Row],[Quantity]]</f>
        <v>60000</v>
      </c>
      <c r="T1766">
        <v>0.7</v>
      </c>
      <c r="U1766" s="8">
        <f>Table3[[#This Row],[Discount]]*Table3[[#This Row],[Revenue]]</f>
        <v>42000</v>
      </c>
      <c r="V1766" s="8">
        <f>Table3[[#This Row],[Revenue]]-Table3[[#This Row],[Total Discount]]</f>
        <v>18000</v>
      </c>
    </row>
    <row r="1767" spans="1:22" x14ac:dyDescent="0.35">
      <c r="A1767">
        <v>1763</v>
      </c>
      <c r="B1767" t="s">
        <v>4801</v>
      </c>
      <c r="C1767" s="5">
        <v>41721</v>
      </c>
      <c r="D1767" s="6">
        <v>2014</v>
      </c>
      <c r="E1767" s="5" t="s">
        <v>159</v>
      </c>
      <c r="F1767" s="7">
        <v>23</v>
      </c>
      <c r="G1767" t="s">
        <v>51</v>
      </c>
      <c r="H1767" t="s">
        <v>139</v>
      </c>
      <c r="I1767" t="s">
        <v>165</v>
      </c>
      <c r="J1767" t="s">
        <v>27</v>
      </c>
      <c r="K1767" t="s">
        <v>222</v>
      </c>
      <c r="L1767">
        <v>90036</v>
      </c>
      <c r="M1767" t="s">
        <v>1201</v>
      </c>
      <c r="N1767" t="s">
        <v>40</v>
      </c>
      <c r="O1767" t="s">
        <v>84</v>
      </c>
      <c r="P1767" t="s">
        <v>1202</v>
      </c>
      <c r="Q1767" s="8">
        <v>331000</v>
      </c>
      <c r="R1767">
        <v>2</v>
      </c>
      <c r="S1767" s="8">
        <f>Table3[[#This Row],[Harga]]*Table3[[#This Row],[Quantity]]</f>
        <v>662000</v>
      </c>
      <c r="T1767">
        <v>0</v>
      </c>
      <c r="U1767" s="8">
        <f>Table3[[#This Row],[Discount]]*Table3[[#This Row],[Revenue]]</f>
        <v>0</v>
      </c>
      <c r="V1767" s="8">
        <f>Table3[[#This Row],[Revenue]]-Table3[[#This Row],[Total Discount]]</f>
        <v>662000</v>
      </c>
    </row>
    <row r="1768" spans="1:22" x14ac:dyDescent="0.35">
      <c r="A1768">
        <v>1764</v>
      </c>
      <c r="B1768" t="s">
        <v>4802</v>
      </c>
      <c r="C1768" s="5">
        <v>43070</v>
      </c>
      <c r="D1768" s="6">
        <v>2017</v>
      </c>
      <c r="E1768" s="5" t="s">
        <v>66</v>
      </c>
      <c r="F1768" s="7">
        <v>1</v>
      </c>
      <c r="G1768" t="s">
        <v>67</v>
      </c>
      <c r="H1768" t="s">
        <v>139</v>
      </c>
      <c r="I1768" t="s">
        <v>702</v>
      </c>
      <c r="J1768" t="s">
        <v>27</v>
      </c>
      <c r="K1768" t="s">
        <v>253</v>
      </c>
      <c r="L1768">
        <v>90008</v>
      </c>
      <c r="M1768" t="s">
        <v>4803</v>
      </c>
      <c r="N1768" t="s">
        <v>40</v>
      </c>
      <c r="O1768" t="s">
        <v>63</v>
      </c>
      <c r="P1768" t="s">
        <v>4804</v>
      </c>
      <c r="Q1768" s="8">
        <v>46000</v>
      </c>
      <c r="R1768">
        <v>7</v>
      </c>
      <c r="S1768" s="8">
        <f>Table3[[#This Row],[Harga]]*Table3[[#This Row],[Quantity]]</f>
        <v>322000</v>
      </c>
      <c r="T1768">
        <v>0</v>
      </c>
      <c r="U1768" s="8">
        <f>Table3[[#This Row],[Discount]]*Table3[[#This Row],[Revenue]]</f>
        <v>0</v>
      </c>
      <c r="V1768" s="8">
        <f>Table3[[#This Row],[Revenue]]-Table3[[#This Row],[Total Discount]]</f>
        <v>322000</v>
      </c>
    </row>
    <row r="1769" spans="1:22" x14ac:dyDescent="0.35">
      <c r="A1769">
        <v>1765</v>
      </c>
      <c r="B1769" t="s">
        <v>4805</v>
      </c>
      <c r="C1769" s="5">
        <v>43046</v>
      </c>
      <c r="D1769" s="6">
        <v>2017</v>
      </c>
      <c r="E1769" s="5" t="s">
        <v>23</v>
      </c>
      <c r="F1769" s="7">
        <v>7</v>
      </c>
      <c r="G1769" t="s">
        <v>24</v>
      </c>
      <c r="H1769" t="s">
        <v>105</v>
      </c>
      <c r="I1769" t="s">
        <v>4606</v>
      </c>
      <c r="J1769" t="s">
        <v>27</v>
      </c>
      <c r="K1769" t="s">
        <v>76</v>
      </c>
      <c r="L1769">
        <v>94122</v>
      </c>
      <c r="M1769" t="s">
        <v>4806</v>
      </c>
      <c r="N1769" t="s">
        <v>40</v>
      </c>
      <c r="O1769" t="s">
        <v>71</v>
      </c>
      <c r="P1769" t="s">
        <v>4807</v>
      </c>
      <c r="Q1769" s="8">
        <v>22000</v>
      </c>
      <c r="R1769">
        <v>4</v>
      </c>
      <c r="S1769" s="8">
        <f>Table3[[#This Row],[Harga]]*Table3[[#This Row],[Quantity]]</f>
        <v>88000</v>
      </c>
      <c r="T1769">
        <v>0.2</v>
      </c>
      <c r="U1769" s="8">
        <f>Table3[[#This Row],[Discount]]*Table3[[#This Row],[Revenue]]</f>
        <v>17600</v>
      </c>
      <c r="V1769" s="8">
        <f>Table3[[#This Row],[Revenue]]-Table3[[#This Row],[Total Discount]]</f>
        <v>70400</v>
      </c>
    </row>
    <row r="1770" spans="1:22" x14ac:dyDescent="0.35">
      <c r="A1770">
        <v>1766</v>
      </c>
      <c r="B1770" t="s">
        <v>4808</v>
      </c>
      <c r="C1770" s="5">
        <v>42982</v>
      </c>
      <c r="D1770" s="6">
        <v>2017</v>
      </c>
      <c r="E1770" s="5" t="s">
        <v>111</v>
      </c>
      <c r="F1770" s="7">
        <v>4</v>
      </c>
      <c r="G1770" t="s">
        <v>67</v>
      </c>
      <c r="H1770" t="s">
        <v>25</v>
      </c>
      <c r="I1770" t="s">
        <v>963</v>
      </c>
      <c r="J1770" t="s">
        <v>27</v>
      </c>
      <c r="K1770" t="s">
        <v>222</v>
      </c>
      <c r="L1770">
        <v>44312</v>
      </c>
      <c r="M1770" t="s">
        <v>1539</v>
      </c>
      <c r="N1770" t="s">
        <v>40</v>
      </c>
      <c r="O1770" t="s">
        <v>96</v>
      </c>
      <c r="P1770" t="s">
        <v>1540</v>
      </c>
      <c r="Q1770" s="8">
        <v>6000</v>
      </c>
      <c r="R1770">
        <v>4</v>
      </c>
      <c r="S1770" s="8">
        <f>Table3[[#This Row],[Harga]]*Table3[[#This Row],[Quantity]]</f>
        <v>24000</v>
      </c>
      <c r="T1770">
        <v>0.2</v>
      </c>
      <c r="U1770" s="8">
        <f>Table3[[#This Row],[Discount]]*Table3[[#This Row],[Revenue]]</f>
        <v>4800</v>
      </c>
      <c r="V1770" s="8">
        <f>Table3[[#This Row],[Revenue]]-Table3[[#This Row],[Total Discount]]</f>
        <v>19200</v>
      </c>
    </row>
    <row r="1771" spans="1:22" x14ac:dyDescent="0.35">
      <c r="A1771">
        <v>1767</v>
      </c>
      <c r="B1771" t="s">
        <v>4809</v>
      </c>
      <c r="C1771" s="5">
        <v>42554</v>
      </c>
      <c r="D1771" s="6">
        <v>2016</v>
      </c>
      <c r="E1771" s="5" t="s">
        <v>104</v>
      </c>
      <c r="F1771" s="7">
        <v>3</v>
      </c>
      <c r="G1771" t="s">
        <v>35</v>
      </c>
      <c r="H1771" t="s">
        <v>139</v>
      </c>
      <c r="I1771" t="s">
        <v>729</v>
      </c>
      <c r="J1771" t="s">
        <v>27</v>
      </c>
      <c r="K1771" t="s">
        <v>53</v>
      </c>
      <c r="L1771">
        <v>90049</v>
      </c>
      <c r="M1771" t="s">
        <v>4810</v>
      </c>
      <c r="N1771" t="s">
        <v>40</v>
      </c>
      <c r="O1771" t="s">
        <v>63</v>
      </c>
      <c r="P1771" t="s">
        <v>4811</v>
      </c>
      <c r="Q1771" s="8">
        <v>13000</v>
      </c>
      <c r="R1771">
        <v>2</v>
      </c>
      <c r="S1771" s="8">
        <f>Table3[[#This Row],[Harga]]*Table3[[#This Row],[Quantity]]</f>
        <v>26000</v>
      </c>
      <c r="T1771">
        <v>0</v>
      </c>
      <c r="U1771" s="8">
        <f>Table3[[#This Row],[Discount]]*Table3[[#This Row],[Revenue]]</f>
        <v>0</v>
      </c>
      <c r="V1771" s="8">
        <f>Table3[[#This Row],[Revenue]]-Table3[[#This Row],[Total Discount]]</f>
        <v>26000</v>
      </c>
    </row>
    <row r="1772" spans="1:22" x14ac:dyDescent="0.35">
      <c r="A1772">
        <v>1768</v>
      </c>
      <c r="B1772" t="s">
        <v>4812</v>
      </c>
      <c r="C1772" s="5">
        <v>42985</v>
      </c>
      <c r="D1772" s="6">
        <v>2017</v>
      </c>
      <c r="E1772" s="5" t="s">
        <v>111</v>
      </c>
      <c r="F1772" s="7">
        <v>7</v>
      </c>
      <c r="G1772" t="s">
        <v>51</v>
      </c>
      <c r="H1772" t="s">
        <v>25</v>
      </c>
      <c r="I1772" t="s">
        <v>1847</v>
      </c>
      <c r="J1772" t="s">
        <v>75</v>
      </c>
      <c r="K1772" t="s">
        <v>218</v>
      </c>
      <c r="L1772">
        <v>64055</v>
      </c>
      <c r="M1772" t="s">
        <v>320</v>
      </c>
      <c r="N1772" t="s">
        <v>40</v>
      </c>
      <c r="O1772" t="s">
        <v>71</v>
      </c>
      <c r="P1772" t="s">
        <v>321</v>
      </c>
      <c r="Q1772" s="8">
        <v>158000</v>
      </c>
      <c r="R1772">
        <v>3</v>
      </c>
      <c r="S1772" s="8">
        <f>Table3[[#This Row],[Harga]]*Table3[[#This Row],[Quantity]]</f>
        <v>474000</v>
      </c>
      <c r="T1772">
        <v>0</v>
      </c>
      <c r="U1772" s="8">
        <f>Table3[[#This Row],[Discount]]*Table3[[#This Row],[Revenue]]</f>
        <v>0</v>
      </c>
      <c r="V1772" s="8">
        <f>Table3[[#This Row],[Revenue]]-Table3[[#This Row],[Total Discount]]</f>
        <v>474000</v>
      </c>
    </row>
    <row r="1773" spans="1:22" x14ac:dyDescent="0.35">
      <c r="A1773">
        <v>1769</v>
      </c>
      <c r="B1773" t="s">
        <v>4813</v>
      </c>
      <c r="C1773" s="5">
        <v>42622</v>
      </c>
      <c r="D1773" s="6">
        <v>2016</v>
      </c>
      <c r="E1773" s="5" t="s">
        <v>111</v>
      </c>
      <c r="F1773" s="7">
        <v>9</v>
      </c>
      <c r="G1773" t="s">
        <v>51</v>
      </c>
      <c r="H1773" t="s">
        <v>59</v>
      </c>
      <c r="I1773" t="s">
        <v>3751</v>
      </c>
      <c r="J1773" t="s">
        <v>75</v>
      </c>
      <c r="K1773" t="s">
        <v>324</v>
      </c>
      <c r="L1773">
        <v>75220</v>
      </c>
      <c r="M1773" t="s">
        <v>4131</v>
      </c>
      <c r="N1773" t="s">
        <v>30</v>
      </c>
      <c r="O1773" t="s">
        <v>55</v>
      </c>
      <c r="P1773" t="s">
        <v>4132</v>
      </c>
      <c r="Q1773" s="8">
        <v>57000</v>
      </c>
      <c r="R1773">
        <v>4</v>
      </c>
      <c r="S1773" s="8">
        <f>Table3[[#This Row],[Harga]]*Table3[[#This Row],[Quantity]]</f>
        <v>228000</v>
      </c>
      <c r="T1773">
        <v>0.6</v>
      </c>
      <c r="U1773" s="8">
        <f>Table3[[#This Row],[Discount]]*Table3[[#This Row],[Revenue]]</f>
        <v>136800</v>
      </c>
      <c r="V1773" s="8">
        <f>Table3[[#This Row],[Revenue]]-Table3[[#This Row],[Total Discount]]</f>
        <v>91200</v>
      </c>
    </row>
    <row r="1774" spans="1:22" x14ac:dyDescent="0.35">
      <c r="A1774">
        <v>1770</v>
      </c>
      <c r="B1774" t="s">
        <v>4814</v>
      </c>
      <c r="C1774" s="5">
        <v>42919</v>
      </c>
      <c r="D1774" s="6">
        <v>2017</v>
      </c>
      <c r="E1774" s="5" t="s">
        <v>104</v>
      </c>
      <c r="F1774" s="7">
        <v>3</v>
      </c>
      <c r="G1774" t="s">
        <v>35</v>
      </c>
      <c r="H1774" t="s">
        <v>59</v>
      </c>
      <c r="I1774" t="s">
        <v>431</v>
      </c>
      <c r="J1774" t="s">
        <v>75</v>
      </c>
      <c r="K1774" t="s">
        <v>253</v>
      </c>
      <c r="L1774">
        <v>98105</v>
      </c>
      <c r="M1774" t="s">
        <v>593</v>
      </c>
      <c r="N1774" t="s">
        <v>135</v>
      </c>
      <c r="O1774" t="s">
        <v>162</v>
      </c>
      <c r="P1774" t="s">
        <v>594</v>
      </c>
      <c r="Q1774" s="8">
        <v>210000</v>
      </c>
      <c r="R1774">
        <v>2</v>
      </c>
      <c r="S1774" s="8">
        <f>Table3[[#This Row],[Harga]]*Table3[[#This Row],[Quantity]]</f>
        <v>420000</v>
      </c>
      <c r="T1774">
        <v>0</v>
      </c>
      <c r="U1774" s="8">
        <f>Table3[[#This Row],[Discount]]*Table3[[#This Row],[Revenue]]</f>
        <v>0</v>
      </c>
      <c r="V1774" s="8">
        <f>Table3[[#This Row],[Revenue]]-Table3[[#This Row],[Total Discount]]</f>
        <v>420000</v>
      </c>
    </row>
    <row r="1775" spans="1:22" x14ac:dyDescent="0.35">
      <c r="A1775">
        <v>1771</v>
      </c>
      <c r="B1775" t="s">
        <v>4815</v>
      </c>
      <c r="C1775" s="5">
        <v>42915</v>
      </c>
      <c r="D1775" s="6">
        <v>2017</v>
      </c>
      <c r="E1775" s="5" t="s">
        <v>34</v>
      </c>
      <c r="F1775" s="7">
        <v>29</v>
      </c>
      <c r="G1775" t="s">
        <v>24</v>
      </c>
      <c r="H1775" t="s">
        <v>25</v>
      </c>
      <c r="I1775" t="s">
        <v>4816</v>
      </c>
      <c r="J1775" t="s">
        <v>37</v>
      </c>
      <c r="K1775" t="s">
        <v>118</v>
      </c>
      <c r="L1775">
        <v>75150</v>
      </c>
      <c r="M1775" t="s">
        <v>1465</v>
      </c>
      <c r="N1775" t="s">
        <v>40</v>
      </c>
      <c r="O1775" t="s">
        <v>63</v>
      </c>
      <c r="P1775" t="s">
        <v>1466</v>
      </c>
      <c r="Q1775" s="8">
        <v>13000</v>
      </c>
      <c r="R1775">
        <v>1</v>
      </c>
      <c r="S1775" s="8">
        <f>Table3[[#This Row],[Harga]]*Table3[[#This Row],[Quantity]]</f>
        <v>13000</v>
      </c>
      <c r="T1775">
        <v>0.2</v>
      </c>
      <c r="U1775" s="8">
        <f>Table3[[#This Row],[Discount]]*Table3[[#This Row],[Revenue]]</f>
        <v>2600</v>
      </c>
      <c r="V1775" s="8">
        <f>Table3[[#This Row],[Revenue]]-Table3[[#This Row],[Total Discount]]</f>
        <v>10400</v>
      </c>
    </row>
    <row r="1776" spans="1:22" x14ac:dyDescent="0.35">
      <c r="A1776">
        <v>1772</v>
      </c>
      <c r="B1776" t="s">
        <v>4817</v>
      </c>
      <c r="C1776" s="5">
        <v>42954</v>
      </c>
      <c r="D1776" s="6">
        <v>2017</v>
      </c>
      <c r="E1776" s="5" t="s">
        <v>93</v>
      </c>
      <c r="F1776" s="7">
        <v>7</v>
      </c>
      <c r="G1776" t="s">
        <v>51</v>
      </c>
      <c r="H1776" t="s">
        <v>25</v>
      </c>
      <c r="I1776" t="s">
        <v>2831</v>
      </c>
      <c r="J1776" t="s">
        <v>27</v>
      </c>
      <c r="K1776" t="s">
        <v>193</v>
      </c>
      <c r="L1776">
        <v>11561</v>
      </c>
      <c r="M1776" t="s">
        <v>579</v>
      </c>
      <c r="N1776" t="s">
        <v>40</v>
      </c>
      <c r="O1776" t="s">
        <v>96</v>
      </c>
      <c r="P1776" t="s">
        <v>580</v>
      </c>
      <c r="Q1776" s="8">
        <v>15000</v>
      </c>
      <c r="R1776">
        <v>2</v>
      </c>
      <c r="S1776" s="8">
        <f>Table3[[#This Row],[Harga]]*Table3[[#This Row],[Quantity]]</f>
        <v>30000</v>
      </c>
      <c r="T1776">
        <v>0</v>
      </c>
      <c r="U1776" s="8">
        <f>Table3[[#This Row],[Discount]]*Table3[[#This Row],[Revenue]]</f>
        <v>0</v>
      </c>
      <c r="V1776" s="8">
        <f>Table3[[#This Row],[Revenue]]-Table3[[#This Row],[Total Discount]]</f>
        <v>30000</v>
      </c>
    </row>
    <row r="1777" spans="1:22" x14ac:dyDescent="0.35">
      <c r="A1777">
        <v>1773</v>
      </c>
      <c r="B1777" t="s">
        <v>4818</v>
      </c>
      <c r="C1777" s="5">
        <v>42082</v>
      </c>
      <c r="D1777" s="6">
        <v>2015</v>
      </c>
      <c r="E1777" s="5" t="s">
        <v>159</v>
      </c>
      <c r="F1777" s="7">
        <v>19</v>
      </c>
      <c r="G1777" t="s">
        <v>67</v>
      </c>
      <c r="H1777" t="s">
        <v>25</v>
      </c>
      <c r="I1777" t="s">
        <v>2131</v>
      </c>
      <c r="J1777" t="s">
        <v>27</v>
      </c>
      <c r="K1777" t="s">
        <v>222</v>
      </c>
      <c r="L1777">
        <v>33161</v>
      </c>
      <c r="M1777" t="s">
        <v>1512</v>
      </c>
      <c r="N1777" t="s">
        <v>40</v>
      </c>
      <c r="O1777" t="s">
        <v>63</v>
      </c>
      <c r="P1777" t="s">
        <v>1513</v>
      </c>
      <c r="Q1777" s="8">
        <v>10000</v>
      </c>
      <c r="R1777">
        <v>3</v>
      </c>
      <c r="S1777" s="8">
        <f>Table3[[#This Row],[Harga]]*Table3[[#This Row],[Quantity]]</f>
        <v>30000</v>
      </c>
      <c r="T1777">
        <v>0.2</v>
      </c>
      <c r="U1777" s="8">
        <f>Table3[[#This Row],[Discount]]*Table3[[#This Row],[Revenue]]</f>
        <v>6000</v>
      </c>
      <c r="V1777" s="8">
        <f>Table3[[#This Row],[Revenue]]-Table3[[#This Row],[Total Discount]]</f>
        <v>24000</v>
      </c>
    </row>
    <row r="1778" spans="1:22" x14ac:dyDescent="0.35">
      <c r="A1778">
        <v>1774</v>
      </c>
      <c r="B1778" t="s">
        <v>4819</v>
      </c>
      <c r="C1778" s="5">
        <v>42528</v>
      </c>
      <c r="D1778" s="6">
        <v>2016</v>
      </c>
      <c r="E1778" s="5" t="s">
        <v>34</v>
      </c>
      <c r="F1778" s="7">
        <v>7</v>
      </c>
      <c r="G1778" t="s">
        <v>24</v>
      </c>
      <c r="H1778" t="s">
        <v>25</v>
      </c>
      <c r="I1778" t="s">
        <v>447</v>
      </c>
      <c r="J1778" t="s">
        <v>75</v>
      </c>
      <c r="K1778" t="s">
        <v>500</v>
      </c>
      <c r="L1778">
        <v>93309</v>
      </c>
      <c r="M1778" t="s">
        <v>1263</v>
      </c>
      <c r="N1778" t="s">
        <v>40</v>
      </c>
      <c r="O1778" t="s">
        <v>71</v>
      </c>
      <c r="P1778" t="s">
        <v>1264</v>
      </c>
      <c r="Q1778" s="8">
        <v>15000</v>
      </c>
      <c r="R1778">
        <v>1</v>
      </c>
      <c r="S1778" s="8">
        <f>Table3[[#This Row],[Harga]]*Table3[[#This Row],[Quantity]]</f>
        <v>15000</v>
      </c>
      <c r="T1778">
        <v>0.2</v>
      </c>
      <c r="U1778" s="8">
        <f>Table3[[#This Row],[Discount]]*Table3[[#This Row],[Revenue]]</f>
        <v>3000</v>
      </c>
      <c r="V1778" s="8">
        <f>Table3[[#This Row],[Revenue]]-Table3[[#This Row],[Total Discount]]</f>
        <v>12000</v>
      </c>
    </row>
    <row r="1779" spans="1:22" x14ac:dyDescent="0.35">
      <c r="A1779">
        <v>1775</v>
      </c>
      <c r="B1779" t="s">
        <v>4820</v>
      </c>
      <c r="C1779" s="5">
        <v>42576</v>
      </c>
      <c r="D1779" s="6">
        <v>2016</v>
      </c>
      <c r="E1779" s="5" t="s">
        <v>104</v>
      </c>
      <c r="F1779" s="7">
        <v>25</v>
      </c>
      <c r="G1779" t="s">
        <v>51</v>
      </c>
      <c r="H1779" t="s">
        <v>25</v>
      </c>
      <c r="I1779" t="s">
        <v>1793</v>
      </c>
      <c r="J1779" t="s">
        <v>27</v>
      </c>
      <c r="K1779" t="s">
        <v>141</v>
      </c>
      <c r="L1779">
        <v>39212</v>
      </c>
      <c r="M1779" t="s">
        <v>4821</v>
      </c>
      <c r="N1779" t="s">
        <v>40</v>
      </c>
      <c r="O1779" t="s">
        <v>84</v>
      </c>
      <c r="P1779" t="s">
        <v>4822</v>
      </c>
      <c r="Q1779" s="8">
        <v>8000</v>
      </c>
      <c r="R1779">
        <v>1</v>
      </c>
      <c r="S1779" s="8">
        <f>Table3[[#This Row],[Harga]]*Table3[[#This Row],[Quantity]]</f>
        <v>8000</v>
      </c>
      <c r="T1779">
        <v>0</v>
      </c>
      <c r="U1779" s="8">
        <f>Table3[[#This Row],[Discount]]*Table3[[#This Row],[Revenue]]</f>
        <v>0</v>
      </c>
      <c r="V1779" s="8">
        <f>Table3[[#This Row],[Revenue]]-Table3[[#This Row],[Total Discount]]</f>
        <v>8000</v>
      </c>
    </row>
    <row r="1780" spans="1:22" x14ac:dyDescent="0.35">
      <c r="A1780">
        <v>1776</v>
      </c>
      <c r="B1780" t="s">
        <v>4823</v>
      </c>
      <c r="C1780" s="5">
        <v>43009</v>
      </c>
      <c r="D1780" s="6">
        <v>2017</v>
      </c>
      <c r="E1780" s="5" t="s">
        <v>44</v>
      </c>
      <c r="F1780" s="7">
        <v>1</v>
      </c>
      <c r="G1780" t="s">
        <v>67</v>
      </c>
      <c r="H1780" t="s">
        <v>25</v>
      </c>
      <c r="I1780" t="s">
        <v>315</v>
      </c>
      <c r="J1780" t="s">
        <v>27</v>
      </c>
      <c r="K1780" t="s">
        <v>188</v>
      </c>
      <c r="L1780">
        <v>68025</v>
      </c>
      <c r="M1780" t="s">
        <v>2554</v>
      </c>
      <c r="N1780" t="s">
        <v>40</v>
      </c>
      <c r="O1780" t="s">
        <v>63</v>
      </c>
      <c r="P1780" t="s">
        <v>2555</v>
      </c>
      <c r="Q1780" s="8">
        <v>336000</v>
      </c>
      <c r="R1780">
        <v>1</v>
      </c>
      <c r="S1780" s="8">
        <f>Table3[[#This Row],[Harga]]*Table3[[#This Row],[Quantity]]</f>
        <v>336000</v>
      </c>
      <c r="T1780">
        <v>0</v>
      </c>
      <c r="U1780" s="8">
        <f>Table3[[#This Row],[Discount]]*Table3[[#This Row],[Revenue]]</f>
        <v>0</v>
      </c>
      <c r="V1780" s="8">
        <f>Table3[[#This Row],[Revenue]]-Table3[[#This Row],[Total Discount]]</f>
        <v>336000</v>
      </c>
    </row>
    <row r="1781" spans="1:22" x14ac:dyDescent="0.35">
      <c r="A1781">
        <v>1777</v>
      </c>
      <c r="B1781" t="s">
        <v>4824</v>
      </c>
      <c r="C1781" s="5">
        <v>42348</v>
      </c>
      <c r="D1781" s="6">
        <v>2015</v>
      </c>
      <c r="E1781" s="5" t="s">
        <v>66</v>
      </c>
      <c r="F1781" s="7">
        <v>10</v>
      </c>
      <c r="G1781" t="s">
        <v>67</v>
      </c>
      <c r="H1781" t="s">
        <v>139</v>
      </c>
      <c r="I1781" t="s">
        <v>2423</v>
      </c>
      <c r="J1781" t="s">
        <v>37</v>
      </c>
      <c r="K1781" t="s">
        <v>82</v>
      </c>
      <c r="L1781">
        <v>49201</v>
      </c>
      <c r="M1781" t="s">
        <v>4825</v>
      </c>
      <c r="N1781" t="s">
        <v>40</v>
      </c>
      <c r="O1781" t="s">
        <v>96</v>
      </c>
      <c r="P1781" t="s">
        <v>4826</v>
      </c>
      <c r="Q1781" s="8">
        <v>4000</v>
      </c>
      <c r="R1781">
        <v>2</v>
      </c>
      <c r="S1781" s="8">
        <f>Table3[[#This Row],[Harga]]*Table3[[#This Row],[Quantity]]</f>
        <v>8000</v>
      </c>
      <c r="T1781">
        <v>0</v>
      </c>
      <c r="U1781" s="8">
        <f>Table3[[#This Row],[Discount]]*Table3[[#This Row],[Revenue]]</f>
        <v>0</v>
      </c>
      <c r="V1781" s="8">
        <f>Table3[[#This Row],[Revenue]]-Table3[[#This Row],[Total Discount]]</f>
        <v>8000</v>
      </c>
    </row>
    <row r="1782" spans="1:22" x14ac:dyDescent="0.35">
      <c r="A1782">
        <v>1778</v>
      </c>
      <c r="B1782" t="s">
        <v>4827</v>
      </c>
      <c r="C1782" s="5">
        <v>42981</v>
      </c>
      <c r="D1782" s="6">
        <v>2017</v>
      </c>
      <c r="E1782" s="5" t="s">
        <v>111</v>
      </c>
      <c r="F1782" s="7">
        <v>3</v>
      </c>
      <c r="G1782" t="s">
        <v>51</v>
      </c>
      <c r="H1782" t="s">
        <v>25</v>
      </c>
      <c r="I1782" t="s">
        <v>3861</v>
      </c>
      <c r="J1782" t="s">
        <v>37</v>
      </c>
      <c r="K1782" t="s">
        <v>500</v>
      </c>
      <c r="L1782">
        <v>94122</v>
      </c>
      <c r="M1782" t="s">
        <v>232</v>
      </c>
      <c r="N1782" t="s">
        <v>40</v>
      </c>
      <c r="O1782" t="s">
        <v>96</v>
      </c>
      <c r="P1782" t="s">
        <v>233</v>
      </c>
      <c r="Q1782" s="8">
        <v>15000</v>
      </c>
      <c r="R1782">
        <v>2</v>
      </c>
      <c r="S1782" s="8">
        <f>Table3[[#This Row],[Harga]]*Table3[[#This Row],[Quantity]]</f>
        <v>30000</v>
      </c>
      <c r="T1782">
        <v>0</v>
      </c>
      <c r="U1782" s="8">
        <f>Table3[[#This Row],[Discount]]*Table3[[#This Row],[Revenue]]</f>
        <v>0</v>
      </c>
      <c r="V1782" s="8">
        <f>Table3[[#This Row],[Revenue]]-Table3[[#This Row],[Total Discount]]</f>
        <v>30000</v>
      </c>
    </row>
    <row r="1783" spans="1:22" x14ac:dyDescent="0.35">
      <c r="A1783">
        <v>1779</v>
      </c>
      <c r="B1783" t="s">
        <v>4828</v>
      </c>
      <c r="C1783" s="5">
        <v>43002</v>
      </c>
      <c r="D1783" s="6">
        <v>2017</v>
      </c>
      <c r="E1783" s="5" t="s">
        <v>111</v>
      </c>
      <c r="F1783" s="7">
        <v>24</v>
      </c>
      <c r="G1783" t="s">
        <v>24</v>
      </c>
      <c r="H1783" t="s">
        <v>25</v>
      </c>
      <c r="I1783" t="s">
        <v>2107</v>
      </c>
      <c r="J1783" t="s">
        <v>75</v>
      </c>
      <c r="K1783" t="s">
        <v>53</v>
      </c>
      <c r="L1783">
        <v>43130</v>
      </c>
      <c r="M1783" t="s">
        <v>2924</v>
      </c>
      <c r="N1783" t="s">
        <v>135</v>
      </c>
      <c r="O1783" t="s">
        <v>136</v>
      </c>
      <c r="P1783" t="s">
        <v>2925</v>
      </c>
      <c r="Q1783" s="8">
        <v>780000</v>
      </c>
      <c r="R1783">
        <v>3</v>
      </c>
      <c r="S1783" s="8">
        <f>Table3[[#This Row],[Harga]]*Table3[[#This Row],[Quantity]]</f>
        <v>2340000</v>
      </c>
      <c r="T1783">
        <v>0.4</v>
      </c>
      <c r="U1783" s="8">
        <f>Table3[[#This Row],[Discount]]*Table3[[#This Row],[Revenue]]</f>
        <v>936000</v>
      </c>
      <c r="V1783" s="8">
        <f>Table3[[#This Row],[Revenue]]-Table3[[#This Row],[Total Discount]]</f>
        <v>1404000</v>
      </c>
    </row>
    <row r="1784" spans="1:22" x14ac:dyDescent="0.35">
      <c r="A1784">
        <v>1780</v>
      </c>
      <c r="B1784" t="s">
        <v>4829</v>
      </c>
      <c r="C1784" s="5">
        <v>43088</v>
      </c>
      <c r="D1784" s="6">
        <v>2017</v>
      </c>
      <c r="E1784" s="5" t="s">
        <v>66</v>
      </c>
      <c r="F1784" s="7">
        <v>19</v>
      </c>
      <c r="G1784" t="s">
        <v>67</v>
      </c>
      <c r="H1784" t="s">
        <v>131</v>
      </c>
      <c r="I1784" t="s">
        <v>3019</v>
      </c>
      <c r="J1784" t="s">
        <v>27</v>
      </c>
      <c r="K1784" t="s">
        <v>166</v>
      </c>
      <c r="L1784">
        <v>70506</v>
      </c>
      <c r="M1784" t="s">
        <v>4830</v>
      </c>
      <c r="N1784" t="s">
        <v>40</v>
      </c>
      <c r="O1784" t="s">
        <v>790</v>
      </c>
      <c r="P1784" t="s">
        <v>4831</v>
      </c>
      <c r="Q1784" s="8">
        <v>1666000</v>
      </c>
      <c r="R1784">
        <v>2</v>
      </c>
      <c r="S1784" s="8">
        <f>Table3[[#This Row],[Harga]]*Table3[[#This Row],[Quantity]]</f>
        <v>3332000</v>
      </c>
      <c r="T1784">
        <v>0</v>
      </c>
      <c r="U1784" s="8">
        <f>Table3[[#This Row],[Discount]]*Table3[[#This Row],[Revenue]]</f>
        <v>0</v>
      </c>
      <c r="V1784" s="8">
        <f>Table3[[#This Row],[Revenue]]-Table3[[#This Row],[Total Discount]]</f>
        <v>3332000</v>
      </c>
    </row>
    <row r="1785" spans="1:22" x14ac:dyDescent="0.35">
      <c r="A1785">
        <v>1781</v>
      </c>
      <c r="B1785" t="s">
        <v>4832</v>
      </c>
      <c r="C1785" s="5">
        <v>43063</v>
      </c>
      <c r="D1785" s="6">
        <v>2017</v>
      </c>
      <c r="E1785" s="5" t="s">
        <v>23</v>
      </c>
      <c r="F1785" s="7">
        <v>24</v>
      </c>
      <c r="G1785" t="s">
        <v>67</v>
      </c>
      <c r="H1785" t="s">
        <v>139</v>
      </c>
      <c r="I1785" t="s">
        <v>447</v>
      </c>
      <c r="J1785" t="s">
        <v>75</v>
      </c>
      <c r="K1785" t="s">
        <v>113</v>
      </c>
      <c r="L1785">
        <v>40475</v>
      </c>
      <c r="M1785" t="s">
        <v>1447</v>
      </c>
      <c r="N1785" t="s">
        <v>40</v>
      </c>
      <c r="O1785" t="s">
        <v>71</v>
      </c>
      <c r="P1785" t="s">
        <v>1448</v>
      </c>
      <c r="Q1785" s="8">
        <v>21000</v>
      </c>
      <c r="R1785">
        <v>1</v>
      </c>
      <c r="S1785" s="8">
        <f>Table3[[#This Row],[Harga]]*Table3[[#This Row],[Quantity]]</f>
        <v>21000</v>
      </c>
      <c r="T1785">
        <v>0</v>
      </c>
      <c r="U1785" s="8">
        <f>Table3[[#This Row],[Discount]]*Table3[[#This Row],[Revenue]]</f>
        <v>0</v>
      </c>
      <c r="V1785" s="8">
        <f>Table3[[#This Row],[Revenue]]-Table3[[#This Row],[Total Discount]]</f>
        <v>21000</v>
      </c>
    </row>
    <row r="1786" spans="1:22" x14ac:dyDescent="0.35">
      <c r="A1786">
        <v>1782</v>
      </c>
      <c r="B1786" t="s">
        <v>4833</v>
      </c>
      <c r="C1786" s="5">
        <v>41986</v>
      </c>
      <c r="D1786" s="6">
        <v>2014</v>
      </c>
      <c r="E1786" s="5" t="s">
        <v>66</v>
      </c>
      <c r="F1786" s="7">
        <v>13</v>
      </c>
      <c r="G1786" t="s">
        <v>67</v>
      </c>
      <c r="H1786" t="s">
        <v>105</v>
      </c>
      <c r="I1786" t="s">
        <v>1274</v>
      </c>
      <c r="J1786" t="s">
        <v>27</v>
      </c>
      <c r="K1786" t="s">
        <v>82</v>
      </c>
      <c r="L1786">
        <v>77070</v>
      </c>
      <c r="M1786" t="s">
        <v>4834</v>
      </c>
      <c r="N1786" t="s">
        <v>40</v>
      </c>
      <c r="O1786" t="s">
        <v>790</v>
      </c>
      <c r="P1786" t="s">
        <v>4835</v>
      </c>
      <c r="Q1786" s="8">
        <v>3000</v>
      </c>
      <c r="R1786">
        <v>1</v>
      </c>
      <c r="S1786" s="8">
        <f>Table3[[#This Row],[Harga]]*Table3[[#This Row],[Quantity]]</f>
        <v>3000</v>
      </c>
      <c r="T1786">
        <v>0.2</v>
      </c>
      <c r="U1786" s="8">
        <f>Table3[[#This Row],[Discount]]*Table3[[#This Row],[Revenue]]</f>
        <v>600</v>
      </c>
      <c r="V1786" s="8">
        <f>Table3[[#This Row],[Revenue]]-Table3[[#This Row],[Total Discount]]</f>
        <v>2400</v>
      </c>
    </row>
    <row r="1787" spans="1:22" x14ac:dyDescent="0.35">
      <c r="A1787">
        <v>1783</v>
      </c>
      <c r="B1787" t="s">
        <v>4836</v>
      </c>
      <c r="C1787" s="5">
        <v>42709</v>
      </c>
      <c r="D1787" s="6">
        <v>2016</v>
      </c>
      <c r="E1787" s="5" t="s">
        <v>66</v>
      </c>
      <c r="F1787" s="7">
        <v>5</v>
      </c>
      <c r="G1787" t="s">
        <v>51</v>
      </c>
      <c r="H1787" t="s">
        <v>25</v>
      </c>
      <c r="I1787" t="s">
        <v>2672</v>
      </c>
      <c r="J1787" t="s">
        <v>27</v>
      </c>
      <c r="K1787" t="s">
        <v>274</v>
      </c>
      <c r="L1787">
        <v>10024</v>
      </c>
      <c r="M1787" t="s">
        <v>4197</v>
      </c>
      <c r="N1787" t="s">
        <v>40</v>
      </c>
      <c r="O1787" t="s">
        <v>84</v>
      </c>
      <c r="P1787" t="s">
        <v>4198</v>
      </c>
      <c r="Q1787" s="8">
        <v>311000</v>
      </c>
      <c r="R1787">
        <v>3</v>
      </c>
      <c r="S1787" s="8">
        <f>Table3[[#This Row],[Harga]]*Table3[[#This Row],[Quantity]]</f>
        <v>933000</v>
      </c>
      <c r="T1787">
        <v>0</v>
      </c>
      <c r="U1787" s="8">
        <f>Table3[[#This Row],[Discount]]*Table3[[#This Row],[Revenue]]</f>
        <v>0</v>
      </c>
      <c r="V1787" s="8">
        <f>Table3[[#This Row],[Revenue]]-Table3[[#This Row],[Total Discount]]</f>
        <v>933000</v>
      </c>
    </row>
    <row r="1788" spans="1:22" x14ac:dyDescent="0.35">
      <c r="A1788">
        <v>1784</v>
      </c>
      <c r="B1788" t="s">
        <v>4837</v>
      </c>
      <c r="C1788" s="5">
        <v>42624</v>
      </c>
      <c r="D1788" s="6">
        <v>2016</v>
      </c>
      <c r="E1788" s="5" t="s">
        <v>111</v>
      </c>
      <c r="F1788" s="7">
        <v>11</v>
      </c>
      <c r="G1788" t="s">
        <v>35</v>
      </c>
      <c r="H1788" t="s">
        <v>139</v>
      </c>
      <c r="I1788" t="s">
        <v>617</v>
      </c>
      <c r="J1788" t="s">
        <v>75</v>
      </c>
      <c r="K1788" t="s">
        <v>53</v>
      </c>
      <c r="L1788">
        <v>43615</v>
      </c>
      <c r="M1788" t="s">
        <v>1323</v>
      </c>
      <c r="N1788" t="s">
        <v>40</v>
      </c>
      <c r="O1788" t="s">
        <v>71</v>
      </c>
      <c r="P1788" t="s">
        <v>1324</v>
      </c>
      <c r="Q1788" s="8">
        <v>60000</v>
      </c>
      <c r="R1788">
        <v>3</v>
      </c>
      <c r="S1788" s="8">
        <f>Table3[[#This Row],[Harga]]*Table3[[#This Row],[Quantity]]</f>
        <v>180000</v>
      </c>
      <c r="T1788">
        <v>0.7</v>
      </c>
      <c r="U1788" s="8">
        <f>Table3[[#This Row],[Discount]]*Table3[[#This Row],[Revenue]]</f>
        <v>125999.99999999999</v>
      </c>
      <c r="V1788" s="8">
        <f>Table3[[#This Row],[Revenue]]-Table3[[#This Row],[Total Discount]]</f>
        <v>54000.000000000015</v>
      </c>
    </row>
    <row r="1789" spans="1:22" x14ac:dyDescent="0.35">
      <c r="A1789">
        <v>1785</v>
      </c>
      <c r="B1789" t="s">
        <v>4838</v>
      </c>
      <c r="C1789" s="5">
        <v>43078</v>
      </c>
      <c r="D1789" s="6">
        <v>2017</v>
      </c>
      <c r="E1789" s="5" t="s">
        <v>66</v>
      </c>
      <c r="F1789" s="7">
        <v>9</v>
      </c>
      <c r="G1789" t="s">
        <v>24</v>
      </c>
      <c r="H1789" t="s">
        <v>139</v>
      </c>
      <c r="I1789" t="s">
        <v>1813</v>
      </c>
      <c r="J1789" t="s">
        <v>37</v>
      </c>
      <c r="K1789" t="s">
        <v>133</v>
      </c>
      <c r="L1789">
        <v>19143</v>
      </c>
      <c r="M1789" t="s">
        <v>766</v>
      </c>
      <c r="N1789" t="s">
        <v>40</v>
      </c>
      <c r="O1789" t="s">
        <v>96</v>
      </c>
      <c r="P1789" t="s">
        <v>767</v>
      </c>
      <c r="Q1789" s="8">
        <v>3000</v>
      </c>
      <c r="R1789">
        <v>1</v>
      </c>
      <c r="S1789" s="8">
        <f>Table3[[#This Row],[Harga]]*Table3[[#This Row],[Quantity]]</f>
        <v>3000</v>
      </c>
      <c r="T1789">
        <v>0.2</v>
      </c>
      <c r="U1789" s="8">
        <f>Table3[[#This Row],[Discount]]*Table3[[#This Row],[Revenue]]</f>
        <v>600</v>
      </c>
      <c r="V1789" s="8">
        <f>Table3[[#This Row],[Revenue]]-Table3[[#This Row],[Total Discount]]</f>
        <v>2400</v>
      </c>
    </row>
    <row r="1790" spans="1:22" x14ac:dyDescent="0.35">
      <c r="A1790">
        <v>1786</v>
      </c>
      <c r="B1790" t="s">
        <v>4839</v>
      </c>
      <c r="C1790" s="5">
        <v>41891</v>
      </c>
      <c r="D1790" s="6">
        <v>2014</v>
      </c>
      <c r="E1790" s="5" t="s">
        <v>111</v>
      </c>
      <c r="F1790" s="7">
        <v>9</v>
      </c>
      <c r="G1790" t="s">
        <v>116</v>
      </c>
      <c r="H1790" t="s">
        <v>139</v>
      </c>
      <c r="I1790" t="s">
        <v>483</v>
      </c>
      <c r="J1790" t="s">
        <v>27</v>
      </c>
      <c r="K1790" t="s">
        <v>46</v>
      </c>
      <c r="L1790">
        <v>19140</v>
      </c>
      <c r="M1790" t="s">
        <v>2749</v>
      </c>
      <c r="N1790" t="s">
        <v>40</v>
      </c>
      <c r="O1790" t="s">
        <v>63</v>
      </c>
      <c r="P1790" t="s">
        <v>2750</v>
      </c>
      <c r="Q1790" s="8">
        <v>11000</v>
      </c>
      <c r="R1790">
        <v>3</v>
      </c>
      <c r="S1790" s="8">
        <f>Table3[[#This Row],[Harga]]*Table3[[#This Row],[Quantity]]</f>
        <v>33000</v>
      </c>
      <c r="T1790">
        <v>0.2</v>
      </c>
      <c r="U1790" s="8">
        <f>Table3[[#This Row],[Discount]]*Table3[[#This Row],[Revenue]]</f>
        <v>6600</v>
      </c>
      <c r="V1790" s="8">
        <f>Table3[[#This Row],[Revenue]]-Table3[[#This Row],[Total Discount]]</f>
        <v>26400</v>
      </c>
    </row>
    <row r="1791" spans="1:22" x14ac:dyDescent="0.35">
      <c r="A1791">
        <v>1787</v>
      </c>
      <c r="B1791" t="s">
        <v>4840</v>
      </c>
      <c r="C1791" s="5">
        <v>42912</v>
      </c>
      <c r="D1791" s="6">
        <v>2017</v>
      </c>
      <c r="E1791" s="5" t="s">
        <v>34</v>
      </c>
      <c r="F1791" s="7">
        <v>26</v>
      </c>
      <c r="G1791" t="s">
        <v>51</v>
      </c>
      <c r="H1791" t="s">
        <v>25</v>
      </c>
      <c r="I1791" t="s">
        <v>2098</v>
      </c>
      <c r="J1791" t="s">
        <v>27</v>
      </c>
      <c r="K1791" t="s">
        <v>236</v>
      </c>
      <c r="L1791">
        <v>80219</v>
      </c>
      <c r="M1791" t="s">
        <v>2057</v>
      </c>
      <c r="N1791" t="s">
        <v>135</v>
      </c>
      <c r="O1791" t="s">
        <v>162</v>
      </c>
      <c r="P1791" t="s">
        <v>2058</v>
      </c>
      <c r="Q1791" s="8">
        <v>432000</v>
      </c>
      <c r="R1791">
        <v>9</v>
      </c>
      <c r="S1791" s="8">
        <f>Table3[[#This Row],[Harga]]*Table3[[#This Row],[Quantity]]</f>
        <v>3888000</v>
      </c>
      <c r="T1791">
        <v>0.2</v>
      </c>
      <c r="U1791" s="8">
        <f>Table3[[#This Row],[Discount]]*Table3[[#This Row],[Revenue]]</f>
        <v>777600</v>
      </c>
      <c r="V1791" s="8">
        <f>Table3[[#This Row],[Revenue]]-Table3[[#This Row],[Total Discount]]</f>
        <v>3110400</v>
      </c>
    </row>
    <row r="1792" spans="1:22" x14ac:dyDescent="0.35">
      <c r="A1792">
        <v>1788</v>
      </c>
      <c r="B1792" t="s">
        <v>4841</v>
      </c>
      <c r="C1792" s="5">
        <v>41960</v>
      </c>
      <c r="D1792" s="6">
        <v>2014</v>
      </c>
      <c r="E1792" s="5" t="s">
        <v>23</v>
      </c>
      <c r="F1792" s="7">
        <v>17</v>
      </c>
      <c r="G1792" t="s">
        <v>67</v>
      </c>
      <c r="H1792" t="s">
        <v>25</v>
      </c>
      <c r="I1792" t="s">
        <v>4842</v>
      </c>
      <c r="J1792" t="s">
        <v>27</v>
      </c>
      <c r="K1792" t="s">
        <v>222</v>
      </c>
      <c r="L1792">
        <v>19143</v>
      </c>
      <c r="M1792" t="s">
        <v>4698</v>
      </c>
      <c r="N1792" t="s">
        <v>40</v>
      </c>
      <c r="O1792" t="s">
        <v>63</v>
      </c>
      <c r="P1792" t="s">
        <v>4699</v>
      </c>
      <c r="Q1792" s="8">
        <v>109000</v>
      </c>
      <c r="R1792">
        <v>2</v>
      </c>
      <c r="S1792" s="8">
        <f>Table3[[#This Row],[Harga]]*Table3[[#This Row],[Quantity]]</f>
        <v>218000</v>
      </c>
      <c r="T1792">
        <v>0.2</v>
      </c>
      <c r="U1792" s="8">
        <f>Table3[[#This Row],[Discount]]*Table3[[#This Row],[Revenue]]</f>
        <v>43600</v>
      </c>
      <c r="V1792" s="8">
        <f>Table3[[#This Row],[Revenue]]-Table3[[#This Row],[Total Discount]]</f>
        <v>174400</v>
      </c>
    </row>
    <row r="1793" spans="1:22" x14ac:dyDescent="0.35">
      <c r="A1793">
        <v>1789</v>
      </c>
      <c r="B1793" t="s">
        <v>4843</v>
      </c>
      <c r="C1793" s="5">
        <v>42968</v>
      </c>
      <c r="D1793" s="6">
        <v>2017</v>
      </c>
      <c r="E1793" s="5" t="s">
        <v>93</v>
      </c>
      <c r="F1793" s="7">
        <v>21</v>
      </c>
      <c r="G1793" t="s">
        <v>67</v>
      </c>
      <c r="H1793" t="s">
        <v>25</v>
      </c>
      <c r="I1793" t="s">
        <v>1302</v>
      </c>
      <c r="J1793" t="s">
        <v>75</v>
      </c>
      <c r="K1793" t="s">
        <v>82</v>
      </c>
      <c r="L1793">
        <v>21044</v>
      </c>
      <c r="M1793" t="s">
        <v>2600</v>
      </c>
      <c r="N1793" t="s">
        <v>40</v>
      </c>
      <c r="O1793" t="s">
        <v>63</v>
      </c>
      <c r="P1793" t="s">
        <v>3247</v>
      </c>
      <c r="Q1793" s="8">
        <v>123000</v>
      </c>
      <c r="R1793">
        <v>5</v>
      </c>
      <c r="S1793" s="8">
        <f>Table3[[#This Row],[Harga]]*Table3[[#This Row],[Quantity]]</f>
        <v>615000</v>
      </c>
      <c r="T1793">
        <v>0</v>
      </c>
      <c r="U1793" s="8">
        <f>Table3[[#This Row],[Discount]]*Table3[[#This Row],[Revenue]]</f>
        <v>0</v>
      </c>
      <c r="V1793" s="8">
        <f>Table3[[#This Row],[Revenue]]-Table3[[#This Row],[Total Discount]]</f>
        <v>615000</v>
      </c>
    </row>
    <row r="1794" spans="1:22" x14ac:dyDescent="0.35">
      <c r="A1794">
        <v>1790</v>
      </c>
      <c r="B1794" t="s">
        <v>4844</v>
      </c>
      <c r="C1794" s="5">
        <v>42441</v>
      </c>
      <c r="D1794" s="6">
        <v>2016</v>
      </c>
      <c r="E1794" s="5" t="s">
        <v>159</v>
      </c>
      <c r="F1794" s="7">
        <v>12</v>
      </c>
      <c r="G1794" t="s">
        <v>67</v>
      </c>
      <c r="H1794" t="s">
        <v>25</v>
      </c>
      <c r="I1794" t="s">
        <v>1151</v>
      </c>
      <c r="J1794" t="s">
        <v>27</v>
      </c>
      <c r="K1794" t="s">
        <v>369</v>
      </c>
      <c r="L1794">
        <v>10024</v>
      </c>
      <c r="M1794" t="s">
        <v>1628</v>
      </c>
      <c r="N1794" t="s">
        <v>40</v>
      </c>
      <c r="O1794" t="s">
        <v>143</v>
      </c>
      <c r="P1794" t="s">
        <v>405</v>
      </c>
      <c r="Q1794" s="8">
        <v>16000</v>
      </c>
      <c r="R1794">
        <v>3</v>
      </c>
      <c r="S1794" s="8">
        <f>Table3[[#This Row],[Harga]]*Table3[[#This Row],[Quantity]]</f>
        <v>48000</v>
      </c>
      <c r="T1794">
        <v>0</v>
      </c>
      <c r="U1794" s="8">
        <f>Table3[[#This Row],[Discount]]*Table3[[#This Row],[Revenue]]</f>
        <v>0</v>
      </c>
      <c r="V1794" s="8">
        <f>Table3[[#This Row],[Revenue]]-Table3[[#This Row],[Total Discount]]</f>
        <v>48000</v>
      </c>
    </row>
    <row r="1795" spans="1:22" x14ac:dyDescent="0.35">
      <c r="A1795">
        <v>1791</v>
      </c>
      <c r="B1795" t="s">
        <v>4845</v>
      </c>
      <c r="C1795" s="5">
        <v>41905</v>
      </c>
      <c r="D1795" s="6">
        <v>2014</v>
      </c>
      <c r="E1795" s="5" t="s">
        <v>111</v>
      </c>
      <c r="F1795" s="7">
        <v>23</v>
      </c>
      <c r="G1795" t="s">
        <v>51</v>
      </c>
      <c r="H1795" t="s">
        <v>139</v>
      </c>
      <c r="I1795" t="s">
        <v>2369</v>
      </c>
      <c r="J1795" t="s">
        <v>27</v>
      </c>
      <c r="K1795" t="s">
        <v>213</v>
      </c>
      <c r="L1795">
        <v>10035</v>
      </c>
      <c r="M1795" t="s">
        <v>4598</v>
      </c>
      <c r="N1795" t="s">
        <v>40</v>
      </c>
      <c r="O1795" t="s">
        <v>71</v>
      </c>
      <c r="P1795" t="s">
        <v>4599</v>
      </c>
      <c r="Q1795" s="8">
        <v>233000</v>
      </c>
      <c r="R1795">
        <v>3</v>
      </c>
      <c r="S1795" s="8">
        <f>Table3[[#This Row],[Harga]]*Table3[[#This Row],[Quantity]]</f>
        <v>699000</v>
      </c>
      <c r="T1795">
        <v>0.2</v>
      </c>
      <c r="U1795" s="8">
        <f>Table3[[#This Row],[Discount]]*Table3[[#This Row],[Revenue]]</f>
        <v>139800</v>
      </c>
      <c r="V1795" s="8">
        <f>Table3[[#This Row],[Revenue]]-Table3[[#This Row],[Total Discount]]</f>
        <v>559200</v>
      </c>
    </row>
    <row r="1796" spans="1:22" x14ac:dyDescent="0.35">
      <c r="A1796">
        <v>1792</v>
      </c>
      <c r="B1796" t="s">
        <v>4846</v>
      </c>
      <c r="C1796" s="5">
        <v>41757</v>
      </c>
      <c r="D1796" s="6">
        <v>2014</v>
      </c>
      <c r="E1796" s="5" t="s">
        <v>58</v>
      </c>
      <c r="F1796" s="7">
        <v>28</v>
      </c>
      <c r="G1796" t="s">
        <v>51</v>
      </c>
      <c r="H1796" t="s">
        <v>25</v>
      </c>
      <c r="I1796" t="s">
        <v>1632</v>
      </c>
      <c r="J1796" t="s">
        <v>37</v>
      </c>
      <c r="K1796" t="s">
        <v>222</v>
      </c>
      <c r="L1796">
        <v>43055</v>
      </c>
      <c r="M1796" t="s">
        <v>1736</v>
      </c>
      <c r="N1796" t="s">
        <v>40</v>
      </c>
      <c r="O1796" t="s">
        <v>41</v>
      </c>
      <c r="P1796" t="s">
        <v>1737</v>
      </c>
      <c r="Q1796" s="8">
        <v>5000</v>
      </c>
      <c r="R1796">
        <v>3</v>
      </c>
      <c r="S1796" s="8">
        <f>Table3[[#This Row],[Harga]]*Table3[[#This Row],[Quantity]]</f>
        <v>15000</v>
      </c>
      <c r="T1796">
        <v>0.2</v>
      </c>
      <c r="U1796" s="8">
        <f>Table3[[#This Row],[Discount]]*Table3[[#This Row],[Revenue]]</f>
        <v>3000</v>
      </c>
      <c r="V1796" s="8">
        <f>Table3[[#This Row],[Revenue]]-Table3[[#This Row],[Total Discount]]</f>
        <v>12000</v>
      </c>
    </row>
    <row r="1797" spans="1:22" x14ac:dyDescent="0.35">
      <c r="A1797">
        <v>1793</v>
      </c>
      <c r="B1797" t="s">
        <v>4847</v>
      </c>
      <c r="C1797" s="5">
        <v>42703</v>
      </c>
      <c r="D1797" s="6">
        <v>2016</v>
      </c>
      <c r="E1797" s="5" t="s">
        <v>23</v>
      </c>
      <c r="F1797" s="7">
        <v>29</v>
      </c>
      <c r="G1797" t="s">
        <v>51</v>
      </c>
      <c r="H1797" t="s">
        <v>25</v>
      </c>
      <c r="I1797" t="s">
        <v>4848</v>
      </c>
      <c r="J1797" t="s">
        <v>37</v>
      </c>
      <c r="K1797" t="s">
        <v>213</v>
      </c>
      <c r="L1797">
        <v>75217</v>
      </c>
      <c r="M1797" t="s">
        <v>4849</v>
      </c>
      <c r="N1797" t="s">
        <v>135</v>
      </c>
      <c r="O1797" t="s">
        <v>162</v>
      </c>
      <c r="P1797" t="s">
        <v>4850</v>
      </c>
      <c r="Q1797" s="8">
        <v>59000</v>
      </c>
      <c r="R1797">
        <v>2</v>
      </c>
      <c r="S1797" s="8">
        <f>Table3[[#This Row],[Harga]]*Table3[[#This Row],[Quantity]]</f>
        <v>118000</v>
      </c>
      <c r="T1797">
        <v>0.2</v>
      </c>
      <c r="U1797" s="8">
        <f>Table3[[#This Row],[Discount]]*Table3[[#This Row],[Revenue]]</f>
        <v>23600</v>
      </c>
      <c r="V1797" s="8">
        <f>Table3[[#This Row],[Revenue]]-Table3[[#This Row],[Total Discount]]</f>
        <v>94400</v>
      </c>
    </row>
    <row r="1798" spans="1:22" x14ac:dyDescent="0.35">
      <c r="A1798">
        <v>1794</v>
      </c>
      <c r="B1798" t="s">
        <v>4851</v>
      </c>
      <c r="C1798" s="5">
        <v>42341</v>
      </c>
      <c r="D1798" s="6">
        <v>2015</v>
      </c>
      <c r="E1798" s="5" t="s">
        <v>66</v>
      </c>
      <c r="F1798" s="7">
        <v>3</v>
      </c>
      <c r="G1798" t="s">
        <v>24</v>
      </c>
      <c r="H1798" t="s">
        <v>25</v>
      </c>
      <c r="I1798" t="s">
        <v>2241</v>
      </c>
      <c r="J1798" t="s">
        <v>75</v>
      </c>
      <c r="K1798" t="s">
        <v>274</v>
      </c>
      <c r="L1798">
        <v>19134</v>
      </c>
      <c r="M1798" t="s">
        <v>4686</v>
      </c>
      <c r="N1798" t="s">
        <v>40</v>
      </c>
      <c r="O1798" t="s">
        <v>63</v>
      </c>
      <c r="P1798" t="s">
        <v>4687</v>
      </c>
      <c r="Q1798" s="8">
        <v>33000</v>
      </c>
      <c r="R1798">
        <v>2</v>
      </c>
      <c r="S1798" s="8">
        <f>Table3[[#This Row],[Harga]]*Table3[[#This Row],[Quantity]]</f>
        <v>66000</v>
      </c>
      <c r="T1798">
        <v>0.2</v>
      </c>
      <c r="U1798" s="8">
        <f>Table3[[#This Row],[Discount]]*Table3[[#This Row],[Revenue]]</f>
        <v>13200</v>
      </c>
      <c r="V1798" s="8">
        <f>Table3[[#This Row],[Revenue]]-Table3[[#This Row],[Total Discount]]</f>
        <v>52800</v>
      </c>
    </row>
    <row r="1799" spans="1:22" x14ac:dyDescent="0.35">
      <c r="A1799">
        <v>1795</v>
      </c>
      <c r="B1799" t="s">
        <v>4852</v>
      </c>
      <c r="C1799" s="5">
        <v>43058</v>
      </c>
      <c r="D1799" s="6">
        <v>2017</v>
      </c>
      <c r="E1799" s="5" t="s">
        <v>23</v>
      </c>
      <c r="F1799" s="7">
        <v>19</v>
      </c>
      <c r="G1799" t="s">
        <v>67</v>
      </c>
      <c r="H1799" t="s">
        <v>139</v>
      </c>
      <c r="I1799" t="s">
        <v>226</v>
      </c>
      <c r="J1799" t="s">
        <v>37</v>
      </c>
      <c r="K1799" t="s">
        <v>227</v>
      </c>
      <c r="L1799">
        <v>78207</v>
      </c>
      <c r="M1799" t="s">
        <v>2331</v>
      </c>
      <c r="N1799" t="s">
        <v>30</v>
      </c>
      <c r="O1799" t="s">
        <v>48</v>
      </c>
      <c r="P1799" t="s">
        <v>2332</v>
      </c>
      <c r="Q1799" s="8">
        <v>206000</v>
      </c>
      <c r="R1799">
        <v>6</v>
      </c>
      <c r="S1799" s="8">
        <f>Table3[[#This Row],[Harga]]*Table3[[#This Row],[Quantity]]</f>
        <v>1236000</v>
      </c>
      <c r="T1799">
        <v>0.3</v>
      </c>
      <c r="U1799" s="8">
        <f>Table3[[#This Row],[Discount]]*Table3[[#This Row],[Revenue]]</f>
        <v>370800</v>
      </c>
      <c r="V1799" s="8">
        <f>Table3[[#This Row],[Revenue]]-Table3[[#This Row],[Total Discount]]</f>
        <v>865200</v>
      </c>
    </row>
    <row r="1800" spans="1:22" x14ac:dyDescent="0.35">
      <c r="A1800">
        <v>1796</v>
      </c>
      <c r="B1800" t="s">
        <v>4853</v>
      </c>
      <c r="C1800" s="5">
        <v>42618</v>
      </c>
      <c r="D1800" s="6">
        <v>2016</v>
      </c>
      <c r="E1800" s="5" t="s">
        <v>111</v>
      </c>
      <c r="F1800" s="7">
        <v>5</v>
      </c>
      <c r="G1800" t="s">
        <v>67</v>
      </c>
      <c r="H1800" t="s">
        <v>25</v>
      </c>
      <c r="I1800" t="s">
        <v>1015</v>
      </c>
      <c r="J1800" t="s">
        <v>27</v>
      </c>
      <c r="K1800" t="s">
        <v>28</v>
      </c>
      <c r="L1800">
        <v>19120</v>
      </c>
      <c r="M1800" t="s">
        <v>175</v>
      </c>
      <c r="N1800" t="s">
        <v>40</v>
      </c>
      <c r="O1800" t="s">
        <v>71</v>
      </c>
      <c r="P1800" t="s">
        <v>176</v>
      </c>
      <c r="Q1800" s="8">
        <v>39000</v>
      </c>
      <c r="R1800">
        <v>5</v>
      </c>
      <c r="S1800" s="8">
        <f>Table3[[#This Row],[Harga]]*Table3[[#This Row],[Quantity]]</f>
        <v>195000</v>
      </c>
      <c r="T1800">
        <v>0.7</v>
      </c>
      <c r="U1800" s="8">
        <f>Table3[[#This Row],[Discount]]*Table3[[#This Row],[Revenue]]</f>
        <v>136500</v>
      </c>
      <c r="V1800" s="8">
        <f>Table3[[#This Row],[Revenue]]-Table3[[#This Row],[Total Discount]]</f>
        <v>58500</v>
      </c>
    </row>
    <row r="1801" spans="1:22" x14ac:dyDescent="0.35">
      <c r="A1801">
        <v>1797</v>
      </c>
      <c r="B1801" t="s">
        <v>4854</v>
      </c>
      <c r="C1801" s="5">
        <v>42982</v>
      </c>
      <c r="D1801" s="6">
        <v>2017</v>
      </c>
      <c r="E1801" s="5" t="s">
        <v>111</v>
      </c>
      <c r="F1801" s="7">
        <v>4</v>
      </c>
      <c r="G1801" t="s">
        <v>67</v>
      </c>
      <c r="H1801" t="s">
        <v>139</v>
      </c>
      <c r="I1801" t="s">
        <v>1274</v>
      </c>
      <c r="J1801" t="s">
        <v>27</v>
      </c>
      <c r="K1801" t="s">
        <v>222</v>
      </c>
      <c r="L1801">
        <v>90004</v>
      </c>
      <c r="M1801" t="s">
        <v>3016</v>
      </c>
      <c r="N1801" t="s">
        <v>40</v>
      </c>
      <c r="O1801" t="s">
        <v>71</v>
      </c>
      <c r="P1801" t="s">
        <v>3017</v>
      </c>
      <c r="Q1801" s="8">
        <v>488000</v>
      </c>
      <c r="R1801">
        <v>2</v>
      </c>
      <c r="S1801" s="8">
        <f>Table3[[#This Row],[Harga]]*Table3[[#This Row],[Quantity]]</f>
        <v>976000</v>
      </c>
      <c r="T1801">
        <v>0.2</v>
      </c>
      <c r="U1801" s="8">
        <f>Table3[[#This Row],[Discount]]*Table3[[#This Row],[Revenue]]</f>
        <v>195200</v>
      </c>
      <c r="V1801" s="8">
        <f>Table3[[#This Row],[Revenue]]-Table3[[#This Row],[Total Discount]]</f>
        <v>780800</v>
      </c>
    </row>
    <row r="1802" spans="1:22" x14ac:dyDescent="0.35">
      <c r="A1802">
        <v>1798</v>
      </c>
      <c r="B1802" t="s">
        <v>4855</v>
      </c>
      <c r="C1802" s="5">
        <v>42635</v>
      </c>
      <c r="D1802" s="6">
        <v>2016</v>
      </c>
      <c r="E1802" s="5" t="s">
        <v>111</v>
      </c>
      <c r="F1802" s="7">
        <v>22</v>
      </c>
      <c r="G1802" t="s">
        <v>67</v>
      </c>
      <c r="H1802" t="s">
        <v>139</v>
      </c>
      <c r="I1802" t="s">
        <v>358</v>
      </c>
      <c r="J1802" t="s">
        <v>37</v>
      </c>
      <c r="K1802" t="s">
        <v>248</v>
      </c>
      <c r="L1802">
        <v>37167</v>
      </c>
      <c r="M1802" t="s">
        <v>3853</v>
      </c>
      <c r="N1802" t="s">
        <v>40</v>
      </c>
      <c r="O1802" t="s">
        <v>96</v>
      </c>
      <c r="P1802" t="s">
        <v>3854</v>
      </c>
      <c r="Q1802" s="8">
        <v>17000</v>
      </c>
      <c r="R1802">
        <v>3</v>
      </c>
      <c r="S1802" s="8">
        <f>Table3[[#This Row],[Harga]]*Table3[[#This Row],[Quantity]]</f>
        <v>51000</v>
      </c>
      <c r="T1802">
        <v>0.2</v>
      </c>
      <c r="U1802" s="8">
        <f>Table3[[#This Row],[Discount]]*Table3[[#This Row],[Revenue]]</f>
        <v>10200</v>
      </c>
      <c r="V1802" s="8">
        <f>Table3[[#This Row],[Revenue]]-Table3[[#This Row],[Total Discount]]</f>
        <v>40800</v>
      </c>
    </row>
    <row r="1803" spans="1:22" x14ac:dyDescent="0.35">
      <c r="A1803">
        <v>1799</v>
      </c>
      <c r="B1803" t="s">
        <v>4856</v>
      </c>
      <c r="C1803" s="5">
        <v>41896</v>
      </c>
      <c r="D1803" s="6">
        <v>2014</v>
      </c>
      <c r="E1803" s="5" t="s">
        <v>111</v>
      </c>
      <c r="F1803" s="7">
        <v>14</v>
      </c>
      <c r="G1803" t="s">
        <v>116</v>
      </c>
      <c r="H1803" t="s">
        <v>25</v>
      </c>
      <c r="I1803" t="s">
        <v>2990</v>
      </c>
      <c r="J1803" t="s">
        <v>27</v>
      </c>
      <c r="K1803" t="s">
        <v>218</v>
      </c>
      <c r="L1803">
        <v>31204</v>
      </c>
      <c r="M1803" t="s">
        <v>4857</v>
      </c>
      <c r="N1803" t="s">
        <v>30</v>
      </c>
      <c r="O1803" t="s">
        <v>55</v>
      </c>
      <c r="P1803" t="s">
        <v>4858</v>
      </c>
      <c r="Q1803" s="8">
        <v>143000</v>
      </c>
      <c r="R1803">
        <v>5</v>
      </c>
      <c r="S1803" s="8">
        <f>Table3[[#This Row],[Harga]]*Table3[[#This Row],[Quantity]]</f>
        <v>715000</v>
      </c>
      <c r="T1803">
        <v>0</v>
      </c>
      <c r="U1803" s="8">
        <f>Table3[[#This Row],[Discount]]*Table3[[#This Row],[Revenue]]</f>
        <v>0</v>
      </c>
      <c r="V1803" s="8">
        <f>Table3[[#This Row],[Revenue]]-Table3[[#This Row],[Total Discount]]</f>
        <v>715000</v>
      </c>
    </row>
    <row r="1804" spans="1:22" x14ac:dyDescent="0.35">
      <c r="A1804">
        <v>1800</v>
      </c>
      <c r="B1804" t="s">
        <v>4859</v>
      </c>
      <c r="C1804" s="5">
        <v>42874</v>
      </c>
      <c r="D1804" s="6">
        <v>2017</v>
      </c>
      <c r="E1804" s="5" t="s">
        <v>87</v>
      </c>
      <c r="F1804" s="7">
        <v>19</v>
      </c>
      <c r="G1804" t="s">
        <v>51</v>
      </c>
      <c r="H1804" t="s">
        <v>25</v>
      </c>
      <c r="I1804" t="s">
        <v>3526</v>
      </c>
      <c r="J1804" t="s">
        <v>75</v>
      </c>
      <c r="K1804" t="s">
        <v>127</v>
      </c>
      <c r="L1804">
        <v>94109</v>
      </c>
      <c r="M1804" t="s">
        <v>1454</v>
      </c>
      <c r="N1804" t="s">
        <v>30</v>
      </c>
      <c r="O1804" t="s">
        <v>108</v>
      </c>
      <c r="P1804" t="s">
        <v>1455</v>
      </c>
      <c r="Q1804" s="8">
        <v>284000</v>
      </c>
      <c r="R1804">
        <v>12</v>
      </c>
      <c r="S1804" s="8">
        <f>Table3[[#This Row],[Harga]]*Table3[[#This Row],[Quantity]]</f>
        <v>3408000</v>
      </c>
      <c r="T1804">
        <v>0.2</v>
      </c>
      <c r="U1804" s="8">
        <f>Table3[[#This Row],[Discount]]*Table3[[#This Row],[Revenue]]</f>
        <v>681600</v>
      </c>
      <c r="V1804" s="8">
        <f>Table3[[#This Row],[Revenue]]-Table3[[#This Row],[Total Discount]]</f>
        <v>2726400</v>
      </c>
    </row>
    <row r="1805" spans="1:22" x14ac:dyDescent="0.35">
      <c r="A1805">
        <v>1801</v>
      </c>
      <c r="B1805" t="s">
        <v>4860</v>
      </c>
      <c r="C1805" s="5">
        <v>41860</v>
      </c>
      <c r="D1805" s="6">
        <v>2014</v>
      </c>
      <c r="E1805" s="5" t="s">
        <v>93</v>
      </c>
      <c r="F1805" s="7">
        <v>9</v>
      </c>
      <c r="G1805" t="s">
        <v>51</v>
      </c>
      <c r="H1805" t="s">
        <v>131</v>
      </c>
      <c r="I1805" t="s">
        <v>495</v>
      </c>
      <c r="J1805" t="s">
        <v>27</v>
      </c>
      <c r="K1805" t="s">
        <v>188</v>
      </c>
      <c r="L1805">
        <v>98103</v>
      </c>
      <c r="M1805" t="s">
        <v>4441</v>
      </c>
      <c r="N1805" t="s">
        <v>40</v>
      </c>
      <c r="O1805" t="s">
        <v>71</v>
      </c>
      <c r="P1805" t="s">
        <v>4442</v>
      </c>
      <c r="Q1805" s="8">
        <v>736000</v>
      </c>
      <c r="R1805">
        <v>7</v>
      </c>
      <c r="S1805" s="8">
        <f>Table3[[#This Row],[Harga]]*Table3[[#This Row],[Quantity]]</f>
        <v>5152000</v>
      </c>
      <c r="T1805">
        <v>0.2</v>
      </c>
      <c r="U1805" s="8">
        <f>Table3[[#This Row],[Discount]]*Table3[[#This Row],[Revenue]]</f>
        <v>1030400</v>
      </c>
      <c r="V1805" s="8">
        <f>Table3[[#This Row],[Revenue]]-Table3[[#This Row],[Total Discount]]</f>
        <v>4121600</v>
      </c>
    </row>
    <row r="1806" spans="1:22" x14ac:dyDescent="0.35">
      <c r="A1806">
        <v>1802</v>
      </c>
      <c r="B1806" t="s">
        <v>4861</v>
      </c>
      <c r="C1806" s="5">
        <v>43065</v>
      </c>
      <c r="D1806" s="6">
        <v>2017</v>
      </c>
      <c r="E1806" s="5" t="s">
        <v>23</v>
      </c>
      <c r="F1806" s="7">
        <v>26</v>
      </c>
      <c r="G1806" t="s">
        <v>116</v>
      </c>
      <c r="H1806" t="s">
        <v>25</v>
      </c>
      <c r="I1806" t="s">
        <v>3198</v>
      </c>
      <c r="J1806" t="s">
        <v>37</v>
      </c>
      <c r="K1806" t="s">
        <v>127</v>
      </c>
      <c r="L1806">
        <v>43229</v>
      </c>
      <c r="M1806" t="s">
        <v>2809</v>
      </c>
      <c r="N1806" t="s">
        <v>40</v>
      </c>
      <c r="O1806" t="s">
        <v>78</v>
      </c>
      <c r="P1806" t="s">
        <v>2810</v>
      </c>
      <c r="Q1806" s="8">
        <v>35000</v>
      </c>
      <c r="R1806">
        <v>3</v>
      </c>
      <c r="S1806" s="8">
        <f>Table3[[#This Row],[Harga]]*Table3[[#This Row],[Quantity]]</f>
        <v>105000</v>
      </c>
      <c r="T1806">
        <v>0.2</v>
      </c>
      <c r="U1806" s="8">
        <f>Table3[[#This Row],[Discount]]*Table3[[#This Row],[Revenue]]</f>
        <v>21000</v>
      </c>
      <c r="V1806" s="8">
        <f>Table3[[#This Row],[Revenue]]-Table3[[#This Row],[Total Discount]]</f>
        <v>84000</v>
      </c>
    </row>
    <row r="1807" spans="1:22" x14ac:dyDescent="0.35">
      <c r="A1807">
        <v>1803</v>
      </c>
      <c r="B1807" t="s">
        <v>4862</v>
      </c>
      <c r="C1807" s="5">
        <v>42858</v>
      </c>
      <c r="D1807" s="6">
        <v>2017</v>
      </c>
      <c r="E1807" s="5" t="s">
        <v>87</v>
      </c>
      <c r="F1807" s="7">
        <v>3</v>
      </c>
      <c r="G1807" t="s">
        <v>51</v>
      </c>
      <c r="H1807" t="s">
        <v>25</v>
      </c>
      <c r="I1807" t="s">
        <v>4863</v>
      </c>
      <c r="J1807" t="s">
        <v>37</v>
      </c>
      <c r="K1807" t="s">
        <v>193</v>
      </c>
      <c r="L1807">
        <v>90004</v>
      </c>
      <c r="M1807" t="s">
        <v>2953</v>
      </c>
      <c r="N1807" t="s">
        <v>40</v>
      </c>
      <c r="O1807" t="s">
        <v>84</v>
      </c>
      <c r="P1807" t="s">
        <v>2954</v>
      </c>
      <c r="Q1807" s="8">
        <v>35000</v>
      </c>
      <c r="R1807">
        <v>2</v>
      </c>
      <c r="S1807" s="8">
        <f>Table3[[#This Row],[Harga]]*Table3[[#This Row],[Quantity]]</f>
        <v>70000</v>
      </c>
      <c r="T1807">
        <v>0</v>
      </c>
      <c r="U1807" s="8">
        <f>Table3[[#This Row],[Discount]]*Table3[[#This Row],[Revenue]]</f>
        <v>0</v>
      </c>
      <c r="V1807" s="8">
        <f>Table3[[#This Row],[Revenue]]-Table3[[#This Row],[Total Discount]]</f>
        <v>70000</v>
      </c>
    </row>
    <row r="1808" spans="1:22" x14ac:dyDescent="0.35">
      <c r="A1808">
        <v>1804</v>
      </c>
      <c r="B1808" t="s">
        <v>4864</v>
      </c>
      <c r="C1808" s="5">
        <v>42684</v>
      </c>
      <c r="D1808" s="6">
        <v>2016</v>
      </c>
      <c r="E1808" s="5" t="s">
        <v>23</v>
      </c>
      <c r="F1808" s="7">
        <v>10</v>
      </c>
      <c r="G1808" t="s">
        <v>51</v>
      </c>
      <c r="H1808" t="s">
        <v>25</v>
      </c>
      <c r="I1808" t="s">
        <v>2313</v>
      </c>
      <c r="J1808" t="s">
        <v>75</v>
      </c>
      <c r="K1808" t="s">
        <v>193</v>
      </c>
      <c r="L1808">
        <v>45503</v>
      </c>
      <c r="M1808" t="s">
        <v>1736</v>
      </c>
      <c r="N1808" t="s">
        <v>40</v>
      </c>
      <c r="O1808" t="s">
        <v>41</v>
      </c>
      <c r="P1808" t="s">
        <v>1737</v>
      </c>
      <c r="Q1808" s="8">
        <v>5000</v>
      </c>
      <c r="R1808">
        <v>4</v>
      </c>
      <c r="S1808" s="8">
        <f>Table3[[#This Row],[Harga]]*Table3[[#This Row],[Quantity]]</f>
        <v>20000</v>
      </c>
      <c r="T1808">
        <v>0.2</v>
      </c>
      <c r="U1808" s="8">
        <f>Table3[[#This Row],[Discount]]*Table3[[#This Row],[Revenue]]</f>
        <v>4000</v>
      </c>
      <c r="V1808" s="8">
        <f>Table3[[#This Row],[Revenue]]-Table3[[#This Row],[Total Discount]]</f>
        <v>16000</v>
      </c>
    </row>
    <row r="1809" spans="1:22" x14ac:dyDescent="0.35">
      <c r="A1809">
        <v>1805</v>
      </c>
      <c r="B1809" t="s">
        <v>4865</v>
      </c>
      <c r="C1809" s="5">
        <v>41993</v>
      </c>
      <c r="D1809" s="6">
        <v>2014</v>
      </c>
      <c r="E1809" s="5" t="s">
        <v>66</v>
      </c>
      <c r="F1809" s="7">
        <v>20</v>
      </c>
      <c r="G1809" t="s">
        <v>67</v>
      </c>
      <c r="H1809" t="s">
        <v>139</v>
      </c>
      <c r="I1809" t="s">
        <v>1270</v>
      </c>
      <c r="J1809" t="s">
        <v>27</v>
      </c>
      <c r="K1809" t="s">
        <v>651</v>
      </c>
      <c r="L1809">
        <v>90008</v>
      </c>
      <c r="M1809" t="s">
        <v>3016</v>
      </c>
      <c r="N1809" t="s">
        <v>40</v>
      </c>
      <c r="O1809" t="s">
        <v>71</v>
      </c>
      <c r="P1809" t="s">
        <v>3017</v>
      </c>
      <c r="Q1809" s="8">
        <v>488000</v>
      </c>
      <c r="R1809">
        <v>2</v>
      </c>
      <c r="S1809" s="8">
        <f>Table3[[#This Row],[Harga]]*Table3[[#This Row],[Quantity]]</f>
        <v>976000</v>
      </c>
      <c r="T1809">
        <v>0.2</v>
      </c>
      <c r="U1809" s="8">
        <f>Table3[[#This Row],[Discount]]*Table3[[#This Row],[Revenue]]</f>
        <v>195200</v>
      </c>
      <c r="V1809" s="8">
        <f>Table3[[#This Row],[Revenue]]-Table3[[#This Row],[Total Discount]]</f>
        <v>780800</v>
      </c>
    </row>
    <row r="1810" spans="1:22" x14ac:dyDescent="0.35">
      <c r="A1810">
        <v>1806</v>
      </c>
      <c r="B1810" t="s">
        <v>4866</v>
      </c>
      <c r="C1810" s="5">
        <v>41845</v>
      </c>
      <c r="D1810" s="6">
        <v>2014</v>
      </c>
      <c r="E1810" s="5" t="s">
        <v>104</v>
      </c>
      <c r="F1810" s="7">
        <v>25</v>
      </c>
      <c r="G1810" t="s">
        <v>51</v>
      </c>
      <c r="H1810" t="s">
        <v>25</v>
      </c>
      <c r="I1810" t="s">
        <v>4136</v>
      </c>
      <c r="J1810" t="s">
        <v>75</v>
      </c>
      <c r="K1810" t="s">
        <v>38</v>
      </c>
      <c r="L1810">
        <v>90045</v>
      </c>
      <c r="M1810" t="s">
        <v>1681</v>
      </c>
      <c r="N1810" t="s">
        <v>40</v>
      </c>
      <c r="O1810" t="s">
        <v>63</v>
      </c>
      <c r="P1810" t="s">
        <v>4867</v>
      </c>
      <c r="Q1810" s="8">
        <v>13000</v>
      </c>
      <c r="R1810">
        <v>1</v>
      </c>
      <c r="S1810" s="8">
        <f>Table3[[#This Row],[Harga]]*Table3[[#This Row],[Quantity]]</f>
        <v>13000</v>
      </c>
      <c r="T1810">
        <v>0</v>
      </c>
      <c r="U1810" s="8">
        <f>Table3[[#This Row],[Discount]]*Table3[[#This Row],[Revenue]]</f>
        <v>0</v>
      </c>
      <c r="V1810" s="8">
        <f>Table3[[#This Row],[Revenue]]-Table3[[#This Row],[Total Discount]]</f>
        <v>13000</v>
      </c>
    </row>
    <row r="1811" spans="1:22" x14ac:dyDescent="0.35">
      <c r="A1811">
        <v>1807</v>
      </c>
      <c r="B1811" t="s">
        <v>4868</v>
      </c>
      <c r="C1811" s="5">
        <v>42330</v>
      </c>
      <c r="D1811" s="6">
        <v>2015</v>
      </c>
      <c r="E1811" s="5" t="s">
        <v>23</v>
      </c>
      <c r="F1811" s="7">
        <v>22</v>
      </c>
      <c r="G1811" t="s">
        <v>35</v>
      </c>
      <c r="H1811" t="s">
        <v>139</v>
      </c>
      <c r="I1811" t="s">
        <v>2675</v>
      </c>
      <c r="J1811" t="s">
        <v>27</v>
      </c>
      <c r="K1811" t="s">
        <v>53</v>
      </c>
      <c r="L1811">
        <v>38109</v>
      </c>
      <c r="M1811" t="s">
        <v>1587</v>
      </c>
      <c r="N1811" t="s">
        <v>40</v>
      </c>
      <c r="O1811" t="s">
        <v>71</v>
      </c>
      <c r="P1811" t="s">
        <v>1588</v>
      </c>
      <c r="Q1811" s="8">
        <v>6000</v>
      </c>
      <c r="R1811">
        <v>2</v>
      </c>
      <c r="S1811" s="8">
        <f>Table3[[#This Row],[Harga]]*Table3[[#This Row],[Quantity]]</f>
        <v>12000</v>
      </c>
      <c r="T1811">
        <v>0.7</v>
      </c>
      <c r="U1811" s="8">
        <f>Table3[[#This Row],[Discount]]*Table3[[#This Row],[Revenue]]</f>
        <v>8400</v>
      </c>
      <c r="V1811" s="8">
        <f>Table3[[#This Row],[Revenue]]-Table3[[#This Row],[Total Discount]]</f>
        <v>3600</v>
      </c>
    </row>
    <row r="1812" spans="1:22" x14ac:dyDescent="0.35">
      <c r="A1812">
        <v>1808</v>
      </c>
      <c r="B1812" t="s">
        <v>4869</v>
      </c>
      <c r="C1812" s="5">
        <v>43078</v>
      </c>
      <c r="D1812" s="6">
        <v>2017</v>
      </c>
      <c r="E1812" s="5" t="s">
        <v>66</v>
      </c>
      <c r="F1812" s="7">
        <v>9</v>
      </c>
      <c r="G1812" t="s">
        <v>51</v>
      </c>
      <c r="H1812" t="s">
        <v>25</v>
      </c>
      <c r="I1812" t="s">
        <v>992</v>
      </c>
      <c r="J1812" t="s">
        <v>27</v>
      </c>
      <c r="K1812" t="s">
        <v>500</v>
      </c>
      <c r="L1812">
        <v>48234</v>
      </c>
      <c r="M1812" t="s">
        <v>4870</v>
      </c>
      <c r="N1812" t="s">
        <v>135</v>
      </c>
      <c r="O1812" t="s">
        <v>162</v>
      </c>
      <c r="P1812" t="s">
        <v>4871</v>
      </c>
      <c r="Q1812" s="8">
        <v>105000</v>
      </c>
      <c r="R1812">
        <v>6</v>
      </c>
      <c r="S1812" s="8">
        <f>Table3[[#This Row],[Harga]]*Table3[[#This Row],[Quantity]]</f>
        <v>630000</v>
      </c>
      <c r="T1812">
        <v>0</v>
      </c>
      <c r="U1812" s="8">
        <f>Table3[[#This Row],[Discount]]*Table3[[#This Row],[Revenue]]</f>
        <v>0</v>
      </c>
      <c r="V1812" s="8">
        <f>Table3[[#This Row],[Revenue]]-Table3[[#This Row],[Total Discount]]</f>
        <v>630000</v>
      </c>
    </row>
    <row r="1813" spans="1:22" x14ac:dyDescent="0.35">
      <c r="A1813">
        <v>1809</v>
      </c>
      <c r="B1813" t="s">
        <v>4872</v>
      </c>
      <c r="C1813" s="5">
        <v>42978</v>
      </c>
      <c r="D1813" s="6">
        <v>2017</v>
      </c>
      <c r="E1813" s="5" t="s">
        <v>93</v>
      </c>
      <c r="F1813" s="7">
        <v>31</v>
      </c>
      <c r="G1813" t="s">
        <v>67</v>
      </c>
      <c r="H1813" t="s">
        <v>25</v>
      </c>
      <c r="I1813" t="s">
        <v>1069</v>
      </c>
      <c r="J1813" t="s">
        <v>27</v>
      </c>
      <c r="K1813" t="s">
        <v>545</v>
      </c>
      <c r="L1813">
        <v>46226</v>
      </c>
      <c r="M1813" t="s">
        <v>1227</v>
      </c>
      <c r="N1813" t="s">
        <v>40</v>
      </c>
      <c r="O1813" t="s">
        <v>78</v>
      </c>
      <c r="P1813" t="s">
        <v>1228</v>
      </c>
      <c r="Q1813" s="8">
        <v>114000</v>
      </c>
      <c r="R1813">
        <v>9</v>
      </c>
      <c r="S1813" s="8">
        <f>Table3[[#This Row],[Harga]]*Table3[[#This Row],[Quantity]]</f>
        <v>1026000</v>
      </c>
      <c r="T1813">
        <v>0</v>
      </c>
      <c r="U1813" s="8">
        <f>Table3[[#This Row],[Discount]]*Table3[[#This Row],[Revenue]]</f>
        <v>0</v>
      </c>
      <c r="V1813" s="8">
        <f>Table3[[#This Row],[Revenue]]-Table3[[#This Row],[Total Discount]]</f>
        <v>1026000</v>
      </c>
    </row>
    <row r="1814" spans="1:22" x14ac:dyDescent="0.35">
      <c r="A1814">
        <v>1810</v>
      </c>
      <c r="B1814" t="s">
        <v>4873</v>
      </c>
      <c r="C1814" s="5">
        <v>42849</v>
      </c>
      <c r="D1814" s="6">
        <v>2017</v>
      </c>
      <c r="E1814" s="5" t="s">
        <v>58</v>
      </c>
      <c r="F1814" s="7">
        <v>24</v>
      </c>
      <c r="G1814" t="s">
        <v>67</v>
      </c>
      <c r="H1814" t="s">
        <v>139</v>
      </c>
      <c r="I1814" t="s">
        <v>1385</v>
      </c>
      <c r="J1814" t="s">
        <v>37</v>
      </c>
      <c r="K1814" t="s">
        <v>61</v>
      </c>
      <c r="L1814">
        <v>32216</v>
      </c>
      <c r="M1814" t="s">
        <v>2592</v>
      </c>
      <c r="N1814" t="s">
        <v>40</v>
      </c>
      <c r="O1814" t="s">
        <v>84</v>
      </c>
      <c r="P1814" t="s">
        <v>2593</v>
      </c>
      <c r="Q1814" s="8">
        <v>355000</v>
      </c>
      <c r="R1814">
        <v>2</v>
      </c>
      <c r="S1814" s="8">
        <f>Table3[[#This Row],[Harga]]*Table3[[#This Row],[Quantity]]</f>
        <v>710000</v>
      </c>
      <c r="T1814">
        <v>0.2</v>
      </c>
      <c r="U1814" s="8">
        <f>Table3[[#This Row],[Discount]]*Table3[[#This Row],[Revenue]]</f>
        <v>142000</v>
      </c>
      <c r="V1814" s="8">
        <f>Table3[[#This Row],[Revenue]]-Table3[[#This Row],[Total Discount]]</f>
        <v>568000</v>
      </c>
    </row>
    <row r="1815" spans="1:22" x14ac:dyDescent="0.35">
      <c r="A1815">
        <v>1811</v>
      </c>
      <c r="B1815" t="s">
        <v>4874</v>
      </c>
      <c r="C1815" s="5">
        <v>42986</v>
      </c>
      <c r="D1815" s="6">
        <v>2017</v>
      </c>
      <c r="E1815" s="5" t="s">
        <v>111</v>
      </c>
      <c r="F1815" s="7">
        <v>8</v>
      </c>
      <c r="G1815" t="s">
        <v>24</v>
      </c>
      <c r="H1815" t="s">
        <v>25</v>
      </c>
      <c r="I1815" t="s">
        <v>3387</v>
      </c>
      <c r="J1815" t="s">
        <v>37</v>
      </c>
      <c r="K1815" t="s">
        <v>227</v>
      </c>
      <c r="L1815">
        <v>43017</v>
      </c>
      <c r="M1815" t="s">
        <v>4875</v>
      </c>
      <c r="N1815" t="s">
        <v>135</v>
      </c>
      <c r="O1815" t="s">
        <v>162</v>
      </c>
      <c r="P1815" t="s">
        <v>4876</v>
      </c>
      <c r="Q1815" s="8">
        <v>10000</v>
      </c>
      <c r="R1815">
        <v>1</v>
      </c>
      <c r="S1815" s="8">
        <f>Table3[[#This Row],[Harga]]*Table3[[#This Row],[Quantity]]</f>
        <v>10000</v>
      </c>
      <c r="T1815">
        <v>0.2</v>
      </c>
      <c r="U1815" s="8">
        <f>Table3[[#This Row],[Discount]]*Table3[[#This Row],[Revenue]]</f>
        <v>2000</v>
      </c>
      <c r="V1815" s="8">
        <f>Table3[[#This Row],[Revenue]]-Table3[[#This Row],[Total Discount]]</f>
        <v>8000</v>
      </c>
    </row>
    <row r="1816" spans="1:22" x14ac:dyDescent="0.35">
      <c r="A1816">
        <v>1812</v>
      </c>
      <c r="B1816" t="s">
        <v>4877</v>
      </c>
      <c r="C1816" s="5">
        <v>42075</v>
      </c>
      <c r="D1816" s="6">
        <v>2015</v>
      </c>
      <c r="E1816" s="5" t="s">
        <v>159</v>
      </c>
      <c r="F1816" s="7">
        <v>12</v>
      </c>
      <c r="G1816" t="s">
        <v>51</v>
      </c>
      <c r="H1816" t="s">
        <v>105</v>
      </c>
      <c r="I1816" t="s">
        <v>2580</v>
      </c>
      <c r="J1816" t="s">
        <v>37</v>
      </c>
      <c r="K1816" t="s">
        <v>127</v>
      </c>
      <c r="L1816">
        <v>33317</v>
      </c>
      <c r="M1816" t="s">
        <v>3552</v>
      </c>
      <c r="N1816" t="s">
        <v>40</v>
      </c>
      <c r="O1816" t="s">
        <v>143</v>
      </c>
      <c r="P1816" t="s">
        <v>3553</v>
      </c>
      <c r="Q1816" s="8">
        <v>11000</v>
      </c>
      <c r="R1816">
        <v>3</v>
      </c>
      <c r="S1816" s="8">
        <f>Table3[[#This Row],[Harga]]*Table3[[#This Row],[Quantity]]</f>
        <v>33000</v>
      </c>
      <c r="T1816">
        <v>0.2</v>
      </c>
      <c r="U1816" s="8">
        <f>Table3[[#This Row],[Discount]]*Table3[[#This Row],[Revenue]]</f>
        <v>6600</v>
      </c>
      <c r="V1816" s="8">
        <f>Table3[[#This Row],[Revenue]]-Table3[[#This Row],[Total Discount]]</f>
        <v>26400</v>
      </c>
    </row>
    <row r="1817" spans="1:22" x14ac:dyDescent="0.35">
      <c r="A1817">
        <v>1813</v>
      </c>
      <c r="B1817" t="s">
        <v>4878</v>
      </c>
      <c r="C1817" s="5">
        <v>42569</v>
      </c>
      <c r="D1817" s="6">
        <v>2016</v>
      </c>
      <c r="E1817" s="5" t="s">
        <v>104</v>
      </c>
      <c r="F1817" s="7">
        <v>18</v>
      </c>
      <c r="G1817" t="s">
        <v>24</v>
      </c>
      <c r="H1817" t="s">
        <v>25</v>
      </c>
      <c r="I1817" t="s">
        <v>4419</v>
      </c>
      <c r="J1817" t="s">
        <v>37</v>
      </c>
      <c r="K1817" t="s">
        <v>213</v>
      </c>
      <c r="L1817">
        <v>85301</v>
      </c>
      <c r="M1817" t="s">
        <v>4879</v>
      </c>
      <c r="N1817" t="s">
        <v>40</v>
      </c>
      <c r="O1817" t="s">
        <v>790</v>
      </c>
      <c r="P1817" t="s">
        <v>4880</v>
      </c>
      <c r="Q1817" s="8">
        <v>34000</v>
      </c>
      <c r="R1817">
        <v>5</v>
      </c>
      <c r="S1817" s="8">
        <f>Table3[[#This Row],[Harga]]*Table3[[#This Row],[Quantity]]</f>
        <v>170000</v>
      </c>
      <c r="T1817">
        <v>0.2</v>
      </c>
      <c r="U1817" s="8">
        <f>Table3[[#This Row],[Discount]]*Table3[[#This Row],[Revenue]]</f>
        <v>34000</v>
      </c>
      <c r="V1817" s="8">
        <f>Table3[[#This Row],[Revenue]]-Table3[[#This Row],[Total Discount]]</f>
        <v>136000</v>
      </c>
    </row>
    <row r="1818" spans="1:22" x14ac:dyDescent="0.35">
      <c r="A1818">
        <v>1814</v>
      </c>
      <c r="B1818" t="s">
        <v>4881</v>
      </c>
      <c r="C1818" s="5">
        <v>42534</v>
      </c>
      <c r="D1818" s="6">
        <v>2016</v>
      </c>
      <c r="E1818" s="5" t="s">
        <v>34</v>
      </c>
      <c r="F1818" s="7">
        <v>13</v>
      </c>
      <c r="G1818" t="s">
        <v>51</v>
      </c>
      <c r="H1818" t="s">
        <v>25</v>
      </c>
      <c r="I1818" t="s">
        <v>1656</v>
      </c>
      <c r="J1818" t="s">
        <v>75</v>
      </c>
      <c r="K1818" t="s">
        <v>420</v>
      </c>
      <c r="L1818">
        <v>49201</v>
      </c>
      <c r="M1818" t="s">
        <v>4882</v>
      </c>
      <c r="N1818" t="s">
        <v>135</v>
      </c>
      <c r="O1818" t="s">
        <v>136</v>
      </c>
      <c r="P1818" t="s">
        <v>4883</v>
      </c>
      <c r="Q1818" s="8">
        <v>378000</v>
      </c>
      <c r="R1818">
        <v>3</v>
      </c>
      <c r="S1818" s="8">
        <f>Table3[[#This Row],[Harga]]*Table3[[#This Row],[Quantity]]</f>
        <v>1134000</v>
      </c>
      <c r="T1818">
        <v>0</v>
      </c>
      <c r="U1818" s="8">
        <f>Table3[[#This Row],[Discount]]*Table3[[#This Row],[Revenue]]</f>
        <v>0</v>
      </c>
      <c r="V1818" s="8">
        <f>Table3[[#This Row],[Revenue]]-Table3[[#This Row],[Total Discount]]</f>
        <v>1134000</v>
      </c>
    </row>
    <row r="1819" spans="1:22" x14ac:dyDescent="0.35">
      <c r="A1819">
        <v>1815</v>
      </c>
      <c r="B1819" t="s">
        <v>4884</v>
      </c>
      <c r="C1819" s="5">
        <v>42919</v>
      </c>
      <c r="D1819" s="6">
        <v>2017</v>
      </c>
      <c r="E1819" s="5" t="s">
        <v>104</v>
      </c>
      <c r="F1819" s="7">
        <v>3</v>
      </c>
      <c r="G1819" t="s">
        <v>35</v>
      </c>
      <c r="H1819" t="s">
        <v>25</v>
      </c>
      <c r="I1819" t="s">
        <v>447</v>
      </c>
      <c r="J1819" t="s">
        <v>75</v>
      </c>
      <c r="K1819" t="s">
        <v>651</v>
      </c>
      <c r="L1819">
        <v>2169</v>
      </c>
      <c r="M1819" t="s">
        <v>4885</v>
      </c>
      <c r="N1819" t="s">
        <v>135</v>
      </c>
      <c r="O1819" t="s">
        <v>162</v>
      </c>
      <c r="P1819" t="s">
        <v>4886</v>
      </c>
      <c r="Q1819" s="8">
        <v>259000</v>
      </c>
      <c r="R1819">
        <v>10</v>
      </c>
      <c r="S1819" s="8">
        <f>Table3[[#This Row],[Harga]]*Table3[[#This Row],[Quantity]]</f>
        <v>2590000</v>
      </c>
      <c r="T1819">
        <v>0</v>
      </c>
      <c r="U1819" s="8">
        <f>Table3[[#This Row],[Discount]]*Table3[[#This Row],[Revenue]]</f>
        <v>0</v>
      </c>
      <c r="V1819" s="8">
        <f>Table3[[#This Row],[Revenue]]-Table3[[#This Row],[Total Discount]]</f>
        <v>2590000</v>
      </c>
    </row>
    <row r="1820" spans="1:22" x14ac:dyDescent="0.35">
      <c r="A1820">
        <v>1816</v>
      </c>
      <c r="B1820" t="s">
        <v>4887</v>
      </c>
      <c r="C1820" s="5">
        <v>41981</v>
      </c>
      <c r="D1820" s="6">
        <v>2014</v>
      </c>
      <c r="E1820" s="5" t="s">
        <v>66</v>
      </c>
      <c r="F1820" s="7">
        <v>8</v>
      </c>
      <c r="G1820" t="s">
        <v>51</v>
      </c>
      <c r="H1820" t="s">
        <v>25</v>
      </c>
      <c r="I1820" t="s">
        <v>3717</v>
      </c>
      <c r="J1820" t="s">
        <v>27</v>
      </c>
      <c r="K1820" t="s">
        <v>46</v>
      </c>
      <c r="L1820">
        <v>97301</v>
      </c>
      <c r="M1820" t="s">
        <v>1443</v>
      </c>
      <c r="N1820" t="s">
        <v>40</v>
      </c>
      <c r="O1820" t="s">
        <v>41</v>
      </c>
      <c r="P1820" t="s">
        <v>1444</v>
      </c>
      <c r="Q1820" s="8">
        <v>10000</v>
      </c>
      <c r="R1820">
        <v>7</v>
      </c>
      <c r="S1820" s="8">
        <f>Table3[[#This Row],[Harga]]*Table3[[#This Row],[Quantity]]</f>
        <v>70000</v>
      </c>
      <c r="T1820">
        <v>0.2</v>
      </c>
      <c r="U1820" s="8">
        <f>Table3[[#This Row],[Discount]]*Table3[[#This Row],[Revenue]]</f>
        <v>14000</v>
      </c>
      <c r="V1820" s="8">
        <f>Table3[[#This Row],[Revenue]]-Table3[[#This Row],[Total Discount]]</f>
        <v>56000</v>
      </c>
    </row>
    <row r="1821" spans="1:22" x14ac:dyDescent="0.35">
      <c r="A1821">
        <v>1817</v>
      </c>
      <c r="B1821" t="s">
        <v>4888</v>
      </c>
      <c r="C1821" s="5">
        <v>42468</v>
      </c>
      <c r="D1821" s="6">
        <v>2016</v>
      </c>
      <c r="E1821" s="5" t="s">
        <v>58</v>
      </c>
      <c r="F1821" s="7">
        <v>8</v>
      </c>
      <c r="G1821" t="s">
        <v>67</v>
      </c>
      <c r="H1821" t="s">
        <v>139</v>
      </c>
      <c r="I1821" t="s">
        <v>1230</v>
      </c>
      <c r="J1821" t="s">
        <v>75</v>
      </c>
      <c r="K1821" t="s">
        <v>354</v>
      </c>
      <c r="L1821">
        <v>45373</v>
      </c>
      <c r="M1821" t="s">
        <v>4889</v>
      </c>
      <c r="N1821" t="s">
        <v>40</v>
      </c>
      <c r="O1821" t="s">
        <v>143</v>
      </c>
      <c r="P1821" t="s">
        <v>4890</v>
      </c>
      <c r="Q1821" s="8">
        <v>9000</v>
      </c>
      <c r="R1821">
        <v>1</v>
      </c>
      <c r="S1821" s="8">
        <f>Table3[[#This Row],[Harga]]*Table3[[#This Row],[Quantity]]</f>
        <v>9000</v>
      </c>
      <c r="T1821">
        <v>0.2</v>
      </c>
      <c r="U1821" s="8">
        <f>Table3[[#This Row],[Discount]]*Table3[[#This Row],[Revenue]]</f>
        <v>1800</v>
      </c>
      <c r="V1821" s="8">
        <f>Table3[[#This Row],[Revenue]]-Table3[[#This Row],[Total Discount]]</f>
        <v>7200</v>
      </c>
    </row>
    <row r="1822" spans="1:22" x14ac:dyDescent="0.35">
      <c r="A1822">
        <v>1818</v>
      </c>
      <c r="B1822" t="s">
        <v>4891</v>
      </c>
      <c r="C1822" s="5">
        <v>43045</v>
      </c>
      <c r="D1822" s="6">
        <v>2017</v>
      </c>
      <c r="E1822" s="5" t="s">
        <v>23</v>
      </c>
      <c r="F1822" s="7">
        <v>6</v>
      </c>
      <c r="G1822" t="s">
        <v>67</v>
      </c>
      <c r="H1822" t="s">
        <v>139</v>
      </c>
      <c r="I1822" t="s">
        <v>3378</v>
      </c>
      <c r="J1822" t="s">
        <v>27</v>
      </c>
      <c r="K1822" t="s">
        <v>53</v>
      </c>
      <c r="L1822">
        <v>19143</v>
      </c>
      <c r="M1822" t="s">
        <v>4532</v>
      </c>
      <c r="N1822" t="s">
        <v>30</v>
      </c>
      <c r="O1822" t="s">
        <v>108</v>
      </c>
      <c r="P1822" t="s">
        <v>4533</v>
      </c>
      <c r="Q1822" s="8">
        <v>319000</v>
      </c>
      <c r="R1822">
        <v>2</v>
      </c>
      <c r="S1822" s="8">
        <f>Table3[[#This Row],[Harga]]*Table3[[#This Row],[Quantity]]</f>
        <v>638000</v>
      </c>
      <c r="T1822">
        <v>0.3</v>
      </c>
      <c r="U1822" s="8">
        <f>Table3[[#This Row],[Discount]]*Table3[[#This Row],[Revenue]]</f>
        <v>191400</v>
      </c>
      <c r="V1822" s="8">
        <f>Table3[[#This Row],[Revenue]]-Table3[[#This Row],[Total Discount]]</f>
        <v>446600</v>
      </c>
    </row>
    <row r="1823" spans="1:22" x14ac:dyDescent="0.35">
      <c r="A1823">
        <v>1819</v>
      </c>
      <c r="B1823" t="s">
        <v>4892</v>
      </c>
      <c r="C1823" s="5">
        <v>42343</v>
      </c>
      <c r="D1823" s="6">
        <v>2015</v>
      </c>
      <c r="E1823" s="5" t="s">
        <v>66</v>
      </c>
      <c r="F1823" s="7">
        <v>5</v>
      </c>
      <c r="G1823" t="s">
        <v>51</v>
      </c>
      <c r="H1823" t="s">
        <v>25</v>
      </c>
      <c r="I1823" t="s">
        <v>3391</v>
      </c>
      <c r="J1823" t="s">
        <v>37</v>
      </c>
      <c r="K1823" t="s">
        <v>227</v>
      </c>
      <c r="L1823">
        <v>92105</v>
      </c>
      <c r="M1823" t="s">
        <v>1458</v>
      </c>
      <c r="N1823" t="s">
        <v>30</v>
      </c>
      <c r="O1823" t="s">
        <v>55</v>
      </c>
      <c r="P1823" t="s">
        <v>1459</v>
      </c>
      <c r="Q1823" s="8">
        <v>23000</v>
      </c>
      <c r="R1823">
        <v>2</v>
      </c>
      <c r="S1823" s="8">
        <f>Table3[[#This Row],[Harga]]*Table3[[#This Row],[Quantity]]</f>
        <v>46000</v>
      </c>
      <c r="T1823">
        <v>0</v>
      </c>
      <c r="U1823" s="8">
        <f>Table3[[#This Row],[Discount]]*Table3[[#This Row],[Revenue]]</f>
        <v>0</v>
      </c>
      <c r="V1823" s="8">
        <f>Table3[[#This Row],[Revenue]]-Table3[[#This Row],[Total Discount]]</f>
        <v>46000</v>
      </c>
    </row>
    <row r="1824" spans="1:22" x14ac:dyDescent="0.35">
      <c r="A1824">
        <v>1820</v>
      </c>
      <c r="B1824" t="s">
        <v>4893</v>
      </c>
      <c r="C1824" s="5">
        <v>42194</v>
      </c>
      <c r="D1824" s="6">
        <v>2015</v>
      </c>
      <c r="E1824" s="5" t="s">
        <v>104</v>
      </c>
      <c r="F1824" s="7">
        <v>9</v>
      </c>
      <c r="G1824" t="s">
        <v>51</v>
      </c>
      <c r="H1824" t="s">
        <v>139</v>
      </c>
      <c r="I1824" t="s">
        <v>2897</v>
      </c>
      <c r="J1824" t="s">
        <v>27</v>
      </c>
      <c r="K1824" t="s">
        <v>133</v>
      </c>
      <c r="L1824">
        <v>20735</v>
      </c>
      <c r="M1824" t="s">
        <v>4213</v>
      </c>
      <c r="N1824" t="s">
        <v>40</v>
      </c>
      <c r="O1824" t="s">
        <v>180</v>
      </c>
      <c r="P1824" t="s">
        <v>4214</v>
      </c>
      <c r="Q1824" s="8">
        <v>16000</v>
      </c>
      <c r="R1824">
        <v>4</v>
      </c>
      <c r="S1824" s="8">
        <f>Table3[[#This Row],[Harga]]*Table3[[#This Row],[Quantity]]</f>
        <v>64000</v>
      </c>
      <c r="T1824">
        <v>0</v>
      </c>
      <c r="U1824" s="8">
        <f>Table3[[#This Row],[Discount]]*Table3[[#This Row],[Revenue]]</f>
        <v>0</v>
      </c>
      <c r="V1824" s="8">
        <f>Table3[[#This Row],[Revenue]]-Table3[[#This Row],[Total Discount]]</f>
        <v>64000</v>
      </c>
    </row>
    <row r="1825" spans="1:22" x14ac:dyDescent="0.35">
      <c r="A1825">
        <v>1821</v>
      </c>
      <c r="B1825" t="s">
        <v>4894</v>
      </c>
      <c r="C1825" s="5">
        <v>42717</v>
      </c>
      <c r="D1825" s="6">
        <v>2016</v>
      </c>
      <c r="E1825" s="5" t="s">
        <v>66</v>
      </c>
      <c r="F1825" s="7">
        <v>13</v>
      </c>
      <c r="G1825" t="s">
        <v>67</v>
      </c>
      <c r="H1825" t="s">
        <v>25</v>
      </c>
      <c r="I1825" t="s">
        <v>1015</v>
      </c>
      <c r="J1825" t="s">
        <v>27</v>
      </c>
      <c r="K1825" t="s">
        <v>236</v>
      </c>
      <c r="L1825">
        <v>92503</v>
      </c>
      <c r="M1825" t="s">
        <v>766</v>
      </c>
      <c r="N1825" t="s">
        <v>40</v>
      </c>
      <c r="O1825" t="s">
        <v>96</v>
      </c>
      <c r="P1825" t="s">
        <v>767</v>
      </c>
      <c r="Q1825" s="8">
        <v>3000</v>
      </c>
      <c r="R1825">
        <v>3</v>
      </c>
      <c r="S1825" s="8">
        <f>Table3[[#This Row],[Harga]]*Table3[[#This Row],[Quantity]]</f>
        <v>9000</v>
      </c>
      <c r="T1825">
        <v>0</v>
      </c>
      <c r="U1825" s="8">
        <f>Table3[[#This Row],[Discount]]*Table3[[#This Row],[Revenue]]</f>
        <v>0</v>
      </c>
      <c r="V1825" s="8">
        <f>Table3[[#This Row],[Revenue]]-Table3[[#This Row],[Total Discount]]</f>
        <v>9000</v>
      </c>
    </row>
    <row r="1826" spans="1:22" x14ac:dyDescent="0.35">
      <c r="A1826">
        <v>1822</v>
      </c>
      <c r="B1826" t="s">
        <v>4895</v>
      </c>
      <c r="C1826" s="5">
        <v>42510</v>
      </c>
      <c r="D1826" s="6">
        <v>2016</v>
      </c>
      <c r="E1826" s="5" t="s">
        <v>87</v>
      </c>
      <c r="F1826" s="7">
        <v>20</v>
      </c>
      <c r="G1826" t="s">
        <v>51</v>
      </c>
      <c r="H1826" t="s">
        <v>25</v>
      </c>
      <c r="I1826" t="s">
        <v>992</v>
      </c>
      <c r="J1826" t="s">
        <v>27</v>
      </c>
      <c r="K1826" t="s">
        <v>324</v>
      </c>
      <c r="L1826">
        <v>34952</v>
      </c>
      <c r="M1826" t="s">
        <v>1946</v>
      </c>
      <c r="N1826" t="s">
        <v>40</v>
      </c>
      <c r="O1826" t="s">
        <v>71</v>
      </c>
      <c r="P1826" t="s">
        <v>1947</v>
      </c>
      <c r="Q1826" s="8">
        <v>3000</v>
      </c>
      <c r="R1826">
        <v>2</v>
      </c>
      <c r="S1826" s="8">
        <f>Table3[[#This Row],[Harga]]*Table3[[#This Row],[Quantity]]</f>
        <v>6000</v>
      </c>
      <c r="T1826">
        <v>0.7</v>
      </c>
      <c r="U1826" s="8">
        <f>Table3[[#This Row],[Discount]]*Table3[[#This Row],[Revenue]]</f>
        <v>4200</v>
      </c>
      <c r="V1826" s="8">
        <f>Table3[[#This Row],[Revenue]]-Table3[[#This Row],[Total Discount]]</f>
        <v>1800</v>
      </c>
    </row>
    <row r="1827" spans="1:22" x14ac:dyDescent="0.35">
      <c r="A1827">
        <v>1823</v>
      </c>
      <c r="B1827" t="s">
        <v>4896</v>
      </c>
      <c r="C1827" s="5">
        <v>42888</v>
      </c>
      <c r="D1827" s="6">
        <v>2017</v>
      </c>
      <c r="E1827" s="5" t="s">
        <v>34</v>
      </c>
      <c r="F1827" s="7">
        <v>2</v>
      </c>
      <c r="G1827" t="s">
        <v>51</v>
      </c>
      <c r="H1827" t="s">
        <v>25</v>
      </c>
      <c r="I1827" t="s">
        <v>757</v>
      </c>
      <c r="J1827" t="s">
        <v>27</v>
      </c>
      <c r="K1827" t="s">
        <v>53</v>
      </c>
      <c r="L1827">
        <v>85204</v>
      </c>
      <c r="M1827" t="s">
        <v>531</v>
      </c>
      <c r="N1827" t="s">
        <v>40</v>
      </c>
      <c r="O1827" t="s">
        <v>63</v>
      </c>
      <c r="P1827" t="s">
        <v>532</v>
      </c>
      <c r="Q1827" s="8">
        <v>11000</v>
      </c>
      <c r="R1827">
        <v>6</v>
      </c>
      <c r="S1827" s="8">
        <f>Table3[[#This Row],[Harga]]*Table3[[#This Row],[Quantity]]</f>
        <v>66000</v>
      </c>
      <c r="T1827">
        <v>0.2</v>
      </c>
      <c r="U1827" s="8">
        <f>Table3[[#This Row],[Discount]]*Table3[[#This Row],[Revenue]]</f>
        <v>13200</v>
      </c>
      <c r="V1827" s="8">
        <f>Table3[[#This Row],[Revenue]]-Table3[[#This Row],[Total Discount]]</f>
        <v>52800</v>
      </c>
    </row>
    <row r="1828" spans="1:22" x14ac:dyDescent="0.35">
      <c r="A1828">
        <v>1824</v>
      </c>
      <c r="B1828" t="s">
        <v>4897</v>
      </c>
      <c r="C1828" s="5">
        <v>42307</v>
      </c>
      <c r="D1828" s="6">
        <v>2015</v>
      </c>
      <c r="E1828" s="5" t="s">
        <v>44</v>
      </c>
      <c r="F1828" s="7">
        <v>30</v>
      </c>
      <c r="G1828" t="s">
        <v>35</v>
      </c>
      <c r="H1828" t="s">
        <v>139</v>
      </c>
      <c r="I1828" t="s">
        <v>667</v>
      </c>
      <c r="J1828" t="s">
        <v>37</v>
      </c>
      <c r="K1828" t="s">
        <v>213</v>
      </c>
      <c r="L1828">
        <v>80219</v>
      </c>
      <c r="M1828" t="s">
        <v>4898</v>
      </c>
      <c r="N1828" t="s">
        <v>135</v>
      </c>
      <c r="O1828" t="s">
        <v>567</v>
      </c>
      <c r="P1828" t="s">
        <v>4899</v>
      </c>
      <c r="Q1828" s="8">
        <v>60000</v>
      </c>
      <c r="R1828">
        <v>2</v>
      </c>
      <c r="S1828" s="8">
        <f>Table3[[#This Row],[Harga]]*Table3[[#This Row],[Quantity]]</f>
        <v>120000</v>
      </c>
      <c r="T1828">
        <v>0.7</v>
      </c>
      <c r="U1828" s="8">
        <f>Table3[[#This Row],[Discount]]*Table3[[#This Row],[Revenue]]</f>
        <v>84000</v>
      </c>
      <c r="V1828" s="8">
        <f>Table3[[#This Row],[Revenue]]-Table3[[#This Row],[Total Discount]]</f>
        <v>36000</v>
      </c>
    </row>
    <row r="1829" spans="1:22" x14ac:dyDescent="0.35">
      <c r="A1829">
        <v>1825</v>
      </c>
      <c r="B1829" t="s">
        <v>4900</v>
      </c>
      <c r="C1829" s="5">
        <v>42658</v>
      </c>
      <c r="D1829" s="6">
        <v>2016</v>
      </c>
      <c r="E1829" s="5" t="s">
        <v>44</v>
      </c>
      <c r="F1829" s="7">
        <v>15</v>
      </c>
      <c r="G1829" t="s">
        <v>51</v>
      </c>
      <c r="H1829" t="s">
        <v>25</v>
      </c>
      <c r="I1829" t="s">
        <v>2180</v>
      </c>
      <c r="J1829" t="s">
        <v>37</v>
      </c>
      <c r="K1829" t="s">
        <v>61</v>
      </c>
      <c r="L1829">
        <v>22153</v>
      </c>
      <c r="M1829" t="s">
        <v>3091</v>
      </c>
      <c r="N1829" t="s">
        <v>40</v>
      </c>
      <c r="O1829" t="s">
        <v>71</v>
      </c>
      <c r="P1829" t="s">
        <v>3092</v>
      </c>
      <c r="Q1829" s="8">
        <v>20000</v>
      </c>
      <c r="R1829">
        <v>7</v>
      </c>
      <c r="S1829" s="8">
        <f>Table3[[#This Row],[Harga]]*Table3[[#This Row],[Quantity]]</f>
        <v>140000</v>
      </c>
      <c r="T1829">
        <v>0</v>
      </c>
      <c r="U1829" s="8">
        <f>Table3[[#This Row],[Discount]]*Table3[[#This Row],[Revenue]]</f>
        <v>0</v>
      </c>
      <c r="V1829" s="8">
        <f>Table3[[#This Row],[Revenue]]-Table3[[#This Row],[Total Discount]]</f>
        <v>140000</v>
      </c>
    </row>
    <row r="1830" spans="1:22" x14ac:dyDescent="0.35">
      <c r="A1830">
        <v>1826</v>
      </c>
      <c r="B1830" t="s">
        <v>4901</v>
      </c>
      <c r="C1830" s="5">
        <v>42327</v>
      </c>
      <c r="D1830" s="6">
        <v>2015</v>
      </c>
      <c r="E1830" s="5" t="s">
        <v>23</v>
      </c>
      <c r="F1830" s="7">
        <v>19</v>
      </c>
      <c r="G1830" t="s">
        <v>67</v>
      </c>
      <c r="H1830" t="s">
        <v>25</v>
      </c>
      <c r="I1830" t="s">
        <v>4347</v>
      </c>
      <c r="J1830" t="s">
        <v>75</v>
      </c>
      <c r="K1830" t="s">
        <v>82</v>
      </c>
      <c r="L1830">
        <v>98115</v>
      </c>
      <c r="M1830" t="s">
        <v>4902</v>
      </c>
      <c r="N1830" t="s">
        <v>30</v>
      </c>
      <c r="O1830" t="s">
        <v>55</v>
      </c>
      <c r="P1830" t="s">
        <v>4903</v>
      </c>
      <c r="Q1830" s="8">
        <v>142000</v>
      </c>
      <c r="R1830">
        <v>2</v>
      </c>
      <c r="S1830" s="8">
        <f>Table3[[#This Row],[Harga]]*Table3[[#This Row],[Quantity]]</f>
        <v>284000</v>
      </c>
      <c r="T1830">
        <v>0</v>
      </c>
      <c r="U1830" s="8">
        <f>Table3[[#This Row],[Discount]]*Table3[[#This Row],[Revenue]]</f>
        <v>0</v>
      </c>
      <c r="V1830" s="8">
        <f>Table3[[#This Row],[Revenue]]-Table3[[#This Row],[Total Discount]]</f>
        <v>284000</v>
      </c>
    </row>
    <row r="1831" spans="1:22" x14ac:dyDescent="0.35">
      <c r="A1831">
        <v>1827</v>
      </c>
      <c r="B1831" t="s">
        <v>4904</v>
      </c>
      <c r="C1831" s="5">
        <v>41895</v>
      </c>
      <c r="D1831" s="6">
        <v>2014</v>
      </c>
      <c r="E1831" s="5" t="s">
        <v>111</v>
      </c>
      <c r="F1831" s="7">
        <v>13</v>
      </c>
      <c r="G1831" t="s">
        <v>35</v>
      </c>
      <c r="H1831" t="s">
        <v>25</v>
      </c>
      <c r="I1831" t="s">
        <v>160</v>
      </c>
      <c r="J1831" t="s">
        <v>37</v>
      </c>
      <c r="K1831" t="s">
        <v>100</v>
      </c>
      <c r="L1831">
        <v>85281</v>
      </c>
      <c r="M1831" t="s">
        <v>4905</v>
      </c>
      <c r="N1831" t="s">
        <v>40</v>
      </c>
      <c r="O1831" t="s">
        <v>84</v>
      </c>
      <c r="P1831" t="s">
        <v>4906</v>
      </c>
      <c r="Q1831" s="8">
        <v>80000</v>
      </c>
      <c r="R1831">
        <v>5</v>
      </c>
      <c r="S1831" s="8">
        <f>Table3[[#This Row],[Harga]]*Table3[[#This Row],[Quantity]]</f>
        <v>400000</v>
      </c>
      <c r="T1831">
        <v>0.2</v>
      </c>
      <c r="U1831" s="8">
        <f>Table3[[#This Row],[Discount]]*Table3[[#This Row],[Revenue]]</f>
        <v>80000</v>
      </c>
      <c r="V1831" s="8">
        <f>Table3[[#This Row],[Revenue]]-Table3[[#This Row],[Total Discount]]</f>
        <v>320000</v>
      </c>
    </row>
    <row r="1832" spans="1:22" x14ac:dyDescent="0.35">
      <c r="A1832">
        <v>1828</v>
      </c>
      <c r="B1832" t="s">
        <v>4907</v>
      </c>
      <c r="C1832" s="5">
        <v>43052</v>
      </c>
      <c r="D1832" s="6">
        <v>2017</v>
      </c>
      <c r="E1832" s="5" t="s">
        <v>23</v>
      </c>
      <c r="F1832" s="7">
        <v>13</v>
      </c>
      <c r="G1832" t="s">
        <v>67</v>
      </c>
      <c r="H1832" t="s">
        <v>25</v>
      </c>
      <c r="I1832" t="s">
        <v>328</v>
      </c>
      <c r="J1832" t="s">
        <v>75</v>
      </c>
      <c r="K1832" t="s">
        <v>141</v>
      </c>
      <c r="L1832">
        <v>10701</v>
      </c>
      <c r="M1832" t="s">
        <v>830</v>
      </c>
      <c r="N1832" t="s">
        <v>135</v>
      </c>
      <c r="O1832" t="s">
        <v>162</v>
      </c>
      <c r="P1832" t="s">
        <v>831</v>
      </c>
      <c r="Q1832" s="8">
        <v>197000</v>
      </c>
      <c r="R1832">
        <v>4</v>
      </c>
      <c r="S1832" s="8">
        <f>Table3[[#This Row],[Harga]]*Table3[[#This Row],[Quantity]]</f>
        <v>788000</v>
      </c>
      <c r="T1832">
        <v>0</v>
      </c>
      <c r="U1832" s="8">
        <f>Table3[[#This Row],[Discount]]*Table3[[#This Row],[Revenue]]</f>
        <v>0</v>
      </c>
      <c r="V1832" s="8">
        <f>Table3[[#This Row],[Revenue]]-Table3[[#This Row],[Total Discount]]</f>
        <v>788000</v>
      </c>
    </row>
    <row r="1833" spans="1:22" x14ac:dyDescent="0.35">
      <c r="A1833">
        <v>1829</v>
      </c>
      <c r="B1833" t="s">
        <v>4908</v>
      </c>
      <c r="C1833" s="5">
        <v>43093</v>
      </c>
      <c r="D1833" s="6">
        <v>2017</v>
      </c>
      <c r="E1833" s="5" t="s">
        <v>66</v>
      </c>
      <c r="F1833" s="7">
        <v>24</v>
      </c>
      <c r="G1833" t="s">
        <v>51</v>
      </c>
      <c r="H1833" t="s">
        <v>139</v>
      </c>
      <c r="I1833" t="s">
        <v>3098</v>
      </c>
      <c r="J1833" t="s">
        <v>37</v>
      </c>
      <c r="K1833" t="s">
        <v>76</v>
      </c>
      <c r="L1833">
        <v>14609</v>
      </c>
      <c r="M1833" t="s">
        <v>1802</v>
      </c>
      <c r="N1833" t="s">
        <v>30</v>
      </c>
      <c r="O1833" t="s">
        <v>55</v>
      </c>
      <c r="P1833" t="s">
        <v>1803</v>
      </c>
      <c r="Q1833" s="8">
        <v>152000</v>
      </c>
      <c r="R1833">
        <v>1</v>
      </c>
      <c r="S1833" s="8">
        <f>Table3[[#This Row],[Harga]]*Table3[[#This Row],[Quantity]]</f>
        <v>152000</v>
      </c>
      <c r="T1833">
        <v>0</v>
      </c>
      <c r="U1833" s="8">
        <f>Table3[[#This Row],[Discount]]*Table3[[#This Row],[Revenue]]</f>
        <v>0</v>
      </c>
      <c r="V1833" s="8">
        <f>Table3[[#This Row],[Revenue]]-Table3[[#This Row],[Total Discount]]</f>
        <v>152000</v>
      </c>
    </row>
    <row r="1834" spans="1:22" x14ac:dyDescent="0.35">
      <c r="A1834">
        <v>1830</v>
      </c>
      <c r="B1834" t="s">
        <v>4909</v>
      </c>
      <c r="C1834" s="5">
        <v>42378</v>
      </c>
      <c r="D1834" s="6">
        <v>2016</v>
      </c>
      <c r="E1834" s="5" t="s">
        <v>115</v>
      </c>
      <c r="F1834" s="7">
        <v>9</v>
      </c>
      <c r="G1834" t="s">
        <v>51</v>
      </c>
      <c r="H1834" t="s">
        <v>25</v>
      </c>
      <c r="I1834" t="s">
        <v>4910</v>
      </c>
      <c r="J1834" t="s">
        <v>37</v>
      </c>
      <c r="K1834" t="s">
        <v>227</v>
      </c>
      <c r="L1834">
        <v>43615</v>
      </c>
      <c r="M1834" t="s">
        <v>4644</v>
      </c>
      <c r="N1834" t="s">
        <v>30</v>
      </c>
      <c r="O1834" t="s">
        <v>55</v>
      </c>
      <c r="P1834" t="s">
        <v>4645</v>
      </c>
      <c r="Q1834" s="8">
        <v>29000</v>
      </c>
      <c r="R1834">
        <v>2</v>
      </c>
      <c r="S1834" s="8">
        <f>Table3[[#This Row],[Harga]]*Table3[[#This Row],[Quantity]]</f>
        <v>58000</v>
      </c>
      <c r="T1834">
        <v>0.2</v>
      </c>
      <c r="U1834" s="8">
        <f>Table3[[#This Row],[Discount]]*Table3[[#This Row],[Revenue]]</f>
        <v>11600</v>
      </c>
      <c r="V1834" s="8">
        <f>Table3[[#This Row],[Revenue]]-Table3[[#This Row],[Total Discount]]</f>
        <v>46400</v>
      </c>
    </row>
    <row r="1835" spans="1:22" x14ac:dyDescent="0.35">
      <c r="A1835">
        <v>1831</v>
      </c>
      <c r="B1835" t="s">
        <v>4911</v>
      </c>
      <c r="C1835" s="5">
        <v>42168</v>
      </c>
      <c r="D1835" s="6">
        <v>2015</v>
      </c>
      <c r="E1835" s="5" t="s">
        <v>34</v>
      </c>
      <c r="F1835" s="7">
        <v>13</v>
      </c>
      <c r="G1835" t="s">
        <v>51</v>
      </c>
      <c r="H1835" t="s">
        <v>25</v>
      </c>
      <c r="I1835" t="s">
        <v>4667</v>
      </c>
      <c r="J1835" t="s">
        <v>37</v>
      </c>
      <c r="K1835" t="s">
        <v>38</v>
      </c>
      <c r="L1835">
        <v>35601</v>
      </c>
      <c r="M1835" t="s">
        <v>4912</v>
      </c>
      <c r="N1835" t="s">
        <v>40</v>
      </c>
      <c r="O1835" t="s">
        <v>96</v>
      </c>
      <c r="P1835" t="s">
        <v>4913</v>
      </c>
      <c r="Q1835" s="8">
        <v>25000</v>
      </c>
      <c r="R1835">
        <v>6</v>
      </c>
      <c r="S1835" s="8">
        <f>Table3[[#This Row],[Harga]]*Table3[[#This Row],[Quantity]]</f>
        <v>150000</v>
      </c>
      <c r="T1835">
        <v>0</v>
      </c>
      <c r="U1835" s="8">
        <f>Table3[[#This Row],[Discount]]*Table3[[#This Row],[Revenue]]</f>
        <v>0</v>
      </c>
      <c r="V1835" s="8">
        <f>Table3[[#This Row],[Revenue]]-Table3[[#This Row],[Total Discount]]</f>
        <v>150000</v>
      </c>
    </row>
    <row r="1836" spans="1:22" x14ac:dyDescent="0.35">
      <c r="A1836">
        <v>1832</v>
      </c>
      <c r="B1836" t="s">
        <v>4914</v>
      </c>
      <c r="C1836" s="5">
        <v>42812</v>
      </c>
      <c r="D1836" s="6">
        <v>2017</v>
      </c>
      <c r="E1836" s="5" t="s">
        <v>159</v>
      </c>
      <c r="F1836" s="7">
        <v>18</v>
      </c>
      <c r="G1836" t="s">
        <v>24</v>
      </c>
      <c r="H1836" t="s">
        <v>25</v>
      </c>
      <c r="I1836" t="s">
        <v>3847</v>
      </c>
      <c r="J1836" t="s">
        <v>27</v>
      </c>
      <c r="K1836" t="s">
        <v>545</v>
      </c>
      <c r="L1836">
        <v>75220</v>
      </c>
      <c r="M1836" t="s">
        <v>4182</v>
      </c>
      <c r="N1836" t="s">
        <v>40</v>
      </c>
      <c r="O1836" t="s">
        <v>96</v>
      </c>
      <c r="P1836" t="s">
        <v>4183</v>
      </c>
      <c r="Q1836" s="8">
        <v>50000</v>
      </c>
      <c r="R1836">
        <v>3</v>
      </c>
      <c r="S1836" s="8">
        <f>Table3[[#This Row],[Harga]]*Table3[[#This Row],[Quantity]]</f>
        <v>150000</v>
      </c>
      <c r="T1836">
        <v>0.2</v>
      </c>
      <c r="U1836" s="8">
        <f>Table3[[#This Row],[Discount]]*Table3[[#This Row],[Revenue]]</f>
        <v>30000</v>
      </c>
      <c r="V1836" s="8">
        <f>Table3[[#This Row],[Revenue]]-Table3[[#This Row],[Total Discount]]</f>
        <v>120000</v>
      </c>
    </row>
    <row r="1837" spans="1:22" x14ac:dyDescent="0.35">
      <c r="A1837">
        <v>1833</v>
      </c>
      <c r="B1837" t="s">
        <v>4915</v>
      </c>
      <c r="C1837" s="5">
        <v>41966</v>
      </c>
      <c r="D1837" s="6">
        <v>2014</v>
      </c>
      <c r="E1837" s="5" t="s">
        <v>23</v>
      </c>
      <c r="F1837" s="7">
        <v>23</v>
      </c>
      <c r="G1837" t="s">
        <v>51</v>
      </c>
      <c r="H1837" t="s">
        <v>25</v>
      </c>
      <c r="I1837" t="s">
        <v>785</v>
      </c>
      <c r="J1837" t="s">
        <v>37</v>
      </c>
      <c r="K1837" t="s">
        <v>46</v>
      </c>
      <c r="L1837">
        <v>75150</v>
      </c>
      <c r="M1837" t="s">
        <v>1710</v>
      </c>
      <c r="N1837" t="s">
        <v>30</v>
      </c>
      <c r="O1837" t="s">
        <v>55</v>
      </c>
      <c r="P1837" t="s">
        <v>1711</v>
      </c>
      <c r="Q1837" s="8">
        <v>26000</v>
      </c>
      <c r="R1837">
        <v>2</v>
      </c>
      <c r="S1837" s="8">
        <f>Table3[[#This Row],[Harga]]*Table3[[#This Row],[Quantity]]</f>
        <v>52000</v>
      </c>
      <c r="T1837">
        <v>0.6</v>
      </c>
      <c r="U1837" s="8">
        <f>Table3[[#This Row],[Discount]]*Table3[[#This Row],[Revenue]]</f>
        <v>31200</v>
      </c>
      <c r="V1837" s="8">
        <f>Table3[[#This Row],[Revenue]]-Table3[[#This Row],[Total Discount]]</f>
        <v>20800</v>
      </c>
    </row>
    <row r="1838" spans="1:22" x14ac:dyDescent="0.35">
      <c r="A1838">
        <v>1834</v>
      </c>
      <c r="B1838" t="s">
        <v>4916</v>
      </c>
      <c r="C1838" s="5">
        <v>43023</v>
      </c>
      <c r="D1838" s="6">
        <v>2017</v>
      </c>
      <c r="E1838" s="5" t="s">
        <v>44</v>
      </c>
      <c r="F1838" s="7">
        <v>15</v>
      </c>
      <c r="G1838" t="s">
        <v>67</v>
      </c>
      <c r="H1838" t="s">
        <v>25</v>
      </c>
      <c r="I1838" t="s">
        <v>1308</v>
      </c>
      <c r="J1838" t="s">
        <v>37</v>
      </c>
      <c r="K1838" t="s">
        <v>166</v>
      </c>
      <c r="L1838">
        <v>90045</v>
      </c>
      <c r="M1838" t="s">
        <v>527</v>
      </c>
      <c r="N1838" t="s">
        <v>30</v>
      </c>
      <c r="O1838" t="s">
        <v>48</v>
      </c>
      <c r="P1838" t="s">
        <v>528</v>
      </c>
      <c r="Q1838" s="8">
        <v>234000</v>
      </c>
      <c r="R1838">
        <v>3</v>
      </c>
      <c r="S1838" s="8">
        <f>Table3[[#This Row],[Harga]]*Table3[[#This Row],[Quantity]]</f>
        <v>702000</v>
      </c>
      <c r="T1838">
        <v>0.2</v>
      </c>
      <c r="U1838" s="8">
        <f>Table3[[#This Row],[Discount]]*Table3[[#This Row],[Revenue]]</f>
        <v>140400</v>
      </c>
      <c r="V1838" s="8">
        <f>Table3[[#This Row],[Revenue]]-Table3[[#This Row],[Total Discount]]</f>
        <v>561600</v>
      </c>
    </row>
    <row r="1839" spans="1:22" x14ac:dyDescent="0.35">
      <c r="A1839">
        <v>1835</v>
      </c>
      <c r="B1839" t="s">
        <v>4917</v>
      </c>
      <c r="C1839" s="5">
        <v>42846</v>
      </c>
      <c r="D1839" s="6">
        <v>2017</v>
      </c>
      <c r="E1839" s="5" t="s">
        <v>58</v>
      </c>
      <c r="F1839" s="7">
        <v>21</v>
      </c>
      <c r="G1839" t="s">
        <v>51</v>
      </c>
      <c r="H1839" t="s">
        <v>25</v>
      </c>
      <c r="I1839" t="s">
        <v>2831</v>
      </c>
      <c r="J1839" t="s">
        <v>27</v>
      </c>
      <c r="K1839" t="s">
        <v>519</v>
      </c>
      <c r="L1839">
        <v>98103</v>
      </c>
      <c r="M1839" t="s">
        <v>4918</v>
      </c>
      <c r="N1839" t="s">
        <v>135</v>
      </c>
      <c r="O1839" t="s">
        <v>162</v>
      </c>
      <c r="P1839" t="s">
        <v>4919</v>
      </c>
      <c r="Q1839" s="8">
        <v>12000</v>
      </c>
      <c r="R1839">
        <v>1</v>
      </c>
      <c r="S1839" s="8">
        <f>Table3[[#This Row],[Harga]]*Table3[[#This Row],[Quantity]]</f>
        <v>12000</v>
      </c>
      <c r="T1839">
        <v>0</v>
      </c>
      <c r="U1839" s="8">
        <f>Table3[[#This Row],[Discount]]*Table3[[#This Row],[Revenue]]</f>
        <v>0</v>
      </c>
      <c r="V1839" s="8">
        <f>Table3[[#This Row],[Revenue]]-Table3[[#This Row],[Total Discount]]</f>
        <v>12000</v>
      </c>
    </row>
    <row r="1840" spans="1:22" x14ac:dyDescent="0.35">
      <c r="A1840">
        <v>1836</v>
      </c>
      <c r="B1840" t="s">
        <v>4920</v>
      </c>
      <c r="C1840" s="5">
        <v>41981</v>
      </c>
      <c r="D1840" s="6">
        <v>2014</v>
      </c>
      <c r="E1840" s="5" t="s">
        <v>66</v>
      </c>
      <c r="F1840" s="7">
        <v>8</v>
      </c>
      <c r="G1840" t="s">
        <v>51</v>
      </c>
      <c r="H1840" t="s">
        <v>105</v>
      </c>
      <c r="I1840" t="s">
        <v>3482</v>
      </c>
      <c r="J1840" t="s">
        <v>27</v>
      </c>
      <c r="K1840" t="s">
        <v>329</v>
      </c>
      <c r="L1840">
        <v>98502</v>
      </c>
      <c r="M1840" t="s">
        <v>1346</v>
      </c>
      <c r="N1840" t="s">
        <v>40</v>
      </c>
      <c r="O1840" t="s">
        <v>63</v>
      </c>
      <c r="P1840" t="s">
        <v>1347</v>
      </c>
      <c r="Q1840" s="8">
        <v>183000</v>
      </c>
      <c r="R1840">
        <v>2</v>
      </c>
      <c r="S1840" s="8">
        <f>Table3[[#This Row],[Harga]]*Table3[[#This Row],[Quantity]]</f>
        <v>366000</v>
      </c>
      <c r="T1840">
        <v>0</v>
      </c>
      <c r="U1840" s="8">
        <f>Table3[[#This Row],[Discount]]*Table3[[#This Row],[Revenue]]</f>
        <v>0</v>
      </c>
      <c r="V1840" s="8">
        <f>Table3[[#This Row],[Revenue]]-Table3[[#This Row],[Total Discount]]</f>
        <v>366000</v>
      </c>
    </row>
    <row r="1841" spans="1:22" x14ac:dyDescent="0.35">
      <c r="A1841">
        <v>1837</v>
      </c>
      <c r="B1841" t="s">
        <v>4921</v>
      </c>
      <c r="C1841" s="5">
        <v>42884</v>
      </c>
      <c r="D1841" s="6">
        <v>2017</v>
      </c>
      <c r="E1841" s="5" t="s">
        <v>87</v>
      </c>
      <c r="F1841" s="7">
        <v>29</v>
      </c>
      <c r="G1841" t="s">
        <v>24</v>
      </c>
      <c r="H1841" t="s">
        <v>25</v>
      </c>
      <c r="I1841" t="s">
        <v>1286</v>
      </c>
      <c r="J1841" t="s">
        <v>75</v>
      </c>
      <c r="K1841" t="s">
        <v>253</v>
      </c>
      <c r="L1841">
        <v>68104</v>
      </c>
      <c r="M1841" t="s">
        <v>4094</v>
      </c>
      <c r="N1841" t="s">
        <v>40</v>
      </c>
      <c r="O1841" t="s">
        <v>180</v>
      </c>
      <c r="P1841" t="s">
        <v>4095</v>
      </c>
      <c r="Q1841" s="8">
        <v>10000</v>
      </c>
      <c r="R1841">
        <v>5</v>
      </c>
      <c r="S1841" s="8">
        <f>Table3[[#This Row],[Harga]]*Table3[[#This Row],[Quantity]]</f>
        <v>50000</v>
      </c>
      <c r="T1841">
        <v>0</v>
      </c>
      <c r="U1841" s="8">
        <f>Table3[[#This Row],[Discount]]*Table3[[#This Row],[Revenue]]</f>
        <v>0</v>
      </c>
      <c r="V1841" s="8">
        <f>Table3[[#This Row],[Revenue]]-Table3[[#This Row],[Total Discount]]</f>
        <v>50000</v>
      </c>
    </row>
    <row r="1842" spans="1:22" x14ac:dyDescent="0.35">
      <c r="A1842">
        <v>1838</v>
      </c>
      <c r="B1842" t="s">
        <v>4922</v>
      </c>
      <c r="C1842" s="5">
        <v>42632</v>
      </c>
      <c r="D1842" s="6">
        <v>2016</v>
      </c>
      <c r="E1842" s="5" t="s">
        <v>111</v>
      </c>
      <c r="F1842" s="7">
        <v>19</v>
      </c>
      <c r="G1842" t="s">
        <v>24</v>
      </c>
      <c r="H1842" t="s">
        <v>105</v>
      </c>
      <c r="I1842" t="s">
        <v>1129</v>
      </c>
      <c r="J1842" t="s">
        <v>27</v>
      </c>
      <c r="K1842" t="s">
        <v>53</v>
      </c>
      <c r="L1842">
        <v>31907</v>
      </c>
      <c r="M1842" t="s">
        <v>4923</v>
      </c>
      <c r="N1842" t="s">
        <v>40</v>
      </c>
      <c r="O1842" t="s">
        <v>790</v>
      </c>
      <c r="P1842" t="s">
        <v>4924</v>
      </c>
      <c r="Q1842" s="8">
        <v>6000</v>
      </c>
      <c r="R1842">
        <v>2</v>
      </c>
      <c r="S1842" s="8">
        <f>Table3[[#This Row],[Harga]]*Table3[[#This Row],[Quantity]]</f>
        <v>12000</v>
      </c>
      <c r="T1842">
        <v>0</v>
      </c>
      <c r="U1842" s="8">
        <f>Table3[[#This Row],[Discount]]*Table3[[#This Row],[Revenue]]</f>
        <v>0</v>
      </c>
      <c r="V1842" s="8">
        <f>Table3[[#This Row],[Revenue]]-Table3[[#This Row],[Total Discount]]</f>
        <v>12000</v>
      </c>
    </row>
    <row r="1843" spans="1:22" x14ac:dyDescent="0.35">
      <c r="A1843">
        <v>1839</v>
      </c>
      <c r="B1843" t="s">
        <v>4925</v>
      </c>
      <c r="C1843" s="5">
        <v>42630</v>
      </c>
      <c r="D1843" s="6">
        <v>2016</v>
      </c>
      <c r="E1843" s="5" t="s">
        <v>111</v>
      </c>
      <c r="F1843" s="7">
        <v>17</v>
      </c>
      <c r="G1843" t="s">
        <v>51</v>
      </c>
      <c r="H1843" t="s">
        <v>25</v>
      </c>
      <c r="I1843" t="s">
        <v>197</v>
      </c>
      <c r="J1843" t="s">
        <v>37</v>
      </c>
      <c r="K1843" t="s">
        <v>369</v>
      </c>
      <c r="L1843">
        <v>47201</v>
      </c>
      <c r="M1843" t="s">
        <v>2820</v>
      </c>
      <c r="N1843" t="s">
        <v>40</v>
      </c>
      <c r="O1843" t="s">
        <v>96</v>
      </c>
      <c r="P1843" t="s">
        <v>2821</v>
      </c>
      <c r="Q1843" s="8">
        <v>14000</v>
      </c>
      <c r="R1843">
        <v>5</v>
      </c>
      <c r="S1843" s="8">
        <f>Table3[[#This Row],[Harga]]*Table3[[#This Row],[Quantity]]</f>
        <v>70000</v>
      </c>
      <c r="T1843">
        <v>0</v>
      </c>
      <c r="U1843" s="8">
        <f>Table3[[#This Row],[Discount]]*Table3[[#This Row],[Revenue]]</f>
        <v>0</v>
      </c>
      <c r="V1843" s="8">
        <f>Table3[[#This Row],[Revenue]]-Table3[[#This Row],[Total Discount]]</f>
        <v>70000</v>
      </c>
    </row>
    <row r="1844" spans="1:22" x14ac:dyDescent="0.35">
      <c r="A1844">
        <v>1840</v>
      </c>
      <c r="B1844" t="s">
        <v>4926</v>
      </c>
      <c r="C1844" s="5">
        <v>42724</v>
      </c>
      <c r="D1844" s="6">
        <v>2016</v>
      </c>
      <c r="E1844" s="5" t="s">
        <v>66</v>
      </c>
      <c r="F1844" s="7">
        <v>20</v>
      </c>
      <c r="G1844" t="s">
        <v>51</v>
      </c>
      <c r="H1844" t="s">
        <v>25</v>
      </c>
      <c r="I1844" t="s">
        <v>2241</v>
      </c>
      <c r="J1844" t="s">
        <v>75</v>
      </c>
      <c r="K1844" t="s">
        <v>519</v>
      </c>
      <c r="L1844">
        <v>39212</v>
      </c>
      <c r="M1844" t="s">
        <v>647</v>
      </c>
      <c r="N1844" t="s">
        <v>30</v>
      </c>
      <c r="O1844" t="s">
        <v>55</v>
      </c>
      <c r="P1844" t="s">
        <v>648</v>
      </c>
      <c r="Q1844" s="8">
        <v>16000</v>
      </c>
      <c r="R1844">
        <v>4</v>
      </c>
      <c r="S1844" s="8">
        <f>Table3[[#This Row],[Harga]]*Table3[[#This Row],[Quantity]]</f>
        <v>64000</v>
      </c>
      <c r="T1844">
        <v>0</v>
      </c>
      <c r="U1844" s="8">
        <f>Table3[[#This Row],[Discount]]*Table3[[#This Row],[Revenue]]</f>
        <v>0</v>
      </c>
      <c r="V1844" s="8">
        <f>Table3[[#This Row],[Revenue]]-Table3[[#This Row],[Total Discount]]</f>
        <v>64000</v>
      </c>
    </row>
    <row r="1845" spans="1:22" x14ac:dyDescent="0.35">
      <c r="A1845">
        <v>1841</v>
      </c>
      <c r="B1845" t="s">
        <v>4927</v>
      </c>
      <c r="C1845" s="5">
        <v>43061</v>
      </c>
      <c r="D1845" s="6">
        <v>2017</v>
      </c>
      <c r="E1845" s="5" t="s">
        <v>23</v>
      </c>
      <c r="F1845" s="7">
        <v>22</v>
      </c>
      <c r="G1845" t="s">
        <v>24</v>
      </c>
      <c r="H1845" t="s">
        <v>25</v>
      </c>
      <c r="I1845" t="s">
        <v>1900</v>
      </c>
      <c r="J1845" t="s">
        <v>27</v>
      </c>
      <c r="K1845" t="s">
        <v>213</v>
      </c>
      <c r="L1845">
        <v>77070</v>
      </c>
      <c r="M1845" t="s">
        <v>698</v>
      </c>
      <c r="N1845" t="s">
        <v>40</v>
      </c>
      <c r="O1845" t="s">
        <v>96</v>
      </c>
      <c r="P1845" t="s">
        <v>699</v>
      </c>
      <c r="Q1845" s="8">
        <v>18000</v>
      </c>
      <c r="R1845">
        <v>8</v>
      </c>
      <c r="S1845" s="8">
        <f>Table3[[#This Row],[Harga]]*Table3[[#This Row],[Quantity]]</f>
        <v>144000</v>
      </c>
      <c r="T1845">
        <v>0.2</v>
      </c>
      <c r="U1845" s="8">
        <f>Table3[[#This Row],[Discount]]*Table3[[#This Row],[Revenue]]</f>
        <v>28800</v>
      </c>
      <c r="V1845" s="8">
        <f>Table3[[#This Row],[Revenue]]-Table3[[#This Row],[Total Discount]]</f>
        <v>115200</v>
      </c>
    </row>
    <row r="1846" spans="1:22" x14ac:dyDescent="0.35">
      <c r="A1846">
        <v>1842</v>
      </c>
      <c r="B1846" t="s">
        <v>4928</v>
      </c>
      <c r="C1846" s="5">
        <v>42003</v>
      </c>
      <c r="D1846" s="6">
        <v>2014</v>
      </c>
      <c r="E1846" s="5" t="s">
        <v>66</v>
      </c>
      <c r="F1846" s="7">
        <v>30</v>
      </c>
      <c r="G1846" t="s">
        <v>51</v>
      </c>
      <c r="H1846" t="s">
        <v>25</v>
      </c>
      <c r="I1846" t="s">
        <v>4910</v>
      </c>
      <c r="J1846" t="s">
        <v>37</v>
      </c>
      <c r="K1846" t="s">
        <v>253</v>
      </c>
      <c r="L1846">
        <v>85023</v>
      </c>
      <c r="M1846" t="s">
        <v>4441</v>
      </c>
      <c r="N1846" t="s">
        <v>40</v>
      </c>
      <c r="O1846" t="s">
        <v>71</v>
      </c>
      <c r="P1846" t="s">
        <v>4442</v>
      </c>
      <c r="Q1846" s="8">
        <v>736000</v>
      </c>
      <c r="R1846">
        <v>5</v>
      </c>
      <c r="S1846" s="8">
        <f>Table3[[#This Row],[Harga]]*Table3[[#This Row],[Quantity]]</f>
        <v>3680000</v>
      </c>
      <c r="T1846">
        <v>0.7</v>
      </c>
      <c r="U1846" s="8">
        <f>Table3[[#This Row],[Discount]]*Table3[[#This Row],[Revenue]]</f>
        <v>2576000</v>
      </c>
      <c r="V1846" s="8">
        <f>Table3[[#This Row],[Revenue]]-Table3[[#This Row],[Total Discount]]</f>
        <v>1104000</v>
      </c>
    </row>
    <row r="1847" spans="1:22" x14ac:dyDescent="0.35">
      <c r="A1847">
        <v>1843</v>
      </c>
      <c r="B1847" t="s">
        <v>4929</v>
      </c>
      <c r="C1847" s="5">
        <v>42828</v>
      </c>
      <c r="D1847" s="6">
        <v>2017</v>
      </c>
      <c r="E1847" s="5" t="s">
        <v>58</v>
      </c>
      <c r="F1847" s="7">
        <v>3</v>
      </c>
      <c r="G1847" t="s">
        <v>67</v>
      </c>
      <c r="H1847" t="s">
        <v>25</v>
      </c>
      <c r="I1847" t="s">
        <v>943</v>
      </c>
      <c r="J1847" t="s">
        <v>27</v>
      </c>
      <c r="K1847" t="s">
        <v>369</v>
      </c>
      <c r="L1847">
        <v>60653</v>
      </c>
      <c r="M1847" t="s">
        <v>930</v>
      </c>
      <c r="N1847" t="s">
        <v>40</v>
      </c>
      <c r="O1847" t="s">
        <v>96</v>
      </c>
      <c r="P1847" t="s">
        <v>931</v>
      </c>
      <c r="Q1847" s="8">
        <v>15000</v>
      </c>
      <c r="R1847">
        <v>3</v>
      </c>
      <c r="S1847" s="8">
        <f>Table3[[#This Row],[Harga]]*Table3[[#This Row],[Quantity]]</f>
        <v>45000</v>
      </c>
      <c r="T1847">
        <v>0.2</v>
      </c>
      <c r="U1847" s="8">
        <f>Table3[[#This Row],[Discount]]*Table3[[#This Row],[Revenue]]</f>
        <v>9000</v>
      </c>
      <c r="V1847" s="8">
        <f>Table3[[#This Row],[Revenue]]-Table3[[#This Row],[Total Discount]]</f>
        <v>36000</v>
      </c>
    </row>
    <row r="1848" spans="1:22" x14ac:dyDescent="0.35">
      <c r="A1848">
        <v>1844</v>
      </c>
      <c r="B1848" t="s">
        <v>4930</v>
      </c>
      <c r="C1848" s="5">
        <v>42730</v>
      </c>
      <c r="D1848" s="6">
        <v>2016</v>
      </c>
      <c r="E1848" s="5" t="s">
        <v>66</v>
      </c>
      <c r="F1848" s="7">
        <v>26</v>
      </c>
      <c r="G1848" t="s">
        <v>67</v>
      </c>
      <c r="H1848" t="s">
        <v>139</v>
      </c>
      <c r="I1848" t="s">
        <v>358</v>
      </c>
      <c r="J1848" t="s">
        <v>37</v>
      </c>
      <c r="K1848" t="s">
        <v>222</v>
      </c>
      <c r="L1848">
        <v>80219</v>
      </c>
      <c r="M1848" t="s">
        <v>4931</v>
      </c>
      <c r="N1848" t="s">
        <v>40</v>
      </c>
      <c r="O1848" t="s">
        <v>78</v>
      </c>
      <c r="P1848" t="s">
        <v>4932</v>
      </c>
      <c r="Q1848" s="8">
        <v>19000</v>
      </c>
      <c r="R1848">
        <v>2</v>
      </c>
      <c r="S1848" s="8">
        <f>Table3[[#This Row],[Harga]]*Table3[[#This Row],[Quantity]]</f>
        <v>38000</v>
      </c>
      <c r="T1848">
        <v>0.2</v>
      </c>
      <c r="U1848" s="8">
        <f>Table3[[#This Row],[Discount]]*Table3[[#This Row],[Revenue]]</f>
        <v>7600</v>
      </c>
      <c r="V1848" s="8">
        <f>Table3[[#This Row],[Revenue]]-Table3[[#This Row],[Total Discount]]</f>
        <v>30400</v>
      </c>
    </row>
    <row r="1849" spans="1:22" x14ac:dyDescent="0.35">
      <c r="A1849">
        <v>1845</v>
      </c>
      <c r="B1849" t="s">
        <v>4933</v>
      </c>
      <c r="C1849" s="5">
        <v>42526</v>
      </c>
      <c r="D1849" s="6">
        <v>2016</v>
      </c>
      <c r="E1849" s="5" t="s">
        <v>34</v>
      </c>
      <c r="F1849" s="7">
        <v>5</v>
      </c>
      <c r="G1849" t="s">
        <v>35</v>
      </c>
      <c r="H1849" t="s">
        <v>25</v>
      </c>
      <c r="I1849" t="s">
        <v>2908</v>
      </c>
      <c r="J1849" t="s">
        <v>27</v>
      </c>
      <c r="K1849" t="s">
        <v>53</v>
      </c>
      <c r="L1849">
        <v>19711</v>
      </c>
      <c r="M1849" t="s">
        <v>4934</v>
      </c>
      <c r="N1849" t="s">
        <v>40</v>
      </c>
      <c r="O1849" t="s">
        <v>84</v>
      </c>
      <c r="P1849" t="s">
        <v>4935</v>
      </c>
      <c r="Q1849" s="8">
        <v>361000</v>
      </c>
      <c r="R1849">
        <v>2</v>
      </c>
      <c r="S1849" s="8">
        <f>Table3[[#This Row],[Harga]]*Table3[[#This Row],[Quantity]]</f>
        <v>722000</v>
      </c>
      <c r="T1849">
        <v>0</v>
      </c>
      <c r="U1849" s="8">
        <f>Table3[[#This Row],[Discount]]*Table3[[#This Row],[Revenue]]</f>
        <v>0</v>
      </c>
      <c r="V1849" s="8">
        <f>Table3[[#This Row],[Revenue]]-Table3[[#This Row],[Total Discount]]</f>
        <v>722000</v>
      </c>
    </row>
    <row r="1850" spans="1:22" x14ac:dyDescent="0.35">
      <c r="A1850">
        <v>1846</v>
      </c>
      <c r="B1850" t="s">
        <v>4936</v>
      </c>
      <c r="C1850" s="5">
        <v>42265</v>
      </c>
      <c r="D1850" s="6">
        <v>2015</v>
      </c>
      <c r="E1850" s="5" t="s">
        <v>111</v>
      </c>
      <c r="F1850" s="7">
        <v>18</v>
      </c>
      <c r="G1850" t="s">
        <v>51</v>
      </c>
      <c r="H1850" t="s">
        <v>25</v>
      </c>
      <c r="I1850" t="s">
        <v>848</v>
      </c>
      <c r="J1850" t="s">
        <v>37</v>
      </c>
      <c r="K1850" t="s">
        <v>166</v>
      </c>
      <c r="L1850">
        <v>20735</v>
      </c>
      <c r="M1850" t="s">
        <v>4648</v>
      </c>
      <c r="N1850" t="s">
        <v>40</v>
      </c>
      <c r="O1850" t="s">
        <v>84</v>
      </c>
      <c r="P1850" t="s">
        <v>4937</v>
      </c>
      <c r="Q1850" s="8">
        <v>112000</v>
      </c>
      <c r="R1850">
        <v>2</v>
      </c>
      <c r="S1850" s="8">
        <f>Table3[[#This Row],[Harga]]*Table3[[#This Row],[Quantity]]</f>
        <v>224000</v>
      </c>
      <c r="T1850">
        <v>0</v>
      </c>
      <c r="U1850" s="8">
        <f>Table3[[#This Row],[Discount]]*Table3[[#This Row],[Revenue]]</f>
        <v>0</v>
      </c>
      <c r="V1850" s="8">
        <f>Table3[[#This Row],[Revenue]]-Table3[[#This Row],[Total Discount]]</f>
        <v>224000</v>
      </c>
    </row>
    <row r="1851" spans="1:22" x14ac:dyDescent="0.35">
      <c r="A1851">
        <v>1847</v>
      </c>
      <c r="B1851" t="s">
        <v>4938</v>
      </c>
      <c r="C1851" s="5">
        <v>42800</v>
      </c>
      <c r="D1851" s="6">
        <v>2017</v>
      </c>
      <c r="E1851" s="5" t="s">
        <v>159</v>
      </c>
      <c r="F1851" s="7">
        <v>6</v>
      </c>
      <c r="G1851" t="s">
        <v>67</v>
      </c>
      <c r="H1851" t="s">
        <v>25</v>
      </c>
      <c r="I1851" t="s">
        <v>4939</v>
      </c>
      <c r="J1851" t="s">
        <v>27</v>
      </c>
      <c r="K1851" t="s">
        <v>519</v>
      </c>
      <c r="L1851">
        <v>10011</v>
      </c>
      <c r="M1851" t="s">
        <v>4940</v>
      </c>
      <c r="N1851" t="s">
        <v>40</v>
      </c>
      <c r="O1851" t="s">
        <v>63</v>
      </c>
      <c r="P1851" t="s">
        <v>4941</v>
      </c>
      <c r="Q1851" s="8">
        <v>27000</v>
      </c>
      <c r="R1851">
        <v>1</v>
      </c>
      <c r="S1851" s="8">
        <f>Table3[[#This Row],[Harga]]*Table3[[#This Row],[Quantity]]</f>
        <v>27000</v>
      </c>
      <c r="T1851">
        <v>0</v>
      </c>
      <c r="U1851" s="8">
        <f>Table3[[#This Row],[Discount]]*Table3[[#This Row],[Revenue]]</f>
        <v>0</v>
      </c>
      <c r="V1851" s="8">
        <f>Table3[[#This Row],[Revenue]]-Table3[[#This Row],[Total Discount]]</f>
        <v>27000</v>
      </c>
    </row>
    <row r="1852" spans="1:22" x14ac:dyDescent="0.35">
      <c r="A1852">
        <v>1848</v>
      </c>
      <c r="B1852" t="s">
        <v>4942</v>
      </c>
      <c r="C1852" s="5">
        <v>42446</v>
      </c>
      <c r="D1852" s="6">
        <v>2016</v>
      </c>
      <c r="E1852" s="5" t="s">
        <v>159</v>
      </c>
      <c r="F1852" s="7">
        <v>17</v>
      </c>
      <c r="G1852" t="s">
        <v>35</v>
      </c>
      <c r="H1852" t="s">
        <v>105</v>
      </c>
      <c r="I1852" t="s">
        <v>4943</v>
      </c>
      <c r="J1852" t="s">
        <v>27</v>
      </c>
      <c r="K1852" t="s">
        <v>329</v>
      </c>
      <c r="L1852">
        <v>19711</v>
      </c>
      <c r="M1852" t="s">
        <v>3975</v>
      </c>
      <c r="N1852" t="s">
        <v>135</v>
      </c>
      <c r="O1852" t="s">
        <v>136</v>
      </c>
      <c r="P1852" t="s">
        <v>3976</v>
      </c>
      <c r="Q1852" s="8">
        <v>130000</v>
      </c>
      <c r="R1852">
        <v>2</v>
      </c>
      <c r="S1852" s="8">
        <f>Table3[[#This Row],[Harga]]*Table3[[#This Row],[Quantity]]</f>
        <v>260000</v>
      </c>
      <c r="T1852">
        <v>0</v>
      </c>
      <c r="U1852" s="8">
        <f>Table3[[#This Row],[Discount]]*Table3[[#This Row],[Revenue]]</f>
        <v>0</v>
      </c>
      <c r="V1852" s="8">
        <f>Table3[[#This Row],[Revenue]]-Table3[[#This Row],[Total Discount]]</f>
        <v>260000</v>
      </c>
    </row>
    <row r="1853" spans="1:22" x14ac:dyDescent="0.35">
      <c r="A1853">
        <v>1849</v>
      </c>
      <c r="B1853" t="s">
        <v>4944</v>
      </c>
      <c r="C1853" s="5">
        <v>42713</v>
      </c>
      <c r="D1853" s="6">
        <v>2016</v>
      </c>
      <c r="E1853" s="5" t="s">
        <v>66</v>
      </c>
      <c r="F1853" s="7">
        <v>9</v>
      </c>
      <c r="G1853" t="s">
        <v>35</v>
      </c>
      <c r="H1853" t="s">
        <v>25</v>
      </c>
      <c r="I1853" t="s">
        <v>540</v>
      </c>
      <c r="J1853" t="s">
        <v>27</v>
      </c>
      <c r="K1853" t="s">
        <v>100</v>
      </c>
      <c r="L1853">
        <v>49201</v>
      </c>
      <c r="M1853" t="s">
        <v>2328</v>
      </c>
      <c r="N1853" t="s">
        <v>135</v>
      </c>
      <c r="O1853" t="s">
        <v>136</v>
      </c>
      <c r="P1853" t="s">
        <v>2329</v>
      </c>
      <c r="Q1853" s="8">
        <v>22000</v>
      </c>
      <c r="R1853">
        <v>1</v>
      </c>
      <c r="S1853" s="8">
        <f>Table3[[#This Row],[Harga]]*Table3[[#This Row],[Quantity]]</f>
        <v>22000</v>
      </c>
      <c r="T1853">
        <v>0</v>
      </c>
      <c r="U1853" s="8">
        <f>Table3[[#This Row],[Discount]]*Table3[[#This Row],[Revenue]]</f>
        <v>0</v>
      </c>
      <c r="V1853" s="8">
        <f>Table3[[#This Row],[Revenue]]-Table3[[#This Row],[Total Discount]]</f>
        <v>22000</v>
      </c>
    </row>
    <row r="1854" spans="1:22" x14ac:dyDescent="0.35">
      <c r="A1854">
        <v>1850</v>
      </c>
      <c r="B1854" t="s">
        <v>4945</v>
      </c>
      <c r="C1854" s="5">
        <v>42384</v>
      </c>
      <c r="D1854" s="6">
        <v>2016</v>
      </c>
      <c r="E1854" s="5" t="s">
        <v>115</v>
      </c>
      <c r="F1854" s="7">
        <v>15</v>
      </c>
      <c r="G1854" t="s">
        <v>24</v>
      </c>
      <c r="H1854" t="s">
        <v>139</v>
      </c>
      <c r="I1854" t="s">
        <v>3285</v>
      </c>
      <c r="J1854" t="s">
        <v>27</v>
      </c>
      <c r="K1854" t="s">
        <v>248</v>
      </c>
      <c r="L1854">
        <v>10011</v>
      </c>
      <c r="M1854" t="s">
        <v>3828</v>
      </c>
      <c r="N1854" t="s">
        <v>40</v>
      </c>
      <c r="O1854" t="s">
        <v>143</v>
      </c>
      <c r="P1854" t="s">
        <v>3829</v>
      </c>
      <c r="Q1854" s="8">
        <v>7000</v>
      </c>
      <c r="R1854">
        <v>4</v>
      </c>
      <c r="S1854" s="8">
        <f>Table3[[#This Row],[Harga]]*Table3[[#This Row],[Quantity]]</f>
        <v>28000</v>
      </c>
      <c r="T1854">
        <v>0</v>
      </c>
      <c r="U1854" s="8">
        <f>Table3[[#This Row],[Discount]]*Table3[[#This Row],[Revenue]]</f>
        <v>0</v>
      </c>
      <c r="V1854" s="8">
        <f>Table3[[#This Row],[Revenue]]-Table3[[#This Row],[Total Discount]]</f>
        <v>28000</v>
      </c>
    </row>
    <row r="1855" spans="1:22" x14ac:dyDescent="0.35">
      <c r="A1855">
        <v>1851</v>
      </c>
      <c r="B1855" t="s">
        <v>4946</v>
      </c>
      <c r="C1855" s="5">
        <v>41936</v>
      </c>
      <c r="D1855" s="6">
        <v>2014</v>
      </c>
      <c r="E1855" s="5" t="s">
        <v>44</v>
      </c>
      <c r="F1855" s="7">
        <v>24</v>
      </c>
      <c r="G1855" t="s">
        <v>67</v>
      </c>
      <c r="H1855" t="s">
        <v>25</v>
      </c>
      <c r="I1855" t="s">
        <v>1304</v>
      </c>
      <c r="J1855" t="s">
        <v>27</v>
      </c>
      <c r="K1855" t="s">
        <v>151</v>
      </c>
      <c r="L1855">
        <v>29730</v>
      </c>
      <c r="M1855" t="s">
        <v>4213</v>
      </c>
      <c r="N1855" t="s">
        <v>40</v>
      </c>
      <c r="O1855" t="s">
        <v>180</v>
      </c>
      <c r="P1855" t="s">
        <v>4214</v>
      </c>
      <c r="Q1855" s="8">
        <v>16000</v>
      </c>
      <c r="R1855">
        <v>3</v>
      </c>
      <c r="S1855" s="8">
        <f>Table3[[#This Row],[Harga]]*Table3[[#This Row],[Quantity]]</f>
        <v>48000</v>
      </c>
      <c r="T1855">
        <v>0</v>
      </c>
      <c r="U1855" s="8">
        <f>Table3[[#This Row],[Discount]]*Table3[[#This Row],[Revenue]]</f>
        <v>0</v>
      </c>
      <c r="V1855" s="8">
        <f>Table3[[#This Row],[Revenue]]-Table3[[#This Row],[Total Discount]]</f>
        <v>48000</v>
      </c>
    </row>
    <row r="1856" spans="1:22" x14ac:dyDescent="0.35">
      <c r="A1856">
        <v>1852</v>
      </c>
      <c r="B1856" t="s">
        <v>4947</v>
      </c>
      <c r="C1856" s="5">
        <v>42636</v>
      </c>
      <c r="D1856" s="6">
        <v>2016</v>
      </c>
      <c r="E1856" s="5" t="s">
        <v>111</v>
      </c>
      <c r="F1856" s="7">
        <v>23</v>
      </c>
      <c r="G1856" t="s">
        <v>24</v>
      </c>
      <c r="H1856" t="s">
        <v>105</v>
      </c>
      <c r="I1856" t="s">
        <v>745</v>
      </c>
      <c r="J1856" t="s">
        <v>27</v>
      </c>
      <c r="K1856" t="s">
        <v>500</v>
      </c>
      <c r="L1856">
        <v>31907</v>
      </c>
      <c r="M1856" t="s">
        <v>4948</v>
      </c>
      <c r="N1856" t="s">
        <v>40</v>
      </c>
      <c r="O1856" t="s">
        <v>84</v>
      </c>
      <c r="P1856" t="s">
        <v>4949</v>
      </c>
      <c r="Q1856" s="8">
        <v>119000</v>
      </c>
      <c r="R1856">
        <v>5</v>
      </c>
      <c r="S1856" s="8">
        <f>Table3[[#This Row],[Harga]]*Table3[[#This Row],[Quantity]]</f>
        <v>595000</v>
      </c>
      <c r="T1856">
        <v>0</v>
      </c>
      <c r="U1856" s="8">
        <f>Table3[[#This Row],[Discount]]*Table3[[#This Row],[Revenue]]</f>
        <v>0</v>
      </c>
      <c r="V1856" s="8">
        <f>Table3[[#This Row],[Revenue]]-Table3[[#This Row],[Total Discount]]</f>
        <v>595000</v>
      </c>
    </row>
    <row r="1857" spans="1:22" x14ac:dyDescent="0.35">
      <c r="A1857">
        <v>1853</v>
      </c>
      <c r="B1857" t="s">
        <v>4950</v>
      </c>
      <c r="C1857" s="5">
        <v>42974</v>
      </c>
      <c r="D1857" s="6">
        <v>2017</v>
      </c>
      <c r="E1857" s="5" t="s">
        <v>93</v>
      </c>
      <c r="F1857" s="7">
        <v>27</v>
      </c>
      <c r="G1857" t="s">
        <v>67</v>
      </c>
      <c r="H1857" t="s">
        <v>139</v>
      </c>
      <c r="I1857" t="s">
        <v>553</v>
      </c>
      <c r="J1857" t="s">
        <v>37</v>
      </c>
      <c r="K1857" t="s">
        <v>127</v>
      </c>
      <c r="L1857">
        <v>90301</v>
      </c>
      <c r="M1857" t="s">
        <v>2669</v>
      </c>
      <c r="N1857" t="s">
        <v>30</v>
      </c>
      <c r="O1857" t="s">
        <v>55</v>
      </c>
      <c r="P1857" t="s">
        <v>2670</v>
      </c>
      <c r="Q1857" s="8">
        <v>199000</v>
      </c>
      <c r="R1857">
        <v>2</v>
      </c>
      <c r="S1857" s="8">
        <f>Table3[[#This Row],[Harga]]*Table3[[#This Row],[Quantity]]</f>
        <v>398000</v>
      </c>
      <c r="T1857">
        <v>0</v>
      </c>
      <c r="U1857" s="8">
        <f>Table3[[#This Row],[Discount]]*Table3[[#This Row],[Revenue]]</f>
        <v>0</v>
      </c>
      <c r="V1857" s="8">
        <f>Table3[[#This Row],[Revenue]]-Table3[[#This Row],[Total Discount]]</f>
        <v>398000</v>
      </c>
    </row>
    <row r="1858" spans="1:22" x14ac:dyDescent="0.35">
      <c r="A1858">
        <v>1854</v>
      </c>
      <c r="B1858" t="s">
        <v>4951</v>
      </c>
      <c r="C1858" s="5">
        <v>42432</v>
      </c>
      <c r="D1858" s="6">
        <v>2016</v>
      </c>
      <c r="E1858" s="5" t="s">
        <v>159</v>
      </c>
      <c r="F1858" s="7">
        <v>3</v>
      </c>
      <c r="G1858" t="s">
        <v>35</v>
      </c>
      <c r="H1858" t="s">
        <v>139</v>
      </c>
      <c r="I1858" t="s">
        <v>4390</v>
      </c>
      <c r="J1858" t="s">
        <v>37</v>
      </c>
      <c r="K1858" t="s">
        <v>213</v>
      </c>
      <c r="L1858">
        <v>79762</v>
      </c>
      <c r="M1858" t="s">
        <v>1950</v>
      </c>
      <c r="N1858" t="s">
        <v>40</v>
      </c>
      <c r="O1858" t="s">
        <v>63</v>
      </c>
      <c r="P1858" t="s">
        <v>1951</v>
      </c>
      <c r="Q1858" s="8">
        <v>23000</v>
      </c>
      <c r="R1858">
        <v>7</v>
      </c>
      <c r="S1858" s="8">
        <f>Table3[[#This Row],[Harga]]*Table3[[#This Row],[Quantity]]</f>
        <v>161000</v>
      </c>
      <c r="T1858">
        <v>0.2</v>
      </c>
      <c r="U1858" s="8">
        <f>Table3[[#This Row],[Discount]]*Table3[[#This Row],[Revenue]]</f>
        <v>32200</v>
      </c>
      <c r="V1858" s="8">
        <f>Table3[[#This Row],[Revenue]]-Table3[[#This Row],[Total Discount]]</f>
        <v>128800</v>
      </c>
    </row>
    <row r="1859" spans="1:22" x14ac:dyDescent="0.35">
      <c r="A1859">
        <v>1855</v>
      </c>
      <c r="B1859" t="s">
        <v>4952</v>
      </c>
      <c r="C1859" s="5">
        <v>42429</v>
      </c>
      <c r="D1859" s="6">
        <v>2016</v>
      </c>
      <c r="E1859" s="5" t="s">
        <v>344</v>
      </c>
      <c r="F1859" s="7">
        <v>29</v>
      </c>
      <c r="G1859" t="s">
        <v>51</v>
      </c>
      <c r="H1859" t="s">
        <v>25</v>
      </c>
      <c r="I1859" t="s">
        <v>291</v>
      </c>
      <c r="J1859" t="s">
        <v>27</v>
      </c>
      <c r="K1859" t="s">
        <v>236</v>
      </c>
      <c r="L1859">
        <v>43055</v>
      </c>
      <c r="M1859" t="s">
        <v>4953</v>
      </c>
      <c r="N1859" t="s">
        <v>40</v>
      </c>
      <c r="O1859" t="s">
        <v>96</v>
      </c>
      <c r="P1859" t="s">
        <v>4954</v>
      </c>
      <c r="Q1859" s="8">
        <v>112000</v>
      </c>
      <c r="R1859">
        <v>7</v>
      </c>
      <c r="S1859" s="8">
        <f>Table3[[#This Row],[Harga]]*Table3[[#This Row],[Quantity]]</f>
        <v>784000</v>
      </c>
      <c r="T1859">
        <v>0.2</v>
      </c>
      <c r="U1859" s="8">
        <f>Table3[[#This Row],[Discount]]*Table3[[#This Row],[Revenue]]</f>
        <v>156800</v>
      </c>
      <c r="V1859" s="8">
        <f>Table3[[#This Row],[Revenue]]-Table3[[#This Row],[Total Discount]]</f>
        <v>627200</v>
      </c>
    </row>
    <row r="1860" spans="1:22" x14ac:dyDescent="0.35">
      <c r="A1860">
        <v>1856</v>
      </c>
      <c r="B1860" t="s">
        <v>4955</v>
      </c>
      <c r="C1860" s="5">
        <v>42265</v>
      </c>
      <c r="D1860" s="6">
        <v>2015</v>
      </c>
      <c r="E1860" s="5" t="s">
        <v>111</v>
      </c>
      <c r="F1860" s="7">
        <v>18</v>
      </c>
      <c r="G1860" t="s">
        <v>35</v>
      </c>
      <c r="H1860" t="s">
        <v>25</v>
      </c>
      <c r="I1860" t="s">
        <v>1632</v>
      </c>
      <c r="J1860" t="s">
        <v>37</v>
      </c>
      <c r="K1860" t="s">
        <v>500</v>
      </c>
      <c r="L1860">
        <v>90049</v>
      </c>
      <c r="M1860" t="s">
        <v>579</v>
      </c>
      <c r="N1860" t="s">
        <v>40</v>
      </c>
      <c r="O1860" t="s">
        <v>96</v>
      </c>
      <c r="P1860" t="s">
        <v>580</v>
      </c>
      <c r="Q1860" s="8">
        <v>15000</v>
      </c>
      <c r="R1860">
        <v>2</v>
      </c>
      <c r="S1860" s="8">
        <f>Table3[[#This Row],[Harga]]*Table3[[#This Row],[Quantity]]</f>
        <v>30000</v>
      </c>
      <c r="T1860">
        <v>0</v>
      </c>
      <c r="U1860" s="8">
        <f>Table3[[#This Row],[Discount]]*Table3[[#This Row],[Revenue]]</f>
        <v>0</v>
      </c>
      <c r="V1860" s="8">
        <f>Table3[[#This Row],[Revenue]]-Table3[[#This Row],[Total Discount]]</f>
        <v>30000</v>
      </c>
    </row>
    <row r="1861" spans="1:22" x14ac:dyDescent="0.35">
      <c r="A1861">
        <v>1857</v>
      </c>
      <c r="B1861" t="s">
        <v>4956</v>
      </c>
      <c r="C1861" s="5">
        <v>42867</v>
      </c>
      <c r="D1861" s="6">
        <v>2017</v>
      </c>
      <c r="E1861" s="5" t="s">
        <v>87</v>
      </c>
      <c r="F1861" s="7">
        <v>12</v>
      </c>
      <c r="G1861" t="s">
        <v>24</v>
      </c>
      <c r="H1861" t="s">
        <v>139</v>
      </c>
      <c r="I1861" t="s">
        <v>1133</v>
      </c>
      <c r="J1861" t="s">
        <v>27</v>
      </c>
      <c r="K1861" t="s">
        <v>500</v>
      </c>
      <c r="L1861">
        <v>2149</v>
      </c>
      <c r="M1861" t="s">
        <v>416</v>
      </c>
      <c r="N1861" t="s">
        <v>40</v>
      </c>
      <c r="O1861" t="s">
        <v>63</v>
      </c>
      <c r="P1861" t="s">
        <v>3569</v>
      </c>
      <c r="Q1861" s="8">
        <v>21000</v>
      </c>
      <c r="R1861">
        <v>5</v>
      </c>
      <c r="S1861" s="8">
        <f>Table3[[#This Row],[Harga]]*Table3[[#This Row],[Quantity]]</f>
        <v>105000</v>
      </c>
      <c r="T1861">
        <v>0</v>
      </c>
      <c r="U1861" s="8">
        <f>Table3[[#This Row],[Discount]]*Table3[[#This Row],[Revenue]]</f>
        <v>0</v>
      </c>
      <c r="V1861" s="8">
        <f>Table3[[#This Row],[Revenue]]-Table3[[#This Row],[Total Discount]]</f>
        <v>105000</v>
      </c>
    </row>
    <row r="1862" spans="1:22" x14ac:dyDescent="0.35">
      <c r="A1862">
        <v>1858</v>
      </c>
      <c r="B1862" t="s">
        <v>4957</v>
      </c>
      <c r="C1862" s="5">
        <v>42595</v>
      </c>
      <c r="D1862" s="6">
        <v>2016</v>
      </c>
      <c r="E1862" s="5" t="s">
        <v>93</v>
      </c>
      <c r="F1862" s="7">
        <v>13</v>
      </c>
      <c r="G1862" t="s">
        <v>67</v>
      </c>
      <c r="H1862" t="s">
        <v>25</v>
      </c>
      <c r="I1862" t="s">
        <v>1880</v>
      </c>
      <c r="J1862" t="s">
        <v>37</v>
      </c>
      <c r="K1862" t="s">
        <v>236</v>
      </c>
      <c r="L1862">
        <v>53214</v>
      </c>
      <c r="M1862" t="s">
        <v>4958</v>
      </c>
      <c r="N1862" t="s">
        <v>30</v>
      </c>
      <c r="O1862" t="s">
        <v>31</v>
      </c>
      <c r="P1862" t="s">
        <v>4959</v>
      </c>
      <c r="Q1862" s="8">
        <v>242000</v>
      </c>
      <c r="R1862">
        <v>2</v>
      </c>
      <c r="S1862" s="8">
        <f>Table3[[#This Row],[Harga]]*Table3[[#This Row],[Quantity]]</f>
        <v>484000</v>
      </c>
      <c r="T1862">
        <v>0</v>
      </c>
      <c r="U1862" s="8">
        <f>Table3[[#This Row],[Discount]]*Table3[[#This Row],[Revenue]]</f>
        <v>0</v>
      </c>
      <c r="V1862" s="8">
        <f>Table3[[#This Row],[Revenue]]-Table3[[#This Row],[Total Discount]]</f>
        <v>484000</v>
      </c>
    </row>
    <row r="1863" spans="1:22" x14ac:dyDescent="0.35">
      <c r="A1863">
        <v>1859</v>
      </c>
      <c r="B1863" t="s">
        <v>4960</v>
      </c>
      <c r="C1863" s="5">
        <v>42791</v>
      </c>
      <c r="D1863" s="6">
        <v>2017</v>
      </c>
      <c r="E1863" s="5" t="s">
        <v>344</v>
      </c>
      <c r="F1863" s="7">
        <v>25</v>
      </c>
      <c r="G1863" t="s">
        <v>51</v>
      </c>
      <c r="H1863" t="s">
        <v>25</v>
      </c>
      <c r="I1863" t="s">
        <v>4093</v>
      </c>
      <c r="J1863" t="s">
        <v>27</v>
      </c>
      <c r="K1863" t="s">
        <v>253</v>
      </c>
      <c r="L1863">
        <v>60623</v>
      </c>
      <c r="M1863" t="s">
        <v>4961</v>
      </c>
      <c r="N1863" t="s">
        <v>40</v>
      </c>
      <c r="O1863" t="s">
        <v>71</v>
      </c>
      <c r="P1863" t="s">
        <v>4962</v>
      </c>
      <c r="Q1863" s="8">
        <v>2000</v>
      </c>
      <c r="R1863">
        <v>3</v>
      </c>
      <c r="S1863" s="8">
        <f>Table3[[#This Row],[Harga]]*Table3[[#This Row],[Quantity]]</f>
        <v>6000</v>
      </c>
      <c r="T1863">
        <v>0.8</v>
      </c>
      <c r="U1863" s="8">
        <f>Table3[[#This Row],[Discount]]*Table3[[#This Row],[Revenue]]</f>
        <v>4800</v>
      </c>
      <c r="V1863" s="8">
        <f>Table3[[#This Row],[Revenue]]-Table3[[#This Row],[Total Discount]]</f>
        <v>1200</v>
      </c>
    </row>
    <row r="1864" spans="1:22" x14ac:dyDescent="0.35">
      <c r="A1864">
        <v>1860</v>
      </c>
      <c r="B1864" t="s">
        <v>4963</v>
      </c>
      <c r="C1864" s="5">
        <v>42450</v>
      </c>
      <c r="D1864" s="6">
        <v>2016</v>
      </c>
      <c r="E1864" s="5" t="s">
        <v>159</v>
      </c>
      <c r="F1864" s="7">
        <v>21</v>
      </c>
      <c r="G1864" t="s">
        <v>51</v>
      </c>
      <c r="H1864" t="s">
        <v>25</v>
      </c>
      <c r="I1864" t="s">
        <v>4332</v>
      </c>
      <c r="J1864" t="s">
        <v>37</v>
      </c>
      <c r="K1864" t="s">
        <v>324</v>
      </c>
      <c r="L1864">
        <v>77036</v>
      </c>
      <c r="M1864" t="s">
        <v>2983</v>
      </c>
      <c r="N1864" t="s">
        <v>30</v>
      </c>
      <c r="O1864" t="s">
        <v>48</v>
      </c>
      <c r="P1864" t="s">
        <v>2984</v>
      </c>
      <c r="Q1864" s="8">
        <v>71000</v>
      </c>
      <c r="R1864">
        <v>2</v>
      </c>
      <c r="S1864" s="8">
        <f>Table3[[#This Row],[Harga]]*Table3[[#This Row],[Quantity]]</f>
        <v>142000</v>
      </c>
      <c r="T1864">
        <v>0.3</v>
      </c>
      <c r="U1864" s="8">
        <f>Table3[[#This Row],[Discount]]*Table3[[#This Row],[Revenue]]</f>
        <v>42600</v>
      </c>
      <c r="V1864" s="8">
        <f>Table3[[#This Row],[Revenue]]-Table3[[#This Row],[Total Discount]]</f>
        <v>99400</v>
      </c>
    </row>
    <row r="1865" spans="1:22" x14ac:dyDescent="0.35">
      <c r="A1865">
        <v>1861</v>
      </c>
      <c r="B1865" t="s">
        <v>4964</v>
      </c>
      <c r="C1865" s="5">
        <v>42346</v>
      </c>
      <c r="D1865" s="6">
        <v>2015</v>
      </c>
      <c r="E1865" s="5" t="s">
        <v>66</v>
      </c>
      <c r="F1865" s="7">
        <v>8</v>
      </c>
      <c r="G1865" t="s">
        <v>51</v>
      </c>
      <c r="H1865" t="s">
        <v>25</v>
      </c>
      <c r="I1865" t="s">
        <v>1675</v>
      </c>
      <c r="J1865" t="s">
        <v>75</v>
      </c>
      <c r="K1865" t="s">
        <v>213</v>
      </c>
      <c r="L1865">
        <v>77036</v>
      </c>
      <c r="M1865" t="s">
        <v>1924</v>
      </c>
      <c r="N1865" t="s">
        <v>135</v>
      </c>
      <c r="O1865" t="s">
        <v>136</v>
      </c>
      <c r="P1865" t="s">
        <v>1925</v>
      </c>
      <c r="Q1865" s="8">
        <v>72000</v>
      </c>
      <c r="R1865">
        <v>5</v>
      </c>
      <c r="S1865" s="8">
        <f>Table3[[#This Row],[Harga]]*Table3[[#This Row],[Quantity]]</f>
        <v>360000</v>
      </c>
      <c r="T1865">
        <v>0.2</v>
      </c>
      <c r="U1865" s="8">
        <f>Table3[[#This Row],[Discount]]*Table3[[#This Row],[Revenue]]</f>
        <v>72000</v>
      </c>
      <c r="V1865" s="8">
        <f>Table3[[#This Row],[Revenue]]-Table3[[#This Row],[Total Discount]]</f>
        <v>288000</v>
      </c>
    </row>
    <row r="1866" spans="1:22" x14ac:dyDescent="0.35">
      <c r="A1866">
        <v>1862</v>
      </c>
      <c r="B1866" t="s">
        <v>4965</v>
      </c>
      <c r="C1866" s="5">
        <v>41989</v>
      </c>
      <c r="D1866" s="6">
        <v>2014</v>
      </c>
      <c r="E1866" s="5" t="s">
        <v>66</v>
      </c>
      <c r="F1866" s="7">
        <v>16</v>
      </c>
      <c r="G1866" t="s">
        <v>35</v>
      </c>
      <c r="H1866" t="s">
        <v>25</v>
      </c>
      <c r="I1866" t="s">
        <v>99</v>
      </c>
      <c r="J1866" t="s">
        <v>37</v>
      </c>
      <c r="K1866" t="s">
        <v>213</v>
      </c>
      <c r="L1866">
        <v>33012</v>
      </c>
      <c r="M1866" t="s">
        <v>2941</v>
      </c>
      <c r="N1866" t="s">
        <v>30</v>
      </c>
      <c r="O1866" t="s">
        <v>108</v>
      </c>
      <c r="P1866" t="s">
        <v>2942</v>
      </c>
      <c r="Q1866" s="8">
        <v>141000</v>
      </c>
      <c r="R1866">
        <v>9</v>
      </c>
      <c r="S1866" s="8">
        <f>Table3[[#This Row],[Harga]]*Table3[[#This Row],[Quantity]]</f>
        <v>1269000</v>
      </c>
      <c r="T1866">
        <v>0.2</v>
      </c>
      <c r="U1866" s="8">
        <f>Table3[[#This Row],[Discount]]*Table3[[#This Row],[Revenue]]</f>
        <v>253800</v>
      </c>
      <c r="V1866" s="8">
        <f>Table3[[#This Row],[Revenue]]-Table3[[#This Row],[Total Discount]]</f>
        <v>1015200</v>
      </c>
    </row>
    <row r="1867" spans="1:22" x14ac:dyDescent="0.35">
      <c r="A1867">
        <v>1863</v>
      </c>
      <c r="B1867" t="s">
        <v>4966</v>
      </c>
      <c r="C1867" s="5">
        <v>42721</v>
      </c>
      <c r="D1867" s="6">
        <v>2016</v>
      </c>
      <c r="E1867" s="5" t="s">
        <v>66</v>
      </c>
      <c r="F1867" s="7">
        <v>17</v>
      </c>
      <c r="G1867" t="s">
        <v>35</v>
      </c>
      <c r="H1867" t="s">
        <v>139</v>
      </c>
      <c r="I1867" t="s">
        <v>1886</v>
      </c>
      <c r="J1867" t="s">
        <v>27</v>
      </c>
      <c r="K1867" t="s">
        <v>420</v>
      </c>
      <c r="L1867">
        <v>94122</v>
      </c>
      <c r="M1867" t="s">
        <v>2510</v>
      </c>
      <c r="N1867" t="s">
        <v>30</v>
      </c>
      <c r="O1867" t="s">
        <v>48</v>
      </c>
      <c r="P1867" t="s">
        <v>2511</v>
      </c>
      <c r="Q1867" s="8">
        <v>1670000</v>
      </c>
      <c r="R1867">
        <v>6</v>
      </c>
      <c r="S1867" s="8">
        <f>Table3[[#This Row],[Harga]]*Table3[[#This Row],[Quantity]]</f>
        <v>10020000</v>
      </c>
      <c r="T1867">
        <v>0.2</v>
      </c>
      <c r="U1867" s="8">
        <f>Table3[[#This Row],[Discount]]*Table3[[#This Row],[Revenue]]</f>
        <v>2004000</v>
      </c>
      <c r="V1867" s="8">
        <f>Table3[[#This Row],[Revenue]]-Table3[[#This Row],[Total Discount]]</f>
        <v>8016000</v>
      </c>
    </row>
    <row r="1868" spans="1:22" x14ac:dyDescent="0.35">
      <c r="A1868">
        <v>1864</v>
      </c>
      <c r="B1868" t="s">
        <v>4967</v>
      </c>
      <c r="C1868" s="5">
        <v>42502</v>
      </c>
      <c r="D1868" s="6">
        <v>2016</v>
      </c>
      <c r="E1868" s="5" t="s">
        <v>87</v>
      </c>
      <c r="F1868" s="7">
        <v>12</v>
      </c>
      <c r="G1868" t="s">
        <v>67</v>
      </c>
      <c r="H1868" t="s">
        <v>139</v>
      </c>
      <c r="I1868" t="s">
        <v>2796</v>
      </c>
      <c r="J1868" t="s">
        <v>37</v>
      </c>
      <c r="K1868" t="s">
        <v>274</v>
      </c>
      <c r="L1868">
        <v>19140</v>
      </c>
      <c r="M1868" t="s">
        <v>2389</v>
      </c>
      <c r="N1868" t="s">
        <v>40</v>
      </c>
      <c r="O1868" t="s">
        <v>84</v>
      </c>
      <c r="P1868" t="s">
        <v>2390</v>
      </c>
      <c r="Q1868" s="8">
        <v>165000</v>
      </c>
      <c r="R1868">
        <v>2</v>
      </c>
      <c r="S1868" s="8">
        <f>Table3[[#This Row],[Harga]]*Table3[[#This Row],[Quantity]]</f>
        <v>330000</v>
      </c>
      <c r="T1868">
        <v>0.2</v>
      </c>
      <c r="U1868" s="8">
        <f>Table3[[#This Row],[Discount]]*Table3[[#This Row],[Revenue]]</f>
        <v>66000</v>
      </c>
      <c r="V1868" s="8">
        <f>Table3[[#This Row],[Revenue]]-Table3[[#This Row],[Total Discount]]</f>
        <v>264000</v>
      </c>
    </row>
    <row r="1869" spans="1:22" x14ac:dyDescent="0.35">
      <c r="A1869">
        <v>1865</v>
      </c>
      <c r="B1869" t="s">
        <v>4968</v>
      </c>
      <c r="C1869" s="5">
        <v>41857</v>
      </c>
      <c r="D1869" s="6">
        <v>2014</v>
      </c>
      <c r="E1869" s="5" t="s">
        <v>93</v>
      </c>
      <c r="F1869" s="7">
        <v>6</v>
      </c>
      <c r="G1869" t="s">
        <v>116</v>
      </c>
      <c r="H1869" t="s">
        <v>25</v>
      </c>
      <c r="I1869" t="s">
        <v>1369</v>
      </c>
      <c r="J1869" t="s">
        <v>27</v>
      </c>
      <c r="K1869" t="s">
        <v>369</v>
      </c>
      <c r="L1869">
        <v>29203</v>
      </c>
      <c r="M1869" t="s">
        <v>4969</v>
      </c>
      <c r="N1869" t="s">
        <v>135</v>
      </c>
      <c r="O1869" t="s">
        <v>162</v>
      </c>
      <c r="P1869" t="s">
        <v>4970</v>
      </c>
      <c r="Q1869" s="8">
        <v>63000</v>
      </c>
      <c r="R1869">
        <v>3</v>
      </c>
      <c r="S1869" s="8">
        <f>Table3[[#This Row],[Harga]]*Table3[[#This Row],[Quantity]]</f>
        <v>189000</v>
      </c>
      <c r="T1869">
        <v>0</v>
      </c>
      <c r="U1869" s="8">
        <f>Table3[[#This Row],[Discount]]*Table3[[#This Row],[Revenue]]</f>
        <v>0</v>
      </c>
      <c r="V1869" s="8">
        <f>Table3[[#This Row],[Revenue]]-Table3[[#This Row],[Total Discount]]</f>
        <v>189000</v>
      </c>
    </row>
    <row r="1870" spans="1:22" x14ac:dyDescent="0.35">
      <c r="A1870">
        <v>1866</v>
      </c>
      <c r="B1870" t="s">
        <v>4971</v>
      </c>
      <c r="C1870" s="5">
        <v>41740</v>
      </c>
      <c r="D1870" s="6">
        <v>2014</v>
      </c>
      <c r="E1870" s="5" t="s">
        <v>58</v>
      </c>
      <c r="F1870" s="7">
        <v>11</v>
      </c>
      <c r="G1870" t="s">
        <v>24</v>
      </c>
      <c r="H1870" t="s">
        <v>25</v>
      </c>
      <c r="I1870" t="s">
        <v>1292</v>
      </c>
      <c r="J1870" t="s">
        <v>27</v>
      </c>
      <c r="K1870" t="s">
        <v>329</v>
      </c>
      <c r="L1870">
        <v>33180</v>
      </c>
      <c r="M1870" t="s">
        <v>4972</v>
      </c>
      <c r="N1870" t="s">
        <v>40</v>
      </c>
      <c r="O1870" t="s">
        <v>180</v>
      </c>
      <c r="P1870" t="s">
        <v>4973</v>
      </c>
      <c r="Q1870" s="8">
        <v>7000</v>
      </c>
      <c r="R1870">
        <v>3</v>
      </c>
      <c r="S1870" s="8">
        <f>Table3[[#This Row],[Harga]]*Table3[[#This Row],[Quantity]]</f>
        <v>21000</v>
      </c>
      <c r="T1870">
        <v>0.2</v>
      </c>
      <c r="U1870" s="8">
        <f>Table3[[#This Row],[Discount]]*Table3[[#This Row],[Revenue]]</f>
        <v>4200</v>
      </c>
      <c r="V1870" s="8">
        <f>Table3[[#This Row],[Revenue]]-Table3[[#This Row],[Total Discount]]</f>
        <v>16800</v>
      </c>
    </row>
    <row r="1871" spans="1:22" x14ac:dyDescent="0.35">
      <c r="A1871">
        <v>1867</v>
      </c>
      <c r="B1871" t="s">
        <v>4974</v>
      </c>
      <c r="C1871" s="5">
        <v>42127</v>
      </c>
      <c r="D1871" s="6">
        <v>2015</v>
      </c>
      <c r="E1871" s="5" t="s">
        <v>87</v>
      </c>
      <c r="F1871" s="7">
        <v>3</v>
      </c>
      <c r="G1871" t="s">
        <v>67</v>
      </c>
      <c r="H1871" t="s">
        <v>139</v>
      </c>
      <c r="I1871" t="s">
        <v>4277</v>
      </c>
      <c r="J1871" t="s">
        <v>75</v>
      </c>
      <c r="K1871" t="s">
        <v>545</v>
      </c>
      <c r="L1871">
        <v>91911</v>
      </c>
      <c r="M1871" t="s">
        <v>3591</v>
      </c>
      <c r="N1871" t="s">
        <v>30</v>
      </c>
      <c r="O1871" t="s">
        <v>55</v>
      </c>
      <c r="P1871" t="s">
        <v>3592</v>
      </c>
      <c r="Q1871" s="8">
        <v>533000</v>
      </c>
      <c r="R1871">
        <v>6</v>
      </c>
      <c r="S1871" s="8">
        <f>Table3[[#This Row],[Harga]]*Table3[[#This Row],[Quantity]]</f>
        <v>3198000</v>
      </c>
      <c r="T1871">
        <v>0</v>
      </c>
      <c r="U1871" s="8">
        <f>Table3[[#This Row],[Discount]]*Table3[[#This Row],[Revenue]]</f>
        <v>0</v>
      </c>
      <c r="V1871" s="8">
        <f>Table3[[#This Row],[Revenue]]-Table3[[#This Row],[Total Discount]]</f>
        <v>3198000</v>
      </c>
    </row>
    <row r="1872" spans="1:22" x14ac:dyDescent="0.35">
      <c r="A1872">
        <v>1868</v>
      </c>
      <c r="B1872" t="s">
        <v>4975</v>
      </c>
      <c r="C1872" s="5">
        <v>43069</v>
      </c>
      <c r="D1872" s="6">
        <v>2017</v>
      </c>
      <c r="E1872" s="5" t="s">
        <v>23</v>
      </c>
      <c r="F1872" s="7">
        <v>30</v>
      </c>
      <c r="G1872" t="s">
        <v>67</v>
      </c>
      <c r="H1872" t="s">
        <v>139</v>
      </c>
      <c r="I1872" t="s">
        <v>269</v>
      </c>
      <c r="J1872" t="s">
        <v>75</v>
      </c>
      <c r="K1872" t="s">
        <v>283</v>
      </c>
      <c r="L1872">
        <v>33180</v>
      </c>
      <c r="M1872" t="s">
        <v>4976</v>
      </c>
      <c r="N1872" t="s">
        <v>135</v>
      </c>
      <c r="O1872" t="s">
        <v>136</v>
      </c>
      <c r="P1872" t="s">
        <v>4977</v>
      </c>
      <c r="Q1872" s="8">
        <v>72000</v>
      </c>
      <c r="R1872">
        <v>3</v>
      </c>
      <c r="S1872" s="8">
        <f>Table3[[#This Row],[Harga]]*Table3[[#This Row],[Quantity]]</f>
        <v>216000</v>
      </c>
      <c r="T1872">
        <v>0.2</v>
      </c>
      <c r="U1872" s="8">
        <f>Table3[[#This Row],[Discount]]*Table3[[#This Row],[Revenue]]</f>
        <v>43200</v>
      </c>
      <c r="V1872" s="8">
        <f>Table3[[#This Row],[Revenue]]-Table3[[#This Row],[Total Discount]]</f>
        <v>172800</v>
      </c>
    </row>
    <row r="1873" spans="1:22" x14ac:dyDescent="0.35">
      <c r="A1873">
        <v>1869</v>
      </c>
      <c r="B1873" t="s">
        <v>4978</v>
      </c>
      <c r="C1873" s="5">
        <v>42782</v>
      </c>
      <c r="D1873" s="6">
        <v>2017</v>
      </c>
      <c r="E1873" s="5" t="s">
        <v>344</v>
      </c>
      <c r="F1873" s="7">
        <v>16</v>
      </c>
      <c r="G1873" t="s">
        <v>35</v>
      </c>
      <c r="H1873" t="s">
        <v>25</v>
      </c>
      <c r="I1873" t="s">
        <v>797</v>
      </c>
      <c r="J1873" t="s">
        <v>27</v>
      </c>
      <c r="K1873" t="s">
        <v>651</v>
      </c>
      <c r="L1873">
        <v>10035</v>
      </c>
      <c r="M1873" t="s">
        <v>3950</v>
      </c>
      <c r="N1873" t="s">
        <v>40</v>
      </c>
      <c r="O1873" t="s">
        <v>63</v>
      </c>
      <c r="P1873" t="s">
        <v>3951</v>
      </c>
      <c r="Q1873" s="8">
        <v>31000</v>
      </c>
      <c r="R1873">
        <v>2</v>
      </c>
      <c r="S1873" s="8">
        <f>Table3[[#This Row],[Harga]]*Table3[[#This Row],[Quantity]]</f>
        <v>62000</v>
      </c>
      <c r="T1873">
        <v>0</v>
      </c>
      <c r="U1873" s="8">
        <f>Table3[[#This Row],[Discount]]*Table3[[#This Row],[Revenue]]</f>
        <v>0</v>
      </c>
      <c r="V1873" s="8">
        <f>Table3[[#This Row],[Revenue]]-Table3[[#This Row],[Total Discount]]</f>
        <v>62000</v>
      </c>
    </row>
    <row r="1874" spans="1:22" x14ac:dyDescent="0.35">
      <c r="A1874">
        <v>1870</v>
      </c>
      <c r="B1874" t="s">
        <v>4979</v>
      </c>
      <c r="C1874" s="5">
        <v>41959</v>
      </c>
      <c r="D1874" s="6">
        <v>2014</v>
      </c>
      <c r="E1874" s="5" t="s">
        <v>23</v>
      </c>
      <c r="F1874" s="7">
        <v>16</v>
      </c>
      <c r="G1874" t="s">
        <v>24</v>
      </c>
      <c r="H1874" t="s">
        <v>139</v>
      </c>
      <c r="I1874" t="s">
        <v>3160</v>
      </c>
      <c r="J1874" t="s">
        <v>75</v>
      </c>
      <c r="K1874" t="s">
        <v>651</v>
      </c>
      <c r="L1874">
        <v>66502</v>
      </c>
      <c r="M1874" t="s">
        <v>4980</v>
      </c>
      <c r="N1874" t="s">
        <v>135</v>
      </c>
      <c r="O1874" t="s">
        <v>136</v>
      </c>
      <c r="P1874" t="s">
        <v>4981</v>
      </c>
      <c r="Q1874" s="8">
        <v>274000</v>
      </c>
      <c r="R1874">
        <v>2</v>
      </c>
      <c r="S1874" s="8">
        <f>Table3[[#This Row],[Harga]]*Table3[[#This Row],[Quantity]]</f>
        <v>548000</v>
      </c>
      <c r="T1874">
        <v>0</v>
      </c>
      <c r="U1874" s="8">
        <f>Table3[[#This Row],[Discount]]*Table3[[#This Row],[Revenue]]</f>
        <v>0</v>
      </c>
      <c r="V1874" s="8">
        <f>Table3[[#This Row],[Revenue]]-Table3[[#This Row],[Total Discount]]</f>
        <v>548000</v>
      </c>
    </row>
    <row r="1875" spans="1:22" x14ac:dyDescent="0.35">
      <c r="A1875">
        <v>1871</v>
      </c>
      <c r="B1875" t="s">
        <v>4982</v>
      </c>
      <c r="C1875" s="5">
        <v>42194</v>
      </c>
      <c r="D1875" s="6">
        <v>2015</v>
      </c>
      <c r="E1875" s="5" t="s">
        <v>104</v>
      </c>
      <c r="F1875" s="7">
        <v>9</v>
      </c>
      <c r="G1875" t="s">
        <v>35</v>
      </c>
      <c r="H1875" t="s">
        <v>139</v>
      </c>
      <c r="I1875" t="s">
        <v>2215</v>
      </c>
      <c r="J1875" t="s">
        <v>27</v>
      </c>
      <c r="K1875" t="s">
        <v>329</v>
      </c>
      <c r="L1875">
        <v>19120</v>
      </c>
      <c r="M1875" t="s">
        <v>4983</v>
      </c>
      <c r="N1875" t="s">
        <v>135</v>
      </c>
      <c r="O1875" t="s">
        <v>136</v>
      </c>
      <c r="P1875" t="s">
        <v>4984</v>
      </c>
      <c r="Q1875" s="8">
        <v>270000</v>
      </c>
      <c r="R1875">
        <v>3</v>
      </c>
      <c r="S1875" s="8">
        <f>Table3[[#This Row],[Harga]]*Table3[[#This Row],[Quantity]]</f>
        <v>810000</v>
      </c>
      <c r="T1875">
        <v>0.4</v>
      </c>
      <c r="U1875" s="8">
        <f>Table3[[#This Row],[Discount]]*Table3[[#This Row],[Revenue]]</f>
        <v>324000</v>
      </c>
      <c r="V1875" s="8">
        <f>Table3[[#This Row],[Revenue]]-Table3[[#This Row],[Total Discount]]</f>
        <v>486000</v>
      </c>
    </row>
    <row r="1876" spans="1:22" x14ac:dyDescent="0.35">
      <c r="A1876">
        <v>1872</v>
      </c>
      <c r="B1876" t="s">
        <v>4985</v>
      </c>
      <c r="C1876" s="5">
        <v>43052</v>
      </c>
      <c r="D1876" s="6">
        <v>2017</v>
      </c>
      <c r="E1876" s="5" t="s">
        <v>23</v>
      </c>
      <c r="F1876" s="7">
        <v>13</v>
      </c>
      <c r="G1876" t="s">
        <v>67</v>
      </c>
      <c r="H1876" t="s">
        <v>131</v>
      </c>
      <c r="I1876" t="s">
        <v>2245</v>
      </c>
      <c r="J1876" t="s">
        <v>27</v>
      </c>
      <c r="K1876" t="s">
        <v>519</v>
      </c>
      <c r="L1876">
        <v>38109</v>
      </c>
      <c r="M1876" t="s">
        <v>4986</v>
      </c>
      <c r="N1876" t="s">
        <v>40</v>
      </c>
      <c r="O1876" t="s">
        <v>63</v>
      </c>
      <c r="P1876" t="s">
        <v>4987</v>
      </c>
      <c r="Q1876" s="8">
        <v>9000</v>
      </c>
      <c r="R1876">
        <v>3</v>
      </c>
      <c r="S1876" s="8">
        <f>Table3[[#This Row],[Harga]]*Table3[[#This Row],[Quantity]]</f>
        <v>27000</v>
      </c>
      <c r="T1876">
        <v>0.2</v>
      </c>
      <c r="U1876" s="8">
        <f>Table3[[#This Row],[Discount]]*Table3[[#This Row],[Revenue]]</f>
        <v>5400</v>
      </c>
      <c r="V1876" s="8">
        <f>Table3[[#This Row],[Revenue]]-Table3[[#This Row],[Total Discount]]</f>
        <v>21600</v>
      </c>
    </row>
    <row r="1877" spans="1:22" x14ac:dyDescent="0.35">
      <c r="A1877">
        <v>1873</v>
      </c>
      <c r="B1877" t="s">
        <v>4988</v>
      </c>
      <c r="C1877" s="5">
        <v>42947</v>
      </c>
      <c r="D1877" s="6">
        <v>2017</v>
      </c>
      <c r="E1877" s="5" t="s">
        <v>104</v>
      </c>
      <c r="F1877" s="7">
        <v>31</v>
      </c>
      <c r="G1877" t="s">
        <v>67</v>
      </c>
      <c r="H1877" t="s">
        <v>25</v>
      </c>
      <c r="I1877" t="s">
        <v>1230</v>
      </c>
      <c r="J1877" t="s">
        <v>75</v>
      </c>
      <c r="K1877" t="s">
        <v>61</v>
      </c>
      <c r="L1877">
        <v>33311</v>
      </c>
      <c r="M1877" t="s">
        <v>4885</v>
      </c>
      <c r="N1877" t="s">
        <v>135</v>
      </c>
      <c r="O1877" t="s">
        <v>162</v>
      </c>
      <c r="P1877" t="s">
        <v>4886</v>
      </c>
      <c r="Q1877" s="8">
        <v>259000</v>
      </c>
      <c r="R1877">
        <v>2</v>
      </c>
      <c r="S1877" s="8">
        <f>Table3[[#This Row],[Harga]]*Table3[[#This Row],[Quantity]]</f>
        <v>518000</v>
      </c>
      <c r="T1877">
        <v>0.2</v>
      </c>
      <c r="U1877" s="8">
        <f>Table3[[#This Row],[Discount]]*Table3[[#This Row],[Revenue]]</f>
        <v>103600</v>
      </c>
      <c r="V1877" s="8">
        <f>Table3[[#This Row],[Revenue]]-Table3[[#This Row],[Total Discount]]</f>
        <v>414400</v>
      </c>
    </row>
    <row r="1878" spans="1:22" x14ac:dyDescent="0.35">
      <c r="A1878">
        <v>1874</v>
      </c>
      <c r="B1878" t="s">
        <v>4989</v>
      </c>
      <c r="C1878" s="5">
        <v>43095</v>
      </c>
      <c r="D1878" s="6">
        <v>2017</v>
      </c>
      <c r="E1878" s="5" t="s">
        <v>66</v>
      </c>
      <c r="F1878" s="7">
        <v>26</v>
      </c>
      <c r="G1878" t="s">
        <v>51</v>
      </c>
      <c r="H1878" t="s">
        <v>105</v>
      </c>
      <c r="I1878" t="s">
        <v>2188</v>
      </c>
      <c r="J1878" t="s">
        <v>75</v>
      </c>
      <c r="K1878" t="s">
        <v>89</v>
      </c>
      <c r="L1878">
        <v>43229</v>
      </c>
      <c r="M1878" t="s">
        <v>4990</v>
      </c>
      <c r="N1878" t="s">
        <v>40</v>
      </c>
      <c r="O1878" t="s">
        <v>71</v>
      </c>
      <c r="P1878" t="s">
        <v>4991</v>
      </c>
      <c r="Q1878" s="8">
        <v>4000</v>
      </c>
      <c r="R1878">
        <v>2</v>
      </c>
      <c r="S1878" s="8">
        <f>Table3[[#This Row],[Harga]]*Table3[[#This Row],[Quantity]]</f>
        <v>8000</v>
      </c>
      <c r="T1878">
        <v>0.7</v>
      </c>
      <c r="U1878" s="8">
        <f>Table3[[#This Row],[Discount]]*Table3[[#This Row],[Revenue]]</f>
        <v>5600</v>
      </c>
      <c r="V1878" s="8">
        <f>Table3[[#This Row],[Revenue]]-Table3[[#This Row],[Total Discount]]</f>
        <v>2400</v>
      </c>
    </row>
    <row r="1879" spans="1:22" x14ac:dyDescent="0.35">
      <c r="A1879">
        <v>1875</v>
      </c>
      <c r="B1879" t="s">
        <v>4992</v>
      </c>
      <c r="C1879" s="5">
        <v>42674</v>
      </c>
      <c r="D1879" s="6">
        <v>2016</v>
      </c>
      <c r="E1879" s="5" t="s">
        <v>44</v>
      </c>
      <c r="F1879" s="7">
        <v>31</v>
      </c>
      <c r="G1879" t="s">
        <v>35</v>
      </c>
      <c r="H1879" t="s">
        <v>25</v>
      </c>
      <c r="I1879" t="s">
        <v>353</v>
      </c>
      <c r="J1879" t="s">
        <v>37</v>
      </c>
      <c r="K1879" t="s">
        <v>236</v>
      </c>
      <c r="L1879">
        <v>90045</v>
      </c>
      <c r="M1879" t="s">
        <v>4197</v>
      </c>
      <c r="N1879" t="s">
        <v>40</v>
      </c>
      <c r="O1879" t="s">
        <v>84</v>
      </c>
      <c r="P1879" t="s">
        <v>4198</v>
      </c>
      <c r="Q1879" s="8">
        <v>311000</v>
      </c>
      <c r="R1879">
        <v>7</v>
      </c>
      <c r="S1879" s="8">
        <f>Table3[[#This Row],[Harga]]*Table3[[#This Row],[Quantity]]</f>
        <v>2177000</v>
      </c>
      <c r="T1879">
        <v>0</v>
      </c>
      <c r="U1879" s="8">
        <f>Table3[[#This Row],[Discount]]*Table3[[#This Row],[Revenue]]</f>
        <v>0</v>
      </c>
      <c r="V1879" s="8">
        <f>Table3[[#This Row],[Revenue]]-Table3[[#This Row],[Total Discount]]</f>
        <v>2177000</v>
      </c>
    </row>
    <row r="1880" spans="1:22" x14ac:dyDescent="0.35">
      <c r="A1880">
        <v>1876</v>
      </c>
      <c r="B1880" t="s">
        <v>4993</v>
      </c>
      <c r="C1880" s="5">
        <v>42617</v>
      </c>
      <c r="D1880" s="6">
        <v>2016</v>
      </c>
      <c r="E1880" s="5" t="s">
        <v>111</v>
      </c>
      <c r="F1880" s="7">
        <v>4</v>
      </c>
      <c r="G1880" t="s">
        <v>67</v>
      </c>
      <c r="H1880" t="s">
        <v>139</v>
      </c>
      <c r="I1880" t="s">
        <v>3332</v>
      </c>
      <c r="J1880" t="s">
        <v>27</v>
      </c>
      <c r="K1880" t="s">
        <v>118</v>
      </c>
      <c r="L1880">
        <v>77041</v>
      </c>
      <c r="M1880" t="s">
        <v>643</v>
      </c>
      <c r="N1880" t="s">
        <v>40</v>
      </c>
      <c r="O1880" t="s">
        <v>96</v>
      </c>
      <c r="P1880" t="s">
        <v>644</v>
      </c>
      <c r="Q1880" s="8">
        <v>5000</v>
      </c>
      <c r="R1880">
        <v>1</v>
      </c>
      <c r="S1880" s="8">
        <f>Table3[[#This Row],[Harga]]*Table3[[#This Row],[Quantity]]</f>
        <v>5000</v>
      </c>
      <c r="T1880">
        <v>0.2</v>
      </c>
      <c r="U1880" s="8">
        <f>Table3[[#This Row],[Discount]]*Table3[[#This Row],[Revenue]]</f>
        <v>1000</v>
      </c>
      <c r="V1880" s="8">
        <f>Table3[[#This Row],[Revenue]]-Table3[[#This Row],[Total Discount]]</f>
        <v>4000</v>
      </c>
    </row>
    <row r="1881" spans="1:22" x14ac:dyDescent="0.35">
      <c r="A1881">
        <v>1877</v>
      </c>
      <c r="B1881" t="s">
        <v>4994</v>
      </c>
      <c r="C1881" s="5">
        <v>42477</v>
      </c>
      <c r="D1881" s="6">
        <v>2016</v>
      </c>
      <c r="E1881" s="5" t="s">
        <v>58</v>
      </c>
      <c r="F1881" s="7">
        <v>17</v>
      </c>
      <c r="G1881" t="s">
        <v>35</v>
      </c>
      <c r="H1881" t="s">
        <v>25</v>
      </c>
      <c r="I1881" t="s">
        <v>4352</v>
      </c>
      <c r="J1881" t="s">
        <v>75</v>
      </c>
      <c r="K1881" t="s">
        <v>545</v>
      </c>
      <c r="L1881">
        <v>68104</v>
      </c>
      <c r="M1881" t="s">
        <v>4995</v>
      </c>
      <c r="N1881" t="s">
        <v>40</v>
      </c>
      <c r="O1881" t="s">
        <v>180</v>
      </c>
      <c r="P1881" t="s">
        <v>4996</v>
      </c>
      <c r="Q1881" s="8">
        <v>30000</v>
      </c>
      <c r="R1881">
        <v>5</v>
      </c>
      <c r="S1881" s="8">
        <f>Table3[[#This Row],[Harga]]*Table3[[#This Row],[Quantity]]</f>
        <v>150000</v>
      </c>
      <c r="T1881">
        <v>0</v>
      </c>
      <c r="U1881" s="8">
        <f>Table3[[#This Row],[Discount]]*Table3[[#This Row],[Revenue]]</f>
        <v>0</v>
      </c>
      <c r="V1881" s="8">
        <f>Table3[[#This Row],[Revenue]]-Table3[[#This Row],[Total Discount]]</f>
        <v>150000</v>
      </c>
    </row>
    <row r="1882" spans="1:22" x14ac:dyDescent="0.35">
      <c r="A1882">
        <v>1878</v>
      </c>
      <c r="B1882" t="s">
        <v>4997</v>
      </c>
      <c r="C1882" s="5">
        <v>41825</v>
      </c>
      <c r="D1882" s="6">
        <v>2014</v>
      </c>
      <c r="E1882" s="5" t="s">
        <v>104</v>
      </c>
      <c r="F1882" s="7">
        <v>5</v>
      </c>
      <c r="G1882" t="s">
        <v>67</v>
      </c>
      <c r="H1882" t="s">
        <v>139</v>
      </c>
      <c r="I1882" t="s">
        <v>2635</v>
      </c>
      <c r="J1882" t="s">
        <v>75</v>
      </c>
      <c r="K1882" t="s">
        <v>213</v>
      </c>
      <c r="L1882">
        <v>90004</v>
      </c>
      <c r="M1882" t="s">
        <v>971</v>
      </c>
      <c r="N1882" t="s">
        <v>40</v>
      </c>
      <c r="O1882" t="s">
        <v>71</v>
      </c>
      <c r="P1882" t="s">
        <v>972</v>
      </c>
      <c r="Q1882" s="8">
        <v>23000</v>
      </c>
      <c r="R1882">
        <v>6</v>
      </c>
      <c r="S1882" s="8">
        <f>Table3[[#This Row],[Harga]]*Table3[[#This Row],[Quantity]]</f>
        <v>138000</v>
      </c>
      <c r="T1882">
        <v>0.2</v>
      </c>
      <c r="U1882" s="8">
        <f>Table3[[#This Row],[Discount]]*Table3[[#This Row],[Revenue]]</f>
        <v>27600</v>
      </c>
      <c r="V1882" s="8">
        <f>Table3[[#This Row],[Revenue]]-Table3[[#This Row],[Total Discount]]</f>
        <v>110400</v>
      </c>
    </row>
    <row r="1883" spans="1:22" x14ac:dyDescent="0.35">
      <c r="A1883">
        <v>1879</v>
      </c>
      <c r="B1883" t="s">
        <v>4998</v>
      </c>
      <c r="C1883" s="5">
        <v>42062</v>
      </c>
      <c r="D1883" s="6">
        <v>2015</v>
      </c>
      <c r="E1883" s="5" t="s">
        <v>344</v>
      </c>
      <c r="F1883" s="7">
        <v>27</v>
      </c>
      <c r="G1883" t="s">
        <v>51</v>
      </c>
      <c r="H1883" t="s">
        <v>25</v>
      </c>
      <c r="I1883" t="s">
        <v>1916</v>
      </c>
      <c r="J1883" t="s">
        <v>37</v>
      </c>
      <c r="K1883" t="s">
        <v>193</v>
      </c>
      <c r="L1883">
        <v>16602</v>
      </c>
      <c r="M1883" t="s">
        <v>472</v>
      </c>
      <c r="N1883" t="s">
        <v>40</v>
      </c>
      <c r="O1883" t="s">
        <v>71</v>
      </c>
      <c r="P1883" t="s">
        <v>473</v>
      </c>
      <c r="Q1883" s="8">
        <v>3000</v>
      </c>
      <c r="R1883">
        <v>3</v>
      </c>
      <c r="S1883" s="8">
        <f>Table3[[#This Row],[Harga]]*Table3[[#This Row],[Quantity]]</f>
        <v>9000</v>
      </c>
      <c r="T1883">
        <v>0.7</v>
      </c>
      <c r="U1883" s="8">
        <f>Table3[[#This Row],[Discount]]*Table3[[#This Row],[Revenue]]</f>
        <v>6300</v>
      </c>
      <c r="V1883" s="8">
        <f>Table3[[#This Row],[Revenue]]-Table3[[#This Row],[Total Discount]]</f>
        <v>2700</v>
      </c>
    </row>
    <row r="1884" spans="1:22" x14ac:dyDescent="0.35">
      <c r="A1884">
        <v>1880</v>
      </c>
      <c r="B1884" t="s">
        <v>4999</v>
      </c>
      <c r="C1884" s="5">
        <v>42335</v>
      </c>
      <c r="D1884" s="6">
        <v>2015</v>
      </c>
      <c r="E1884" s="5" t="s">
        <v>23</v>
      </c>
      <c r="F1884" s="7">
        <v>27</v>
      </c>
      <c r="G1884" t="s">
        <v>24</v>
      </c>
      <c r="H1884" t="s">
        <v>25</v>
      </c>
      <c r="I1884" t="s">
        <v>927</v>
      </c>
      <c r="J1884" t="s">
        <v>27</v>
      </c>
      <c r="K1884" t="s">
        <v>193</v>
      </c>
      <c r="L1884">
        <v>10024</v>
      </c>
      <c r="M1884" t="s">
        <v>4182</v>
      </c>
      <c r="N1884" t="s">
        <v>40</v>
      </c>
      <c r="O1884" t="s">
        <v>96</v>
      </c>
      <c r="P1884" t="s">
        <v>4183</v>
      </c>
      <c r="Q1884" s="8">
        <v>50000</v>
      </c>
      <c r="R1884">
        <v>3</v>
      </c>
      <c r="S1884" s="8">
        <f>Table3[[#This Row],[Harga]]*Table3[[#This Row],[Quantity]]</f>
        <v>150000</v>
      </c>
      <c r="T1884">
        <v>0</v>
      </c>
      <c r="U1884" s="8">
        <f>Table3[[#This Row],[Discount]]*Table3[[#This Row],[Revenue]]</f>
        <v>0</v>
      </c>
      <c r="V1884" s="8">
        <f>Table3[[#This Row],[Revenue]]-Table3[[#This Row],[Total Discount]]</f>
        <v>150000</v>
      </c>
    </row>
    <row r="1885" spans="1:22" x14ac:dyDescent="0.35">
      <c r="A1885">
        <v>1881</v>
      </c>
      <c r="B1885" t="s">
        <v>5000</v>
      </c>
      <c r="C1885" s="5">
        <v>41666</v>
      </c>
      <c r="D1885" s="6">
        <v>2014</v>
      </c>
      <c r="E1885" s="5" t="s">
        <v>115</v>
      </c>
      <c r="F1885" s="7">
        <v>27</v>
      </c>
      <c r="G1885" t="s">
        <v>67</v>
      </c>
      <c r="H1885" t="s">
        <v>25</v>
      </c>
      <c r="I1885" t="s">
        <v>5001</v>
      </c>
      <c r="J1885" t="s">
        <v>27</v>
      </c>
      <c r="K1885" t="s">
        <v>420</v>
      </c>
      <c r="L1885">
        <v>92037</v>
      </c>
      <c r="M1885" t="s">
        <v>3415</v>
      </c>
      <c r="N1885" t="s">
        <v>40</v>
      </c>
      <c r="O1885" t="s">
        <v>84</v>
      </c>
      <c r="P1885" t="s">
        <v>3416</v>
      </c>
      <c r="Q1885" s="8">
        <v>229000</v>
      </c>
      <c r="R1885">
        <v>1</v>
      </c>
      <c r="S1885" s="8">
        <f>Table3[[#This Row],[Harga]]*Table3[[#This Row],[Quantity]]</f>
        <v>229000</v>
      </c>
      <c r="T1885">
        <v>0</v>
      </c>
      <c r="U1885" s="8">
        <f>Table3[[#This Row],[Discount]]*Table3[[#This Row],[Revenue]]</f>
        <v>0</v>
      </c>
      <c r="V1885" s="8">
        <f>Table3[[#This Row],[Revenue]]-Table3[[#This Row],[Total Discount]]</f>
        <v>229000</v>
      </c>
    </row>
    <row r="1886" spans="1:22" x14ac:dyDescent="0.35">
      <c r="A1886">
        <v>1882</v>
      </c>
      <c r="B1886" t="s">
        <v>5002</v>
      </c>
      <c r="C1886" s="5">
        <v>43001</v>
      </c>
      <c r="D1886" s="6">
        <v>2017</v>
      </c>
      <c r="E1886" s="5" t="s">
        <v>111</v>
      </c>
      <c r="F1886" s="7">
        <v>23</v>
      </c>
      <c r="G1886" t="s">
        <v>51</v>
      </c>
      <c r="H1886" t="s">
        <v>139</v>
      </c>
      <c r="I1886" t="s">
        <v>3949</v>
      </c>
      <c r="J1886" t="s">
        <v>27</v>
      </c>
      <c r="K1886" t="s">
        <v>61</v>
      </c>
      <c r="L1886">
        <v>33178</v>
      </c>
      <c r="M1886" t="s">
        <v>5003</v>
      </c>
      <c r="N1886" t="s">
        <v>40</v>
      </c>
      <c r="O1886" t="s">
        <v>63</v>
      </c>
      <c r="P1886" t="s">
        <v>5004</v>
      </c>
      <c r="Q1886" s="8">
        <v>252000</v>
      </c>
      <c r="R1886">
        <v>3</v>
      </c>
      <c r="S1886" s="8">
        <f>Table3[[#This Row],[Harga]]*Table3[[#This Row],[Quantity]]</f>
        <v>756000</v>
      </c>
      <c r="T1886">
        <v>0.2</v>
      </c>
      <c r="U1886" s="8">
        <f>Table3[[#This Row],[Discount]]*Table3[[#This Row],[Revenue]]</f>
        <v>151200</v>
      </c>
      <c r="V1886" s="8">
        <f>Table3[[#This Row],[Revenue]]-Table3[[#This Row],[Total Discount]]</f>
        <v>604800</v>
      </c>
    </row>
    <row r="1887" spans="1:22" x14ac:dyDescent="0.35">
      <c r="A1887">
        <v>1883</v>
      </c>
      <c r="B1887" t="s">
        <v>5005</v>
      </c>
      <c r="C1887" s="5">
        <v>43043</v>
      </c>
      <c r="D1887" s="6">
        <v>2017</v>
      </c>
      <c r="E1887" s="5" t="s">
        <v>23</v>
      </c>
      <c r="F1887" s="7">
        <v>4</v>
      </c>
      <c r="G1887" t="s">
        <v>51</v>
      </c>
      <c r="H1887" t="s">
        <v>25</v>
      </c>
      <c r="I1887" t="s">
        <v>621</v>
      </c>
      <c r="J1887" t="s">
        <v>37</v>
      </c>
      <c r="K1887" t="s">
        <v>369</v>
      </c>
      <c r="L1887">
        <v>27405</v>
      </c>
      <c r="M1887" t="s">
        <v>2965</v>
      </c>
      <c r="N1887" t="s">
        <v>30</v>
      </c>
      <c r="O1887" t="s">
        <v>48</v>
      </c>
      <c r="P1887" t="s">
        <v>2966</v>
      </c>
      <c r="Q1887" s="8">
        <v>728000</v>
      </c>
      <c r="R1887">
        <v>3</v>
      </c>
      <c r="S1887" s="8">
        <f>Table3[[#This Row],[Harga]]*Table3[[#This Row],[Quantity]]</f>
        <v>2184000</v>
      </c>
      <c r="T1887">
        <v>0.4</v>
      </c>
      <c r="U1887" s="8">
        <f>Table3[[#This Row],[Discount]]*Table3[[#This Row],[Revenue]]</f>
        <v>873600</v>
      </c>
      <c r="V1887" s="8">
        <f>Table3[[#This Row],[Revenue]]-Table3[[#This Row],[Total Discount]]</f>
        <v>1310400</v>
      </c>
    </row>
    <row r="1888" spans="1:22" x14ac:dyDescent="0.35">
      <c r="A1888">
        <v>1884</v>
      </c>
      <c r="B1888" t="s">
        <v>5006</v>
      </c>
      <c r="C1888" s="5">
        <v>42657</v>
      </c>
      <c r="D1888" s="6">
        <v>2016</v>
      </c>
      <c r="E1888" s="5" t="s">
        <v>44</v>
      </c>
      <c r="F1888" s="7">
        <v>14</v>
      </c>
      <c r="G1888" t="s">
        <v>67</v>
      </c>
      <c r="H1888" t="s">
        <v>25</v>
      </c>
      <c r="I1888" t="s">
        <v>5007</v>
      </c>
      <c r="J1888" t="s">
        <v>27</v>
      </c>
      <c r="K1888" t="s">
        <v>354</v>
      </c>
      <c r="L1888">
        <v>28540</v>
      </c>
      <c r="M1888" t="s">
        <v>5008</v>
      </c>
      <c r="N1888" t="s">
        <v>30</v>
      </c>
      <c r="O1888" t="s">
        <v>108</v>
      </c>
      <c r="P1888" t="s">
        <v>5009</v>
      </c>
      <c r="Q1888" s="8">
        <v>103000</v>
      </c>
      <c r="R1888">
        <v>1</v>
      </c>
      <c r="S1888" s="8">
        <f>Table3[[#This Row],[Harga]]*Table3[[#This Row],[Quantity]]</f>
        <v>103000</v>
      </c>
      <c r="T1888">
        <v>0.2</v>
      </c>
      <c r="U1888" s="8">
        <f>Table3[[#This Row],[Discount]]*Table3[[#This Row],[Revenue]]</f>
        <v>20600</v>
      </c>
      <c r="V1888" s="8">
        <f>Table3[[#This Row],[Revenue]]-Table3[[#This Row],[Total Discount]]</f>
        <v>82400</v>
      </c>
    </row>
    <row r="1889" spans="1:22" x14ac:dyDescent="0.35">
      <c r="A1889">
        <v>1885</v>
      </c>
      <c r="B1889" t="s">
        <v>5010</v>
      </c>
      <c r="C1889" s="5">
        <v>42320</v>
      </c>
      <c r="D1889" s="6">
        <v>2015</v>
      </c>
      <c r="E1889" s="5" t="s">
        <v>23</v>
      </c>
      <c r="F1889" s="7">
        <v>12</v>
      </c>
      <c r="G1889" t="s">
        <v>35</v>
      </c>
      <c r="H1889" t="s">
        <v>25</v>
      </c>
      <c r="I1889" t="s">
        <v>4705</v>
      </c>
      <c r="J1889" t="s">
        <v>37</v>
      </c>
      <c r="K1889" t="s">
        <v>133</v>
      </c>
      <c r="L1889">
        <v>33317</v>
      </c>
      <c r="M1889" t="s">
        <v>5011</v>
      </c>
      <c r="N1889" t="s">
        <v>40</v>
      </c>
      <c r="O1889" t="s">
        <v>96</v>
      </c>
      <c r="P1889" t="s">
        <v>5012</v>
      </c>
      <c r="Q1889" s="8">
        <v>12000</v>
      </c>
      <c r="R1889">
        <v>5</v>
      </c>
      <c r="S1889" s="8">
        <f>Table3[[#This Row],[Harga]]*Table3[[#This Row],[Quantity]]</f>
        <v>60000</v>
      </c>
      <c r="T1889">
        <v>0.2</v>
      </c>
      <c r="U1889" s="8">
        <f>Table3[[#This Row],[Discount]]*Table3[[#This Row],[Revenue]]</f>
        <v>12000</v>
      </c>
      <c r="V1889" s="8">
        <f>Table3[[#This Row],[Revenue]]-Table3[[#This Row],[Total Discount]]</f>
        <v>48000</v>
      </c>
    </row>
    <row r="1890" spans="1:22" x14ac:dyDescent="0.35">
      <c r="A1890">
        <v>1886</v>
      </c>
      <c r="B1890" t="s">
        <v>5013</v>
      </c>
      <c r="C1890" s="5">
        <v>42799</v>
      </c>
      <c r="D1890" s="6">
        <v>2017</v>
      </c>
      <c r="E1890" s="5" t="s">
        <v>159</v>
      </c>
      <c r="F1890" s="7">
        <v>5</v>
      </c>
      <c r="G1890" t="s">
        <v>35</v>
      </c>
      <c r="H1890" t="s">
        <v>25</v>
      </c>
      <c r="I1890" t="s">
        <v>81</v>
      </c>
      <c r="J1890" t="s">
        <v>27</v>
      </c>
      <c r="K1890" t="s">
        <v>236</v>
      </c>
      <c r="L1890">
        <v>53209</v>
      </c>
      <c r="M1890" t="s">
        <v>5014</v>
      </c>
      <c r="N1890" t="s">
        <v>40</v>
      </c>
      <c r="O1890" t="s">
        <v>41</v>
      </c>
      <c r="P1890" t="s">
        <v>5015</v>
      </c>
      <c r="Q1890" s="8">
        <v>26000</v>
      </c>
      <c r="R1890">
        <v>2</v>
      </c>
      <c r="S1890" s="8">
        <f>Table3[[#This Row],[Harga]]*Table3[[#This Row],[Quantity]]</f>
        <v>52000</v>
      </c>
      <c r="T1890">
        <v>0</v>
      </c>
      <c r="U1890" s="8">
        <f>Table3[[#This Row],[Discount]]*Table3[[#This Row],[Revenue]]</f>
        <v>0</v>
      </c>
      <c r="V1890" s="8">
        <f>Table3[[#This Row],[Revenue]]-Table3[[#This Row],[Total Discount]]</f>
        <v>52000</v>
      </c>
    </row>
    <row r="1891" spans="1:22" x14ac:dyDescent="0.35">
      <c r="A1891">
        <v>1887</v>
      </c>
      <c r="B1891" t="s">
        <v>5016</v>
      </c>
      <c r="C1891" s="5">
        <v>42313</v>
      </c>
      <c r="D1891" s="6">
        <v>2015</v>
      </c>
      <c r="E1891" s="5" t="s">
        <v>23</v>
      </c>
      <c r="F1891" s="7">
        <v>5</v>
      </c>
      <c r="G1891" t="s">
        <v>35</v>
      </c>
      <c r="H1891" t="s">
        <v>131</v>
      </c>
      <c r="I1891" t="s">
        <v>765</v>
      </c>
      <c r="J1891" t="s">
        <v>27</v>
      </c>
      <c r="K1891" t="s">
        <v>89</v>
      </c>
      <c r="L1891">
        <v>62301</v>
      </c>
      <c r="M1891" t="s">
        <v>1394</v>
      </c>
      <c r="N1891" t="s">
        <v>40</v>
      </c>
      <c r="O1891" t="s">
        <v>41</v>
      </c>
      <c r="P1891" t="s">
        <v>1395</v>
      </c>
      <c r="Q1891" s="8">
        <v>13000</v>
      </c>
      <c r="R1891">
        <v>6</v>
      </c>
      <c r="S1891" s="8">
        <f>Table3[[#This Row],[Harga]]*Table3[[#This Row],[Quantity]]</f>
        <v>78000</v>
      </c>
      <c r="T1891">
        <v>0.2</v>
      </c>
      <c r="U1891" s="8">
        <f>Table3[[#This Row],[Discount]]*Table3[[#This Row],[Revenue]]</f>
        <v>15600</v>
      </c>
      <c r="V1891" s="8">
        <f>Table3[[#This Row],[Revenue]]-Table3[[#This Row],[Total Discount]]</f>
        <v>62400</v>
      </c>
    </row>
    <row r="1892" spans="1:22" x14ac:dyDescent="0.35">
      <c r="A1892">
        <v>1888</v>
      </c>
      <c r="B1892" t="s">
        <v>5017</v>
      </c>
      <c r="C1892" s="5">
        <v>42559</v>
      </c>
      <c r="D1892" s="6">
        <v>2016</v>
      </c>
      <c r="E1892" s="5" t="s">
        <v>104</v>
      </c>
      <c r="F1892" s="7">
        <v>8</v>
      </c>
      <c r="G1892" t="s">
        <v>51</v>
      </c>
      <c r="H1892" t="s">
        <v>139</v>
      </c>
      <c r="I1892" t="s">
        <v>94</v>
      </c>
      <c r="J1892" t="s">
        <v>27</v>
      </c>
      <c r="K1892" t="s">
        <v>188</v>
      </c>
      <c r="L1892">
        <v>32216</v>
      </c>
      <c r="M1892" t="s">
        <v>2968</v>
      </c>
      <c r="N1892" t="s">
        <v>135</v>
      </c>
      <c r="O1892" t="s">
        <v>136</v>
      </c>
      <c r="P1892" t="s">
        <v>2969</v>
      </c>
      <c r="Q1892" s="8">
        <v>371000</v>
      </c>
      <c r="R1892">
        <v>5</v>
      </c>
      <c r="S1892" s="8">
        <f>Table3[[#This Row],[Harga]]*Table3[[#This Row],[Quantity]]</f>
        <v>1855000</v>
      </c>
      <c r="T1892">
        <v>0.2</v>
      </c>
      <c r="U1892" s="8">
        <f>Table3[[#This Row],[Discount]]*Table3[[#This Row],[Revenue]]</f>
        <v>371000</v>
      </c>
      <c r="V1892" s="8">
        <f>Table3[[#This Row],[Revenue]]-Table3[[#This Row],[Total Discount]]</f>
        <v>1484000</v>
      </c>
    </row>
    <row r="1893" spans="1:22" x14ac:dyDescent="0.35">
      <c r="A1893">
        <v>1889</v>
      </c>
      <c r="B1893" t="s">
        <v>5018</v>
      </c>
      <c r="C1893" s="5">
        <v>42262</v>
      </c>
      <c r="D1893" s="6">
        <v>2015</v>
      </c>
      <c r="E1893" s="5" t="s">
        <v>111</v>
      </c>
      <c r="F1893" s="7">
        <v>15</v>
      </c>
      <c r="G1893" t="s">
        <v>24</v>
      </c>
      <c r="H1893" t="s">
        <v>139</v>
      </c>
      <c r="I1893" t="s">
        <v>2683</v>
      </c>
      <c r="J1893" t="s">
        <v>27</v>
      </c>
      <c r="K1893" t="s">
        <v>227</v>
      </c>
      <c r="L1893">
        <v>36608</v>
      </c>
      <c r="M1893" t="s">
        <v>5019</v>
      </c>
      <c r="N1893" t="s">
        <v>30</v>
      </c>
      <c r="O1893" t="s">
        <v>48</v>
      </c>
      <c r="P1893" t="s">
        <v>5020</v>
      </c>
      <c r="Q1893" s="8">
        <v>802000</v>
      </c>
      <c r="R1893">
        <v>2</v>
      </c>
      <c r="S1893" s="8">
        <f>Table3[[#This Row],[Harga]]*Table3[[#This Row],[Quantity]]</f>
        <v>1604000</v>
      </c>
      <c r="T1893">
        <v>0</v>
      </c>
      <c r="U1893" s="8">
        <f>Table3[[#This Row],[Discount]]*Table3[[#This Row],[Revenue]]</f>
        <v>0</v>
      </c>
      <c r="V1893" s="8">
        <f>Table3[[#This Row],[Revenue]]-Table3[[#This Row],[Total Discount]]</f>
        <v>1604000</v>
      </c>
    </row>
    <row r="1894" spans="1:22" x14ac:dyDescent="0.35">
      <c r="A1894">
        <v>1890</v>
      </c>
      <c r="B1894" t="s">
        <v>5021</v>
      </c>
      <c r="C1894" s="5">
        <v>43017</v>
      </c>
      <c r="D1894" s="6">
        <v>2017</v>
      </c>
      <c r="E1894" s="5" t="s">
        <v>44</v>
      </c>
      <c r="F1894" s="7">
        <v>9</v>
      </c>
      <c r="G1894" t="s">
        <v>51</v>
      </c>
      <c r="H1894" t="s">
        <v>25</v>
      </c>
      <c r="I1894" t="s">
        <v>4177</v>
      </c>
      <c r="J1894" t="s">
        <v>27</v>
      </c>
      <c r="K1894" t="s">
        <v>166</v>
      </c>
      <c r="L1894">
        <v>10024</v>
      </c>
      <c r="M1894" t="s">
        <v>5022</v>
      </c>
      <c r="N1894" t="s">
        <v>40</v>
      </c>
      <c r="O1894" t="s">
        <v>71</v>
      </c>
      <c r="P1894" t="s">
        <v>5023</v>
      </c>
      <c r="Q1894" s="8">
        <v>13000</v>
      </c>
      <c r="R1894">
        <v>3</v>
      </c>
      <c r="S1894" s="8">
        <f>Table3[[#This Row],[Harga]]*Table3[[#This Row],[Quantity]]</f>
        <v>39000</v>
      </c>
      <c r="T1894">
        <v>0.2</v>
      </c>
      <c r="U1894" s="8">
        <f>Table3[[#This Row],[Discount]]*Table3[[#This Row],[Revenue]]</f>
        <v>7800</v>
      </c>
      <c r="V1894" s="8">
        <f>Table3[[#This Row],[Revenue]]-Table3[[#This Row],[Total Discount]]</f>
        <v>31200</v>
      </c>
    </row>
    <row r="1895" spans="1:22" x14ac:dyDescent="0.35">
      <c r="A1895">
        <v>1891</v>
      </c>
      <c r="B1895" t="s">
        <v>5024</v>
      </c>
      <c r="C1895" s="5">
        <v>42261</v>
      </c>
      <c r="D1895" s="6">
        <v>2015</v>
      </c>
      <c r="E1895" s="5" t="s">
        <v>111</v>
      </c>
      <c r="F1895" s="7">
        <v>14</v>
      </c>
      <c r="G1895" t="s">
        <v>35</v>
      </c>
      <c r="H1895" t="s">
        <v>25</v>
      </c>
      <c r="I1895" t="s">
        <v>2846</v>
      </c>
      <c r="J1895" t="s">
        <v>27</v>
      </c>
      <c r="K1895" t="s">
        <v>100</v>
      </c>
      <c r="L1895">
        <v>10011</v>
      </c>
      <c r="M1895" t="s">
        <v>1201</v>
      </c>
      <c r="N1895" t="s">
        <v>40</v>
      </c>
      <c r="O1895" t="s">
        <v>84</v>
      </c>
      <c r="P1895" t="s">
        <v>1202</v>
      </c>
      <c r="Q1895" s="8">
        <v>331000</v>
      </c>
      <c r="R1895">
        <v>6</v>
      </c>
      <c r="S1895" s="8">
        <f>Table3[[#This Row],[Harga]]*Table3[[#This Row],[Quantity]]</f>
        <v>1986000</v>
      </c>
      <c r="T1895">
        <v>0</v>
      </c>
      <c r="U1895" s="8">
        <f>Table3[[#This Row],[Discount]]*Table3[[#This Row],[Revenue]]</f>
        <v>0</v>
      </c>
      <c r="V1895" s="8">
        <f>Table3[[#This Row],[Revenue]]-Table3[[#This Row],[Total Discount]]</f>
        <v>1986000</v>
      </c>
    </row>
    <row r="1896" spans="1:22" x14ac:dyDescent="0.35">
      <c r="A1896">
        <v>1892</v>
      </c>
      <c r="B1896" t="s">
        <v>5025</v>
      </c>
      <c r="C1896" s="5">
        <v>41919</v>
      </c>
      <c r="D1896" s="6">
        <v>2014</v>
      </c>
      <c r="E1896" s="5" t="s">
        <v>44</v>
      </c>
      <c r="F1896" s="7">
        <v>7</v>
      </c>
      <c r="G1896" t="s">
        <v>67</v>
      </c>
      <c r="H1896" t="s">
        <v>25</v>
      </c>
      <c r="I1896" t="s">
        <v>929</v>
      </c>
      <c r="J1896" t="s">
        <v>37</v>
      </c>
      <c r="K1896" t="s">
        <v>324</v>
      </c>
      <c r="L1896">
        <v>75217</v>
      </c>
      <c r="M1896" t="s">
        <v>550</v>
      </c>
      <c r="N1896" t="s">
        <v>40</v>
      </c>
      <c r="O1896" t="s">
        <v>84</v>
      </c>
      <c r="P1896" t="s">
        <v>551</v>
      </c>
      <c r="Q1896" s="8">
        <v>81000</v>
      </c>
      <c r="R1896">
        <v>10</v>
      </c>
      <c r="S1896" s="8">
        <f>Table3[[#This Row],[Harga]]*Table3[[#This Row],[Quantity]]</f>
        <v>810000</v>
      </c>
      <c r="T1896">
        <v>0.2</v>
      </c>
      <c r="U1896" s="8">
        <f>Table3[[#This Row],[Discount]]*Table3[[#This Row],[Revenue]]</f>
        <v>162000</v>
      </c>
      <c r="V1896" s="8">
        <f>Table3[[#This Row],[Revenue]]-Table3[[#This Row],[Total Discount]]</f>
        <v>648000</v>
      </c>
    </row>
    <row r="1897" spans="1:22" x14ac:dyDescent="0.35">
      <c r="A1897">
        <v>1893</v>
      </c>
      <c r="B1897" t="s">
        <v>5026</v>
      </c>
      <c r="C1897" s="5">
        <v>42862</v>
      </c>
      <c r="D1897" s="6">
        <v>2017</v>
      </c>
      <c r="E1897" s="5" t="s">
        <v>87</v>
      </c>
      <c r="F1897" s="7">
        <v>7</v>
      </c>
      <c r="G1897" t="s">
        <v>51</v>
      </c>
      <c r="H1897" t="s">
        <v>139</v>
      </c>
      <c r="I1897" t="s">
        <v>2354</v>
      </c>
      <c r="J1897" t="s">
        <v>37</v>
      </c>
      <c r="K1897" t="s">
        <v>89</v>
      </c>
      <c r="L1897">
        <v>48234</v>
      </c>
      <c r="M1897" t="s">
        <v>1771</v>
      </c>
      <c r="N1897" t="s">
        <v>30</v>
      </c>
      <c r="O1897" t="s">
        <v>108</v>
      </c>
      <c r="P1897" t="s">
        <v>1772</v>
      </c>
      <c r="Q1897" s="8">
        <v>1167000</v>
      </c>
      <c r="R1897">
        <v>5</v>
      </c>
      <c r="S1897" s="8">
        <f>Table3[[#This Row],[Harga]]*Table3[[#This Row],[Quantity]]</f>
        <v>5835000</v>
      </c>
      <c r="T1897">
        <v>0</v>
      </c>
      <c r="U1897" s="8">
        <f>Table3[[#This Row],[Discount]]*Table3[[#This Row],[Revenue]]</f>
        <v>0</v>
      </c>
      <c r="V1897" s="8">
        <f>Table3[[#This Row],[Revenue]]-Table3[[#This Row],[Total Discount]]</f>
        <v>5835000</v>
      </c>
    </row>
    <row r="1898" spans="1:22" x14ac:dyDescent="0.35">
      <c r="A1898">
        <v>1894</v>
      </c>
      <c r="B1898" t="s">
        <v>5027</v>
      </c>
      <c r="C1898" s="5">
        <v>42322</v>
      </c>
      <c r="D1898" s="6">
        <v>2015</v>
      </c>
      <c r="E1898" s="5" t="s">
        <v>23</v>
      </c>
      <c r="F1898" s="7">
        <v>14</v>
      </c>
      <c r="G1898" t="s">
        <v>35</v>
      </c>
      <c r="H1898" t="s">
        <v>105</v>
      </c>
      <c r="I1898" t="s">
        <v>5028</v>
      </c>
      <c r="J1898" t="s">
        <v>27</v>
      </c>
      <c r="K1898" t="s">
        <v>188</v>
      </c>
      <c r="L1898">
        <v>19901</v>
      </c>
      <c r="M1898" t="s">
        <v>1583</v>
      </c>
      <c r="N1898" t="s">
        <v>30</v>
      </c>
      <c r="O1898" t="s">
        <v>55</v>
      </c>
      <c r="P1898" t="s">
        <v>5029</v>
      </c>
      <c r="Q1898" s="8">
        <v>323000</v>
      </c>
      <c r="R1898">
        <v>3</v>
      </c>
      <c r="S1898" s="8">
        <f>Table3[[#This Row],[Harga]]*Table3[[#This Row],[Quantity]]</f>
        <v>969000</v>
      </c>
      <c r="T1898">
        <v>0</v>
      </c>
      <c r="U1898" s="8">
        <f>Table3[[#This Row],[Discount]]*Table3[[#This Row],[Revenue]]</f>
        <v>0</v>
      </c>
      <c r="V1898" s="8">
        <f>Table3[[#This Row],[Revenue]]-Table3[[#This Row],[Total Discount]]</f>
        <v>969000</v>
      </c>
    </row>
    <row r="1899" spans="1:22" x14ac:dyDescent="0.35">
      <c r="A1899">
        <v>1895</v>
      </c>
      <c r="B1899" t="s">
        <v>5030</v>
      </c>
      <c r="C1899" s="5">
        <v>41967</v>
      </c>
      <c r="D1899" s="6">
        <v>2014</v>
      </c>
      <c r="E1899" s="5" t="s">
        <v>23</v>
      </c>
      <c r="F1899" s="7">
        <v>24</v>
      </c>
      <c r="G1899" t="s">
        <v>51</v>
      </c>
      <c r="H1899" t="s">
        <v>25</v>
      </c>
      <c r="I1899" t="s">
        <v>2624</v>
      </c>
      <c r="J1899" t="s">
        <v>37</v>
      </c>
      <c r="K1899" t="s">
        <v>76</v>
      </c>
      <c r="L1899">
        <v>43229</v>
      </c>
      <c r="M1899" t="s">
        <v>5031</v>
      </c>
      <c r="N1899" t="s">
        <v>135</v>
      </c>
      <c r="O1899" t="s">
        <v>136</v>
      </c>
      <c r="P1899" t="s">
        <v>5032</v>
      </c>
      <c r="Q1899" s="8">
        <v>1050000</v>
      </c>
      <c r="R1899">
        <v>5</v>
      </c>
      <c r="S1899" s="8">
        <f>Table3[[#This Row],[Harga]]*Table3[[#This Row],[Quantity]]</f>
        <v>5250000</v>
      </c>
      <c r="T1899">
        <v>0.4</v>
      </c>
      <c r="U1899" s="8">
        <f>Table3[[#This Row],[Discount]]*Table3[[#This Row],[Revenue]]</f>
        <v>2100000</v>
      </c>
      <c r="V1899" s="8">
        <f>Table3[[#This Row],[Revenue]]-Table3[[#This Row],[Total Discount]]</f>
        <v>3150000</v>
      </c>
    </row>
    <row r="1900" spans="1:22" x14ac:dyDescent="0.35">
      <c r="A1900">
        <v>1896</v>
      </c>
      <c r="B1900" t="s">
        <v>5033</v>
      </c>
      <c r="C1900" s="5">
        <v>41737</v>
      </c>
      <c r="D1900" s="6">
        <v>2014</v>
      </c>
      <c r="E1900" s="5" t="s">
        <v>58</v>
      </c>
      <c r="F1900" s="7">
        <v>8</v>
      </c>
      <c r="G1900" t="s">
        <v>24</v>
      </c>
      <c r="H1900" t="s">
        <v>25</v>
      </c>
      <c r="I1900" t="s">
        <v>2539</v>
      </c>
      <c r="J1900" t="s">
        <v>37</v>
      </c>
      <c r="K1900" t="s">
        <v>38</v>
      </c>
      <c r="L1900">
        <v>85301</v>
      </c>
      <c r="M1900" t="s">
        <v>5034</v>
      </c>
      <c r="N1900" t="s">
        <v>40</v>
      </c>
      <c r="O1900" t="s">
        <v>180</v>
      </c>
      <c r="P1900" t="s">
        <v>5035</v>
      </c>
      <c r="Q1900" s="8">
        <v>3000</v>
      </c>
      <c r="R1900">
        <v>2</v>
      </c>
      <c r="S1900" s="8">
        <f>Table3[[#This Row],[Harga]]*Table3[[#This Row],[Quantity]]</f>
        <v>6000</v>
      </c>
      <c r="T1900">
        <v>0.2</v>
      </c>
      <c r="U1900" s="8">
        <f>Table3[[#This Row],[Discount]]*Table3[[#This Row],[Revenue]]</f>
        <v>1200</v>
      </c>
      <c r="V1900" s="8">
        <f>Table3[[#This Row],[Revenue]]-Table3[[#This Row],[Total Discount]]</f>
        <v>4800</v>
      </c>
    </row>
    <row r="1901" spans="1:22" x14ac:dyDescent="0.35">
      <c r="A1901">
        <v>1897</v>
      </c>
      <c r="B1901" t="s">
        <v>5036</v>
      </c>
      <c r="C1901" s="5">
        <v>41846</v>
      </c>
      <c r="D1901" s="6">
        <v>2014</v>
      </c>
      <c r="E1901" s="5" t="s">
        <v>104</v>
      </c>
      <c r="F1901" s="7">
        <v>26</v>
      </c>
      <c r="G1901" t="s">
        <v>24</v>
      </c>
      <c r="H1901" t="s">
        <v>139</v>
      </c>
      <c r="I1901" t="s">
        <v>187</v>
      </c>
      <c r="J1901" t="s">
        <v>27</v>
      </c>
      <c r="K1901" t="s">
        <v>127</v>
      </c>
      <c r="L1901">
        <v>89031</v>
      </c>
      <c r="M1901" t="s">
        <v>944</v>
      </c>
      <c r="N1901" t="s">
        <v>135</v>
      </c>
      <c r="O1901" t="s">
        <v>136</v>
      </c>
      <c r="P1901" t="s">
        <v>945</v>
      </c>
      <c r="Q1901" s="8">
        <v>2736000</v>
      </c>
      <c r="R1901">
        <v>2</v>
      </c>
      <c r="S1901" s="8">
        <f>Table3[[#This Row],[Harga]]*Table3[[#This Row],[Quantity]]</f>
        <v>5472000</v>
      </c>
      <c r="T1901">
        <v>0.2</v>
      </c>
      <c r="U1901" s="8">
        <f>Table3[[#This Row],[Discount]]*Table3[[#This Row],[Revenue]]</f>
        <v>1094400</v>
      </c>
      <c r="V1901" s="8">
        <f>Table3[[#This Row],[Revenue]]-Table3[[#This Row],[Total Discount]]</f>
        <v>4377600</v>
      </c>
    </row>
    <row r="1902" spans="1:22" x14ac:dyDescent="0.35">
      <c r="A1902">
        <v>1898</v>
      </c>
      <c r="B1902" t="s">
        <v>5037</v>
      </c>
      <c r="C1902" s="5">
        <v>41798</v>
      </c>
      <c r="D1902" s="6">
        <v>2014</v>
      </c>
      <c r="E1902" s="5" t="s">
        <v>34</v>
      </c>
      <c r="F1902" s="7">
        <v>8</v>
      </c>
      <c r="G1902" t="s">
        <v>51</v>
      </c>
      <c r="H1902" t="s">
        <v>25</v>
      </c>
      <c r="I1902" t="s">
        <v>5038</v>
      </c>
      <c r="J1902" t="s">
        <v>37</v>
      </c>
      <c r="K1902" t="s">
        <v>118</v>
      </c>
      <c r="L1902">
        <v>37620</v>
      </c>
      <c r="M1902" t="s">
        <v>1454</v>
      </c>
      <c r="N1902" t="s">
        <v>30</v>
      </c>
      <c r="O1902" t="s">
        <v>108</v>
      </c>
      <c r="P1902" t="s">
        <v>1455</v>
      </c>
      <c r="Q1902" s="8">
        <v>284000</v>
      </c>
      <c r="R1902">
        <v>3</v>
      </c>
      <c r="S1902" s="8">
        <f>Table3[[#This Row],[Harga]]*Table3[[#This Row],[Quantity]]</f>
        <v>852000</v>
      </c>
      <c r="T1902">
        <v>0.2</v>
      </c>
      <c r="U1902" s="8">
        <f>Table3[[#This Row],[Discount]]*Table3[[#This Row],[Revenue]]</f>
        <v>170400</v>
      </c>
      <c r="V1902" s="8">
        <f>Table3[[#This Row],[Revenue]]-Table3[[#This Row],[Total Discount]]</f>
        <v>681600</v>
      </c>
    </row>
    <row r="1903" spans="1:22" x14ac:dyDescent="0.35">
      <c r="A1903">
        <v>1899</v>
      </c>
      <c r="B1903" t="s">
        <v>5039</v>
      </c>
      <c r="C1903" s="5">
        <v>41940</v>
      </c>
      <c r="D1903" s="6">
        <v>2014</v>
      </c>
      <c r="E1903" s="5" t="s">
        <v>44</v>
      </c>
      <c r="F1903" s="7">
        <v>28</v>
      </c>
      <c r="G1903" t="s">
        <v>24</v>
      </c>
      <c r="H1903" t="s">
        <v>139</v>
      </c>
      <c r="I1903" t="s">
        <v>2467</v>
      </c>
      <c r="J1903" t="s">
        <v>37</v>
      </c>
      <c r="K1903" t="s">
        <v>500</v>
      </c>
      <c r="L1903">
        <v>90049</v>
      </c>
      <c r="M1903" t="s">
        <v>1946</v>
      </c>
      <c r="N1903" t="s">
        <v>40</v>
      </c>
      <c r="O1903" t="s">
        <v>71</v>
      </c>
      <c r="P1903" t="s">
        <v>1947</v>
      </c>
      <c r="Q1903" s="8">
        <v>3000</v>
      </c>
      <c r="R1903">
        <v>2</v>
      </c>
      <c r="S1903" s="8">
        <f>Table3[[#This Row],[Harga]]*Table3[[#This Row],[Quantity]]</f>
        <v>6000</v>
      </c>
      <c r="T1903">
        <v>0.2</v>
      </c>
      <c r="U1903" s="8">
        <f>Table3[[#This Row],[Discount]]*Table3[[#This Row],[Revenue]]</f>
        <v>1200</v>
      </c>
      <c r="V1903" s="8">
        <f>Table3[[#This Row],[Revenue]]-Table3[[#This Row],[Total Discount]]</f>
        <v>4800</v>
      </c>
    </row>
    <row r="1904" spans="1:22" x14ac:dyDescent="0.35">
      <c r="A1904">
        <v>1900</v>
      </c>
      <c r="B1904" t="s">
        <v>5040</v>
      </c>
      <c r="C1904" s="5">
        <v>43064</v>
      </c>
      <c r="D1904" s="6">
        <v>2017</v>
      </c>
      <c r="E1904" s="5" t="s">
        <v>23</v>
      </c>
      <c r="F1904" s="7">
        <v>25</v>
      </c>
      <c r="G1904" t="s">
        <v>24</v>
      </c>
      <c r="H1904" t="s">
        <v>139</v>
      </c>
      <c r="I1904" t="s">
        <v>2295</v>
      </c>
      <c r="J1904" t="s">
        <v>75</v>
      </c>
      <c r="K1904" t="s">
        <v>46</v>
      </c>
      <c r="L1904">
        <v>48187</v>
      </c>
      <c r="M1904" t="s">
        <v>3313</v>
      </c>
      <c r="N1904" t="s">
        <v>40</v>
      </c>
      <c r="O1904" t="s">
        <v>84</v>
      </c>
      <c r="P1904" t="s">
        <v>3314</v>
      </c>
      <c r="Q1904" s="8">
        <v>502000</v>
      </c>
      <c r="R1904">
        <v>3</v>
      </c>
      <c r="S1904" s="8">
        <f>Table3[[#This Row],[Harga]]*Table3[[#This Row],[Quantity]]</f>
        <v>1506000</v>
      </c>
      <c r="T1904">
        <v>0</v>
      </c>
      <c r="U1904" s="8">
        <f>Table3[[#This Row],[Discount]]*Table3[[#This Row],[Revenue]]</f>
        <v>0</v>
      </c>
      <c r="V1904" s="8">
        <f>Table3[[#This Row],[Revenue]]-Table3[[#This Row],[Total Discount]]</f>
        <v>1506000</v>
      </c>
    </row>
    <row r="1905" spans="1:22" x14ac:dyDescent="0.35">
      <c r="A1905">
        <v>1901</v>
      </c>
      <c r="B1905" t="s">
        <v>5041</v>
      </c>
      <c r="C1905" s="5">
        <v>43000</v>
      </c>
      <c r="D1905" s="6">
        <v>2017</v>
      </c>
      <c r="E1905" s="5" t="s">
        <v>111</v>
      </c>
      <c r="F1905" s="7">
        <v>22</v>
      </c>
      <c r="G1905" t="s">
        <v>35</v>
      </c>
      <c r="H1905" t="s">
        <v>25</v>
      </c>
      <c r="I1905" t="s">
        <v>212</v>
      </c>
      <c r="J1905" t="s">
        <v>27</v>
      </c>
      <c r="K1905" t="s">
        <v>61</v>
      </c>
      <c r="L1905">
        <v>72701</v>
      </c>
      <c r="M1905" t="s">
        <v>5042</v>
      </c>
      <c r="N1905" t="s">
        <v>40</v>
      </c>
      <c r="O1905" t="s">
        <v>71</v>
      </c>
      <c r="P1905" t="s">
        <v>5043</v>
      </c>
      <c r="Q1905" s="8">
        <v>692000</v>
      </c>
      <c r="R1905">
        <v>4</v>
      </c>
      <c r="S1905" s="8">
        <f>Table3[[#This Row],[Harga]]*Table3[[#This Row],[Quantity]]</f>
        <v>2768000</v>
      </c>
      <c r="T1905">
        <v>0</v>
      </c>
      <c r="U1905" s="8">
        <f>Table3[[#This Row],[Discount]]*Table3[[#This Row],[Revenue]]</f>
        <v>0</v>
      </c>
      <c r="V1905" s="8">
        <f>Table3[[#This Row],[Revenue]]-Table3[[#This Row],[Total Discount]]</f>
        <v>2768000</v>
      </c>
    </row>
    <row r="1906" spans="1:22" x14ac:dyDescent="0.35">
      <c r="A1906">
        <v>1902</v>
      </c>
      <c r="B1906" t="s">
        <v>5044</v>
      </c>
      <c r="C1906" s="5">
        <v>42342</v>
      </c>
      <c r="D1906" s="6">
        <v>2015</v>
      </c>
      <c r="E1906" s="5" t="s">
        <v>66</v>
      </c>
      <c r="F1906" s="7">
        <v>4</v>
      </c>
      <c r="G1906" t="s">
        <v>51</v>
      </c>
      <c r="H1906" t="s">
        <v>25</v>
      </c>
      <c r="I1906" t="s">
        <v>499</v>
      </c>
      <c r="J1906" t="s">
        <v>37</v>
      </c>
      <c r="K1906" t="s">
        <v>218</v>
      </c>
      <c r="L1906">
        <v>65807</v>
      </c>
      <c r="M1906" t="s">
        <v>1897</v>
      </c>
      <c r="N1906" t="s">
        <v>40</v>
      </c>
      <c r="O1906" t="s">
        <v>63</v>
      </c>
      <c r="P1906" t="s">
        <v>1898</v>
      </c>
      <c r="Q1906" s="8">
        <v>30000</v>
      </c>
      <c r="R1906">
        <v>7</v>
      </c>
      <c r="S1906" s="8">
        <f>Table3[[#This Row],[Harga]]*Table3[[#This Row],[Quantity]]</f>
        <v>210000</v>
      </c>
      <c r="T1906">
        <v>0</v>
      </c>
      <c r="U1906" s="8">
        <f>Table3[[#This Row],[Discount]]*Table3[[#This Row],[Revenue]]</f>
        <v>0</v>
      </c>
      <c r="V1906" s="8">
        <f>Table3[[#This Row],[Revenue]]-Table3[[#This Row],[Total Discount]]</f>
        <v>210000</v>
      </c>
    </row>
    <row r="1907" spans="1:22" x14ac:dyDescent="0.35">
      <c r="A1907">
        <v>1903</v>
      </c>
      <c r="B1907" t="s">
        <v>5045</v>
      </c>
      <c r="C1907" s="5">
        <v>42268</v>
      </c>
      <c r="D1907" s="6">
        <v>2015</v>
      </c>
      <c r="E1907" s="5" t="s">
        <v>111</v>
      </c>
      <c r="F1907" s="7">
        <v>21</v>
      </c>
      <c r="G1907" t="s">
        <v>51</v>
      </c>
      <c r="H1907" t="s">
        <v>25</v>
      </c>
      <c r="I1907" t="s">
        <v>5046</v>
      </c>
      <c r="J1907" t="s">
        <v>75</v>
      </c>
      <c r="K1907" t="s">
        <v>651</v>
      </c>
      <c r="L1907">
        <v>2169</v>
      </c>
      <c r="M1907" t="s">
        <v>5047</v>
      </c>
      <c r="N1907" t="s">
        <v>30</v>
      </c>
      <c r="O1907" t="s">
        <v>55</v>
      </c>
      <c r="P1907" t="s">
        <v>5048</v>
      </c>
      <c r="Q1907" s="8">
        <v>86000</v>
      </c>
      <c r="R1907">
        <v>2</v>
      </c>
      <c r="S1907" s="8">
        <f>Table3[[#This Row],[Harga]]*Table3[[#This Row],[Quantity]]</f>
        <v>172000</v>
      </c>
      <c r="T1907">
        <v>0</v>
      </c>
      <c r="U1907" s="8">
        <f>Table3[[#This Row],[Discount]]*Table3[[#This Row],[Revenue]]</f>
        <v>0</v>
      </c>
      <c r="V1907" s="8">
        <f>Table3[[#This Row],[Revenue]]-Table3[[#This Row],[Total Discount]]</f>
        <v>172000</v>
      </c>
    </row>
    <row r="1908" spans="1:22" x14ac:dyDescent="0.35">
      <c r="A1908">
        <v>1904</v>
      </c>
      <c r="B1908" t="s">
        <v>5049</v>
      </c>
      <c r="C1908" s="5">
        <v>43065</v>
      </c>
      <c r="D1908" s="6">
        <v>2017</v>
      </c>
      <c r="E1908" s="5" t="s">
        <v>23</v>
      </c>
      <c r="F1908" s="7">
        <v>26</v>
      </c>
      <c r="G1908" t="s">
        <v>116</v>
      </c>
      <c r="H1908" t="s">
        <v>25</v>
      </c>
      <c r="I1908" t="s">
        <v>729</v>
      </c>
      <c r="J1908" t="s">
        <v>27</v>
      </c>
      <c r="K1908" t="s">
        <v>324</v>
      </c>
      <c r="L1908">
        <v>61107</v>
      </c>
      <c r="M1908" t="s">
        <v>1889</v>
      </c>
      <c r="N1908" t="s">
        <v>40</v>
      </c>
      <c r="O1908" t="s">
        <v>71</v>
      </c>
      <c r="P1908" t="s">
        <v>1890</v>
      </c>
      <c r="Q1908" s="8">
        <v>26000</v>
      </c>
      <c r="R1908">
        <v>8</v>
      </c>
      <c r="S1908" s="8">
        <f>Table3[[#This Row],[Harga]]*Table3[[#This Row],[Quantity]]</f>
        <v>208000</v>
      </c>
      <c r="T1908">
        <v>0.8</v>
      </c>
      <c r="U1908" s="8">
        <f>Table3[[#This Row],[Discount]]*Table3[[#This Row],[Revenue]]</f>
        <v>166400</v>
      </c>
      <c r="V1908" s="8">
        <f>Table3[[#This Row],[Revenue]]-Table3[[#This Row],[Total Discount]]</f>
        <v>41600</v>
      </c>
    </row>
    <row r="1909" spans="1:22" x14ac:dyDescent="0.35">
      <c r="A1909">
        <v>1905</v>
      </c>
      <c r="B1909" t="s">
        <v>5050</v>
      </c>
      <c r="C1909" s="5">
        <v>42892</v>
      </c>
      <c r="D1909" s="6">
        <v>2017</v>
      </c>
      <c r="E1909" s="5" t="s">
        <v>34</v>
      </c>
      <c r="F1909" s="7">
        <v>6</v>
      </c>
      <c r="G1909" t="s">
        <v>67</v>
      </c>
      <c r="H1909" t="s">
        <v>139</v>
      </c>
      <c r="I1909" t="s">
        <v>4444</v>
      </c>
      <c r="J1909" t="s">
        <v>75</v>
      </c>
      <c r="K1909" t="s">
        <v>46</v>
      </c>
      <c r="L1909">
        <v>94122</v>
      </c>
      <c r="M1909" t="s">
        <v>5051</v>
      </c>
      <c r="N1909" t="s">
        <v>30</v>
      </c>
      <c r="O1909" t="s">
        <v>55</v>
      </c>
      <c r="P1909" t="s">
        <v>5052</v>
      </c>
      <c r="Q1909" s="8">
        <v>5000</v>
      </c>
      <c r="R1909">
        <v>1</v>
      </c>
      <c r="S1909" s="8">
        <f>Table3[[#This Row],[Harga]]*Table3[[#This Row],[Quantity]]</f>
        <v>5000</v>
      </c>
      <c r="T1909">
        <v>0</v>
      </c>
      <c r="U1909" s="8">
        <f>Table3[[#This Row],[Discount]]*Table3[[#This Row],[Revenue]]</f>
        <v>0</v>
      </c>
      <c r="V1909" s="8">
        <f>Table3[[#This Row],[Revenue]]-Table3[[#This Row],[Total Discount]]</f>
        <v>5000</v>
      </c>
    </row>
    <row r="1910" spans="1:22" x14ac:dyDescent="0.35">
      <c r="A1910">
        <v>1906</v>
      </c>
      <c r="B1910" t="s">
        <v>5053</v>
      </c>
      <c r="C1910" s="5">
        <v>43031</v>
      </c>
      <c r="D1910" s="6">
        <v>2017</v>
      </c>
      <c r="E1910" s="5" t="s">
        <v>44</v>
      </c>
      <c r="F1910" s="7">
        <v>23</v>
      </c>
      <c r="G1910" t="s">
        <v>35</v>
      </c>
      <c r="H1910" t="s">
        <v>25</v>
      </c>
      <c r="I1910" t="s">
        <v>4100</v>
      </c>
      <c r="J1910" t="s">
        <v>27</v>
      </c>
      <c r="K1910" t="s">
        <v>545</v>
      </c>
      <c r="L1910">
        <v>78207</v>
      </c>
      <c r="M1910" t="s">
        <v>2376</v>
      </c>
      <c r="N1910" t="s">
        <v>40</v>
      </c>
      <c r="O1910" t="s">
        <v>71</v>
      </c>
      <c r="P1910" t="s">
        <v>689</v>
      </c>
      <c r="Q1910" s="8">
        <v>30000</v>
      </c>
      <c r="R1910">
        <v>3</v>
      </c>
      <c r="S1910" s="8">
        <f>Table3[[#This Row],[Harga]]*Table3[[#This Row],[Quantity]]</f>
        <v>90000</v>
      </c>
      <c r="T1910">
        <v>0.8</v>
      </c>
      <c r="U1910" s="8">
        <f>Table3[[#This Row],[Discount]]*Table3[[#This Row],[Revenue]]</f>
        <v>72000</v>
      </c>
      <c r="V1910" s="8">
        <f>Table3[[#This Row],[Revenue]]-Table3[[#This Row],[Total Discount]]</f>
        <v>18000</v>
      </c>
    </row>
    <row r="1911" spans="1:22" x14ac:dyDescent="0.35">
      <c r="A1911">
        <v>1907</v>
      </c>
      <c r="B1911" t="s">
        <v>5054</v>
      </c>
      <c r="C1911" s="5">
        <v>41993</v>
      </c>
      <c r="D1911" s="6">
        <v>2014</v>
      </c>
      <c r="E1911" s="5" t="s">
        <v>66</v>
      </c>
      <c r="F1911" s="7">
        <v>20</v>
      </c>
      <c r="G1911" t="s">
        <v>24</v>
      </c>
      <c r="H1911" t="s">
        <v>25</v>
      </c>
      <c r="I1911" t="s">
        <v>3918</v>
      </c>
      <c r="J1911" t="s">
        <v>27</v>
      </c>
      <c r="K1911" t="s">
        <v>651</v>
      </c>
      <c r="L1911">
        <v>80229</v>
      </c>
      <c r="M1911" t="s">
        <v>5055</v>
      </c>
      <c r="N1911" t="s">
        <v>135</v>
      </c>
      <c r="O1911" t="s">
        <v>162</v>
      </c>
      <c r="P1911" t="s">
        <v>5056</v>
      </c>
      <c r="Q1911" s="8">
        <v>448000</v>
      </c>
      <c r="R1911">
        <v>7</v>
      </c>
      <c r="S1911" s="8">
        <f>Table3[[#This Row],[Harga]]*Table3[[#This Row],[Quantity]]</f>
        <v>3136000</v>
      </c>
      <c r="T1911">
        <v>0.2</v>
      </c>
      <c r="U1911" s="8">
        <f>Table3[[#This Row],[Discount]]*Table3[[#This Row],[Revenue]]</f>
        <v>627200</v>
      </c>
      <c r="V1911" s="8">
        <f>Table3[[#This Row],[Revenue]]-Table3[[#This Row],[Total Discount]]</f>
        <v>2508800</v>
      </c>
    </row>
    <row r="1912" spans="1:22" x14ac:dyDescent="0.35">
      <c r="A1912">
        <v>1908</v>
      </c>
      <c r="B1912" t="s">
        <v>5057</v>
      </c>
      <c r="C1912" s="5">
        <v>42783</v>
      </c>
      <c r="D1912" s="6">
        <v>2017</v>
      </c>
      <c r="E1912" s="5" t="s">
        <v>344</v>
      </c>
      <c r="F1912" s="7">
        <v>17</v>
      </c>
      <c r="G1912" t="s">
        <v>24</v>
      </c>
      <c r="H1912" t="s">
        <v>25</v>
      </c>
      <c r="I1912" t="s">
        <v>2311</v>
      </c>
      <c r="J1912" t="s">
        <v>75</v>
      </c>
      <c r="K1912" t="s">
        <v>151</v>
      </c>
      <c r="L1912">
        <v>60653</v>
      </c>
      <c r="M1912" t="s">
        <v>4755</v>
      </c>
      <c r="N1912" t="s">
        <v>30</v>
      </c>
      <c r="O1912" t="s">
        <v>48</v>
      </c>
      <c r="P1912" t="s">
        <v>4756</v>
      </c>
      <c r="Q1912" s="8">
        <v>514000</v>
      </c>
      <c r="R1912">
        <v>3</v>
      </c>
      <c r="S1912" s="8">
        <f>Table3[[#This Row],[Harga]]*Table3[[#This Row],[Quantity]]</f>
        <v>1542000</v>
      </c>
      <c r="T1912">
        <v>0.5</v>
      </c>
      <c r="U1912" s="8">
        <f>Table3[[#This Row],[Discount]]*Table3[[#This Row],[Revenue]]</f>
        <v>771000</v>
      </c>
      <c r="V1912" s="8">
        <f>Table3[[#This Row],[Revenue]]-Table3[[#This Row],[Total Discount]]</f>
        <v>771000</v>
      </c>
    </row>
    <row r="1913" spans="1:22" x14ac:dyDescent="0.35">
      <c r="A1913">
        <v>1909</v>
      </c>
      <c r="B1913" t="s">
        <v>5058</v>
      </c>
      <c r="C1913" s="5">
        <v>41762</v>
      </c>
      <c r="D1913" s="6">
        <v>2014</v>
      </c>
      <c r="E1913" s="5" t="s">
        <v>87</v>
      </c>
      <c r="F1913" s="7">
        <v>3</v>
      </c>
      <c r="G1913" t="s">
        <v>67</v>
      </c>
      <c r="H1913" t="s">
        <v>25</v>
      </c>
      <c r="I1913" t="s">
        <v>5007</v>
      </c>
      <c r="J1913" t="s">
        <v>27</v>
      </c>
      <c r="K1913" t="s">
        <v>166</v>
      </c>
      <c r="L1913">
        <v>10701</v>
      </c>
      <c r="M1913" t="s">
        <v>5059</v>
      </c>
      <c r="N1913" t="s">
        <v>40</v>
      </c>
      <c r="O1913" t="s">
        <v>71</v>
      </c>
      <c r="P1913" t="s">
        <v>5060</v>
      </c>
      <c r="Q1913" s="8">
        <v>41000</v>
      </c>
      <c r="R1913">
        <v>3</v>
      </c>
      <c r="S1913" s="8">
        <f>Table3[[#This Row],[Harga]]*Table3[[#This Row],[Quantity]]</f>
        <v>123000</v>
      </c>
      <c r="T1913">
        <v>0.2</v>
      </c>
      <c r="U1913" s="8">
        <f>Table3[[#This Row],[Discount]]*Table3[[#This Row],[Revenue]]</f>
        <v>24600</v>
      </c>
      <c r="V1913" s="8">
        <f>Table3[[#This Row],[Revenue]]-Table3[[#This Row],[Total Discount]]</f>
        <v>98400</v>
      </c>
    </row>
    <row r="1914" spans="1:22" x14ac:dyDescent="0.35">
      <c r="A1914">
        <v>1910</v>
      </c>
      <c r="B1914" t="s">
        <v>5061</v>
      </c>
      <c r="C1914" s="5">
        <v>43025</v>
      </c>
      <c r="D1914" s="6">
        <v>2017</v>
      </c>
      <c r="E1914" s="5" t="s">
        <v>44</v>
      </c>
      <c r="F1914" s="7">
        <v>17</v>
      </c>
      <c r="G1914" t="s">
        <v>24</v>
      </c>
      <c r="H1914" t="s">
        <v>25</v>
      </c>
      <c r="I1914" t="s">
        <v>951</v>
      </c>
      <c r="J1914" t="s">
        <v>27</v>
      </c>
      <c r="K1914" t="s">
        <v>166</v>
      </c>
      <c r="L1914">
        <v>92037</v>
      </c>
      <c r="M1914" t="s">
        <v>5062</v>
      </c>
      <c r="N1914" t="s">
        <v>40</v>
      </c>
      <c r="O1914" t="s">
        <v>96</v>
      </c>
      <c r="P1914" t="s">
        <v>5063</v>
      </c>
      <c r="Q1914" s="8">
        <v>11000</v>
      </c>
      <c r="R1914">
        <v>4</v>
      </c>
      <c r="S1914" s="8">
        <f>Table3[[#This Row],[Harga]]*Table3[[#This Row],[Quantity]]</f>
        <v>44000</v>
      </c>
      <c r="T1914">
        <v>0</v>
      </c>
      <c r="U1914" s="8">
        <f>Table3[[#This Row],[Discount]]*Table3[[#This Row],[Revenue]]</f>
        <v>0</v>
      </c>
      <c r="V1914" s="8">
        <f>Table3[[#This Row],[Revenue]]-Table3[[#This Row],[Total Discount]]</f>
        <v>44000</v>
      </c>
    </row>
    <row r="1915" spans="1:22" x14ac:dyDescent="0.35">
      <c r="A1915">
        <v>1911</v>
      </c>
      <c r="B1915" t="s">
        <v>5064</v>
      </c>
      <c r="C1915" s="5">
        <v>42336</v>
      </c>
      <c r="D1915" s="6">
        <v>2015</v>
      </c>
      <c r="E1915" s="5" t="s">
        <v>23</v>
      </c>
      <c r="F1915" s="7">
        <v>28</v>
      </c>
      <c r="G1915" t="s">
        <v>24</v>
      </c>
      <c r="H1915" t="s">
        <v>139</v>
      </c>
      <c r="I1915" t="s">
        <v>349</v>
      </c>
      <c r="J1915" t="s">
        <v>27</v>
      </c>
      <c r="K1915" t="s">
        <v>222</v>
      </c>
      <c r="L1915">
        <v>61821</v>
      </c>
      <c r="M1915" t="s">
        <v>5065</v>
      </c>
      <c r="N1915" t="s">
        <v>30</v>
      </c>
      <c r="O1915" t="s">
        <v>55</v>
      </c>
      <c r="P1915" t="s">
        <v>5066</v>
      </c>
      <c r="Q1915" s="8">
        <v>152000</v>
      </c>
      <c r="R1915">
        <v>5</v>
      </c>
      <c r="S1915" s="8">
        <f>Table3[[#This Row],[Harga]]*Table3[[#This Row],[Quantity]]</f>
        <v>760000</v>
      </c>
      <c r="T1915">
        <v>0.6</v>
      </c>
      <c r="U1915" s="8">
        <f>Table3[[#This Row],[Discount]]*Table3[[#This Row],[Revenue]]</f>
        <v>456000</v>
      </c>
      <c r="V1915" s="8">
        <f>Table3[[#This Row],[Revenue]]-Table3[[#This Row],[Total Discount]]</f>
        <v>304000</v>
      </c>
    </row>
    <row r="1916" spans="1:22" x14ac:dyDescent="0.35">
      <c r="A1916">
        <v>1912</v>
      </c>
      <c r="B1916" t="s">
        <v>5067</v>
      </c>
      <c r="C1916" s="5">
        <v>41847</v>
      </c>
      <c r="D1916" s="6">
        <v>2014</v>
      </c>
      <c r="E1916" s="5" t="s">
        <v>104</v>
      </c>
      <c r="F1916" s="7">
        <v>27</v>
      </c>
      <c r="G1916" t="s">
        <v>24</v>
      </c>
      <c r="H1916" t="s">
        <v>139</v>
      </c>
      <c r="I1916" t="s">
        <v>2947</v>
      </c>
      <c r="J1916" t="s">
        <v>27</v>
      </c>
      <c r="K1916" t="s">
        <v>53</v>
      </c>
      <c r="L1916">
        <v>94122</v>
      </c>
      <c r="M1916" t="s">
        <v>3641</v>
      </c>
      <c r="N1916" t="s">
        <v>135</v>
      </c>
      <c r="O1916" t="s">
        <v>162</v>
      </c>
      <c r="P1916" t="s">
        <v>3642</v>
      </c>
      <c r="Q1916" s="8">
        <v>595000</v>
      </c>
      <c r="R1916">
        <v>2</v>
      </c>
      <c r="S1916" s="8">
        <f>Table3[[#This Row],[Harga]]*Table3[[#This Row],[Quantity]]</f>
        <v>1190000</v>
      </c>
      <c r="T1916">
        <v>0</v>
      </c>
      <c r="U1916" s="8">
        <f>Table3[[#This Row],[Discount]]*Table3[[#This Row],[Revenue]]</f>
        <v>0</v>
      </c>
      <c r="V1916" s="8">
        <f>Table3[[#This Row],[Revenue]]-Table3[[#This Row],[Total Discount]]</f>
        <v>1190000</v>
      </c>
    </row>
    <row r="1917" spans="1:22" x14ac:dyDescent="0.35">
      <c r="A1917">
        <v>1913</v>
      </c>
      <c r="B1917" t="s">
        <v>5068</v>
      </c>
      <c r="C1917" s="5">
        <v>42848</v>
      </c>
      <c r="D1917" s="6">
        <v>2017</v>
      </c>
      <c r="E1917" s="5" t="s">
        <v>58</v>
      </c>
      <c r="F1917" s="7">
        <v>23</v>
      </c>
      <c r="G1917" t="s">
        <v>51</v>
      </c>
      <c r="H1917" t="s">
        <v>25</v>
      </c>
      <c r="I1917" t="s">
        <v>1204</v>
      </c>
      <c r="J1917" t="s">
        <v>27</v>
      </c>
      <c r="K1917" t="s">
        <v>151</v>
      </c>
      <c r="L1917">
        <v>46226</v>
      </c>
      <c r="M1917" t="s">
        <v>4885</v>
      </c>
      <c r="N1917" t="s">
        <v>135</v>
      </c>
      <c r="O1917" t="s">
        <v>162</v>
      </c>
      <c r="P1917" t="s">
        <v>4886</v>
      </c>
      <c r="Q1917" s="8">
        <v>259000</v>
      </c>
      <c r="R1917">
        <v>6</v>
      </c>
      <c r="S1917" s="8">
        <f>Table3[[#This Row],[Harga]]*Table3[[#This Row],[Quantity]]</f>
        <v>1554000</v>
      </c>
      <c r="T1917">
        <v>0</v>
      </c>
      <c r="U1917" s="8">
        <f>Table3[[#This Row],[Discount]]*Table3[[#This Row],[Revenue]]</f>
        <v>0</v>
      </c>
      <c r="V1917" s="8">
        <f>Table3[[#This Row],[Revenue]]-Table3[[#This Row],[Total Discount]]</f>
        <v>1554000</v>
      </c>
    </row>
    <row r="1918" spans="1:22" x14ac:dyDescent="0.35">
      <c r="A1918">
        <v>1914</v>
      </c>
      <c r="B1918" t="s">
        <v>5069</v>
      </c>
      <c r="C1918" s="5">
        <v>42300</v>
      </c>
      <c r="D1918" s="6">
        <v>2015</v>
      </c>
      <c r="E1918" s="5" t="s">
        <v>44</v>
      </c>
      <c r="F1918" s="7">
        <v>23</v>
      </c>
      <c r="G1918" t="s">
        <v>67</v>
      </c>
      <c r="H1918" t="s">
        <v>25</v>
      </c>
      <c r="I1918" t="s">
        <v>1341</v>
      </c>
      <c r="J1918" t="s">
        <v>27</v>
      </c>
      <c r="K1918" t="s">
        <v>248</v>
      </c>
      <c r="L1918">
        <v>92105</v>
      </c>
      <c r="M1918" t="s">
        <v>1535</v>
      </c>
      <c r="N1918" t="s">
        <v>135</v>
      </c>
      <c r="O1918" t="s">
        <v>162</v>
      </c>
      <c r="P1918" t="s">
        <v>1536</v>
      </c>
      <c r="Q1918" s="8">
        <v>116000</v>
      </c>
      <c r="R1918">
        <v>9</v>
      </c>
      <c r="S1918" s="8">
        <f>Table3[[#This Row],[Harga]]*Table3[[#This Row],[Quantity]]</f>
        <v>1044000</v>
      </c>
      <c r="T1918">
        <v>0</v>
      </c>
      <c r="U1918" s="8">
        <f>Table3[[#This Row],[Discount]]*Table3[[#This Row],[Revenue]]</f>
        <v>0</v>
      </c>
      <c r="V1918" s="8">
        <f>Table3[[#This Row],[Revenue]]-Table3[[#This Row],[Total Discount]]</f>
        <v>1044000</v>
      </c>
    </row>
    <row r="1919" spans="1:22" x14ac:dyDescent="0.35">
      <c r="A1919">
        <v>1915</v>
      </c>
      <c r="B1919" t="s">
        <v>5070</v>
      </c>
      <c r="C1919" s="5">
        <v>42618</v>
      </c>
      <c r="D1919" s="6">
        <v>2016</v>
      </c>
      <c r="E1919" s="5" t="s">
        <v>111</v>
      </c>
      <c r="F1919" s="7">
        <v>5</v>
      </c>
      <c r="G1919" t="s">
        <v>24</v>
      </c>
      <c r="H1919" t="s">
        <v>139</v>
      </c>
      <c r="I1919" t="s">
        <v>4100</v>
      </c>
      <c r="J1919" t="s">
        <v>27</v>
      </c>
      <c r="K1919" t="s">
        <v>61</v>
      </c>
      <c r="L1919">
        <v>37604</v>
      </c>
      <c r="M1919" t="s">
        <v>1628</v>
      </c>
      <c r="N1919" t="s">
        <v>40</v>
      </c>
      <c r="O1919" t="s">
        <v>143</v>
      </c>
      <c r="P1919" t="s">
        <v>405</v>
      </c>
      <c r="Q1919" s="8">
        <v>16000</v>
      </c>
      <c r="R1919">
        <v>3</v>
      </c>
      <c r="S1919" s="8">
        <f>Table3[[#This Row],[Harga]]*Table3[[#This Row],[Quantity]]</f>
        <v>48000</v>
      </c>
      <c r="T1919">
        <v>0.2</v>
      </c>
      <c r="U1919" s="8">
        <f>Table3[[#This Row],[Discount]]*Table3[[#This Row],[Revenue]]</f>
        <v>9600</v>
      </c>
      <c r="V1919" s="8">
        <f>Table3[[#This Row],[Revenue]]-Table3[[#This Row],[Total Discount]]</f>
        <v>38400</v>
      </c>
    </row>
    <row r="1920" spans="1:22" x14ac:dyDescent="0.35">
      <c r="A1920">
        <v>1916</v>
      </c>
      <c r="B1920" t="s">
        <v>5071</v>
      </c>
      <c r="C1920" s="5">
        <v>42671</v>
      </c>
      <c r="D1920" s="6">
        <v>2016</v>
      </c>
      <c r="E1920" s="5" t="s">
        <v>44</v>
      </c>
      <c r="F1920" s="7">
        <v>28</v>
      </c>
      <c r="G1920" t="s">
        <v>51</v>
      </c>
      <c r="H1920" t="s">
        <v>139</v>
      </c>
      <c r="I1920" t="s">
        <v>1027</v>
      </c>
      <c r="J1920" t="s">
        <v>27</v>
      </c>
      <c r="K1920" t="s">
        <v>500</v>
      </c>
      <c r="L1920">
        <v>33614</v>
      </c>
      <c r="M1920" t="s">
        <v>2363</v>
      </c>
      <c r="N1920" t="s">
        <v>40</v>
      </c>
      <c r="O1920" t="s">
        <v>71</v>
      </c>
      <c r="P1920" t="s">
        <v>2364</v>
      </c>
      <c r="Q1920" s="8">
        <v>153000</v>
      </c>
      <c r="R1920">
        <v>5</v>
      </c>
      <c r="S1920" s="8">
        <f>Table3[[#This Row],[Harga]]*Table3[[#This Row],[Quantity]]</f>
        <v>765000</v>
      </c>
      <c r="T1920">
        <v>0.7</v>
      </c>
      <c r="U1920" s="8">
        <f>Table3[[#This Row],[Discount]]*Table3[[#This Row],[Revenue]]</f>
        <v>535500</v>
      </c>
      <c r="V1920" s="8">
        <f>Table3[[#This Row],[Revenue]]-Table3[[#This Row],[Total Discount]]</f>
        <v>229500</v>
      </c>
    </row>
    <row r="1921" spans="1:22" x14ac:dyDescent="0.35">
      <c r="A1921">
        <v>1917</v>
      </c>
      <c r="B1921" t="s">
        <v>5072</v>
      </c>
      <c r="C1921" s="5">
        <v>41734</v>
      </c>
      <c r="D1921" s="6">
        <v>2014</v>
      </c>
      <c r="E1921" s="5" t="s">
        <v>58</v>
      </c>
      <c r="F1921" s="7">
        <v>5</v>
      </c>
      <c r="G1921" t="s">
        <v>24</v>
      </c>
      <c r="H1921" t="s">
        <v>139</v>
      </c>
      <c r="I1921" t="s">
        <v>929</v>
      </c>
      <c r="J1921" t="s">
        <v>37</v>
      </c>
      <c r="K1921" t="s">
        <v>218</v>
      </c>
      <c r="L1921">
        <v>62521</v>
      </c>
      <c r="M1921" t="s">
        <v>436</v>
      </c>
      <c r="N1921" t="s">
        <v>40</v>
      </c>
      <c r="O1921" t="s">
        <v>84</v>
      </c>
      <c r="P1921" t="s">
        <v>437</v>
      </c>
      <c r="Q1921" s="8">
        <v>25000</v>
      </c>
      <c r="R1921">
        <v>4</v>
      </c>
      <c r="S1921" s="8">
        <f>Table3[[#This Row],[Harga]]*Table3[[#This Row],[Quantity]]</f>
        <v>100000</v>
      </c>
      <c r="T1921">
        <v>0.2</v>
      </c>
      <c r="U1921" s="8">
        <f>Table3[[#This Row],[Discount]]*Table3[[#This Row],[Revenue]]</f>
        <v>20000</v>
      </c>
      <c r="V1921" s="8">
        <f>Table3[[#This Row],[Revenue]]-Table3[[#This Row],[Total Discount]]</f>
        <v>80000</v>
      </c>
    </row>
    <row r="1922" spans="1:22" x14ac:dyDescent="0.35">
      <c r="A1922">
        <v>1918</v>
      </c>
      <c r="B1922" t="s">
        <v>5073</v>
      </c>
      <c r="C1922" s="5">
        <v>42170</v>
      </c>
      <c r="D1922" s="6">
        <v>2015</v>
      </c>
      <c r="E1922" s="5" t="s">
        <v>34</v>
      </c>
      <c r="F1922" s="7">
        <v>15</v>
      </c>
      <c r="G1922" t="s">
        <v>67</v>
      </c>
      <c r="H1922" t="s">
        <v>25</v>
      </c>
      <c r="I1922" t="s">
        <v>5074</v>
      </c>
      <c r="J1922" t="s">
        <v>27</v>
      </c>
      <c r="K1922" t="s">
        <v>69</v>
      </c>
      <c r="L1922">
        <v>85234</v>
      </c>
      <c r="M1922" t="s">
        <v>5075</v>
      </c>
      <c r="N1922" t="s">
        <v>40</v>
      </c>
      <c r="O1922" t="s">
        <v>63</v>
      </c>
      <c r="P1922" t="s">
        <v>5076</v>
      </c>
      <c r="Q1922" s="8">
        <v>10000</v>
      </c>
      <c r="R1922">
        <v>2</v>
      </c>
      <c r="S1922" s="8">
        <f>Table3[[#This Row],[Harga]]*Table3[[#This Row],[Quantity]]</f>
        <v>20000</v>
      </c>
      <c r="T1922">
        <v>0.2</v>
      </c>
      <c r="U1922" s="8">
        <f>Table3[[#This Row],[Discount]]*Table3[[#This Row],[Revenue]]</f>
        <v>4000</v>
      </c>
      <c r="V1922" s="8">
        <f>Table3[[#This Row],[Revenue]]-Table3[[#This Row],[Total Discount]]</f>
        <v>16000</v>
      </c>
    </row>
    <row r="1923" spans="1:22" x14ac:dyDescent="0.35">
      <c r="A1923">
        <v>1919</v>
      </c>
      <c r="B1923" t="s">
        <v>5077</v>
      </c>
      <c r="C1923" s="5">
        <v>41825</v>
      </c>
      <c r="D1923" s="6">
        <v>2014</v>
      </c>
      <c r="E1923" s="5" t="s">
        <v>104</v>
      </c>
      <c r="F1923" s="7">
        <v>5</v>
      </c>
      <c r="G1923" t="s">
        <v>67</v>
      </c>
      <c r="H1923" t="s">
        <v>25</v>
      </c>
      <c r="I1923" t="s">
        <v>4531</v>
      </c>
      <c r="J1923" t="s">
        <v>37</v>
      </c>
      <c r="K1923" t="s">
        <v>248</v>
      </c>
      <c r="L1923">
        <v>37918</v>
      </c>
      <c r="M1923" t="s">
        <v>3704</v>
      </c>
      <c r="N1923" t="s">
        <v>40</v>
      </c>
      <c r="O1923" t="s">
        <v>96</v>
      </c>
      <c r="P1923" t="s">
        <v>3705</v>
      </c>
      <c r="Q1923" s="8">
        <v>6000</v>
      </c>
      <c r="R1923">
        <v>3</v>
      </c>
      <c r="S1923" s="8">
        <f>Table3[[#This Row],[Harga]]*Table3[[#This Row],[Quantity]]</f>
        <v>18000</v>
      </c>
      <c r="T1923">
        <v>0.2</v>
      </c>
      <c r="U1923" s="8">
        <f>Table3[[#This Row],[Discount]]*Table3[[#This Row],[Revenue]]</f>
        <v>3600</v>
      </c>
      <c r="V1923" s="8">
        <f>Table3[[#This Row],[Revenue]]-Table3[[#This Row],[Total Discount]]</f>
        <v>14400</v>
      </c>
    </row>
    <row r="1924" spans="1:22" x14ac:dyDescent="0.35">
      <c r="A1924">
        <v>1920</v>
      </c>
      <c r="B1924" t="s">
        <v>5078</v>
      </c>
      <c r="C1924" s="5">
        <v>42764</v>
      </c>
      <c r="D1924" s="6">
        <v>2017</v>
      </c>
      <c r="E1924" s="5" t="s">
        <v>115</v>
      </c>
      <c r="F1924" s="7">
        <v>29</v>
      </c>
      <c r="G1924" t="s">
        <v>67</v>
      </c>
      <c r="H1924" t="s">
        <v>139</v>
      </c>
      <c r="I1924" t="s">
        <v>1151</v>
      </c>
      <c r="J1924" t="s">
        <v>27</v>
      </c>
      <c r="K1924" t="s">
        <v>651</v>
      </c>
      <c r="L1924">
        <v>60653</v>
      </c>
      <c r="M1924" t="s">
        <v>639</v>
      </c>
      <c r="N1924" t="s">
        <v>40</v>
      </c>
      <c r="O1924" t="s">
        <v>71</v>
      </c>
      <c r="P1924" t="s">
        <v>640</v>
      </c>
      <c r="Q1924" s="8">
        <v>46000</v>
      </c>
      <c r="R1924">
        <v>4</v>
      </c>
      <c r="S1924" s="8">
        <f>Table3[[#This Row],[Harga]]*Table3[[#This Row],[Quantity]]</f>
        <v>184000</v>
      </c>
      <c r="T1924">
        <v>0.8</v>
      </c>
      <c r="U1924" s="8">
        <f>Table3[[#This Row],[Discount]]*Table3[[#This Row],[Revenue]]</f>
        <v>147200</v>
      </c>
      <c r="V1924" s="8">
        <f>Table3[[#This Row],[Revenue]]-Table3[[#This Row],[Total Discount]]</f>
        <v>36800</v>
      </c>
    </row>
    <row r="1925" spans="1:22" x14ac:dyDescent="0.35">
      <c r="A1925">
        <v>1921</v>
      </c>
      <c r="B1925" t="s">
        <v>5079</v>
      </c>
      <c r="C1925" s="5">
        <v>42432</v>
      </c>
      <c r="D1925" s="6">
        <v>2016</v>
      </c>
      <c r="E1925" s="5" t="s">
        <v>159</v>
      </c>
      <c r="F1925" s="7">
        <v>3</v>
      </c>
      <c r="G1925" t="s">
        <v>67</v>
      </c>
      <c r="H1925" t="s">
        <v>25</v>
      </c>
      <c r="I1925" t="s">
        <v>557</v>
      </c>
      <c r="J1925" t="s">
        <v>27</v>
      </c>
      <c r="K1925" t="s">
        <v>324</v>
      </c>
      <c r="L1925">
        <v>47401</v>
      </c>
      <c r="M1925" t="s">
        <v>5080</v>
      </c>
      <c r="N1925" t="s">
        <v>135</v>
      </c>
      <c r="O1925" t="s">
        <v>136</v>
      </c>
      <c r="P1925" t="s">
        <v>5081</v>
      </c>
      <c r="Q1925" s="8">
        <v>135000</v>
      </c>
      <c r="R1925">
        <v>3</v>
      </c>
      <c r="S1925" s="8">
        <f>Table3[[#This Row],[Harga]]*Table3[[#This Row],[Quantity]]</f>
        <v>405000</v>
      </c>
      <c r="T1925">
        <v>0</v>
      </c>
      <c r="U1925" s="8">
        <f>Table3[[#This Row],[Discount]]*Table3[[#This Row],[Revenue]]</f>
        <v>0</v>
      </c>
      <c r="V1925" s="8">
        <f>Table3[[#This Row],[Revenue]]-Table3[[#This Row],[Total Discount]]</f>
        <v>405000</v>
      </c>
    </row>
    <row r="1926" spans="1:22" x14ac:dyDescent="0.35">
      <c r="A1926">
        <v>1922</v>
      </c>
      <c r="B1926" t="s">
        <v>5082</v>
      </c>
      <c r="C1926" s="5">
        <v>41792</v>
      </c>
      <c r="D1926" s="6">
        <v>2014</v>
      </c>
      <c r="E1926" s="5" t="s">
        <v>34</v>
      </c>
      <c r="F1926" s="7">
        <v>2</v>
      </c>
      <c r="G1926" t="s">
        <v>67</v>
      </c>
      <c r="H1926" t="s">
        <v>25</v>
      </c>
      <c r="I1926" t="s">
        <v>3921</v>
      </c>
      <c r="J1926" t="s">
        <v>27</v>
      </c>
      <c r="K1926" t="s">
        <v>236</v>
      </c>
      <c r="L1926">
        <v>30076</v>
      </c>
      <c r="M1926" t="s">
        <v>5083</v>
      </c>
      <c r="N1926" t="s">
        <v>40</v>
      </c>
      <c r="O1926" t="s">
        <v>96</v>
      </c>
      <c r="P1926" t="s">
        <v>5084</v>
      </c>
      <c r="Q1926" s="8">
        <v>9000</v>
      </c>
      <c r="R1926">
        <v>2</v>
      </c>
      <c r="S1926" s="8">
        <f>Table3[[#This Row],[Harga]]*Table3[[#This Row],[Quantity]]</f>
        <v>18000</v>
      </c>
      <c r="T1926">
        <v>0</v>
      </c>
      <c r="U1926" s="8">
        <f>Table3[[#This Row],[Discount]]*Table3[[#This Row],[Revenue]]</f>
        <v>0</v>
      </c>
      <c r="V1926" s="8">
        <f>Table3[[#This Row],[Revenue]]-Table3[[#This Row],[Total Discount]]</f>
        <v>18000</v>
      </c>
    </row>
    <row r="1927" spans="1:22" x14ac:dyDescent="0.35">
      <c r="A1927">
        <v>1923</v>
      </c>
      <c r="B1927" t="s">
        <v>5085</v>
      </c>
      <c r="C1927" s="5">
        <v>42698</v>
      </c>
      <c r="D1927" s="6">
        <v>2016</v>
      </c>
      <c r="E1927" s="5" t="s">
        <v>23</v>
      </c>
      <c r="F1927" s="7">
        <v>24</v>
      </c>
      <c r="G1927" t="s">
        <v>116</v>
      </c>
      <c r="H1927" t="s">
        <v>25</v>
      </c>
      <c r="I1927" t="s">
        <v>659</v>
      </c>
      <c r="J1927" t="s">
        <v>37</v>
      </c>
      <c r="K1927" t="s">
        <v>53</v>
      </c>
      <c r="L1927">
        <v>90036</v>
      </c>
      <c r="M1927" t="s">
        <v>1785</v>
      </c>
      <c r="N1927" t="s">
        <v>135</v>
      </c>
      <c r="O1927" t="s">
        <v>162</v>
      </c>
      <c r="P1927" t="s">
        <v>1786</v>
      </c>
      <c r="Q1927" s="8">
        <v>2310000</v>
      </c>
      <c r="R1927">
        <v>2</v>
      </c>
      <c r="S1927" s="8">
        <f>Table3[[#This Row],[Harga]]*Table3[[#This Row],[Quantity]]</f>
        <v>4620000</v>
      </c>
      <c r="T1927">
        <v>0</v>
      </c>
      <c r="U1927" s="8">
        <f>Table3[[#This Row],[Discount]]*Table3[[#This Row],[Revenue]]</f>
        <v>0</v>
      </c>
      <c r="V1927" s="8">
        <f>Table3[[#This Row],[Revenue]]-Table3[[#This Row],[Total Discount]]</f>
        <v>4620000</v>
      </c>
    </row>
    <row r="1928" spans="1:22" x14ac:dyDescent="0.35">
      <c r="A1928">
        <v>1924</v>
      </c>
      <c r="B1928" t="s">
        <v>5086</v>
      </c>
      <c r="C1928" s="5">
        <v>42684</v>
      </c>
      <c r="D1928" s="6">
        <v>2016</v>
      </c>
      <c r="E1928" s="5" t="s">
        <v>23</v>
      </c>
      <c r="F1928" s="7">
        <v>10</v>
      </c>
      <c r="G1928" t="s">
        <v>35</v>
      </c>
      <c r="H1928" t="s">
        <v>25</v>
      </c>
      <c r="I1928" t="s">
        <v>2455</v>
      </c>
      <c r="J1928" t="s">
        <v>27</v>
      </c>
      <c r="K1928" t="s">
        <v>253</v>
      </c>
      <c r="L1928">
        <v>77036</v>
      </c>
      <c r="M1928" t="s">
        <v>5087</v>
      </c>
      <c r="N1928" t="s">
        <v>135</v>
      </c>
      <c r="O1928" t="s">
        <v>162</v>
      </c>
      <c r="P1928" t="s">
        <v>5088</v>
      </c>
      <c r="Q1928" s="8">
        <v>280000</v>
      </c>
      <c r="R1928">
        <v>7</v>
      </c>
      <c r="S1928" s="8">
        <f>Table3[[#This Row],[Harga]]*Table3[[#This Row],[Quantity]]</f>
        <v>1960000</v>
      </c>
      <c r="T1928">
        <v>0.2</v>
      </c>
      <c r="U1928" s="8">
        <f>Table3[[#This Row],[Discount]]*Table3[[#This Row],[Revenue]]</f>
        <v>392000</v>
      </c>
      <c r="V1928" s="8">
        <f>Table3[[#This Row],[Revenue]]-Table3[[#This Row],[Total Discount]]</f>
        <v>1568000</v>
      </c>
    </row>
    <row r="1929" spans="1:22" x14ac:dyDescent="0.35">
      <c r="A1929">
        <v>1925</v>
      </c>
      <c r="B1929" t="s">
        <v>5089</v>
      </c>
      <c r="C1929" s="5">
        <v>41965</v>
      </c>
      <c r="D1929" s="6">
        <v>2014</v>
      </c>
      <c r="E1929" s="5" t="s">
        <v>23</v>
      </c>
      <c r="F1929" s="7">
        <v>22</v>
      </c>
      <c r="G1929" t="s">
        <v>51</v>
      </c>
      <c r="H1929" t="s">
        <v>25</v>
      </c>
      <c r="I1929" t="s">
        <v>4347</v>
      </c>
      <c r="J1929" t="s">
        <v>75</v>
      </c>
      <c r="K1929" t="s">
        <v>545</v>
      </c>
      <c r="L1929">
        <v>60440</v>
      </c>
      <c r="M1929" t="s">
        <v>5090</v>
      </c>
      <c r="N1929" t="s">
        <v>40</v>
      </c>
      <c r="O1929" t="s">
        <v>71</v>
      </c>
      <c r="P1929" t="s">
        <v>5091</v>
      </c>
      <c r="Q1929" s="8">
        <v>10000</v>
      </c>
      <c r="R1929">
        <v>5</v>
      </c>
      <c r="S1929" s="8">
        <f>Table3[[#This Row],[Harga]]*Table3[[#This Row],[Quantity]]</f>
        <v>50000</v>
      </c>
      <c r="T1929">
        <v>0.8</v>
      </c>
      <c r="U1929" s="8">
        <f>Table3[[#This Row],[Discount]]*Table3[[#This Row],[Revenue]]</f>
        <v>40000</v>
      </c>
      <c r="V1929" s="8">
        <f>Table3[[#This Row],[Revenue]]-Table3[[#This Row],[Total Discount]]</f>
        <v>10000</v>
      </c>
    </row>
    <row r="1930" spans="1:22" x14ac:dyDescent="0.35">
      <c r="A1930">
        <v>1926</v>
      </c>
      <c r="B1930" t="s">
        <v>5092</v>
      </c>
      <c r="C1930" s="5">
        <v>42856</v>
      </c>
      <c r="D1930" s="6">
        <v>2017</v>
      </c>
      <c r="E1930" s="5" t="s">
        <v>87</v>
      </c>
      <c r="F1930" s="7">
        <v>1</v>
      </c>
      <c r="G1930" t="s">
        <v>116</v>
      </c>
      <c r="H1930" t="s">
        <v>25</v>
      </c>
      <c r="I1930" t="s">
        <v>1548</v>
      </c>
      <c r="J1930" t="s">
        <v>75</v>
      </c>
      <c r="K1930" t="s">
        <v>274</v>
      </c>
      <c r="L1930">
        <v>71854</v>
      </c>
      <c r="M1930" t="s">
        <v>5093</v>
      </c>
      <c r="N1930" t="s">
        <v>135</v>
      </c>
      <c r="O1930" t="s">
        <v>162</v>
      </c>
      <c r="P1930" t="s">
        <v>5094</v>
      </c>
      <c r="Q1930" s="8">
        <v>49000</v>
      </c>
      <c r="R1930">
        <v>5</v>
      </c>
      <c r="S1930" s="8">
        <f>Table3[[#This Row],[Harga]]*Table3[[#This Row],[Quantity]]</f>
        <v>245000</v>
      </c>
      <c r="T1930">
        <v>0</v>
      </c>
      <c r="U1930" s="8">
        <f>Table3[[#This Row],[Discount]]*Table3[[#This Row],[Revenue]]</f>
        <v>0</v>
      </c>
      <c r="V1930" s="8">
        <f>Table3[[#This Row],[Revenue]]-Table3[[#This Row],[Total Discount]]</f>
        <v>245000</v>
      </c>
    </row>
    <row r="1931" spans="1:22" x14ac:dyDescent="0.35">
      <c r="A1931">
        <v>1927</v>
      </c>
      <c r="B1931" t="s">
        <v>5095</v>
      </c>
      <c r="C1931" s="5">
        <v>43076</v>
      </c>
      <c r="D1931" s="6">
        <v>2017</v>
      </c>
      <c r="E1931" s="5" t="s">
        <v>66</v>
      </c>
      <c r="F1931" s="7">
        <v>7</v>
      </c>
      <c r="G1931" t="s">
        <v>67</v>
      </c>
      <c r="H1931" t="s">
        <v>25</v>
      </c>
      <c r="I1931" t="s">
        <v>514</v>
      </c>
      <c r="J1931" t="s">
        <v>37</v>
      </c>
      <c r="K1931" t="s">
        <v>127</v>
      </c>
      <c r="L1931">
        <v>78207</v>
      </c>
      <c r="M1931" t="s">
        <v>5034</v>
      </c>
      <c r="N1931" t="s">
        <v>40</v>
      </c>
      <c r="O1931" t="s">
        <v>180</v>
      </c>
      <c r="P1931" t="s">
        <v>5035</v>
      </c>
      <c r="Q1931" s="8">
        <v>3000</v>
      </c>
      <c r="R1931">
        <v>3</v>
      </c>
      <c r="S1931" s="8">
        <f>Table3[[#This Row],[Harga]]*Table3[[#This Row],[Quantity]]</f>
        <v>9000</v>
      </c>
      <c r="T1931">
        <v>0.2</v>
      </c>
      <c r="U1931" s="8">
        <f>Table3[[#This Row],[Discount]]*Table3[[#This Row],[Revenue]]</f>
        <v>1800</v>
      </c>
      <c r="V1931" s="8">
        <f>Table3[[#This Row],[Revenue]]-Table3[[#This Row],[Total Discount]]</f>
        <v>7200</v>
      </c>
    </row>
    <row r="1932" spans="1:22" x14ac:dyDescent="0.35">
      <c r="A1932">
        <v>1928</v>
      </c>
      <c r="B1932" t="s">
        <v>5096</v>
      </c>
      <c r="C1932" s="5">
        <v>43069</v>
      </c>
      <c r="D1932" s="6">
        <v>2017</v>
      </c>
      <c r="E1932" s="5" t="s">
        <v>23</v>
      </c>
      <c r="F1932" s="7">
        <v>30</v>
      </c>
      <c r="G1932" t="s">
        <v>67</v>
      </c>
      <c r="H1932" t="s">
        <v>25</v>
      </c>
      <c r="I1932" t="s">
        <v>3151</v>
      </c>
      <c r="J1932" t="s">
        <v>27</v>
      </c>
      <c r="K1932" t="s">
        <v>253</v>
      </c>
      <c r="L1932">
        <v>78539</v>
      </c>
      <c r="M1932" t="s">
        <v>5034</v>
      </c>
      <c r="N1932" t="s">
        <v>40</v>
      </c>
      <c r="O1932" t="s">
        <v>180</v>
      </c>
      <c r="P1932" t="s">
        <v>5035</v>
      </c>
      <c r="Q1932" s="8">
        <v>3000</v>
      </c>
      <c r="R1932">
        <v>2</v>
      </c>
      <c r="S1932" s="8">
        <f>Table3[[#This Row],[Harga]]*Table3[[#This Row],[Quantity]]</f>
        <v>6000</v>
      </c>
      <c r="T1932">
        <v>0.2</v>
      </c>
      <c r="U1932" s="8">
        <f>Table3[[#This Row],[Discount]]*Table3[[#This Row],[Revenue]]</f>
        <v>1200</v>
      </c>
      <c r="V1932" s="8">
        <f>Table3[[#This Row],[Revenue]]-Table3[[#This Row],[Total Discount]]</f>
        <v>4800</v>
      </c>
    </row>
    <row r="1933" spans="1:22" x14ac:dyDescent="0.35">
      <c r="A1933">
        <v>1929</v>
      </c>
      <c r="B1933" t="s">
        <v>5097</v>
      </c>
      <c r="C1933" s="5">
        <v>43076</v>
      </c>
      <c r="D1933" s="6">
        <v>2017</v>
      </c>
      <c r="E1933" s="5" t="s">
        <v>66</v>
      </c>
      <c r="F1933" s="7">
        <v>7</v>
      </c>
      <c r="G1933" t="s">
        <v>35</v>
      </c>
      <c r="H1933" t="s">
        <v>25</v>
      </c>
      <c r="I1933" t="s">
        <v>642</v>
      </c>
      <c r="J1933" t="s">
        <v>27</v>
      </c>
      <c r="K1933" t="s">
        <v>283</v>
      </c>
      <c r="L1933">
        <v>43615</v>
      </c>
      <c r="M1933" t="s">
        <v>5098</v>
      </c>
      <c r="N1933" t="s">
        <v>135</v>
      </c>
      <c r="O1933" t="s">
        <v>162</v>
      </c>
      <c r="P1933" t="s">
        <v>5099</v>
      </c>
      <c r="Q1933" s="8">
        <v>128000</v>
      </c>
      <c r="R1933">
        <v>2</v>
      </c>
      <c r="S1933" s="8">
        <f>Table3[[#This Row],[Harga]]*Table3[[#This Row],[Quantity]]</f>
        <v>256000</v>
      </c>
      <c r="T1933">
        <v>0.2</v>
      </c>
      <c r="U1933" s="8">
        <f>Table3[[#This Row],[Discount]]*Table3[[#This Row],[Revenue]]</f>
        <v>51200</v>
      </c>
      <c r="V1933" s="8">
        <f>Table3[[#This Row],[Revenue]]-Table3[[#This Row],[Total Discount]]</f>
        <v>204800</v>
      </c>
    </row>
    <row r="1934" spans="1:22" x14ac:dyDescent="0.35">
      <c r="A1934">
        <v>1930</v>
      </c>
      <c r="B1934" t="s">
        <v>5100</v>
      </c>
      <c r="C1934" s="5">
        <v>42007</v>
      </c>
      <c r="D1934" s="6">
        <v>2015</v>
      </c>
      <c r="E1934" s="5" t="s">
        <v>115</v>
      </c>
      <c r="F1934" s="7">
        <v>3</v>
      </c>
      <c r="G1934" t="s">
        <v>24</v>
      </c>
      <c r="H1934" t="s">
        <v>139</v>
      </c>
      <c r="I1934" t="s">
        <v>1163</v>
      </c>
      <c r="J1934" t="s">
        <v>37</v>
      </c>
      <c r="K1934" t="s">
        <v>329</v>
      </c>
      <c r="L1934">
        <v>77520</v>
      </c>
      <c r="M1934" t="s">
        <v>2054</v>
      </c>
      <c r="N1934" t="s">
        <v>40</v>
      </c>
      <c r="O1934" t="s">
        <v>63</v>
      </c>
      <c r="P1934" t="s">
        <v>2055</v>
      </c>
      <c r="Q1934" s="8">
        <v>16000</v>
      </c>
      <c r="R1934">
        <v>2</v>
      </c>
      <c r="S1934" s="8">
        <f>Table3[[#This Row],[Harga]]*Table3[[#This Row],[Quantity]]</f>
        <v>32000</v>
      </c>
      <c r="T1934">
        <v>0.2</v>
      </c>
      <c r="U1934" s="8">
        <f>Table3[[#This Row],[Discount]]*Table3[[#This Row],[Revenue]]</f>
        <v>6400</v>
      </c>
      <c r="V1934" s="8">
        <f>Table3[[#This Row],[Revenue]]-Table3[[#This Row],[Total Discount]]</f>
        <v>25600</v>
      </c>
    </row>
    <row r="1935" spans="1:22" x14ac:dyDescent="0.35">
      <c r="A1935">
        <v>1931</v>
      </c>
      <c r="B1935" t="s">
        <v>5101</v>
      </c>
      <c r="C1935" s="5">
        <v>42322</v>
      </c>
      <c r="D1935" s="6">
        <v>2015</v>
      </c>
      <c r="E1935" s="5" t="s">
        <v>23</v>
      </c>
      <c r="F1935" s="7">
        <v>14</v>
      </c>
      <c r="G1935" t="s">
        <v>67</v>
      </c>
      <c r="H1935" t="s">
        <v>25</v>
      </c>
      <c r="I1935" t="s">
        <v>368</v>
      </c>
      <c r="J1935" t="s">
        <v>75</v>
      </c>
      <c r="K1935" t="s">
        <v>118</v>
      </c>
      <c r="L1935">
        <v>19143</v>
      </c>
      <c r="M1935" t="s">
        <v>5102</v>
      </c>
      <c r="N1935" t="s">
        <v>135</v>
      </c>
      <c r="O1935" t="s">
        <v>162</v>
      </c>
      <c r="P1935" t="s">
        <v>5103</v>
      </c>
      <c r="Q1935" s="8">
        <v>48000</v>
      </c>
      <c r="R1935">
        <v>2</v>
      </c>
      <c r="S1935" s="8">
        <f>Table3[[#This Row],[Harga]]*Table3[[#This Row],[Quantity]]</f>
        <v>96000</v>
      </c>
      <c r="T1935">
        <v>0.2</v>
      </c>
      <c r="U1935" s="8">
        <f>Table3[[#This Row],[Discount]]*Table3[[#This Row],[Revenue]]</f>
        <v>19200</v>
      </c>
      <c r="V1935" s="8">
        <f>Table3[[#This Row],[Revenue]]-Table3[[#This Row],[Total Discount]]</f>
        <v>76800</v>
      </c>
    </row>
    <row r="1936" spans="1:22" x14ac:dyDescent="0.35">
      <c r="A1936">
        <v>1932</v>
      </c>
      <c r="B1936" t="s">
        <v>5104</v>
      </c>
      <c r="C1936" s="5">
        <v>42279</v>
      </c>
      <c r="D1936" s="6">
        <v>2015</v>
      </c>
      <c r="E1936" s="5" t="s">
        <v>44</v>
      </c>
      <c r="F1936" s="7">
        <v>2</v>
      </c>
      <c r="G1936" t="s">
        <v>35</v>
      </c>
      <c r="H1936" t="s">
        <v>25</v>
      </c>
      <c r="I1936" t="s">
        <v>240</v>
      </c>
      <c r="J1936" t="s">
        <v>75</v>
      </c>
      <c r="K1936" t="s">
        <v>236</v>
      </c>
      <c r="L1936">
        <v>90045</v>
      </c>
      <c r="M1936" t="s">
        <v>3339</v>
      </c>
      <c r="N1936" t="s">
        <v>40</v>
      </c>
      <c r="O1936" t="s">
        <v>84</v>
      </c>
      <c r="P1936" t="s">
        <v>3340</v>
      </c>
      <c r="Q1936" s="8">
        <v>62000</v>
      </c>
      <c r="R1936">
        <v>14</v>
      </c>
      <c r="S1936" s="8">
        <f>Table3[[#This Row],[Harga]]*Table3[[#This Row],[Quantity]]</f>
        <v>868000</v>
      </c>
      <c r="T1936">
        <v>0</v>
      </c>
      <c r="U1936" s="8">
        <f>Table3[[#This Row],[Discount]]*Table3[[#This Row],[Revenue]]</f>
        <v>0</v>
      </c>
      <c r="V1936" s="8">
        <f>Table3[[#This Row],[Revenue]]-Table3[[#This Row],[Total Discount]]</f>
        <v>868000</v>
      </c>
    </row>
    <row r="1937" spans="1:22" x14ac:dyDescent="0.35">
      <c r="A1937">
        <v>1933</v>
      </c>
      <c r="B1937" t="s">
        <v>5105</v>
      </c>
      <c r="C1937" s="5">
        <v>42099</v>
      </c>
      <c r="D1937" s="6">
        <v>2015</v>
      </c>
      <c r="E1937" s="5" t="s">
        <v>58</v>
      </c>
      <c r="F1937" s="7">
        <v>5</v>
      </c>
      <c r="G1937" t="s">
        <v>67</v>
      </c>
      <c r="H1937" t="s">
        <v>131</v>
      </c>
      <c r="I1937" t="s">
        <v>5106</v>
      </c>
      <c r="J1937" t="s">
        <v>75</v>
      </c>
      <c r="K1937" t="s">
        <v>38</v>
      </c>
      <c r="L1937">
        <v>19143</v>
      </c>
      <c r="M1937" t="s">
        <v>3492</v>
      </c>
      <c r="N1937" t="s">
        <v>40</v>
      </c>
      <c r="O1937" t="s">
        <v>78</v>
      </c>
      <c r="P1937" t="s">
        <v>3493</v>
      </c>
      <c r="Q1937" s="8">
        <v>36000</v>
      </c>
      <c r="R1937">
        <v>7</v>
      </c>
      <c r="S1937" s="8">
        <f>Table3[[#This Row],[Harga]]*Table3[[#This Row],[Quantity]]</f>
        <v>252000</v>
      </c>
      <c r="T1937">
        <v>0.2</v>
      </c>
      <c r="U1937" s="8">
        <f>Table3[[#This Row],[Discount]]*Table3[[#This Row],[Revenue]]</f>
        <v>50400</v>
      </c>
      <c r="V1937" s="8">
        <f>Table3[[#This Row],[Revenue]]-Table3[[#This Row],[Total Discount]]</f>
        <v>201600</v>
      </c>
    </row>
    <row r="1938" spans="1:22" x14ac:dyDescent="0.35">
      <c r="A1938">
        <v>1934</v>
      </c>
      <c r="B1938" t="s">
        <v>5107</v>
      </c>
      <c r="C1938" s="5">
        <v>42891</v>
      </c>
      <c r="D1938" s="6">
        <v>2017</v>
      </c>
      <c r="E1938" s="5" t="s">
        <v>34</v>
      </c>
      <c r="F1938" s="7">
        <v>5</v>
      </c>
      <c r="G1938" t="s">
        <v>35</v>
      </c>
      <c r="H1938" t="s">
        <v>139</v>
      </c>
      <c r="I1938" t="s">
        <v>2338</v>
      </c>
      <c r="J1938" t="s">
        <v>27</v>
      </c>
      <c r="K1938" t="s">
        <v>253</v>
      </c>
      <c r="L1938">
        <v>77581</v>
      </c>
      <c r="M1938" t="s">
        <v>5108</v>
      </c>
      <c r="N1938" t="s">
        <v>135</v>
      </c>
      <c r="O1938" t="s">
        <v>136</v>
      </c>
      <c r="P1938" t="s">
        <v>5109</v>
      </c>
      <c r="Q1938" s="8">
        <v>471000</v>
      </c>
      <c r="R1938">
        <v>3</v>
      </c>
      <c r="S1938" s="8">
        <f>Table3[[#This Row],[Harga]]*Table3[[#This Row],[Quantity]]</f>
        <v>1413000</v>
      </c>
      <c r="T1938">
        <v>0.2</v>
      </c>
      <c r="U1938" s="8">
        <f>Table3[[#This Row],[Discount]]*Table3[[#This Row],[Revenue]]</f>
        <v>282600</v>
      </c>
      <c r="V1938" s="8">
        <f>Table3[[#This Row],[Revenue]]-Table3[[#This Row],[Total Discount]]</f>
        <v>1130400</v>
      </c>
    </row>
    <row r="1939" spans="1:22" x14ac:dyDescent="0.35">
      <c r="A1939">
        <v>1935</v>
      </c>
      <c r="B1939" t="s">
        <v>5110</v>
      </c>
      <c r="C1939" s="5">
        <v>42996</v>
      </c>
      <c r="D1939" s="6">
        <v>2017</v>
      </c>
      <c r="E1939" s="5" t="s">
        <v>111</v>
      </c>
      <c r="F1939" s="7">
        <v>18</v>
      </c>
      <c r="G1939" t="s">
        <v>35</v>
      </c>
      <c r="H1939" t="s">
        <v>139</v>
      </c>
      <c r="I1939" t="s">
        <v>737</v>
      </c>
      <c r="J1939" t="s">
        <v>37</v>
      </c>
      <c r="K1939" t="s">
        <v>213</v>
      </c>
      <c r="L1939">
        <v>10035</v>
      </c>
      <c r="M1939" t="s">
        <v>2370</v>
      </c>
      <c r="N1939" t="s">
        <v>40</v>
      </c>
      <c r="O1939" t="s">
        <v>63</v>
      </c>
      <c r="P1939" t="s">
        <v>2371</v>
      </c>
      <c r="Q1939" s="8">
        <v>32000</v>
      </c>
      <c r="R1939">
        <v>3</v>
      </c>
      <c r="S1939" s="8">
        <f>Table3[[#This Row],[Harga]]*Table3[[#This Row],[Quantity]]</f>
        <v>96000</v>
      </c>
      <c r="T1939">
        <v>0</v>
      </c>
      <c r="U1939" s="8">
        <f>Table3[[#This Row],[Discount]]*Table3[[#This Row],[Revenue]]</f>
        <v>0</v>
      </c>
      <c r="V1939" s="8">
        <f>Table3[[#This Row],[Revenue]]-Table3[[#This Row],[Total Discount]]</f>
        <v>96000</v>
      </c>
    </row>
    <row r="1940" spans="1:22" x14ac:dyDescent="0.35">
      <c r="A1940">
        <v>1936</v>
      </c>
      <c r="B1940" t="s">
        <v>5111</v>
      </c>
      <c r="C1940" s="5">
        <v>42934</v>
      </c>
      <c r="D1940" s="6">
        <v>2017</v>
      </c>
      <c r="E1940" s="5" t="s">
        <v>104</v>
      </c>
      <c r="F1940" s="7">
        <v>18</v>
      </c>
      <c r="G1940" t="s">
        <v>51</v>
      </c>
      <c r="H1940" t="s">
        <v>139</v>
      </c>
      <c r="I1940" t="s">
        <v>3378</v>
      </c>
      <c r="J1940" t="s">
        <v>27</v>
      </c>
      <c r="K1940" t="s">
        <v>69</v>
      </c>
      <c r="L1940">
        <v>85023</v>
      </c>
      <c r="M1940" t="s">
        <v>4755</v>
      </c>
      <c r="N1940" t="s">
        <v>30</v>
      </c>
      <c r="O1940" t="s">
        <v>48</v>
      </c>
      <c r="P1940" t="s">
        <v>4756</v>
      </c>
      <c r="Q1940" s="8">
        <v>514000</v>
      </c>
      <c r="R1940">
        <v>5</v>
      </c>
      <c r="S1940" s="8">
        <f>Table3[[#This Row],[Harga]]*Table3[[#This Row],[Quantity]]</f>
        <v>2570000</v>
      </c>
      <c r="T1940">
        <v>0.5</v>
      </c>
      <c r="U1940" s="8">
        <f>Table3[[#This Row],[Discount]]*Table3[[#This Row],[Revenue]]</f>
        <v>1285000</v>
      </c>
      <c r="V1940" s="8">
        <f>Table3[[#This Row],[Revenue]]-Table3[[#This Row],[Total Discount]]</f>
        <v>1285000</v>
      </c>
    </row>
    <row r="1941" spans="1:22" x14ac:dyDescent="0.35">
      <c r="A1941">
        <v>1937</v>
      </c>
      <c r="B1941" t="s">
        <v>5112</v>
      </c>
      <c r="C1941" s="5">
        <v>42339</v>
      </c>
      <c r="D1941" s="6">
        <v>2015</v>
      </c>
      <c r="E1941" s="5" t="s">
        <v>66</v>
      </c>
      <c r="F1941" s="7">
        <v>1</v>
      </c>
      <c r="G1941" t="s">
        <v>51</v>
      </c>
      <c r="H1941" t="s">
        <v>25</v>
      </c>
      <c r="I1941" t="s">
        <v>2423</v>
      </c>
      <c r="J1941" t="s">
        <v>37</v>
      </c>
      <c r="K1941" t="s">
        <v>651</v>
      </c>
      <c r="L1941">
        <v>23320</v>
      </c>
      <c r="M1941" t="s">
        <v>1593</v>
      </c>
      <c r="N1941" t="s">
        <v>40</v>
      </c>
      <c r="O1941" t="s">
        <v>84</v>
      </c>
      <c r="P1941" t="s">
        <v>1594</v>
      </c>
      <c r="Q1941" s="8">
        <v>31000</v>
      </c>
      <c r="R1941">
        <v>4</v>
      </c>
      <c r="S1941" s="8">
        <f>Table3[[#This Row],[Harga]]*Table3[[#This Row],[Quantity]]</f>
        <v>124000</v>
      </c>
      <c r="T1941">
        <v>0</v>
      </c>
      <c r="U1941" s="8">
        <f>Table3[[#This Row],[Discount]]*Table3[[#This Row],[Revenue]]</f>
        <v>0</v>
      </c>
      <c r="V1941" s="8">
        <f>Table3[[#This Row],[Revenue]]-Table3[[#This Row],[Total Discount]]</f>
        <v>124000</v>
      </c>
    </row>
    <row r="1942" spans="1:22" x14ac:dyDescent="0.35">
      <c r="A1942">
        <v>1938</v>
      </c>
      <c r="B1942" t="s">
        <v>5113</v>
      </c>
      <c r="C1942" s="5">
        <v>42549</v>
      </c>
      <c r="D1942" s="6">
        <v>2016</v>
      </c>
      <c r="E1942" s="5" t="s">
        <v>34</v>
      </c>
      <c r="F1942" s="7">
        <v>28</v>
      </c>
      <c r="G1942" t="s">
        <v>35</v>
      </c>
      <c r="H1942" t="s">
        <v>25</v>
      </c>
      <c r="I1942" t="s">
        <v>1369</v>
      </c>
      <c r="J1942" t="s">
        <v>27</v>
      </c>
      <c r="K1942" t="s">
        <v>89</v>
      </c>
      <c r="L1942">
        <v>60610</v>
      </c>
      <c r="M1942" t="s">
        <v>5114</v>
      </c>
      <c r="N1942" t="s">
        <v>135</v>
      </c>
      <c r="O1942" t="s">
        <v>136</v>
      </c>
      <c r="P1942" t="s">
        <v>5115</v>
      </c>
      <c r="Q1942" s="8">
        <v>360000</v>
      </c>
      <c r="R1942">
        <v>3</v>
      </c>
      <c r="S1942" s="8">
        <f>Table3[[#This Row],[Harga]]*Table3[[#This Row],[Quantity]]</f>
        <v>1080000</v>
      </c>
      <c r="T1942">
        <v>0.2</v>
      </c>
      <c r="U1942" s="8">
        <f>Table3[[#This Row],[Discount]]*Table3[[#This Row],[Revenue]]</f>
        <v>216000</v>
      </c>
      <c r="V1942" s="8">
        <f>Table3[[#This Row],[Revenue]]-Table3[[#This Row],[Total Discount]]</f>
        <v>864000</v>
      </c>
    </row>
    <row r="1943" spans="1:22" x14ac:dyDescent="0.35">
      <c r="A1943">
        <v>1939</v>
      </c>
      <c r="B1943" t="s">
        <v>5116</v>
      </c>
      <c r="C1943" s="5">
        <v>42975</v>
      </c>
      <c r="D1943" s="6">
        <v>2017</v>
      </c>
      <c r="E1943" s="5" t="s">
        <v>93</v>
      </c>
      <c r="F1943" s="7">
        <v>28</v>
      </c>
      <c r="G1943" t="s">
        <v>67</v>
      </c>
      <c r="H1943" t="s">
        <v>105</v>
      </c>
      <c r="I1943" t="s">
        <v>1204</v>
      </c>
      <c r="J1943" t="s">
        <v>27</v>
      </c>
      <c r="K1943" t="s">
        <v>133</v>
      </c>
      <c r="L1943">
        <v>60623</v>
      </c>
      <c r="M1943" t="s">
        <v>531</v>
      </c>
      <c r="N1943" t="s">
        <v>40</v>
      </c>
      <c r="O1943" t="s">
        <v>63</v>
      </c>
      <c r="P1943" t="s">
        <v>532</v>
      </c>
      <c r="Q1943" s="8">
        <v>11000</v>
      </c>
      <c r="R1943">
        <v>6</v>
      </c>
      <c r="S1943" s="8">
        <f>Table3[[#This Row],[Harga]]*Table3[[#This Row],[Quantity]]</f>
        <v>66000</v>
      </c>
      <c r="T1943">
        <v>0.2</v>
      </c>
      <c r="U1943" s="8">
        <f>Table3[[#This Row],[Discount]]*Table3[[#This Row],[Revenue]]</f>
        <v>13200</v>
      </c>
      <c r="V1943" s="8">
        <f>Table3[[#This Row],[Revenue]]-Table3[[#This Row],[Total Discount]]</f>
        <v>52800</v>
      </c>
    </row>
    <row r="1944" spans="1:22" x14ac:dyDescent="0.35">
      <c r="A1944">
        <v>1940</v>
      </c>
      <c r="B1944" t="s">
        <v>5117</v>
      </c>
      <c r="C1944" s="5">
        <v>41899</v>
      </c>
      <c r="D1944" s="6">
        <v>2014</v>
      </c>
      <c r="E1944" s="5" t="s">
        <v>111</v>
      </c>
      <c r="F1944" s="7">
        <v>17</v>
      </c>
      <c r="G1944" t="s">
        <v>67</v>
      </c>
      <c r="H1944" t="s">
        <v>131</v>
      </c>
      <c r="I1944" t="s">
        <v>984</v>
      </c>
      <c r="J1944" t="s">
        <v>27</v>
      </c>
      <c r="K1944" t="s">
        <v>188</v>
      </c>
      <c r="L1944">
        <v>98103</v>
      </c>
      <c r="M1944" t="s">
        <v>1008</v>
      </c>
      <c r="N1944" t="s">
        <v>40</v>
      </c>
      <c r="O1944" t="s">
        <v>84</v>
      </c>
      <c r="P1944" t="s">
        <v>1009</v>
      </c>
      <c r="Q1944" s="8">
        <v>37000</v>
      </c>
      <c r="R1944">
        <v>2</v>
      </c>
      <c r="S1944" s="8">
        <f>Table3[[#This Row],[Harga]]*Table3[[#This Row],[Quantity]]</f>
        <v>74000</v>
      </c>
      <c r="T1944">
        <v>0</v>
      </c>
      <c r="U1944" s="8">
        <f>Table3[[#This Row],[Discount]]*Table3[[#This Row],[Revenue]]</f>
        <v>0</v>
      </c>
      <c r="V1944" s="8">
        <f>Table3[[#This Row],[Revenue]]-Table3[[#This Row],[Total Discount]]</f>
        <v>74000</v>
      </c>
    </row>
    <row r="1945" spans="1:22" x14ac:dyDescent="0.35">
      <c r="A1945">
        <v>1941</v>
      </c>
      <c r="B1945" t="s">
        <v>5118</v>
      </c>
      <c r="C1945" s="5">
        <v>42443</v>
      </c>
      <c r="D1945" s="6">
        <v>2016</v>
      </c>
      <c r="E1945" s="5" t="s">
        <v>159</v>
      </c>
      <c r="F1945" s="7">
        <v>14</v>
      </c>
      <c r="G1945" t="s">
        <v>67</v>
      </c>
      <c r="H1945" t="s">
        <v>139</v>
      </c>
      <c r="I1945" t="s">
        <v>1806</v>
      </c>
      <c r="J1945" t="s">
        <v>27</v>
      </c>
      <c r="K1945" t="s">
        <v>118</v>
      </c>
      <c r="L1945">
        <v>78550</v>
      </c>
      <c r="M1945" t="s">
        <v>3163</v>
      </c>
      <c r="N1945" t="s">
        <v>30</v>
      </c>
      <c r="O1945" t="s">
        <v>31</v>
      </c>
      <c r="P1945" t="s">
        <v>3164</v>
      </c>
      <c r="Q1945" s="8">
        <v>142000</v>
      </c>
      <c r="R1945">
        <v>5</v>
      </c>
      <c r="S1945" s="8">
        <f>Table3[[#This Row],[Harga]]*Table3[[#This Row],[Quantity]]</f>
        <v>710000</v>
      </c>
      <c r="T1945">
        <v>0.32</v>
      </c>
      <c r="U1945" s="8">
        <f>Table3[[#This Row],[Discount]]*Table3[[#This Row],[Revenue]]</f>
        <v>227200</v>
      </c>
      <c r="V1945" s="8">
        <f>Table3[[#This Row],[Revenue]]-Table3[[#This Row],[Total Discount]]</f>
        <v>482800</v>
      </c>
    </row>
    <row r="1946" spans="1:22" x14ac:dyDescent="0.35">
      <c r="A1946">
        <v>1942</v>
      </c>
      <c r="B1946" t="s">
        <v>5119</v>
      </c>
      <c r="C1946" s="5">
        <v>42608</v>
      </c>
      <c r="D1946" s="6">
        <v>2016</v>
      </c>
      <c r="E1946" s="5" t="s">
        <v>93</v>
      </c>
      <c r="F1946" s="7">
        <v>26</v>
      </c>
      <c r="G1946" t="s">
        <v>35</v>
      </c>
      <c r="H1946" t="s">
        <v>131</v>
      </c>
      <c r="I1946" t="s">
        <v>2622</v>
      </c>
      <c r="J1946" t="s">
        <v>37</v>
      </c>
      <c r="K1946" t="s">
        <v>236</v>
      </c>
      <c r="L1946">
        <v>19140</v>
      </c>
      <c r="M1946" t="s">
        <v>5120</v>
      </c>
      <c r="N1946" t="s">
        <v>40</v>
      </c>
      <c r="O1946" t="s">
        <v>96</v>
      </c>
      <c r="P1946" t="s">
        <v>5121</v>
      </c>
      <c r="Q1946" s="8">
        <v>6000</v>
      </c>
      <c r="R1946">
        <v>3</v>
      </c>
      <c r="S1946" s="8">
        <f>Table3[[#This Row],[Harga]]*Table3[[#This Row],[Quantity]]</f>
        <v>18000</v>
      </c>
      <c r="T1946">
        <v>0.2</v>
      </c>
      <c r="U1946" s="8">
        <f>Table3[[#This Row],[Discount]]*Table3[[#This Row],[Revenue]]</f>
        <v>3600</v>
      </c>
      <c r="V1946" s="8">
        <f>Table3[[#This Row],[Revenue]]-Table3[[#This Row],[Total Discount]]</f>
        <v>14400</v>
      </c>
    </row>
    <row r="1947" spans="1:22" x14ac:dyDescent="0.35">
      <c r="A1947">
        <v>1943</v>
      </c>
      <c r="B1947" t="s">
        <v>5122</v>
      </c>
      <c r="C1947" s="5">
        <v>42980</v>
      </c>
      <c r="D1947" s="6">
        <v>2017</v>
      </c>
      <c r="E1947" s="5" t="s">
        <v>111</v>
      </c>
      <c r="F1947" s="7">
        <v>2</v>
      </c>
      <c r="G1947" t="s">
        <v>51</v>
      </c>
      <c r="H1947" t="s">
        <v>139</v>
      </c>
      <c r="I1947" t="s">
        <v>2596</v>
      </c>
      <c r="J1947" t="s">
        <v>27</v>
      </c>
      <c r="K1947" t="s">
        <v>193</v>
      </c>
      <c r="L1947">
        <v>93309</v>
      </c>
      <c r="M1947" t="s">
        <v>4512</v>
      </c>
      <c r="N1947" t="s">
        <v>40</v>
      </c>
      <c r="O1947" t="s">
        <v>96</v>
      </c>
      <c r="P1947" t="s">
        <v>4513</v>
      </c>
      <c r="Q1947" s="8">
        <v>2000</v>
      </c>
      <c r="R1947">
        <v>5</v>
      </c>
      <c r="S1947" s="8">
        <f>Table3[[#This Row],[Harga]]*Table3[[#This Row],[Quantity]]</f>
        <v>10000</v>
      </c>
      <c r="T1947">
        <v>0</v>
      </c>
      <c r="U1947" s="8">
        <f>Table3[[#This Row],[Discount]]*Table3[[#This Row],[Revenue]]</f>
        <v>0</v>
      </c>
      <c r="V1947" s="8">
        <f>Table3[[#This Row],[Revenue]]-Table3[[#This Row],[Total Discount]]</f>
        <v>10000</v>
      </c>
    </row>
    <row r="1948" spans="1:22" x14ac:dyDescent="0.35">
      <c r="A1948">
        <v>1944</v>
      </c>
      <c r="B1948" t="s">
        <v>5123</v>
      </c>
      <c r="C1948" s="5">
        <v>42171</v>
      </c>
      <c r="D1948" s="6">
        <v>2015</v>
      </c>
      <c r="E1948" s="5" t="s">
        <v>34</v>
      </c>
      <c r="F1948" s="7">
        <v>16</v>
      </c>
      <c r="G1948" t="s">
        <v>35</v>
      </c>
      <c r="H1948" t="s">
        <v>25</v>
      </c>
      <c r="I1948" t="s">
        <v>5028</v>
      </c>
      <c r="J1948" t="s">
        <v>27</v>
      </c>
      <c r="K1948" t="s">
        <v>324</v>
      </c>
      <c r="L1948">
        <v>75051</v>
      </c>
      <c r="M1948" t="s">
        <v>5124</v>
      </c>
      <c r="N1948" t="s">
        <v>40</v>
      </c>
      <c r="O1948" t="s">
        <v>143</v>
      </c>
      <c r="P1948" t="s">
        <v>405</v>
      </c>
      <c r="Q1948" s="8">
        <v>29000</v>
      </c>
      <c r="R1948">
        <v>3</v>
      </c>
      <c r="S1948" s="8">
        <f>Table3[[#This Row],[Harga]]*Table3[[#This Row],[Quantity]]</f>
        <v>87000</v>
      </c>
      <c r="T1948">
        <v>0.2</v>
      </c>
      <c r="U1948" s="8">
        <f>Table3[[#This Row],[Discount]]*Table3[[#This Row],[Revenue]]</f>
        <v>17400</v>
      </c>
      <c r="V1948" s="8">
        <f>Table3[[#This Row],[Revenue]]-Table3[[#This Row],[Total Discount]]</f>
        <v>69600</v>
      </c>
    </row>
    <row r="1949" spans="1:22" x14ac:dyDescent="0.35">
      <c r="A1949">
        <v>1945</v>
      </c>
      <c r="B1949" t="s">
        <v>5125</v>
      </c>
      <c r="C1949" s="5">
        <v>42714</v>
      </c>
      <c r="D1949" s="6">
        <v>2016</v>
      </c>
      <c r="E1949" s="5" t="s">
        <v>66</v>
      </c>
      <c r="F1949" s="7">
        <v>10</v>
      </c>
      <c r="G1949" t="s">
        <v>51</v>
      </c>
      <c r="H1949" t="s">
        <v>25</v>
      </c>
      <c r="I1949" t="s">
        <v>4736</v>
      </c>
      <c r="J1949" t="s">
        <v>27</v>
      </c>
      <c r="K1949" t="s">
        <v>46</v>
      </c>
      <c r="L1949">
        <v>46142</v>
      </c>
      <c r="M1949" t="s">
        <v>1004</v>
      </c>
      <c r="N1949" t="s">
        <v>30</v>
      </c>
      <c r="O1949" t="s">
        <v>108</v>
      </c>
      <c r="P1949" t="s">
        <v>1005</v>
      </c>
      <c r="Q1949" s="8">
        <v>684000</v>
      </c>
      <c r="R1949">
        <v>5</v>
      </c>
      <c r="S1949" s="8">
        <f>Table3[[#This Row],[Harga]]*Table3[[#This Row],[Quantity]]</f>
        <v>3420000</v>
      </c>
      <c r="T1949">
        <v>0</v>
      </c>
      <c r="U1949" s="8">
        <f>Table3[[#This Row],[Discount]]*Table3[[#This Row],[Revenue]]</f>
        <v>0</v>
      </c>
      <c r="V1949" s="8">
        <f>Table3[[#This Row],[Revenue]]-Table3[[#This Row],[Total Discount]]</f>
        <v>3420000</v>
      </c>
    </row>
    <row r="1950" spans="1:22" x14ac:dyDescent="0.35">
      <c r="A1950">
        <v>1946</v>
      </c>
      <c r="B1950" t="s">
        <v>5126</v>
      </c>
      <c r="C1950" s="5">
        <v>42873</v>
      </c>
      <c r="D1950" s="6">
        <v>2017</v>
      </c>
      <c r="E1950" s="5" t="s">
        <v>87</v>
      </c>
      <c r="F1950" s="7">
        <v>18</v>
      </c>
      <c r="G1950" t="s">
        <v>35</v>
      </c>
      <c r="H1950" t="s">
        <v>25</v>
      </c>
      <c r="I1950" t="s">
        <v>1765</v>
      </c>
      <c r="J1950" t="s">
        <v>27</v>
      </c>
      <c r="K1950" t="s">
        <v>545</v>
      </c>
      <c r="L1950">
        <v>10024</v>
      </c>
      <c r="M1950" t="s">
        <v>5127</v>
      </c>
      <c r="N1950" t="s">
        <v>30</v>
      </c>
      <c r="O1950" t="s">
        <v>55</v>
      </c>
      <c r="P1950" t="s">
        <v>5128</v>
      </c>
      <c r="Q1950" s="8">
        <v>15000</v>
      </c>
      <c r="R1950">
        <v>2</v>
      </c>
      <c r="S1950" s="8">
        <f>Table3[[#This Row],[Harga]]*Table3[[#This Row],[Quantity]]</f>
        <v>30000</v>
      </c>
      <c r="T1950">
        <v>0</v>
      </c>
      <c r="U1950" s="8">
        <f>Table3[[#This Row],[Discount]]*Table3[[#This Row],[Revenue]]</f>
        <v>0</v>
      </c>
      <c r="V1950" s="8">
        <f>Table3[[#This Row],[Revenue]]-Table3[[#This Row],[Total Discount]]</f>
        <v>30000</v>
      </c>
    </row>
    <row r="1951" spans="1:22" x14ac:dyDescent="0.35">
      <c r="A1951">
        <v>1947</v>
      </c>
      <c r="B1951" t="s">
        <v>5129</v>
      </c>
      <c r="C1951" s="5">
        <v>42882</v>
      </c>
      <c r="D1951" s="6">
        <v>2017</v>
      </c>
      <c r="E1951" s="5" t="s">
        <v>87</v>
      </c>
      <c r="F1951" s="7">
        <v>27</v>
      </c>
      <c r="G1951" t="s">
        <v>35</v>
      </c>
      <c r="H1951" t="s">
        <v>25</v>
      </c>
      <c r="I1951" t="s">
        <v>117</v>
      </c>
      <c r="J1951" t="s">
        <v>27</v>
      </c>
      <c r="K1951" t="s">
        <v>76</v>
      </c>
      <c r="L1951">
        <v>38109</v>
      </c>
      <c r="M1951" t="s">
        <v>1828</v>
      </c>
      <c r="N1951" t="s">
        <v>40</v>
      </c>
      <c r="O1951" t="s">
        <v>63</v>
      </c>
      <c r="P1951" t="s">
        <v>1829</v>
      </c>
      <c r="Q1951" s="8">
        <v>16000</v>
      </c>
      <c r="R1951">
        <v>5</v>
      </c>
      <c r="S1951" s="8">
        <f>Table3[[#This Row],[Harga]]*Table3[[#This Row],[Quantity]]</f>
        <v>80000</v>
      </c>
      <c r="T1951">
        <v>0.2</v>
      </c>
      <c r="U1951" s="8">
        <f>Table3[[#This Row],[Discount]]*Table3[[#This Row],[Revenue]]</f>
        <v>16000</v>
      </c>
      <c r="V1951" s="8">
        <f>Table3[[#This Row],[Revenue]]-Table3[[#This Row],[Total Discount]]</f>
        <v>64000</v>
      </c>
    </row>
    <row r="1952" spans="1:22" x14ac:dyDescent="0.35">
      <c r="A1952">
        <v>1948</v>
      </c>
      <c r="B1952" t="s">
        <v>5130</v>
      </c>
      <c r="C1952" s="5">
        <v>42544</v>
      </c>
      <c r="D1952" s="6">
        <v>2016</v>
      </c>
      <c r="E1952" s="5" t="s">
        <v>34</v>
      </c>
      <c r="F1952" s="7">
        <v>23</v>
      </c>
      <c r="G1952" t="s">
        <v>67</v>
      </c>
      <c r="H1952" t="s">
        <v>25</v>
      </c>
      <c r="I1952" t="s">
        <v>5131</v>
      </c>
      <c r="J1952" t="s">
        <v>27</v>
      </c>
      <c r="K1952" t="s">
        <v>113</v>
      </c>
      <c r="L1952">
        <v>14215</v>
      </c>
      <c r="M1952" t="s">
        <v>4002</v>
      </c>
      <c r="N1952" t="s">
        <v>40</v>
      </c>
      <c r="O1952" t="s">
        <v>790</v>
      </c>
      <c r="P1952" t="s">
        <v>4003</v>
      </c>
      <c r="Q1952" s="8">
        <v>478000</v>
      </c>
      <c r="R1952">
        <v>7</v>
      </c>
      <c r="S1952" s="8">
        <f>Table3[[#This Row],[Harga]]*Table3[[#This Row],[Quantity]]</f>
        <v>3346000</v>
      </c>
      <c r="T1952">
        <v>0</v>
      </c>
      <c r="U1952" s="8">
        <f>Table3[[#This Row],[Discount]]*Table3[[#This Row],[Revenue]]</f>
        <v>0</v>
      </c>
      <c r="V1952" s="8">
        <f>Table3[[#This Row],[Revenue]]-Table3[[#This Row],[Total Discount]]</f>
        <v>3346000</v>
      </c>
    </row>
    <row r="1953" spans="1:22" x14ac:dyDescent="0.35">
      <c r="A1953">
        <v>1949</v>
      </c>
      <c r="B1953" t="s">
        <v>5132</v>
      </c>
      <c r="C1953" s="5">
        <v>42506</v>
      </c>
      <c r="D1953" s="6">
        <v>2016</v>
      </c>
      <c r="E1953" s="5" t="s">
        <v>87</v>
      </c>
      <c r="F1953" s="7">
        <v>16</v>
      </c>
      <c r="G1953" t="s">
        <v>67</v>
      </c>
      <c r="H1953" t="s">
        <v>105</v>
      </c>
      <c r="I1953" t="s">
        <v>757</v>
      </c>
      <c r="J1953" t="s">
        <v>27</v>
      </c>
      <c r="K1953" t="s">
        <v>420</v>
      </c>
      <c r="L1953">
        <v>90036</v>
      </c>
      <c r="M1953" t="s">
        <v>5133</v>
      </c>
      <c r="N1953" t="s">
        <v>40</v>
      </c>
      <c r="O1953" t="s">
        <v>63</v>
      </c>
      <c r="P1953" t="s">
        <v>5134</v>
      </c>
      <c r="Q1953" s="8">
        <v>18000</v>
      </c>
      <c r="R1953">
        <v>3</v>
      </c>
      <c r="S1953" s="8">
        <f>Table3[[#This Row],[Harga]]*Table3[[#This Row],[Quantity]]</f>
        <v>54000</v>
      </c>
      <c r="T1953">
        <v>0</v>
      </c>
      <c r="U1953" s="8">
        <f>Table3[[#This Row],[Discount]]*Table3[[#This Row],[Revenue]]</f>
        <v>0</v>
      </c>
      <c r="V1953" s="8">
        <f>Table3[[#This Row],[Revenue]]-Table3[[#This Row],[Total Discount]]</f>
        <v>54000</v>
      </c>
    </row>
    <row r="1954" spans="1:22" x14ac:dyDescent="0.35">
      <c r="A1954">
        <v>1950</v>
      </c>
      <c r="B1954" t="s">
        <v>5135</v>
      </c>
      <c r="C1954" s="5">
        <v>43057</v>
      </c>
      <c r="D1954" s="6">
        <v>2017</v>
      </c>
      <c r="E1954" s="5" t="s">
        <v>23</v>
      </c>
      <c r="F1954" s="7">
        <v>18</v>
      </c>
      <c r="G1954" t="s">
        <v>67</v>
      </c>
      <c r="H1954" t="s">
        <v>25</v>
      </c>
      <c r="I1954" t="s">
        <v>3299</v>
      </c>
      <c r="J1954" t="s">
        <v>27</v>
      </c>
      <c r="K1954" t="s">
        <v>141</v>
      </c>
      <c r="L1954">
        <v>33030</v>
      </c>
      <c r="M1954" t="s">
        <v>5136</v>
      </c>
      <c r="N1954" t="s">
        <v>40</v>
      </c>
      <c r="O1954" t="s">
        <v>63</v>
      </c>
      <c r="P1954" t="s">
        <v>5137</v>
      </c>
      <c r="Q1954" s="8">
        <v>45000</v>
      </c>
      <c r="R1954">
        <v>1</v>
      </c>
      <c r="S1954" s="8">
        <f>Table3[[#This Row],[Harga]]*Table3[[#This Row],[Quantity]]</f>
        <v>45000</v>
      </c>
      <c r="T1954">
        <v>0.2</v>
      </c>
      <c r="U1954" s="8">
        <f>Table3[[#This Row],[Discount]]*Table3[[#This Row],[Revenue]]</f>
        <v>9000</v>
      </c>
      <c r="V1954" s="8">
        <f>Table3[[#This Row],[Revenue]]-Table3[[#This Row],[Total Discount]]</f>
        <v>36000</v>
      </c>
    </row>
    <row r="1955" spans="1:22" x14ac:dyDescent="0.35">
      <c r="A1955">
        <v>1951</v>
      </c>
      <c r="B1955" t="s">
        <v>5138</v>
      </c>
      <c r="C1955" s="5">
        <v>42692</v>
      </c>
      <c r="D1955" s="6">
        <v>2016</v>
      </c>
      <c r="E1955" s="5" t="s">
        <v>23</v>
      </c>
      <c r="F1955" s="7">
        <v>18</v>
      </c>
      <c r="G1955" t="s">
        <v>67</v>
      </c>
      <c r="H1955" t="s">
        <v>139</v>
      </c>
      <c r="I1955" t="s">
        <v>140</v>
      </c>
      <c r="J1955" t="s">
        <v>75</v>
      </c>
      <c r="K1955" t="s">
        <v>420</v>
      </c>
      <c r="L1955">
        <v>77506</v>
      </c>
      <c r="M1955" t="s">
        <v>2318</v>
      </c>
      <c r="N1955" t="s">
        <v>40</v>
      </c>
      <c r="O1955" t="s">
        <v>96</v>
      </c>
      <c r="P1955" t="s">
        <v>2319</v>
      </c>
      <c r="Q1955" s="8">
        <v>10000</v>
      </c>
      <c r="R1955">
        <v>2</v>
      </c>
      <c r="S1955" s="8">
        <f>Table3[[#This Row],[Harga]]*Table3[[#This Row],[Quantity]]</f>
        <v>20000</v>
      </c>
      <c r="T1955">
        <v>0.2</v>
      </c>
      <c r="U1955" s="8">
        <f>Table3[[#This Row],[Discount]]*Table3[[#This Row],[Revenue]]</f>
        <v>4000</v>
      </c>
      <c r="V1955" s="8">
        <f>Table3[[#This Row],[Revenue]]-Table3[[#This Row],[Total Discount]]</f>
        <v>16000</v>
      </c>
    </row>
    <row r="1956" spans="1:22" x14ac:dyDescent="0.35">
      <c r="A1956">
        <v>1952</v>
      </c>
      <c r="B1956" t="s">
        <v>5139</v>
      </c>
      <c r="C1956" s="5">
        <v>41971</v>
      </c>
      <c r="D1956" s="6">
        <v>2014</v>
      </c>
      <c r="E1956" s="5" t="s">
        <v>23</v>
      </c>
      <c r="F1956" s="7">
        <v>28</v>
      </c>
      <c r="G1956" t="s">
        <v>51</v>
      </c>
      <c r="H1956" t="s">
        <v>25</v>
      </c>
      <c r="I1956" t="s">
        <v>1849</v>
      </c>
      <c r="J1956" t="s">
        <v>27</v>
      </c>
      <c r="K1956" t="s">
        <v>166</v>
      </c>
      <c r="L1956">
        <v>11520</v>
      </c>
      <c r="M1956" t="s">
        <v>2775</v>
      </c>
      <c r="N1956" t="s">
        <v>40</v>
      </c>
      <c r="O1956" t="s">
        <v>71</v>
      </c>
      <c r="P1956" t="s">
        <v>2776</v>
      </c>
      <c r="Q1956" s="8">
        <v>10000</v>
      </c>
      <c r="R1956">
        <v>2</v>
      </c>
      <c r="S1956" s="8">
        <f>Table3[[#This Row],[Harga]]*Table3[[#This Row],[Quantity]]</f>
        <v>20000</v>
      </c>
      <c r="T1956">
        <v>0.2</v>
      </c>
      <c r="U1956" s="8">
        <f>Table3[[#This Row],[Discount]]*Table3[[#This Row],[Revenue]]</f>
        <v>4000</v>
      </c>
      <c r="V1956" s="8">
        <f>Table3[[#This Row],[Revenue]]-Table3[[#This Row],[Total Discount]]</f>
        <v>16000</v>
      </c>
    </row>
    <row r="1957" spans="1:22" x14ac:dyDescent="0.35">
      <c r="A1957">
        <v>1953</v>
      </c>
      <c r="B1957" t="s">
        <v>5140</v>
      </c>
      <c r="C1957" s="5">
        <v>42430</v>
      </c>
      <c r="D1957" s="6">
        <v>2016</v>
      </c>
      <c r="E1957" s="5" t="s">
        <v>159</v>
      </c>
      <c r="F1957" s="7">
        <v>1</v>
      </c>
      <c r="G1957" t="s">
        <v>35</v>
      </c>
      <c r="H1957" t="s">
        <v>139</v>
      </c>
      <c r="I1957" t="s">
        <v>160</v>
      </c>
      <c r="J1957" t="s">
        <v>37</v>
      </c>
      <c r="K1957" t="s">
        <v>420</v>
      </c>
      <c r="L1957">
        <v>80219</v>
      </c>
      <c r="M1957" t="s">
        <v>5141</v>
      </c>
      <c r="N1957" t="s">
        <v>135</v>
      </c>
      <c r="O1957" t="s">
        <v>136</v>
      </c>
      <c r="P1957" t="s">
        <v>5142</v>
      </c>
      <c r="Q1957" s="8">
        <v>160000</v>
      </c>
      <c r="R1957">
        <v>2</v>
      </c>
      <c r="S1957" s="8">
        <f>Table3[[#This Row],[Harga]]*Table3[[#This Row],[Quantity]]</f>
        <v>320000</v>
      </c>
      <c r="T1957">
        <v>0.2</v>
      </c>
      <c r="U1957" s="8">
        <f>Table3[[#This Row],[Discount]]*Table3[[#This Row],[Revenue]]</f>
        <v>64000</v>
      </c>
      <c r="V1957" s="8">
        <f>Table3[[#This Row],[Revenue]]-Table3[[#This Row],[Total Discount]]</f>
        <v>256000</v>
      </c>
    </row>
    <row r="1958" spans="1:22" x14ac:dyDescent="0.35">
      <c r="A1958">
        <v>1954</v>
      </c>
      <c r="B1958" t="s">
        <v>5143</v>
      </c>
      <c r="C1958" s="5">
        <v>42750</v>
      </c>
      <c r="D1958" s="6">
        <v>2017</v>
      </c>
      <c r="E1958" s="5" t="s">
        <v>115</v>
      </c>
      <c r="F1958" s="7">
        <v>15</v>
      </c>
      <c r="G1958" t="s">
        <v>35</v>
      </c>
      <c r="H1958" t="s">
        <v>25</v>
      </c>
      <c r="I1958" t="s">
        <v>892</v>
      </c>
      <c r="J1958" t="s">
        <v>27</v>
      </c>
      <c r="K1958" t="s">
        <v>193</v>
      </c>
      <c r="L1958">
        <v>2169</v>
      </c>
      <c r="M1958" t="s">
        <v>209</v>
      </c>
      <c r="N1958" t="s">
        <v>40</v>
      </c>
      <c r="O1958" t="s">
        <v>63</v>
      </c>
      <c r="P1958" t="s">
        <v>210</v>
      </c>
      <c r="Q1958" s="8">
        <v>20000</v>
      </c>
      <c r="R1958">
        <v>2</v>
      </c>
      <c r="S1958" s="8">
        <f>Table3[[#This Row],[Harga]]*Table3[[#This Row],[Quantity]]</f>
        <v>40000</v>
      </c>
      <c r="T1958">
        <v>0</v>
      </c>
      <c r="U1958" s="8">
        <f>Table3[[#This Row],[Discount]]*Table3[[#This Row],[Revenue]]</f>
        <v>0</v>
      </c>
      <c r="V1958" s="8">
        <f>Table3[[#This Row],[Revenue]]-Table3[[#This Row],[Total Discount]]</f>
        <v>40000</v>
      </c>
    </row>
    <row r="1959" spans="1:22" x14ac:dyDescent="0.35">
      <c r="A1959">
        <v>1955</v>
      </c>
      <c r="B1959" t="s">
        <v>5144</v>
      </c>
      <c r="C1959" s="5">
        <v>41733</v>
      </c>
      <c r="D1959" s="6">
        <v>2014</v>
      </c>
      <c r="E1959" s="5" t="s">
        <v>58</v>
      </c>
      <c r="F1959" s="7">
        <v>4</v>
      </c>
      <c r="G1959" t="s">
        <v>67</v>
      </c>
      <c r="H1959" t="s">
        <v>139</v>
      </c>
      <c r="I1959" t="s">
        <v>1904</v>
      </c>
      <c r="J1959" t="s">
        <v>27</v>
      </c>
      <c r="K1959" t="s">
        <v>519</v>
      </c>
      <c r="L1959">
        <v>48205</v>
      </c>
      <c r="M1959" t="s">
        <v>2758</v>
      </c>
      <c r="N1959" t="s">
        <v>30</v>
      </c>
      <c r="O1959" t="s">
        <v>55</v>
      </c>
      <c r="P1959" t="s">
        <v>2759</v>
      </c>
      <c r="Q1959" s="8">
        <v>22000</v>
      </c>
      <c r="R1959">
        <v>1</v>
      </c>
      <c r="S1959" s="8">
        <f>Table3[[#This Row],[Harga]]*Table3[[#This Row],[Quantity]]</f>
        <v>22000</v>
      </c>
      <c r="T1959">
        <v>0</v>
      </c>
      <c r="U1959" s="8">
        <f>Table3[[#This Row],[Discount]]*Table3[[#This Row],[Revenue]]</f>
        <v>0</v>
      </c>
      <c r="V1959" s="8">
        <f>Table3[[#This Row],[Revenue]]-Table3[[#This Row],[Total Discount]]</f>
        <v>22000</v>
      </c>
    </row>
    <row r="1960" spans="1:22" x14ac:dyDescent="0.35">
      <c r="A1960">
        <v>1956</v>
      </c>
      <c r="B1960" t="s">
        <v>5145</v>
      </c>
      <c r="C1960" s="5">
        <v>42547</v>
      </c>
      <c r="D1960" s="6">
        <v>2016</v>
      </c>
      <c r="E1960" s="5" t="s">
        <v>34</v>
      </c>
      <c r="F1960" s="7">
        <v>26</v>
      </c>
      <c r="G1960" t="s">
        <v>67</v>
      </c>
      <c r="H1960" t="s">
        <v>25</v>
      </c>
      <c r="I1960" t="s">
        <v>231</v>
      </c>
      <c r="J1960" t="s">
        <v>27</v>
      </c>
      <c r="K1960" t="s">
        <v>166</v>
      </c>
      <c r="L1960">
        <v>94109</v>
      </c>
      <c r="M1960" t="s">
        <v>3288</v>
      </c>
      <c r="N1960" t="s">
        <v>30</v>
      </c>
      <c r="O1960" t="s">
        <v>55</v>
      </c>
      <c r="P1960" t="s">
        <v>3289</v>
      </c>
      <c r="Q1960" s="8">
        <v>15000</v>
      </c>
      <c r="R1960">
        <v>3</v>
      </c>
      <c r="S1960" s="8">
        <f>Table3[[#This Row],[Harga]]*Table3[[#This Row],[Quantity]]</f>
        <v>45000</v>
      </c>
      <c r="T1960">
        <v>0</v>
      </c>
      <c r="U1960" s="8">
        <f>Table3[[#This Row],[Discount]]*Table3[[#This Row],[Revenue]]</f>
        <v>0</v>
      </c>
      <c r="V1960" s="8">
        <f>Table3[[#This Row],[Revenue]]-Table3[[#This Row],[Total Discount]]</f>
        <v>45000</v>
      </c>
    </row>
    <row r="1961" spans="1:22" x14ac:dyDescent="0.35">
      <c r="A1961">
        <v>1957</v>
      </c>
      <c r="B1961" t="s">
        <v>5146</v>
      </c>
      <c r="C1961" s="5">
        <v>42519</v>
      </c>
      <c r="D1961" s="6">
        <v>2016</v>
      </c>
      <c r="E1961" s="5" t="s">
        <v>87</v>
      </c>
      <c r="F1961" s="7">
        <v>29</v>
      </c>
      <c r="G1961" t="s">
        <v>116</v>
      </c>
      <c r="H1961" t="s">
        <v>25</v>
      </c>
      <c r="I1961" t="s">
        <v>881</v>
      </c>
      <c r="J1961" t="s">
        <v>27</v>
      </c>
      <c r="K1961" t="s">
        <v>166</v>
      </c>
      <c r="L1961">
        <v>37211</v>
      </c>
      <c r="M1961" t="s">
        <v>5147</v>
      </c>
      <c r="N1961" t="s">
        <v>40</v>
      </c>
      <c r="O1961" t="s">
        <v>71</v>
      </c>
      <c r="P1961" t="s">
        <v>5148</v>
      </c>
      <c r="Q1961" s="8">
        <v>12000</v>
      </c>
      <c r="R1961">
        <v>3</v>
      </c>
      <c r="S1961" s="8">
        <f>Table3[[#This Row],[Harga]]*Table3[[#This Row],[Quantity]]</f>
        <v>36000</v>
      </c>
      <c r="T1961">
        <v>0.7</v>
      </c>
      <c r="U1961" s="8">
        <f>Table3[[#This Row],[Discount]]*Table3[[#This Row],[Revenue]]</f>
        <v>25200</v>
      </c>
      <c r="V1961" s="8">
        <f>Table3[[#This Row],[Revenue]]-Table3[[#This Row],[Total Discount]]</f>
        <v>10800</v>
      </c>
    </row>
    <row r="1962" spans="1:22" x14ac:dyDescent="0.35">
      <c r="A1962">
        <v>1958</v>
      </c>
      <c r="B1962" t="s">
        <v>5149</v>
      </c>
      <c r="C1962" s="5">
        <v>42296</v>
      </c>
      <c r="D1962" s="6">
        <v>2015</v>
      </c>
      <c r="E1962" s="5" t="s">
        <v>44</v>
      </c>
      <c r="F1962" s="7">
        <v>19</v>
      </c>
      <c r="G1962" t="s">
        <v>67</v>
      </c>
      <c r="H1962" t="s">
        <v>25</v>
      </c>
      <c r="I1962" t="s">
        <v>2410</v>
      </c>
      <c r="J1962" t="s">
        <v>37</v>
      </c>
      <c r="K1962" t="s">
        <v>545</v>
      </c>
      <c r="L1962">
        <v>48227</v>
      </c>
      <c r="M1962" t="s">
        <v>3111</v>
      </c>
      <c r="N1962" t="s">
        <v>40</v>
      </c>
      <c r="O1962" t="s">
        <v>71</v>
      </c>
      <c r="P1962" t="s">
        <v>3112</v>
      </c>
      <c r="Q1962" s="8">
        <v>6000</v>
      </c>
      <c r="R1962">
        <v>6</v>
      </c>
      <c r="S1962" s="8">
        <f>Table3[[#This Row],[Harga]]*Table3[[#This Row],[Quantity]]</f>
        <v>36000</v>
      </c>
      <c r="T1962">
        <v>0</v>
      </c>
      <c r="U1962" s="8">
        <f>Table3[[#This Row],[Discount]]*Table3[[#This Row],[Revenue]]</f>
        <v>0</v>
      </c>
      <c r="V1962" s="8">
        <f>Table3[[#This Row],[Revenue]]-Table3[[#This Row],[Total Discount]]</f>
        <v>36000</v>
      </c>
    </row>
    <row r="1963" spans="1:22" x14ac:dyDescent="0.35">
      <c r="A1963">
        <v>1959</v>
      </c>
      <c r="B1963" t="s">
        <v>5150</v>
      </c>
      <c r="C1963" s="5">
        <v>42785</v>
      </c>
      <c r="D1963" s="6">
        <v>2017</v>
      </c>
      <c r="E1963" s="5" t="s">
        <v>344</v>
      </c>
      <c r="F1963" s="7">
        <v>19</v>
      </c>
      <c r="G1963" t="s">
        <v>116</v>
      </c>
      <c r="H1963" t="s">
        <v>139</v>
      </c>
      <c r="I1963" t="s">
        <v>2813</v>
      </c>
      <c r="J1963" t="s">
        <v>75</v>
      </c>
      <c r="K1963" t="s">
        <v>283</v>
      </c>
      <c r="L1963">
        <v>90045</v>
      </c>
      <c r="M1963" t="s">
        <v>2430</v>
      </c>
      <c r="N1963" t="s">
        <v>40</v>
      </c>
      <c r="O1963" t="s">
        <v>96</v>
      </c>
      <c r="P1963" t="s">
        <v>2431</v>
      </c>
      <c r="Q1963" s="8">
        <v>7000</v>
      </c>
      <c r="R1963">
        <v>3</v>
      </c>
      <c r="S1963" s="8">
        <f>Table3[[#This Row],[Harga]]*Table3[[#This Row],[Quantity]]</f>
        <v>21000</v>
      </c>
      <c r="T1963">
        <v>0</v>
      </c>
      <c r="U1963" s="8">
        <f>Table3[[#This Row],[Discount]]*Table3[[#This Row],[Revenue]]</f>
        <v>0</v>
      </c>
      <c r="V1963" s="8">
        <f>Table3[[#This Row],[Revenue]]-Table3[[#This Row],[Total Discount]]</f>
        <v>21000</v>
      </c>
    </row>
    <row r="1964" spans="1:22" x14ac:dyDescent="0.35">
      <c r="A1964">
        <v>1960</v>
      </c>
      <c r="B1964" t="s">
        <v>5151</v>
      </c>
      <c r="C1964" s="5">
        <v>42635</v>
      </c>
      <c r="D1964" s="6">
        <v>2016</v>
      </c>
      <c r="E1964" s="5" t="s">
        <v>111</v>
      </c>
      <c r="F1964" s="7">
        <v>22</v>
      </c>
      <c r="G1964" t="s">
        <v>67</v>
      </c>
      <c r="H1964" t="s">
        <v>139</v>
      </c>
      <c r="I1964" t="s">
        <v>3667</v>
      </c>
      <c r="J1964" t="s">
        <v>27</v>
      </c>
      <c r="K1964" t="s">
        <v>329</v>
      </c>
      <c r="L1964">
        <v>19140</v>
      </c>
      <c r="M1964" t="s">
        <v>5152</v>
      </c>
      <c r="N1964" t="s">
        <v>40</v>
      </c>
      <c r="O1964" t="s">
        <v>96</v>
      </c>
      <c r="P1964" t="s">
        <v>5153</v>
      </c>
      <c r="Q1964" s="8">
        <v>8000</v>
      </c>
      <c r="R1964">
        <v>3</v>
      </c>
      <c r="S1964" s="8">
        <f>Table3[[#This Row],[Harga]]*Table3[[#This Row],[Quantity]]</f>
        <v>24000</v>
      </c>
      <c r="T1964">
        <v>0.2</v>
      </c>
      <c r="U1964" s="8">
        <f>Table3[[#This Row],[Discount]]*Table3[[#This Row],[Revenue]]</f>
        <v>4800</v>
      </c>
      <c r="V1964" s="8">
        <f>Table3[[#This Row],[Revenue]]-Table3[[#This Row],[Total Discount]]</f>
        <v>19200</v>
      </c>
    </row>
    <row r="1965" spans="1:22" x14ac:dyDescent="0.35">
      <c r="A1965">
        <v>1961</v>
      </c>
      <c r="B1965" t="s">
        <v>5154</v>
      </c>
      <c r="C1965" s="5">
        <v>41955</v>
      </c>
      <c r="D1965" s="6">
        <v>2014</v>
      </c>
      <c r="E1965" s="5" t="s">
        <v>23</v>
      </c>
      <c r="F1965" s="7">
        <v>12</v>
      </c>
      <c r="G1965" t="s">
        <v>51</v>
      </c>
      <c r="H1965" t="s">
        <v>139</v>
      </c>
      <c r="I1965" t="s">
        <v>4130</v>
      </c>
      <c r="J1965" t="s">
        <v>37</v>
      </c>
      <c r="K1965" t="s">
        <v>283</v>
      </c>
      <c r="L1965">
        <v>28806</v>
      </c>
      <c r="M1965" t="s">
        <v>635</v>
      </c>
      <c r="N1965" t="s">
        <v>40</v>
      </c>
      <c r="O1965" t="s">
        <v>96</v>
      </c>
      <c r="P1965" t="s">
        <v>636</v>
      </c>
      <c r="Q1965" s="8">
        <v>10000</v>
      </c>
      <c r="R1965">
        <v>3</v>
      </c>
      <c r="S1965" s="8">
        <f>Table3[[#This Row],[Harga]]*Table3[[#This Row],[Quantity]]</f>
        <v>30000</v>
      </c>
      <c r="T1965">
        <v>0.2</v>
      </c>
      <c r="U1965" s="8">
        <f>Table3[[#This Row],[Discount]]*Table3[[#This Row],[Revenue]]</f>
        <v>6000</v>
      </c>
      <c r="V1965" s="8">
        <f>Table3[[#This Row],[Revenue]]-Table3[[#This Row],[Total Discount]]</f>
        <v>24000</v>
      </c>
    </row>
    <row r="1966" spans="1:22" x14ac:dyDescent="0.35">
      <c r="A1966">
        <v>1962</v>
      </c>
      <c r="B1966" t="s">
        <v>5155</v>
      </c>
      <c r="C1966" s="5">
        <v>42461</v>
      </c>
      <c r="D1966" s="6">
        <v>2016</v>
      </c>
      <c r="E1966" s="5" t="s">
        <v>58</v>
      </c>
      <c r="F1966" s="7">
        <v>1</v>
      </c>
      <c r="G1966" t="s">
        <v>67</v>
      </c>
      <c r="H1966" t="s">
        <v>25</v>
      </c>
      <c r="I1966" t="s">
        <v>1912</v>
      </c>
      <c r="J1966" t="s">
        <v>27</v>
      </c>
      <c r="K1966" t="s">
        <v>69</v>
      </c>
      <c r="L1966">
        <v>10024</v>
      </c>
      <c r="M1966" t="s">
        <v>1505</v>
      </c>
      <c r="N1966" t="s">
        <v>40</v>
      </c>
      <c r="O1966" t="s">
        <v>96</v>
      </c>
      <c r="P1966" t="s">
        <v>1506</v>
      </c>
      <c r="Q1966" s="8">
        <v>36000</v>
      </c>
      <c r="R1966">
        <v>4</v>
      </c>
      <c r="S1966" s="8">
        <f>Table3[[#This Row],[Harga]]*Table3[[#This Row],[Quantity]]</f>
        <v>144000</v>
      </c>
      <c r="T1966">
        <v>0</v>
      </c>
      <c r="U1966" s="8">
        <f>Table3[[#This Row],[Discount]]*Table3[[#This Row],[Revenue]]</f>
        <v>0</v>
      </c>
      <c r="V1966" s="8">
        <f>Table3[[#This Row],[Revenue]]-Table3[[#This Row],[Total Discount]]</f>
        <v>144000</v>
      </c>
    </row>
    <row r="1967" spans="1:22" x14ac:dyDescent="0.35">
      <c r="A1967">
        <v>1963</v>
      </c>
      <c r="B1967" t="s">
        <v>5156</v>
      </c>
      <c r="C1967" s="5">
        <v>42510</v>
      </c>
      <c r="D1967" s="6">
        <v>2016</v>
      </c>
      <c r="E1967" s="5" t="s">
        <v>87</v>
      </c>
      <c r="F1967" s="7">
        <v>20</v>
      </c>
      <c r="G1967" t="s">
        <v>116</v>
      </c>
      <c r="H1967" t="s">
        <v>59</v>
      </c>
      <c r="I1967" t="s">
        <v>1230</v>
      </c>
      <c r="J1967" t="s">
        <v>75</v>
      </c>
      <c r="K1967" t="s">
        <v>283</v>
      </c>
      <c r="L1967">
        <v>80906</v>
      </c>
      <c r="M1967" t="s">
        <v>1370</v>
      </c>
      <c r="N1967" t="s">
        <v>40</v>
      </c>
      <c r="O1967" t="s">
        <v>71</v>
      </c>
      <c r="P1967" t="s">
        <v>1371</v>
      </c>
      <c r="Q1967" s="8">
        <v>59000</v>
      </c>
      <c r="R1967">
        <v>7</v>
      </c>
      <c r="S1967" s="8">
        <f>Table3[[#This Row],[Harga]]*Table3[[#This Row],[Quantity]]</f>
        <v>413000</v>
      </c>
      <c r="T1967">
        <v>0.7</v>
      </c>
      <c r="U1967" s="8">
        <f>Table3[[#This Row],[Discount]]*Table3[[#This Row],[Revenue]]</f>
        <v>289100</v>
      </c>
      <c r="V1967" s="8">
        <f>Table3[[#This Row],[Revenue]]-Table3[[#This Row],[Total Discount]]</f>
        <v>123900</v>
      </c>
    </row>
    <row r="1968" spans="1:22" x14ac:dyDescent="0.35">
      <c r="A1968">
        <v>1964</v>
      </c>
      <c r="B1968" t="s">
        <v>5157</v>
      </c>
      <c r="C1968" s="5">
        <v>42156</v>
      </c>
      <c r="D1968" s="6">
        <v>2015</v>
      </c>
      <c r="E1968" s="5" t="s">
        <v>34</v>
      </c>
      <c r="F1968" s="7">
        <v>1</v>
      </c>
      <c r="G1968" t="s">
        <v>35</v>
      </c>
      <c r="H1968" t="s">
        <v>139</v>
      </c>
      <c r="I1968" t="s">
        <v>5038</v>
      </c>
      <c r="J1968" t="s">
        <v>37</v>
      </c>
      <c r="K1968" t="s">
        <v>193</v>
      </c>
      <c r="L1968">
        <v>78207</v>
      </c>
      <c r="M1968" t="s">
        <v>444</v>
      </c>
      <c r="N1968" t="s">
        <v>40</v>
      </c>
      <c r="O1968" t="s">
        <v>71</v>
      </c>
      <c r="P1968" t="s">
        <v>445</v>
      </c>
      <c r="Q1968" s="8">
        <v>8000</v>
      </c>
      <c r="R1968">
        <v>8</v>
      </c>
      <c r="S1968" s="8">
        <f>Table3[[#This Row],[Harga]]*Table3[[#This Row],[Quantity]]</f>
        <v>64000</v>
      </c>
      <c r="T1968">
        <v>0.8</v>
      </c>
      <c r="U1968" s="8">
        <f>Table3[[#This Row],[Discount]]*Table3[[#This Row],[Revenue]]</f>
        <v>51200</v>
      </c>
      <c r="V1968" s="8">
        <f>Table3[[#This Row],[Revenue]]-Table3[[#This Row],[Total Discount]]</f>
        <v>12800</v>
      </c>
    </row>
    <row r="1969" spans="1:22" x14ac:dyDescent="0.35">
      <c r="A1969">
        <v>1965</v>
      </c>
      <c r="B1969" t="s">
        <v>5158</v>
      </c>
      <c r="C1969" s="5">
        <v>41965</v>
      </c>
      <c r="D1969" s="6">
        <v>2014</v>
      </c>
      <c r="E1969" s="5" t="s">
        <v>23</v>
      </c>
      <c r="F1969" s="7">
        <v>22</v>
      </c>
      <c r="G1969" t="s">
        <v>67</v>
      </c>
      <c r="H1969" t="s">
        <v>139</v>
      </c>
      <c r="I1969" t="s">
        <v>5159</v>
      </c>
      <c r="J1969" t="s">
        <v>27</v>
      </c>
      <c r="K1969" t="s">
        <v>218</v>
      </c>
      <c r="L1969">
        <v>90036</v>
      </c>
      <c r="M1969" t="s">
        <v>5075</v>
      </c>
      <c r="N1969" t="s">
        <v>40</v>
      </c>
      <c r="O1969" t="s">
        <v>63</v>
      </c>
      <c r="P1969" t="s">
        <v>5076</v>
      </c>
      <c r="Q1969" s="8">
        <v>10000</v>
      </c>
      <c r="R1969">
        <v>9</v>
      </c>
      <c r="S1969" s="8">
        <f>Table3[[#This Row],[Harga]]*Table3[[#This Row],[Quantity]]</f>
        <v>90000</v>
      </c>
      <c r="T1969">
        <v>0</v>
      </c>
      <c r="U1969" s="8">
        <f>Table3[[#This Row],[Discount]]*Table3[[#This Row],[Revenue]]</f>
        <v>0</v>
      </c>
      <c r="V1969" s="8">
        <f>Table3[[#This Row],[Revenue]]-Table3[[#This Row],[Total Discount]]</f>
        <v>90000</v>
      </c>
    </row>
    <row r="1970" spans="1:22" x14ac:dyDescent="0.35">
      <c r="A1970">
        <v>1966</v>
      </c>
      <c r="B1970" t="s">
        <v>5160</v>
      </c>
      <c r="C1970" s="5">
        <v>42057</v>
      </c>
      <c r="D1970" s="6">
        <v>2015</v>
      </c>
      <c r="E1970" s="5" t="s">
        <v>344</v>
      </c>
      <c r="F1970" s="7">
        <v>22</v>
      </c>
      <c r="G1970" t="s">
        <v>67</v>
      </c>
      <c r="H1970" t="s">
        <v>25</v>
      </c>
      <c r="I1970" t="s">
        <v>1935</v>
      </c>
      <c r="J1970" t="s">
        <v>75</v>
      </c>
      <c r="K1970" t="s">
        <v>500</v>
      </c>
      <c r="L1970">
        <v>48310</v>
      </c>
      <c r="M1970" t="s">
        <v>4953</v>
      </c>
      <c r="N1970" t="s">
        <v>40</v>
      </c>
      <c r="O1970" t="s">
        <v>96</v>
      </c>
      <c r="P1970" t="s">
        <v>4954</v>
      </c>
      <c r="Q1970" s="8">
        <v>112000</v>
      </c>
      <c r="R1970">
        <v>4</v>
      </c>
      <c r="S1970" s="8">
        <f>Table3[[#This Row],[Harga]]*Table3[[#This Row],[Quantity]]</f>
        <v>448000</v>
      </c>
      <c r="T1970">
        <v>0</v>
      </c>
      <c r="U1970" s="8">
        <f>Table3[[#This Row],[Discount]]*Table3[[#This Row],[Revenue]]</f>
        <v>0</v>
      </c>
      <c r="V1970" s="8">
        <f>Table3[[#This Row],[Revenue]]-Table3[[#This Row],[Total Discount]]</f>
        <v>448000</v>
      </c>
    </row>
    <row r="1971" spans="1:22" x14ac:dyDescent="0.35">
      <c r="A1971">
        <v>1967</v>
      </c>
      <c r="B1971" t="s">
        <v>5161</v>
      </c>
      <c r="C1971" s="5">
        <v>42458</v>
      </c>
      <c r="D1971" s="6">
        <v>2016</v>
      </c>
      <c r="E1971" s="5" t="s">
        <v>159</v>
      </c>
      <c r="F1971" s="7">
        <v>29</v>
      </c>
      <c r="G1971" t="s">
        <v>35</v>
      </c>
      <c r="H1971" t="s">
        <v>139</v>
      </c>
      <c r="I1971" t="s">
        <v>295</v>
      </c>
      <c r="J1971" t="s">
        <v>27</v>
      </c>
      <c r="K1971" t="s">
        <v>28</v>
      </c>
      <c r="L1971">
        <v>10009</v>
      </c>
      <c r="M1971" t="s">
        <v>5162</v>
      </c>
      <c r="N1971" t="s">
        <v>40</v>
      </c>
      <c r="O1971" t="s">
        <v>63</v>
      </c>
      <c r="P1971" t="s">
        <v>5163</v>
      </c>
      <c r="Q1971" s="8">
        <v>14000</v>
      </c>
      <c r="R1971">
        <v>2</v>
      </c>
      <c r="S1971" s="8">
        <f>Table3[[#This Row],[Harga]]*Table3[[#This Row],[Quantity]]</f>
        <v>28000</v>
      </c>
      <c r="T1971">
        <v>0</v>
      </c>
      <c r="U1971" s="8">
        <f>Table3[[#This Row],[Discount]]*Table3[[#This Row],[Revenue]]</f>
        <v>0</v>
      </c>
      <c r="V1971" s="8">
        <f>Table3[[#This Row],[Revenue]]-Table3[[#This Row],[Total Discount]]</f>
        <v>28000</v>
      </c>
    </row>
    <row r="1972" spans="1:22" x14ac:dyDescent="0.35">
      <c r="A1972">
        <v>1968</v>
      </c>
      <c r="B1972" t="s">
        <v>5164</v>
      </c>
      <c r="C1972" s="5">
        <v>42665</v>
      </c>
      <c r="D1972" s="6">
        <v>2016</v>
      </c>
      <c r="E1972" s="5" t="s">
        <v>44</v>
      </c>
      <c r="F1972" s="7">
        <v>22</v>
      </c>
      <c r="G1972" t="s">
        <v>116</v>
      </c>
      <c r="H1972" t="s">
        <v>131</v>
      </c>
      <c r="I1972" t="s">
        <v>2738</v>
      </c>
      <c r="J1972" t="s">
        <v>27</v>
      </c>
      <c r="K1972" t="s">
        <v>227</v>
      </c>
      <c r="L1972">
        <v>23223</v>
      </c>
      <c r="M1972" t="s">
        <v>5165</v>
      </c>
      <c r="N1972" t="s">
        <v>30</v>
      </c>
      <c r="O1972" t="s">
        <v>55</v>
      </c>
      <c r="P1972" t="s">
        <v>5166</v>
      </c>
      <c r="Q1972" s="8">
        <v>40000</v>
      </c>
      <c r="R1972">
        <v>4</v>
      </c>
      <c r="S1972" s="8">
        <f>Table3[[#This Row],[Harga]]*Table3[[#This Row],[Quantity]]</f>
        <v>160000</v>
      </c>
      <c r="T1972">
        <v>0</v>
      </c>
      <c r="U1972" s="8">
        <f>Table3[[#This Row],[Discount]]*Table3[[#This Row],[Revenue]]</f>
        <v>0</v>
      </c>
      <c r="V1972" s="8">
        <f>Table3[[#This Row],[Revenue]]-Table3[[#This Row],[Total Discount]]</f>
        <v>160000</v>
      </c>
    </row>
    <row r="1973" spans="1:22" x14ac:dyDescent="0.35">
      <c r="A1973">
        <v>1969</v>
      </c>
      <c r="B1973" t="s">
        <v>5167</v>
      </c>
      <c r="C1973" s="5">
        <v>43010</v>
      </c>
      <c r="D1973" s="6">
        <v>2017</v>
      </c>
      <c r="E1973" s="5" t="s">
        <v>44</v>
      </c>
      <c r="F1973" s="7">
        <v>2</v>
      </c>
      <c r="G1973" t="s">
        <v>24</v>
      </c>
      <c r="H1973" t="s">
        <v>25</v>
      </c>
      <c r="I1973" t="s">
        <v>2235</v>
      </c>
      <c r="J1973" t="s">
        <v>75</v>
      </c>
      <c r="K1973" t="s">
        <v>651</v>
      </c>
      <c r="L1973">
        <v>98105</v>
      </c>
      <c r="M1973" t="s">
        <v>5168</v>
      </c>
      <c r="N1973" t="s">
        <v>40</v>
      </c>
      <c r="O1973" t="s">
        <v>180</v>
      </c>
      <c r="P1973" t="s">
        <v>1001</v>
      </c>
      <c r="Q1973" s="8">
        <v>9000</v>
      </c>
      <c r="R1973">
        <v>3</v>
      </c>
      <c r="S1973" s="8">
        <f>Table3[[#This Row],[Harga]]*Table3[[#This Row],[Quantity]]</f>
        <v>27000</v>
      </c>
      <c r="T1973">
        <v>0</v>
      </c>
      <c r="U1973" s="8">
        <f>Table3[[#This Row],[Discount]]*Table3[[#This Row],[Revenue]]</f>
        <v>0</v>
      </c>
      <c r="V1973" s="8">
        <f>Table3[[#This Row],[Revenue]]-Table3[[#This Row],[Total Discount]]</f>
        <v>27000</v>
      </c>
    </row>
    <row r="1974" spans="1:22" x14ac:dyDescent="0.35">
      <c r="A1974">
        <v>1970</v>
      </c>
      <c r="B1974" t="s">
        <v>5169</v>
      </c>
      <c r="C1974" s="5">
        <v>41996</v>
      </c>
      <c r="D1974" s="6">
        <v>2014</v>
      </c>
      <c r="E1974" s="5" t="s">
        <v>66</v>
      </c>
      <c r="F1974" s="7">
        <v>23</v>
      </c>
      <c r="G1974" t="s">
        <v>24</v>
      </c>
      <c r="H1974" t="s">
        <v>139</v>
      </c>
      <c r="I1974" t="s">
        <v>1240</v>
      </c>
      <c r="J1974" t="s">
        <v>37</v>
      </c>
      <c r="K1974" t="s">
        <v>213</v>
      </c>
      <c r="L1974">
        <v>10024</v>
      </c>
      <c r="M1974" t="s">
        <v>4553</v>
      </c>
      <c r="N1974" t="s">
        <v>30</v>
      </c>
      <c r="O1974" t="s">
        <v>48</v>
      </c>
      <c r="P1974" t="s">
        <v>4554</v>
      </c>
      <c r="Q1974" s="8">
        <v>80000</v>
      </c>
      <c r="R1974">
        <v>2</v>
      </c>
      <c r="S1974" s="8">
        <f>Table3[[#This Row],[Harga]]*Table3[[#This Row],[Quantity]]</f>
        <v>160000</v>
      </c>
      <c r="T1974">
        <v>0.4</v>
      </c>
      <c r="U1974" s="8">
        <f>Table3[[#This Row],[Discount]]*Table3[[#This Row],[Revenue]]</f>
        <v>64000</v>
      </c>
      <c r="V1974" s="8">
        <f>Table3[[#This Row],[Revenue]]-Table3[[#This Row],[Total Discount]]</f>
        <v>96000</v>
      </c>
    </row>
    <row r="1975" spans="1:22" x14ac:dyDescent="0.35">
      <c r="A1975">
        <v>1971</v>
      </c>
      <c r="B1975" t="s">
        <v>5170</v>
      </c>
      <c r="C1975" s="5">
        <v>43084</v>
      </c>
      <c r="D1975" s="6">
        <v>2017</v>
      </c>
      <c r="E1975" s="5" t="s">
        <v>66</v>
      </c>
      <c r="F1975" s="7">
        <v>15</v>
      </c>
      <c r="G1975" t="s">
        <v>24</v>
      </c>
      <c r="H1975" t="s">
        <v>25</v>
      </c>
      <c r="I1975" t="s">
        <v>2516</v>
      </c>
      <c r="J1975" t="s">
        <v>75</v>
      </c>
      <c r="K1975" t="s">
        <v>420</v>
      </c>
      <c r="L1975">
        <v>98115</v>
      </c>
      <c r="M1975" t="s">
        <v>1245</v>
      </c>
      <c r="N1975" t="s">
        <v>30</v>
      </c>
      <c r="O1975" t="s">
        <v>55</v>
      </c>
      <c r="P1975" t="s">
        <v>1246</v>
      </c>
      <c r="Q1975" s="8">
        <v>31000</v>
      </c>
      <c r="R1975">
        <v>3</v>
      </c>
      <c r="S1975" s="8">
        <f>Table3[[#This Row],[Harga]]*Table3[[#This Row],[Quantity]]</f>
        <v>93000</v>
      </c>
      <c r="T1975">
        <v>0</v>
      </c>
      <c r="U1975" s="8">
        <f>Table3[[#This Row],[Discount]]*Table3[[#This Row],[Revenue]]</f>
        <v>0</v>
      </c>
      <c r="V1975" s="8">
        <f>Table3[[#This Row],[Revenue]]-Table3[[#This Row],[Total Discount]]</f>
        <v>93000</v>
      </c>
    </row>
    <row r="1976" spans="1:22" x14ac:dyDescent="0.35">
      <c r="A1976">
        <v>1972</v>
      </c>
      <c r="B1976" t="s">
        <v>5171</v>
      </c>
      <c r="C1976" s="5">
        <v>42558</v>
      </c>
      <c r="D1976" s="6">
        <v>2016</v>
      </c>
      <c r="E1976" s="5" t="s">
        <v>104</v>
      </c>
      <c r="F1976" s="7">
        <v>7</v>
      </c>
      <c r="G1976" t="s">
        <v>35</v>
      </c>
      <c r="H1976" t="s">
        <v>25</v>
      </c>
      <c r="I1976" t="s">
        <v>4144</v>
      </c>
      <c r="J1976" t="s">
        <v>27</v>
      </c>
      <c r="K1976" t="s">
        <v>248</v>
      </c>
      <c r="L1976">
        <v>90045</v>
      </c>
      <c r="M1976" t="s">
        <v>3264</v>
      </c>
      <c r="N1976" t="s">
        <v>30</v>
      </c>
      <c r="O1976" t="s">
        <v>108</v>
      </c>
      <c r="P1976" t="s">
        <v>3265</v>
      </c>
      <c r="Q1976" s="8">
        <v>216000</v>
      </c>
      <c r="R1976">
        <v>4</v>
      </c>
      <c r="S1976" s="8">
        <f>Table3[[#This Row],[Harga]]*Table3[[#This Row],[Quantity]]</f>
        <v>864000</v>
      </c>
      <c r="T1976">
        <v>0.2</v>
      </c>
      <c r="U1976" s="8">
        <f>Table3[[#This Row],[Discount]]*Table3[[#This Row],[Revenue]]</f>
        <v>172800</v>
      </c>
      <c r="V1976" s="8">
        <f>Table3[[#This Row],[Revenue]]-Table3[[#This Row],[Total Discount]]</f>
        <v>691200</v>
      </c>
    </row>
    <row r="1977" spans="1:22" x14ac:dyDescent="0.35">
      <c r="A1977">
        <v>1973</v>
      </c>
      <c r="B1977" t="s">
        <v>5172</v>
      </c>
      <c r="C1977" s="5">
        <v>42477</v>
      </c>
      <c r="D1977" s="6">
        <v>2016</v>
      </c>
      <c r="E1977" s="5" t="s">
        <v>58</v>
      </c>
      <c r="F1977" s="7">
        <v>17</v>
      </c>
      <c r="G1977" t="s">
        <v>51</v>
      </c>
      <c r="H1977" t="s">
        <v>139</v>
      </c>
      <c r="I1977" t="s">
        <v>1671</v>
      </c>
      <c r="J1977" t="s">
        <v>27</v>
      </c>
      <c r="K1977" t="s">
        <v>500</v>
      </c>
      <c r="L1977">
        <v>90712</v>
      </c>
      <c r="M1977" t="s">
        <v>1649</v>
      </c>
      <c r="N1977" t="s">
        <v>30</v>
      </c>
      <c r="O1977" t="s">
        <v>31</v>
      </c>
      <c r="P1977" t="s">
        <v>1650</v>
      </c>
      <c r="Q1977" s="8">
        <v>324000</v>
      </c>
      <c r="R1977">
        <v>3</v>
      </c>
      <c r="S1977" s="8">
        <f>Table3[[#This Row],[Harga]]*Table3[[#This Row],[Quantity]]</f>
        <v>972000</v>
      </c>
      <c r="T1977">
        <v>0.15</v>
      </c>
      <c r="U1977" s="8">
        <f>Table3[[#This Row],[Discount]]*Table3[[#This Row],[Revenue]]</f>
        <v>145800</v>
      </c>
      <c r="V1977" s="8">
        <f>Table3[[#This Row],[Revenue]]-Table3[[#This Row],[Total Discount]]</f>
        <v>826200</v>
      </c>
    </row>
    <row r="1978" spans="1:22" x14ac:dyDescent="0.35">
      <c r="A1978">
        <v>1974</v>
      </c>
      <c r="B1978" t="s">
        <v>5173</v>
      </c>
      <c r="C1978" s="5">
        <v>42833</v>
      </c>
      <c r="D1978" s="6">
        <v>2017</v>
      </c>
      <c r="E1978" s="5" t="s">
        <v>58</v>
      </c>
      <c r="F1978" s="7">
        <v>8</v>
      </c>
      <c r="G1978" t="s">
        <v>35</v>
      </c>
      <c r="H1978" t="s">
        <v>25</v>
      </c>
      <c r="I1978" t="s">
        <v>3324</v>
      </c>
      <c r="J1978" t="s">
        <v>75</v>
      </c>
      <c r="K1978" t="s">
        <v>76</v>
      </c>
      <c r="L1978">
        <v>7060</v>
      </c>
      <c r="M1978" t="s">
        <v>1066</v>
      </c>
      <c r="N1978" t="s">
        <v>40</v>
      </c>
      <c r="O1978" t="s">
        <v>84</v>
      </c>
      <c r="P1978" t="s">
        <v>1067</v>
      </c>
      <c r="Q1978" s="8">
        <v>1296000</v>
      </c>
      <c r="R1978">
        <v>4</v>
      </c>
      <c r="S1978" s="8">
        <f>Table3[[#This Row],[Harga]]*Table3[[#This Row],[Quantity]]</f>
        <v>5184000</v>
      </c>
      <c r="T1978">
        <v>0</v>
      </c>
      <c r="U1978" s="8">
        <f>Table3[[#This Row],[Discount]]*Table3[[#This Row],[Revenue]]</f>
        <v>0</v>
      </c>
      <c r="V1978" s="8">
        <f>Table3[[#This Row],[Revenue]]-Table3[[#This Row],[Total Discount]]</f>
        <v>5184000</v>
      </c>
    </row>
    <row r="1979" spans="1:22" x14ac:dyDescent="0.35">
      <c r="A1979">
        <v>1975</v>
      </c>
      <c r="B1979" t="s">
        <v>5174</v>
      </c>
      <c r="C1979" s="5">
        <v>42477</v>
      </c>
      <c r="D1979" s="6">
        <v>2016</v>
      </c>
      <c r="E1979" s="5" t="s">
        <v>58</v>
      </c>
      <c r="F1979" s="7">
        <v>17</v>
      </c>
      <c r="G1979" t="s">
        <v>35</v>
      </c>
      <c r="H1979" t="s">
        <v>139</v>
      </c>
      <c r="I1979" t="s">
        <v>5175</v>
      </c>
      <c r="J1979" t="s">
        <v>37</v>
      </c>
      <c r="K1979" t="s">
        <v>274</v>
      </c>
      <c r="L1979">
        <v>38401</v>
      </c>
      <c r="M1979" t="s">
        <v>5176</v>
      </c>
      <c r="N1979" t="s">
        <v>30</v>
      </c>
      <c r="O1979" t="s">
        <v>55</v>
      </c>
      <c r="P1979" t="s">
        <v>5177</v>
      </c>
      <c r="Q1979" s="8">
        <v>80000</v>
      </c>
      <c r="R1979">
        <v>5</v>
      </c>
      <c r="S1979" s="8">
        <f>Table3[[#This Row],[Harga]]*Table3[[#This Row],[Quantity]]</f>
        <v>400000</v>
      </c>
      <c r="T1979">
        <v>0.2</v>
      </c>
      <c r="U1979" s="8">
        <f>Table3[[#This Row],[Discount]]*Table3[[#This Row],[Revenue]]</f>
        <v>80000</v>
      </c>
      <c r="V1979" s="8">
        <f>Table3[[#This Row],[Revenue]]-Table3[[#This Row],[Total Discount]]</f>
        <v>320000</v>
      </c>
    </row>
    <row r="1980" spans="1:22" x14ac:dyDescent="0.35">
      <c r="A1980">
        <v>1976</v>
      </c>
      <c r="B1980" t="s">
        <v>5178</v>
      </c>
      <c r="C1980" s="5">
        <v>41968</v>
      </c>
      <c r="D1980" s="6">
        <v>2014</v>
      </c>
      <c r="E1980" s="5" t="s">
        <v>23</v>
      </c>
      <c r="F1980" s="7">
        <v>25</v>
      </c>
      <c r="G1980" t="s">
        <v>51</v>
      </c>
      <c r="H1980" t="s">
        <v>139</v>
      </c>
      <c r="I1980" t="s">
        <v>2491</v>
      </c>
      <c r="J1980" t="s">
        <v>27</v>
      </c>
      <c r="K1980" t="s">
        <v>141</v>
      </c>
      <c r="L1980">
        <v>2895</v>
      </c>
      <c r="M1980" t="s">
        <v>1743</v>
      </c>
      <c r="N1980" t="s">
        <v>30</v>
      </c>
      <c r="O1980" t="s">
        <v>55</v>
      </c>
      <c r="P1980" t="s">
        <v>1744</v>
      </c>
      <c r="Q1980" s="8">
        <v>128000</v>
      </c>
      <c r="R1980">
        <v>2</v>
      </c>
      <c r="S1980" s="8">
        <f>Table3[[#This Row],[Harga]]*Table3[[#This Row],[Quantity]]</f>
        <v>256000</v>
      </c>
      <c r="T1980">
        <v>0</v>
      </c>
      <c r="U1980" s="8">
        <f>Table3[[#This Row],[Discount]]*Table3[[#This Row],[Revenue]]</f>
        <v>0</v>
      </c>
      <c r="V1980" s="8">
        <f>Table3[[#This Row],[Revenue]]-Table3[[#This Row],[Total Discount]]</f>
        <v>256000</v>
      </c>
    </row>
    <row r="1981" spans="1:22" x14ac:dyDescent="0.35">
      <c r="A1981">
        <v>1977</v>
      </c>
      <c r="B1981" t="s">
        <v>5179</v>
      </c>
      <c r="C1981" s="5">
        <v>41946</v>
      </c>
      <c r="D1981" s="6">
        <v>2014</v>
      </c>
      <c r="E1981" s="5" t="s">
        <v>23</v>
      </c>
      <c r="F1981" s="7">
        <v>3</v>
      </c>
      <c r="G1981" t="s">
        <v>35</v>
      </c>
      <c r="H1981" t="s">
        <v>25</v>
      </c>
      <c r="I1981" t="s">
        <v>2455</v>
      </c>
      <c r="J1981" t="s">
        <v>27</v>
      </c>
      <c r="K1981" t="s">
        <v>369</v>
      </c>
      <c r="L1981">
        <v>17602</v>
      </c>
      <c r="M1981" t="s">
        <v>4002</v>
      </c>
      <c r="N1981" t="s">
        <v>40</v>
      </c>
      <c r="O1981" t="s">
        <v>790</v>
      </c>
      <c r="P1981" t="s">
        <v>4003</v>
      </c>
      <c r="Q1981" s="8">
        <v>478000</v>
      </c>
      <c r="R1981">
        <v>3</v>
      </c>
      <c r="S1981" s="8">
        <f>Table3[[#This Row],[Harga]]*Table3[[#This Row],[Quantity]]</f>
        <v>1434000</v>
      </c>
      <c r="T1981">
        <v>0.2</v>
      </c>
      <c r="U1981" s="8">
        <f>Table3[[#This Row],[Discount]]*Table3[[#This Row],[Revenue]]</f>
        <v>286800</v>
      </c>
      <c r="V1981" s="8">
        <f>Table3[[#This Row],[Revenue]]-Table3[[#This Row],[Total Discount]]</f>
        <v>1147200</v>
      </c>
    </row>
    <row r="1982" spans="1:22" x14ac:dyDescent="0.35">
      <c r="A1982">
        <v>1978</v>
      </c>
      <c r="B1982" t="s">
        <v>5180</v>
      </c>
      <c r="C1982" s="5">
        <v>42125</v>
      </c>
      <c r="D1982" s="6">
        <v>2015</v>
      </c>
      <c r="E1982" s="5" t="s">
        <v>87</v>
      </c>
      <c r="F1982" s="7">
        <v>1</v>
      </c>
      <c r="G1982" t="s">
        <v>67</v>
      </c>
      <c r="H1982" t="s">
        <v>25</v>
      </c>
      <c r="I1982" t="s">
        <v>530</v>
      </c>
      <c r="J1982" t="s">
        <v>37</v>
      </c>
      <c r="K1982" t="s">
        <v>354</v>
      </c>
      <c r="L1982">
        <v>33614</v>
      </c>
      <c r="M1982" t="s">
        <v>1743</v>
      </c>
      <c r="N1982" t="s">
        <v>30</v>
      </c>
      <c r="O1982" t="s">
        <v>55</v>
      </c>
      <c r="P1982" t="s">
        <v>1744</v>
      </c>
      <c r="Q1982" s="8">
        <v>128000</v>
      </c>
      <c r="R1982">
        <v>3</v>
      </c>
      <c r="S1982" s="8">
        <f>Table3[[#This Row],[Harga]]*Table3[[#This Row],[Quantity]]</f>
        <v>384000</v>
      </c>
      <c r="T1982">
        <v>0.2</v>
      </c>
      <c r="U1982" s="8">
        <f>Table3[[#This Row],[Discount]]*Table3[[#This Row],[Revenue]]</f>
        <v>76800</v>
      </c>
      <c r="V1982" s="8">
        <f>Table3[[#This Row],[Revenue]]-Table3[[#This Row],[Total Discount]]</f>
        <v>307200</v>
      </c>
    </row>
    <row r="1983" spans="1:22" x14ac:dyDescent="0.35">
      <c r="A1983">
        <v>1979</v>
      </c>
      <c r="B1983" t="s">
        <v>5181</v>
      </c>
      <c r="C1983" s="5">
        <v>42071</v>
      </c>
      <c r="D1983" s="6">
        <v>2015</v>
      </c>
      <c r="E1983" s="5" t="s">
        <v>159</v>
      </c>
      <c r="F1983" s="7">
        <v>8</v>
      </c>
      <c r="G1983" t="s">
        <v>35</v>
      </c>
      <c r="H1983" t="s">
        <v>139</v>
      </c>
      <c r="I1983" t="s">
        <v>5182</v>
      </c>
      <c r="J1983" t="s">
        <v>27</v>
      </c>
      <c r="K1983" t="s">
        <v>369</v>
      </c>
      <c r="L1983">
        <v>53142</v>
      </c>
      <c r="M1983" t="s">
        <v>4624</v>
      </c>
      <c r="N1983" t="s">
        <v>30</v>
      </c>
      <c r="O1983" t="s">
        <v>31</v>
      </c>
      <c r="P1983" t="s">
        <v>4625</v>
      </c>
      <c r="Q1983" s="8">
        <v>436000</v>
      </c>
      <c r="R1983">
        <v>3</v>
      </c>
      <c r="S1983" s="8">
        <f>Table3[[#This Row],[Harga]]*Table3[[#This Row],[Quantity]]</f>
        <v>1308000</v>
      </c>
      <c r="T1983">
        <v>0</v>
      </c>
      <c r="U1983" s="8">
        <f>Table3[[#This Row],[Discount]]*Table3[[#This Row],[Revenue]]</f>
        <v>0</v>
      </c>
      <c r="V1983" s="8">
        <f>Table3[[#This Row],[Revenue]]-Table3[[#This Row],[Total Discount]]</f>
        <v>1308000</v>
      </c>
    </row>
    <row r="1984" spans="1:22" x14ac:dyDescent="0.35">
      <c r="A1984">
        <v>1980</v>
      </c>
      <c r="B1984" t="s">
        <v>5183</v>
      </c>
      <c r="C1984" s="5">
        <v>42202</v>
      </c>
      <c r="D1984" s="6">
        <v>2015</v>
      </c>
      <c r="E1984" s="5" t="s">
        <v>104</v>
      </c>
      <c r="F1984" s="7">
        <v>17</v>
      </c>
      <c r="G1984" t="s">
        <v>67</v>
      </c>
      <c r="H1984" t="s">
        <v>25</v>
      </c>
      <c r="I1984" t="s">
        <v>833</v>
      </c>
      <c r="J1984" t="s">
        <v>37</v>
      </c>
      <c r="K1984" t="s">
        <v>28</v>
      </c>
      <c r="L1984">
        <v>34952</v>
      </c>
      <c r="M1984" t="s">
        <v>5184</v>
      </c>
      <c r="N1984" t="s">
        <v>30</v>
      </c>
      <c r="O1984" t="s">
        <v>31</v>
      </c>
      <c r="P1984" t="s">
        <v>5185</v>
      </c>
      <c r="Q1984" s="8">
        <v>232000</v>
      </c>
      <c r="R1984">
        <v>5</v>
      </c>
      <c r="S1984" s="8">
        <f>Table3[[#This Row],[Harga]]*Table3[[#This Row],[Quantity]]</f>
        <v>1160000</v>
      </c>
      <c r="T1984">
        <v>0.2</v>
      </c>
      <c r="U1984" s="8">
        <f>Table3[[#This Row],[Discount]]*Table3[[#This Row],[Revenue]]</f>
        <v>232000</v>
      </c>
      <c r="V1984" s="8">
        <f>Table3[[#This Row],[Revenue]]-Table3[[#This Row],[Total Discount]]</f>
        <v>928000</v>
      </c>
    </row>
    <row r="1985" spans="1:22" x14ac:dyDescent="0.35">
      <c r="A1985">
        <v>1981</v>
      </c>
      <c r="B1985" t="s">
        <v>5186</v>
      </c>
      <c r="C1985" s="5">
        <v>41923</v>
      </c>
      <c r="D1985" s="6">
        <v>2014</v>
      </c>
      <c r="E1985" s="5" t="s">
        <v>44</v>
      </c>
      <c r="F1985" s="7">
        <v>11</v>
      </c>
      <c r="G1985" t="s">
        <v>24</v>
      </c>
      <c r="H1985" t="s">
        <v>139</v>
      </c>
      <c r="I1985" t="s">
        <v>4030</v>
      </c>
      <c r="J1985" t="s">
        <v>75</v>
      </c>
      <c r="K1985" t="s">
        <v>236</v>
      </c>
      <c r="L1985">
        <v>98115</v>
      </c>
      <c r="M1985" t="s">
        <v>2893</v>
      </c>
      <c r="N1985" t="s">
        <v>30</v>
      </c>
      <c r="O1985" t="s">
        <v>55</v>
      </c>
      <c r="P1985" t="s">
        <v>2894</v>
      </c>
      <c r="Q1985" s="8">
        <v>17000</v>
      </c>
      <c r="R1985">
        <v>11</v>
      </c>
      <c r="S1985" s="8">
        <f>Table3[[#This Row],[Harga]]*Table3[[#This Row],[Quantity]]</f>
        <v>187000</v>
      </c>
      <c r="T1985">
        <v>0</v>
      </c>
      <c r="U1985" s="8">
        <f>Table3[[#This Row],[Discount]]*Table3[[#This Row],[Revenue]]</f>
        <v>0</v>
      </c>
      <c r="V1985" s="8">
        <f>Table3[[#This Row],[Revenue]]-Table3[[#This Row],[Total Discount]]</f>
        <v>187000</v>
      </c>
    </row>
    <row r="1986" spans="1:22" x14ac:dyDescent="0.35">
      <c r="A1986">
        <v>1982</v>
      </c>
      <c r="B1986" t="s">
        <v>5187</v>
      </c>
      <c r="C1986" s="5">
        <v>42432</v>
      </c>
      <c r="D1986" s="6">
        <v>2016</v>
      </c>
      <c r="E1986" s="5" t="s">
        <v>159</v>
      </c>
      <c r="F1986" s="7">
        <v>3</v>
      </c>
      <c r="G1986" t="s">
        <v>24</v>
      </c>
      <c r="H1986" t="s">
        <v>139</v>
      </c>
      <c r="I1986" t="s">
        <v>2123</v>
      </c>
      <c r="J1986" t="s">
        <v>27</v>
      </c>
      <c r="K1986" t="s">
        <v>329</v>
      </c>
      <c r="L1986">
        <v>78207</v>
      </c>
      <c r="M1986" t="s">
        <v>742</v>
      </c>
      <c r="N1986" t="s">
        <v>30</v>
      </c>
      <c r="O1986" t="s">
        <v>48</v>
      </c>
      <c r="P1986" t="s">
        <v>743</v>
      </c>
      <c r="Q1986" s="8">
        <v>1489000</v>
      </c>
      <c r="R1986">
        <v>3</v>
      </c>
      <c r="S1986" s="8">
        <f>Table3[[#This Row],[Harga]]*Table3[[#This Row],[Quantity]]</f>
        <v>4467000</v>
      </c>
      <c r="T1986">
        <v>0.3</v>
      </c>
      <c r="U1986" s="8">
        <f>Table3[[#This Row],[Discount]]*Table3[[#This Row],[Revenue]]</f>
        <v>1340100</v>
      </c>
      <c r="V1986" s="8">
        <f>Table3[[#This Row],[Revenue]]-Table3[[#This Row],[Total Discount]]</f>
        <v>3126900</v>
      </c>
    </row>
    <row r="1987" spans="1:22" x14ac:dyDescent="0.35">
      <c r="A1987">
        <v>1983</v>
      </c>
      <c r="B1987" t="s">
        <v>5188</v>
      </c>
      <c r="C1987" s="5">
        <v>42348</v>
      </c>
      <c r="D1987" s="6">
        <v>2015</v>
      </c>
      <c r="E1987" s="5" t="s">
        <v>66</v>
      </c>
      <c r="F1987" s="7">
        <v>10</v>
      </c>
      <c r="G1987" t="s">
        <v>24</v>
      </c>
      <c r="H1987" t="s">
        <v>25</v>
      </c>
      <c r="I1987" t="s">
        <v>5189</v>
      </c>
      <c r="J1987" t="s">
        <v>27</v>
      </c>
      <c r="K1987" t="s">
        <v>38</v>
      </c>
      <c r="L1987">
        <v>30076</v>
      </c>
      <c r="M1987" t="s">
        <v>5190</v>
      </c>
      <c r="N1987" t="s">
        <v>40</v>
      </c>
      <c r="O1987" t="s">
        <v>96</v>
      </c>
      <c r="P1987" t="s">
        <v>1818</v>
      </c>
      <c r="Q1987" s="8">
        <v>2000</v>
      </c>
      <c r="R1987">
        <v>1</v>
      </c>
      <c r="S1987" s="8">
        <f>Table3[[#This Row],[Harga]]*Table3[[#This Row],[Quantity]]</f>
        <v>2000</v>
      </c>
      <c r="T1987">
        <v>0</v>
      </c>
      <c r="U1987" s="8">
        <f>Table3[[#This Row],[Discount]]*Table3[[#This Row],[Revenue]]</f>
        <v>0</v>
      </c>
      <c r="V1987" s="8">
        <f>Table3[[#This Row],[Revenue]]-Table3[[#This Row],[Total Discount]]</f>
        <v>2000</v>
      </c>
    </row>
    <row r="1988" spans="1:22" x14ac:dyDescent="0.35">
      <c r="A1988">
        <v>1984</v>
      </c>
      <c r="B1988" t="s">
        <v>5191</v>
      </c>
      <c r="C1988" s="5">
        <v>42356</v>
      </c>
      <c r="D1988" s="6">
        <v>2015</v>
      </c>
      <c r="E1988" s="5" t="s">
        <v>66</v>
      </c>
      <c r="F1988" s="7">
        <v>18</v>
      </c>
      <c r="G1988" t="s">
        <v>51</v>
      </c>
      <c r="H1988" t="s">
        <v>25</v>
      </c>
      <c r="I1988" t="s">
        <v>725</v>
      </c>
      <c r="J1988" t="s">
        <v>37</v>
      </c>
      <c r="K1988" t="s">
        <v>213</v>
      </c>
      <c r="L1988">
        <v>80027</v>
      </c>
      <c r="M1988" t="s">
        <v>2430</v>
      </c>
      <c r="N1988" t="s">
        <v>40</v>
      </c>
      <c r="O1988" t="s">
        <v>96</v>
      </c>
      <c r="P1988" t="s">
        <v>2431</v>
      </c>
      <c r="Q1988" s="8">
        <v>7000</v>
      </c>
      <c r="R1988">
        <v>2</v>
      </c>
      <c r="S1988" s="8">
        <f>Table3[[#This Row],[Harga]]*Table3[[#This Row],[Quantity]]</f>
        <v>14000</v>
      </c>
      <c r="T1988">
        <v>0.2</v>
      </c>
      <c r="U1988" s="8">
        <f>Table3[[#This Row],[Discount]]*Table3[[#This Row],[Revenue]]</f>
        <v>2800</v>
      </c>
      <c r="V1988" s="8">
        <f>Table3[[#This Row],[Revenue]]-Table3[[#This Row],[Total Discount]]</f>
        <v>11200</v>
      </c>
    </row>
    <row r="1989" spans="1:22" x14ac:dyDescent="0.35">
      <c r="A1989">
        <v>1985</v>
      </c>
      <c r="B1989" t="s">
        <v>5192</v>
      </c>
      <c r="C1989" s="5">
        <v>42736</v>
      </c>
      <c r="D1989" s="6">
        <v>2017</v>
      </c>
      <c r="E1989" s="5" t="s">
        <v>115</v>
      </c>
      <c r="F1989" s="7">
        <v>1</v>
      </c>
      <c r="G1989" t="s">
        <v>67</v>
      </c>
      <c r="H1989" t="s">
        <v>139</v>
      </c>
      <c r="I1989" t="s">
        <v>323</v>
      </c>
      <c r="J1989" t="s">
        <v>27</v>
      </c>
      <c r="K1989" t="s">
        <v>248</v>
      </c>
      <c r="L1989">
        <v>90036</v>
      </c>
      <c r="M1989" t="s">
        <v>5193</v>
      </c>
      <c r="N1989" t="s">
        <v>30</v>
      </c>
      <c r="O1989" t="s">
        <v>55</v>
      </c>
      <c r="P1989" t="s">
        <v>5194</v>
      </c>
      <c r="Q1989" s="8">
        <v>475000</v>
      </c>
      <c r="R1989">
        <v>11</v>
      </c>
      <c r="S1989" s="8">
        <f>Table3[[#This Row],[Harga]]*Table3[[#This Row],[Quantity]]</f>
        <v>5225000</v>
      </c>
      <c r="T1989">
        <v>0</v>
      </c>
      <c r="U1989" s="8">
        <f>Table3[[#This Row],[Discount]]*Table3[[#This Row],[Revenue]]</f>
        <v>0</v>
      </c>
      <c r="V1989" s="8">
        <f>Table3[[#This Row],[Revenue]]-Table3[[#This Row],[Total Discount]]</f>
        <v>5225000</v>
      </c>
    </row>
    <row r="1990" spans="1:22" x14ac:dyDescent="0.35">
      <c r="A1990">
        <v>1986</v>
      </c>
      <c r="B1990" t="s">
        <v>5195</v>
      </c>
      <c r="C1990" s="5">
        <v>43060</v>
      </c>
      <c r="D1990" s="6">
        <v>2017</v>
      </c>
      <c r="E1990" s="5" t="s">
        <v>23</v>
      </c>
      <c r="F1990" s="7">
        <v>21</v>
      </c>
      <c r="G1990" t="s">
        <v>51</v>
      </c>
      <c r="H1990" t="s">
        <v>139</v>
      </c>
      <c r="I1990" t="s">
        <v>4529</v>
      </c>
      <c r="J1990" t="s">
        <v>27</v>
      </c>
      <c r="K1990" t="s">
        <v>274</v>
      </c>
      <c r="L1990">
        <v>19143</v>
      </c>
      <c r="M1990" t="s">
        <v>1148</v>
      </c>
      <c r="N1990" t="s">
        <v>40</v>
      </c>
      <c r="O1990" t="s">
        <v>63</v>
      </c>
      <c r="P1990" t="s">
        <v>1149</v>
      </c>
      <c r="Q1990" s="8">
        <v>9000</v>
      </c>
      <c r="R1990">
        <v>2</v>
      </c>
      <c r="S1990" s="8">
        <f>Table3[[#This Row],[Harga]]*Table3[[#This Row],[Quantity]]</f>
        <v>18000</v>
      </c>
      <c r="T1990">
        <v>0.2</v>
      </c>
      <c r="U1990" s="8">
        <f>Table3[[#This Row],[Discount]]*Table3[[#This Row],[Revenue]]</f>
        <v>3600</v>
      </c>
      <c r="V1990" s="8">
        <f>Table3[[#This Row],[Revenue]]-Table3[[#This Row],[Total Discount]]</f>
        <v>14400</v>
      </c>
    </row>
    <row r="1991" spans="1:22" x14ac:dyDescent="0.35">
      <c r="A1991">
        <v>1987</v>
      </c>
      <c r="B1991" t="s">
        <v>5196</v>
      </c>
      <c r="C1991" s="5">
        <v>42360</v>
      </c>
      <c r="D1991" s="6">
        <v>2015</v>
      </c>
      <c r="E1991" s="5" t="s">
        <v>66</v>
      </c>
      <c r="F1991" s="7">
        <v>22</v>
      </c>
      <c r="G1991" t="s">
        <v>35</v>
      </c>
      <c r="H1991" t="s">
        <v>25</v>
      </c>
      <c r="I1991" t="s">
        <v>2346</v>
      </c>
      <c r="J1991" t="s">
        <v>75</v>
      </c>
      <c r="K1991" t="s">
        <v>248</v>
      </c>
      <c r="L1991">
        <v>54880</v>
      </c>
      <c r="M1991" t="s">
        <v>1844</v>
      </c>
      <c r="N1991" t="s">
        <v>40</v>
      </c>
      <c r="O1991" t="s">
        <v>96</v>
      </c>
      <c r="P1991" t="s">
        <v>1845</v>
      </c>
      <c r="Q1991" s="8">
        <v>24000</v>
      </c>
      <c r="R1991">
        <v>4</v>
      </c>
      <c r="S1991" s="8">
        <f>Table3[[#This Row],[Harga]]*Table3[[#This Row],[Quantity]]</f>
        <v>96000</v>
      </c>
      <c r="T1991">
        <v>0</v>
      </c>
      <c r="U1991" s="8">
        <f>Table3[[#This Row],[Discount]]*Table3[[#This Row],[Revenue]]</f>
        <v>0</v>
      </c>
      <c r="V1991" s="8">
        <f>Table3[[#This Row],[Revenue]]-Table3[[#This Row],[Total Discount]]</f>
        <v>96000</v>
      </c>
    </row>
    <row r="1992" spans="1:22" x14ac:dyDescent="0.35">
      <c r="A1992">
        <v>1988</v>
      </c>
      <c r="B1992" t="s">
        <v>5197</v>
      </c>
      <c r="C1992" s="5">
        <v>42239</v>
      </c>
      <c r="D1992" s="6">
        <v>2015</v>
      </c>
      <c r="E1992" s="5" t="s">
        <v>93</v>
      </c>
      <c r="F1992" s="7">
        <v>23</v>
      </c>
      <c r="G1992" t="s">
        <v>35</v>
      </c>
      <c r="H1992" t="s">
        <v>25</v>
      </c>
      <c r="I1992" t="s">
        <v>3995</v>
      </c>
      <c r="J1992" t="s">
        <v>27</v>
      </c>
      <c r="K1992" t="s">
        <v>227</v>
      </c>
      <c r="L1992">
        <v>30318</v>
      </c>
      <c r="M1992" t="s">
        <v>2793</v>
      </c>
      <c r="N1992" t="s">
        <v>40</v>
      </c>
      <c r="O1992" t="s">
        <v>78</v>
      </c>
      <c r="P1992" t="s">
        <v>2794</v>
      </c>
      <c r="Q1992" s="8">
        <v>435000</v>
      </c>
      <c r="R1992">
        <v>3</v>
      </c>
      <c r="S1992" s="8">
        <f>Table3[[#This Row],[Harga]]*Table3[[#This Row],[Quantity]]</f>
        <v>1305000</v>
      </c>
      <c r="T1992">
        <v>0</v>
      </c>
      <c r="U1992" s="8">
        <f>Table3[[#This Row],[Discount]]*Table3[[#This Row],[Revenue]]</f>
        <v>0</v>
      </c>
      <c r="V1992" s="8">
        <f>Table3[[#This Row],[Revenue]]-Table3[[#This Row],[Total Discount]]</f>
        <v>1305000</v>
      </c>
    </row>
    <row r="1993" spans="1:22" x14ac:dyDescent="0.35">
      <c r="A1993">
        <v>1989</v>
      </c>
      <c r="B1993" t="s">
        <v>5198</v>
      </c>
      <c r="C1993" s="5">
        <v>41812</v>
      </c>
      <c r="D1993" s="6">
        <v>2014</v>
      </c>
      <c r="E1993" s="5" t="s">
        <v>34</v>
      </c>
      <c r="F1993" s="7">
        <v>22</v>
      </c>
      <c r="G1993" t="s">
        <v>51</v>
      </c>
      <c r="H1993" t="s">
        <v>139</v>
      </c>
      <c r="I1993" t="s">
        <v>5199</v>
      </c>
      <c r="J1993" t="s">
        <v>27</v>
      </c>
      <c r="K1993" t="s">
        <v>500</v>
      </c>
      <c r="L1993">
        <v>19013</v>
      </c>
      <c r="M1993" t="s">
        <v>428</v>
      </c>
      <c r="N1993" t="s">
        <v>30</v>
      </c>
      <c r="O1993" t="s">
        <v>108</v>
      </c>
      <c r="P1993" t="s">
        <v>429</v>
      </c>
      <c r="Q1993" s="8">
        <v>397000</v>
      </c>
      <c r="R1993">
        <v>3</v>
      </c>
      <c r="S1993" s="8">
        <f>Table3[[#This Row],[Harga]]*Table3[[#This Row],[Quantity]]</f>
        <v>1191000</v>
      </c>
      <c r="T1993">
        <v>0.3</v>
      </c>
      <c r="U1993" s="8">
        <f>Table3[[#This Row],[Discount]]*Table3[[#This Row],[Revenue]]</f>
        <v>357300</v>
      </c>
      <c r="V1993" s="8">
        <f>Table3[[#This Row],[Revenue]]-Table3[[#This Row],[Total Discount]]</f>
        <v>833700</v>
      </c>
    </row>
    <row r="1994" spans="1:22" x14ac:dyDescent="0.35">
      <c r="A1994">
        <v>1990</v>
      </c>
      <c r="B1994" t="s">
        <v>5200</v>
      </c>
      <c r="C1994" s="5">
        <v>43035</v>
      </c>
      <c r="D1994" s="6">
        <v>2017</v>
      </c>
      <c r="E1994" s="5" t="s">
        <v>44</v>
      </c>
      <c r="F1994" s="7">
        <v>27</v>
      </c>
      <c r="G1994" t="s">
        <v>24</v>
      </c>
      <c r="H1994" t="s">
        <v>25</v>
      </c>
      <c r="I1994" t="s">
        <v>4702</v>
      </c>
      <c r="J1994" t="s">
        <v>37</v>
      </c>
      <c r="K1994" t="s">
        <v>28</v>
      </c>
      <c r="L1994">
        <v>94110</v>
      </c>
      <c r="M1994" t="s">
        <v>3147</v>
      </c>
      <c r="N1994" t="s">
        <v>30</v>
      </c>
      <c r="O1994" t="s">
        <v>31</v>
      </c>
      <c r="P1994" t="s">
        <v>3148</v>
      </c>
      <c r="Q1994" s="8">
        <v>184000</v>
      </c>
      <c r="R1994">
        <v>5</v>
      </c>
      <c r="S1994" s="8">
        <f>Table3[[#This Row],[Harga]]*Table3[[#This Row],[Quantity]]</f>
        <v>920000</v>
      </c>
      <c r="T1994">
        <v>0.15</v>
      </c>
      <c r="U1994" s="8">
        <f>Table3[[#This Row],[Discount]]*Table3[[#This Row],[Revenue]]</f>
        <v>138000</v>
      </c>
      <c r="V1994" s="8">
        <f>Table3[[#This Row],[Revenue]]-Table3[[#This Row],[Total Discount]]</f>
        <v>782000</v>
      </c>
    </row>
    <row r="1995" spans="1:22" x14ac:dyDescent="0.35">
      <c r="A1995">
        <v>1991</v>
      </c>
      <c r="B1995" t="s">
        <v>5201</v>
      </c>
      <c r="C1995" s="5">
        <v>42958</v>
      </c>
      <c r="D1995" s="6">
        <v>2017</v>
      </c>
      <c r="E1995" s="5" t="s">
        <v>93</v>
      </c>
      <c r="F1995" s="7">
        <v>11</v>
      </c>
      <c r="G1995" t="s">
        <v>67</v>
      </c>
      <c r="H1995" t="s">
        <v>139</v>
      </c>
      <c r="I1995" t="s">
        <v>1163</v>
      </c>
      <c r="J1995" t="s">
        <v>37</v>
      </c>
      <c r="K1995" t="s">
        <v>236</v>
      </c>
      <c r="L1995">
        <v>76021</v>
      </c>
      <c r="M1995" t="s">
        <v>5202</v>
      </c>
      <c r="N1995" t="s">
        <v>40</v>
      </c>
      <c r="O1995" t="s">
        <v>63</v>
      </c>
      <c r="P1995" t="s">
        <v>5203</v>
      </c>
      <c r="Q1995" s="8">
        <v>30000</v>
      </c>
      <c r="R1995">
        <v>4</v>
      </c>
      <c r="S1995" s="8">
        <f>Table3[[#This Row],[Harga]]*Table3[[#This Row],[Quantity]]</f>
        <v>120000</v>
      </c>
      <c r="T1995">
        <v>0.2</v>
      </c>
      <c r="U1995" s="8">
        <f>Table3[[#This Row],[Discount]]*Table3[[#This Row],[Revenue]]</f>
        <v>24000</v>
      </c>
      <c r="V1995" s="8">
        <f>Table3[[#This Row],[Revenue]]-Table3[[#This Row],[Total Discount]]</f>
        <v>96000</v>
      </c>
    </row>
    <row r="1996" spans="1:22" x14ac:dyDescent="0.35">
      <c r="A1996">
        <v>1992</v>
      </c>
      <c r="B1996" t="s">
        <v>5204</v>
      </c>
      <c r="C1996" s="5">
        <v>43093</v>
      </c>
      <c r="D1996" s="6">
        <v>2017</v>
      </c>
      <c r="E1996" s="5" t="s">
        <v>66</v>
      </c>
      <c r="F1996" s="7">
        <v>24</v>
      </c>
      <c r="G1996" t="s">
        <v>51</v>
      </c>
      <c r="H1996" t="s">
        <v>139</v>
      </c>
      <c r="I1996" t="s">
        <v>1961</v>
      </c>
      <c r="J1996" t="s">
        <v>27</v>
      </c>
      <c r="K1996" t="s">
        <v>248</v>
      </c>
      <c r="L1996">
        <v>70506</v>
      </c>
      <c r="M1996" t="s">
        <v>5205</v>
      </c>
      <c r="N1996" t="s">
        <v>135</v>
      </c>
      <c r="O1996" t="s">
        <v>567</v>
      </c>
      <c r="P1996" t="s">
        <v>5206</v>
      </c>
      <c r="Q1996" s="8">
        <v>480000</v>
      </c>
      <c r="R1996">
        <v>3</v>
      </c>
      <c r="S1996" s="8">
        <f>Table3[[#This Row],[Harga]]*Table3[[#This Row],[Quantity]]</f>
        <v>1440000</v>
      </c>
      <c r="T1996">
        <v>0</v>
      </c>
      <c r="U1996" s="8">
        <f>Table3[[#This Row],[Discount]]*Table3[[#This Row],[Revenue]]</f>
        <v>0</v>
      </c>
      <c r="V1996" s="8">
        <f>Table3[[#This Row],[Revenue]]-Table3[[#This Row],[Total Discount]]</f>
        <v>1440000</v>
      </c>
    </row>
    <row r="1997" spans="1:22" x14ac:dyDescent="0.35">
      <c r="A1997">
        <v>1993</v>
      </c>
      <c r="B1997" t="s">
        <v>5207</v>
      </c>
      <c r="C1997" s="5">
        <v>42639</v>
      </c>
      <c r="D1997" s="6">
        <v>2016</v>
      </c>
      <c r="E1997" s="5" t="s">
        <v>111</v>
      </c>
      <c r="F1997" s="7">
        <v>26</v>
      </c>
      <c r="G1997" t="s">
        <v>51</v>
      </c>
      <c r="H1997" t="s">
        <v>25</v>
      </c>
      <c r="I1997" t="s">
        <v>140</v>
      </c>
      <c r="J1997" t="s">
        <v>75</v>
      </c>
      <c r="K1997" t="s">
        <v>651</v>
      </c>
      <c r="L1997">
        <v>98042</v>
      </c>
      <c r="M1997" t="s">
        <v>1461</v>
      </c>
      <c r="N1997" t="s">
        <v>40</v>
      </c>
      <c r="O1997" t="s">
        <v>78</v>
      </c>
      <c r="P1997" t="s">
        <v>1462</v>
      </c>
      <c r="Q1997" s="8">
        <v>356000</v>
      </c>
      <c r="R1997">
        <v>6</v>
      </c>
      <c r="S1997" s="8">
        <f>Table3[[#This Row],[Harga]]*Table3[[#This Row],[Quantity]]</f>
        <v>2136000</v>
      </c>
      <c r="T1997">
        <v>0</v>
      </c>
      <c r="U1997" s="8">
        <f>Table3[[#This Row],[Discount]]*Table3[[#This Row],[Revenue]]</f>
        <v>0</v>
      </c>
      <c r="V1997" s="8">
        <f>Table3[[#This Row],[Revenue]]-Table3[[#This Row],[Total Discount]]</f>
        <v>2136000</v>
      </c>
    </row>
    <row r="1998" spans="1:22" x14ac:dyDescent="0.35">
      <c r="A1998">
        <v>1994</v>
      </c>
      <c r="B1998" t="s">
        <v>5208</v>
      </c>
      <c r="C1998" s="5">
        <v>42716</v>
      </c>
      <c r="D1998" s="6">
        <v>2016</v>
      </c>
      <c r="E1998" s="5" t="s">
        <v>66</v>
      </c>
      <c r="F1998" s="7">
        <v>12</v>
      </c>
      <c r="G1998" t="s">
        <v>35</v>
      </c>
      <c r="H1998" t="s">
        <v>25</v>
      </c>
      <c r="I1998" t="s">
        <v>2539</v>
      </c>
      <c r="J1998" t="s">
        <v>37</v>
      </c>
      <c r="K1998" t="s">
        <v>133</v>
      </c>
      <c r="L1998">
        <v>44052</v>
      </c>
      <c r="M1998" t="s">
        <v>778</v>
      </c>
      <c r="N1998" t="s">
        <v>40</v>
      </c>
      <c r="O1998" t="s">
        <v>71</v>
      </c>
      <c r="P1998" t="s">
        <v>779</v>
      </c>
      <c r="Q1998" s="8">
        <v>13000</v>
      </c>
      <c r="R1998">
        <v>3</v>
      </c>
      <c r="S1998" s="8">
        <f>Table3[[#This Row],[Harga]]*Table3[[#This Row],[Quantity]]</f>
        <v>39000</v>
      </c>
      <c r="T1998">
        <v>0.7</v>
      </c>
      <c r="U1998" s="8">
        <f>Table3[[#This Row],[Discount]]*Table3[[#This Row],[Revenue]]</f>
        <v>27300</v>
      </c>
      <c r="V1998" s="8">
        <f>Table3[[#This Row],[Revenue]]-Table3[[#This Row],[Total Discount]]</f>
        <v>11700</v>
      </c>
    </row>
    <row r="1999" spans="1:22" x14ac:dyDescent="0.35">
      <c r="A1999">
        <v>1995</v>
      </c>
      <c r="B1999" t="s">
        <v>5209</v>
      </c>
      <c r="C1999" s="5">
        <v>42366</v>
      </c>
      <c r="D1999" s="6">
        <v>2015</v>
      </c>
      <c r="E1999" s="5" t="s">
        <v>66</v>
      </c>
      <c r="F1999" s="7">
        <v>28</v>
      </c>
      <c r="G1999" t="s">
        <v>51</v>
      </c>
      <c r="H1999" t="s">
        <v>25</v>
      </c>
      <c r="I1999" t="s">
        <v>3995</v>
      </c>
      <c r="J1999" t="s">
        <v>27</v>
      </c>
      <c r="K1999" t="s">
        <v>151</v>
      </c>
      <c r="L1999">
        <v>60623</v>
      </c>
      <c r="M1999" t="s">
        <v>4648</v>
      </c>
      <c r="N1999" t="s">
        <v>40</v>
      </c>
      <c r="O1999" t="s">
        <v>84</v>
      </c>
      <c r="P1999" t="s">
        <v>4649</v>
      </c>
      <c r="Q1999" s="8">
        <v>112000</v>
      </c>
      <c r="R1999">
        <v>2</v>
      </c>
      <c r="S1999" s="8">
        <f>Table3[[#This Row],[Harga]]*Table3[[#This Row],[Quantity]]</f>
        <v>224000</v>
      </c>
      <c r="T1999">
        <v>0.2</v>
      </c>
      <c r="U1999" s="8">
        <f>Table3[[#This Row],[Discount]]*Table3[[#This Row],[Revenue]]</f>
        <v>44800</v>
      </c>
      <c r="V1999" s="8">
        <f>Table3[[#This Row],[Revenue]]-Table3[[#This Row],[Total Discount]]</f>
        <v>179200</v>
      </c>
    </row>
    <row r="2000" spans="1:22" x14ac:dyDescent="0.35">
      <c r="A2000">
        <v>1996</v>
      </c>
      <c r="B2000" t="s">
        <v>5210</v>
      </c>
      <c r="C2000" s="5">
        <v>42002</v>
      </c>
      <c r="D2000" s="6">
        <v>2014</v>
      </c>
      <c r="E2000" s="5" t="s">
        <v>66</v>
      </c>
      <c r="F2000" s="7">
        <v>29</v>
      </c>
      <c r="G2000" t="s">
        <v>51</v>
      </c>
      <c r="H2000" t="s">
        <v>59</v>
      </c>
      <c r="I2000" t="s">
        <v>1403</v>
      </c>
      <c r="J2000" t="s">
        <v>37</v>
      </c>
      <c r="K2000" t="s">
        <v>53</v>
      </c>
      <c r="L2000">
        <v>94110</v>
      </c>
      <c r="M2000" t="s">
        <v>5211</v>
      </c>
      <c r="N2000" t="s">
        <v>30</v>
      </c>
      <c r="O2000" t="s">
        <v>55</v>
      </c>
      <c r="P2000" t="s">
        <v>5212</v>
      </c>
      <c r="Q2000" s="8">
        <v>25000</v>
      </c>
      <c r="R2000">
        <v>5</v>
      </c>
      <c r="S2000" s="8">
        <f>Table3[[#This Row],[Harga]]*Table3[[#This Row],[Quantity]]</f>
        <v>125000</v>
      </c>
      <c r="T2000">
        <v>0</v>
      </c>
      <c r="U2000" s="8">
        <f>Table3[[#This Row],[Discount]]*Table3[[#This Row],[Revenue]]</f>
        <v>0</v>
      </c>
      <c r="V2000" s="8">
        <f>Table3[[#This Row],[Revenue]]-Table3[[#This Row],[Total Discount]]</f>
        <v>125000</v>
      </c>
    </row>
    <row r="2001" spans="1:22" x14ac:dyDescent="0.35">
      <c r="A2001">
        <v>1997</v>
      </c>
      <c r="B2001" t="s">
        <v>5213</v>
      </c>
      <c r="C2001" s="5">
        <v>42180</v>
      </c>
      <c r="D2001" s="6">
        <v>2015</v>
      </c>
      <c r="E2001" s="5" t="s">
        <v>34</v>
      </c>
      <c r="F2001" s="7">
        <v>25</v>
      </c>
      <c r="G2001" t="s">
        <v>51</v>
      </c>
      <c r="H2001" t="s">
        <v>139</v>
      </c>
      <c r="I2001" t="s">
        <v>2882</v>
      </c>
      <c r="J2001" t="s">
        <v>27</v>
      </c>
      <c r="K2001" t="s">
        <v>651</v>
      </c>
      <c r="L2001">
        <v>94110</v>
      </c>
      <c r="M2001" t="s">
        <v>5214</v>
      </c>
      <c r="N2001" t="s">
        <v>30</v>
      </c>
      <c r="O2001" t="s">
        <v>55</v>
      </c>
      <c r="P2001" t="s">
        <v>5215</v>
      </c>
      <c r="Q2001" s="8">
        <v>205000</v>
      </c>
      <c r="R2001">
        <v>5</v>
      </c>
      <c r="S2001" s="8">
        <f>Table3[[#This Row],[Harga]]*Table3[[#This Row],[Quantity]]</f>
        <v>1025000</v>
      </c>
      <c r="T2001">
        <v>0</v>
      </c>
      <c r="U2001" s="8">
        <f>Table3[[#This Row],[Discount]]*Table3[[#This Row],[Revenue]]</f>
        <v>0</v>
      </c>
      <c r="V2001" s="8">
        <f>Table3[[#This Row],[Revenue]]-Table3[[#This Row],[Total Discount]]</f>
        <v>1025000</v>
      </c>
    </row>
    <row r="2002" spans="1:22" x14ac:dyDescent="0.35">
      <c r="A2002">
        <v>1998</v>
      </c>
      <c r="B2002" t="s">
        <v>5216</v>
      </c>
      <c r="C2002" s="5">
        <v>42096</v>
      </c>
      <c r="D2002" s="6">
        <v>2015</v>
      </c>
      <c r="E2002" s="5" t="s">
        <v>58</v>
      </c>
      <c r="F2002" s="7">
        <v>2</v>
      </c>
      <c r="G2002" t="s">
        <v>51</v>
      </c>
      <c r="H2002" t="s">
        <v>25</v>
      </c>
      <c r="I2002" t="s">
        <v>4428</v>
      </c>
      <c r="J2002" t="s">
        <v>37</v>
      </c>
      <c r="K2002" t="s">
        <v>76</v>
      </c>
      <c r="L2002">
        <v>77070</v>
      </c>
      <c r="M2002" t="s">
        <v>1840</v>
      </c>
      <c r="N2002" t="s">
        <v>40</v>
      </c>
      <c r="O2002" t="s">
        <v>71</v>
      </c>
      <c r="P2002" t="s">
        <v>1841</v>
      </c>
      <c r="Q2002" s="8">
        <v>37000</v>
      </c>
      <c r="R2002">
        <v>3</v>
      </c>
      <c r="S2002" s="8">
        <f>Table3[[#This Row],[Harga]]*Table3[[#This Row],[Quantity]]</f>
        <v>111000</v>
      </c>
      <c r="T2002">
        <v>0.8</v>
      </c>
      <c r="U2002" s="8">
        <f>Table3[[#This Row],[Discount]]*Table3[[#This Row],[Revenue]]</f>
        <v>88800</v>
      </c>
      <c r="V2002" s="8">
        <f>Table3[[#This Row],[Revenue]]-Table3[[#This Row],[Total Discount]]</f>
        <v>22200</v>
      </c>
    </row>
    <row r="2003" spans="1:22" x14ac:dyDescent="0.35">
      <c r="A2003">
        <v>1999</v>
      </c>
      <c r="B2003" t="s">
        <v>5217</v>
      </c>
      <c r="C2003" s="5">
        <v>43029</v>
      </c>
      <c r="D2003" s="6">
        <v>2017</v>
      </c>
      <c r="E2003" s="5" t="s">
        <v>44</v>
      </c>
      <c r="F2003" s="7">
        <v>21</v>
      </c>
      <c r="G2003" t="s">
        <v>24</v>
      </c>
      <c r="H2003" t="s">
        <v>25</v>
      </c>
      <c r="I2003" t="s">
        <v>5159</v>
      </c>
      <c r="J2003" t="s">
        <v>27</v>
      </c>
      <c r="K2003" t="s">
        <v>76</v>
      </c>
      <c r="L2003">
        <v>60653</v>
      </c>
      <c r="M2003" t="s">
        <v>1913</v>
      </c>
      <c r="N2003" t="s">
        <v>40</v>
      </c>
      <c r="O2003" t="s">
        <v>78</v>
      </c>
      <c r="P2003" t="s">
        <v>1914</v>
      </c>
      <c r="Q2003" s="8">
        <v>120000</v>
      </c>
      <c r="R2003">
        <v>2</v>
      </c>
      <c r="S2003" s="8">
        <f>Table3[[#This Row],[Harga]]*Table3[[#This Row],[Quantity]]</f>
        <v>240000</v>
      </c>
      <c r="T2003">
        <v>0.8</v>
      </c>
      <c r="U2003" s="8">
        <f>Table3[[#This Row],[Discount]]*Table3[[#This Row],[Revenue]]</f>
        <v>192000</v>
      </c>
      <c r="V2003" s="8">
        <f>Table3[[#This Row],[Revenue]]-Table3[[#This Row],[Total Discount]]</f>
        <v>48000</v>
      </c>
    </row>
    <row r="2004" spans="1:22" x14ac:dyDescent="0.35">
      <c r="A2004">
        <v>2000</v>
      </c>
      <c r="B2004" t="s">
        <v>5218</v>
      </c>
      <c r="C2004" s="5">
        <v>42201</v>
      </c>
      <c r="D2004" s="6">
        <v>2015</v>
      </c>
      <c r="E2004" s="5" t="s">
        <v>104</v>
      </c>
      <c r="F2004" s="7">
        <v>16</v>
      </c>
      <c r="G2004" t="s">
        <v>35</v>
      </c>
      <c r="H2004" t="s">
        <v>25</v>
      </c>
      <c r="I2004" t="s">
        <v>5038</v>
      </c>
      <c r="J2004" t="s">
        <v>37</v>
      </c>
      <c r="K2004" t="s">
        <v>166</v>
      </c>
      <c r="L2004">
        <v>10035</v>
      </c>
      <c r="M2004" t="s">
        <v>2355</v>
      </c>
      <c r="N2004" t="s">
        <v>40</v>
      </c>
      <c r="O2004" t="s">
        <v>63</v>
      </c>
      <c r="P2004" t="s">
        <v>2356</v>
      </c>
      <c r="Q2004" s="8">
        <v>87000</v>
      </c>
      <c r="R2004">
        <v>3</v>
      </c>
      <c r="S2004" s="8">
        <f>Table3[[#This Row],[Harga]]*Table3[[#This Row],[Quantity]]</f>
        <v>261000</v>
      </c>
      <c r="T2004">
        <v>0</v>
      </c>
      <c r="U2004" s="8">
        <f>Table3[[#This Row],[Discount]]*Table3[[#This Row],[Revenue]]</f>
        <v>0</v>
      </c>
      <c r="V2004" s="8">
        <f>Table3[[#This Row],[Revenue]]-Table3[[#This Row],[Total Discount]]</f>
        <v>261000</v>
      </c>
    </row>
    <row r="2005" spans="1:22" x14ac:dyDescent="0.35">
      <c r="A2005">
        <v>2001</v>
      </c>
      <c r="B2005" t="s">
        <v>5219</v>
      </c>
      <c r="C2005" s="5">
        <v>42910</v>
      </c>
      <c r="D2005" s="6">
        <v>2017</v>
      </c>
      <c r="E2005" s="5" t="s">
        <v>34</v>
      </c>
      <c r="F2005" s="7">
        <v>24</v>
      </c>
      <c r="G2005" t="s">
        <v>67</v>
      </c>
      <c r="H2005" t="s">
        <v>139</v>
      </c>
      <c r="I2005" t="s">
        <v>4025</v>
      </c>
      <c r="J2005" t="s">
        <v>27</v>
      </c>
      <c r="K2005" t="s">
        <v>329</v>
      </c>
      <c r="L2005">
        <v>10011</v>
      </c>
      <c r="M2005" t="s">
        <v>1706</v>
      </c>
      <c r="N2005" t="s">
        <v>30</v>
      </c>
      <c r="O2005" t="s">
        <v>55</v>
      </c>
      <c r="P2005" t="s">
        <v>1707</v>
      </c>
      <c r="Q2005" s="8">
        <v>517000</v>
      </c>
      <c r="R2005">
        <v>3</v>
      </c>
      <c r="S2005" s="8">
        <f>Table3[[#This Row],[Harga]]*Table3[[#This Row],[Quantity]]</f>
        <v>1551000</v>
      </c>
      <c r="T2005">
        <v>0</v>
      </c>
      <c r="U2005" s="8">
        <f>Table3[[#This Row],[Discount]]*Table3[[#This Row],[Revenue]]</f>
        <v>0</v>
      </c>
      <c r="V2005" s="8">
        <f>Table3[[#This Row],[Revenue]]-Table3[[#This Row],[Total Discount]]</f>
        <v>1551000</v>
      </c>
    </row>
    <row r="2006" spans="1:22" x14ac:dyDescent="0.35">
      <c r="A2006">
        <v>2002</v>
      </c>
      <c r="B2006" t="s">
        <v>5220</v>
      </c>
      <c r="C2006" s="5">
        <v>41911</v>
      </c>
      <c r="D2006" s="6">
        <v>2014</v>
      </c>
      <c r="E2006" s="5" t="s">
        <v>111</v>
      </c>
      <c r="F2006" s="7">
        <v>29</v>
      </c>
      <c r="G2006" t="s">
        <v>67</v>
      </c>
      <c r="H2006" t="s">
        <v>131</v>
      </c>
      <c r="I2006" t="s">
        <v>2118</v>
      </c>
      <c r="J2006" t="s">
        <v>37</v>
      </c>
      <c r="K2006" t="s">
        <v>227</v>
      </c>
      <c r="L2006">
        <v>19134</v>
      </c>
      <c r="M2006" t="s">
        <v>3388</v>
      </c>
      <c r="N2006" t="s">
        <v>40</v>
      </c>
      <c r="O2006" t="s">
        <v>96</v>
      </c>
      <c r="P2006" t="s">
        <v>3389</v>
      </c>
      <c r="Q2006" s="8">
        <v>3000</v>
      </c>
      <c r="R2006">
        <v>3</v>
      </c>
      <c r="S2006" s="8">
        <f>Table3[[#This Row],[Harga]]*Table3[[#This Row],[Quantity]]</f>
        <v>9000</v>
      </c>
      <c r="T2006">
        <v>0.2</v>
      </c>
      <c r="U2006" s="8">
        <f>Table3[[#This Row],[Discount]]*Table3[[#This Row],[Revenue]]</f>
        <v>1800</v>
      </c>
      <c r="V2006" s="8">
        <f>Table3[[#This Row],[Revenue]]-Table3[[#This Row],[Total Discount]]</f>
        <v>7200</v>
      </c>
    </row>
    <row r="2007" spans="1:22" x14ac:dyDescent="0.35">
      <c r="A2007">
        <v>2003</v>
      </c>
      <c r="B2007" t="s">
        <v>5221</v>
      </c>
      <c r="C2007" s="5">
        <v>41967</v>
      </c>
      <c r="D2007" s="6">
        <v>2014</v>
      </c>
      <c r="E2007" s="5" t="s">
        <v>23</v>
      </c>
      <c r="F2007" s="7">
        <v>24</v>
      </c>
      <c r="G2007" t="s">
        <v>51</v>
      </c>
      <c r="H2007" t="s">
        <v>25</v>
      </c>
      <c r="I2007" t="s">
        <v>1034</v>
      </c>
      <c r="J2007" t="s">
        <v>27</v>
      </c>
      <c r="K2007" t="s">
        <v>369</v>
      </c>
      <c r="L2007">
        <v>60610</v>
      </c>
      <c r="M2007" t="s">
        <v>1789</v>
      </c>
      <c r="N2007" t="s">
        <v>40</v>
      </c>
      <c r="O2007" t="s">
        <v>84</v>
      </c>
      <c r="P2007" t="s">
        <v>1790</v>
      </c>
      <c r="Q2007" s="8">
        <v>485000</v>
      </c>
      <c r="R2007">
        <v>5</v>
      </c>
      <c r="S2007" s="8">
        <f>Table3[[#This Row],[Harga]]*Table3[[#This Row],[Quantity]]</f>
        <v>2425000</v>
      </c>
      <c r="T2007">
        <v>0.2</v>
      </c>
      <c r="U2007" s="8">
        <f>Table3[[#This Row],[Discount]]*Table3[[#This Row],[Revenue]]</f>
        <v>485000</v>
      </c>
      <c r="V2007" s="8">
        <f>Table3[[#This Row],[Revenue]]-Table3[[#This Row],[Total Discount]]</f>
        <v>1940000</v>
      </c>
    </row>
    <row r="2008" spans="1:22" x14ac:dyDescent="0.35">
      <c r="A2008">
        <v>2004</v>
      </c>
      <c r="B2008" t="s">
        <v>5222</v>
      </c>
      <c r="C2008" s="5">
        <v>42328</v>
      </c>
      <c r="D2008" s="6">
        <v>2015</v>
      </c>
      <c r="E2008" s="5" t="s">
        <v>23</v>
      </c>
      <c r="F2008" s="7">
        <v>20</v>
      </c>
      <c r="G2008" t="s">
        <v>51</v>
      </c>
      <c r="H2008" t="s">
        <v>105</v>
      </c>
      <c r="I2008" t="s">
        <v>349</v>
      </c>
      <c r="J2008" t="s">
        <v>27</v>
      </c>
      <c r="K2008" t="s">
        <v>28</v>
      </c>
      <c r="L2008">
        <v>94601</v>
      </c>
      <c r="M2008" t="s">
        <v>5223</v>
      </c>
      <c r="N2008" t="s">
        <v>135</v>
      </c>
      <c r="O2008" t="s">
        <v>136</v>
      </c>
      <c r="P2008" t="s">
        <v>5224</v>
      </c>
      <c r="Q2008" s="8">
        <v>73000</v>
      </c>
      <c r="R2008">
        <v>7</v>
      </c>
      <c r="S2008" s="8">
        <f>Table3[[#This Row],[Harga]]*Table3[[#This Row],[Quantity]]</f>
        <v>511000</v>
      </c>
      <c r="T2008">
        <v>0.2</v>
      </c>
      <c r="U2008" s="8">
        <f>Table3[[#This Row],[Discount]]*Table3[[#This Row],[Revenue]]</f>
        <v>102200</v>
      </c>
      <c r="V2008" s="8">
        <f>Table3[[#This Row],[Revenue]]-Table3[[#This Row],[Total Discount]]</f>
        <v>408800</v>
      </c>
    </row>
    <row r="2009" spans="1:22" x14ac:dyDescent="0.35">
      <c r="A2009">
        <v>2005</v>
      </c>
      <c r="B2009" t="s">
        <v>5225</v>
      </c>
      <c r="C2009" s="5">
        <v>42675</v>
      </c>
      <c r="D2009" s="6">
        <v>2016</v>
      </c>
      <c r="E2009" s="5" t="s">
        <v>23</v>
      </c>
      <c r="F2009" s="7">
        <v>1</v>
      </c>
      <c r="G2009" t="s">
        <v>67</v>
      </c>
      <c r="H2009" t="s">
        <v>25</v>
      </c>
      <c r="I2009" t="s">
        <v>933</v>
      </c>
      <c r="J2009" t="s">
        <v>27</v>
      </c>
      <c r="K2009" t="s">
        <v>53</v>
      </c>
      <c r="L2009">
        <v>60610</v>
      </c>
      <c r="M2009" t="s">
        <v>1666</v>
      </c>
      <c r="N2009" t="s">
        <v>135</v>
      </c>
      <c r="O2009" t="s">
        <v>162</v>
      </c>
      <c r="P2009" t="s">
        <v>1667</v>
      </c>
      <c r="Q2009" s="8">
        <v>86000</v>
      </c>
      <c r="R2009">
        <v>3</v>
      </c>
      <c r="S2009" s="8">
        <f>Table3[[#This Row],[Harga]]*Table3[[#This Row],[Quantity]]</f>
        <v>258000</v>
      </c>
      <c r="T2009">
        <v>0.2</v>
      </c>
      <c r="U2009" s="8">
        <f>Table3[[#This Row],[Discount]]*Table3[[#This Row],[Revenue]]</f>
        <v>51600</v>
      </c>
      <c r="V2009" s="8">
        <f>Table3[[#This Row],[Revenue]]-Table3[[#This Row],[Total Discount]]</f>
        <v>206400</v>
      </c>
    </row>
    <row r="2010" spans="1:22" x14ac:dyDescent="0.35">
      <c r="A2010">
        <v>2006</v>
      </c>
      <c r="B2010" t="s">
        <v>5226</v>
      </c>
      <c r="C2010" s="5">
        <v>42264</v>
      </c>
      <c r="D2010" s="6">
        <v>2015</v>
      </c>
      <c r="E2010" s="5" t="s">
        <v>111</v>
      </c>
      <c r="F2010" s="7">
        <v>17</v>
      </c>
      <c r="G2010" t="s">
        <v>116</v>
      </c>
      <c r="H2010" t="s">
        <v>131</v>
      </c>
      <c r="I2010" t="s">
        <v>4428</v>
      </c>
      <c r="J2010" t="s">
        <v>37</v>
      </c>
      <c r="K2010" t="s">
        <v>519</v>
      </c>
      <c r="L2010">
        <v>98105</v>
      </c>
      <c r="M2010" t="s">
        <v>2850</v>
      </c>
      <c r="N2010" t="s">
        <v>40</v>
      </c>
      <c r="O2010" t="s">
        <v>71</v>
      </c>
      <c r="P2010" t="s">
        <v>2851</v>
      </c>
      <c r="Q2010" s="8">
        <v>21000</v>
      </c>
      <c r="R2010">
        <v>3</v>
      </c>
      <c r="S2010" s="8">
        <f>Table3[[#This Row],[Harga]]*Table3[[#This Row],[Quantity]]</f>
        <v>63000</v>
      </c>
      <c r="T2010">
        <v>0.2</v>
      </c>
      <c r="U2010" s="8">
        <f>Table3[[#This Row],[Discount]]*Table3[[#This Row],[Revenue]]</f>
        <v>12600</v>
      </c>
      <c r="V2010" s="8">
        <f>Table3[[#This Row],[Revenue]]-Table3[[#This Row],[Total Discount]]</f>
        <v>50400</v>
      </c>
    </row>
    <row r="2011" spans="1:22" x14ac:dyDescent="0.35">
      <c r="A2011">
        <v>2007</v>
      </c>
      <c r="B2011" t="s">
        <v>5227</v>
      </c>
      <c r="C2011" s="5">
        <v>42439</v>
      </c>
      <c r="D2011" s="6">
        <v>2016</v>
      </c>
      <c r="E2011" s="5" t="s">
        <v>159</v>
      </c>
      <c r="F2011" s="7">
        <v>10</v>
      </c>
      <c r="G2011" t="s">
        <v>51</v>
      </c>
      <c r="H2011" t="s">
        <v>25</v>
      </c>
      <c r="I2011" t="s">
        <v>2141</v>
      </c>
      <c r="J2011" t="s">
        <v>27</v>
      </c>
      <c r="K2011" t="s">
        <v>227</v>
      </c>
      <c r="L2011">
        <v>19143</v>
      </c>
      <c r="M2011" t="s">
        <v>3195</v>
      </c>
      <c r="N2011" t="s">
        <v>135</v>
      </c>
      <c r="O2011" t="s">
        <v>162</v>
      </c>
      <c r="P2011" t="s">
        <v>3196</v>
      </c>
      <c r="Q2011" s="8">
        <v>200000</v>
      </c>
      <c r="R2011">
        <v>1</v>
      </c>
      <c r="S2011" s="8">
        <f>Table3[[#This Row],[Harga]]*Table3[[#This Row],[Quantity]]</f>
        <v>200000</v>
      </c>
      <c r="T2011">
        <v>0.2</v>
      </c>
      <c r="U2011" s="8">
        <f>Table3[[#This Row],[Discount]]*Table3[[#This Row],[Revenue]]</f>
        <v>40000</v>
      </c>
      <c r="V2011" s="8">
        <f>Table3[[#This Row],[Revenue]]-Table3[[#This Row],[Total Discount]]</f>
        <v>160000</v>
      </c>
    </row>
    <row r="2012" spans="1:22" x14ac:dyDescent="0.35">
      <c r="A2012">
        <v>2008</v>
      </c>
      <c r="B2012" t="s">
        <v>5228</v>
      </c>
      <c r="C2012" s="5">
        <v>41813</v>
      </c>
      <c r="D2012" s="6">
        <v>2014</v>
      </c>
      <c r="E2012" s="5" t="s">
        <v>34</v>
      </c>
      <c r="F2012" s="7">
        <v>23</v>
      </c>
      <c r="G2012" t="s">
        <v>67</v>
      </c>
      <c r="H2012" t="s">
        <v>139</v>
      </c>
      <c r="I2012" t="s">
        <v>4085</v>
      </c>
      <c r="J2012" t="s">
        <v>27</v>
      </c>
      <c r="K2012" t="s">
        <v>151</v>
      </c>
      <c r="L2012">
        <v>28027</v>
      </c>
      <c r="M2012" t="s">
        <v>5229</v>
      </c>
      <c r="N2012" t="s">
        <v>40</v>
      </c>
      <c r="O2012" t="s">
        <v>96</v>
      </c>
      <c r="P2012" t="s">
        <v>2650</v>
      </c>
      <c r="Q2012" s="8">
        <v>21000</v>
      </c>
      <c r="R2012">
        <v>9</v>
      </c>
      <c r="S2012" s="8">
        <f>Table3[[#This Row],[Harga]]*Table3[[#This Row],[Quantity]]</f>
        <v>189000</v>
      </c>
      <c r="T2012">
        <v>0.2</v>
      </c>
      <c r="U2012" s="8">
        <f>Table3[[#This Row],[Discount]]*Table3[[#This Row],[Revenue]]</f>
        <v>37800</v>
      </c>
      <c r="V2012" s="8">
        <f>Table3[[#This Row],[Revenue]]-Table3[[#This Row],[Total Discount]]</f>
        <v>151200</v>
      </c>
    </row>
    <row r="2013" spans="1:22" x14ac:dyDescent="0.35">
      <c r="A2013">
        <v>2009</v>
      </c>
      <c r="B2013" t="s">
        <v>5230</v>
      </c>
      <c r="C2013" s="5">
        <v>41944</v>
      </c>
      <c r="D2013" s="6">
        <v>2014</v>
      </c>
      <c r="E2013" s="5" t="s">
        <v>23</v>
      </c>
      <c r="F2013" s="7">
        <v>1</v>
      </c>
      <c r="G2013" t="s">
        <v>35</v>
      </c>
      <c r="H2013" t="s">
        <v>25</v>
      </c>
      <c r="I2013" t="s">
        <v>848</v>
      </c>
      <c r="J2013" t="s">
        <v>37</v>
      </c>
      <c r="K2013" t="s">
        <v>113</v>
      </c>
      <c r="L2013">
        <v>28205</v>
      </c>
      <c r="M2013" t="s">
        <v>2456</v>
      </c>
      <c r="N2013" t="s">
        <v>40</v>
      </c>
      <c r="O2013" t="s">
        <v>180</v>
      </c>
      <c r="P2013" t="s">
        <v>1001</v>
      </c>
      <c r="Q2013" s="8">
        <v>4000</v>
      </c>
      <c r="R2013">
        <v>5</v>
      </c>
      <c r="S2013" s="8">
        <f>Table3[[#This Row],[Harga]]*Table3[[#This Row],[Quantity]]</f>
        <v>20000</v>
      </c>
      <c r="T2013">
        <v>0.2</v>
      </c>
      <c r="U2013" s="8">
        <f>Table3[[#This Row],[Discount]]*Table3[[#This Row],[Revenue]]</f>
        <v>4000</v>
      </c>
      <c r="V2013" s="8">
        <f>Table3[[#This Row],[Revenue]]-Table3[[#This Row],[Total Discount]]</f>
        <v>16000</v>
      </c>
    </row>
    <row r="2014" spans="1:22" x14ac:dyDescent="0.35">
      <c r="A2014">
        <v>2010</v>
      </c>
      <c r="B2014" t="s">
        <v>5231</v>
      </c>
      <c r="C2014" s="5">
        <v>42610</v>
      </c>
      <c r="D2014" s="6">
        <v>2016</v>
      </c>
      <c r="E2014" s="5" t="s">
        <v>93</v>
      </c>
      <c r="F2014" s="7">
        <v>28</v>
      </c>
      <c r="G2014" t="s">
        <v>67</v>
      </c>
      <c r="H2014" t="s">
        <v>25</v>
      </c>
      <c r="I2014" t="s">
        <v>3464</v>
      </c>
      <c r="J2014" t="s">
        <v>27</v>
      </c>
      <c r="K2014" t="s">
        <v>248</v>
      </c>
      <c r="L2014">
        <v>75081</v>
      </c>
      <c r="M2014" t="s">
        <v>770</v>
      </c>
      <c r="N2014" t="s">
        <v>40</v>
      </c>
      <c r="O2014" t="s">
        <v>71</v>
      </c>
      <c r="P2014" t="s">
        <v>771</v>
      </c>
      <c r="Q2014" s="8">
        <v>24000</v>
      </c>
      <c r="R2014">
        <v>9</v>
      </c>
      <c r="S2014" s="8">
        <f>Table3[[#This Row],[Harga]]*Table3[[#This Row],[Quantity]]</f>
        <v>216000</v>
      </c>
      <c r="T2014">
        <v>0.8</v>
      </c>
      <c r="U2014" s="8">
        <f>Table3[[#This Row],[Discount]]*Table3[[#This Row],[Revenue]]</f>
        <v>172800</v>
      </c>
      <c r="V2014" s="8">
        <f>Table3[[#This Row],[Revenue]]-Table3[[#This Row],[Total Discount]]</f>
        <v>43200</v>
      </c>
    </row>
    <row r="2015" spans="1:22" x14ac:dyDescent="0.35">
      <c r="A2015">
        <v>2011</v>
      </c>
      <c r="B2015" t="s">
        <v>5232</v>
      </c>
      <c r="C2015" s="5">
        <v>42344</v>
      </c>
      <c r="D2015" s="6">
        <v>2015</v>
      </c>
      <c r="E2015" s="5" t="s">
        <v>66</v>
      </c>
      <c r="F2015" s="7">
        <v>6</v>
      </c>
      <c r="G2015" t="s">
        <v>51</v>
      </c>
      <c r="H2015" t="s">
        <v>131</v>
      </c>
      <c r="I2015" t="s">
        <v>2438</v>
      </c>
      <c r="J2015" t="s">
        <v>75</v>
      </c>
      <c r="K2015" t="s">
        <v>151</v>
      </c>
      <c r="L2015">
        <v>46203</v>
      </c>
      <c r="M2015" t="s">
        <v>1374</v>
      </c>
      <c r="N2015" t="s">
        <v>135</v>
      </c>
      <c r="O2015" t="s">
        <v>989</v>
      </c>
      <c r="P2015" t="s">
        <v>1375</v>
      </c>
      <c r="Q2015" s="8">
        <v>1200000</v>
      </c>
      <c r="R2015">
        <v>2</v>
      </c>
      <c r="S2015" s="8">
        <f>Table3[[#This Row],[Harga]]*Table3[[#This Row],[Quantity]]</f>
        <v>2400000</v>
      </c>
      <c r="T2015">
        <v>0</v>
      </c>
      <c r="U2015" s="8">
        <f>Table3[[#This Row],[Discount]]*Table3[[#This Row],[Revenue]]</f>
        <v>0</v>
      </c>
      <c r="V2015" s="8">
        <f>Table3[[#This Row],[Revenue]]-Table3[[#This Row],[Total Discount]]</f>
        <v>2400000</v>
      </c>
    </row>
    <row r="2016" spans="1:22" x14ac:dyDescent="0.35">
      <c r="A2016">
        <v>2012</v>
      </c>
      <c r="B2016" t="s">
        <v>5233</v>
      </c>
      <c r="C2016" s="5">
        <v>42271</v>
      </c>
      <c r="D2016" s="6">
        <v>2015</v>
      </c>
      <c r="E2016" s="5" t="s">
        <v>111</v>
      </c>
      <c r="F2016" s="7">
        <v>24</v>
      </c>
      <c r="G2016" t="s">
        <v>35</v>
      </c>
      <c r="H2016" t="s">
        <v>25</v>
      </c>
      <c r="I2016" t="s">
        <v>3978</v>
      </c>
      <c r="J2016" t="s">
        <v>75</v>
      </c>
      <c r="K2016" t="s">
        <v>100</v>
      </c>
      <c r="L2016">
        <v>74012</v>
      </c>
      <c r="M2016" t="s">
        <v>4779</v>
      </c>
      <c r="N2016" t="s">
        <v>135</v>
      </c>
      <c r="O2016" t="s">
        <v>136</v>
      </c>
      <c r="P2016" t="s">
        <v>4780</v>
      </c>
      <c r="Q2016" s="8">
        <v>658000</v>
      </c>
      <c r="R2016">
        <v>6</v>
      </c>
      <c r="S2016" s="8">
        <f>Table3[[#This Row],[Harga]]*Table3[[#This Row],[Quantity]]</f>
        <v>3948000</v>
      </c>
      <c r="T2016">
        <v>0</v>
      </c>
      <c r="U2016" s="8">
        <f>Table3[[#This Row],[Discount]]*Table3[[#This Row],[Revenue]]</f>
        <v>0</v>
      </c>
      <c r="V2016" s="8">
        <f>Table3[[#This Row],[Revenue]]-Table3[[#This Row],[Total Discount]]</f>
        <v>3948000</v>
      </c>
    </row>
    <row r="2017" spans="1:22" x14ac:dyDescent="0.35">
      <c r="A2017">
        <v>2013</v>
      </c>
      <c r="B2017" t="s">
        <v>5234</v>
      </c>
      <c r="C2017" s="5">
        <v>43054</v>
      </c>
      <c r="D2017" s="6">
        <v>2017</v>
      </c>
      <c r="E2017" s="5" t="s">
        <v>23</v>
      </c>
      <c r="F2017" s="7">
        <v>15</v>
      </c>
      <c r="G2017" t="s">
        <v>51</v>
      </c>
      <c r="H2017" t="s">
        <v>25</v>
      </c>
      <c r="I2017" t="s">
        <v>5182</v>
      </c>
      <c r="J2017" t="s">
        <v>27</v>
      </c>
      <c r="K2017" t="s">
        <v>213</v>
      </c>
      <c r="L2017">
        <v>33023</v>
      </c>
      <c r="M2017" t="s">
        <v>5235</v>
      </c>
      <c r="N2017" t="s">
        <v>30</v>
      </c>
      <c r="O2017" t="s">
        <v>55</v>
      </c>
      <c r="P2017" t="s">
        <v>5236</v>
      </c>
      <c r="Q2017" s="8">
        <v>221000</v>
      </c>
      <c r="R2017">
        <v>4</v>
      </c>
      <c r="S2017" s="8">
        <f>Table3[[#This Row],[Harga]]*Table3[[#This Row],[Quantity]]</f>
        <v>884000</v>
      </c>
      <c r="T2017">
        <v>0.2</v>
      </c>
      <c r="U2017" s="8">
        <f>Table3[[#This Row],[Discount]]*Table3[[#This Row],[Revenue]]</f>
        <v>176800</v>
      </c>
      <c r="V2017" s="8">
        <f>Table3[[#This Row],[Revenue]]-Table3[[#This Row],[Total Discount]]</f>
        <v>707200</v>
      </c>
    </row>
    <row r="2018" spans="1:22" x14ac:dyDescent="0.35">
      <c r="A2018">
        <v>2014</v>
      </c>
      <c r="B2018" t="s">
        <v>5237</v>
      </c>
      <c r="C2018" s="5">
        <v>42357</v>
      </c>
      <c r="D2018" s="6">
        <v>2015</v>
      </c>
      <c r="E2018" s="5" t="s">
        <v>66</v>
      </c>
      <c r="F2018" s="7">
        <v>19</v>
      </c>
      <c r="G2018" t="s">
        <v>24</v>
      </c>
      <c r="H2018" t="s">
        <v>25</v>
      </c>
      <c r="I2018" t="s">
        <v>2118</v>
      </c>
      <c r="J2018" t="s">
        <v>37</v>
      </c>
      <c r="K2018" t="s">
        <v>53</v>
      </c>
      <c r="L2018">
        <v>68104</v>
      </c>
      <c r="M2018" t="s">
        <v>5238</v>
      </c>
      <c r="N2018" t="s">
        <v>40</v>
      </c>
      <c r="O2018" t="s">
        <v>71</v>
      </c>
      <c r="P2018" t="s">
        <v>5239</v>
      </c>
      <c r="Q2018" s="8">
        <v>8000</v>
      </c>
      <c r="R2018">
        <v>2</v>
      </c>
      <c r="S2018" s="8">
        <f>Table3[[#This Row],[Harga]]*Table3[[#This Row],[Quantity]]</f>
        <v>16000</v>
      </c>
      <c r="T2018">
        <v>0</v>
      </c>
      <c r="U2018" s="8">
        <f>Table3[[#This Row],[Discount]]*Table3[[#This Row],[Revenue]]</f>
        <v>0</v>
      </c>
      <c r="V2018" s="8">
        <f>Table3[[#This Row],[Revenue]]-Table3[[#This Row],[Total Discount]]</f>
        <v>16000</v>
      </c>
    </row>
    <row r="2019" spans="1:22" x14ac:dyDescent="0.35">
      <c r="A2019">
        <v>2015</v>
      </c>
      <c r="B2019" t="s">
        <v>5240</v>
      </c>
      <c r="C2019" s="5">
        <v>42359</v>
      </c>
      <c r="D2019" s="6">
        <v>2015</v>
      </c>
      <c r="E2019" s="5" t="s">
        <v>66</v>
      </c>
      <c r="F2019" s="7">
        <v>21</v>
      </c>
      <c r="G2019" t="s">
        <v>67</v>
      </c>
      <c r="H2019" t="s">
        <v>139</v>
      </c>
      <c r="I2019" t="s">
        <v>979</v>
      </c>
      <c r="J2019" t="s">
        <v>27</v>
      </c>
      <c r="K2019" t="s">
        <v>545</v>
      </c>
      <c r="L2019">
        <v>28540</v>
      </c>
      <c r="M2019" t="s">
        <v>346</v>
      </c>
      <c r="N2019" t="s">
        <v>135</v>
      </c>
      <c r="O2019" t="s">
        <v>136</v>
      </c>
      <c r="P2019" t="s">
        <v>347</v>
      </c>
      <c r="Q2019" s="8">
        <v>60000</v>
      </c>
      <c r="R2019">
        <v>3</v>
      </c>
      <c r="S2019" s="8">
        <f>Table3[[#This Row],[Harga]]*Table3[[#This Row],[Quantity]]</f>
        <v>180000</v>
      </c>
      <c r="T2019">
        <v>0.2</v>
      </c>
      <c r="U2019" s="8">
        <f>Table3[[#This Row],[Discount]]*Table3[[#This Row],[Revenue]]</f>
        <v>36000</v>
      </c>
      <c r="V2019" s="8">
        <f>Table3[[#This Row],[Revenue]]-Table3[[#This Row],[Total Discount]]</f>
        <v>144000</v>
      </c>
    </row>
    <row r="2020" spans="1:22" x14ac:dyDescent="0.35">
      <c r="A2020">
        <v>2016</v>
      </c>
      <c r="B2020" t="s">
        <v>5241</v>
      </c>
      <c r="C2020" s="5">
        <v>42638</v>
      </c>
      <c r="D2020" s="6">
        <v>2016</v>
      </c>
      <c r="E2020" s="5" t="s">
        <v>111</v>
      </c>
      <c r="F2020" s="7">
        <v>25</v>
      </c>
      <c r="G2020" t="s">
        <v>67</v>
      </c>
      <c r="H2020" t="s">
        <v>139</v>
      </c>
      <c r="I2020" t="s">
        <v>5038</v>
      </c>
      <c r="J2020" t="s">
        <v>37</v>
      </c>
      <c r="K2020" t="s">
        <v>420</v>
      </c>
      <c r="L2020">
        <v>97224</v>
      </c>
      <c r="M2020" t="s">
        <v>4663</v>
      </c>
      <c r="N2020" t="s">
        <v>40</v>
      </c>
      <c r="O2020" t="s">
        <v>63</v>
      </c>
      <c r="P2020" t="s">
        <v>4664</v>
      </c>
      <c r="Q2020" s="8">
        <v>41000</v>
      </c>
      <c r="R2020">
        <v>9</v>
      </c>
      <c r="S2020" s="8">
        <f>Table3[[#This Row],[Harga]]*Table3[[#This Row],[Quantity]]</f>
        <v>369000</v>
      </c>
      <c r="T2020">
        <v>0.2</v>
      </c>
      <c r="U2020" s="8">
        <f>Table3[[#This Row],[Discount]]*Table3[[#This Row],[Revenue]]</f>
        <v>73800</v>
      </c>
      <c r="V2020" s="8">
        <f>Table3[[#This Row],[Revenue]]-Table3[[#This Row],[Total Discount]]</f>
        <v>295200</v>
      </c>
    </row>
    <row r="2021" spans="1:22" x14ac:dyDescent="0.35">
      <c r="A2021">
        <v>2017</v>
      </c>
      <c r="B2021" t="s">
        <v>5242</v>
      </c>
      <c r="C2021" s="5">
        <v>42910</v>
      </c>
      <c r="D2021" s="6">
        <v>2017</v>
      </c>
      <c r="E2021" s="5" t="s">
        <v>34</v>
      </c>
      <c r="F2021" s="7">
        <v>24</v>
      </c>
      <c r="G2021" t="s">
        <v>35</v>
      </c>
      <c r="H2021" t="s">
        <v>25</v>
      </c>
      <c r="I2021" t="s">
        <v>3867</v>
      </c>
      <c r="J2021" t="s">
        <v>37</v>
      </c>
      <c r="K2021" t="s">
        <v>651</v>
      </c>
      <c r="L2021">
        <v>62521</v>
      </c>
      <c r="M2021" t="s">
        <v>3016</v>
      </c>
      <c r="N2021" t="s">
        <v>40</v>
      </c>
      <c r="O2021" t="s">
        <v>71</v>
      </c>
      <c r="P2021" t="s">
        <v>3017</v>
      </c>
      <c r="Q2021" s="8">
        <v>488000</v>
      </c>
      <c r="R2021">
        <v>3</v>
      </c>
      <c r="S2021" s="8">
        <f>Table3[[#This Row],[Harga]]*Table3[[#This Row],[Quantity]]</f>
        <v>1464000</v>
      </c>
      <c r="T2021">
        <v>0.8</v>
      </c>
      <c r="U2021" s="8">
        <f>Table3[[#This Row],[Discount]]*Table3[[#This Row],[Revenue]]</f>
        <v>1171200</v>
      </c>
      <c r="V2021" s="8">
        <f>Table3[[#This Row],[Revenue]]-Table3[[#This Row],[Total Discount]]</f>
        <v>292800</v>
      </c>
    </row>
    <row r="2022" spans="1:22" x14ac:dyDescent="0.35">
      <c r="A2022">
        <v>2018</v>
      </c>
      <c r="B2022" t="s">
        <v>5243</v>
      </c>
      <c r="C2022" s="5">
        <v>42985</v>
      </c>
      <c r="D2022" s="6">
        <v>2017</v>
      </c>
      <c r="E2022" s="5" t="s">
        <v>111</v>
      </c>
      <c r="F2022" s="7">
        <v>7</v>
      </c>
      <c r="G2022" t="s">
        <v>35</v>
      </c>
      <c r="H2022" t="s">
        <v>25</v>
      </c>
      <c r="I2022" t="s">
        <v>4030</v>
      </c>
      <c r="J2022" t="s">
        <v>75</v>
      </c>
      <c r="K2022" t="s">
        <v>53</v>
      </c>
      <c r="L2022">
        <v>85023</v>
      </c>
      <c r="M2022" t="s">
        <v>5244</v>
      </c>
      <c r="N2022" t="s">
        <v>40</v>
      </c>
      <c r="O2022" t="s">
        <v>71</v>
      </c>
      <c r="P2022" t="s">
        <v>5245</v>
      </c>
      <c r="Q2022" s="8">
        <v>8000</v>
      </c>
      <c r="R2022">
        <v>3</v>
      </c>
      <c r="S2022" s="8">
        <f>Table3[[#This Row],[Harga]]*Table3[[#This Row],[Quantity]]</f>
        <v>24000</v>
      </c>
      <c r="T2022">
        <v>0.7</v>
      </c>
      <c r="U2022" s="8">
        <f>Table3[[#This Row],[Discount]]*Table3[[#This Row],[Revenue]]</f>
        <v>16800</v>
      </c>
      <c r="V2022" s="8">
        <f>Table3[[#This Row],[Revenue]]-Table3[[#This Row],[Total Discount]]</f>
        <v>7200</v>
      </c>
    </row>
    <row r="2023" spans="1:22" x14ac:dyDescent="0.35">
      <c r="A2023">
        <v>2019</v>
      </c>
      <c r="B2023" t="s">
        <v>5246</v>
      </c>
      <c r="C2023" s="5">
        <v>42586</v>
      </c>
      <c r="D2023" s="6">
        <v>2016</v>
      </c>
      <c r="E2023" s="5" t="s">
        <v>93</v>
      </c>
      <c r="F2023" s="7">
        <v>4</v>
      </c>
      <c r="G2023" t="s">
        <v>51</v>
      </c>
      <c r="H2023" t="s">
        <v>25</v>
      </c>
      <c r="I2023" t="s">
        <v>146</v>
      </c>
      <c r="J2023" t="s">
        <v>37</v>
      </c>
      <c r="K2023" t="s">
        <v>329</v>
      </c>
      <c r="L2023">
        <v>95823</v>
      </c>
      <c r="M2023" t="s">
        <v>5247</v>
      </c>
      <c r="N2023" t="s">
        <v>135</v>
      </c>
      <c r="O2023" t="s">
        <v>136</v>
      </c>
      <c r="P2023" t="s">
        <v>5248</v>
      </c>
      <c r="Q2023" s="8">
        <v>303000</v>
      </c>
      <c r="R2023">
        <v>2</v>
      </c>
      <c r="S2023" s="8">
        <f>Table3[[#This Row],[Harga]]*Table3[[#This Row],[Quantity]]</f>
        <v>606000</v>
      </c>
      <c r="T2023">
        <v>0.2</v>
      </c>
      <c r="U2023" s="8">
        <f>Table3[[#This Row],[Discount]]*Table3[[#This Row],[Revenue]]</f>
        <v>121200</v>
      </c>
      <c r="V2023" s="8">
        <f>Table3[[#This Row],[Revenue]]-Table3[[#This Row],[Total Discount]]</f>
        <v>484800</v>
      </c>
    </row>
    <row r="2024" spans="1:22" x14ac:dyDescent="0.35">
      <c r="A2024">
        <v>2020</v>
      </c>
      <c r="B2024" t="s">
        <v>5249</v>
      </c>
      <c r="C2024" s="5">
        <v>41870</v>
      </c>
      <c r="D2024" s="6">
        <v>2014</v>
      </c>
      <c r="E2024" s="5" t="s">
        <v>93</v>
      </c>
      <c r="F2024" s="7">
        <v>19</v>
      </c>
      <c r="G2024" t="s">
        <v>35</v>
      </c>
      <c r="H2024" t="s">
        <v>139</v>
      </c>
      <c r="I2024" t="s">
        <v>170</v>
      </c>
      <c r="J2024" t="s">
        <v>27</v>
      </c>
      <c r="K2024" t="s">
        <v>193</v>
      </c>
      <c r="L2024">
        <v>72401</v>
      </c>
      <c r="M2024" t="s">
        <v>5250</v>
      </c>
      <c r="N2024" t="s">
        <v>30</v>
      </c>
      <c r="O2024" t="s">
        <v>31</v>
      </c>
      <c r="P2024" t="s">
        <v>5251</v>
      </c>
      <c r="Q2024" s="8">
        <v>639000</v>
      </c>
      <c r="R2024">
        <v>9</v>
      </c>
      <c r="S2024" s="8">
        <f>Table3[[#This Row],[Harga]]*Table3[[#This Row],[Quantity]]</f>
        <v>5751000</v>
      </c>
      <c r="T2024">
        <v>0</v>
      </c>
      <c r="U2024" s="8">
        <f>Table3[[#This Row],[Discount]]*Table3[[#This Row],[Revenue]]</f>
        <v>0</v>
      </c>
      <c r="V2024" s="8">
        <f>Table3[[#This Row],[Revenue]]-Table3[[#This Row],[Total Discount]]</f>
        <v>5751000</v>
      </c>
    </row>
    <row r="2025" spans="1:22" x14ac:dyDescent="0.35">
      <c r="A2025">
        <v>2021</v>
      </c>
      <c r="B2025" t="s">
        <v>5252</v>
      </c>
      <c r="C2025" s="5">
        <v>42461</v>
      </c>
      <c r="D2025" s="6">
        <v>2016</v>
      </c>
      <c r="E2025" s="5" t="s">
        <v>58</v>
      </c>
      <c r="F2025" s="7">
        <v>1</v>
      </c>
      <c r="G2025" t="s">
        <v>35</v>
      </c>
      <c r="H2025" t="s">
        <v>131</v>
      </c>
      <c r="I2025" t="s">
        <v>2872</v>
      </c>
      <c r="J2025" t="s">
        <v>37</v>
      </c>
      <c r="K2025" t="s">
        <v>166</v>
      </c>
      <c r="L2025">
        <v>10035</v>
      </c>
      <c r="M2025" t="s">
        <v>1074</v>
      </c>
      <c r="N2025" t="s">
        <v>40</v>
      </c>
      <c r="O2025" t="s">
        <v>41</v>
      </c>
      <c r="P2025" t="s">
        <v>1075</v>
      </c>
      <c r="Q2025" s="8">
        <v>21000</v>
      </c>
      <c r="R2025">
        <v>2</v>
      </c>
      <c r="S2025" s="8">
        <f>Table3[[#This Row],[Harga]]*Table3[[#This Row],[Quantity]]</f>
        <v>42000</v>
      </c>
      <c r="T2025">
        <v>0</v>
      </c>
      <c r="U2025" s="8">
        <f>Table3[[#This Row],[Discount]]*Table3[[#This Row],[Revenue]]</f>
        <v>0</v>
      </c>
      <c r="V2025" s="8">
        <f>Table3[[#This Row],[Revenue]]-Table3[[#This Row],[Total Discount]]</f>
        <v>42000</v>
      </c>
    </row>
    <row r="2026" spans="1:22" x14ac:dyDescent="0.35">
      <c r="A2026">
        <v>2022</v>
      </c>
      <c r="B2026" t="s">
        <v>5253</v>
      </c>
      <c r="C2026" s="5">
        <v>42871</v>
      </c>
      <c r="D2026" s="6">
        <v>2017</v>
      </c>
      <c r="E2026" s="5" t="s">
        <v>87</v>
      </c>
      <c r="F2026" s="7">
        <v>16</v>
      </c>
      <c r="G2026" t="s">
        <v>51</v>
      </c>
      <c r="H2026" t="s">
        <v>25</v>
      </c>
      <c r="I2026" t="s">
        <v>3722</v>
      </c>
      <c r="J2026" t="s">
        <v>27</v>
      </c>
      <c r="K2026" t="s">
        <v>222</v>
      </c>
      <c r="L2026">
        <v>44312</v>
      </c>
      <c r="M2026" t="s">
        <v>2251</v>
      </c>
      <c r="N2026" t="s">
        <v>40</v>
      </c>
      <c r="O2026" t="s">
        <v>84</v>
      </c>
      <c r="P2026" t="s">
        <v>2252</v>
      </c>
      <c r="Q2026" s="8">
        <v>553000</v>
      </c>
      <c r="R2026">
        <v>2</v>
      </c>
      <c r="S2026" s="8">
        <f>Table3[[#This Row],[Harga]]*Table3[[#This Row],[Quantity]]</f>
        <v>1106000</v>
      </c>
      <c r="T2026">
        <v>0.2</v>
      </c>
      <c r="U2026" s="8">
        <f>Table3[[#This Row],[Discount]]*Table3[[#This Row],[Revenue]]</f>
        <v>221200</v>
      </c>
      <c r="V2026" s="8">
        <f>Table3[[#This Row],[Revenue]]-Table3[[#This Row],[Total Discount]]</f>
        <v>884800</v>
      </c>
    </row>
    <row r="2027" spans="1:22" x14ac:dyDescent="0.35">
      <c r="A2027">
        <v>2023</v>
      </c>
      <c r="B2027" t="s">
        <v>5254</v>
      </c>
      <c r="C2027" s="5">
        <v>42240</v>
      </c>
      <c r="D2027" s="6">
        <v>2015</v>
      </c>
      <c r="E2027" s="5" t="s">
        <v>93</v>
      </c>
      <c r="F2027" s="7">
        <v>24</v>
      </c>
      <c r="G2027" t="s">
        <v>67</v>
      </c>
      <c r="H2027" t="s">
        <v>139</v>
      </c>
      <c r="I2027" t="s">
        <v>719</v>
      </c>
      <c r="J2027" t="s">
        <v>27</v>
      </c>
      <c r="K2027" t="s">
        <v>193</v>
      </c>
      <c r="L2027">
        <v>41042</v>
      </c>
      <c r="M2027" t="s">
        <v>5255</v>
      </c>
      <c r="N2027" t="s">
        <v>135</v>
      </c>
      <c r="O2027" t="s">
        <v>567</v>
      </c>
      <c r="P2027" t="s">
        <v>5256</v>
      </c>
      <c r="Q2027" s="8">
        <v>3080000</v>
      </c>
      <c r="R2027">
        <v>7</v>
      </c>
      <c r="S2027" s="8">
        <f>Table3[[#This Row],[Harga]]*Table3[[#This Row],[Quantity]]</f>
        <v>21560000</v>
      </c>
      <c r="T2027">
        <v>0</v>
      </c>
      <c r="U2027" s="8">
        <f>Table3[[#This Row],[Discount]]*Table3[[#This Row],[Revenue]]</f>
        <v>0</v>
      </c>
      <c r="V2027" s="8">
        <f>Table3[[#This Row],[Revenue]]-Table3[[#This Row],[Total Discount]]</f>
        <v>21560000</v>
      </c>
    </row>
    <row r="2028" spans="1:22" x14ac:dyDescent="0.35">
      <c r="A2028">
        <v>2024</v>
      </c>
      <c r="B2028" t="s">
        <v>5257</v>
      </c>
      <c r="C2028" s="5">
        <v>41905</v>
      </c>
      <c r="D2028" s="6">
        <v>2014</v>
      </c>
      <c r="E2028" s="5" t="s">
        <v>111</v>
      </c>
      <c r="F2028" s="7">
        <v>23</v>
      </c>
      <c r="G2028" t="s">
        <v>51</v>
      </c>
      <c r="H2028" t="s">
        <v>139</v>
      </c>
      <c r="I2028" t="s">
        <v>892</v>
      </c>
      <c r="J2028" t="s">
        <v>27</v>
      </c>
      <c r="K2028" t="s">
        <v>113</v>
      </c>
      <c r="L2028">
        <v>55407</v>
      </c>
      <c r="M2028" t="s">
        <v>3250</v>
      </c>
      <c r="N2028" t="s">
        <v>40</v>
      </c>
      <c r="O2028" t="s">
        <v>63</v>
      </c>
      <c r="P2028" t="s">
        <v>3251</v>
      </c>
      <c r="Q2028" s="8">
        <v>16000</v>
      </c>
      <c r="R2028">
        <v>5</v>
      </c>
      <c r="S2028" s="8">
        <f>Table3[[#This Row],[Harga]]*Table3[[#This Row],[Quantity]]</f>
        <v>80000</v>
      </c>
      <c r="T2028">
        <v>0</v>
      </c>
      <c r="U2028" s="8">
        <f>Table3[[#This Row],[Discount]]*Table3[[#This Row],[Revenue]]</f>
        <v>0</v>
      </c>
      <c r="V2028" s="8">
        <f>Table3[[#This Row],[Revenue]]-Table3[[#This Row],[Total Discount]]</f>
        <v>80000</v>
      </c>
    </row>
    <row r="2029" spans="1:22" x14ac:dyDescent="0.35">
      <c r="A2029">
        <v>2025</v>
      </c>
      <c r="B2029" t="s">
        <v>5258</v>
      </c>
      <c r="C2029" s="5">
        <v>42905</v>
      </c>
      <c r="D2029" s="6">
        <v>2017</v>
      </c>
      <c r="E2029" s="5" t="s">
        <v>34</v>
      </c>
      <c r="F2029" s="7">
        <v>19</v>
      </c>
      <c r="G2029" t="s">
        <v>24</v>
      </c>
      <c r="H2029" t="s">
        <v>105</v>
      </c>
      <c r="I2029" t="s">
        <v>1117</v>
      </c>
      <c r="J2029" t="s">
        <v>27</v>
      </c>
      <c r="K2029" t="s">
        <v>651</v>
      </c>
      <c r="L2029">
        <v>77095</v>
      </c>
      <c r="M2029" t="s">
        <v>5259</v>
      </c>
      <c r="N2029" t="s">
        <v>40</v>
      </c>
      <c r="O2029" t="s">
        <v>78</v>
      </c>
      <c r="P2029" t="s">
        <v>5260</v>
      </c>
      <c r="Q2029" s="8">
        <v>3000</v>
      </c>
      <c r="R2029">
        <v>1</v>
      </c>
      <c r="S2029" s="8">
        <f>Table3[[#This Row],[Harga]]*Table3[[#This Row],[Quantity]]</f>
        <v>3000</v>
      </c>
      <c r="T2029">
        <v>0.8</v>
      </c>
      <c r="U2029" s="8">
        <f>Table3[[#This Row],[Discount]]*Table3[[#This Row],[Revenue]]</f>
        <v>2400</v>
      </c>
      <c r="V2029" s="8">
        <f>Table3[[#This Row],[Revenue]]-Table3[[#This Row],[Total Discount]]</f>
        <v>600</v>
      </c>
    </row>
    <row r="2030" spans="1:22" x14ac:dyDescent="0.35">
      <c r="A2030">
        <v>2026</v>
      </c>
      <c r="B2030" t="s">
        <v>5261</v>
      </c>
      <c r="C2030" s="5">
        <v>43090</v>
      </c>
      <c r="D2030" s="6">
        <v>2017</v>
      </c>
      <c r="E2030" s="5" t="s">
        <v>66</v>
      </c>
      <c r="F2030" s="7">
        <v>21</v>
      </c>
      <c r="G2030" t="s">
        <v>35</v>
      </c>
      <c r="H2030" t="s">
        <v>25</v>
      </c>
      <c r="I2030" t="s">
        <v>282</v>
      </c>
      <c r="J2030" t="s">
        <v>75</v>
      </c>
      <c r="K2030" t="s">
        <v>545</v>
      </c>
      <c r="L2030">
        <v>68025</v>
      </c>
      <c r="M2030" t="s">
        <v>1710</v>
      </c>
      <c r="N2030" t="s">
        <v>30</v>
      </c>
      <c r="O2030" t="s">
        <v>55</v>
      </c>
      <c r="P2030" t="s">
        <v>1711</v>
      </c>
      <c r="Q2030" s="8">
        <v>26000</v>
      </c>
      <c r="R2030">
        <v>2</v>
      </c>
      <c r="S2030" s="8">
        <f>Table3[[#This Row],[Harga]]*Table3[[#This Row],[Quantity]]</f>
        <v>52000</v>
      </c>
      <c r="T2030">
        <v>0</v>
      </c>
      <c r="U2030" s="8">
        <f>Table3[[#This Row],[Discount]]*Table3[[#This Row],[Revenue]]</f>
        <v>0</v>
      </c>
      <c r="V2030" s="8">
        <f>Table3[[#This Row],[Revenue]]-Table3[[#This Row],[Total Discount]]</f>
        <v>52000</v>
      </c>
    </row>
    <row r="2031" spans="1:22" x14ac:dyDescent="0.35">
      <c r="A2031">
        <v>2027</v>
      </c>
      <c r="B2031" t="s">
        <v>5262</v>
      </c>
      <c r="C2031" s="5">
        <v>42954</v>
      </c>
      <c r="D2031" s="6">
        <v>2017</v>
      </c>
      <c r="E2031" s="5" t="s">
        <v>93</v>
      </c>
      <c r="F2031" s="7">
        <v>7</v>
      </c>
      <c r="G2031" t="s">
        <v>67</v>
      </c>
      <c r="H2031" t="s">
        <v>59</v>
      </c>
      <c r="I2031" t="s">
        <v>1292</v>
      </c>
      <c r="J2031" t="s">
        <v>27</v>
      </c>
      <c r="K2031" t="s">
        <v>133</v>
      </c>
      <c r="L2031">
        <v>92105</v>
      </c>
      <c r="M2031" t="s">
        <v>2544</v>
      </c>
      <c r="N2031" t="s">
        <v>135</v>
      </c>
      <c r="O2031" t="s">
        <v>136</v>
      </c>
      <c r="P2031" t="s">
        <v>2545</v>
      </c>
      <c r="Q2031" s="8">
        <v>40000</v>
      </c>
      <c r="R2031">
        <v>5</v>
      </c>
      <c r="S2031" s="8">
        <f>Table3[[#This Row],[Harga]]*Table3[[#This Row],[Quantity]]</f>
        <v>200000</v>
      </c>
      <c r="T2031">
        <v>0.2</v>
      </c>
      <c r="U2031" s="8">
        <f>Table3[[#This Row],[Discount]]*Table3[[#This Row],[Revenue]]</f>
        <v>40000</v>
      </c>
      <c r="V2031" s="8">
        <f>Table3[[#This Row],[Revenue]]-Table3[[#This Row],[Total Discount]]</f>
        <v>160000</v>
      </c>
    </row>
    <row r="2032" spans="1:22" x14ac:dyDescent="0.35">
      <c r="A2032">
        <v>2028</v>
      </c>
      <c r="B2032" t="s">
        <v>5263</v>
      </c>
      <c r="C2032" s="5">
        <v>42604</v>
      </c>
      <c r="D2032" s="6">
        <v>2016</v>
      </c>
      <c r="E2032" s="5" t="s">
        <v>93</v>
      </c>
      <c r="F2032" s="7">
        <v>22</v>
      </c>
      <c r="G2032" t="s">
        <v>35</v>
      </c>
      <c r="H2032" t="s">
        <v>25</v>
      </c>
      <c r="I2032" t="s">
        <v>5264</v>
      </c>
      <c r="J2032" t="s">
        <v>27</v>
      </c>
      <c r="K2032" t="s">
        <v>141</v>
      </c>
      <c r="L2032">
        <v>77041</v>
      </c>
      <c r="M2032" t="s">
        <v>2775</v>
      </c>
      <c r="N2032" t="s">
        <v>40</v>
      </c>
      <c r="O2032" t="s">
        <v>71</v>
      </c>
      <c r="P2032" t="s">
        <v>2776</v>
      </c>
      <c r="Q2032" s="8">
        <v>10000</v>
      </c>
      <c r="R2032">
        <v>2</v>
      </c>
      <c r="S2032" s="8">
        <f>Table3[[#This Row],[Harga]]*Table3[[#This Row],[Quantity]]</f>
        <v>20000</v>
      </c>
      <c r="T2032">
        <v>0.8</v>
      </c>
      <c r="U2032" s="8">
        <f>Table3[[#This Row],[Discount]]*Table3[[#This Row],[Revenue]]</f>
        <v>16000</v>
      </c>
      <c r="V2032" s="8">
        <f>Table3[[#This Row],[Revenue]]-Table3[[#This Row],[Total Discount]]</f>
        <v>4000</v>
      </c>
    </row>
    <row r="2033" spans="1:22" x14ac:dyDescent="0.35">
      <c r="A2033">
        <v>2029</v>
      </c>
      <c r="B2033" t="s">
        <v>5265</v>
      </c>
      <c r="C2033" s="5">
        <v>42254</v>
      </c>
      <c r="D2033" s="6">
        <v>2015</v>
      </c>
      <c r="E2033" s="5" t="s">
        <v>111</v>
      </c>
      <c r="F2033" s="7">
        <v>7</v>
      </c>
      <c r="G2033" t="s">
        <v>24</v>
      </c>
      <c r="H2033" t="s">
        <v>25</v>
      </c>
      <c r="I2033" t="s">
        <v>2675</v>
      </c>
      <c r="J2033" t="s">
        <v>27</v>
      </c>
      <c r="K2033" t="s">
        <v>38</v>
      </c>
      <c r="L2033">
        <v>10011</v>
      </c>
      <c r="M2033" t="s">
        <v>1609</v>
      </c>
      <c r="N2033" t="s">
        <v>40</v>
      </c>
      <c r="O2033" t="s">
        <v>84</v>
      </c>
      <c r="P2033" t="s">
        <v>1610</v>
      </c>
      <c r="Q2033" s="8">
        <v>84000</v>
      </c>
      <c r="R2033">
        <v>2</v>
      </c>
      <c r="S2033" s="8">
        <f>Table3[[#This Row],[Harga]]*Table3[[#This Row],[Quantity]]</f>
        <v>168000</v>
      </c>
      <c r="T2033">
        <v>0</v>
      </c>
      <c r="U2033" s="8">
        <f>Table3[[#This Row],[Discount]]*Table3[[#This Row],[Revenue]]</f>
        <v>0</v>
      </c>
      <c r="V2033" s="8">
        <f>Table3[[#This Row],[Revenue]]-Table3[[#This Row],[Total Discount]]</f>
        <v>168000</v>
      </c>
    </row>
    <row r="2034" spans="1:22" x14ac:dyDescent="0.35">
      <c r="A2034">
        <v>2030</v>
      </c>
      <c r="B2034" t="s">
        <v>5266</v>
      </c>
      <c r="C2034" s="5">
        <v>42363</v>
      </c>
      <c r="D2034" s="6">
        <v>2015</v>
      </c>
      <c r="E2034" s="5" t="s">
        <v>66</v>
      </c>
      <c r="F2034" s="7">
        <v>25</v>
      </c>
      <c r="G2034" t="s">
        <v>67</v>
      </c>
      <c r="H2034" t="s">
        <v>139</v>
      </c>
      <c r="I2034" t="s">
        <v>1957</v>
      </c>
      <c r="J2034" t="s">
        <v>37</v>
      </c>
      <c r="K2034" t="s">
        <v>46</v>
      </c>
      <c r="L2034">
        <v>48227</v>
      </c>
      <c r="M2034" t="s">
        <v>1720</v>
      </c>
      <c r="N2034" t="s">
        <v>135</v>
      </c>
      <c r="O2034" t="s">
        <v>136</v>
      </c>
      <c r="P2034" t="s">
        <v>1721</v>
      </c>
      <c r="Q2034" s="8">
        <v>30000</v>
      </c>
      <c r="R2034">
        <v>2</v>
      </c>
      <c r="S2034" s="8">
        <f>Table3[[#This Row],[Harga]]*Table3[[#This Row],[Quantity]]</f>
        <v>60000</v>
      </c>
      <c r="T2034">
        <v>0</v>
      </c>
      <c r="U2034" s="8">
        <f>Table3[[#This Row],[Discount]]*Table3[[#This Row],[Revenue]]</f>
        <v>0</v>
      </c>
      <c r="V2034" s="8">
        <f>Table3[[#This Row],[Revenue]]-Table3[[#This Row],[Total Discount]]</f>
        <v>60000</v>
      </c>
    </row>
    <row r="2035" spans="1:22" x14ac:dyDescent="0.35">
      <c r="A2035">
        <v>2031</v>
      </c>
      <c r="B2035" t="s">
        <v>5267</v>
      </c>
      <c r="C2035" s="5">
        <v>42126</v>
      </c>
      <c r="D2035" s="6">
        <v>2015</v>
      </c>
      <c r="E2035" s="5" t="s">
        <v>87</v>
      </c>
      <c r="F2035" s="7">
        <v>2</v>
      </c>
      <c r="G2035" t="s">
        <v>67</v>
      </c>
      <c r="H2035" t="s">
        <v>25</v>
      </c>
      <c r="I2035" t="s">
        <v>2964</v>
      </c>
      <c r="J2035" t="s">
        <v>37</v>
      </c>
      <c r="K2035" t="s">
        <v>193</v>
      </c>
      <c r="L2035">
        <v>77095</v>
      </c>
      <c r="M2035" t="s">
        <v>2902</v>
      </c>
      <c r="N2035" t="s">
        <v>40</v>
      </c>
      <c r="O2035" t="s">
        <v>41</v>
      </c>
      <c r="P2035" t="s">
        <v>2903</v>
      </c>
      <c r="Q2035" s="8">
        <v>8000</v>
      </c>
      <c r="R2035">
        <v>3</v>
      </c>
      <c r="S2035" s="8">
        <f>Table3[[#This Row],[Harga]]*Table3[[#This Row],[Quantity]]</f>
        <v>24000</v>
      </c>
      <c r="T2035">
        <v>0.2</v>
      </c>
      <c r="U2035" s="8">
        <f>Table3[[#This Row],[Discount]]*Table3[[#This Row],[Revenue]]</f>
        <v>4800</v>
      </c>
      <c r="V2035" s="8">
        <f>Table3[[#This Row],[Revenue]]-Table3[[#This Row],[Total Discount]]</f>
        <v>19200</v>
      </c>
    </row>
    <row r="2036" spans="1:22" x14ac:dyDescent="0.35">
      <c r="A2036">
        <v>2032</v>
      </c>
      <c r="B2036" t="s">
        <v>5268</v>
      </c>
      <c r="C2036" s="5">
        <v>42698</v>
      </c>
      <c r="D2036" s="6">
        <v>2016</v>
      </c>
      <c r="E2036" s="5" t="s">
        <v>23</v>
      </c>
      <c r="F2036" s="7">
        <v>24</v>
      </c>
      <c r="G2036" t="s">
        <v>35</v>
      </c>
      <c r="H2036" t="s">
        <v>25</v>
      </c>
      <c r="I2036" t="s">
        <v>3019</v>
      </c>
      <c r="J2036" t="s">
        <v>27</v>
      </c>
      <c r="K2036" t="s">
        <v>500</v>
      </c>
      <c r="L2036">
        <v>98105</v>
      </c>
      <c r="M2036" t="s">
        <v>3016</v>
      </c>
      <c r="N2036" t="s">
        <v>40</v>
      </c>
      <c r="O2036" t="s">
        <v>71</v>
      </c>
      <c r="P2036" t="s">
        <v>3017</v>
      </c>
      <c r="Q2036" s="8">
        <v>488000</v>
      </c>
      <c r="R2036">
        <v>5</v>
      </c>
      <c r="S2036" s="8">
        <f>Table3[[#This Row],[Harga]]*Table3[[#This Row],[Quantity]]</f>
        <v>2440000</v>
      </c>
      <c r="T2036">
        <v>0.2</v>
      </c>
      <c r="U2036" s="8">
        <f>Table3[[#This Row],[Discount]]*Table3[[#This Row],[Revenue]]</f>
        <v>488000</v>
      </c>
      <c r="V2036" s="8">
        <f>Table3[[#This Row],[Revenue]]-Table3[[#This Row],[Total Discount]]</f>
        <v>1952000</v>
      </c>
    </row>
    <row r="2037" spans="1:22" x14ac:dyDescent="0.35">
      <c r="A2037">
        <v>2033</v>
      </c>
      <c r="B2037" t="s">
        <v>5269</v>
      </c>
      <c r="C2037" s="5">
        <v>42332</v>
      </c>
      <c r="D2037" s="6">
        <v>2015</v>
      </c>
      <c r="E2037" s="5" t="s">
        <v>23</v>
      </c>
      <c r="F2037" s="7">
        <v>24</v>
      </c>
      <c r="G2037" t="s">
        <v>35</v>
      </c>
      <c r="H2037" t="s">
        <v>25</v>
      </c>
      <c r="I2037" t="s">
        <v>1765</v>
      </c>
      <c r="J2037" t="s">
        <v>27</v>
      </c>
      <c r="K2037" t="s">
        <v>651</v>
      </c>
      <c r="L2037">
        <v>90036</v>
      </c>
      <c r="M2037" t="s">
        <v>2154</v>
      </c>
      <c r="N2037" t="s">
        <v>40</v>
      </c>
      <c r="O2037" t="s">
        <v>71</v>
      </c>
      <c r="P2037" t="s">
        <v>2155</v>
      </c>
      <c r="Q2037" s="8">
        <v>3000</v>
      </c>
      <c r="R2037">
        <v>2</v>
      </c>
      <c r="S2037" s="8">
        <f>Table3[[#This Row],[Harga]]*Table3[[#This Row],[Quantity]]</f>
        <v>6000</v>
      </c>
      <c r="T2037">
        <v>0.2</v>
      </c>
      <c r="U2037" s="8">
        <f>Table3[[#This Row],[Discount]]*Table3[[#This Row],[Revenue]]</f>
        <v>1200</v>
      </c>
      <c r="V2037" s="8">
        <f>Table3[[#This Row],[Revenue]]-Table3[[#This Row],[Total Discount]]</f>
        <v>4800</v>
      </c>
    </row>
    <row r="2038" spans="1:22" x14ac:dyDescent="0.35">
      <c r="A2038">
        <v>2034</v>
      </c>
      <c r="B2038" t="s">
        <v>5270</v>
      </c>
      <c r="C2038" s="5">
        <v>42982</v>
      </c>
      <c r="D2038" s="6">
        <v>2017</v>
      </c>
      <c r="E2038" s="5" t="s">
        <v>111</v>
      </c>
      <c r="F2038" s="7">
        <v>4</v>
      </c>
      <c r="G2038" t="s">
        <v>67</v>
      </c>
      <c r="H2038" t="s">
        <v>105</v>
      </c>
      <c r="I2038" t="s">
        <v>2378</v>
      </c>
      <c r="J2038" t="s">
        <v>27</v>
      </c>
      <c r="K2038" t="s">
        <v>193</v>
      </c>
      <c r="L2038">
        <v>19120</v>
      </c>
      <c r="M2038" t="s">
        <v>5271</v>
      </c>
      <c r="N2038" t="s">
        <v>135</v>
      </c>
      <c r="O2038" t="s">
        <v>162</v>
      </c>
      <c r="P2038" t="s">
        <v>5272</v>
      </c>
      <c r="Q2038" s="8">
        <v>20000</v>
      </c>
      <c r="R2038">
        <v>4</v>
      </c>
      <c r="S2038" s="8">
        <f>Table3[[#This Row],[Harga]]*Table3[[#This Row],[Quantity]]</f>
        <v>80000</v>
      </c>
      <c r="T2038">
        <v>0.2</v>
      </c>
      <c r="U2038" s="8">
        <f>Table3[[#This Row],[Discount]]*Table3[[#This Row],[Revenue]]</f>
        <v>16000</v>
      </c>
      <c r="V2038" s="8">
        <f>Table3[[#This Row],[Revenue]]-Table3[[#This Row],[Total Discount]]</f>
        <v>64000</v>
      </c>
    </row>
    <row r="2039" spans="1:22" x14ac:dyDescent="0.35">
      <c r="A2039">
        <v>2035</v>
      </c>
      <c r="B2039" t="s">
        <v>5273</v>
      </c>
      <c r="C2039" s="5">
        <v>42866</v>
      </c>
      <c r="D2039" s="6">
        <v>2017</v>
      </c>
      <c r="E2039" s="5" t="s">
        <v>87</v>
      </c>
      <c r="F2039" s="7">
        <v>11</v>
      </c>
      <c r="G2039" t="s">
        <v>35</v>
      </c>
      <c r="H2039" t="s">
        <v>25</v>
      </c>
      <c r="I2039" t="s">
        <v>1077</v>
      </c>
      <c r="J2039" t="s">
        <v>27</v>
      </c>
      <c r="K2039" t="s">
        <v>227</v>
      </c>
      <c r="L2039">
        <v>98103</v>
      </c>
      <c r="M2039" t="s">
        <v>2132</v>
      </c>
      <c r="N2039" t="s">
        <v>40</v>
      </c>
      <c r="O2039" t="s">
        <v>63</v>
      </c>
      <c r="P2039" t="s">
        <v>2133</v>
      </c>
      <c r="Q2039" s="8">
        <v>13000</v>
      </c>
      <c r="R2039">
        <v>6</v>
      </c>
      <c r="S2039" s="8">
        <f>Table3[[#This Row],[Harga]]*Table3[[#This Row],[Quantity]]</f>
        <v>78000</v>
      </c>
      <c r="T2039">
        <v>0</v>
      </c>
      <c r="U2039" s="8">
        <f>Table3[[#This Row],[Discount]]*Table3[[#This Row],[Revenue]]</f>
        <v>0</v>
      </c>
      <c r="V2039" s="8">
        <f>Table3[[#This Row],[Revenue]]-Table3[[#This Row],[Total Discount]]</f>
        <v>78000</v>
      </c>
    </row>
    <row r="2040" spans="1:22" x14ac:dyDescent="0.35">
      <c r="A2040">
        <v>2036</v>
      </c>
      <c r="B2040" t="s">
        <v>5274</v>
      </c>
      <c r="C2040" s="5">
        <v>41770</v>
      </c>
      <c r="D2040" s="6">
        <v>2014</v>
      </c>
      <c r="E2040" s="5" t="s">
        <v>87</v>
      </c>
      <c r="F2040" s="7">
        <v>11</v>
      </c>
      <c r="G2040" t="s">
        <v>24</v>
      </c>
      <c r="H2040" t="s">
        <v>25</v>
      </c>
      <c r="I2040" t="s">
        <v>2077</v>
      </c>
      <c r="J2040" t="s">
        <v>37</v>
      </c>
      <c r="K2040" t="s">
        <v>69</v>
      </c>
      <c r="L2040">
        <v>13601</v>
      </c>
      <c r="M2040" t="s">
        <v>805</v>
      </c>
      <c r="N2040" t="s">
        <v>40</v>
      </c>
      <c r="O2040" t="s">
        <v>78</v>
      </c>
      <c r="P2040" t="s">
        <v>806</v>
      </c>
      <c r="Q2040" s="8">
        <v>36000</v>
      </c>
      <c r="R2040">
        <v>3</v>
      </c>
      <c r="S2040" s="8">
        <f>Table3[[#This Row],[Harga]]*Table3[[#This Row],[Quantity]]</f>
        <v>108000</v>
      </c>
      <c r="T2040">
        <v>0</v>
      </c>
      <c r="U2040" s="8">
        <f>Table3[[#This Row],[Discount]]*Table3[[#This Row],[Revenue]]</f>
        <v>0</v>
      </c>
      <c r="V2040" s="8">
        <f>Table3[[#This Row],[Revenue]]-Table3[[#This Row],[Total Discount]]</f>
        <v>108000</v>
      </c>
    </row>
    <row r="2041" spans="1:22" x14ac:dyDescent="0.35">
      <c r="A2041">
        <v>2037</v>
      </c>
      <c r="B2041" t="s">
        <v>5275</v>
      </c>
      <c r="C2041" s="5">
        <v>42943</v>
      </c>
      <c r="D2041" s="6">
        <v>2017</v>
      </c>
      <c r="E2041" s="5" t="s">
        <v>104</v>
      </c>
      <c r="F2041" s="7">
        <v>27</v>
      </c>
      <c r="G2041" t="s">
        <v>116</v>
      </c>
      <c r="H2041" t="s">
        <v>25</v>
      </c>
      <c r="I2041" t="s">
        <v>1007</v>
      </c>
      <c r="J2041" t="s">
        <v>27</v>
      </c>
      <c r="K2041" t="s">
        <v>519</v>
      </c>
      <c r="L2041">
        <v>32216</v>
      </c>
      <c r="M2041" t="s">
        <v>1802</v>
      </c>
      <c r="N2041" t="s">
        <v>30</v>
      </c>
      <c r="O2041" t="s">
        <v>55</v>
      </c>
      <c r="P2041" t="s">
        <v>1803</v>
      </c>
      <c r="Q2041" s="8">
        <v>152000</v>
      </c>
      <c r="R2041">
        <v>3</v>
      </c>
      <c r="S2041" s="8">
        <f>Table3[[#This Row],[Harga]]*Table3[[#This Row],[Quantity]]</f>
        <v>456000</v>
      </c>
      <c r="T2041">
        <v>0.2</v>
      </c>
      <c r="U2041" s="8">
        <f>Table3[[#This Row],[Discount]]*Table3[[#This Row],[Revenue]]</f>
        <v>91200</v>
      </c>
      <c r="V2041" s="8">
        <f>Table3[[#This Row],[Revenue]]-Table3[[#This Row],[Total Discount]]</f>
        <v>364800</v>
      </c>
    </row>
    <row r="2042" spans="1:22" x14ac:dyDescent="0.35">
      <c r="A2042">
        <v>2038</v>
      </c>
      <c r="B2042" t="s">
        <v>5276</v>
      </c>
      <c r="C2042" s="5">
        <v>42861</v>
      </c>
      <c r="D2042" s="6">
        <v>2017</v>
      </c>
      <c r="E2042" s="5" t="s">
        <v>87</v>
      </c>
      <c r="F2042" s="7">
        <v>6</v>
      </c>
      <c r="G2042" t="s">
        <v>51</v>
      </c>
      <c r="H2042" t="s">
        <v>139</v>
      </c>
      <c r="I2042" t="s">
        <v>287</v>
      </c>
      <c r="J2042" t="s">
        <v>27</v>
      </c>
      <c r="K2042" t="s">
        <v>100</v>
      </c>
      <c r="L2042">
        <v>22204</v>
      </c>
      <c r="M2042" t="s">
        <v>5277</v>
      </c>
      <c r="N2042" t="s">
        <v>40</v>
      </c>
      <c r="O2042" t="s">
        <v>96</v>
      </c>
      <c r="P2042" t="s">
        <v>5278</v>
      </c>
      <c r="Q2042" s="8">
        <v>55000</v>
      </c>
      <c r="R2042">
        <v>6</v>
      </c>
      <c r="S2042" s="8">
        <f>Table3[[#This Row],[Harga]]*Table3[[#This Row],[Quantity]]</f>
        <v>330000</v>
      </c>
      <c r="T2042">
        <v>0</v>
      </c>
      <c r="U2042" s="8">
        <f>Table3[[#This Row],[Discount]]*Table3[[#This Row],[Revenue]]</f>
        <v>0</v>
      </c>
      <c r="V2042" s="8">
        <f>Table3[[#This Row],[Revenue]]-Table3[[#This Row],[Total Discount]]</f>
        <v>330000</v>
      </c>
    </row>
    <row r="2043" spans="1:22" x14ac:dyDescent="0.35">
      <c r="A2043">
        <v>2039</v>
      </c>
      <c r="B2043" t="s">
        <v>5279</v>
      </c>
      <c r="C2043" s="5">
        <v>41901</v>
      </c>
      <c r="D2043" s="6">
        <v>2014</v>
      </c>
      <c r="E2043" s="5" t="s">
        <v>111</v>
      </c>
      <c r="F2043" s="7">
        <v>19</v>
      </c>
      <c r="G2043" t="s">
        <v>51</v>
      </c>
      <c r="H2043" t="s">
        <v>25</v>
      </c>
      <c r="I2043" t="s">
        <v>1200</v>
      </c>
      <c r="J2043" t="s">
        <v>27</v>
      </c>
      <c r="K2043" t="s">
        <v>53</v>
      </c>
      <c r="L2043">
        <v>28205</v>
      </c>
      <c r="M2043" t="s">
        <v>5280</v>
      </c>
      <c r="N2043" t="s">
        <v>40</v>
      </c>
      <c r="O2043" t="s">
        <v>84</v>
      </c>
      <c r="P2043" t="s">
        <v>5281</v>
      </c>
      <c r="Q2043" s="8">
        <v>68000</v>
      </c>
      <c r="R2043">
        <v>6</v>
      </c>
      <c r="S2043" s="8">
        <f>Table3[[#This Row],[Harga]]*Table3[[#This Row],[Quantity]]</f>
        <v>408000</v>
      </c>
      <c r="T2043">
        <v>0.2</v>
      </c>
      <c r="U2043" s="8">
        <f>Table3[[#This Row],[Discount]]*Table3[[#This Row],[Revenue]]</f>
        <v>81600</v>
      </c>
      <c r="V2043" s="8">
        <f>Table3[[#This Row],[Revenue]]-Table3[[#This Row],[Total Discount]]</f>
        <v>326400</v>
      </c>
    </row>
    <row r="2044" spans="1:22" x14ac:dyDescent="0.35">
      <c r="A2044">
        <v>2040</v>
      </c>
      <c r="B2044" t="s">
        <v>5282</v>
      </c>
      <c r="C2044" s="5">
        <v>42092</v>
      </c>
      <c r="D2044" s="6">
        <v>2015</v>
      </c>
      <c r="E2044" s="5" t="s">
        <v>159</v>
      </c>
      <c r="F2044" s="7">
        <v>29</v>
      </c>
      <c r="G2044" t="s">
        <v>35</v>
      </c>
      <c r="H2044" t="s">
        <v>25</v>
      </c>
      <c r="I2044" t="s">
        <v>757</v>
      </c>
      <c r="J2044" t="s">
        <v>27</v>
      </c>
      <c r="K2044" t="s">
        <v>519</v>
      </c>
      <c r="L2044">
        <v>98103</v>
      </c>
      <c r="M2044" t="s">
        <v>5283</v>
      </c>
      <c r="N2044" t="s">
        <v>40</v>
      </c>
      <c r="O2044" t="s">
        <v>78</v>
      </c>
      <c r="P2044" t="s">
        <v>5284</v>
      </c>
      <c r="Q2044" s="8">
        <v>74000</v>
      </c>
      <c r="R2044">
        <v>4</v>
      </c>
      <c r="S2044" s="8">
        <f>Table3[[#This Row],[Harga]]*Table3[[#This Row],[Quantity]]</f>
        <v>296000</v>
      </c>
      <c r="T2044">
        <v>0</v>
      </c>
      <c r="U2044" s="8">
        <f>Table3[[#This Row],[Discount]]*Table3[[#This Row],[Revenue]]</f>
        <v>0</v>
      </c>
      <c r="V2044" s="8">
        <f>Table3[[#This Row],[Revenue]]-Table3[[#This Row],[Total Discount]]</f>
        <v>296000</v>
      </c>
    </row>
    <row r="2045" spans="1:22" x14ac:dyDescent="0.35">
      <c r="A2045">
        <v>2041</v>
      </c>
      <c r="B2045" t="s">
        <v>5285</v>
      </c>
      <c r="C2045" s="5">
        <v>41961</v>
      </c>
      <c r="D2045" s="6">
        <v>2014</v>
      </c>
      <c r="E2045" s="5" t="s">
        <v>23</v>
      </c>
      <c r="F2045" s="7">
        <v>18</v>
      </c>
      <c r="G2045" t="s">
        <v>51</v>
      </c>
      <c r="H2045" t="s">
        <v>25</v>
      </c>
      <c r="I2045" t="s">
        <v>2293</v>
      </c>
      <c r="J2045" t="s">
        <v>37</v>
      </c>
      <c r="K2045" t="s">
        <v>127</v>
      </c>
      <c r="L2045">
        <v>60623</v>
      </c>
      <c r="M2045" t="s">
        <v>5286</v>
      </c>
      <c r="N2045" t="s">
        <v>40</v>
      </c>
      <c r="O2045" t="s">
        <v>71</v>
      </c>
      <c r="P2045" t="s">
        <v>5287</v>
      </c>
      <c r="Q2045" s="8">
        <v>15000</v>
      </c>
      <c r="R2045">
        <v>5</v>
      </c>
      <c r="S2045" s="8">
        <f>Table3[[#This Row],[Harga]]*Table3[[#This Row],[Quantity]]</f>
        <v>75000</v>
      </c>
      <c r="T2045">
        <v>0.8</v>
      </c>
      <c r="U2045" s="8">
        <f>Table3[[#This Row],[Discount]]*Table3[[#This Row],[Revenue]]</f>
        <v>60000</v>
      </c>
      <c r="V2045" s="8">
        <f>Table3[[#This Row],[Revenue]]-Table3[[#This Row],[Total Discount]]</f>
        <v>15000</v>
      </c>
    </row>
    <row r="2046" spans="1:22" x14ac:dyDescent="0.35">
      <c r="A2046">
        <v>2042</v>
      </c>
      <c r="B2046" t="s">
        <v>5288</v>
      </c>
      <c r="C2046" s="5">
        <v>42187</v>
      </c>
      <c r="D2046" s="6">
        <v>2015</v>
      </c>
      <c r="E2046" s="5" t="s">
        <v>104</v>
      </c>
      <c r="F2046" s="7">
        <v>2</v>
      </c>
      <c r="G2046" t="s">
        <v>51</v>
      </c>
      <c r="H2046" t="s">
        <v>25</v>
      </c>
      <c r="I2046" t="s">
        <v>261</v>
      </c>
      <c r="J2046" t="s">
        <v>27</v>
      </c>
      <c r="K2046" t="s">
        <v>324</v>
      </c>
      <c r="L2046">
        <v>33021</v>
      </c>
      <c r="M2046" t="s">
        <v>1917</v>
      </c>
      <c r="N2046" t="s">
        <v>40</v>
      </c>
      <c r="O2046" t="s">
        <v>63</v>
      </c>
      <c r="P2046" t="s">
        <v>129</v>
      </c>
      <c r="Q2046" s="8">
        <v>20000</v>
      </c>
      <c r="R2046">
        <v>3</v>
      </c>
      <c r="S2046" s="8">
        <f>Table3[[#This Row],[Harga]]*Table3[[#This Row],[Quantity]]</f>
        <v>60000</v>
      </c>
      <c r="T2046">
        <v>0.2</v>
      </c>
      <c r="U2046" s="8">
        <f>Table3[[#This Row],[Discount]]*Table3[[#This Row],[Revenue]]</f>
        <v>12000</v>
      </c>
      <c r="V2046" s="8">
        <f>Table3[[#This Row],[Revenue]]-Table3[[#This Row],[Total Discount]]</f>
        <v>48000</v>
      </c>
    </row>
    <row r="2047" spans="1:22" x14ac:dyDescent="0.35">
      <c r="A2047">
        <v>2043</v>
      </c>
      <c r="B2047" t="s">
        <v>5289</v>
      </c>
      <c r="C2047" s="5">
        <v>41890</v>
      </c>
      <c r="D2047" s="6">
        <v>2014</v>
      </c>
      <c r="E2047" s="5" t="s">
        <v>111</v>
      </c>
      <c r="F2047" s="7">
        <v>8</v>
      </c>
      <c r="G2047" t="s">
        <v>35</v>
      </c>
      <c r="H2047" t="s">
        <v>25</v>
      </c>
      <c r="I2047" t="s">
        <v>395</v>
      </c>
      <c r="J2047" t="s">
        <v>27</v>
      </c>
      <c r="K2047" t="s">
        <v>274</v>
      </c>
      <c r="L2047">
        <v>23320</v>
      </c>
      <c r="M2047" t="s">
        <v>1499</v>
      </c>
      <c r="N2047" t="s">
        <v>40</v>
      </c>
      <c r="O2047" t="s">
        <v>180</v>
      </c>
      <c r="P2047" t="s">
        <v>1500</v>
      </c>
      <c r="Q2047" s="8">
        <v>35000</v>
      </c>
      <c r="R2047">
        <v>9</v>
      </c>
      <c r="S2047" s="8">
        <f>Table3[[#This Row],[Harga]]*Table3[[#This Row],[Quantity]]</f>
        <v>315000</v>
      </c>
      <c r="T2047">
        <v>0</v>
      </c>
      <c r="U2047" s="8">
        <f>Table3[[#This Row],[Discount]]*Table3[[#This Row],[Revenue]]</f>
        <v>0</v>
      </c>
      <c r="V2047" s="8">
        <f>Table3[[#This Row],[Revenue]]-Table3[[#This Row],[Total Discount]]</f>
        <v>315000</v>
      </c>
    </row>
    <row r="2048" spans="1:22" x14ac:dyDescent="0.35">
      <c r="A2048">
        <v>2044</v>
      </c>
      <c r="B2048" t="s">
        <v>5290</v>
      </c>
      <c r="C2048" s="5">
        <v>43010</v>
      </c>
      <c r="D2048" s="6">
        <v>2017</v>
      </c>
      <c r="E2048" s="5" t="s">
        <v>44</v>
      </c>
      <c r="F2048" s="7">
        <v>2</v>
      </c>
      <c r="G2048" t="s">
        <v>35</v>
      </c>
      <c r="H2048" t="s">
        <v>25</v>
      </c>
      <c r="I2048" t="s">
        <v>1942</v>
      </c>
      <c r="J2048" t="s">
        <v>75</v>
      </c>
      <c r="K2048" t="s">
        <v>188</v>
      </c>
      <c r="L2048">
        <v>90036</v>
      </c>
      <c r="M2048" t="s">
        <v>5291</v>
      </c>
      <c r="N2048" t="s">
        <v>40</v>
      </c>
      <c r="O2048" t="s">
        <v>71</v>
      </c>
      <c r="P2048" t="s">
        <v>5292</v>
      </c>
      <c r="Q2048" s="8">
        <v>113000</v>
      </c>
      <c r="R2048">
        <v>5</v>
      </c>
      <c r="S2048" s="8">
        <f>Table3[[#This Row],[Harga]]*Table3[[#This Row],[Quantity]]</f>
        <v>565000</v>
      </c>
      <c r="T2048">
        <v>0.2</v>
      </c>
      <c r="U2048" s="8">
        <f>Table3[[#This Row],[Discount]]*Table3[[#This Row],[Revenue]]</f>
        <v>113000</v>
      </c>
      <c r="V2048" s="8">
        <f>Table3[[#This Row],[Revenue]]-Table3[[#This Row],[Total Discount]]</f>
        <v>452000</v>
      </c>
    </row>
    <row r="2049" spans="1:22" x14ac:dyDescent="0.35">
      <c r="A2049">
        <v>2045</v>
      </c>
      <c r="B2049" t="s">
        <v>5293</v>
      </c>
      <c r="C2049" s="5">
        <v>43058</v>
      </c>
      <c r="D2049" s="6">
        <v>2017</v>
      </c>
      <c r="E2049" s="5" t="s">
        <v>23</v>
      </c>
      <c r="F2049" s="7">
        <v>19</v>
      </c>
      <c r="G2049" t="s">
        <v>67</v>
      </c>
      <c r="H2049" t="s">
        <v>25</v>
      </c>
      <c r="I2049" t="s">
        <v>5264</v>
      </c>
      <c r="J2049" t="s">
        <v>27</v>
      </c>
      <c r="K2049" t="s">
        <v>420</v>
      </c>
      <c r="L2049">
        <v>22304</v>
      </c>
      <c r="M2049" t="s">
        <v>668</v>
      </c>
      <c r="N2049" t="s">
        <v>40</v>
      </c>
      <c r="O2049" t="s">
        <v>180</v>
      </c>
      <c r="P2049" t="s">
        <v>669</v>
      </c>
      <c r="Q2049" s="8">
        <v>8000</v>
      </c>
      <c r="R2049">
        <v>7</v>
      </c>
      <c r="S2049" s="8">
        <f>Table3[[#This Row],[Harga]]*Table3[[#This Row],[Quantity]]</f>
        <v>56000</v>
      </c>
      <c r="T2049">
        <v>0</v>
      </c>
      <c r="U2049" s="8">
        <f>Table3[[#This Row],[Discount]]*Table3[[#This Row],[Revenue]]</f>
        <v>0</v>
      </c>
      <c r="V2049" s="8">
        <f>Table3[[#This Row],[Revenue]]-Table3[[#This Row],[Total Discount]]</f>
        <v>56000</v>
      </c>
    </row>
    <row r="2050" spans="1:22" x14ac:dyDescent="0.35">
      <c r="A2050">
        <v>2046</v>
      </c>
      <c r="B2050" t="s">
        <v>5294</v>
      </c>
      <c r="C2050" s="5">
        <v>42734</v>
      </c>
      <c r="D2050" s="6">
        <v>2016</v>
      </c>
      <c r="E2050" s="5" t="s">
        <v>66</v>
      </c>
      <c r="F2050" s="7">
        <v>30</v>
      </c>
      <c r="G2050" t="s">
        <v>35</v>
      </c>
      <c r="H2050" t="s">
        <v>25</v>
      </c>
      <c r="I2050" t="s">
        <v>2423</v>
      </c>
      <c r="J2050" t="s">
        <v>37</v>
      </c>
      <c r="K2050" t="s">
        <v>369</v>
      </c>
      <c r="L2050">
        <v>77536</v>
      </c>
      <c r="M2050" t="s">
        <v>206</v>
      </c>
      <c r="N2050" t="s">
        <v>40</v>
      </c>
      <c r="O2050" t="s">
        <v>71</v>
      </c>
      <c r="P2050" t="s">
        <v>207</v>
      </c>
      <c r="Q2050" s="8">
        <v>5000</v>
      </c>
      <c r="R2050">
        <v>6</v>
      </c>
      <c r="S2050" s="8">
        <f>Table3[[#This Row],[Harga]]*Table3[[#This Row],[Quantity]]</f>
        <v>30000</v>
      </c>
      <c r="T2050">
        <v>0.8</v>
      </c>
      <c r="U2050" s="8">
        <f>Table3[[#This Row],[Discount]]*Table3[[#This Row],[Revenue]]</f>
        <v>24000</v>
      </c>
      <c r="V2050" s="8">
        <f>Table3[[#This Row],[Revenue]]-Table3[[#This Row],[Total Discount]]</f>
        <v>6000</v>
      </c>
    </row>
    <row r="2051" spans="1:22" x14ac:dyDescent="0.35">
      <c r="A2051">
        <v>2047</v>
      </c>
      <c r="B2051" t="s">
        <v>5295</v>
      </c>
      <c r="C2051" s="5">
        <v>43070</v>
      </c>
      <c r="D2051" s="6">
        <v>2017</v>
      </c>
      <c r="E2051" s="5" t="s">
        <v>66</v>
      </c>
      <c r="F2051" s="7">
        <v>1</v>
      </c>
      <c r="G2051" t="s">
        <v>35</v>
      </c>
      <c r="H2051" t="s">
        <v>25</v>
      </c>
      <c r="I2051" t="s">
        <v>1274</v>
      </c>
      <c r="J2051" t="s">
        <v>27</v>
      </c>
      <c r="K2051" t="s">
        <v>329</v>
      </c>
      <c r="L2051">
        <v>19120</v>
      </c>
      <c r="M2051" t="s">
        <v>550</v>
      </c>
      <c r="N2051" t="s">
        <v>40</v>
      </c>
      <c r="O2051" t="s">
        <v>84</v>
      </c>
      <c r="P2051" t="s">
        <v>5296</v>
      </c>
      <c r="Q2051" s="8">
        <v>81000</v>
      </c>
      <c r="R2051">
        <v>3</v>
      </c>
      <c r="S2051" s="8">
        <f>Table3[[#This Row],[Harga]]*Table3[[#This Row],[Quantity]]</f>
        <v>243000</v>
      </c>
      <c r="T2051">
        <v>0.2</v>
      </c>
      <c r="U2051" s="8">
        <f>Table3[[#This Row],[Discount]]*Table3[[#This Row],[Revenue]]</f>
        <v>48600</v>
      </c>
      <c r="V2051" s="8">
        <f>Table3[[#This Row],[Revenue]]-Table3[[#This Row],[Total Discount]]</f>
        <v>194400</v>
      </c>
    </row>
    <row r="2052" spans="1:22" x14ac:dyDescent="0.35">
      <c r="A2052">
        <v>2048</v>
      </c>
      <c r="B2052" t="s">
        <v>5297</v>
      </c>
      <c r="C2052" s="5">
        <v>42534</v>
      </c>
      <c r="D2052" s="6">
        <v>2016</v>
      </c>
      <c r="E2052" s="5" t="s">
        <v>34</v>
      </c>
      <c r="F2052" s="7">
        <v>13</v>
      </c>
      <c r="G2052" t="s">
        <v>51</v>
      </c>
      <c r="H2052" t="s">
        <v>139</v>
      </c>
      <c r="I2052" t="s">
        <v>955</v>
      </c>
      <c r="J2052" t="s">
        <v>27</v>
      </c>
      <c r="K2052" t="s">
        <v>253</v>
      </c>
      <c r="L2052">
        <v>67212</v>
      </c>
      <c r="M2052" t="s">
        <v>5298</v>
      </c>
      <c r="N2052" t="s">
        <v>40</v>
      </c>
      <c r="O2052" t="s">
        <v>41</v>
      </c>
      <c r="P2052" t="s">
        <v>5299</v>
      </c>
      <c r="Q2052" s="8">
        <v>19000</v>
      </c>
      <c r="R2052">
        <v>3</v>
      </c>
      <c r="S2052" s="8">
        <f>Table3[[#This Row],[Harga]]*Table3[[#This Row],[Quantity]]</f>
        <v>57000</v>
      </c>
      <c r="T2052">
        <v>0</v>
      </c>
      <c r="U2052" s="8">
        <f>Table3[[#This Row],[Discount]]*Table3[[#This Row],[Revenue]]</f>
        <v>0</v>
      </c>
      <c r="V2052" s="8">
        <f>Table3[[#This Row],[Revenue]]-Table3[[#This Row],[Total Discount]]</f>
        <v>57000</v>
      </c>
    </row>
    <row r="2053" spans="1:22" x14ac:dyDescent="0.35">
      <c r="A2053">
        <v>2049</v>
      </c>
      <c r="B2053" t="s">
        <v>5300</v>
      </c>
      <c r="C2053" s="5">
        <v>41778</v>
      </c>
      <c r="D2053" s="6">
        <v>2014</v>
      </c>
      <c r="E2053" s="5" t="s">
        <v>87</v>
      </c>
      <c r="F2053" s="7">
        <v>19</v>
      </c>
      <c r="G2053" t="s">
        <v>51</v>
      </c>
      <c r="H2053" t="s">
        <v>25</v>
      </c>
      <c r="I2053" t="s">
        <v>3329</v>
      </c>
      <c r="J2053" t="s">
        <v>27</v>
      </c>
      <c r="K2053" t="s">
        <v>354</v>
      </c>
      <c r="L2053">
        <v>48640</v>
      </c>
      <c r="M2053" t="s">
        <v>3111</v>
      </c>
      <c r="N2053" t="s">
        <v>40</v>
      </c>
      <c r="O2053" t="s">
        <v>71</v>
      </c>
      <c r="P2053" t="s">
        <v>3112</v>
      </c>
      <c r="Q2053" s="8">
        <v>6000</v>
      </c>
      <c r="R2053">
        <v>9</v>
      </c>
      <c r="S2053" s="8">
        <f>Table3[[#This Row],[Harga]]*Table3[[#This Row],[Quantity]]</f>
        <v>54000</v>
      </c>
      <c r="T2053">
        <v>0</v>
      </c>
      <c r="U2053" s="8">
        <f>Table3[[#This Row],[Discount]]*Table3[[#This Row],[Revenue]]</f>
        <v>0</v>
      </c>
      <c r="V2053" s="8">
        <f>Table3[[#This Row],[Revenue]]-Table3[[#This Row],[Total Discount]]</f>
        <v>54000</v>
      </c>
    </row>
    <row r="2054" spans="1:22" x14ac:dyDescent="0.35">
      <c r="A2054">
        <v>2050</v>
      </c>
      <c r="B2054" t="s">
        <v>5301</v>
      </c>
      <c r="C2054" s="5">
        <v>42765</v>
      </c>
      <c r="D2054" s="6">
        <v>2017</v>
      </c>
      <c r="E2054" s="5" t="s">
        <v>115</v>
      </c>
      <c r="F2054" s="7">
        <v>30</v>
      </c>
      <c r="G2054" t="s">
        <v>51</v>
      </c>
      <c r="H2054" t="s">
        <v>131</v>
      </c>
      <c r="I2054" t="s">
        <v>1230</v>
      </c>
      <c r="J2054" t="s">
        <v>75</v>
      </c>
      <c r="K2054" t="s">
        <v>253</v>
      </c>
      <c r="L2054">
        <v>94110</v>
      </c>
      <c r="M2054" t="s">
        <v>1990</v>
      </c>
      <c r="N2054" t="s">
        <v>40</v>
      </c>
      <c r="O2054" t="s">
        <v>96</v>
      </c>
      <c r="P2054" t="s">
        <v>1991</v>
      </c>
      <c r="Q2054" s="8">
        <v>4000</v>
      </c>
      <c r="R2054">
        <v>7</v>
      </c>
      <c r="S2054" s="8">
        <f>Table3[[#This Row],[Harga]]*Table3[[#This Row],[Quantity]]</f>
        <v>28000</v>
      </c>
      <c r="T2054">
        <v>0</v>
      </c>
      <c r="U2054" s="8">
        <f>Table3[[#This Row],[Discount]]*Table3[[#This Row],[Revenue]]</f>
        <v>0</v>
      </c>
      <c r="V2054" s="8">
        <f>Table3[[#This Row],[Revenue]]-Table3[[#This Row],[Total Discount]]</f>
        <v>28000</v>
      </c>
    </row>
    <row r="2055" spans="1:22" x14ac:dyDescent="0.35">
      <c r="A2055">
        <v>2051</v>
      </c>
      <c r="B2055" t="s">
        <v>5302</v>
      </c>
      <c r="C2055" s="5">
        <v>42336</v>
      </c>
      <c r="D2055" s="6">
        <v>2015</v>
      </c>
      <c r="E2055" s="5" t="s">
        <v>23</v>
      </c>
      <c r="F2055" s="7">
        <v>28</v>
      </c>
      <c r="G2055" t="s">
        <v>24</v>
      </c>
      <c r="H2055" t="s">
        <v>25</v>
      </c>
      <c r="I2055" t="s">
        <v>3464</v>
      </c>
      <c r="J2055" t="s">
        <v>27</v>
      </c>
      <c r="K2055" t="s">
        <v>369</v>
      </c>
      <c r="L2055">
        <v>11520</v>
      </c>
      <c r="M2055" t="s">
        <v>1583</v>
      </c>
      <c r="N2055" t="s">
        <v>30</v>
      </c>
      <c r="O2055" t="s">
        <v>55</v>
      </c>
      <c r="P2055" t="s">
        <v>1584</v>
      </c>
      <c r="Q2055" s="8">
        <v>323000</v>
      </c>
      <c r="R2055">
        <v>3</v>
      </c>
      <c r="S2055" s="8">
        <f>Table3[[#This Row],[Harga]]*Table3[[#This Row],[Quantity]]</f>
        <v>969000</v>
      </c>
      <c r="T2055">
        <v>0</v>
      </c>
      <c r="U2055" s="8">
        <f>Table3[[#This Row],[Discount]]*Table3[[#This Row],[Revenue]]</f>
        <v>0</v>
      </c>
      <c r="V2055" s="8">
        <f>Table3[[#This Row],[Revenue]]-Table3[[#This Row],[Total Discount]]</f>
        <v>969000</v>
      </c>
    </row>
    <row r="2056" spans="1:22" x14ac:dyDescent="0.35">
      <c r="A2056">
        <v>2052</v>
      </c>
      <c r="B2056" t="s">
        <v>5303</v>
      </c>
      <c r="C2056" s="5">
        <v>43031</v>
      </c>
      <c r="D2056" s="6">
        <v>2017</v>
      </c>
      <c r="E2056" s="5" t="s">
        <v>44</v>
      </c>
      <c r="F2056" s="7">
        <v>23</v>
      </c>
      <c r="G2056" t="s">
        <v>67</v>
      </c>
      <c r="H2056" t="s">
        <v>25</v>
      </c>
      <c r="I2056" t="s">
        <v>4842</v>
      </c>
      <c r="J2056" t="s">
        <v>27</v>
      </c>
      <c r="K2056" t="s">
        <v>193</v>
      </c>
      <c r="L2056">
        <v>78745</v>
      </c>
      <c r="M2056" t="s">
        <v>5304</v>
      </c>
      <c r="N2056" t="s">
        <v>40</v>
      </c>
      <c r="O2056" t="s">
        <v>71</v>
      </c>
      <c r="P2056" t="s">
        <v>5305</v>
      </c>
      <c r="Q2056" s="8">
        <v>10000</v>
      </c>
      <c r="R2056">
        <v>3</v>
      </c>
      <c r="S2056" s="8">
        <f>Table3[[#This Row],[Harga]]*Table3[[#This Row],[Quantity]]</f>
        <v>30000</v>
      </c>
      <c r="T2056">
        <v>0.8</v>
      </c>
      <c r="U2056" s="8">
        <f>Table3[[#This Row],[Discount]]*Table3[[#This Row],[Revenue]]</f>
        <v>24000</v>
      </c>
      <c r="V2056" s="8">
        <f>Table3[[#This Row],[Revenue]]-Table3[[#This Row],[Total Discount]]</f>
        <v>6000</v>
      </c>
    </row>
    <row r="2057" spans="1:22" x14ac:dyDescent="0.35">
      <c r="A2057">
        <v>2053</v>
      </c>
      <c r="B2057" t="s">
        <v>5306</v>
      </c>
      <c r="C2057" s="5">
        <v>42985</v>
      </c>
      <c r="D2057" s="6">
        <v>2017</v>
      </c>
      <c r="E2057" s="5" t="s">
        <v>111</v>
      </c>
      <c r="F2057" s="7">
        <v>7</v>
      </c>
      <c r="G2057" t="s">
        <v>51</v>
      </c>
      <c r="H2057" t="s">
        <v>139</v>
      </c>
      <c r="I2057" t="s">
        <v>463</v>
      </c>
      <c r="J2057" t="s">
        <v>27</v>
      </c>
      <c r="K2057" t="s">
        <v>283</v>
      </c>
      <c r="L2057">
        <v>19134</v>
      </c>
      <c r="M2057" t="s">
        <v>392</v>
      </c>
      <c r="N2057" t="s">
        <v>40</v>
      </c>
      <c r="O2057" t="s">
        <v>41</v>
      </c>
      <c r="P2057" t="s">
        <v>393</v>
      </c>
      <c r="Q2057" s="8">
        <v>15000</v>
      </c>
      <c r="R2057">
        <v>5</v>
      </c>
      <c r="S2057" s="8">
        <f>Table3[[#This Row],[Harga]]*Table3[[#This Row],[Quantity]]</f>
        <v>75000</v>
      </c>
      <c r="T2057">
        <v>0.2</v>
      </c>
      <c r="U2057" s="8">
        <f>Table3[[#This Row],[Discount]]*Table3[[#This Row],[Revenue]]</f>
        <v>15000</v>
      </c>
      <c r="V2057" s="8">
        <f>Table3[[#This Row],[Revenue]]-Table3[[#This Row],[Total Discount]]</f>
        <v>60000</v>
      </c>
    </row>
    <row r="2058" spans="1:22" x14ac:dyDescent="0.35">
      <c r="A2058">
        <v>2054</v>
      </c>
      <c r="B2058" t="s">
        <v>5307</v>
      </c>
      <c r="C2058" s="5">
        <v>42733</v>
      </c>
      <c r="D2058" s="6">
        <v>2016</v>
      </c>
      <c r="E2058" s="5" t="s">
        <v>66</v>
      </c>
      <c r="F2058" s="7">
        <v>29</v>
      </c>
      <c r="G2058" t="s">
        <v>67</v>
      </c>
      <c r="H2058" t="s">
        <v>25</v>
      </c>
      <c r="I2058" t="s">
        <v>833</v>
      </c>
      <c r="J2058" t="s">
        <v>37</v>
      </c>
      <c r="K2058" t="s">
        <v>113</v>
      </c>
      <c r="L2058">
        <v>37620</v>
      </c>
      <c r="M2058" t="s">
        <v>5308</v>
      </c>
      <c r="N2058" t="s">
        <v>40</v>
      </c>
      <c r="O2058" t="s">
        <v>71</v>
      </c>
      <c r="P2058" t="s">
        <v>5309</v>
      </c>
      <c r="Q2058" s="8">
        <v>39000</v>
      </c>
      <c r="R2058">
        <v>4</v>
      </c>
      <c r="S2058" s="8">
        <f>Table3[[#This Row],[Harga]]*Table3[[#This Row],[Quantity]]</f>
        <v>156000</v>
      </c>
      <c r="T2058">
        <v>0.7</v>
      </c>
      <c r="U2058" s="8">
        <f>Table3[[#This Row],[Discount]]*Table3[[#This Row],[Revenue]]</f>
        <v>109200</v>
      </c>
      <c r="V2058" s="8">
        <f>Table3[[#This Row],[Revenue]]-Table3[[#This Row],[Total Discount]]</f>
        <v>46800</v>
      </c>
    </row>
    <row r="2059" spans="1:22" x14ac:dyDescent="0.35">
      <c r="A2059">
        <v>2055</v>
      </c>
      <c r="B2059" t="s">
        <v>5310</v>
      </c>
      <c r="C2059" s="5">
        <v>42343</v>
      </c>
      <c r="D2059" s="6">
        <v>2015</v>
      </c>
      <c r="E2059" s="5" t="s">
        <v>66</v>
      </c>
      <c r="F2059" s="7">
        <v>5</v>
      </c>
      <c r="G2059" t="s">
        <v>35</v>
      </c>
      <c r="H2059" t="s">
        <v>25</v>
      </c>
      <c r="I2059" t="s">
        <v>3258</v>
      </c>
      <c r="J2059" t="s">
        <v>27</v>
      </c>
      <c r="K2059" t="s">
        <v>46</v>
      </c>
      <c r="L2059">
        <v>19140</v>
      </c>
      <c r="M2059" t="s">
        <v>3753</v>
      </c>
      <c r="N2059" t="s">
        <v>135</v>
      </c>
      <c r="O2059" t="s">
        <v>162</v>
      </c>
      <c r="P2059" t="s">
        <v>3754</v>
      </c>
      <c r="Q2059" s="8">
        <v>96000</v>
      </c>
      <c r="R2059">
        <v>2</v>
      </c>
      <c r="S2059" s="8">
        <f>Table3[[#This Row],[Harga]]*Table3[[#This Row],[Quantity]]</f>
        <v>192000</v>
      </c>
      <c r="T2059">
        <v>0.2</v>
      </c>
      <c r="U2059" s="8">
        <f>Table3[[#This Row],[Discount]]*Table3[[#This Row],[Revenue]]</f>
        <v>38400</v>
      </c>
      <c r="V2059" s="8">
        <f>Table3[[#This Row],[Revenue]]-Table3[[#This Row],[Total Discount]]</f>
        <v>153600</v>
      </c>
    </row>
    <row r="2060" spans="1:22" x14ac:dyDescent="0.35">
      <c r="A2060">
        <v>2056</v>
      </c>
      <c r="B2060" t="s">
        <v>5311</v>
      </c>
      <c r="C2060" s="5">
        <v>41944</v>
      </c>
      <c r="D2060" s="6">
        <v>2014</v>
      </c>
      <c r="E2060" s="5" t="s">
        <v>23</v>
      </c>
      <c r="F2060" s="7">
        <v>1</v>
      </c>
      <c r="G2060" t="s">
        <v>67</v>
      </c>
      <c r="H2060" t="s">
        <v>139</v>
      </c>
      <c r="I2060" t="s">
        <v>2118</v>
      </c>
      <c r="J2060" t="s">
        <v>37</v>
      </c>
      <c r="K2060" t="s">
        <v>118</v>
      </c>
      <c r="L2060">
        <v>60610</v>
      </c>
      <c r="M2060" t="s">
        <v>5312</v>
      </c>
      <c r="N2060" t="s">
        <v>40</v>
      </c>
      <c r="O2060" t="s">
        <v>63</v>
      </c>
      <c r="P2060" t="s">
        <v>5313</v>
      </c>
      <c r="Q2060" s="8">
        <v>16000</v>
      </c>
      <c r="R2060">
        <v>3</v>
      </c>
      <c r="S2060" s="8">
        <f>Table3[[#This Row],[Harga]]*Table3[[#This Row],[Quantity]]</f>
        <v>48000</v>
      </c>
      <c r="T2060">
        <v>0.2</v>
      </c>
      <c r="U2060" s="8">
        <f>Table3[[#This Row],[Discount]]*Table3[[#This Row],[Revenue]]</f>
        <v>9600</v>
      </c>
      <c r="V2060" s="8">
        <f>Table3[[#This Row],[Revenue]]-Table3[[#This Row],[Total Discount]]</f>
        <v>38400</v>
      </c>
    </row>
    <row r="2061" spans="1:22" x14ac:dyDescent="0.35">
      <c r="A2061">
        <v>2057</v>
      </c>
      <c r="B2061" t="s">
        <v>5314</v>
      </c>
      <c r="C2061" s="5">
        <v>42476</v>
      </c>
      <c r="D2061" s="6">
        <v>2016</v>
      </c>
      <c r="E2061" s="5" t="s">
        <v>58</v>
      </c>
      <c r="F2061" s="7">
        <v>16</v>
      </c>
      <c r="G2061" t="s">
        <v>51</v>
      </c>
      <c r="H2061" t="s">
        <v>25</v>
      </c>
      <c r="I2061" t="s">
        <v>1304</v>
      </c>
      <c r="J2061" t="s">
        <v>27</v>
      </c>
      <c r="K2061" t="s">
        <v>329</v>
      </c>
      <c r="L2061">
        <v>31907</v>
      </c>
      <c r="M2061" t="s">
        <v>95</v>
      </c>
      <c r="N2061" t="s">
        <v>40</v>
      </c>
      <c r="O2061" t="s">
        <v>96</v>
      </c>
      <c r="P2061" t="s">
        <v>97</v>
      </c>
      <c r="Q2061" s="8">
        <v>9000</v>
      </c>
      <c r="R2061">
        <v>3</v>
      </c>
      <c r="S2061" s="8">
        <f>Table3[[#This Row],[Harga]]*Table3[[#This Row],[Quantity]]</f>
        <v>27000</v>
      </c>
      <c r="T2061">
        <v>0</v>
      </c>
      <c r="U2061" s="8">
        <f>Table3[[#This Row],[Discount]]*Table3[[#This Row],[Revenue]]</f>
        <v>0</v>
      </c>
      <c r="V2061" s="8">
        <f>Table3[[#This Row],[Revenue]]-Table3[[#This Row],[Total Discount]]</f>
        <v>27000</v>
      </c>
    </row>
    <row r="2062" spans="1:22" x14ac:dyDescent="0.35">
      <c r="A2062">
        <v>2058</v>
      </c>
      <c r="B2062" t="s">
        <v>5315</v>
      </c>
      <c r="C2062" s="5">
        <v>42869</v>
      </c>
      <c r="D2062" s="6">
        <v>2017</v>
      </c>
      <c r="E2062" s="5" t="s">
        <v>87</v>
      </c>
      <c r="F2062" s="7">
        <v>14</v>
      </c>
      <c r="G2062" t="s">
        <v>67</v>
      </c>
      <c r="H2062" t="s">
        <v>25</v>
      </c>
      <c r="I2062" t="s">
        <v>5316</v>
      </c>
      <c r="J2062" t="s">
        <v>27</v>
      </c>
      <c r="K2062" t="s">
        <v>274</v>
      </c>
      <c r="L2062">
        <v>10035</v>
      </c>
      <c r="M2062" t="s">
        <v>3904</v>
      </c>
      <c r="N2062" t="s">
        <v>135</v>
      </c>
      <c r="O2062" t="s">
        <v>136</v>
      </c>
      <c r="P2062" t="s">
        <v>3905</v>
      </c>
      <c r="Q2062" s="8">
        <v>1980000</v>
      </c>
      <c r="R2062">
        <v>3</v>
      </c>
      <c r="S2062" s="8">
        <f>Table3[[#This Row],[Harga]]*Table3[[#This Row],[Quantity]]</f>
        <v>5940000</v>
      </c>
      <c r="T2062">
        <v>0</v>
      </c>
      <c r="U2062" s="8">
        <f>Table3[[#This Row],[Discount]]*Table3[[#This Row],[Revenue]]</f>
        <v>0</v>
      </c>
      <c r="V2062" s="8">
        <f>Table3[[#This Row],[Revenue]]-Table3[[#This Row],[Total Discount]]</f>
        <v>5940000</v>
      </c>
    </row>
    <row r="2063" spans="1:22" x14ac:dyDescent="0.35">
      <c r="A2063">
        <v>2059</v>
      </c>
      <c r="B2063" t="s">
        <v>5317</v>
      </c>
      <c r="C2063" s="5">
        <v>42077</v>
      </c>
      <c r="D2063" s="6">
        <v>2015</v>
      </c>
      <c r="E2063" s="5" t="s">
        <v>159</v>
      </c>
      <c r="F2063" s="7">
        <v>14</v>
      </c>
      <c r="G2063" t="s">
        <v>35</v>
      </c>
      <c r="H2063" t="s">
        <v>139</v>
      </c>
      <c r="I2063" t="s">
        <v>1027</v>
      </c>
      <c r="J2063" t="s">
        <v>27</v>
      </c>
      <c r="K2063" t="s">
        <v>213</v>
      </c>
      <c r="L2063">
        <v>3820</v>
      </c>
      <c r="M2063" t="s">
        <v>1394</v>
      </c>
      <c r="N2063" t="s">
        <v>40</v>
      </c>
      <c r="O2063" t="s">
        <v>41</v>
      </c>
      <c r="P2063" t="s">
        <v>1395</v>
      </c>
      <c r="Q2063" s="8">
        <v>13000</v>
      </c>
      <c r="R2063">
        <v>4</v>
      </c>
      <c r="S2063" s="8">
        <f>Table3[[#This Row],[Harga]]*Table3[[#This Row],[Quantity]]</f>
        <v>52000</v>
      </c>
      <c r="T2063">
        <v>0</v>
      </c>
      <c r="U2063" s="8">
        <f>Table3[[#This Row],[Discount]]*Table3[[#This Row],[Revenue]]</f>
        <v>0</v>
      </c>
      <c r="V2063" s="8">
        <f>Table3[[#This Row],[Revenue]]-Table3[[#This Row],[Total Discount]]</f>
        <v>52000</v>
      </c>
    </row>
    <row r="2064" spans="1:22" x14ac:dyDescent="0.35">
      <c r="A2064">
        <v>2060</v>
      </c>
      <c r="B2064" t="s">
        <v>5318</v>
      </c>
      <c r="C2064" s="5">
        <v>42749</v>
      </c>
      <c r="D2064" s="6">
        <v>2017</v>
      </c>
      <c r="E2064" s="5" t="s">
        <v>115</v>
      </c>
      <c r="F2064" s="7">
        <v>14</v>
      </c>
      <c r="G2064" t="s">
        <v>51</v>
      </c>
      <c r="H2064" t="s">
        <v>139</v>
      </c>
      <c r="I2064" t="s">
        <v>5319</v>
      </c>
      <c r="J2064" t="s">
        <v>37</v>
      </c>
      <c r="K2064" t="s">
        <v>236</v>
      </c>
      <c r="L2064">
        <v>80013</v>
      </c>
      <c r="M2064" t="s">
        <v>2948</v>
      </c>
      <c r="N2064" t="s">
        <v>135</v>
      </c>
      <c r="O2064" t="s">
        <v>162</v>
      </c>
      <c r="P2064" t="s">
        <v>2949</v>
      </c>
      <c r="Q2064" s="8">
        <v>91000</v>
      </c>
      <c r="R2064">
        <v>7</v>
      </c>
      <c r="S2064" s="8">
        <f>Table3[[#This Row],[Harga]]*Table3[[#This Row],[Quantity]]</f>
        <v>637000</v>
      </c>
      <c r="T2064">
        <v>0.2</v>
      </c>
      <c r="U2064" s="8">
        <f>Table3[[#This Row],[Discount]]*Table3[[#This Row],[Revenue]]</f>
        <v>127400</v>
      </c>
      <c r="V2064" s="8">
        <f>Table3[[#This Row],[Revenue]]-Table3[[#This Row],[Total Discount]]</f>
        <v>509600</v>
      </c>
    </row>
    <row r="2065" spans="1:22" x14ac:dyDescent="0.35">
      <c r="A2065">
        <v>2061</v>
      </c>
      <c r="B2065" t="s">
        <v>5320</v>
      </c>
      <c r="C2065" s="5">
        <v>42071</v>
      </c>
      <c r="D2065" s="6">
        <v>2015</v>
      </c>
      <c r="E2065" s="5" t="s">
        <v>159</v>
      </c>
      <c r="F2065" s="7">
        <v>8</v>
      </c>
      <c r="G2065" t="s">
        <v>67</v>
      </c>
      <c r="H2065" t="s">
        <v>25</v>
      </c>
      <c r="I2065" t="s">
        <v>1217</v>
      </c>
      <c r="J2065" t="s">
        <v>37</v>
      </c>
      <c r="K2065" t="s">
        <v>500</v>
      </c>
      <c r="L2065">
        <v>11561</v>
      </c>
      <c r="M2065" t="s">
        <v>4272</v>
      </c>
      <c r="N2065" t="s">
        <v>40</v>
      </c>
      <c r="O2065" t="s">
        <v>63</v>
      </c>
      <c r="P2065" t="s">
        <v>4273</v>
      </c>
      <c r="Q2065" s="8">
        <v>21000</v>
      </c>
      <c r="R2065">
        <v>3</v>
      </c>
      <c r="S2065" s="8">
        <f>Table3[[#This Row],[Harga]]*Table3[[#This Row],[Quantity]]</f>
        <v>63000</v>
      </c>
      <c r="T2065">
        <v>0</v>
      </c>
      <c r="U2065" s="8">
        <f>Table3[[#This Row],[Discount]]*Table3[[#This Row],[Revenue]]</f>
        <v>0</v>
      </c>
      <c r="V2065" s="8">
        <f>Table3[[#This Row],[Revenue]]-Table3[[#This Row],[Total Discount]]</f>
        <v>63000</v>
      </c>
    </row>
    <row r="2066" spans="1:22" x14ac:dyDescent="0.35">
      <c r="A2066">
        <v>2062</v>
      </c>
      <c r="B2066" t="s">
        <v>5321</v>
      </c>
      <c r="C2066" s="5">
        <v>41923</v>
      </c>
      <c r="D2066" s="6">
        <v>2014</v>
      </c>
      <c r="E2066" s="5" t="s">
        <v>44</v>
      </c>
      <c r="F2066" s="7">
        <v>11</v>
      </c>
      <c r="G2066" t="s">
        <v>24</v>
      </c>
      <c r="H2066" t="s">
        <v>25</v>
      </c>
      <c r="I2066" t="s">
        <v>366</v>
      </c>
      <c r="J2066" t="s">
        <v>27</v>
      </c>
      <c r="K2066" t="s">
        <v>38</v>
      </c>
      <c r="L2066">
        <v>91104</v>
      </c>
      <c r="M2066" t="s">
        <v>2878</v>
      </c>
      <c r="N2066" t="s">
        <v>40</v>
      </c>
      <c r="O2066" t="s">
        <v>84</v>
      </c>
      <c r="P2066" t="s">
        <v>2879</v>
      </c>
      <c r="Q2066" s="8">
        <v>64000</v>
      </c>
      <c r="R2066">
        <v>4</v>
      </c>
      <c r="S2066" s="8">
        <f>Table3[[#This Row],[Harga]]*Table3[[#This Row],[Quantity]]</f>
        <v>256000</v>
      </c>
      <c r="T2066">
        <v>0</v>
      </c>
      <c r="U2066" s="8">
        <f>Table3[[#This Row],[Discount]]*Table3[[#This Row],[Revenue]]</f>
        <v>0</v>
      </c>
      <c r="V2066" s="8">
        <f>Table3[[#This Row],[Revenue]]-Table3[[#This Row],[Total Discount]]</f>
        <v>256000</v>
      </c>
    </row>
    <row r="2067" spans="1:22" x14ac:dyDescent="0.35">
      <c r="A2067">
        <v>2063</v>
      </c>
      <c r="B2067" t="s">
        <v>5322</v>
      </c>
      <c r="C2067" s="5">
        <v>42107</v>
      </c>
      <c r="D2067" s="6">
        <v>2015</v>
      </c>
      <c r="E2067" s="5" t="s">
        <v>58</v>
      </c>
      <c r="F2067" s="7">
        <v>13</v>
      </c>
      <c r="G2067" t="s">
        <v>116</v>
      </c>
      <c r="H2067" t="s">
        <v>139</v>
      </c>
      <c r="I2067" t="s">
        <v>4729</v>
      </c>
      <c r="J2067" t="s">
        <v>75</v>
      </c>
      <c r="K2067" t="s">
        <v>519</v>
      </c>
      <c r="L2067">
        <v>85204</v>
      </c>
      <c r="M2067" t="s">
        <v>2749</v>
      </c>
      <c r="N2067" t="s">
        <v>40</v>
      </c>
      <c r="O2067" t="s">
        <v>63</v>
      </c>
      <c r="P2067" t="s">
        <v>2750</v>
      </c>
      <c r="Q2067" s="8">
        <v>11000</v>
      </c>
      <c r="R2067">
        <v>6</v>
      </c>
      <c r="S2067" s="8">
        <f>Table3[[#This Row],[Harga]]*Table3[[#This Row],[Quantity]]</f>
        <v>66000</v>
      </c>
      <c r="T2067">
        <v>0.2</v>
      </c>
      <c r="U2067" s="8">
        <f>Table3[[#This Row],[Discount]]*Table3[[#This Row],[Revenue]]</f>
        <v>13200</v>
      </c>
      <c r="V2067" s="8">
        <f>Table3[[#This Row],[Revenue]]-Table3[[#This Row],[Total Discount]]</f>
        <v>52800</v>
      </c>
    </row>
    <row r="2068" spans="1:22" x14ac:dyDescent="0.35">
      <c r="A2068">
        <v>2064</v>
      </c>
      <c r="B2068" t="s">
        <v>5323</v>
      </c>
      <c r="C2068" s="5">
        <v>43055</v>
      </c>
      <c r="D2068" s="6">
        <v>2017</v>
      </c>
      <c r="E2068" s="5" t="s">
        <v>23</v>
      </c>
      <c r="F2068" s="7">
        <v>16</v>
      </c>
      <c r="G2068" t="s">
        <v>67</v>
      </c>
      <c r="H2068" t="s">
        <v>139</v>
      </c>
      <c r="I2068" t="s">
        <v>1292</v>
      </c>
      <c r="J2068" t="s">
        <v>27</v>
      </c>
      <c r="K2068" t="s">
        <v>354</v>
      </c>
      <c r="L2068">
        <v>93727</v>
      </c>
      <c r="M2068" t="s">
        <v>1609</v>
      </c>
      <c r="N2068" t="s">
        <v>40</v>
      </c>
      <c r="O2068" t="s">
        <v>84</v>
      </c>
      <c r="P2068" t="s">
        <v>1610</v>
      </c>
      <c r="Q2068" s="8">
        <v>84000</v>
      </c>
      <c r="R2068">
        <v>7</v>
      </c>
      <c r="S2068" s="8">
        <f>Table3[[#This Row],[Harga]]*Table3[[#This Row],[Quantity]]</f>
        <v>588000</v>
      </c>
      <c r="T2068">
        <v>0</v>
      </c>
      <c r="U2068" s="8">
        <f>Table3[[#This Row],[Discount]]*Table3[[#This Row],[Revenue]]</f>
        <v>0</v>
      </c>
      <c r="V2068" s="8">
        <f>Table3[[#This Row],[Revenue]]-Table3[[#This Row],[Total Discount]]</f>
        <v>588000</v>
      </c>
    </row>
    <row r="2069" spans="1:22" x14ac:dyDescent="0.35">
      <c r="A2069">
        <v>2065</v>
      </c>
      <c r="B2069" t="s">
        <v>5324</v>
      </c>
      <c r="C2069" s="5">
        <v>42552</v>
      </c>
      <c r="D2069" s="6">
        <v>2016</v>
      </c>
      <c r="E2069" s="5" t="s">
        <v>104</v>
      </c>
      <c r="F2069" s="7">
        <v>1</v>
      </c>
      <c r="G2069" t="s">
        <v>67</v>
      </c>
      <c r="H2069" t="s">
        <v>139</v>
      </c>
      <c r="I2069" t="s">
        <v>1341</v>
      </c>
      <c r="J2069" t="s">
        <v>27</v>
      </c>
      <c r="K2069" t="s">
        <v>218</v>
      </c>
      <c r="L2069">
        <v>29203</v>
      </c>
      <c r="M2069" t="s">
        <v>5325</v>
      </c>
      <c r="N2069" t="s">
        <v>40</v>
      </c>
      <c r="O2069" t="s">
        <v>71</v>
      </c>
      <c r="P2069" t="s">
        <v>5326</v>
      </c>
      <c r="Q2069" s="8">
        <v>15000</v>
      </c>
      <c r="R2069">
        <v>2</v>
      </c>
      <c r="S2069" s="8">
        <f>Table3[[#This Row],[Harga]]*Table3[[#This Row],[Quantity]]</f>
        <v>30000</v>
      </c>
      <c r="T2069">
        <v>0</v>
      </c>
      <c r="U2069" s="8">
        <f>Table3[[#This Row],[Discount]]*Table3[[#This Row],[Revenue]]</f>
        <v>0</v>
      </c>
      <c r="V2069" s="8">
        <f>Table3[[#This Row],[Revenue]]-Table3[[#This Row],[Total Discount]]</f>
        <v>30000</v>
      </c>
    </row>
    <row r="2070" spans="1:22" x14ac:dyDescent="0.35">
      <c r="A2070">
        <v>2066</v>
      </c>
      <c r="B2070" t="s">
        <v>5327</v>
      </c>
      <c r="C2070" s="5">
        <v>42337</v>
      </c>
      <c r="D2070" s="6">
        <v>2015</v>
      </c>
      <c r="E2070" s="5" t="s">
        <v>23</v>
      </c>
      <c r="F2070" s="7">
        <v>29</v>
      </c>
      <c r="G2070" t="s">
        <v>67</v>
      </c>
      <c r="H2070" t="s">
        <v>25</v>
      </c>
      <c r="I2070" t="s">
        <v>5328</v>
      </c>
      <c r="J2070" t="s">
        <v>75</v>
      </c>
      <c r="K2070" t="s">
        <v>545</v>
      </c>
      <c r="L2070">
        <v>92704</v>
      </c>
      <c r="M2070" t="s">
        <v>5329</v>
      </c>
      <c r="N2070" t="s">
        <v>40</v>
      </c>
      <c r="O2070" t="s">
        <v>96</v>
      </c>
      <c r="P2070" t="s">
        <v>5330</v>
      </c>
      <c r="Q2070" s="8">
        <v>57000</v>
      </c>
      <c r="R2070">
        <v>2</v>
      </c>
      <c r="S2070" s="8">
        <f>Table3[[#This Row],[Harga]]*Table3[[#This Row],[Quantity]]</f>
        <v>114000</v>
      </c>
      <c r="T2070">
        <v>0</v>
      </c>
      <c r="U2070" s="8">
        <f>Table3[[#This Row],[Discount]]*Table3[[#This Row],[Revenue]]</f>
        <v>0</v>
      </c>
      <c r="V2070" s="8">
        <f>Table3[[#This Row],[Revenue]]-Table3[[#This Row],[Total Discount]]</f>
        <v>114000</v>
      </c>
    </row>
    <row r="2071" spans="1:22" x14ac:dyDescent="0.35">
      <c r="A2071">
        <v>2067</v>
      </c>
      <c r="B2071" t="s">
        <v>5331</v>
      </c>
      <c r="C2071" s="5">
        <v>41736</v>
      </c>
      <c r="D2071" s="6">
        <v>2014</v>
      </c>
      <c r="E2071" s="5" t="s">
        <v>58</v>
      </c>
      <c r="F2071" s="7">
        <v>7</v>
      </c>
      <c r="G2071" t="s">
        <v>35</v>
      </c>
      <c r="H2071" t="s">
        <v>139</v>
      </c>
      <c r="I2071" t="s">
        <v>1308</v>
      </c>
      <c r="J2071" t="s">
        <v>37</v>
      </c>
      <c r="K2071" t="s">
        <v>222</v>
      </c>
      <c r="L2071">
        <v>29203</v>
      </c>
      <c r="M2071" t="s">
        <v>440</v>
      </c>
      <c r="N2071" t="s">
        <v>135</v>
      </c>
      <c r="O2071" t="s">
        <v>136</v>
      </c>
      <c r="P2071" t="s">
        <v>441</v>
      </c>
      <c r="Q2071" s="8">
        <v>504000</v>
      </c>
      <c r="R2071">
        <v>5</v>
      </c>
      <c r="S2071" s="8">
        <f>Table3[[#This Row],[Harga]]*Table3[[#This Row],[Quantity]]</f>
        <v>2520000</v>
      </c>
      <c r="T2071">
        <v>0</v>
      </c>
      <c r="U2071" s="8">
        <f>Table3[[#This Row],[Discount]]*Table3[[#This Row],[Revenue]]</f>
        <v>0</v>
      </c>
      <c r="V2071" s="8">
        <f>Table3[[#This Row],[Revenue]]-Table3[[#This Row],[Total Discount]]</f>
        <v>2520000</v>
      </c>
    </row>
    <row r="2072" spans="1:22" x14ac:dyDescent="0.35">
      <c r="A2072">
        <v>2068</v>
      </c>
      <c r="B2072" t="s">
        <v>5332</v>
      </c>
      <c r="C2072" s="5">
        <v>42537</v>
      </c>
      <c r="D2072" s="6">
        <v>2016</v>
      </c>
      <c r="E2072" s="5" t="s">
        <v>34</v>
      </c>
      <c r="F2072" s="7">
        <v>16</v>
      </c>
      <c r="G2072" t="s">
        <v>116</v>
      </c>
      <c r="H2072" t="s">
        <v>25</v>
      </c>
      <c r="I2072" t="s">
        <v>1055</v>
      </c>
      <c r="J2072" t="s">
        <v>27</v>
      </c>
      <c r="K2072" t="s">
        <v>76</v>
      </c>
      <c r="L2072">
        <v>90045</v>
      </c>
      <c r="M2072" t="s">
        <v>5202</v>
      </c>
      <c r="N2072" t="s">
        <v>40</v>
      </c>
      <c r="O2072" t="s">
        <v>63</v>
      </c>
      <c r="P2072" t="s">
        <v>5203</v>
      </c>
      <c r="Q2072" s="8">
        <v>30000</v>
      </c>
      <c r="R2072">
        <v>5</v>
      </c>
      <c r="S2072" s="8">
        <f>Table3[[#This Row],[Harga]]*Table3[[#This Row],[Quantity]]</f>
        <v>150000</v>
      </c>
      <c r="T2072">
        <v>0</v>
      </c>
      <c r="U2072" s="8">
        <f>Table3[[#This Row],[Discount]]*Table3[[#This Row],[Revenue]]</f>
        <v>0</v>
      </c>
      <c r="V2072" s="8">
        <f>Table3[[#This Row],[Revenue]]-Table3[[#This Row],[Total Discount]]</f>
        <v>150000</v>
      </c>
    </row>
    <row r="2073" spans="1:22" x14ac:dyDescent="0.35">
      <c r="A2073">
        <v>2069</v>
      </c>
      <c r="B2073" t="s">
        <v>5333</v>
      </c>
      <c r="C2073" s="5">
        <v>42800</v>
      </c>
      <c r="D2073" s="6">
        <v>2017</v>
      </c>
      <c r="E2073" s="5" t="s">
        <v>159</v>
      </c>
      <c r="F2073" s="7">
        <v>6</v>
      </c>
      <c r="G2073" t="s">
        <v>35</v>
      </c>
      <c r="H2073" t="s">
        <v>139</v>
      </c>
      <c r="I2073" t="s">
        <v>2071</v>
      </c>
      <c r="J2073" t="s">
        <v>75</v>
      </c>
      <c r="K2073" t="s">
        <v>141</v>
      </c>
      <c r="L2073">
        <v>94109</v>
      </c>
      <c r="M2073" t="s">
        <v>219</v>
      </c>
      <c r="N2073" t="s">
        <v>40</v>
      </c>
      <c r="O2073" t="s">
        <v>71</v>
      </c>
      <c r="P2073" t="s">
        <v>220</v>
      </c>
      <c r="Q2073" s="8">
        <v>2000</v>
      </c>
      <c r="R2073">
        <v>9</v>
      </c>
      <c r="S2073" s="8">
        <f>Table3[[#This Row],[Harga]]*Table3[[#This Row],[Quantity]]</f>
        <v>18000</v>
      </c>
      <c r="T2073">
        <v>0.2</v>
      </c>
      <c r="U2073" s="8">
        <f>Table3[[#This Row],[Discount]]*Table3[[#This Row],[Revenue]]</f>
        <v>3600</v>
      </c>
      <c r="V2073" s="8">
        <f>Table3[[#This Row],[Revenue]]-Table3[[#This Row],[Total Discount]]</f>
        <v>14400</v>
      </c>
    </row>
    <row r="2074" spans="1:22" x14ac:dyDescent="0.35">
      <c r="A2074">
        <v>2070</v>
      </c>
      <c r="B2074" t="s">
        <v>5334</v>
      </c>
      <c r="C2074" s="5">
        <v>43015</v>
      </c>
      <c r="D2074" s="6">
        <v>2017</v>
      </c>
      <c r="E2074" s="5" t="s">
        <v>44</v>
      </c>
      <c r="F2074" s="7">
        <v>7</v>
      </c>
      <c r="G2074" t="s">
        <v>116</v>
      </c>
      <c r="H2074" t="s">
        <v>139</v>
      </c>
      <c r="I2074" t="s">
        <v>1438</v>
      </c>
      <c r="J2074" t="s">
        <v>27</v>
      </c>
      <c r="K2074" t="s">
        <v>193</v>
      </c>
      <c r="L2074">
        <v>77036</v>
      </c>
      <c r="M2074" t="s">
        <v>3513</v>
      </c>
      <c r="N2074" t="s">
        <v>40</v>
      </c>
      <c r="O2074" t="s">
        <v>71</v>
      </c>
      <c r="P2074" t="s">
        <v>3514</v>
      </c>
      <c r="Q2074" s="8">
        <v>13000</v>
      </c>
      <c r="R2074">
        <v>5</v>
      </c>
      <c r="S2074" s="8">
        <f>Table3[[#This Row],[Harga]]*Table3[[#This Row],[Quantity]]</f>
        <v>65000</v>
      </c>
      <c r="T2074">
        <v>0.8</v>
      </c>
      <c r="U2074" s="8">
        <f>Table3[[#This Row],[Discount]]*Table3[[#This Row],[Revenue]]</f>
        <v>52000</v>
      </c>
      <c r="V2074" s="8">
        <f>Table3[[#This Row],[Revenue]]-Table3[[#This Row],[Total Discount]]</f>
        <v>13000</v>
      </c>
    </row>
    <row r="2075" spans="1:22" x14ac:dyDescent="0.35">
      <c r="A2075">
        <v>2071</v>
      </c>
      <c r="B2075" t="s">
        <v>5335</v>
      </c>
      <c r="C2075" s="5">
        <v>43014</v>
      </c>
      <c r="D2075" s="6">
        <v>2017</v>
      </c>
      <c r="E2075" s="5" t="s">
        <v>44</v>
      </c>
      <c r="F2075" s="7">
        <v>6</v>
      </c>
      <c r="G2075" t="s">
        <v>67</v>
      </c>
      <c r="H2075" t="s">
        <v>59</v>
      </c>
      <c r="I2075" t="s">
        <v>5336</v>
      </c>
      <c r="J2075" t="s">
        <v>75</v>
      </c>
      <c r="K2075" t="s">
        <v>188</v>
      </c>
      <c r="L2075">
        <v>10035</v>
      </c>
      <c r="M2075" t="s">
        <v>5055</v>
      </c>
      <c r="N2075" t="s">
        <v>135</v>
      </c>
      <c r="O2075" t="s">
        <v>162</v>
      </c>
      <c r="P2075" t="s">
        <v>5056</v>
      </c>
      <c r="Q2075" s="8">
        <v>448000</v>
      </c>
      <c r="R2075">
        <v>4</v>
      </c>
      <c r="S2075" s="8">
        <f>Table3[[#This Row],[Harga]]*Table3[[#This Row],[Quantity]]</f>
        <v>1792000</v>
      </c>
      <c r="T2075">
        <v>0</v>
      </c>
      <c r="U2075" s="8">
        <f>Table3[[#This Row],[Discount]]*Table3[[#This Row],[Revenue]]</f>
        <v>0</v>
      </c>
      <c r="V2075" s="8">
        <f>Table3[[#This Row],[Revenue]]-Table3[[#This Row],[Total Discount]]</f>
        <v>1792000</v>
      </c>
    </row>
    <row r="2076" spans="1:22" x14ac:dyDescent="0.35">
      <c r="A2076">
        <v>2072</v>
      </c>
      <c r="B2076" t="s">
        <v>5337</v>
      </c>
      <c r="C2076" s="5">
        <v>42709</v>
      </c>
      <c r="D2076" s="6">
        <v>2016</v>
      </c>
      <c r="E2076" s="5" t="s">
        <v>66</v>
      </c>
      <c r="F2076" s="7">
        <v>5</v>
      </c>
      <c r="G2076" t="s">
        <v>67</v>
      </c>
      <c r="H2076" t="s">
        <v>25</v>
      </c>
      <c r="I2076" t="s">
        <v>3861</v>
      </c>
      <c r="J2076" t="s">
        <v>37</v>
      </c>
      <c r="K2076" t="s">
        <v>118</v>
      </c>
      <c r="L2076">
        <v>2038</v>
      </c>
      <c r="M2076" t="s">
        <v>5338</v>
      </c>
      <c r="N2076" t="s">
        <v>30</v>
      </c>
      <c r="O2076" t="s">
        <v>31</v>
      </c>
      <c r="P2076" t="s">
        <v>5339</v>
      </c>
      <c r="Q2076" s="8">
        <v>82000</v>
      </c>
      <c r="R2076">
        <v>1</v>
      </c>
      <c r="S2076" s="8">
        <f>Table3[[#This Row],[Harga]]*Table3[[#This Row],[Quantity]]</f>
        <v>82000</v>
      </c>
      <c r="T2076">
        <v>0</v>
      </c>
      <c r="U2076" s="8">
        <f>Table3[[#This Row],[Discount]]*Table3[[#This Row],[Revenue]]</f>
        <v>0</v>
      </c>
      <c r="V2076" s="8">
        <f>Table3[[#This Row],[Revenue]]-Table3[[#This Row],[Total Discount]]</f>
        <v>82000</v>
      </c>
    </row>
    <row r="2077" spans="1:22" x14ac:dyDescent="0.35">
      <c r="A2077">
        <v>2073</v>
      </c>
      <c r="B2077" t="s">
        <v>5340</v>
      </c>
      <c r="C2077" s="5">
        <v>42664</v>
      </c>
      <c r="D2077" s="6">
        <v>2016</v>
      </c>
      <c r="E2077" s="5" t="s">
        <v>44</v>
      </c>
      <c r="F2077" s="7">
        <v>21</v>
      </c>
      <c r="G2077" t="s">
        <v>67</v>
      </c>
      <c r="H2077" t="s">
        <v>25</v>
      </c>
      <c r="I2077" t="s">
        <v>1886</v>
      </c>
      <c r="J2077" t="s">
        <v>27</v>
      </c>
      <c r="K2077" t="s">
        <v>274</v>
      </c>
      <c r="L2077">
        <v>21215</v>
      </c>
      <c r="M2077" t="s">
        <v>2299</v>
      </c>
      <c r="N2077" t="s">
        <v>135</v>
      </c>
      <c r="O2077" t="s">
        <v>162</v>
      </c>
      <c r="P2077" t="s">
        <v>2300</v>
      </c>
      <c r="Q2077" s="8">
        <v>50000</v>
      </c>
      <c r="R2077">
        <v>6</v>
      </c>
      <c r="S2077" s="8">
        <f>Table3[[#This Row],[Harga]]*Table3[[#This Row],[Quantity]]</f>
        <v>300000</v>
      </c>
      <c r="T2077">
        <v>0</v>
      </c>
      <c r="U2077" s="8">
        <f>Table3[[#This Row],[Discount]]*Table3[[#This Row],[Revenue]]</f>
        <v>0</v>
      </c>
      <c r="V2077" s="8">
        <f>Table3[[#This Row],[Revenue]]-Table3[[#This Row],[Total Discount]]</f>
        <v>300000</v>
      </c>
    </row>
    <row r="2078" spans="1:22" x14ac:dyDescent="0.35">
      <c r="A2078">
        <v>2074</v>
      </c>
      <c r="B2078" t="s">
        <v>5341</v>
      </c>
      <c r="C2078" s="5">
        <v>42873</v>
      </c>
      <c r="D2078" s="6">
        <v>2017</v>
      </c>
      <c r="E2078" s="5" t="s">
        <v>87</v>
      </c>
      <c r="F2078" s="7">
        <v>18</v>
      </c>
      <c r="G2078" t="s">
        <v>67</v>
      </c>
      <c r="H2078" t="s">
        <v>25</v>
      </c>
      <c r="I2078" t="s">
        <v>5342</v>
      </c>
      <c r="J2078" t="s">
        <v>37</v>
      </c>
      <c r="K2078" t="s">
        <v>82</v>
      </c>
      <c r="L2078">
        <v>78501</v>
      </c>
      <c r="M2078" t="s">
        <v>1587</v>
      </c>
      <c r="N2078" t="s">
        <v>40</v>
      </c>
      <c r="O2078" t="s">
        <v>71</v>
      </c>
      <c r="P2078" t="s">
        <v>1588</v>
      </c>
      <c r="Q2078" s="8">
        <v>6000</v>
      </c>
      <c r="R2078">
        <v>7</v>
      </c>
      <c r="S2078" s="8">
        <f>Table3[[#This Row],[Harga]]*Table3[[#This Row],[Quantity]]</f>
        <v>42000</v>
      </c>
      <c r="T2078">
        <v>0.8</v>
      </c>
      <c r="U2078" s="8">
        <f>Table3[[#This Row],[Discount]]*Table3[[#This Row],[Revenue]]</f>
        <v>33600</v>
      </c>
      <c r="V2078" s="8">
        <f>Table3[[#This Row],[Revenue]]-Table3[[#This Row],[Total Discount]]</f>
        <v>8400</v>
      </c>
    </row>
    <row r="2079" spans="1:22" x14ac:dyDescent="0.35">
      <c r="A2079">
        <v>2075</v>
      </c>
      <c r="B2079" t="s">
        <v>5343</v>
      </c>
      <c r="C2079" s="5">
        <v>42639</v>
      </c>
      <c r="D2079" s="6">
        <v>2016</v>
      </c>
      <c r="E2079" s="5" t="s">
        <v>111</v>
      </c>
      <c r="F2079" s="7">
        <v>26</v>
      </c>
      <c r="G2079" t="s">
        <v>51</v>
      </c>
      <c r="H2079" t="s">
        <v>25</v>
      </c>
      <c r="I2079" t="s">
        <v>5175</v>
      </c>
      <c r="J2079" t="s">
        <v>37</v>
      </c>
      <c r="K2079" t="s">
        <v>248</v>
      </c>
      <c r="L2079">
        <v>52240</v>
      </c>
      <c r="M2079" t="s">
        <v>5344</v>
      </c>
      <c r="N2079" t="s">
        <v>40</v>
      </c>
      <c r="O2079" t="s">
        <v>63</v>
      </c>
      <c r="P2079" t="s">
        <v>5345</v>
      </c>
      <c r="Q2079" s="8">
        <v>10000</v>
      </c>
      <c r="R2079">
        <v>1</v>
      </c>
      <c r="S2079" s="8">
        <f>Table3[[#This Row],[Harga]]*Table3[[#This Row],[Quantity]]</f>
        <v>10000</v>
      </c>
      <c r="T2079">
        <v>0</v>
      </c>
      <c r="U2079" s="8">
        <f>Table3[[#This Row],[Discount]]*Table3[[#This Row],[Revenue]]</f>
        <v>0</v>
      </c>
      <c r="V2079" s="8">
        <f>Table3[[#This Row],[Revenue]]-Table3[[#This Row],[Total Discount]]</f>
        <v>10000</v>
      </c>
    </row>
    <row r="2080" spans="1:22" x14ac:dyDescent="0.35">
      <c r="A2080">
        <v>2076</v>
      </c>
      <c r="B2080" t="s">
        <v>5346</v>
      </c>
      <c r="C2080" s="5">
        <v>43056</v>
      </c>
      <c r="D2080" s="6">
        <v>2017</v>
      </c>
      <c r="E2080" s="5" t="s">
        <v>23</v>
      </c>
      <c r="F2080" s="7">
        <v>17</v>
      </c>
      <c r="G2080" t="s">
        <v>51</v>
      </c>
      <c r="H2080" t="s">
        <v>25</v>
      </c>
      <c r="I2080" t="s">
        <v>1627</v>
      </c>
      <c r="J2080" t="s">
        <v>27</v>
      </c>
      <c r="K2080" t="s">
        <v>46</v>
      </c>
      <c r="L2080">
        <v>19711</v>
      </c>
      <c r="M2080" t="s">
        <v>3870</v>
      </c>
      <c r="N2080" t="s">
        <v>135</v>
      </c>
      <c r="O2080" t="s">
        <v>989</v>
      </c>
      <c r="P2080" t="s">
        <v>3871</v>
      </c>
      <c r="Q2080" s="8">
        <v>11200000</v>
      </c>
      <c r="R2080">
        <v>3</v>
      </c>
      <c r="S2080" s="8">
        <f>Table3[[#This Row],[Harga]]*Table3[[#This Row],[Quantity]]</f>
        <v>33600000</v>
      </c>
      <c r="T2080">
        <v>0</v>
      </c>
      <c r="U2080" s="8">
        <f>Table3[[#This Row],[Discount]]*Table3[[#This Row],[Revenue]]</f>
        <v>0</v>
      </c>
      <c r="V2080" s="8">
        <f>Table3[[#This Row],[Revenue]]-Table3[[#This Row],[Total Discount]]</f>
        <v>33600000</v>
      </c>
    </row>
    <row r="2081" spans="1:22" x14ac:dyDescent="0.35">
      <c r="A2081">
        <v>2077</v>
      </c>
      <c r="B2081" t="s">
        <v>5347</v>
      </c>
      <c r="C2081" s="5">
        <v>42193</v>
      </c>
      <c r="D2081" s="6">
        <v>2015</v>
      </c>
      <c r="E2081" s="5" t="s">
        <v>104</v>
      </c>
      <c r="F2081" s="7">
        <v>8</v>
      </c>
      <c r="G2081" t="s">
        <v>67</v>
      </c>
      <c r="H2081" t="s">
        <v>59</v>
      </c>
      <c r="I2081" t="s">
        <v>4100</v>
      </c>
      <c r="J2081" t="s">
        <v>27</v>
      </c>
      <c r="K2081" t="s">
        <v>133</v>
      </c>
      <c r="L2081">
        <v>77070</v>
      </c>
      <c r="M2081" t="s">
        <v>5348</v>
      </c>
      <c r="N2081" t="s">
        <v>40</v>
      </c>
      <c r="O2081" t="s">
        <v>63</v>
      </c>
      <c r="P2081" t="s">
        <v>5349</v>
      </c>
      <c r="Q2081" s="8">
        <v>22000</v>
      </c>
      <c r="R2081">
        <v>5</v>
      </c>
      <c r="S2081" s="8">
        <f>Table3[[#This Row],[Harga]]*Table3[[#This Row],[Quantity]]</f>
        <v>110000</v>
      </c>
      <c r="T2081">
        <v>0.2</v>
      </c>
      <c r="U2081" s="8">
        <f>Table3[[#This Row],[Discount]]*Table3[[#This Row],[Revenue]]</f>
        <v>22000</v>
      </c>
      <c r="V2081" s="8">
        <f>Table3[[#This Row],[Revenue]]-Table3[[#This Row],[Total Discount]]</f>
        <v>88000</v>
      </c>
    </row>
    <row r="2082" spans="1:22" x14ac:dyDescent="0.35">
      <c r="A2082">
        <v>2078</v>
      </c>
      <c r="B2082" t="s">
        <v>5350</v>
      </c>
      <c r="C2082" s="5">
        <v>42324</v>
      </c>
      <c r="D2082" s="6">
        <v>2015</v>
      </c>
      <c r="E2082" s="5" t="s">
        <v>23</v>
      </c>
      <c r="F2082" s="7">
        <v>16</v>
      </c>
      <c r="G2082" t="s">
        <v>51</v>
      </c>
      <c r="H2082" t="s">
        <v>25</v>
      </c>
      <c r="I2082" t="s">
        <v>487</v>
      </c>
      <c r="J2082" t="s">
        <v>37</v>
      </c>
      <c r="K2082" t="s">
        <v>248</v>
      </c>
      <c r="L2082">
        <v>83704</v>
      </c>
      <c r="M2082" t="s">
        <v>47</v>
      </c>
      <c r="N2082" t="s">
        <v>30</v>
      </c>
      <c r="O2082" t="s">
        <v>48</v>
      </c>
      <c r="P2082" t="s">
        <v>49</v>
      </c>
      <c r="Q2082" s="8">
        <v>958000</v>
      </c>
      <c r="R2082">
        <v>2</v>
      </c>
      <c r="S2082" s="8">
        <f>Table3[[#This Row],[Harga]]*Table3[[#This Row],[Quantity]]</f>
        <v>1916000</v>
      </c>
      <c r="T2082">
        <v>0</v>
      </c>
      <c r="U2082" s="8">
        <f>Table3[[#This Row],[Discount]]*Table3[[#This Row],[Revenue]]</f>
        <v>0</v>
      </c>
      <c r="V2082" s="8">
        <f>Table3[[#This Row],[Revenue]]-Table3[[#This Row],[Total Discount]]</f>
        <v>1916000</v>
      </c>
    </row>
    <row r="2083" spans="1:22" x14ac:dyDescent="0.35">
      <c r="A2083">
        <v>2079</v>
      </c>
      <c r="B2083" t="s">
        <v>5351</v>
      </c>
      <c r="C2083" s="5">
        <v>42173</v>
      </c>
      <c r="D2083" s="6">
        <v>2015</v>
      </c>
      <c r="E2083" s="5" t="s">
        <v>34</v>
      </c>
      <c r="F2083" s="7">
        <v>18</v>
      </c>
      <c r="G2083" t="s">
        <v>51</v>
      </c>
      <c r="H2083" t="s">
        <v>25</v>
      </c>
      <c r="I2083" t="s">
        <v>4546</v>
      </c>
      <c r="J2083" t="s">
        <v>27</v>
      </c>
      <c r="K2083" t="s">
        <v>133</v>
      </c>
      <c r="L2083">
        <v>92105</v>
      </c>
      <c r="M2083" t="s">
        <v>2652</v>
      </c>
      <c r="N2083" t="s">
        <v>40</v>
      </c>
      <c r="O2083" t="s">
        <v>96</v>
      </c>
      <c r="P2083" t="s">
        <v>2653</v>
      </c>
      <c r="Q2083" s="8">
        <v>156000</v>
      </c>
      <c r="R2083">
        <v>2</v>
      </c>
      <c r="S2083" s="8">
        <f>Table3[[#This Row],[Harga]]*Table3[[#This Row],[Quantity]]</f>
        <v>312000</v>
      </c>
      <c r="T2083">
        <v>0</v>
      </c>
      <c r="U2083" s="8">
        <f>Table3[[#This Row],[Discount]]*Table3[[#This Row],[Revenue]]</f>
        <v>0</v>
      </c>
      <c r="V2083" s="8">
        <f>Table3[[#This Row],[Revenue]]-Table3[[#This Row],[Total Discount]]</f>
        <v>312000</v>
      </c>
    </row>
    <row r="2084" spans="1:22" x14ac:dyDescent="0.35">
      <c r="A2084">
        <v>2080</v>
      </c>
      <c r="B2084" t="s">
        <v>5352</v>
      </c>
      <c r="C2084" s="5">
        <v>42468</v>
      </c>
      <c r="D2084" s="6">
        <v>2016</v>
      </c>
      <c r="E2084" s="5" t="s">
        <v>58</v>
      </c>
      <c r="F2084" s="7">
        <v>8</v>
      </c>
      <c r="G2084" t="s">
        <v>24</v>
      </c>
      <c r="H2084" t="s">
        <v>25</v>
      </c>
      <c r="I2084" t="s">
        <v>1151</v>
      </c>
      <c r="J2084" t="s">
        <v>27</v>
      </c>
      <c r="K2084" t="s">
        <v>38</v>
      </c>
      <c r="L2084">
        <v>90032</v>
      </c>
      <c r="M2084" t="s">
        <v>2743</v>
      </c>
      <c r="N2084" t="s">
        <v>30</v>
      </c>
      <c r="O2084" t="s">
        <v>55</v>
      </c>
      <c r="P2084" t="s">
        <v>2744</v>
      </c>
      <c r="Q2084" s="8">
        <v>15000</v>
      </c>
      <c r="R2084">
        <v>5</v>
      </c>
      <c r="S2084" s="8">
        <f>Table3[[#This Row],[Harga]]*Table3[[#This Row],[Quantity]]</f>
        <v>75000</v>
      </c>
      <c r="T2084">
        <v>0</v>
      </c>
      <c r="U2084" s="8">
        <f>Table3[[#This Row],[Discount]]*Table3[[#This Row],[Revenue]]</f>
        <v>0</v>
      </c>
      <c r="V2084" s="8">
        <f>Table3[[#This Row],[Revenue]]-Table3[[#This Row],[Total Discount]]</f>
        <v>75000</v>
      </c>
    </row>
    <row r="2085" spans="1:22" x14ac:dyDescent="0.35">
      <c r="A2085">
        <v>2081</v>
      </c>
      <c r="B2085" t="s">
        <v>5353</v>
      </c>
      <c r="C2085" s="5">
        <v>42112</v>
      </c>
      <c r="D2085" s="6">
        <v>2015</v>
      </c>
      <c r="E2085" s="5" t="s">
        <v>58</v>
      </c>
      <c r="F2085" s="7">
        <v>18</v>
      </c>
      <c r="G2085" t="s">
        <v>51</v>
      </c>
      <c r="H2085" t="s">
        <v>139</v>
      </c>
      <c r="I2085" t="s">
        <v>1369</v>
      </c>
      <c r="J2085" t="s">
        <v>27</v>
      </c>
      <c r="K2085" t="s">
        <v>118</v>
      </c>
      <c r="L2085">
        <v>10024</v>
      </c>
      <c r="M2085" t="s">
        <v>3531</v>
      </c>
      <c r="N2085" t="s">
        <v>40</v>
      </c>
      <c r="O2085" t="s">
        <v>41</v>
      </c>
      <c r="P2085" t="s">
        <v>3532</v>
      </c>
      <c r="Q2085" s="8">
        <v>15000</v>
      </c>
      <c r="R2085">
        <v>3</v>
      </c>
      <c r="S2085" s="8">
        <f>Table3[[#This Row],[Harga]]*Table3[[#This Row],[Quantity]]</f>
        <v>45000</v>
      </c>
      <c r="T2085">
        <v>0</v>
      </c>
      <c r="U2085" s="8">
        <f>Table3[[#This Row],[Discount]]*Table3[[#This Row],[Revenue]]</f>
        <v>0</v>
      </c>
      <c r="V2085" s="8">
        <f>Table3[[#This Row],[Revenue]]-Table3[[#This Row],[Total Discount]]</f>
        <v>45000</v>
      </c>
    </row>
    <row r="2086" spans="1:22" x14ac:dyDescent="0.35">
      <c r="A2086">
        <v>2082</v>
      </c>
      <c r="B2086" t="s">
        <v>5354</v>
      </c>
      <c r="C2086" s="5">
        <v>42707</v>
      </c>
      <c r="D2086" s="6">
        <v>2016</v>
      </c>
      <c r="E2086" s="5" t="s">
        <v>66</v>
      </c>
      <c r="F2086" s="7">
        <v>3</v>
      </c>
      <c r="G2086" t="s">
        <v>51</v>
      </c>
      <c r="H2086" t="s">
        <v>25</v>
      </c>
      <c r="I2086" t="s">
        <v>816</v>
      </c>
      <c r="J2086" t="s">
        <v>27</v>
      </c>
      <c r="K2086" t="s">
        <v>500</v>
      </c>
      <c r="L2086">
        <v>19134</v>
      </c>
      <c r="M2086" t="s">
        <v>5355</v>
      </c>
      <c r="N2086" t="s">
        <v>40</v>
      </c>
      <c r="O2086" t="s">
        <v>78</v>
      </c>
      <c r="P2086" t="s">
        <v>5356</v>
      </c>
      <c r="Q2086" s="8">
        <v>395000</v>
      </c>
      <c r="R2086">
        <v>4</v>
      </c>
      <c r="S2086" s="8">
        <f>Table3[[#This Row],[Harga]]*Table3[[#This Row],[Quantity]]</f>
        <v>1580000</v>
      </c>
      <c r="T2086">
        <v>0.2</v>
      </c>
      <c r="U2086" s="8">
        <f>Table3[[#This Row],[Discount]]*Table3[[#This Row],[Revenue]]</f>
        <v>316000</v>
      </c>
      <c r="V2086" s="8">
        <f>Table3[[#This Row],[Revenue]]-Table3[[#This Row],[Total Discount]]</f>
        <v>1264000</v>
      </c>
    </row>
    <row r="2087" spans="1:22" x14ac:dyDescent="0.35">
      <c r="A2087">
        <v>2083</v>
      </c>
      <c r="B2087" t="s">
        <v>5357</v>
      </c>
      <c r="C2087" s="5">
        <v>42348</v>
      </c>
      <c r="D2087" s="6">
        <v>2015</v>
      </c>
      <c r="E2087" s="5" t="s">
        <v>66</v>
      </c>
      <c r="F2087" s="7">
        <v>10</v>
      </c>
      <c r="G2087" t="s">
        <v>67</v>
      </c>
      <c r="H2087" t="s">
        <v>139</v>
      </c>
      <c r="I2087" t="s">
        <v>126</v>
      </c>
      <c r="J2087" t="s">
        <v>75</v>
      </c>
      <c r="K2087" t="s">
        <v>61</v>
      </c>
      <c r="L2087">
        <v>10024</v>
      </c>
      <c r="M2087" t="s">
        <v>3531</v>
      </c>
      <c r="N2087" t="s">
        <v>40</v>
      </c>
      <c r="O2087" t="s">
        <v>41</v>
      </c>
      <c r="P2087" t="s">
        <v>3532</v>
      </c>
      <c r="Q2087" s="8">
        <v>15000</v>
      </c>
      <c r="R2087">
        <v>1</v>
      </c>
      <c r="S2087" s="8">
        <f>Table3[[#This Row],[Harga]]*Table3[[#This Row],[Quantity]]</f>
        <v>15000</v>
      </c>
      <c r="T2087">
        <v>0</v>
      </c>
      <c r="U2087" s="8">
        <f>Table3[[#This Row],[Discount]]*Table3[[#This Row],[Revenue]]</f>
        <v>0</v>
      </c>
      <c r="V2087" s="8">
        <f>Table3[[#This Row],[Revenue]]-Table3[[#This Row],[Total Discount]]</f>
        <v>15000</v>
      </c>
    </row>
    <row r="2088" spans="1:22" x14ac:dyDescent="0.35">
      <c r="A2088">
        <v>2084</v>
      </c>
      <c r="B2088" t="s">
        <v>5358</v>
      </c>
      <c r="C2088" s="5">
        <v>41943</v>
      </c>
      <c r="D2088" s="6">
        <v>2014</v>
      </c>
      <c r="E2088" s="5" t="s">
        <v>44</v>
      </c>
      <c r="F2088" s="7">
        <v>31</v>
      </c>
      <c r="G2088" t="s">
        <v>67</v>
      </c>
      <c r="H2088" t="s">
        <v>25</v>
      </c>
      <c r="I2088" t="s">
        <v>3155</v>
      </c>
      <c r="J2088" t="s">
        <v>27</v>
      </c>
      <c r="K2088" t="s">
        <v>500</v>
      </c>
      <c r="L2088">
        <v>2920</v>
      </c>
      <c r="M2088" t="s">
        <v>4082</v>
      </c>
      <c r="N2088" t="s">
        <v>40</v>
      </c>
      <c r="O2088" t="s">
        <v>96</v>
      </c>
      <c r="P2088" t="s">
        <v>4083</v>
      </c>
      <c r="Q2088" s="8">
        <v>8000</v>
      </c>
      <c r="R2088">
        <v>5</v>
      </c>
      <c r="S2088" s="8">
        <f>Table3[[#This Row],[Harga]]*Table3[[#This Row],[Quantity]]</f>
        <v>40000</v>
      </c>
      <c r="T2088">
        <v>0</v>
      </c>
      <c r="U2088" s="8">
        <f>Table3[[#This Row],[Discount]]*Table3[[#This Row],[Revenue]]</f>
        <v>0</v>
      </c>
      <c r="V2088" s="8">
        <f>Table3[[#This Row],[Revenue]]-Table3[[#This Row],[Total Discount]]</f>
        <v>40000</v>
      </c>
    </row>
    <row r="2089" spans="1:22" x14ac:dyDescent="0.35">
      <c r="A2089">
        <v>2085</v>
      </c>
      <c r="B2089" t="s">
        <v>5359</v>
      </c>
      <c r="C2089" s="5">
        <v>43078</v>
      </c>
      <c r="D2089" s="6">
        <v>2017</v>
      </c>
      <c r="E2089" s="5" t="s">
        <v>66</v>
      </c>
      <c r="F2089" s="7">
        <v>9</v>
      </c>
      <c r="G2089" t="s">
        <v>67</v>
      </c>
      <c r="H2089" t="s">
        <v>139</v>
      </c>
      <c r="I2089" t="s">
        <v>5360</v>
      </c>
      <c r="J2089" t="s">
        <v>27</v>
      </c>
      <c r="K2089" t="s">
        <v>53</v>
      </c>
      <c r="L2089">
        <v>60623</v>
      </c>
      <c r="M2089" t="s">
        <v>5361</v>
      </c>
      <c r="N2089" t="s">
        <v>40</v>
      </c>
      <c r="O2089" t="s">
        <v>63</v>
      </c>
      <c r="P2089" t="s">
        <v>5362</v>
      </c>
      <c r="Q2089" s="8">
        <v>16000</v>
      </c>
      <c r="R2089">
        <v>2</v>
      </c>
      <c r="S2089" s="8">
        <f>Table3[[#This Row],[Harga]]*Table3[[#This Row],[Quantity]]</f>
        <v>32000</v>
      </c>
      <c r="T2089">
        <v>0.2</v>
      </c>
      <c r="U2089" s="8">
        <f>Table3[[#This Row],[Discount]]*Table3[[#This Row],[Revenue]]</f>
        <v>6400</v>
      </c>
      <c r="V2089" s="8">
        <f>Table3[[#This Row],[Revenue]]-Table3[[#This Row],[Total Discount]]</f>
        <v>25600</v>
      </c>
    </row>
    <row r="2090" spans="1:22" x14ac:dyDescent="0.35">
      <c r="A2090">
        <v>2086</v>
      </c>
      <c r="B2090" t="s">
        <v>5363</v>
      </c>
      <c r="C2090" s="5">
        <v>41764</v>
      </c>
      <c r="D2090" s="6">
        <v>2014</v>
      </c>
      <c r="E2090" s="5" t="s">
        <v>87</v>
      </c>
      <c r="F2090" s="7">
        <v>5</v>
      </c>
      <c r="G2090" t="s">
        <v>24</v>
      </c>
      <c r="H2090" t="s">
        <v>59</v>
      </c>
      <c r="I2090" t="s">
        <v>5074</v>
      </c>
      <c r="J2090" t="s">
        <v>27</v>
      </c>
      <c r="K2090" t="s">
        <v>69</v>
      </c>
      <c r="L2090">
        <v>40475</v>
      </c>
      <c r="M2090" t="s">
        <v>3935</v>
      </c>
      <c r="N2090" t="s">
        <v>40</v>
      </c>
      <c r="O2090" t="s">
        <v>63</v>
      </c>
      <c r="P2090" t="s">
        <v>3936</v>
      </c>
      <c r="Q2090" s="8">
        <v>16000</v>
      </c>
      <c r="R2090">
        <v>3</v>
      </c>
      <c r="S2090" s="8">
        <f>Table3[[#This Row],[Harga]]*Table3[[#This Row],[Quantity]]</f>
        <v>48000</v>
      </c>
      <c r="T2090">
        <v>0</v>
      </c>
      <c r="U2090" s="8">
        <f>Table3[[#This Row],[Discount]]*Table3[[#This Row],[Revenue]]</f>
        <v>0</v>
      </c>
      <c r="V2090" s="8">
        <f>Table3[[#This Row],[Revenue]]-Table3[[#This Row],[Total Discount]]</f>
        <v>48000</v>
      </c>
    </row>
    <row r="2091" spans="1:22" x14ac:dyDescent="0.35">
      <c r="A2091">
        <v>2087</v>
      </c>
      <c r="B2091" t="s">
        <v>5364</v>
      </c>
      <c r="C2091" s="5">
        <v>42433</v>
      </c>
      <c r="D2091" s="6">
        <v>2016</v>
      </c>
      <c r="E2091" s="5" t="s">
        <v>159</v>
      </c>
      <c r="F2091" s="7">
        <v>4</v>
      </c>
      <c r="G2091" t="s">
        <v>51</v>
      </c>
      <c r="H2091" t="s">
        <v>139</v>
      </c>
      <c r="I2091" t="s">
        <v>2628</v>
      </c>
      <c r="J2091" t="s">
        <v>27</v>
      </c>
      <c r="K2091" t="s">
        <v>248</v>
      </c>
      <c r="L2091">
        <v>46544</v>
      </c>
      <c r="M2091" t="s">
        <v>5365</v>
      </c>
      <c r="N2091" t="s">
        <v>40</v>
      </c>
      <c r="O2091" t="s">
        <v>71</v>
      </c>
      <c r="P2091" t="s">
        <v>5366</v>
      </c>
      <c r="Q2091" s="8">
        <v>129000</v>
      </c>
      <c r="R2091">
        <v>3</v>
      </c>
      <c r="S2091" s="8">
        <f>Table3[[#This Row],[Harga]]*Table3[[#This Row],[Quantity]]</f>
        <v>387000</v>
      </c>
      <c r="T2091">
        <v>0</v>
      </c>
      <c r="U2091" s="8">
        <f>Table3[[#This Row],[Discount]]*Table3[[#This Row],[Revenue]]</f>
        <v>0</v>
      </c>
      <c r="V2091" s="8">
        <f>Table3[[#This Row],[Revenue]]-Table3[[#This Row],[Total Discount]]</f>
        <v>387000</v>
      </c>
    </row>
    <row r="2092" spans="1:22" x14ac:dyDescent="0.35">
      <c r="A2092">
        <v>2088</v>
      </c>
      <c r="B2092" t="s">
        <v>5367</v>
      </c>
      <c r="C2092" s="5">
        <v>41973</v>
      </c>
      <c r="D2092" s="6">
        <v>2014</v>
      </c>
      <c r="E2092" s="5" t="s">
        <v>23</v>
      </c>
      <c r="F2092" s="7">
        <v>30</v>
      </c>
      <c r="G2092" t="s">
        <v>51</v>
      </c>
      <c r="H2092" t="s">
        <v>25</v>
      </c>
      <c r="I2092" t="s">
        <v>710</v>
      </c>
      <c r="J2092" t="s">
        <v>27</v>
      </c>
      <c r="K2092" t="s">
        <v>274</v>
      </c>
      <c r="L2092">
        <v>10550</v>
      </c>
      <c r="M2092" t="s">
        <v>5368</v>
      </c>
      <c r="N2092" t="s">
        <v>40</v>
      </c>
      <c r="O2092" t="s">
        <v>143</v>
      </c>
      <c r="P2092" t="s">
        <v>5369</v>
      </c>
      <c r="Q2092" s="8">
        <v>63000</v>
      </c>
      <c r="R2092">
        <v>4</v>
      </c>
      <c r="S2092" s="8">
        <f>Table3[[#This Row],[Harga]]*Table3[[#This Row],[Quantity]]</f>
        <v>252000</v>
      </c>
      <c r="T2092">
        <v>0</v>
      </c>
      <c r="U2092" s="8">
        <f>Table3[[#This Row],[Discount]]*Table3[[#This Row],[Revenue]]</f>
        <v>0</v>
      </c>
      <c r="V2092" s="8">
        <f>Table3[[#This Row],[Revenue]]-Table3[[#This Row],[Total Discount]]</f>
        <v>252000</v>
      </c>
    </row>
    <row r="2093" spans="1:22" x14ac:dyDescent="0.35">
      <c r="A2093">
        <v>2089</v>
      </c>
      <c r="B2093" t="s">
        <v>5370</v>
      </c>
      <c r="C2093" s="5">
        <v>42053</v>
      </c>
      <c r="D2093" s="6">
        <v>2015</v>
      </c>
      <c r="E2093" s="5" t="s">
        <v>344</v>
      </c>
      <c r="F2093" s="7">
        <v>18</v>
      </c>
      <c r="G2093" t="s">
        <v>51</v>
      </c>
      <c r="H2093" t="s">
        <v>139</v>
      </c>
      <c r="I2093" t="s">
        <v>2293</v>
      </c>
      <c r="J2093" t="s">
        <v>37</v>
      </c>
      <c r="K2093" t="s">
        <v>28</v>
      </c>
      <c r="L2093">
        <v>90004</v>
      </c>
      <c r="M2093" t="s">
        <v>5371</v>
      </c>
      <c r="N2093" t="s">
        <v>40</v>
      </c>
      <c r="O2093" t="s">
        <v>41</v>
      </c>
      <c r="P2093" t="s">
        <v>5372</v>
      </c>
      <c r="Q2093" s="8">
        <v>10000</v>
      </c>
      <c r="R2093">
        <v>3</v>
      </c>
      <c r="S2093" s="8">
        <f>Table3[[#This Row],[Harga]]*Table3[[#This Row],[Quantity]]</f>
        <v>30000</v>
      </c>
      <c r="T2093">
        <v>0</v>
      </c>
      <c r="U2093" s="8">
        <f>Table3[[#This Row],[Discount]]*Table3[[#This Row],[Revenue]]</f>
        <v>0</v>
      </c>
      <c r="V2093" s="8">
        <f>Table3[[#This Row],[Revenue]]-Table3[[#This Row],[Total Discount]]</f>
        <v>30000</v>
      </c>
    </row>
    <row r="2094" spans="1:22" x14ac:dyDescent="0.35">
      <c r="A2094">
        <v>2090</v>
      </c>
      <c r="B2094" t="s">
        <v>5373</v>
      </c>
      <c r="C2094" s="5">
        <v>42826</v>
      </c>
      <c r="D2094" s="6">
        <v>2017</v>
      </c>
      <c r="E2094" s="5" t="s">
        <v>58</v>
      </c>
      <c r="F2094" s="7">
        <v>1</v>
      </c>
      <c r="G2094" t="s">
        <v>24</v>
      </c>
      <c r="H2094" t="s">
        <v>25</v>
      </c>
      <c r="I2094" t="s">
        <v>4848</v>
      </c>
      <c r="J2094" t="s">
        <v>37</v>
      </c>
      <c r="K2094" t="s">
        <v>283</v>
      </c>
      <c r="L2094">
        <v>94110</v>
      </c>
      <c r="M2094" t="s">
        <v>5374</v>
      </c>
      <c r="N2094" t="s">
        <v>30</v>
      </c>
      <c r="O2094" t="s">
        <v>31</v>
      </c>
      <c r="P2094" t="s">
        <v>5375</v>
      </c>
      <c r="Q2094" s="8">
        <v>483000</v>
      </c>
      <c r="R2094">
        <v>8</v>
      </c>
      <c r="S2094" s="8">
        <f>Table3[[#This Row],[Harga]]*Table3[[#This Row],[Quantity]]</f>
        <v>3864000</v>
      </c>
      <c r="T2094">
        <v>0.15</v>
      </c>
      <c r="U2094" s="8">
        <f>Table3[[#This Row],[Discount]]*Table3[[#This Row],[Revenue]]</f>
        <v>579600</v>
      </c>
      <c r="V2094" s="8">
        <f>Table3[[#This Row],[Revenue]]-Table3[[#This Row],[Total Discount]]</f>
        <v>3284400</v>
      </c>
    </row>
    <row r="2095" spans="1:22" x14ac:dyDescent="0.35">
      <c r="A2095">
        <v>2091</v>
      </c>
      <c r="B2095" t="s">
        <v>5376</v>
      </c>
      <c r="C2095" s="5">
        <v>42897</v>
      </c>
      <c r="D2095" s="6">
        <v>2017</v>
      </c>
      <c r="E2095" s="5" t="s">
        <v>34</v>
      </c>
      <c r="F2095" s="7">
        <v>11</v>
      </c>
      <c r="G2095" t="s">
        <v>67</v>
      </c>
      <c r="H2095" t="s">
        <v>139</v>
      </c>
      <c r="I2095" t="s">
        <v>2513</v>
      </c>
      <c r="J2095" t="s">
        <v>27</v>
      </c>
      <c r="K2095" t="s">
        <v>61</v>
      </c>
      <c r="L2095">
        <v>98103</v>
      </c>
      <c r="M2095" t="s">
        <v>5377</v>
      </c>
      <c r="N2095" t="s">
        <v>40</v>
      </c>
      <c r="O2095" t="s">
        <v>63</v>
      </c>
      <c r="P2095" t="s">
        <v>5378</v>
      </c>
      <c r="Q2095" s="8">
        <v>38000</v>
      </c>
      <c r="R2095">
        <v>2</v>
      </c>
      <c r="S2095" s="8">
        <f>Table3[[#This Row],[Harga]]*Table3[[#This Row],[Quantity]]</f>
        <v>76000</v>
      </c>
      <c r="T2095">
        <v>0</v>
      </c>
      <c r="U2095" s="8">
        <f>Table3[[#This Row],[Discount]]*Table3[[#This Row],[Revenue]]</f>
        <v>0</v>
      </c>
      <c r="V2095" s="8">
        <f>Table3[[#This Row],[Revenue]]-Table3[[#This Row],[Total Discount]]</f>
        <v>76000</v>
      </c>
    </row>
    <row r="2096" spans="1:22" x14ac:dyDescent="0.35">
      <c r="A2096">
        <v>2092</v>
      </c>
      <c r="B2096" t="s">
        <v>5379</v>
      </c>
      <c r="C2096" s="5">
        <v>42643</v>
      </c>
      <c r="D2096" s="6">
        <v>2016</v>
      </c>
      <c r="E2096" s="5" t="s">
        <v>111</v>
      </c>
      <c r="F2096" s="7">
        <v>30</v>
      </c>
      <c r="G2096" t="s">
        <v>51</v>
      </c>
      <c r="H2096" t="s">
        <v>139</v>
      </c>
      <c r="I2096" t="s">
        <v>4537</v>
      </c>
      <c r="J2096" t="s">
        <v>27</v>
      </c>
      <c r="K2096" t="s">
        <v>193</v>
      </c>
      <c r="L2096">
        <v>62301</v>
      </c>
      <c r="M2096" t="s">
        <v>472</v>
      </c>
      <c r="N2096" t="s">
        <v>40</v>
      </c>
      <c r="O2096" t="s">
        <v>71</v>
      </c>
      <c r="P2096" t="s">
        <v>473</v>
      </c>
      <c r="Q2096" s="8">
        <v>3000</v>
      </c>
      <c r="R2096">
        <v>2</v>
      </c>
      <c r="S2096" s="8">
        <f>Table3[[#This Row],[Harga]]*Table3[[#This Row],[Quantity]]</f>
        <v>6000</v>
      </c>
      <c r="T2096">
        <v>0.8</v>
      </c>
      <c r="U2096" s="8">
        <f>Table3[[#This Row],[Discount]]*Table3[[#This Row],[Revenue]]</f>
        <v>4800</v>
      </c>
      <c r="V2096" s="8">
        <f>Table3[[#This Row],[Revenue]]-Table3[[#This Row],[Total Discount]]</f>
        <v>1200</v>
      </c>
    </row>
    <row r="2097" spans="1:22" x14ac:dyDescent="0.35">
      <c r="A2097">
        <v>2093</v>
      </c>
      <c r="B2097" t="s">
        <v>5380</v>
      </c>
      <c r="C2097" s="5">
        <v>41986</v>
      </c>
      <c r="D2097" s="6">
        <v>2014</v>
      </c>
      <c r="E2097" s="5" t="s">
        <v>66</v>
      </c>
      <c r="F2097" s="7">
        <v>13</v>
      </c>
      <c r="G2097" t="s">
        <v>51</v>
      </c>
      <c r="H2097" t="s">
        <v>139</v>
      </c>
      <c r="I2097" t="s">
        <v>1091</v>
      </c>
      <c r="J2097" t="s">
        <v>37</v>
      </c>
      <c r="K2097" t="s">
        <v>118</v>
      </c>
      <c r="L2097">
        <v>60623</v>
      </c>
      <c r="M2097" t="s">
        <v>5381</v>
      </c>
      <c r="N2097" t="s">
        <v>30</v>
      </c>
      <c r="O2097" t="s">
        <v>55</v>
      </c>
      <c r="P2097" t="s">
        <v>5382</v>
      </c>
      <c r="Q2097" s="8">
        <v>95000</v>
      </c>
      <c r="R2097">
        <v>3</v>
      </c>
      <c r="S2097" s="8">
        <f>Table3[[#This Row],[Harga]]*Table3[[#This Row],[Quantity]]</f>
        <v>285000</v>
      </c>
      <c r="T2097">
        <v>0.6</v>
      </c>
      <c r="U2097" s="8">
        <f>Table3[[#This Row],[Discount]]*Table3[[#This Row],[Revenue]]</f>
        <v>171000</v>
      </c>
      <c r="V2097" s="8">
        <f>Table3[[#This Row],[Revenue]]-Table3[[#This Row],[Total Discount]]</f>
        <v>114000</v>
      </c>
    </row>
    <row r="2098" spans="1:22" x14ac:dyDescent="0.35">
      <c r="A2098">
        <v>2094</v>
      </c>
      <c r="B2098" t="s">
        <v>5383</v>
      </c>
      <c r="C2098" s="5">
        <v>43050</v>
      </c>
      <c r="D2098" s="6">
        <v>2017</v>
      </c>
      <c r="E2098" s="5" t="s">
        <v>23</v>
      </c>
      <c r="F2098" s="7">
        <v>11</v>
      </c>
      <c r="G2098" t="s">
        <v>35</v>
      </c>
      <c r="H2098" t="s">
        <v>25</v>
      </c>
      <c r="I2098" t="s">
        <v>3285</v>
      </c>
      <c r="J2098" t="s">
        <v>27</v>
      </c>
      <c r="K2098" t="s">
        <v>329</v>
      </c>
      <c r="L2098">
        <v>50322</v>
      </c>
      <c r="M2098" t="s">
        <v>5384</v>
      </c>
      <c r="N2098" t="s">
        <v>40</v>
      </c>
      <c r="O2098" t="s">
        <v>180</v>
      </c>
      <c r="P2098" t="s">
        <v>5385</v>
      </c>
      <c r="Q2098" s="8">
        <v>46000</v>
      </c>
      <c r="R2098">
        <v>4</v>
      </c>
      <c r="S2098" s="8">
        <f>Table3[[#This Row],[Harga]]*Table3[[#This Row],[Quantity]]</f>
        <v>184000</v>
      </c>
      <c r="T2098">
        <v>0</v>
      </c>
      <c r="U2098" s="8">
        <f>Table3[[#This Row],[Discount]]*Table3[[#This Row],[Revenue]]</f>
        <v>0</v>
      </c>
      <c r="V2098" s="8">
        <f>Table3[[#This Row],[Revenue]]-Table3[[#This Row],[Total Discount]]</f>
        <v>184000</v>
      </c>
    </row>
    <row r="2099" spans="1:22" x14ac:dyDescent="0.35">
      <c r="A2099">
        <v>2095</v>
      </c>
      <c r="B2099" t="s">
        <v>5386</v>
      </c>
      <c r="C2099" s="5">
        <v>42009</v>
      </c>
      <c r="D2099" s="6">
        <v>2015</v>
      </c>
      <c r="E2099" s="5" t="s">
        <v>115</v>
      </c>
      <c r="F2099" s="7">
        <v>5</v>
      </c>
      <c r="G2099" t="s">
        <v>51</v>
      </c>
      <c r="H2099" t="s">
        <v>139</v>
      </c>
      <c r="I2099" t="s">
        <v>1221</v>
      </c>
      <c r="J2099" t="s">
        <v>75</v>
      </c>
      <c r="K2099" t="s">
        <v>89</v>
      </c>
      <c r="L2099">
        <v>98103</v>
      </c>
      <c r="M2099" t="s">
        <v>871</v>
      </c>
      <c r="N2099" t="s">
        <v>30</v>
      </c>
      <c r="O2099" t="s">
        <v>108</v>
      </c>
      <c r="P2099" t="s">
        <v>872</v>
      </c>
      <c r="Q2099" s="8">
        <v>208000</v>
      </c>
      <c r="R2099">
        <v>1</v>
      </c>
      <c r="S2099" s="8">
        <f>Table3[[#This Row],[Harga]]*Table3[[#This Row],[Quantity]]</f>
        <v>208000</v>
      </c>
      <c r="T2099">
        <v>0.2</v>
      </c>
      <c r="U2099" s="8">
        <f>Table3[[#This Row],[Discount]]*Table3[[#This Row],[Revenue]]</f>
        <v>41600</v>
      </c>
      <c r="V2099" s="8">
        <f>Table3[[#This Row],[Revenue]]-Table3[[#This Row],[Total Discount]]</f>
        <v>166400</v>
      </c>
    </row>
    <row r="2100" spans="1:22" x14ac:dyDescent="0.35">
      <c r="A2100">
        <v>2096</v>
      </c>
      <c r="B2100" t="s">
        <v>5387</v>
      </c>
      <c r="C2100" s="5">
        <v>42453</v>
      </c>
      <c r="D2100" s="6">
        <v>2016</v>
      </c>
      <c r="E2100" s="5" t="s">
        <v>159</v>
      </c>
      <c r="F2100" s="7">
        <v>24</v>
      </c>
      <c r="G2100" t="s">
        <v>67</v>
      </c>
      <c r="H2100" t="s">
        <v>139</v>
      </c>
      <c r="I2100" t="s">
        <v>2622</v>
      </c>
      <c r="J2100" t="s">
        <v>37</v>
      </c>
      <c r="K2100" t="s">
        <v>53</v>
      </c>
      <c r="L2100">
        <v>47374</v>
      </c>
      <c r="M2100" t="s">
        <v>5388</v>
      </c>
      <c r="N2100" t="s">
        <v>40</v>
      </c>
      <c r="O2100" t="s">
        <v>63</v>
      </c>
      <c r="P2100" t="s">
        <v>5389</v>
      </c>
      <c r="Q2100" s="8">
        <v>23000</v>
      </c>
      <c r="R2100">
        <v>1</v>
      </c>
      <c r="S2100" s="8">
        <f>Table3[[#This Row],[Harga]]*Table3[[#This Row],[Quantity]]</f>
        <v>23000</v>
      </c>
      <c r="T2100">
        <v>0</v>
      </c>
      <c r="U2100" s="8">
        <f>Table3[[#This Row],[Discount]]*Table3[[#This Row],[Revenue]]</f>
        <v>0</v>
      </c>
      <c r="V2100" s="8">
        <f>Table3[[#This Row],[Revenue]]-Table3[[#This Row],[Total Discount]]</f>
        <v>23000</v>
      </c>
    </row>
    <row r="2101" spans="1:22" x14ac:dyDescent="0.35">
      <c r="A2101">
        <v>2097</v>
      </c>
      <c r="B2101" t="s">
        <v>5390</v>
      </c>
      <c r="C2101" s="5">
        <v>42921</v>
      </c>
      <c r="D2101" s="6">
        <v>2017</v>
      </c>
      <c r="E2101" s="5" t="s">
        <v>104</v>
      </c>
      <c r="F2101" s="7">
        <v>5</v>
      </c>
      <c r="G2101" t="s">
        <v>35</v>
      </c>
      <c r="H2101" t="s">
        <v>25</v>
      </c>
      <c r="I2101" t="s">
        <v>1561</v>
      </c>
      <c r="J2101" t="s">
        <v>37</v>
      </c>
      <c r="K2101" t="s">
        <v>118</v>
      </c>
      <c r="L2101">
        <v>75220</v>
      </c>
      <c r="M2101" t="s">
        <v>1706</v>
      </c>
      <c r="N2101" t="s">
        <v>30</v>
      </c>
      <c r="O2101" t="s">
        <v>55</v>
      </c>
      <c r="P2101" t="s">
        <v>1707</v>
      </c>
      <c r="Q2101" s="8">
        <v>517000</v>
      </c>
      <c r="R2101">
        <v>9</v>
      </c>
      <c r="S2101" s="8">
        <f>Table3[[#This Row],[Harga]]*Table3[[#This Row],[Quantity]]</f>
        <v>4653000</v>
      </c>
      <c r="T2101">
        <v>0.6</v>
      </c>
      <c r="U2101" s="8">
        <f>Table3[[#This Row],[Discount]]*Table3[[#This Row],[Revenue]]</f>
        <v>2791800</v>
      </c>
      <c r="V2101" s="8">
        <f>Table3[[#This Row],[Revenue]]-Table3[[#This Row],[Total Discount]]</f>
        <v>1861200</v>
      </c>
    </row>
    <row r="2102" spans="1:22" x14ac:dyDescent="0.35">
      <c r="A2102">
        <v>2098</v>
      </c>
      <c r="B2102" t="s">
        <v>5391</v>
      </c>
      <c r="C2102" s="5">
        <v>41903</v>
      </c>
      <c r="D2102" s="6">
        <v>2014</v>
      </c>
      <c r="E2102" s="5" t="s">
        <v>111</v>
      </c>
      <c r="F2102" s="7">
        <v>21</v>
      </c>
      <c r="G2102" t="s">
        <v>51</v>
      </c>
      <c r="H2102" t="s">
        <v>25</v>
      </c>
      <c r="I2102" t="s">
        <v>126</v>
      </c>
      <c r="J2102" t="s">
        <v>75</v>
      </c>
      <c r="K2102" t="s">
        <v>118</v>
      </c>
      <c r="L2102">
        <v>19143</v>
      </c>
      <c r="M2102" t="s">
        <v>2589</v>
      </c>
      <c r="N2102" t="s">
        <v>40</v>
      </c>
      <c r="O2102" t="s">
        <v>63</v>
      </c>
      <c r="P2102" t="s">
        <v>2590</v>
      </c>
      <c r="Q2102" s="8">
        <v>12000</v>
      </c>
      <c r="R2102">
        <v>3</v>
      </c>
      <c r="S2102" s="8">
        <f>Table3[[#This Row],[Harga]]*Table3[[#This Row],[Quantity]]</f>
        <v>36000</v>
      </c>
      <c r="T2102">
        <v>0.2</v>
      </c>
      <c r="U2102" s="8">
        <f>Table3[[#This Row],[Discount]]*Table3[[#This Row],[Revenue]]</f>
        <v>7200</v>
      </c>
      <c r="V2102" s="8">
        <f>Table3[[#This Row],[Revenue]]-Table3[[#This Row],[Total Discount]]</f>
        <v>28800</v>
      </c>
    </row>
    <row r="2103" spans="1:22" x14ac:dyDescent="0.35">
      <c r="A2103">
        <v>2099</v>
      </c>
      <c r="B2103" t="s">
        <v>5392</v>
      </c>
      <c r="C2103" s="5">
        <v>42574</v>
      </c>
      <c r="D2103" s="6">
        <v>2016</v>
      </c>
      <c r="E2103" s="5" t="s">
        <v>104</v>
      </c>
      <c r="F2103" s="7">
        <v>23</v>
      </c>
      <c r="G2103" t="s">
        <v>67</v>
      </c>
      <c r="H2103" t="s">
        <v>139</v>
      </c>
      <c r="I2103" t="s">
        <v>5393</v>
      </c>
      <c r="J2103" t="s">
        <v>75</v>
      </c>
      <c r="K2103" t="s">
        <v>420</v>
      </c>
      <c r="L2103">
        <v>61107</v>
      </c>
      <c r="M2103" t="s">
        <v>5394</v>
      </c>
      <c r="N2103" t="s">
        <v>40</v>
      </c>
      <c r="O2103" t="s">
        <v>71</v>
      </c>
      <c r="P2103" t="s">
        <v>5395</v>
      </c>
      <c r="Q2103" s="8">
        <v>12000</v>
      </c>
      <c r="R2103">
        <v>4</v>
      </c>
      <c r="S2103" s="8">
        <f>Table3[[#This Row],[Harga]]*Table3[[#This Row],[Quantity]]</f>
        <v>48000</v>
      </c>
      <c r="T2103">
        <v>0.8</v>
      </c>
      <c r="U2103" s="8">
        <f>Table3[[#This Row],[Discount]]*Table3[[#This Row],[Revenue]]</f>
        <v>38400</v>
      </c>
      <c r="V2103" s="8">
        <f>Table3[[#This Row],[Revenue]]-Table3[[#This Row],[Total Discount]]</f>
        <v>9600</v>
      </c>
    </row>
    <row r="2104" spans="1:22" x14ac:dyDescent="0.35">
      <c r="A2104">
        <v>2100</v>
      </c>
      <c r="B2104" t="s">
        <v>5396</v>
      </c>
      <c r="C2104" s="5">
        <v>42976</v>
      </c>
      <c r="D2104" s="6">
        <v>2017</v>
      </c>
      <c r="E2104" s="5" t="s">
        <v>93</v>
      </c>
      <c r="F2104" s="7">
        <v>29</v>
      </c>
      <c r="G2104" t="s">
        <v>35</v>
      </c>
      <c r="H2104" t="s">
        <v>25</v>
      </c>
      <c r="I2104" t="s">
        <v>3031</v>
      </c>
      <c r="J2104" t="s">
        <v>37</v>
      </c>
      <c r="K2104" t="s">
        <v>236</v>
      </c>
      <c r="L2104">
        <v>19134</v>
      </c>
      <c r="M2104" t="s">
        <v>5397</v>
      </c>
      <c r="N2104" t="s">
        <v>40</v>
      </c>
      <c r="O2104" t="s">
        <v>96</v>
      </c>
      <c r="P2104" t="s">
        <v>5398</v>
      </c>
      <c r="Q2104" s="8">
        <v>10000</v>
      </c>
      <c r="R2104">
        <v>7</v>
      </c>
      <c r="S2104" s="8">
        <f>Table3[[#This Row],[Harga]]*Table3[[#This Row],[Quantity]]</f>
        <v>70000</v>
      </c>
      <c r="T2104">
        <v>0.2</v>
      </c>
      <c r="U2104" s="8">
        <f>Table3[[#This Row],[Discount]]*Table3[[#This Row],[Revenue]]</f>
        <v>14000</v>
      </c>
      <c r="V2104" s="8">
        <f>Table3[[#This Row],[Revenue]]-Table3[[#This Row],[Total Discount]]</f>
        <v>56000</v>
      </c>
    </row>
    <row r="2105" spans="1:22" x14ac:dyDescent="0.35">
      <c r="A2105">
        <v>2101</v>
      </c>
      <c r="B2105" t="s">
        <v>5399</v>
      </c>
      <c r="C2105" s="5">
        <v>42820</v>
      </c>
      <c r="D2105" s="6">
        <v>2017</v>
      </c>
      <c r="E2105" s="5" t="s">
        <v>159</v>
      </c>
      <c r="F2105" s="7">
        <v>26</v>
      </c>
      <c r="G2105" t="s">
        <v>35</v>
      </c>
      <c r="H2105" t="s">
        <v>25</v>
      </c>
      <c r="I2105" t="s">
        <v>3451</v>
      </c>
      <c r="J2105" t="s">
        <v>75</v>
      </c>
      <c r="K2105" t="s">
        <v>141</v>
      </c>
      <c r="L2105">
        <v>98105</v>
      </c>
      <c r="M2105" t="s">
        <v>5400</v>
      </c>
      <c r="N2105" t="s">
        <v>40</v>
      </c>
      <c r="O2105" t="s">
        <v>96</v>
      </c>
      <c r="P2105" t="s">
        <v>5401</v>
      </c>
      <c r="Q2105" s="8">
        <v>20000</v>
      </c>
      <c r="R2105">
        <v>1</v>
      </c>
      <c r="S2105" s="8">
        <f>Table3[[#This Row],[Harga]]*Table3[[#This Row],[Quantity]]</f>
        <v>20000</v>
      </c>
      <c r="T2105">
        <v>0</v>
      </c>
      <c r="U2105" s="8">
        <f>Table3[[#This Row],[Discount]]*Table3[[#This Row],[Revenue]]</f>
        <v>0</v>
      </c>
      <c r="V2105" s="8">
        <f>Table3[[#This Row],[Revenue]]-Table3[[#This Row],[Total Discount]]</f>
        <v>20000</v>
      </c>
    </row>
    <row r="2106" spans="1:22" x14ac:dyDescent="0.35">
      <c r="A2106">
        <v>2102</v>
      </c>
      <c r="B2106" t="s">
        <v>5402</v>
      </c>
      <c r="C2106" s="5">
        <v>43098</v>
      </c>
      <c r="D2106" s="6">
        <v>2017</v>
      </c>
      <c r="E2106" s="5" t="s">
        <v>66</v>
      </c>
      <c r="F2106" s="7">
        <v>29</v>
      </c>
      <c r="G2106" t="s">
        <v>67</v>
      </c>
      <c r="H2106" t="s">
        <v>59</v>
      </c>
      <c r="I2106" t="s">
        <v>217</v>
      </c>
      <c r="J2106" t="s">
        <v>37</v>
      </c>
      <c r="K2106" t="s">
        <v>28</v>
      </c>
      <c r="L2106">
        <v>49505</v>
      </c>
      <c r="M2106" t="s">
        <v>2554</v>
      </c>
      <c r="N2106" t="s">
        <v>40</v>
      </c>
      <c r="O2106" t="s">
        <v>63</v>
      </c>
      <c r="P2106" t="s">
        <v>2555</v>
      </c>
      <c r="Q2106" s="8">
        <v>336000</v>
      </c>
      <c r="R2106">
        <v>2</v>
      </c>
      <c r="S2106" s="8">
        <f>Table3[[#This Row],[Harga]]*Table3[[#This Row],[Quantity]]</f>
        <v>672000</v>
      </c>
      <c r="T2106">
        <v>0</v>
      </c>
      <c r="U2106" s="8">
        <f>Table3[[#This Row],[Discount]]*Table3[[#This Row],[Revenue]]</f>
        <v>0</v>
      </c>
      <c r="V2106" s="8">
        <f>Table3[[#This Row],[Revenue]]-Table3[[#This Row],[Total Discount]]</f>
        <v>672000</v>
      </c>
    </row>
    <row r="2107" spans="1:22" x14ac:dyDescent="0.35">
      <c r="A2107">
        <v>2103</v>
      </c>
      <c r="B2107" t="s">
        <v>5403</v>
      </c>
      <c r="C2107" s="5">
        <v>41902</v>
      </c>
      <c r="D2107" s="6">
        <v>2014</v>
      </c>
      <c r="E2107" s="5" t="s">
        <v>111</v>
      </c>
      <c r="F2107" s="7">
        <v>20</v>
      </c>
      <c r="G2107" t="s">
        <v>24</v>
      </c>
      <c r="H2107" t="s">
        <v>25</v>
      </c>
      <c r="I2107" t="s">
        <v>4251</v>
      </c>
      <c r="J2107" t="s">
        <v>75</v>
      </c>
      <c r="K2107" t="s">
        <v>46</v>
      </c>
      <c r="L2107">
        <v>90004</v>
      </c>
      <c r="M2107" t="s">
        <v>5404</v>
      </c>
      <c r="N2107" t="s">
        <v>40</v>
      </c>
      <c r="O2107" t="s">
        <v>78</v>
      </c>
      <c r="P2107" t="s">
        <v>806</v>
      </c>
      <c r="Q2107" s="8">
        <v>44000</v>
      </c>
      <c r="R2107">
        <v>4</v>
      </c>
      <c r="S2107" s="8">
        <f>Table3[[#This Row],[Harga]]*Table3[[#This Row],[Quantity]]</f>
        <v>176000</v>
      </c>
      <c r="T2107">
        <v>0</v>
      </c>
      <c r="U2107" s="8">
        <f>Table3[[#This Row],[Discount]]*Table3[[#This Row],[Revenue]]</f>
        <v>0</v>
      </c>
      <c r="V2107" s="8">
        <f>Table3[[#This Row],[Revenue]]-Table3[[#This Row],[Total Discount]]</f>
        <v>176000</v>
      </c>
    </row>
    <row r="2108" spans="1:22" x14ac:dyDescent="0.35">
      <c r="A2108">
        <v>2104</v>
      </c>
      <c r="B2108" t="s">
        <v>5405</v>
      </c>
      <c r="C2108" s="5">
        <v>42464</v>
      </c>
      <c r="D2108" s="6">
        <v>2016</v>
      </c>
      <c r="E2108" s="5" t="s">
        <v>58</v>
      </c>
      <c r="F2108" s="7">
        <v>4</v>
      </c>
      <c r="G2108" t="s">
        <v>24</v>
      </c>
      <c r="H2108" t="s">
        <v>25</v>
      </c>
      <c r="I2108" t="s">
        <v>2405</v>
      </c>
      <c r="J2108" t="s">
        <v>75</v>
      </c>
      <c r="K2108" t="s">
        <v>193</v>
      </c>
      <c r="L2108">
        <v>22153</v>
      </c>
      <c r="M2108" t="s">
        <v>5406</v>
      </c>
      <c r="N2108" t="s">
        <v>135</v>
      </c>
      <c r="O2108" t="s">
        <v>136</v>
      </c>
      <c r="P2108" t="s">
        <v>5407</v>
      </c>
      <c r="Q2108" s="8">
        <v>150000</v>
      </c>
      <c r="R2108">
        <v>3</v>
      </c>
      <c r="S2108" s="8">
        <f>Table3[[#This Row],[Harga]]*Table3[[#This Row],[Quantity]]</f>
        <v>450000</v>
      </c>
      <c r="T2108">
        <v>0</v>
      </c>
      <c r="U2108" s="8">
        <f>Table3[[#This Row],[Discount]]*Table3[[#This Row],[Revenue]]</f>
        <v>0</v>
      </c>
      <c r="V2108" s="8">
        <f>Table3[[#This Row],[Revenue]]-Table3[[#This Row],[Total Discount]]</f>
        <v>450000</v>
      </c>
    </row>
    <row r="2109" spans="1:22" x14ac:dyDescent="0.35">
      <c r="A2109">
        <v>2105</v>
      </c>
      <c r="B2109" t="s">
        <v>5408</v>
      </c>
      <c r="C2109" s="5">
        <v>41724</v>
      </c>
      <c r="D2109" s="6">
        <v>2014</v>
      </c>
      <c r="E2109" s="5" t="s">
        <v>159</v>
      </c>
      <c r="F2109" s="7">
        <v>26</v>
      </c>
      <c r="G2109" t="s">
        <v>35</v>
      </c>
      <c r="H2109" t="s">
        <v>139</v>
      </c>
      <c r="I2109" t="s">
        <v>353</v>
      </c>
      <c r="J2109" t="s">
        <v>37</v>
      </c>
      <c r="K2109" t="s">
        <v>113</v>
      </c>
      <c r="L2109">
        <v>90036</v>
      </c>
      <c r="M2109" t="s">
        <v>448</v>
      </c>
      <c r="N2109" t="s">
        <v>135</v>
      </c>
      <c r="O2109" t="s">
        <v>162</v>
      </c>
      <c r="P2109" t="s">
        <v>449</v>
      </c>
      <c r="Q2109" s="8">
        <v>177000</v>
      </c>
      <c r="R2109">
        <v>3</v>
      </c>
      <c r="S2109" s="8">
        <f>Table3[[#This Row],[Harga]]*Table3[[#This Row],[Quantity]]</f>
        <v>531000</v>
      </c>
      <c r="T2109">
        <v>0</v>
      </c>
      <c r="U2109" s="8">
        <f>Table3[[#This Row],[Discount]]*Table3[[#This Row],[Revenue]]</f>
        <v>0</v>
      </c>
      <c r="V2109" s="8">
        <f>Table3[[#This Row],[Revenue]]-Table3[[#This Row],[Total Discount]]</f>
        <v>531000</v>
      </c>
    </row>
    <row r="2110" spans="1:22" x14ac:dyDescent="0.35">
      <c r="A2110">
        <v>2106</v>
      </c>
      <c r="B2110" t="s">
        <v>5409</v>
      </c>
      <c r="C2110" s="5">
        <v>43067</v>
      </c>
      <c r="D2110" s="6">
        <v>2017</v>
      </c>
      <c r="E2110" s="5" t="s">
        <v>23</v>
      </c>
      <c r="F2110" s="7">
        <v>28</v>
      </c>
      <c r="G2110" t="s">
        <v>67</v>
      </c>
      <c r="H2110" t="s">
        <v>25</v>
      </c>
      <c r="I2110" t="s">
        <v>341</v>
      </c>
      <c r="J2110" t="s">
        <v>75</v>
      </c>
      <c r="K2110" t="s">
        <v>248</v>
      </c>
      <c r="L2110">
        <v>21215</v>
      </c>
      <c r="M2110" t="s">
        <v>3938</v>
      </c>
      <c r="N2110" t="s">
        <v>40</v>
      </c>
      <c r="O2110" t="s">
        <v>96</v>
      </c>
      <c r="P2110" t="s">
        <v>3939</v>
      </c>
      <c r="Q2110" s="8">
        <v>6000</v>
      </c>
      <c r="R2110">
        <v>1</v>
      </c>
      <c r="S2110" s="8">
        <f>Table3[[#This Row],[Harga]]*Table3[[#This Row],[Quantity]]</f>
        <v>6000</v>
      </c>
      <c r="T2110">
        <v>0</v>
      </c>
      <c r="U2110" s="8">
        <f>Table3[[#This Row],[Discount]]*Table3[[#This Row],[Revenue]]</f>
        <v>0</v>
      </c>
      <c r="V2110" s="8">
        <f>Table3[[#This Row],[Revenue]]-Table3[[#This Row],[Total Discount]]</f>
        <v>6000</v>
      </c>
    </row>
    <row r="2111" spans="1:22" x14ac:dyDescent="0.35">
      <c r="A2111">
        <v>2107</v>
      </c>
      <c r="B2111" t="s">
        <v>5410</v>
      </c>
      <c r="C2111" s="5">
        <v>42705</v>
      </c>
      <c r="D2111" s="6">
        <v>2016</v>
      </c>
      <c r="E2111" s="5" t="s">
        <v>66</v>
      </c>
      <c r="F2111" s="7">
        <v>1</v>
      </c>
      <c r="G2111" t="s">
        <v>51</v>
      </c>
      <c r="H2111" t="s">
        <v>25</v>
      </c>
      <c r="I2111" t="s">
        <v>424</v>
      </c>
      <c r="J2111" t="s">
        <v>27</v>
      </c>
      <c r="K2111" t="s">
        <v>545</v>
      </c>
      <c r="L2111">
        <v>6824</v>
      </c>
      <c r="M2111" t="s">
        <v>2119</v>
      </c>
      <c r="N2111" t="s">
        <v>40</v>
      </c>
      <c r="O2111" t="s">
        <v>71</v>
      </c>
      <c r="P2111" t="s">
        <v>2120</v>
      </c>
      <c r="Q2111" s="8">
        <v>18000</v>
      </c>
      <c r="R2111">
        <v>6</v>
      </c>
      <c r="S2111" s="8">
        <f>Table3[[#This Row],[Harga]]*Table3[[#This Row],[Quantity]]</f>
        <v>108000</v>
      </c>
      <c r="T2111">
        <v>0</v>
      </c>
      <c r="U2111" s="8">
        <f>Table3[[#This Row],[Discount]]*Table3[[#This Row],[Revenue]]</f>
        <v>0</v>
      </c>
      <c r="V2111" s="8">
        <f>Table3[[#This Row],[Revenue]]-Table3[[#This Row],[Total Discount]]</f>
        <v>108000</v>
      </c>
    </row>
    <row r="2112" spans="1:22" x14ac:dyDescent="0.35">
      <c r="A2112">
        <v>2108</v>
      </c>
      <c r="B2112" t="s">
        <v>5411</v>
      </c>
      <c r="C2112" s="5">
        <v>41901</v>
      </c>
      <c r="D2112" s="6">
        <v>2014</v>
      </c>
      <c r="E2112" s="5" t="s">
        <v>111</v>
      </c>
      <c r="F2112" s="7">
        <v>19</v>
      </c>
      <c r="G2112" t="s">
        <v>24</v>
      </c>
      <c r="H2112" t="s">
        <v>25</v>
      </c>
      <c r="I2112" t="s">
        <v>5412</v>
      </c>
      <c r="J2112" t="s">
        <v>37</v>
      </c>
      <c r="K2112" t="s">
        <v>127</v>
      </c>
      <c r="L2112">
        <v>10011</v>
      </c>
      <c r="M2112" t="s">
        <v>2941</v>
      </c>
      <c r="N2112" t="s">
        <v>30</v>
      </c>
      <c r="O2112" t="s">
        <v>108</v>
      </c>
      <c r="P2112" t="s">
        <v>2942</v>
      </c>
      <c r="Q2112" s="8">
        <v>141000</v>
      </c>
      <c r="R2112">
        <v>7</v>
      </c>
      <c r="S2112" s="8">
        <f>Table3[[#This Row],[Harga]]*Table3[[#This Row],[Quantity]]</f>
        <v>987000</v>
      </c>
      <c r="T2112">
        <v>0.1</v>
      </c>
      <c r="U2112" s="8">
        <f>Table3[[#This Row],[Discount]]*Table3[[#This Row],[Revenue]]</f>
        <v>98700</v>
      </c>
      <c r="V2112" s="8">
        <f>Table3[[#This Row],[Revenue]]-Table3[[#This Row],[Total Discount]]</f>
        <v>888300</v>
      </c>
    </row>
    <row r="2113" spans="1:22" x14ac:dyDescent="0.35">
      <c r="A2113">
        <v>2109</v>
      </c>
      <c r="B2113" t="s">
        <v>5413</v>
      </c>
      <c r="C2113" s="5">
        <v>42300</v>
      </c>
      <c r="D2113" s="6">
        <v>2015</v>
      </c>
      <c r="E2113" s="5" t="s">
        <v>44</v>
      </c>
      <c r="F2113" s="7">
        <v>23</v>
      </c>
      <c r="G2113" t="s">
        <v>67</v>
      </c>
      <c r="H2113" t="s">
        <v>25</v>
      </c>
      <c r="I2113" t="s">
        <v>1274</v>
      </c>
      <c r="J2113" t="s">
        <v>27</v>
      </c>
      <c r="K2113" t="s">
        <v>53</v>
      </c>
      <c r="L2113">
        <v>33801</v>
      </c>
      <c r="M2113" t="s">
        <v>2890</v>
      </c>
      <c r="N2113" t="s">
        <v>135</v>
      </c>
      <c r="O2113" t="s">
        <v>136</v>
      </c>
      <c r="P2113" t="s">
        <v>2891</v>
      </c>
      <c r="Q2113" s="8">
        <v>70000</v>
      </c>
      <c r="R2113">
        <v>7</v>
      </c>
      <c r="S2113" s="8">
        <f>Table3[[#This Row],[Harga]]*Table3[[#This Row],[Quantity]]</f>
        <v>490000</v>
      </c>
      <c r="T2113">
        <v>0.2</v>
      </c>
      <c r="U2113" s="8">
        <f>Table3[[#This Row],[Discount]]*Table3[[#This Row],[Revenue]]</f>
        <v>98000</v>
      </c>
      <c r="V2113" s="8">
        <f>Table3[[#This Row],[Revenue]]-Table3[[#This Row],[Total Discount]]</f>
        <v>392000</v>
      </c>
    </row>
    <row r="2114" spans="1:22" x14ac:dyDescent="0.35">
      <c r="A2114">
        <v>2110</v>
      </c>
      <c r="B2114" t="s">
        <v>5414</v>
      </c>
      <c r="C2114" s="5">
        <v>43021</v>
      </c>
      <c r="D2114" s="6">
        <v>2017</v>
      </c>
      <c r="E2114" s="5" t="s">
        <v>44</v>
      </c>
      <c r="F2114" s="7">
        <v>13</v>
      </c>
      <c r="G2114" t="s">
        <v>35</v>
      </c>
      <c r="H2114" t="s">
        <v>25</v>
      </c>
      <c r="I2114" t="s">
        <v>337</v>
      </c>
      <c r="J2114" t="s">
        <v>27</v>
      </c>
      <c r="K2114" t="s">
        <v>141</v>
      </c>
      <c r="L2114">
        <v>61032</v>
      </c>
      <c r="M2114" t="s">
        <v>5415</v>
      </c>
      <c r="N2114" t="s">
        <v>40</v>
      </c>
      <c r="O2114" t="s">
        <v>63</v>
      </c>
      <c r="P2114" t="s">
        <v>129</v>
      </c>
      <c r="Q2114" s="8">
        <v>64000</v>
      </c>
      <c r="R2114">
        <v>3</v>
      </c>
      <c r="S2114" s="8">
        <f>Table3[[#This Row],[Harga]]*Table3[[#This Row],[Quantity]]</f>
        <v>192000</v>
      </c>
      <c r="T2114">
        <v>0.2</v>
      </c>
      <c r="U2114" s="8">
        <f>Table3[[#This Row],[Discount]]*Table3[[#This Row],[Revenue]]</f>
        <v>38400</v>
      </c>
      <c r="V2114" s="8">
        <f>Table3[[#This Row],[Revenue]]-Table3[[#This Row],[Total Discount]]</f>
        <v>153600</v>
      </c>
    </row>
    <row r="2115" spans="1:22" x14ac:dyDescent="0.35">
      <c r="A2115">
        <v>2111</v>
      </c>
      <c r="B2115" t="s">
        <v>5416</v>
      </c>
      <c r="C2115" s="5">
        <v>42251</v>
      </c>
      <c r="D2115" s="6">
        <v>2015</v>
      </c>
      <c r="E2115" s="5" t="s">
        <v>111</v>
      </c>
      <c r="F2115" s="7">
        <v>4</v>
      </c>
      <c r="G2115" t="s">
        <v>24</v>
      </c>
      <c r="H2115" t="s">
        <v>105</v>
      </c>
      <c r="I2115" t="s">
        <v>99</v>
      </c>
      <c r="J2115" t="s">
        <v>37</v>
      </c>
      <c r="K2115" t="s">
        <v>61</v>
      </c>
      <c r="L2115">
        <v>97504</v>
      </c>
      <c r="M2115" t="s">
        <v>5304</v>
      </c>
      <c r="N2115" t="s">
        <v>40</v>
      </c>
      <c r="O2115" t="s">
        <v>71</v>
      </c>
      <c r="P2115" t="s">
        <v>5305</v>
      </c>
      <c r="Q2115" s="8">
        <v>10000</v>
      </c>
      <c r="R2115">
        <v>2</v>
      </c>
      <c r="S2115" s="8">
        <f>Table3[[#This Row],[Harga]]*Table3[[#This Row],[Quantity]]</f>
        <v>20000</v>
      </c>
      <c r="T2115">
        <v>0.7</v>
      </c>
      <c r="U2115" s="8">
        <f>Table3[[#This Row],[Discount]]*Table3[[#This Row],[Revenue]]</f>
        <v>14000</v>
      </c>
      <c r="V2115" s="8">
        <f>Table3[[#This Row],[Revenue]]-Table3[[#This Row],[Total Discount]]</f>
        <v>6000</v>
      </c>
    </row>
    <row r="2116" spans="1:22" x14ac:dyDescent="0.35">
      <c r="A2116">
        <v>2112</v>
      </c>
      <c r="B2116" t="s">
        <v>5417</v>
      </c>
      <c r="C2116" s="5">
        <v>42443</v>
      </c>
      <c r="D2116" s="6">
        <v>2016</v>
      </c>
      <c r="E2116" s="5" t="s">
        <v>159</v>
      </c>
      <c r="F2116" s="7">
        <v>14</v>
      </c>
      <c r="G2116" t="s">
        <v>67</v>
      </c>
      <c r="H2116" t="s">
        <v>139</v>
      </c>
      <c r="I2116" t="s">
        <v>737</v>
      </c>
      <c r="J2116" t="s">
        <v>37</v>
      </c>
      <c r="K2116" t="s">
        <v>193</v>
      </c>
      <c r="L2116">
        <v>98103</v>
      </c>
      <c r="M2116" t="s">
        <v>2271</v>
      </c>
      <c r="N2116" t="s">
        <v>30</v>
      </c>
      <c r="O2116" t="s">
        <v>108</v>
      </c>
      <c r="P2116" t="s">
        <v>2272</v>
      </c>
      <c r="Q2116" s="8">
        <v>259000</v>
      </c>
      <c r="R2116">
        <v>2</v>
      </c>
      <c r="S2116" s="8">
        <f>Table3[[#This Row],[Harga]]*Table3[[#This Row],[Quantity]]</f>
        <v>518000</v>
      </c>
      <c r="T2116">
        <v>0.2</v>
      </c>
      <c r="U2116" s="8">
        <f>Table3[[#This Row],[Discount]]*Table3[[#This Row],[Revenue]]</f>
        <v>103600</v>
      </c>
      <c r="V2116" s="8">
        <f>Table3[[#This Row],[Revenue]]-Table3[[#This Row],[Total Discount]]</f>
        <v>414400</v>
      </c>
    </row>
    <row r="2117" spans="1:22" x14ac:dyDescent="0.35">
      <c r="A2117">
        <v>2113</v>
      </c>
      <c r="B2117" t="s">
        <v>5418</v>
      </c>
      <c r="C2117" s="5">
        <v>43036</v>
      </c>
      <c r="D2117" s="6">
        <v>2017</v>
      </c>
      <c r="E2117" s="5" t="s">
        <v>44</v>
      </c>
      <c r="F2117" s="7">
        <v>28</v>
      </c>
      <c r="G2117" t="s">
        <v>51</v>
      </c>
      <c r="H2117" t="s">
        <v>59</v>
      </c>
      <c r="I2117" t="s">
        <v>3773</v>
      </c>
      <c r="J2117" t="s">
        <v>37</v>
      </c>
      <c r="K2117" t="s">
        <v>113</v>
      </c>
      <c r="L2117">
        <v>10035</v>
      </c>
      <c r="M2117" t="s">
        <v>5419</v>
      </c>
      <c r="N2117" t="s">
        <v>40</v>
      </c>
      <c r="O2117" t="s">
        <v>143</v>
      </c>
      <c r="P2117" t="s">
        <v>5420</v>
      </c>
      <c r="Q2117" s="8">
        <v>48000</v>
      </c>
      <c r="R2117">
        <v>2</v>
      </c>
      <c r="S2117" s="8">
        <f>Table3[[#This Row],[Harga]]*Table3[[#This Row],[Quantity]]</f>
        <v>96000</v>
      </c>
      <c r="T2117">
        <v>0</v>
      </c>
      <c r="U2117" s="8">
        <f>Table3[[#This Row],[Discount]]*Table3[[#This Row],[Revenue]]</f>
        <v>0</v>
      </c>
      <c r="V2117" s="8">
        <f>Table3[[#This Row],[Revenue]]-Table3[[#This Row],[Total Discount]]</f>
        <v>96000</v>
      </c>
    </row>
    <row r="2118" spans="1:22" x14ac:dyDescent="0.35">
      <c r="A2118">
        <v>2114</v>
      </c>
      <c r="B2118" t="s">
        <v>5421</v>
      </c>
      <c r="C2118" s="5">
        <v>43023</v>
      </c>
      <c r="D2118" s="6">
        <v>2017</v>
      </c>
      <c r="E2118" s="5" t="s">
        <v>44</v>
      </c>
      <c r="F2118" s="7">
        <v>15</v>
      </c>
      <c r="G2118" t="s">
        <v>35</v>
      </c>
      <c r="H2118" t="s">
        <v>25</v>
      </c>
      <c r="I2118" t="s">
        <v>3501</v>
      </c>
      <c r="J2118" t="s">
        <v>37</v>
      </c>
      <c r="K2118" t="s">
        <v>354</v>
      </c>
      <c r="L2118">
        <v>6824</v>
      </c>
      <c r="M2118" t="s">
        <v>1640</v>
      </c>
      <c r="N2118" t="s">
        <v>40</v>
      </c>
      <c r="O2118" t="s">
        <v>41</v>
      </c>
      <c r="P2118" t="s">
        <v>1641</v>
      </c>
      <c r="Q2118" s="8">
        <v>11000</v>
      </c>
      <c r="R2118">
        <v>5</v>
      </c>
      <c r="S2118" s="8">
        <f>Table3[[#This Row],[Harga]]*Table3[[#This Row],[Quantity]]</f>
        <v>55000</v>
      </c>
      <c r="T2118">
        <v>0</v>
      </c>
      <c r="U2118" s="8">
        <f>Table3[[#This Row],[Discount]]*Table3[[#This Row],[Revenue]]</f>
        <v>0</v>
      </c>
      <c r="V2118" s="8">
        <f>Table3[[#This Row],[Revenue]]-Table3[[#This Row],[Total Discount]]</f>
        <v>55000</v>
      </c>
    </row>
    <row r="2119" spans="1:22" x14ac:dyDescent="0.35">
      <c r="A2119">
        <v>2115</v>
      </c>
      <c r="B2119" t="s">
        <v>5422</v>
      </c>
      <c r="C2119" s="5">
        <v>42954</v>
      </c>
      <c r="D2119" s="6">
        <v>2017</v>
      </c>
      <c r="E2119" s="5" t="s">
        <v>93</v>
      </c>
      <c r="F2119" s="7">
        <v>7</v>
      </c>
      <c r="G2119" t="s">
        <v>24</v>
      </c>
      <c r="H2119" t="s">
        <v>25</v>
      </c>
      <c r="I2119" t="s">
        <v>4529</v>
      </c>
      <c r="J2119" t="s">
        <v>27</v>
      </c>
      <c r="K2119" t="s">
        <v>369</v>
      </c>
      <c r="L2119">
        <v>56560</v>
      </c>
      <c r="M2119" t="s">
        <v>2764</v>
      </c>
      <c r="N2119" t="s">
        <v>135</v>
      </c>
      <c r="O2119" t="s">
        <v>162</v>
      </c>
      <c r="P2119" t="s">
        <v>2765</v>
      </c>
      <c r="Q2119" s="8">
        <v>64000</v>
      </c>
      <c r="R2119">
        <v>4</v>
      </c>
      <c r="S2119" s="8">
        <f>Table3[[#This Row],[Harga]]*Table3[[#This Row],[Quantity]]</f>
        <v>256000</v>
      </c>
      <c r="T2119">
        <v>0</v>
      </c>
      <c r="U2119" s="8">
        <f>Table3[[#This Row],[Discount]]*Table3[[#This Row],[Revenue]]</f>
        <v>0</v>
      </c>
      <c r="V2119" s="8">
        <f>Table3[[#This Row],[Revenue]]-Table3[[#This Row],[Total Discount]]</f>
        <v>256000</v>
      </c>
    </row>
    <row r="2120" spans="1:22" x14ac:dyDescent="0.35">
      <c r="A2120">
        <v>2116</v>
      </c>
      <c r="B2120" t="s">
        <v>5423</v>
      </c>
      <c r="C2120" s="5">
        <v>42999</v>
      </c>
      <c r="D2120" s="6">
        <v>2017</v>
      </c>
      <c r="E2120" s="5" t="s">
        <v>111</v>
      </c>
      <c r="F2120" s="7">
        <v>21</v>
      </c>
      <c r="G2120" t="s">
        <v>24</v>
      </c>
      <c r="H2120" t="s">
        <v>25</v>
      </c>
      <c r="I2120" t="s">
        <v>2075</v>
      </c>
      <c r="J2120" t="s">
        <v>27</v>
      </c>
      <c r="K2120" t="s">
        <v>274</v>
      </c>
      <c r="L2120">
        <v>31907</v>
      </c>
      <c r="M2120" t="s">
        <v>4042</v>
      </c>
      <c r="N2120" t="s">
        <v>40</v>
      </c>
      <c r="O2120" t="s">
        <v>78</v>
      </c>
      <c r="P2120" t="s">
        <v>4043</v>
      </c>
      <c r="Q2120" s="8">
        <v>33000</v>
      </c>
      <c r="R2120">
        <v>1</v>
      </c>
      <c r="S2120" s="8">
        <f>Table3[[#This Row],[Harga]]*Table3[[#This Row],[Quantity]]</f>
        <v>33000</v>
      </c>
      <c r="T2120">
        <v>0</v>
      </c>
      <c r="U2120" s="8">
        <f>Table3[[#This Row],[Discount]]*Table3[[#This Row],[Revenue]]</f>
        <v>0</v>
      </c>
      <c r="V2120" s="8">
        <f>Table3[[#This Row],[Revenue]]-Table3[[#This Row],[Total Discount]]</f>
        <v>33000</v>
      </c>
    </row>
    <row r="2121" spans="1:22" x14ac:dyDescent="0.35">
      <c r="A2121">
        <v>2117</v>
      </c>
      <c r="B2121" t="s">
        <v>5424</v>
      </c>
      <c r="C2121" s="5">
        <v>43042</v>
      </c>
      <c r="D2121" s="6">
        <v>2017</v>
      </c>
      <c r="E2121" s="5" t="s">
        <v>23</v>
      </c>
      <c r="F2121" s="7">
        <v>3</v>
      </c>
      <c r="G2121" t="s">
        <v>67</v>
      </c>
      <c r="H2121" t="s">
        <v>25</v>
      </c>
      <c r="I2121" t="s">
        <v>4100</v>
      </c>
      <c r="J2121" t="s">
        <v>27</v>
      </c>
      <c r="K2121" t="s">
        <v>354</v>
      </c>
      <c r="L2121">
        <v>19143</v>
      </c>
      <c r="M2121" t="s">
        <v>5425</v>
      </c>
      <c r="N2121" t="s">
        <v>40</v>
      </c>
      <c r="O2121" t="s">
        <v>71</v>
      </c>
      <c r="P2121" t="s">
        <v>5426</v>
      </c>
      <c r="Q2121" s="8">
        <v>12000</v>
      </c>
      <c r="R2121">
        <v>3</v>
      </c>
      <c r="S2121" s="8">
        <f>Table3[[#This Row],[Harga]]*Table3[[#This Row],[Quantity]]</f>
        <v>36000</v>
      </c>
      <c r="T2121">
        <v>0.7</v>
      </c>
      <c r="U2121" s="8">
        <f>Table3[[#This Row],[Discount]]*Table3[[#This Row],[Revenue]]</f>
        <v>25200</v>
      </c>
      <c r="V2121" s="8">
        <f>Table3[[#This Row],[Revenue]]-Table3[[#This Row],[Total Discount]]</f>
        <v>10800</v>
      </c>
    </row>
    <row r="2122" spans="1:22" x14ac:dyDescent="0.35">
      <c r="A2122">
        <v>2118</v>
      </c>
      <c r="B2122" t="s">
        <v>5427</v>
      </c>
      <c r="C2122" s="5">
        <v>42679</v>
      </c>
      <c r="D2122" s="6">
        <v>2016</v>
      </c>
      <c r="E2122" s="5" t="s">
        <v>23</v>
      </c>
      <c r="F2122" s="7">
        <v>5</v>
      </c>
      <c r="G2122" t="s">
        <v>116</v>
      </c>
      <c r="H2122" t="s">
        <v>25</v>
      </c>
      <c r="I2122" t="s">
        <v>1027</v>
      </c>
      <c r="J2122" t="s">
        <v>27</v>
      </c>
      <c r="K2122" t="s">
        <v>283</v>
      </c>
      <c r="L2122">
        <v>77036</v>
      </c>
      <c r="M2122" t="s">
        <v>1293</v>
      </c>
      <c r="N2122" t="s">
        <v>30</v>
      </c>
      <c r="O2122" t="s">
        <v>48</v>
      </c>
      <c r="P2122" t="s">
        <v>1294</v>
      </c>
      <c r="Q2122" s="8">
        <v>370000</v>
      </c>
      <c r="R2122">
        <v>8</v>
      </c>
      <c r="S2122" s="8">
        <f>Table3[[#This Row],[Harga]]*Table3[[#This Row],[Quantity]]</f>
        <v>2960000</v>
      </c>
      <c r="T2122">
        <v>0.3</v>
      </c>
      <c r="U2122" s="8">
        <f>Table3[[#This Row],[Discount]]*Table3[[#This Row],[Revenue]]</f>
        <v>888000</v>
      </c>
      <c r="V2122" s="8">
        <f>Table3[[#This Row],[Revenue]]-Table3[[#This Row],[Total Discount]]</f>
        <v>2072000</v>
      </c>
    </row>
    <row r="2123" spans="1:22" x14ac:dyDescent="0.35">
      <c r="A2123">
        <v>2119</v>
      </c>
      <c r="B2123" t="s">
        <v>5428</v>
      </c>
      <c r="C2123" s="5">
        <v>42911</v>
      </c>
      <c r="D2123" s="6">
        <v>2017</v>
      </c>
      <c r="E2123" s="5" t="s">
        <v>34</v>
      </c>
      <c r="F2123" s="7">
        <v>25</v>
      </c>
      <c r="G2123" t="s">
        <v>67</v>
      </c>
      <c r="H2123" t="s">
        <v>139</v>
      </c>
      <c r="I2123" t="s">
        <v>3155</v>
      </c>
      <c r="J2123" t="s">
        <v>27</v>
      </c>
      <c r="K2123" t="s">
        <v>236</v>
      </c>
      <c r="L2123">
        <v>98115</v>
      </c>
      <c r="M2123" t="s">
        <v>5429</v>
      </c>
      <c r="N2123" t="s">
        <v>30</v>
      </c>
      <c r="O2123" t="s">
        <v>48</v>
      </c>
      <c r="P2123" t="s">
        <v>5430</v>
      </c>
      <c r="Q2123" s="8">
        <v>872000</v>
      </c>
      <c r="R2123">
        <v>4</v>
      </c>
      <c r="S2123" s="8">
        <f>Table3[[#This Row],[Harga]]*Table3[[#This Row],[Quantity]]</f>
        <v>3488000</v>
      </c>
      <c r="T2123">
        <v>0</v>
      </c>
      <c r="U2123" s="8">
        <f>Table3[[#This Row],[Discount]]*Table3[[#This Row],[Revenue]]</f>
        <v>0</v>
      </c>
      <c r="V2123" s="8">
        <f>Table3[[#This Row],[Revenue]]-Table3[[#This Row],[Total Discount]]</f>
        <v>3488000</v>
      </c>
    </row>
    <row r="2124" spans="1:22" x14ac:dyDescent="0.35">
      <c r="A2124">
        <v>2120</v>
      </c>
      <c r="B2124" t="s">
        <v>5431</v>
      </c>
      <c r="C2124" s="5">
        <v>42334</v>
      </c>
      <c r="D2124" s="6">
        <v>2015</v>
      </c>
      <c r="E2124" s="5" t="s">
        <v>23</v>
      </c>
      <c r="F2124" s="7">
        <v>26</v>
      </c>
      <c r="G2124" t="s">
        <v>35</v>
      </c>
      <c r="H2124" t="s">
        <v>139</v>
      </c>
      <c r="I2124" t="s">
        <v>5432</v>
      </c>
      <c r="J2124" t="s">
        <v>37</v>
      </c>
      <c r="K2124" t="s">
        <v>218</v>
      </c>
      <c r="L2124">
        <v>38301</v>
      </c>
      <c r="M2124" t="s">
        <v>5381</v>
      </c>
      <c r="N2124" t="s">
        <v>30</v>
      </c>
      <c r="O2124" t="s">
        <v>55</v>
      </c>
      <c r="P2124" t="s">
        <v>5382</v>
      </c>
      <c r="Q2124" s="8">
        <v>95000</v>
      </c>
      <c r="R2124">
        <v>11</v>
      </c>
      <c r="S2124" s="8">
        <f>Table3[[#This Row],[Harga]]*Table3[[#This Row],[Quantity]]</f>
        <v>1045000</v>
      </c>
      <c r="T2124">
        <v>0.2</v>
      </c>
      <c r="U2124" s="8">
        <f>Table3[[#This Row],[Discount]]*Table3[[#This Row],[Revenue]]</f>
        <v>209000</v>
      </c>
      <c r="V2124" s="8">
        <f>Table3[[#This Row],[Revenue]]-Table3[[#This Row],[Total Discount]]</f>
        <v>836000</v>
      </c>
    </row>
    <row r="2125" spans="1:22" x14ac:dyDescent="0.35">
      <c r="A2125">
        <v>2121</v>
      </c>
      <c r="B2125" t="s">
        <v>5433</v>
      </c>
      <c r="C2125" s="5">
        <v>42698</v>
      </c>
      <c r="D2125" s="6">
        <v>2016</v>
      </c>
      <c r="E2125" s="5" t="s">
        <v>23</v>
      </c>
      <c r="F2125" s="7">
        <v>24</v>
      </c>
      <c r="G2125" t="s">
        <v>24</v>
      </c>
      <c r="H2125" t="s">
        <v>105</v>
      </c>
      <c r="I2125" t="s">
        <v>753</v>
      </c>
      <c r="J2125" t="s">
        <v>37</v>
      </c>
      <c r="K2125" t="s">
        <v>46</v>
      </c>
      <c r="L2125">
        <v>21215</v>
      </c>
      <c r="M2125" t="s">
        <v>5434</v>
      </c>
      <c r="N2125" t="s">
        <v>30</v>
      </c>
      <c r="O2125" t="s">
        <v>55</v>
      </c>
      <c r="P2125" t="s">
        <v>5435</v>
      </c>
      <c r="Q2125" s="8">
        <v>208000</v>
      </c>
      <c r="R2125">
        <v>4</v>
      </c>
      <c r="S2125" s="8">
        <f>Table3[[#This Row],[Harga]]*Table3[[#This Row],[Quantity]]</f>
        <v>832000</v>
      </c>
      <c r="T2125">
        <v>0</v>
      </c>
      <c r="U2125" s="8">
        <f>Table3[[#This Row],[Discount]]*Table3[[#This Row],[Revenue]]</f>
        <v>0</v>
      </c>
      <c r="V2125" s="8">
        <f>Table3[[#This Row],[Revenue]]-Table3[[#This Row],[Total Discount]]</f>
        <v>832000</v>
      </c>
    </row>
    <row r="2126" spans="1:22" x14ac:dyDescent="0.35">
      <c r="A2126">
        <v>2122</v>
      </c>
      <c r="B2126" t="s">
        <v>5436</v>
      </c>
      <c r="C2126" s="5">
        <v>42937</v>
      </c>
      <c r="D2126" s="6">
        <v>2017</v>
      </c>
      <c r="E2126" s="5" t="s">
        <v>104</v>
      </c>
      <c r="F2126" s="7">
        <v>21</v>
      </c>
      <c r="G2126" t="s">
        <v>51</v>
      </c>
      <c r="H2126" t="s">
        <v>25</v>
      </c>
      <c r="I2126" t="s">
        <v>1097</v>
      </c>
      <c r="J2126" t="s">
        <v>27</v>
      </c>
      <c r="K2126" t="s">
        <v>188</v>
      </c>
      <c r="L2126">
        <v>84107</v>
      </c>
      <c r="M2126" t="s">
        <v>5437</v>
      </c>
      <c r="N2126" t="s">
        <v>135</v>
      </c>
      <c r="O2126" t="s">
        <v>136</v>
      </c>
      <c r="P2126" t="s">
        <v>5438</v>
      </c>
      <c r="Q2126" s="8">
        <v>72000</v>
      </c>
      <c r="R2126">
        <v>9</v>
      </c>
      <c r="S2126" s="8">
        <f>Table3[[#This Row],[Harga]]*Table3[[#This Row],[Quantity]]</f>
        <v>648000</v>
      </c>
      <c r="T2126">
        <v>0.2</v>
      </c>
      <c r="U2126" s="8">
        <f>Table3[[#This Row],[Discount]]*Table3[[#This Row],[Revenue]]</f>
        <v>129600</v>
      </c>
      <c r="V2126" s="8">
        <f>Table3[[#This Row],[Revenue]]-Table3[[#This Row],[Total Discount]]</f>
        <v>518400</v>
      </c>
    </row>
    <row r="2127" spans="1:22" x14ac:dyDescent="0.35">
      <c r="A2127">
        <v>2123</v>
      </c>
      <c r="B2127" t="s">
        <v>5439</v>
      </c>
      <c r="C2127" s="5">
        <v>42300</v>
      </c>
      <c r="D2127" s="6">
        <v>2015</v>
      </c>
      <c r="E2127" s="5" t="s">
        <v>44</v>
      </c>
      <c r="F2127" s="7">
        <v>23</v>
      </c>
      <c r="G2127" t="s">
        <v>67</v>
      </c>
      <c r="H2127" t="s">
        <v>25</v>
      </c>
      <c r="I2127" t="s">
        <v>600</v>
      </c>
      <c r="J2127" t="s">
        <v>37</v>
      </c>
      <c r="K2127" t="s">
        <v>354</v>
      </c>
      <c r="L2127">
        <v>98105</v>
      </c>
      <c r="M2127" t="s">
        <v>1946</v>
      </c>
      <c r="N2127" t="s">
        <v>40</v>
      </c>
      <c r="O2127" t="s">
        <v>71</v>
      </c>
      <c r="P2127" t="s">
        <v>1947</v>
      </c>
      <c r="Q2127" s="8">
        <v>3000</v>
      </c>
      <c r="R2127">
        <v>1</v>
      </c>
      <c r="S2127" s="8">
        <f>Table3[[#This Row],[Harga]]*Table3[[#This Row],[Quantity]]</f>
        <v>3000</v>
      </c>
      <c r="T2127">
        <v>0.2</v>
      </c>
      <c r="U2127" s="8">
        <f>Table3[[#This Row],[Discount]]*Table3[[#This Row],[Revenue]]</f>
        <v>600</v>
      </c>
      <c r="V2127" s="8">
        <f>Table3[[#This Row],[Revenue]]-Table3[[#This Row],[Total Discount]]</f>
        <v>2400</v>
      </c>
    </row>
    <row r="2128" spans="1:22" x14ac:dyDescent="0.35">
      <c r="A2128">
        <v>2124</v>
      </c>
      <c r="B2128" t="s">
        <v>5440</v>
      </c>
      <c r="C2128" s="5">
        <v>42194</v>
      </c>
      <c r="D2128" s="6">
        <v>2015</v>
      </c>
      <c r="E2128" s="5" t="s">
        <v>104</v>
      </c>
      <c r="F2128" s="7">
        <v>9</v>
      </c>
      <c r="G2128" t="s">
        <v>51</v>
      </c>
      <c r="H2128" t="s">
        <v>25</v>
      </c>
      <c r="I2128" t="s">
        <v>3849</v>
      </c>
      <c r="J2128" t="s">
        <v>37</v>
      </c>
      <c r="K2128" t="s">
        <v>118</v>
      </c>
      <c r="L2128">
        <v>75220</v>
      </c>
      <c r="M2128" t="s">
        <v>425</v>
      </c>
      <c r="N2128" t="s">
        <v>40</v>
      </c>
      <c r="O2128" t="s">
        <v>78</v>
      </c>
      <c r="P2128" t="s">
        <v>426</v>
      </c>
      <c r="Q2128" s="8">
        <v>98000</v>
      </c>
      <c r="R2128">
        <v>2</v>
      </c>
      <c r="S2128" s="8">
        <f>Table3[[#This Row],[Harga]]*Table3[[#This Row],[Quantity]]</f>
        <v>196000</v>
      </c>
      <c r="T2128">
        <v>0.8</v>
      </c>
      <c r="U2128" s="8">
        <f>Table3[[#This Row],[Discount]]*Table3[[#This Row],[Revenue]]</f>
        <v>156800</v>
      </c>
      <c r="V2128" s="8">
        <f>Table3[[#This Row],[Revenue]]-Table3[[#This Row],[Total Discount]]</f>
        <v>39200</v>
      </c>
    </row>
    <row r="2129" spans="1:22" x14ac:dyDescent="0.35">
      <c r="A2129">
        <v>2125</v>
      </c>
      <c r="B2129" t="s">
        <v>5441</v>
      </c>
      <c r="C2129" s="5">
        <v>42965</v>
      </c>
      <c r="D2129" s="6">
        <v>2017</v>
      </c>
      <c r="E2129" s="5" t="s">
        <v>93</v>
      </c>
      <c r="F2129" s="7">
        <v>18</v>
      </c>
      <c r="G2129" t="s">
        <v>51</v>
      </c>
      <c r="H2129" t="s">
        <v>25</v>
      </c>
      <c r="I2129" t="s">
        <v>1868</v>
      </c>
      <c r="J2129" t="s">
        <v>75</v>
      </c>
      <c r="K2129" t="s">
        <v>283</v>
      </c>
      <c r="L2129">
        <v>98105</v>
      </c>
      <c r="M2129" t="s">
        <v>1789</v>
      </c>
      <c r="N2129" t="s">
        <v>40</v>
      </c>
      <c r="O2129" t="s">
        <v>84</v>
      </c>
      <c r="P2129" t="s">
        <v>1790</v>
      </c>
      <c r="Q2129" s="8">
        <v>485000</v>
      </c>
      <c r="R2129">
        <v>2</v>
      </c>
      <c r="S2129" s="8">
        <f>Table3[[#This Row],[Harga]]*Table3[[#This Row],[Quantity]]</f>
        <v>970000</v>
      </c>
      <c r="T2129">
        <v>0</v>
      </c>
      <c r="U2129" s="8">
        <f>Table3[[#This Row],[Discount]]*Table3[[#This Row],[Revenue]]</f>
        <v>0</v>
      </c>
      <c r="V2129" s="8">
        <f>Table3[[#This Row],[Revenue]]-Table3[[#This Row],[Total Discount]]</f>
        <v>970000</v>
      </c>
    </row>
    <row r="2130" spans="1:22" x14ac:dyDescent="0.35">
      <c r="A2130">
        <v>2126</v>
      </c>
      <c r="B2130" t="s">
        <v>5442</v>
      </c>
      <c r="C2130" s="5">
        <v>42476</v>
      </c>
      <c r="D2130" s="6">
        <v>2016</v>
      </c>
      <c r="E2130" s="5" t="s">
        <v>58</v>
      </c>
      <c r="F2130" s="7">
        <v>16</v>
      </c>
      <c r="G2130" t="s">
        <v>51</v>
      </c>
      <c r="H2130" t="s">
        <v>25</v>
      </c>
      <c r="I2130" t="s">
        <v>5412</v>
      </c>
      <c r="J2130" t="s">
        <v>37</v>
      </c>
      <c r="K2130" t="s">
        <v>28</v>
      </c>
      <c r="L2130">
        <v>8701</v>
      </c>
      <c r="M2130" t="s">
        <v>5443</v>
      </c>
      <c r="N2130" t="s">
        <v>135</v>
      </c>
      <c r="O2130" t="s">
        <v>567</v>
      </c>
      <c r="P2130" t="s">
        <v>5444</v>
      </c>
      <c r="Q2130" s="8">
        <v>9100000</v>
      </c>
      <c r="R2130">
        <v>7</v>
      </c>
      <c r="S2130" s="8">
        <f>Table3[[#This Row],[Harga]]*Table3[[#This Row],[Quantity]]</f>
        <v>63700000</v>
      </c>
      <c r="T2130">
        <v>0</v>
      </c>
      <c r="U2130" s="8">
        <f>Table3[[#This Row],[Discount]]*Table3[[#This Row],[Revenue]]</f>
        <v>0</v>
      </c>
      <c r="V2130" s="8">
        <f>Table3[[#This Row],[Revenue]]-Table3[[#This Row],[Total Discount]]</f>
        <v>63700000</v>
      </c>
    </row>
    <row r="2131" spans="1:22" x14ac:dyDescent="0.35">
      <c r="A2131">
        <v>2127</v>
      </c>
      <c r="B2131" t="s">
        <v>5445</v>
      </c>
      <c r="C2131" s="5">
        <v>41957</v>
      </c>
      <c r="D2131" s="6">
        <v>2014</v>
      </c>
      <c r="E2131" s="5" t="s">
        <v>23</v>
      </c>
      <c r="F2131" s="7">
        <v>14</v>
      </c>
      <c r="G2131" t="s">
        <v>51</v>
      </c>
      <c r="H2131" t="s">
        <v>25</v>
      </c>
      <c r="I2131" t="s">
        <v>439</v>
      </c>
      <c r="J2131" t="s">
        <v>75</v>
      </c>
      <c r="K2131" t="s">
        <v>213</v>
      </c>
      <c r="L2131">
        <v>10011</v>
      </c>
      <c r="M2131" t="s">
        <v>1577</v>
      </c>
      <c r="N2131" t="s">
        <v>40</v>
      </c>
      <c r="O2131" t="s">
        <v>63</v>
      </c>
      <c r="P2131" t="s">
        <v>1578</v>
      </c>
      <c r="Q2131" s="8">
        <v>12000</v>
      </c>
      <c r="R2131">
        <v>2</v>
      </c>
      <c r="S2131" s="8">
        <f>Table3[[#This Row],[Harga]]*Table3[[#This Row],[Quantity]]</f>
        <v>24000</v>
      </c>
      <c r="T2131">
        <v>0</v>
      </c>
      <c r="U2131" s="8">
        <f>Table3[[#This Row],[Discount]]*Table3[[#This Row],[Revenue]]</f>
        <v>0</v>
      </c>
      <c r="V2131" s="8">
        <f>Table3[[#This Row],[Revenue]]-Table3[[#This Row],[Total Discount]]</f>
        <v>24000</v>
      </c>
    </row>
    <row r="2132" spans="1:22" x14ac:dyDescent="0.35">
      <c r="A2132">
        <v>2128</v>
      </c>
      <c r="B2132" t="s">
        <v>5446</v>
      </c>
      <c r="C2132" s="5">
        <v>41993</v>
      </c>
      <c r="D2132" s="6">
        <v>2014</v>
      </c>
      <c r="E2132" s="5" t="s">
        <v>66</v>
      </c>
      <c r="F2132" s="7">
        <v>20</v>
      </c>
      <c r="G2132" t="s">
        <v>24</v>
      </c>
      <c r="H2132" t="s">
        <v>131</v>
      </c>
      <c r="I2132" t="s">
        <v>2338</v>
      </c>
      <c r="J2132" t="s">
        <v>27</v>
      </c>
      <c r="K2132" t="s">
        <v>274</v>
      </c>
      <c r="L2132">
        <v>46203</v>
      </c>
      <c r="M2132" t="s">
        <v>5447</v>
      </c>
      <c r="N2132" t="s">
        <v>40</v>
      </c>
      <c r="O2132" t="s">
        <v>41</v>
      </c>
      <c r="P2132" t="s">
        <v>5448</v>
      </c>
      <c r="Q2132" s="8">
        <v>4000</v>
      </c>
      <c r="R2132">
        <v>1</v>
      </c>
      <c r="S2132" s="8">
        <f>Table3[[#This Row],[Harga]]*Table3[[#This Row],[Quantity]]</f>
        <v>4000</v>
      </c>
      <c r="T2132">
        <v>0</v>
      </c>
      <c r="U2132" s="8">
        <f>Table3[[#This Row],[Discount]]*Table3[[#This Row],[Revenue]]</f>
        <v>0</v>
      </c>
      <c r="V2132" s="8">
        <f>Table3[[#This Row],[Revenue]]-Table3[[#This Row],[Total Discount]]</f>
        <v>4000</v>
      </c>
    </row>
    <row r="2133" spans="1:22" x14ac:dyDescent="0.35">
      <c r="A2133">
        <v>2129</v>
      </c>
      <c r="B2133" t="s">
        <v>5449</v>
      </c>
      <c r="C2133" s="5">
        <v>42329</v>
      </c>
      <c r="D2133" s="6">
        <v>2015</v>
      </c>
      <c r="E2133" s="5" t="s">
        <v>23</v>
      </c>
      <c r="F2133" s="7">
        <v>21</v>
      </c>
      <c r="G2133" t="s">
        <v>67</v>
      </c>
      <c r="H2133" t="s">
        <v>25</v>
      </c>
      <c r="I2133" t="s">
        <v>4115</v>
      </c>
      <c r="J2133" t="s">
        <v>37</v>
      </c>
      <c r="K2133" t="s">
        <v>141</v>
      </c>
      <c r="L2133">
        <v>77642</v>
      </c>
      <c r="M2133" t="s">
        <v>2787</v>
      </c>
      <c r="N2133" t="s">
        <v>30</v>
      </c>
      <c r="O2133" t="s">
        <v>31</v>
      </c>
      <c r="P2133" t="s">
        <v>2788</v>
      </c>
      <c r="Q2133" s="8">
        <v>308000</v>
      </c>
      <c r="R2133">
        <v>2</v>
      </c>
      <c r="S2133" s="8">
        <f>Table3[[#This Row],[Harga]]*Table3[[#This Row],[Quantity]]</f>
        <v>616000</v>
      </c>
      <c r="T2133">
        <v>0.32</v>
      </c>
      <c r="U2133" s="8">
        <f>Table3[[#This Row],[Discount]]*Table3[[#This Row],[Revenue]]</f>
        <v>197120</v>
      </c>
      <c r="V2133" s="8">
        <f>Table3[[#This Row],[Revenue]]-Table3[[#This Row],[Total Discount]]</f>
        <v>418880</v>
      </c>
    </row>
    <row r="2134" spans="1:22" x14ac:dyDescent="0.35">
      <c r="A2134">
        <v>2130</v>
      </c>
      <c r="B2134" t="s">
        <v>5450</v>
      </c>
      <c r="C2134" s="5">
        <v>43097</v>
      </c>
      <c r="D2134" s="6">
        <v>2017</v>
      </c>
      <c r="E2134" s="5" t="s">
        <v>66</v>
      </c>
      <c r="F2134" s="7">
        <v>28</v>
      </c>
      <c r="G2134" t="s">
        <v>35</v>
      </c>
      <c r="H2134" t="s">
        <v>25</v>
      </c>
      <c r="I2134" t="s">
        <v>1896</v>
      </c>
      <c r="J2134" t="s">
        <v>75</v>
      </c>
      <c r="K2134" t="s">
        <v>218</v>
      </c>
      <c r="L2134">
        <v>37211</v>
      </c>
      <c r="M2134" t="s">
        <v>1350</v>
      </c>
      <c r="N2134" t="s">
        <v>40</v>
      </c>
      <c r="O2134" t="s">
        <v>84</v>
      </c>
      <c r="P2134" t="s">
        <v>1351</v>
      </c>
      <c r="Q2134" s="8">
        <v>243000</v>
      </c>
      <c r="R2134">
        <v>1</v>
      </c>
      <c r="S2134" s="8">
        <f>Table3[[#This Row],[Harga]]*Table3[[#This Row],[Quantity]]</f>
        <v>243000</v>
      </c>
      <c r="T2134">
        <v>0.2</v>
      </c>
      <c r="U2134" s="8">
        <f>Table3[[#This Row],[Discount]]*Table3[[#This Row],[Revenue]]</f>
        <v>48600</v>
      </c>
      <c r="V2134" s="8">
        <f>Table3[[#This Row],[Revenue]]-Table3[[#This Row],[Total Discount]]</f>
        <v>194400</v>
      </c>
    </row>
    <row r="2135" spans="1:22" x14ac:dyDescent="0.35">
      <c r="A2135">
        <v>2131</v>
      </c>
      <c r="B2135" t="s">
        <v>5451</v>
      </c>
      <c r="C2135" s="5">
        <v>42141</v>
      </c>
      <c r="D2135" s="6">
        <v>2015</v>
      </c>
      <c r="E2135" s="5" t="s">
        <v>87</v>
      </c>
      <c r="F2135" s="7">
        <v>17</v>
      </c>
      <c r="G2135" t="s">
        <v>67</v>
      </c>
      <c r="H2135" t="s">
        <v>25</v>
      </c>
      <c r="I2135" t="s">
        <v>160</v>
      </c>
      <c r="J2135" t="s">
        <v>37</v>
      </c>
      <c r="K2135" t="s">
        <v>248</v>
      </c>
      <c r="L2135">
        <v>77095</v>
      </c>
      <c r="M2135" t="s">
        <v>3091</v>
      </c>
      <c r="N2135" t="s">
        <v>40</v>
      </c>
      <c r="O2135" t="s">
        <v>71</v>
      </c>
      <c r="P2135" t="s">
        <v>3092</v>
      </c>
      <c r="Q2135" s="8">
        <v>20000</v>
      </c>
      <c r="R2135">
        <v>5</v>
      </c>
      <c r="S2135" s="8">
        <f>Table3[[#This Row],[Harga]]*Table3[[#This Row],[Quantity]]</f>
        <v>100000</v>
      </c>
      <c r="T2135">
        <v>0.8</v>
      </c>
      <c r="U2135" s="8">
        <f>Table3[[#This Row],[Discount]]*Table3[[#This Row],[Revenue]]</f>
        <v>80000</v>
      </c>
      <c r="V2135" s="8">
        <f>Table3[[#This Row],[Revenue]]-Table3[[#This Row],[Total Discount]]</f>
        <v>20000</v>
      </c>
    </row>
    <row r="2136" spans="1:22" x14ac:dyDescent="0.35">
      <c r="A2136">
        <v>2132</v>
      </c>
      <c r="B2136" t="s">
        <v>5452</v>
      </c>
      <c r="C2136" s="5">
        <v>43078</v>
      </c>
      <c r="D2136" s="6">
        <v>2017</v>
      </c>
      <c r="E2136" s="5" t="s">
        <v>66</v>
      </c>
      <c r="F2136" s="7">
        <v>9</v>
      </c>
      <c r="G2136" t="s">
        <v>35</v>
      </c>
      <c r="H2136" t="s">
        <v>25</v>
      </c>
      <c r="I2136" t="s">
        <v>2031</v>
      </c>
      <c r="J2136" t="s">
        <v>75</v>
      </c>
      <c r="K2136" t="s">
        <v>193</v>
      </c>
      <c r="L2136">
        <v>90004</v>
      </c>
      <c r="M2136" t="s">
        <v>698</v>
      </c>
      <c r="N2136" t="s">
        <v>40</v>
      </c>
      <c r="O2136" t="s">
        <v>96</v>
      </c>
      <c r="P2136" t="s">
        <v>699</v>
      </c>
      <c r="Q2136" s="8">
        <v>18000</v>
      </c>
      <c r="R2136">
        <v>2</v>
      </c>
      <c r="S2136" s="8">
        <f>Table3[[#This Row],[Harga]]*Table3[[#This Row],[Quantity]]</f>
        <v>36000</v>
      </c>
      <c r="T2136">
        <v>0</v>
      </c>
      <c r="U2136" s="8">
        <f>Table3[[#This Row],[Discount]]*Table3[[#This Row],[Revenue]]</f>
        <v>0</v>
      </c>
      <c r="V2136" s="8">
        <f>Table3[[#This Row],[Revenue]]-Table3[[#This Row],[Total Discount]]</f>
        <v>36000</v>
      </c>
    </row>
    <row r="2137" spans="1:22" x14ac:dyDescent="0.35">
      <c r="A2137">
        <v>2133</v>
      </c>
      <c r="B2137" t="s">
        <v>5453</v>
      </c>
      <c r="C2137" s="5">
        <v>42804</v>
      </c>
      <c r="D2137" s="6">
        <v>2017</v>
      </c>
      <c r="E2137" s="5" t="s">
        <v>159</v>
      </c>
      <c r="F2137" s="7">
        <v>10</v>
      </c>
      <c r="G2137" t="s">
        <v>24</v>
      </c>
      <c r="H2137" t="s">
        <v>25</v>
      </c>
      <c r="I2137" t="s">
        <v>112</v>
      </c>
      <c r="J2137" t="s">
        <v>27</v>
      </c>
      <c r="K2137" t="s">
        <v>545</v>
      </c>
      <c r="L2137">
        <v>19140</v>
      </c>
      <c r="M2137" t="s">
        <v>1924</v>
      </c>
      <c r="N2137" t="s">
        <v>135</v>
      </c>
      <c r="O2137" t="s">
        <v>136</v>
      </c>
      <c r="P2137" t="s">
        <v>1925</v>
      </c>
      <c r="Q2137" s="8">
        <v>72000</v>
      </c>
      <c r="R2137">
        <v>3</v>
      </c>
      <c r="S2137" s="8">
        <f>Table3[[#This Row],[Harga]]*Table3[[#This Row],[Quantity]]</f>
        <v>216000</v>
      </c>
      <c r="T2137">
        <v>0.4</v>
      </c>
      <c r="U2137" s="8">
        <f>Table3[[#This Row],[Discount]]*Table3[[#This Row],[Revenue]]</f>
        <v>86400</v>
      </c>
      <c r="V2137" s="8">
        <f>Table3[[#This Row],[Revenue]]-Table3[[#This Row],[Total Discount]]</f>
        <v>129600</v>
      </c>
    </row>
    <row r="2138" spans="1:22" x14ac:dyDescent="0.35">
      <c r="A2138">
        <v>2134</v>
      </c>
      <c r="B2138" t="s">
        <v>5454</v>
      </c>
      <c r="C2138" s="5">
        <v>43030</v>
      </c>
      <c r="D2138" s="6">
        <v>2017</v>
      </c>
      <c r="E2138" s="5" t="s">
        <v>44</v>
      </c>
      <c r="F2138" s="7">
        <v>22</v>
      </c>
      <c r="G2138" t="s">
        <v>24</v>
      </c>
      <c r="H2138" t="s">
        <v>25</v>
      </c>
      <c r="I2138" t="s">
        <v>4531</v>
      </c>
      <c r="J2138" t="s">
        <v>37</v>
      </c>
      <c r="K2138" t="s">
        <v>218</v>
      </c>
      <c r="L2138">
        <v>97756</v>
      </c>
      <c r="M2138" t="s">
        <v>1362</v>
      </c>
      <c r="N2138" t="s">
        <v>30</v>
      </c>
      <c r="O2138" t="s">
        <v>48</v>
      </c>
      <c r="P2138" t="s">
        <v>1363</v>
      </c>
      <c r="Q2138" s="8">
        <v>568000</v>
      </c>
      <c r="R2138">
        <v>5</v>
      </c>
      <c r="S2138" s="8">
        <f>Table3[[#This Row],[Harga]]*Table3[[#This Row],[Quantity]]</f>
        <v>2840000</v>
      </c>
      <c r="T2138">
        <v>0.5</v>
      </c>
      <c r="U2138" s="8">
        <f>Table3[[#This Row],[Discount]]*Table3[[#This Row],[Revenue]]</f>
        <v>1420000</v>
      </c>
      <c r="V2138" s="8">
        <f>Table3[[#This Row],[Revenue]]-Table3[[#This Row],[Total Discount]]</f>
        <v>1420000</v>
      </c>
    </row>
    <row r="2139" spans="1:22" x14ac:dyDescent="0.35">
      <c r="A2139">
        <v>2135</v>
      </c>
      <c r="B2139" t="s">
        <v>5455</v>
      </c>
      <c r="C2139" s="5">
        <v>42919</v>
      </c>
      <c r="D2139" s="6">
        <v>2017</v>
      </c>
      <c r="E2139" s="5" t="s">
        <v>104</v>
      </c>
      <c r="F2139" s="7">
        <v>3</v>
      </c>
      <c r="G2139" t="s">
        <v>35</v>
      </c>
      <c r="H2139" t="s">
        <v>139</v>
      </c>
      <c r="I2139" t="s">
        <v>475</v>
      </c>
      <c r="J2139" t="s">
        <v>27</v>
      </c>
      <c r="K2139" t="s">
        <v>89</v>
      </c>
      <c r="L2139">
        <v>95610</v>
      </c>
      <c r="M2139" t="s">
        <v>5193</v>
      </c>
      <c r="N2139" t="s">
        <v>30</v>
      </c>
      <c r="O2139" t="s">
        <v>55</v>
      </c>
      <c r="P2139" t="s">
        <v>5194</v>
      </c>
      <c r="Q2139" s="8">
        <v>475000</v>
      </c>
      <c r="R2139">
        <v>3</v>
      </c>
      <c r="S2139" s="8">
        <f>Table3[[#This Row],[Harga]]*Table3[[#This Row],[Quantity]]</f>
        <v>1425000</v>
      </c>
      <c r="T2139">
        <v>0</v>
      </c>
      <c r="U2139" s="8">
        <f>Table3[[#This Row],[Discount]]*Table3[[#This Row],[Revenue]]</f>
        <v>0</v>
      </c>
      <c r="V2139" s="8">
        <f>Table3[[#This Row],[Revenue]]-Table3[[#This Row],[Total Discount]]</f>
        <v>1425000</v>
      </c>
    </row>
    <row r="2140" spans="1:22" x14ac:dyDescent="0.35">
      <c r="A2140">
        <v>2136</v>
      </c>
      <c r="B2140" t="s">
        <v>5456</v>
      </c>
      <c r="C2140" s="5">
        <v>42982</v>
      </c>
      <c r="D2140" s="6">
        <v>2017</v>
      </c>
      <c r="E2140" s="5" t="s">
        <v>111</v>
      </c>
      <c r="F2140" s="7">
        <v>4</v>
      </c>
      <c r="G2140" t="s">
        <v>51</v>
      </c>
      <c r="H2140" t="s">
        <v>25</v>
      </c>
      <c r="I2140" t="s">
        <v>1240</v>
      </c>
      <c r="J2140" t="s">
        <v>37</v>
      </c>
      <c r="K2140" t="s">
        <v>89</v>
      </c>
      <c r="L2140">
        <v>90032</v>
      </c>
      <c r="M2140" t="s">
        <v>2540</v>
      </c>
      <c r="N2140" t="s">
        <v>40</v>
      </c>
      <c r="O2140" t="s">
        <v>84</v>
      </c>
      <c r="P2140" t="s">
        <v>2541</v>
      </c>
      <c r="Q2140" s="8">
        <v>41000</v>
      </c>
      <c r="R2140">
        <v>4</v>
      </c>
      <c r="S2140" s="8">
        <f>Table3[[#This Row],[Harga]]*Table3[[#This Row],[Quantity]]</f>
        <v>164000</v>
      </c>
      <c r="T2140">
        <v>0</v>
      </c>
      <c r="U2140" s="8">
        <f>Table3[[#This Row],[Discount]]*Table3[[#This Row],[Revenue]]</f>
        <v>0</v>
      </c>
      <c r="V2140" s="8">
        <f>Table3[[#This Row],[Revenue]]-Table3[[#This Row],[Total Discount]]</f>
        <v>164000</v>
      </c>
    </row>
    <row r="2141" spans="1:22" x14ac:dyDescent="0.35">
      <c r="A2141">
        <v>2137</v>
      </c>
      <c r="B2141" t="s">
        <v>5457</v>
      </c>
      <c r="C2141" s="5">
        <v>42970</v>
      </c>
      <c r="D2141" s="6">
        <v>2017</v>
      </c>
      <c r="E2141" s="5" t="s">
        <v>93</v>
      </c>
      <c r="F2141" s="7">
        <v>23</v>
      </c>
      <c r="G2141" t="s">
        <v>67</v>
      </c>
      <c r="H2141" t="s">
        <v>25</v>
      </c>
      <c r="I2141" t="s">
        <v>679</v>
      </c>
      <c r="J2141" t="s">
        <v>27</v>
      </c>
      <c r="K2141" t="s">
        <v>545</v>
      </c>
      <c r="L2141">
        <v>32303</v>
      </c>
      <c r="M2141" t="s">
        <v>5458</v>
      </c>
      <c r="N2141" t="s">
        <v>135</v>
      </c>
      <c r="O2141" t="s">
        <v>136</v>
      </c>
      <c r="P2141" t="s">
        <v>5459</v>
      </c>
      <c r="Q2141" s="8">
        <v>4368000</v>
      </c>
      <c r="R2141">
        <v>13</v>
      </c>
      <c r="S2141" s="8">
        <f>Table3[[#This Row],[Harga]]*Table3[[#This Row],[Quantity]]</f>
        <v>56784000</v>
      </c>
      <c r="T2141">
        <v>0.2</v>
      </c>
      <c r="U2141" s="8">
        <f>Table3[[#This Row],[Discount]]*Table3[[#This Row],[Revenue]]</f>
        <v>11356800</v>
      </c>
      <c r="V2141" s="8">
        <f>Table3[[#This Row],[Revenue]]-Table3[[#This Row],[Total Discount]]</f>
        <v>45427200</v>
      </c>
    </row>
    <row r="2142" spans="1:22" x14ac:dyDescent="0.35">
      <c r="A2142">
        <v>2138</v>
      </c>
      <c r="B2142" t="s">
        <v>5460</v>
      </c>
      <c r="C2142" s="5">
        <v>41873</v>
      </c>
      <c r="D2142" s="6">
        <v>2014</v>
      </c>
      <c r="E2142" s="5" t="s">
        <v>93</v>
      </c>
      <c r="F2142" s="7">
        <v>22</v>
      </c>
      <c r="G2142" t="s">
        <v>24</v>
      </c>
      <c r="H2142" t="s">
        <v>139</v>
      </c>
      <c r="I2142" t="s">
        <v>1827</v>
      </c>
      <c r="J2142" t="s">
        <v>75</v>
      </c>
      <c r="K2142" t="s">
        <v>324</v>
      </c>
      <c r="L2142">
        <v>44107</v>
      </c>
      <c r="M2142" t="s">
        <v>643</v>
      </c>
      <c r="N2142" t="s">
        <v>40</v>
      </c>
      <c r="O2142" t="s">
        <v>96</v>
      </c>
      <c r="P2142" t="s">
        <v>644</v>
      </c>
      <c r="Q2142" s="8">
        <v>5000</v>
      </c>
      <c r="R2142">
        <v>1</v>
      </c>
      <c r="S2142" s="8">
        <f>Table3[[#This Row],[Harga]]*Table3[[#This Row],[Quantity]]</f>
        <v>5000</v>
      </c>
      <c r="T2142">
        <v>0.2</v>
      </c>
      <c r="U2142" s="8">
        <f>Table3[[#This Row],[Discount]]*Table3[[#This Row],[Revenue]]</f>
        <v>1000</v>
      </c>
      <c r="V2142" s="8">
        <f>Table3[[#This Row],[Revenue]]-Table3[[#This Row],[Total Discount]]</f>
        <v>4000</v>
      </c>
    </row>
    <row r="2143" spans="1:22" x14ac:dyDescent="0.35">
      <c r="A2143">
        <v>2139</v>
      </c>
      <c r="B2143" t="s">
        <v>5461</v>
      </c>
      <c r="C2143" s="5">
        <v>42647</v>
      </c>
      <c r="D2143" s="6">
        <v>2016</v>
      </c>
      <c r="E2143" s="5" t="s">
        <v>44</v>
      </c>
      <c r="F2143" s="7">
        <v>4</v>
      </c>
      <c r="G2143" t="s">
        <v>67</v>
      </c>
      <c r="H2143" t="s">
        <v>25</v>
      </c>
      <c r="I2143" t="s">
        <v>1849</v>
      </c>
      <c r="J2143" t="s">
        <v>27</v>
      </c>
      <c r="K2143" t="s">
        <v>651</v>
      </c>
      <c r="L2143">
        <v>75056</v>
      </c>
      <c r="M2143" t="s">
        <v>1781</v>
      </c>
      <c r="N2143" t="s">
        <v>40</v>
      </c>
      <c r="O2143" t="s">
        <v>143</v>
      </c>
      <c r="P2143" t="s">
        <v>1782</v>
      </c>
      <c r="Q2143" s="8">
        <v>11000</v>
      </c>
      <c r="R2143">
        <v>7</v>
      </c>
      <c r="S2143" s="8">
        <f>Table3[[#This Row],[Harga]]*Table3[[#This Row],[Quantity]]</f>
        <v>77000</v>
      </c>
      <c r="T2143">
        <v>0.2</v>
      </c>
      <c r="U2143" s="8">
        <f>Table3[[#This Row],[Discount]]*Table3[[#This Row],[Revenue]]</f>
        <v>15400</v>
      </c>
      <c r="V2143" s="8">
        <f>Table3[[#This Row],[Revenue]]-Table3[[#This Row],[Total Discount]]</f>
        <v>61600</v>
      </c>
    </row>
    <row r="2144" spans="1:22" x14ac:dyDescent="0.35">
      <c r="A2144">
        <v>2140</v>
      </c>
      <c r="B2144" t="s">
        <v>5462</v>
      </c>
      <c r="C2144" s="5">
        <v>41938</v>
      </c>
      <c r="D2144" s="6">
        <v>2014</v>
      </c>
      <c r="E2144" s="5" t="s">
        <v>44</v>
      </c>
      <c r="F2144" s="7">
        <v>26</v>
      </c>
      <c r="G2144" t="s">
        <v>67</v>
      </c>
      <c r="H2144" t="s">
        <v>25</v>
      </c>
      <c r="I2144" t="s">
        <v>5360</v>
      </c>
      <c r="J2144" t="s">
        <v>27</v>
      </c>
      <c r="K2144" t="s">
        <v>193</v>
      </c>
      <c r="L2144">
        <v>98105</v>
      </c>
      <c r="M2144" t="s">
        <v>1016</v>
      </c>
      <c r="N2144" t="s">
        <v>30</v>
      </c>
      <c r="O2144" t="s">
        <v>55</v>
      </c>
      <c r="P2144" t="s">
        <v>1017</v>
      </c>
      <c r="Q2144" s="8">
        <v>48000</v>
      </c>
      <c r="R2144">
        <v>4</v>
      </c>
      <c r="S2144" s="8">
        <f>Table3[[#This Row],[Harga]]*Table3[[#This Row],[Quantity]]</f>
        <v>192000</v>
      </c>
      <c r="T2144">
        <v>0</v>
      </c>
      <c r="U2144" s="8">
        <f>Table3[[#This Row],[Discount]]*Table3[[#This Row],[Revenue]]</f>
        <v>0</v>
      </c>
      <c r="V2144" s="8">
        <f>Table3[[#This Row],[Revenue]]-Table3[[#This Row],[Total Discount]]</f>
        <v>192000</v>
      </c>
    </row>
    <row r="2145" spans="1:22" x14ac:dyDescent="0.35">
      <c r="A2145">
        <v>2141</v>
      </c>
      <c r="B2145" t="s">
        <v>5463</v>
      </c>
      <c r="C2145" s="5">
        <v>42549</v>
      </c>
      <c r="D2145" s="6">
        <v>2016</v>
      </c>
      <c r="E2145" s="5" t="s">
        <v>34</v>
      </c>
      <c r="F2145" s="7">
        <v>28</v>
      </c>
      <c r="G2145" t="s">
        <v>35</v>
      </c>
      <c r="H2145" t="s">
        <v>25</v>
      </c>
      <c r="I2145" t="s">
        <v>1401</v>
      </c>
      <c r="J2145" t="s">
        <v>37</v>
      </c>
      <c r="K2145" t="s">
        <v>76</v>
      </c>
      <c r="L2145">
        <v>90032</v>
      </c>
      <c r="M2145" t="s">
        <v>5464</v>
      </c>
      <c r="N2145" t="s">
        <v>40</v>
      </c>
      <c r="O2145" t="s">
        <v>71</v>
      </c>
      <c r="P2145" t="s">
        <v>5465</v>
      </c>
      <c r="Q2145" s="8">
        <v>8000</v>
      </c>
      <c r="R2145">
        <v>3</v>
      </c>
      <c r="S2145" s="8">
        <f>Table3[[#This Row],[Harga]]*Table3[[#This Row],[Quantity]]</f>
        <v>24000</v>
      </c>
      <c r="T2145">
        <v>0.2</v>
      </c>
      <c r="U2145" s="8">
        <f>Table3[[#This Row],[Discount]]*Table3[[#This Row],[Revenue]]</f>
        <v>4800</v>
      </c>
      <c r="V2145" s="8">
        <f>Table3[[#This Row],[Revenue]]-Table3[[#This Row],[Total Discount]]</f>
        <v>19200</v>
      </c>
    </row>
    <row r="2146" spans="1:22" x14ac:dyDescent="0.35">
      <c r="A2146">
        <v>2142</v>
      </c>
      <c r="B2146" t="s">
        <v>5466</v>
      </c>
      <c r="C2146" s="5">
        <v>41947</v>
      </c>
      <c r="D2146" s="6">
        <v>2014</v>
      </c>
      <c r="E2146" s="5" t="s">
        <v>23</v>
      </c>
      <c r="F2146" s="7">
        <v>4</v>
      </c>
      <c r="G2146" t="s">
        <v>24</v>
      </c>
      <c r="H2146" t="s">
        <v>139</v>
      </c>
      <c r="I2146" t="s">
        <v>3285</v>
      </c>
      <c r="J2146" t="s">
        <v>27</v>
      </c>
      <c r="K2146" t="s">
        <v>100</v>
      </c>
      <c r="L2146">
        <v>90045</v>
      </c>
      <c r="M2146" t="s">
        <v>3379</v>
      </c>
      <c r="N2146" t="s">
        <v>135</v>
      </c>
      <c r="O2146" t="s">
        <v>136</v>
      </c>
      <c r="P2146" t="s">
        <v>3380</v>
      </c>
      <c r="Q2146" s="8">
        <v>833000</v>
      </c>
      <c r="R2146">
        <v>7</v>
      </c>
      <c r="S2146" s="8">
        <f>Table3[[#This Row],[Harga]]*Table3[[#This Row],[Quantity]]</f>
        <v>5831000</v>
      </c>
      <c r="T2146">
        <v>0.2</v>
      </c>
      <c r="U2146" s="8">
        <f>Table3[[#This Row],[Discount]]*Table3[[#This Row],[Revenue]]</f>
        <v>1166200</v>
      </c>
      <c r="V2146" s="8">
        <f>Table3[[#This Row],[Revenue]]-Table3[[#This Row],[Total Discount]]</f>
        <v>4664800</v>
      </c>
    </row>
    <row r="2147" spans="1:22" x14ac:dyDescent="0.35">
      <c r="A2147">
        <v>2143</v>
      </c>
      <c r="B2147" t="s">
        <v>5467</v>
      </c>
      <c r="C2147" s="5">
        <v>41890</v>
      </c>
      <c r="D2147" s="6">
        <v>2014</v>
      </c>
      <c r="E2147" s="5" t="s">
        <v>111</v>
      </c>
      <c r="F2147" s="7">
        <v>8</v>
      </c>
      <c r="G2147" t="s">
        <v>35</v>
      </c>
      <c r="H2147" t="s">
        <v>25</v>
      </c>
      <c r="I2147" t="s">
        <v>2069</v>
      </c>
      <c r="J2147" t="s">
        <v>37</v>
      </c>
      <c r="K2147" t="s">
        <v>141</v>
      </c>
      <c r="L2147">
        <v>11561</v>
      </c>
      <c r="M2147" t="s">
        <v>5468</v>
      </c>
      <c r="N2147" t="s">
        <v>40</v>
      </c>
      <c r="O2147" t="s">
        <v>78</v>
      </c>
      <c r="P2147" t="s">
        <v>5469</v>
      </c>
      <c r="Q2147" s="8">
        <v>17000</v>
      </c>
      <c r="R2147">
        <v>2</v>
      </c>
      <c r="S2147" s="8">
        <f>Table3[[#This Row],[Harga]]*Table3[[#This Row],[Quantity]]</f>
        <v>34000</v>
      </c>
      <c r="T2147">
        <v>0</v>
      </c>
      <c r="U2147" s="8">
        <f>Table3[[#This Row],[Discount]]*Table3[[#This Row],[Revenue]]</f>
        <v>0</v>
      </c>
      <c r="V2147" s="8">
        <f>Table3[[#This Row],[Revenue]]-Table3[[#This Row],[Total Discount]]</f>
        <v>34000</v>
      </c>
    </row>
    <row r="2148" spans="1:22" x14ac:dyDescent="0.35">
      <c r="A2148">
        <v>2144</v>
      </c>
      <c r="B2148" t="s">
        <v>5470</v>
      </c>
      <c r="C2148" s="5">
        <v>42180</v>
      </c>
      <c r="D2148" s="6">
        <v>2015</v>
      </c>
      <c r="E2148" s="5" t="s">
        <v>34</v>
      </c>
      <c r="F2148" s="7">
        <v>25</v>
      </c>
      <c r="G2148" t="s">
        <v>67</v>
      </c>
      <c r="H2148" t="s">
        <v>25</v>
      </c>
      <c r="I2148" t="s">
        <v>1282</v>
      </c>
      <c r="J2148" t="s">
        <v>27</v>
      </c>
      <c r="K2148" t="s">
        <v>61</v>
      </c>
      <c r="L2148">
        <v>90045</v>
      </c>
      <c r="M2148" t="s">
        <v>5471</v>
      </c>
      <c r="N2148" t="s">
        <v>40</v>
      </c>
      <c r="O2148" t="s">
        <v>96</v>
      </c>
      <c r="P2148" t="s">
        <v>1818</v>
      </c>
      <c r="Q2148" s="8">
        <v>21000</v>
      </c>
      <c r="R2148">
        <v>2</v>
      </c>
      <c r="S2148" s="8">
        <f>Table3[[#This Row],[Harga]]*Table3[[#This Row],[Quantity]]</f>
        <v>42000</v>
      </c>
      <c r="T2148">
        <v>0</v>
      </c>
      <c r="U2148" s="8">
        <f>Table3[[#This Row],[Discount]]*Table3[[#This Row],[Revenue]]</f>
        <v>0</v>
      </c>
      <c r="V2148" s="8">
        <f>Table3[[#This Row],[Revenue]]-Table3[[#This Row],[Total Discount]]</f>
        <v>42000</v>
      </c>
    </row>
    <row r="2149" spans="1:22" x14ac:dyDescent="0.35">
      <c r="A2149">
        <v>2145</v>
      </c>
      <c r="B2149" t="s">
        <v>5472</v>
      </c>
      <c r="C2149" s="5">
        <v>42211</v>
      </c>
      <c r="D2149" s="6">
        <v>2015</v>
      </c>
      <c r="E2149" s="5" t="s">
        <v>104</v>
      </c>
      <c r="F2149" s="7">
        <v>26</v>
      </c>
      <c r="G2149" t="s">
        <v>35</v>
      </c>
      <c r="H2149" t="s">
        <v>139</v>
      </c>
      <c r="I2149" t="s">
        <v>366</v>
      </c>
      <c r="J2149" t="s">
        <v>27</v>
      </c>
      <c r="K2149" t="s">
        <v>76</v>
      </c>
      <c r="L2149">
        <v>94110</v>
      </c>
      <c r="M2149" t="s">
        <v>5473</v>
      </c>
      <c r="N2149" t="s">
        <v>40</v>
      </c>
      <c r="O2149" t="s">
        <v>143</v>
      </c>
      <c r="P2149" t="s">
        <v>5474</v>
      </c>
      <c r="Q2149" s="8">
        <v>168000</v>
      </c>
      <c r="R2149">
        <v>2</v>
      </c>
      <c r="S2149" s="8">
        <f>Table3[[#This Row],[Harga]]*Table3[[#This Row],[Quantity]]</f>
        <v>336000</v>
      </c>
      <c r="T2149">
        <v>0</v>
      </c>
      <c r="U2149" s="8">
        <f>Table3[[#This Row],[Discount]]*Table3[[#This Row],[Revenue]]</f>
        <v>0</v>
      </c>
      <c r="V2149" s="8">
        <f>Table3[[#This Row],[Revenue]]-Table3[[#This Row],[Total Discount]]</f>
        <v>336000</v>
      </c>
    </row>
    <row r="2150" spans="1:22" x14ac:dyDescent="0.35">
      <c r="A2150">
        <v>2146</v>
      </c>
      <c r="B2150" t="s">
        <v>5475</v>
      </c>
      <c r="C2150" s="5">
        <v>43076</v>
      </c>
      <c r="D2150" s="6">
        <v>2017</v>
      </c>
      <c r="E2150" s="5" t="s">
        <v>66</v>
      </c>
      <c r="F2150" s="7">
        <v>7</v>
      </c>
      <c r="G2150" t="s">
        <v>35</v>
      </c>
      <c r="H2150" t="s">
        <v>139</v>
      </c>
      <c r="I2150" t="s">
        <v>1381</v>
      </c>
      <c r="J2150" t="s">
        <v>27</v>
      </c>
      <c r="K2150" t="s">
        <v>38</v>
      </c>
      <c r="L2150">
        <v>23223</v>
      </c>
      <c r="M2150" t="s">
        <v>5476</v>
      </c>
      <c r="N2150" t="s">
        <v>30</v>
      </c>
      <c r="O2150" t="s">
        <v>55</v>
      </c>
      <c r="P2150" t="s">
        <v>5477</v>
      </c>
      <c r="Q2150" s="8">
        <v>83000</v>
      </c>
      <c r="R2150">
        <v>6</v>
      </c>
      <c r="S2150" s="8">
        <f>Table3[[#This Row],[Harga]]*Table3[[#This Row],[Quantity]]</f>
        <v>498000</v>
      </c>
      <c r="T2150">
        <v>0</v>
      </c>
      <c r="U2150" s="8">
        <f>Table3[[#This Row],[Discount]]*Table3[[#This Row],[Revenue]]</f>
        <v>0</v>
      </c>
      <c r="V2150" s="8">
        <f>Table3[[#This Row],[Revenue]]-Table3[[#This Row],[Total Discount]]</f>
        <v>498000</v>
      </c>
    </row>
    <row r="2151" spans="1:22" x14ac:dyDescent="0.35">
      <c r="A2151">
        <v>2147</v>
      </c>
      <c r="B2151" t="s">
        <v>5478</v>
      </c>
      <c r="C2151" s="5">
        <v>42002</v>
      </c>
      <c r="D2151" s="6">
        <v>2014</v>
      </c>
      <c r="E2151" s="5" t="s">
        <v>66</v>
      </c>
      <c r="F2151" s="7">
        <v>29</v>
      </c>
      <c r="G2151" t="s">
        <v>67</v>
      </c>
      <c r="H2151" t="s">
        <v>25</v>
      </c>
      <c r="I2151" t="s">
        <v>2369</v>
      </c>
      <c r="J2151" t="s">
        <v>27</v>
      </c>
      <c r="K2151" t="s">
        <v>283</v>
      </c>
      <c r="L2151">
        <v>87105</v>
      </c>
      <c r="M2151" t="s">
        <v>2890</v>
      </c>
      <c r="N2151" t="s">
        <v>135</v>
      </c>
      <c r="O2151" t="s">
        <v>136</v>
      </c>
      <c r="P2151" t="s">
        <v>2891</v>
      </c>
      <c r="Q2151" s="8">
        <v>70000</v>
      </c>
      <c r="R2151">
        <v>3</v>
      </c>
      <c r="S2151" s="8">
        <f>Table3[[#This Row],[Harga]]*Table3[[#This Row],[Quantity]]</f>
        <v>210000</v>
      </c>
      <c r="T2151">
        <v>0.2</v>
      </c>
      <c r="U2151" s="8">
        <f>Table3[[#This Row],[Discount]]*Table3[[#This Row],[Revenue]]</f>
        <v>42000</v>
      </c>
      <c r="V2151" s="8">
        <f>Table3[[#This Row],[Revenue]]-Table3[[#This Row],[Total Discount]]</f>
        <v>168000</v>
      </c>
    </row>
    <row r="2152" spans="1:22" x14ac:dyDescent="0.35">
      <c r="A2152">
        <v>2148</v>
      </c>
      <c r="B2152" t="s">
        <v>5479</v>
      </c>
      <c r="C2152" s="5">
        <v>42049</v>
      </c>
      <c r="D2152" s="6">
        <v>2015</v>
      </c>
      <c r="E2152" s="5" t="s">
        <v>344</v>
      </c>
      <c r="F2152" s="7">
        <v>14</v>
      </c>
      <c r="G2152" t="s">
        <v>67</v>
      </c>
      <c r="H2152" t="s">
        <v>25</v>
      </c>
      <c r="I2152" t="s">
        <v>261</v>
      </c>
      <c r="J2152" t="s">
        <v>27</v>
      </c>
      <c r="K2152" t="s">
        <v>89</v>
      </c>
      <c r="L2152">
        <v>44312</v>
      </c>
      <c r="M2152" t="s">
        <v>1323</v>
      </c>
      <c r="N2152" t="s">
        <v>40</v>
      </c>
      <c r="O2152" t="s">
        <v>71</v>
      </c>
      <c r="P2152" t="s">
        <v>1324</v>
      </c>
      <c r="Q2152" s="8">
        <v>60000</v>
      </c>
      <c r="R2152">
        <v>2</v>
      </c>
      <c r="S2152" s="8">
        <f>Table3[[#This Row],[Harga]]*Table3[[#This Row],[Quantity]]</f>
        <v>120000</v>
      </c>
      <c r="T2152">
        <v>0.7</v>
      </c>
      <c r="U2152" s="8">
        <f>Table3[[#This Row],[Discount]]*Table3[[#This Row],[Revenue]]</f>
        <v>84000</v>
      </c>
      <c r="V2152" s="8">
        <f>Table3[[#This Row],[Revenue]]-Table3[[#This Row],[Total Discount]]</f>
        <v>36000</v>
      </c>
    </row>
    <row r="2153" spans="1:22" x14ac:dyDescent="0.35">
      <c r="A2153">
        <v>2149</v>
      </c>
      <c r="B2153" t="s">
        <v>5480</v>
      </c>
      <c r="C2153" s="5">
        <v>42394</v>
      </c>
      <c r="D2153" s="6">
        <v>2016</v>
      </c>
      <c r="E2153" s="5" t="s">
        <v>115</v>
      </c>
      <c r="F2153" s="7">
        <v>25</v>
      </c>
      <c r="G2153" t="s">
        <v>67</v>
      </c>
      <c r="H2153" t="s">
        <v>25</v>
      </c>
      <c r="I2153" t="s">
        <v>2164</v>
      </c>
      <c r="J2153" t="s">
        <v>37</v>
      </c>
      <c r="K2153" t="s">
        <v>236</v>
      </c>
      <c r="L2153">
        <v>7060</v>
      </c>
      <c r="M2153" t="s">
        <v>5481</v>
      </c>
      <c r="N2153" t="s">
        <v>40</v>
      </c>
      <c r="O2153" t="s">
        <v>96</v>
      </c>
      <c r="P2153" t="s">
        <v>5482</v>
      </c>
      <c r="Q2153" s="8">
        <v>10000</v>
      </c>
      <c r="R2153">
        <v>3</v>
      </c>
      <c r="S2153" s="8">
        <f>Table3[[#This Row],[Harga]]*Table3[[#This Row],[Quantity]]</f>
        <v>30000</v>
      </c>
      <c r="T2153">
        <v>0</v>
      </c>
      <c r="U2153" s="8">
        <f>Table3[[#This Row],[Discount]]*Table3[[#This Row],[Revenue]]</f>
        <v>0</v>
      </c>
      <c r="V2153" s="8">
        <f>Table3[[#This Row],[Revenue]]-Table3[[#This Row],[Total Discount]]</f>
        <v>30000</v>
      </c>
    </row>
    <row r="2154" spans="1:22" x14ac:dyDescent="0.35">
      <c r="A2154">
        <v>2150</v>
      </c>
      <c r="B2154" t="s">
        <v>5483</v>
      </c>
      <c r="C2154" s="5">
        <v>42826</v>
      </c>
      <c r="D2154" s="6">
        <v>2017</v>
      </c>
      <c r="E2154" s="5" t="s">
        <v>58</v>
      </c>
      <c r="F2154" s="7">
        <v>1</v>
      </c>
      <c r="G2154" t="s">
        <v>35</v>
      </c>
      <c r="H2154" t="s">
        <v>139</v>
      </c>
      <c r="I2154" t="s">
        <v>2990</v>
      </c>
      <c r="J2154" t="s">
        <v>27</v>
      </c>
      <c r="K2154" t="s">
        <v>227</v>
      </c>
      <c r="L2154">
        <v>10011</v>
      </c>
      <c r="M2154" t="s">
        <v>4174</v>
      </c>
      <c r="N2154" t="s">
        <v>40</v>
      </c>
      <c r="O2154" t="s">
        <v>63</v>
      </c>
      <c r="P2154" t="s">
        <v>4175</v>
      </c>
      <c r="Q2154" s="8">
        <v>24000</v>
      </c>
      <c r="R2154">
        <v>9</v>
      </c>
      <c r="S2154" s="8">
        <f>Table3[[#This Row],[Harga]]*Table3[[#This Row],[Quantity]]</f>
        <v>216000</v>
      </c>
      <c r="T2154">
        <v>0</v>
      </c>
      <c r="U2154" s="8">
        <f>Table3[[#This Row],[Discount]]*Table3[[#This Row],[Revenue]]</f>
        <v>0</v>
      </c>
      <c r="V2154" s="8">
        <f>Table3[[#This Row],[Revenue]]-Table3[[#This Row],[Total Discount]]</f>
        <v>216000</v>
      </c>
    </row>
    <row r="2155" spans="1:22" x14ac:dyDescent="0.35">
      <c r="A2155">
        <v>2151</v>
      </c>
      <c r="B2155" t="s">
        <v>5484</v>
      </c>
      <c r="C2155" s="5">
        <v>43011</v>
      </c>
      <c r="D2155" s="6">
        <v>2017</v>
      </c>
      <c r="E2155" s="5" t="s">
        <v>44</v>
      </c>
      <c r="F2155" s="7">
        <v>3</v>
      </c>
      <c r="G2155" t="s">
        <v>51</v>
      </c>
      <c r="H2155" t="s">
        <v>139</v>
      </c>
      <c r="I2155" t="s">
        <v>679</v>
      </c>
      <c r="J2155" t="s">
        <v>27</v>
      </c>
      <c r="K2155" t="s">
        <v>274</v>
      </c>
      <c r="L2155">
        <v>33012</v>
      </c>
      <c r="M2155" t="s">
        <v>5485</v>
      </c>
      <c r="N2155" t="s">
        <v>40</v>
      </c>
      <c r="O2155" t="s">
        <v>63</v>
      </c>
      <c r="P2155" t="s">
        <v>5486</v>
      </c>
      <c r="Q2155" s="8">
        <v>16000</v>
      </c>
      <c r="R2155">
        <v>3</v>
      </c>
      <c r="S2155" s="8">
        <f>Table3[[#This Row],[Harga]]*Table3[[#This Row],[Quantity]]</f>
        <v>48000</v>
      </c>
      <c r="T2155">
        <v>0.2</v>
      </c>
      <c r="U2155" s="8">
        <f>Table3[[#This Row],[Discount]]*Table3[[#This Row],[Revenue]]</f>
        <v>9600</v>
      </c>
      <c r="V2155" s="8">
        <f>Table3[[#This Row],[Revenue]]-Table3[[#This Row],[Total Discount]]</f>
        <v>38400</v>
      </c>
    </row>
    <row r="2156" spans="1:22" x14ac:dyDescent="0.35">
      <c r="A2156">
        <v>2152</v>
      </c>
      <c r="B2156" t="s">
        <v>5487</v>
      </c>
      <c r="C2156" s="5">
        <v>42979</v>
      </c>
      <c r="D2156" s="6">
        <v>2017</v>
      </c>
      <c r="E2156" s="5" t="s">
        <v>111</v>
      </c>
      <c r="F2156" s="7">
        <v>1</v>
      </c>
      <c r="G2156" t="s">
        <v>67</v>
      </c>
      <c r="H2156" t="s">
        <v>25</v>
      </c>
      <c r="I2156" t="s">
        <v>1360</v>
      </c>
      <c r="J2156" t="s">
        <v>27</v>
      </c>
      <c r="K2156" t="s">
        <v>61</v>
      </c>
      <c r="L2156">
        <v>98052</v>
      </c>
      <c r="M2156" t="s">
        <v>249</v>
      </c>
      <c r="N2156" t="s">
        <v>135</v>
      </c>
      <c r="O2156" t="s">
        <v>162</v>
      </c>
      <c r="P2156" t="s">
        <v>250</v>
      </c>
      <c r="Q2156" s="8">
        <v>20000</v>
      </c>
      <c r="R2156">
        <v>1</v>
      </c>
      <c r="S2156" s="8">
        <f>Table3[[#This Row],[Harga]]*Table3[[#This Row],[Quantity]]</f>
        <v>20000</v>
      </c>
      <c r="T2156">
        <v>0</v>
      </c>
      <c r="U2156" s="8">
        <f>Table3[[#This Row],[Discount]]*Table3[[#This Row],[Revenue]]</f>
        <v>0</v>
      </c>
      <c r="V2156" s="8">
        <f>Table3[[#This Row],[Revenue]]-Table3[[#This Row],[Total Discount]]</f>
        <v>20000</v>
      </c>
    </row>
    <row r="2157" spans="1:22" x14ac:dyDescent="0.35">
      <c r="A2157">
        <v>2153</v>
      </c>
      <c r="B2157" t="s">
        <v>5488</v>
      </c>
      <c r="C2157" s="5">
        <v>42359</v>
      </c>
      <c r="D2157" s="6">
        <v>2015</v>
      </c>
      <c r="E2157" s="5" t="s">
        <v>66</v>
      </c>
      <c r="F2157" s="7">
        <v>21</v>
      </c>
      <c r="G2157" t="s">
        <v>35</v>
      </c>
      <c r="H2157" t="s">
        <v>139</v>
      </c>
      <c r="I2157" t="s">
        <v>5489</v>
      </c>
      <c r="J2157" t="s">
        <v>27</v>
      </c>
      <c r="K2157" t="s">
        <v>166</v>
      </c>
      <c r="L2157">
        <v>32114</v>
      </c>
      <c r="M2157" t="s">
        <v>5490</v>
      </c>
      <c r="N2157" t="s">
        <v>135</v>
      </c>
      <c r="O2157" t="s">
        <v>162</v>
      </c>
      <c r="P2157" t="s">
        <v>5491</v>
      </c>
      <c r="Q2157" s="8">
        <v>51000</v>
      </c>
      <c r="R2157">
        <v>6</v>
      </c>
      <c r="S2157" s="8">
        <f>Table3[[#This Row],[Harga]]*Table3[[#This Row],[Quantity]]</f>
        <v>306000</v>
      </c>
      <c r="T2157">
        <v>0.2</v>
      </c>
      <c r="U2157" s="8">
        <f>Table3[[#This Row],[Discount]]*Table3[[#This Row],[Revenue]]</f>
        <v>61200</v>
      </c>
      <c r="V2157" s="8">
        <f>Table3[[#This Row],[Revenue]]-Table3[[#This Row],[Total Discount]]</f>
        <v>244800</v>
      </c>
    </row>
    <row r="2158" spans="1:22" x14ac:dyDescent="0.35">
      <c r="A2158">
        <v>2154</v>
      </c>
      <c r="B2158" t="s">
        <v>5492</v>
      </c>
      <c r="C2158" s="5">
        <v>42358</v>
      </c>
      <c r="D2158" s="6">
        <v>2015</v>
      </c>
      <c r="E2158" s="5" t="s">
        <v>66</v>
      </c>
      <c r="F2158" s="7">
        <v>20</v>
      </c>
      <c r="G2158" t="s">
        <v>51</v>
      </c>
      <c r="H2158" t="s">
        <v>139</v>
      </c>
      <c r="I2158" t="s">
        <v>287</v>
      </c>
      <c r="J2158" t="s">
        <v>27</v>
      </c>
      <c r="K2158" t="s">
        <v>38</v>
      </c>
      <c r="L2158">
        <v>86442</v>
      </c>
      <c r="M2158" t="s">
        <v>5493</v>
      </c>
      <c r="N2158" t="s">
        <v>40</v>
      </c>
      <c r="O2158" t="s">
        <v>143</v>
      </c>
      <c r="P2158" t="s">
        <v>5494</v>
      </c>
      <c r="Q2158" s="8">
        <v>8000</v>
      </c>
      <c r="R2158">
        <v>1</v>
      </c>
      <c r="S2158" s="8">
        <f>Table3[[#This Row],[Harga]]*Table3[[#This Row],[Quantity]]</f>
        <v>8000</v>
      </c>
      <c r="T2158">
        <v>0.2</v>
      </c>
      <c r="U2158" s="8">
        <f>Table3[[#This Row],[Discount]]*Table3[[#This Row],[Revenue]]</f>
        <v>1600</v>
      </c>
      <c r="V2158" s="8">
        <f>Table3[[#This Row],[Revenue]]-Table3[[#This Row],[Total Discount]]</f>
        <v>6400</v>
      </c>
    </row>
    <row r="2159" spans="1:22" x14ac:dyDescent="0.35">
      <c r="A2159">
        <v>2155</v>
      </c>
      <c r="B2159" t="s">
        <v>5495</v>
      </c>
      <c r="C2159" s="5">
        <v>42335</v>
      </c>
      <c r="D2159" s="6">
        <v>2015</v>
      </c>
      <c r="E2159" s="5" t="s">
        <v>23</v>
      </c>
      <c r="F2159" s="7">
        <v>27</v>
      </c>
      <c r="G2159" t="s">
        <v>35</v>
      </c>
      <c r="H2159" t="s">
        <v>139</v>
      </c>
      <c r="I2159" t="s">
        <v>140</v>
      </c>
      <c r="J2159" t="s">
        <v>75</v>
      </c>
      <c r="K2159" t="s">
        <v>166</v>
      </c>
      <c r="L2159">
        <v>90049</v>
      </c>
      <c r="M2159" t="s">
        <v>809</v>
      </c>
      <c r="N2159" t="s">
        <v>135</v>
      </c>
      <c r="O2159" t="s">
        <v>162</v>
      </c>
      <c r="P2159" t="s">
        <v>810</v>
      </c>
      <c r="Q2159" s="8">
        <v>180000</v>
      </c>
      <c r="R2159">
        <v>3</v>
      </c>
      <c r="S2159" s="8">
        <f>Table3[[#This Row],[Harga]]*Table3[[#This Row],[Quantity]]</f>
        <v>540000</v>
      </c>
      <c r="T2159">
        <v>0</v>
      </c>
      <c r="U2159" s="8">
        <f>Table3[[#This Row],[Discount]]*Table3[[#This Row],[Revenue]]</f>
        <v>0</v>
      </c>
      <c r="V2159" s="8">
        <f>Table3[[#This Row],[Revenue]]-Table3[[#This Row],[Total Discount]]</f>
        <v>540000</v>
      </c>
    </row>
    <row r="2160" spans="1:22" x14ac:dyDescent="0.35">
      <c r="A2160">
        <v>2156</v>
      </c>
      <c r="B2160" t="s">
        <v>5496</v>
      </c>
      <c r="C2160" s="5">
        <v>42974</v>
      </c>
      <c r="D2160" s="6">
        <v>2017</v>
      </c>
      <c r="E2160" s="5" t="s">
        <v>93</v>
      </c>
      <c r="F2160" s="7">
        <v>27</v>
      </c>
      <c r="G2160" t="s">
        <v>67</v>
      </c>
      <c r="H2160" t="s">
        <v>25</v>
      </c>
      <c r="I2160" t="s">
        <v>5182</v>
      </c>
      <c r="J2160" t="s">
        <v>27</v>
      </c>
      <c r="K2160" t="s">
        <v>369</v>
      </c>
      <c r="L2160">
        <v>37064</v>
      </c>
      <c r="M2160" t="s">
        <v>3250</v>
      </c>
      <c r="N2160" t="s">
        <v>40</v>
      </c>
      <c r="O2160" t="s">
        <v>63</v>
      </c>
      <c r="P2160" t="s">
        <v>3251</v>
      </c>
      <c r="Q2160" s="8">
        <v>16000</v>
      </c>
      <c r="R2160">
        <v>1</v>
      </c>
      <c r="S2160" s="8">
        <f>Table3[[#This Row],[Harga]]*Table3[[#This Row],[Quantity]]</f>
        <v>16000</v>
      </c>
      <c r="T2160">
        <v>0.2</v>
      </c>
      <c r="U2160" s="8">
        <f>Table3[[#This Row],[Discount]]*Table3[[#This Row],[Revenue]]</f>
        <v>3200</v>
      </c>
      <c r="V2160" s="8">
        <f>Table3[[#This Row],[Revenue]]-Table3[[#This Row],[Total Discount]]</f>
        <v>12800</v>
      </c>
    </row>
    <row r="2161" spans="1:22" x14ac:dyDescent="0.35">
      <c r="A2161">
        <v>2157</v>
      </c>
      <c r="B2161" t="s">
        <v>5497</v>
      </c>
      <c r="C2161" s="5">
        <v>41720</v>
      </c>
      <c r="D2161" s="6">
        <v>2014</v>
      </c>
      <c r="E2161" s="5" t="s">
        <v>159</v>
      </c>
      <c r="F2161" s="7">
        <v>22</v>
      </c>
      <c r="G2161" t="s">
        <v>67</v>
      </c>
      <c r="H2161" t="s">
        <v>25</v>
      </c>
      <c r="I2161" t="s">
        <v>4943</v>
      </c>
      <c r="J2161" t="s">
        <v>27</v>
      </c>
      <c r="K2161" t="s">
        <v>127</v>
      </c>
      <c r="L2161">
        <v>46368</v>
      </c>
      <c r="M2161" t="s">
        <v>801</v>
      </c>
      <c r="N2161" t="s">
        <v>40</v>
      </c>
      <c r="O2161" t="s">
        <v>96</v>
      </c>
      <c r="P2161" t="s">
        <v>802</v>
      </c>
      <c r="Q2161" s="8">
        <v>40000</v>
      </c>
      <c r="R2161">
        <v>2</v>
      </c>
      <c r="S2161" s="8">
        <f>Table3[[#This Row],[Harga]]*Table3[[#This Row],[Quantity]]</f>
        <v>80000</v>
      </c>
      <c r="T2161">
        <v>0</v>
      </c>
      <c r="U2161" s="8">
        <f>Table3[[#This Row],[Discount]]*Table3[[#This Row],[Revenue]]</f>
        <v>0</v>
      </c>
      <c r="V2161" s="8">
        <f>Table3[[#This Row],[Revenue]]-Table3[[#This Row],[Total Discount]]</f>
        <v>80000</v>
      </c>
    </row>
    <row r="2162" spans="1:22" x14ac:dyDescent="0.35">
      <c r="A2162">
        <v>2158</v>
      </c>
      <c r="B2162" t="s">
        <v>5498</v>
      </c>
      <c r="C2162" s="5">
        <v>43086</v>
      </c>
      <c r="D2162" s="6">
        <v>2017</v>
      </c>
      <c r="E2162" s="5" t="s">
        <v>66</v>
      </c>
      <c r="F2162" s="7">
        <v>17</v>
      </c>
      <c r="G2162" t="s">
        <v>35</v>
      </c>
      <c r="H2162" t="s">
        <v>105</v>
      </c>
      <c r="I2162" t="s">
        <v>4271</v>
      </c>
      <c r="J2162" t="s">
        <v>27</v>
      </c>
      <c r="K2162" t="s">
        <v>222</v>
      </c>
      <c r="L2162">
        <v>22204</v>
      </c>
      <c r="M2162" t="s">
        <v>590</v>
      </c>
      <c r="N2162" t="s">
        <v>40</v>
      </c>
      <c r="O2162" t="s">
        <v>84</v>
      </c>
      <c r="P2162" t="s">
        <v>591</v>
      </c>
      <c r="Q2162" s="8">
        <v>726000</v>
      </c>
      <c r="R2162">
        <v>3</v>
      </c>
      <c r="S2162" s="8">
        <f>Table3[[#This Row],[Harga]]*Table3[[#This Row],[Quantity]]</f>
        <v>2178000</v>
      </c>
      <c r="T2162">
        <v>0</v>
      </c>
      <c r="U2162" s="8">
        <f>Table3[[#This Row],[Discount]]*Table3[[#This Row],[Revenue]]</f>
        <v>0</v>
      </c>
      <c r="V2162" s="8">
        <f>Table3[[#This Row],[Revenue]]-Table3[[#This Row],[Total Discount]]</f>
        <v>2178000</v>
      </c>
    </row>
    <row r="2163" spans="1:22" x14ac:dyDescent="0.35">
      <c r="A2163">
        <v>2159</v>
      </c>
      <c r="B2163" t="s">
        <v>5499</v>
      </c>
      <c r="C2163" s="5">
        <v>42813</v>
      </c>
      <c r="D2163" s="6">
        <v>2017</v>
      </c>
      <c r="E2163" s="5" t="s">
        <v>159</v>
      </c>
      <c r="F2163" s="7">
        <v>19</v>
      </c>
      <c r="G2163" t="s">
        <v>67</v>
      </c>
      <c r="H2163" t="s">
        <v>25</v>
      </c>
      <c r="I2163" t="s">
        <v>2281</v>
      </c>
      <c r="J2163" t="s">
        <v>27</v>
      </c>
      <c r="K2163" t="s">
        <v>28</v>
      </c>
      <c r="L2163">
        <v>94110</v>
      </c>
      <c r="M2163" t="s">
        <v>2168</v>
      </c>
      <c r="N2163" t="s">
        <v>40</v>
      </c>
      <c r="O2163" t="s">
        <v>71</v>
      </c>
      <c r="P2163" t="s">
        <v>2169</v>
      </c>
      <c r="Q2163" s="8">
        <v>14000</v>
      </c>
      <c r="R2163">
        <v>6</v>
      </c>
      <c r="S2163" s="8">
        <f>Table3[[#This Row],[Harga]]*Table3[[#This Row],[Quantity]]</f>
        <v>84000</v>
      </c>
      <c r="T2163">
        <v>0.2</v>
      </c>
      <c r="U2163" s="8">
        <f>Table3[[#This Row],[Discount]]*Table3[[#This Row],[Revenue]]</f>
        <v>16800</v>
      </c>
      <c r="V2163" s="8">
        <f>Table3[[#This Row],[Revenue]]-Table3[[#This Row],[Total Discount]]</f>
        <v>67200</v>
      </c>
    </row>
    <row r="2164" spans="1:22" x14ac:dyDescent="0.35">
      <c r="A2164">
        <v>2160</v>
      </c>
      <c r="B2164" t="s">
        <v>5500</v>
      </c>
      <c r="C2164" s="5">
        <v>42631</v>
      </c>
      <c r="D2164" s="6">
        <v>2016</v>
      </c>
      <c r="E2164" s="5" t="s">
        <v>111</v>
      </c>
      <c r="F2164" s="7">
        <v>18</v>
      </c>
      <c r="G2164" t="s">
        <v>35</v>
      </c>
      <c r="H2164" t="s">
        <v>25</v>
      </c>
      <c r="I2164" t="s">
        <v>3225</v>
      </c>
      <c r="J2164" t="s">
        <v>27</v>
      </c>
      <c r="K2164" t="s">
        <v>213</v>
      </c>
      <c r="L2164">
        <v>10801</v>
      </c>
      <c r="M2164" t="s">
        <v>3527</v>
      </c>
      <c r="N2164" t="s">
        <v>30</v>
      </c>
      <c r="O2164" t="s">
        <v>108</v>
      </c>
      <c r="P2164" t="s">
        <v>3528</v>
      </c>
      <c r="Q2164" s="8">
        <v>281000</v>
      </c>
      <c r="R2164">
        <v>2</v>
      </c>
      <c r="S2164" s="8">
        <f>Table3[[#This Row],[Harga]]*Table3[[#This Row],[Quantity]]</f>
        <v>562000</v>
      </c>
      <c r="T2164">
        <v>0.1</v>
      </c>
      <c r="U2164" s="8">
        <f>Table3[[#This Row],[Discount]]*Table3[[#This Row],[Revenue]]</f>
        <v>56200</v>
      </c>
      <c r="V2164" s="8">
        <f>Table3[[#This Row],[Revenue]]-Table3[[#This Row],[Total Discount]]</f>
        <v>505800</v>
      </c>
    </row>
    <row r="2165" spans="1:22" x14ac:dyDescent="0.35">
      <c r="A2165">
        <v>2161</v>
      </c>
      <c r="B2165" t="s">
        <v>5501</v>
      </c>
      <c r="C2165" s="5">
        <v>43063</v>
      </c>
      <c r="D2165" s="6">
        <v>2017</v>
      </c>
      <c r="E2165" s="5" t="s">
        <v>23</v>
      </c>
      <c r="F2165" s="7">
        <v>24</v>
      </c>
      <c r="G2165" t="s">
        <v>35</v>
      </c>
      <c r="H2165" t="s">
        <v>25</v>
      </c>
      <c r="I2165" t="s">
        <v>3455</v>
      </c>
      <c r="J2165" t="s">
        <v>27</v>
      </c>
      <c r="K2165" t="s">
        <v>218</v>
      </c>
      <c r="L2165">
        <v>85204</v>
      </c>
      <c r="M2165" t="s">
        <v>2550</v>
      </c>
      <c r="N2165" t="s">
        <v>40</v>
      </c>
      <c r="O2165" t="s">
        <v>71</v>
      </c>
      <c r="P2165" t="s">
        <v>2551</v>
      </c>
      <c r="Q2165" s="8">
        <v>83000</v>
      </c>
      <c r="R2165">
        <v>2</v>
      </c>
      <c r="S2165" s="8">
        <f>Table3[[#This Row],[Harga]]*Table3[[#This Row],[Quantity]]</f>
        <v>166000</v>
      </c>
      <c r="T2165">
        <v>0.7</v>
      </c>
      <c r="U2165" s="8">
        <f>Table3[[#This Row],[Discount]]*Table3[[#This Row],[Revenue]]</f>
        <v>116199.99999999999</v>
      </c>
      <c r="V2165" s="8">
        <f>Table3[[#This Row],[Revenue]]-Table3[[#This Row],[Total Discount]]</f>
        <v>49800.000000000015</v>
      </c>
    </row>
    <row r="2166" spans="1:22" x14ac:dyDescent="0.35">
      <c r="A2166">
        <v>2162</v>
      </c>
      <c r="B2166" t="s">
        <v>5502</v>
      </c>
      <c r="C2166" s="5">
        <v>42836</v>
      </c>
      <c r="D2166" s="6">
        <v>2017</v>
      </c>
      <c r="E2166" s="5" t="s">
        <v>58</v>
      </c>
      <c r="F2166" s="7">
        <v>11</v>
      </c>
      <c r="G2166" t="s">
        <v>35</v>
      </c>
      <c r="H2166" t="s">
        <v>25</v>
      </c>
      <c r="I2166" t="s">
        <v>4486</v>
      </c>
      <c r="J2166" t="s">
        <v>27</v>
      </c>
      <c r="K2166" t="s">
        <v>76</v>
      </c>
      <c r="L2166">
        <v>43130</v>
      </c>
      <c r="M2166" t="s">
        <v>1024</v>
      </c>
      <c r="N2166" t="s">
        <v>40</v>
      </c>
      <c r="O2166" t="s">
        <v>84</v>
      </c>
      <c r="P2166" t="s">
        <v>1025</v>
      </c>
      <c r="Q2166" s="8">
        <v>17000</v>
      </c>
      <c r="R2166">
        <v>2</v>
      </c>
      <c r="S2166" s="8">
        <f>Table3[[#This Row],[Harga]]*Table3[[#This Row],[Quantity]]</f>
        <v>34000</v>
      </c>
      <c r="T2166">
        <v>0.2</v>
      </c>
      <c r="U2166" s="8">
        <f>Table3[[#This Row],[Discount]]*Table3[[#This Row],[Revenue]]</f>
        <v>6800</v>
      </c>
      <c r="V2166" s="8">
        <f>Table3[[#This Row],[Revenue]]-Table3[[#This Row],[Total Discount]]</f>
        <v>27200</v>
      </c>
    </row>
    <row r="2167" spans="1:22" x14ac:dyDescent="0.35">
      <c r="A2167">
        <v>2163</v>
      </c>
      <c r="B2167" t="s">
        <v>5503</v>
      </c>
      <c r="C2167" s="5">
        <v>43079</v>
      </c>
      <c r="D2167" s="6">
        <v>2017</v>
      </c>
      <c r="E2167" s="5" t="s">
        <v>66</v>
      </c>
      <c r="F2167" s="7">
        <v>10</v>
      </c>
      <c r="G2167" t="s">
        <v>51</v>
      </c>
      <c r="H2167" t="s">
        <v>139</v>
      </c>
      <c r="I2167" t="s">
        <v>5504</v>
      </c>
      <c r="J2167" t="s">
        <v>27</v>
      </c>
      <c r="K2167" t="s">
        <v>127</v>
      </c>
      <c r="L2167">
        <v>95207</v>
      </c>
      <c r="M2167" t="s">
        <v>5505</v>
      </c>
      <c r="N2167" t="s">
        <v>135</v>
      </c>
      <c r="O2167" t="s">
        <v>136</v>
      </c>
      <c r="P2167" t="s">
        <v>5506</v>
      </c>
      <c r="Q2167" s="8">
        <v>96000</v>
      </c>
      <c r="R2167">
        <v>4</v>
      </c>
      <c r="S2167" s="8">
        <f>Table3[[#This Row],[Harga]]*Table3[[#This Row],[Quantity]]</f>
        <v>384000</v>
      </c>
      <c r="T2167">
        <v>0.2</v>
      </c>
      <c r="U2167" s="8">
        <f>Table3[[#This Row],[Discount]]*Table3[[#This Row],[Revenue]]</f>
        <v>76800</v>
      </c>
      <c r="V2167" s="8">
        <f>Table3[[#This Row],[Revenue]]-Table3[[#This Row],[Total Discount]]</f>
        <v>307200</v>
      </c>
    </row>
    <row r="2168" spans="1:22" x14ac:dyDescent="0.35">
      <c r="A2168">
        <v>2164</v>
      </c>
      <c r="B2168" t="s">
        <v>5507</v>
      </c>
      <c r="C2168" s="5">
        <v>43063</v>
      </c>
      <c r="D2168" s="6">
        <v>2017</v>
      </c>
      <c r="E2168" s="5" t="s">
        <v>23</v>
      </c>
      <c r="F2168" s="7">
        <v>24</v>
      </c>
      <c r="G2168" t="s">
        <v>51</v>
      </c>
      <c r="H2168" t="s">
        <v>25</v>
      </c>
      <c r="I2168" t="s">
        <v>3031</v>
      </c>
      <c r="J2168" t="s">
        <v>37</v>
      </c>
      <c r="K2168" t="s">
        <v>227</v>
      </c>
      <c r="L2168">
        <v>28806</v>
      </c>
      <c r="M2168" t="s">
        <v>4458</v>
      </c>
      <c r="N2168" t="s">
        <v>40</v>
      </c>
      <c r="O2168" t="s">
        <v>71</v>
      </c>
      <c r="P2168" t="s">
        <v>4459</v>
      </c>
      <c r="Q2168" s="8">
        <v>4000</v>
      </c>
      <c r="R2168">
        <v>8</v>
      </c>
      <c r="S2168" s="8">
        <f>Table3[[#This Row],[Harga]]*Table3[[#This Row],[Quantity]]</f>
        <v>32000</v>
      </c>
      <c r="T2168">
        <v>0.7</v>
      </c>
      <c r="U2168" s="8">
        <f>Table3[[#This Row],[Discount]]*Table3[[#This Row],[Revenue]]</f>
        <v>22400</v>
      </c>
      <c r="V2168" s="8">
        <f>Table3[[#This Row],[Revenue]]-Table3[[#This Row],[Total Discount]]</f>
        <v>9600</v>
      </c>
    </row>
    <row r="2169" spans="1:22" x14ac:dyDescent="0.35">
      <c r="A2169">
        <v>2165</v>
      </c>
      <c r="B2169" t="s">
        <v>5508</v>
      </c>
      <c r="C2169" s="5">
        <v>42342</v>
      </c>
      <c r="D2169" s="6">
        <v>2015</v>
      </c>
      <c r="E2169" s="5" t="s">
        <v>66</v>
      </c>
      <c r="F2169" s="7">
        <v>4</v>
      </c>
      <c r="G2169" t="s">
        <v>67</v>
      </c>
      <c r="H2169" t="s">
        <v>25</v>
      </c>
      <c r="I2169" t="s">
        <v>959</v>
      </c>
      <c r="J2169" t="s">
        <v>27</v>
      </c>
      <c r="K2169" t="s">
        <v>53</v>
      </c>
      <c r="L2169">
        <v>37042</v>
      </c>
      <c r="M2169" t="s">
        <v>1570</v>
      </c>
      <c r="N2169" t="s">
        <v>40</v>
      </c>
      <c r="O2169" t="s">
        <v>71</v>
      </c>
      <c r="P2169" t="s">
        <v>1571</v>
      </c>
      <c r="Q2169" s="8">
        <v>1142000</v>
      </c>
      <c r="R2169">
        <v>7</v>
      </c>
      <c r="S2169" s="8">
        <f>Table3[[#This Row],[Harga]]*Table3[[#This Row],[Quantity]]</f>
        <v>7994000</v>
      </c>
      <c r="T2169">
        <v>0.7</v>
      </c>
      <c r="U2169" s="8">
        <f>Table3[[#This Row],[Discount]]*Table3[[#This Row],[Revenue]]</f>
        <v>5595800</v>
      </c>
      <c r="V2169" s="8">
        <f>Table3[[#This Row],[Revenue]]-Table3[[#This Row],[Total Discount]]</f>
        <v>2398200</v>
      </c>
    </row>
    <row r="2170" spans="1:22" x14ac:dyDescent="0.35">
      <c r="A2170">
        <v>2166</v>
      </c>
      <c r="B2170" t="s">
        <v>5509</v>
      </c>
      <c r="C2170" s="5">
        <v>43080</v>
      </c>
      <c r="D2170" s="6">
        <v>2017</v>
      </c>
      <c r="E2170" s="5" t="s">
        <v>66</v>
      </c>
      <c r="F2170" s="7">
        <v>11</v>
      </c>
      <c r="G2170" t="s">
        <v>35</v>
      </c>
      <c r="H2170" t="s">
        <v>25</v>
      </c>
      <c r="I2170" t="s">
        <v>3736</v>
      </c>
      <c r="J2170" t="s">
        <v>27</v>
      </c>
      <c r="K2170" t="s">
        <v>151</v>
      </c>
      <c r="L2170">
        <v>60505</v>
      </c>
      <c r="M2170" t="s">
        <v>2054</v>
      </c>
      <c r="N2170" t="s">
        <v>40</v>
      </c>
      <c r="O2170" t="s">
        <v>63</v>
      </c>
      <c r="P2170" t="s">
        <v>2055</v>
      </c>
      <c r="Q2170" s="8">
        <v>16000</v>
      </c>
      <c r="R2170">
        <v>2</v>
      </c>
      <c r="S2170" s="8">
        <f>Table3[[#This Row],[Harga]]*Table3[[#This Row],[Quantity]]</f>
        <v>32000</v>
      </c>
      <c r="T2170">
        <v>0.2</v>
      </c>
      <c r="U2170" s="8">
        <f>Table3[[#This Row],[Discount]]*Table3[[#This Row],[Revenue]]</f>
        <v>6400</v>
      </c>
      <c r="V2170" s="8">
        <f>Table3[[#This Row],[Revenue]]-Table3[[#This Row],[Total Discount]]</f>
        <v>25600</v>
      </c>
    </row>
    <row r="2171" spans="1:22" x14ac:dyDescent="0.35">
      <c r="A2171">
        <v>2167</v>
      </c>
      <c r="B2171" t="s">
        <v>5510</v>
      </c>
      <c r="C2171" s="5">
        <v>42511</v>
      </c>
      <c r="D2171" s="6">
        <v>2016</v>
      </c>
      <c r="E2171" s="5" t="s">
        <v>87</v>
      </c>
      <c r="F2171" s="7">
        <v>21</v>
      </c>
      <c r="G2171" t="s">
        <v>67</v>
      </c>
      <c r="H2171" t="s">
        <v>25</v>
      </c>
      <c r="I2171" t="s">
        <v>1385</v>
      </c>
      <c r="J2171" t="s">
        <v>37</v>
      </c>
      <c r="K2171" t="s">
        <v>222</v>
      </c>
      <c r="L2171">
        <v>2886</v>
      </c>
      <c r="M2171" t="s">
        <v>5511</v>
      </c>
      <c r="N2171" t="s">
        <v>40</v>
      </c>
      <c r="O2171" t="s">
        <v>63</v>
      </c>
      <c r="P2171" t="s">
        <v>129</v>
      </c>
      <c r="Q2171" s="8">
        <v>112000</v>
      </c>
      <c r="R2171">
        <v>2</v>
      </c>
      <c r="S2171" s="8">
        <f>Table3[[#This Row],[Harga]]*Table3[[#This Row],[Quantity]]</f>
        <v>224000</v>
      </c>
      <c r="T2171">
        <v>0</v>
      </c>
      <c r="U2171" s="8">
        <f>Table3[[#This Row],[Discount]]*Table3[[#This Row],[Revenue]]</f>
        <v>0</v>
      </c>
      <c r="V2171" s="8">
        <f>Table3[[#This Row],[Revenue]]-Table3[[#This Row],[Total Discount]]</f>
        <v>224000</v>
      </c>
    </row>
    <row r="2172" spans="1:22" x14ac:dyDescent="0.35">
      <c r="A2172">
        <v>2168</v>
      </c>
      <c r="B2172" t="s">
        <v>5512</v>
      </c>
      <c r="C2172" s="5">
        <v>42783</v>
      </c>
      <c r="D2172" s="6">
        <v>2017</v>
      </c>
      <c r="E2172" s="5" t="s">
        <v>344</v>
      </c>
      <c r="F2172" s="7">
        <v>17</v>
      </c>
      <c r="G2172" t="s">
        <v>51</v>
      </c>
      <c r="H2172" t="s">
        <v>25</v>
      </c>
      <c r="I2172" t="s">
        <v>1601</v>
      </c>
      <c r="J2172" t="s">
        <v>27</v>
      </c>
      <c r="K2172" t="s">
        <v>248</v>
      </c>
      <c r="L2172">
        <v>70506</v>
      </c>
      <c r="M2172" t="s">
        <v>5513</v>
      </c>
      <c r="N2172" t="s">
        <v>135</v>
      </c>
      <c r="O2172" t="s">
        <v>136</v>
      </c>
      <c r="P2172" t="s">
        <v>5514</v>
      </c>
      <c r="Q2172" s="8">
        <v>30000</v>
      </c>
      <c r="R2172">
        <v>3</v>
      </c>
      <c r="S2172" s="8">
        <f>Table3[[#This Row],[Harga]]*Table3[[#This Row],[Quantity]]</f>
        <v>90000</v>
      </c>
      <c r="T2172">
        <v>0</v>
      </c>
      <c r="U2172" s="8">
        <f>Table3[[#This Row],[Discount]]*Table3[[#This Row],[Revenue]]</f>
        <v>0</v>
      </c>
      <c r="V2172" s="8">
        <f>Table3[[#This Row],[Revenue]]-Table3[[#This Row],[Total Discount]]</f>
        <v>90000</v>
      </c>
    </row>
    <row r="2173" spans="1:22" x14ac:dyDescent="0.35">
      <c r="A2173">
        <v>2169</v>
      </c>
      <c r="B2173" t="s">
        <v>5515</v>
      </c>
      <c r="C2173" s="5">
        <v>42875</v>
      </c>
      <c r="D2173" s="6">
        <v>2017</v>
      </c>
      <c r="E2173" s="5" t="s">
        <v>87</v>
      </c>
      <c r="F2173" s="7">
        <v>20</v>
      </c>
      <c r="G2173" t="s">
        <v>67</v>
      </c>
      <c r="H2173" t="s">
        <v>25</v>
      </c>
      <c r="I2173" t="s">
        <v>1983</v>
      </c>
      <c r="J2173" t="s">
        <v>27</v>
      </c>
      <c r="K2173" t="s">
        <v>69</v>
      </c>
      <c r="L2173">
        <v>58103</v>
      </c>
      <c r="M2173" t="s">
        <v>5516</v>
      </c>
      <c r="N2173" t="s">
        <v>40</v>
      </c>
      <c r="O2173" t="s">
        <v>96</v>
      </c>
      <c r="P2173" t="s">
        <v>5517</v>
      </c>
      <c r="Q2173" s="8">
        <v>132000</v>
      </c>
      <c r="R2173">
        <v>3</v>
      </c>
      <c r="S2173" s="8">
        <f>Table3[[#This Row],[Harga]]*Table3[[#This Row],[Quantity]]</f>
        <v>396000</v>
      </c>
      <c r="T2173">
        <v>0</v>
      </c>
      <c r="U2173" s="8">
        <f>Table3[[#This Row],[Discount]]*Table3[[#This Row],[Revenue]]</f>
        <v>0</v>
      </c>
      <c r="V2173" s="8">
        <f>Table3[[#This Row],[Revenue]]-Table3[[#This Row],[Total Discount]]</f>
        <v>396000</v>
      </c>
    </row>
    <row r="2174" spans="1:22" x14ac:dyDescent="0.35">
      <c r="A2174">
        <v>2170</v>
      </c>
      <c r="B2174" t="s">
        <v>5518</v>
      </c>
      <c r="C2174" s="5">
        <v>42989</v>
      </c>
      <c r="D2174" s="6">
        <v>2017</v>
      </c>
      <c r="E2174" s="5" t="s">
        <v>111</v>
      </c>
      <c r="F2174" s="7">
        <v>11</v>
      </c>
      <c r="G2174" t="s">
        <v>24</v>
      </c>
      <c r="H2174" t="s">
        <v>25</v>
      </c>
      <c r="I2174" t="s">
        <v>366</v>
      </c>
      <c r="J2174" t="s">
        <v>27</v>
      </c>
      <c r="K2174" t="s">
        <v>28</v>
      </c>
      <c r="L2174">
        <v>60623</v>
      </c>
      <c r="M2174" t="s">
        <v>5519</v>
      </c>
      <c r="N2174" t="s">
        <v>40</v>
      </c>
      <c r="O2174" t="s">
        <v>180</v>
      </c>
      <c r="P2174" t="s">
        <v>5520</v>
      </c>
      <c r="Q2174" s="8">
        <v>11000</v>
      </c>
      <c r="R2174">
        <v>4</v>
      </c>
      <c r="S2174" s="8">
        <f>Table3[[#This Row],[Harga]]*Table3[[#This Row],[Quantity]]</f>
        <v>44000</v>
      </c>
      <c r="T2174">
        <v>0.2</v>
      </c>
      <c r="U2174" s="8">
        <f>Table3[[#This Row],[Discount]]*Table3[[#This Row],[Revenue]]</f>
        <v>8800</v>
      </c>
      <c r="V2174" s="8">
        <f>Table3[[#This Row],[Revenue]]-Table3[[#This Row],[Total Discount]]</f>
        <v>35200</v>
      </c>
    </row>
    <row r="2175" spans="1:22" x14ac:dyDescent="0.35">
      <c r="A2175">
        <v>2171</v>
      </c>
      <c r="B2175" t="s">
        <v>5521</v>
      </c>
      <c r="C2175" s="5">
        <v>42679</v>
      </c>
      <c r="D2175" s="6">
        <v>2016</v>
      </c>
      <c r="E2175" s="5" t="s">
        <v>23</v>
      </c>
      <c r="F2175" s="7">
        <v>5</v>
      </c>
      <c r="G2175" t="s">
        <v>51</v>
      </c>
      <c r="H2175" t="s">
        <v>25</v>
      </c>
      <c r="I2175" t="s">
        <v>4251</v>
      </c>
      <c r="J2175" t="s">
        <v>75</v>
      </c>
      <c r="K2175" t="s">
        <v>141</v>
      </c>
      <c r="L2175">
        <v>46226</v>
      </c>
      <c r="M2175" t="s">
        <v>1190</v>
      </c>
      <c r="N2175" t="s">
        <v>40</v>
      </c>
      <c r="O2175" t="s">
        <v>71</v>
      </c>
      <c r="P2175" t="s">
        <v>1191</v>
      </c>
      <c r="Q2175" s="8">
        <v>19000</v>
      </c>
      <c r="R2175">
        <v>5</v>
      </c>
      <c r="S2175" s="8">
        <f>Table3[[#This Row],[Harga]]*Table3[[#This Row],[Quantity]]</f>
        <v>95000</v>
      </c>
      <c r="T2175">
        <v>0</v>
      </c>
      <c r="U2175" s="8">
        <f>Table3[[#This Row],[Discount]]*Table3[[#This Row],[Revenue]]</f>
        <v>0</v>
      </c>
      <c r="V2175" s="8">
        <f>Table3[[#This Row],[Revenue]]-Table3[[#This Row],[Total Discount]]</f>
        <v>95000</v>
      </c>
    </row>
    <row r="2176" spans="1:22" x14ac:dyDescent="0.35">
      <c r="A2176">
        <v>2172</v>
      </c>
      <c r="B2176" t="s">
        <v>5522</v>
      </c>
      <c r="C2176" s="5">
        <v>42939</v>
      </c>
      <c r="D2176" s="6">
        <v>2017</v>
      </c>
      <c r="E2176" s="5" t="s">
        <v>104</v>
      </c>
      <c r="F2176" s="7">
        <v>23</v>
      </c>
      <c r="G2176" t="s">
        <v>35</v>
      </c>
      <c r="H2176" t="s">
        <v>139</v>
      </c>
      <c r="I2176" t="s">
        <v>170</v>
      </c>
      <c r="J2176" t="s">
        <v>27</v>
      </c>
      <c r="K2176" t="s">
        <v>274</v>
      </c>
      <c r="L2176">
        <v>46514</v>
      </c>
      <c r="M2176" t="s">
        <v>579</v>
      </c>
      <c r="N2176" t="s">
        <v>40</v>
      </c>
      <c r="O2176" t="s">
        <v>96</v>
      </c>
      <c r="P2176" t="s">
        <v>580</v>
      </c>
      <c r="Q2176" s="8">
        <v>15000</v>
      </c>
      <c r="R2176">
        <v>2</v>
      </c>
      <c r="S2176" s="8">
        <f>Table3[[#This Row],[Harga]]*Table3[[#This Row],[Quantity]]</f>
        <v>30000</v>
      </c>
      <c r="T2176">
        <v>0</v>
      </c>
      <c r="U2176" s="8">
        <f>Table3[[#This Row],[Discount]]*Table3[[#This Row],[Revenue]]</f>
        <v>0</v>
      </c>
      <c r="V2176" s="8">
        <f>Table3[[#This Row],[Revenue]]-Table3[[#This Row],[Total Discount]]</f>
        <v>30000</v>
      </c>
    </row>
    <row r="2177" spans="1:22" x14ac:dyDescent="0.35">
      <c r="A2177">
        <v>2173</v>
      </c>
      <c r="B2177" t="s">
        <v>5523</v>
      </c>
      <c r="C2177" s="5">
        <v>42692</v>
      </c>
      <c r="D2177" s="6">
        <v>2016</v>
      </c>
      <c r="E2177" s="5" t="s">
        <v>23</v>
      </c>
      <c r="F2177" s="7">
        <v>18</v>
      </c>
      <c r="G2177" t="s">
        <v>51</v>
      </c>
      <c r="H2177" t="s">
        <v>25</v>
      </c>
      <c r="I2177" t="s">
        <v>565</v>
      </c>
      <c r="J2177" t="s">
        <v>37</v>
      </c>
      <c r="K2177" t="s">
        <v>166</v>
      </c>
      <c r="L2177">
        <v>44240</v>
      </c>
      <c r="M2177" t="s">
        <v>5524</v>
      </c>
      <c r="N2177" t="s">
        <v>40</v>
      </c>
      <c r="O2177" t="s">
        <v>78</v>
      </c>
      <c r="P2177" t="s">
        <v>5525</v>
      </c>
      <c r="Q2177" s="8">
        <v>104000</v>
      </c>
      <c r="R2177">
        <v>6</v>
      </c>
      <c r="S2177" s="8">
        <f>Table3[[#This Row],[Harga]]*Table3[[#This Row],[Quantity]]</f>
        <v>624000</v>
      </c>
      <c r="T2177">
        <v>0.2</v>
      </c>
      <c r="U2177" s="8">
        <f>Table3[[#This Row],[Discount]]*Table3[[#This Row],[Revenue]]</f>
        <v>124800</v>
      </c>
      <c r="V2177" s="8">
        <f>Table3[[#This Row],[Revenue]]-Table3[[#This Row],[Total Discount]]</f>
        <v>499200</v>
      </c>
    </row>
    <row r="2178" spans="1:22" x14ac:dyDescent="0.35">
      <c r="A2178">
        <v>2174</v>
      </c>
      <c r="B2178" t="s">
        <v>5526</v>
      </c>
      <c r="C2178" s="5">
        <v>41754</v>
      </c>
      <c r="D2178" s="6">
        <v>2014</v>
      </c>
      <c r="E2178" s="5" t="s">
        <v>58</v>
      </c>
      <c r="F2178" s="7">
        <v>25</v>
      </c>
      <c r="G2178" t="s">
        <v>35</v>
      </c>
      <c r="H2178" t="s">
        <v>59</v>
      </c>
      <c r="I2178" t="s">
        <v>2346</v>
      </c>
      <c r="J2178" t="s">
        <v>75</v>
      </c>
      <c r="K2178" t="s">
        <v>89</v>
      </c>
      <c r="L2178">
        <v>91776</v>
      </c>
      <c r="M2178" t="s">
        <v>3509</v>
      </c>
      <c r="N2178" t="s">
        <v>30</v>
      </c>
      <c r="O2178" t="s">
        <v>55</v>
      </c>
      <c r="P2178" t="s">
        <v>3510</v>
      </c>
      <c r="Q2178" s="8">
        <v>182000</v>
      </c>
      <c r="R2178">
        <v>5</v>
      </c>
      <c r="S2178" s="8">
        <f>Table3[[#This Row],[Harga]]*Table3[[#This Row],[Quantity]]</f>
        <v>910000</v>
      </c>
      <c r="T2178">
        <v>0</v>
      </c>
      <c r="U2178" s="8">
        <f>Table3[[#This Row],[Discount]]*Table3[[#This Row],[Revenue]]</f>
        <v>0</v>
      </c>
      <c r="V2178" s="8">
        <f>Table3[[#This Row],[Revenue]]-Table3[[#This Row],[Total Discount]]</f>
        <v>910000</v>
      </c>
    </row>
    <row r="2179" spans="1:22" x14ac:dyDescent="0.35">
      <c r="A2179">
        <v>2175</v>
      </c>
      <c r="B2179" t="s">
        <v>5527</v>
      </c>
      <c r="C2179" s="5">
        <v>42338</v>
      </c>
      <c r="D2179" s="6">
        <v>2015</v>
      </c>
      <c r="E2179" s="5" t="s">
        <v>23</v>
      </c>
      <c r="F2179" s="7">
        <v>30</v>
      </c>
      <c r="G2179" t="s">
        <v>51</v>
      </c>
      <c r="H2179" t="s">
        <v>25</v>
      </c>
      <c r="I2179" t="s">
        <v>192</v>
      </c>
      <c r="J2179" t="s">
        <v>75</v>
      </c>
      <c r="K2179" t="s">
        <v>324</v>
      </c>
      <c r="L2179">
        <v>42420</v>
      </c>
      <c r="M2179" t="s">
        <v>3673</v>
      </c>
      <c r="N2179" t="s">
        <v>40</v>
      </c>
      <c r="O2179" t="s">
        <v>143</v>
      </c>
      <c r="P2179" t="s">
        <v>3674</v>
      </c>
      <c r="Q2179" s="8">
        <v>18000</v>
      </c>
      <c r="R2179">
        <v>2</v>
      </c>
      <c r="S2179" s="8">
        <f>Table3[[#This Row],[Harga]]*Table3[[#This Row],[Quantity]]</f>
        <v>36000</v>
      </c>
      <c r="T2179">
        <v>0</v>
      </c>
      <c r="U2179" s="8">
        <f>Table3[[#This Row],[Discount]]*Table3[[#This Row],[Revenue]]</f>
        <v>0</v>
      </c>
      <c r="V2179" s="8">
        <f>Table3[[#This Row],[Revenue]]-Table3[[#This Row],[Total Discount]]</f>
        <v>36000</v>
      </c>
    </row>
    <row r="2180" spans="1:22" x14ac:dyDescent="0.35">
      <c r="A2180">
        <v>2176</v>
      </c>
      <c r="B2180" t="s">
        <v>5528</v>
      </c>
      <c r="C2180" s="5">
        <v>42302</v>
      </c>
      <c r="D2180" s="6">
        <v>2015</v>
      </c>
      <c r="E2180" s="5" t="s">
        <v>44</v>
      </c>
      <c r="F2180" s="7">
        <v>25</v>
      </c>
      <c r="G2180" t="s">
        <v>35</v>
      </c>
      <c r="H2180" t="s">
        <v>25</v>
      </c>
      <c r="I2180" t="s">
        <v>3287</v>
      </c>
      <c r="J2180" t="s">
        <v>27</v>
      </c>
      <c r="K2180" t="s">
        <v>222</v>
      </c>
      <c r="L2180">
        <v>94110</v>
      </c>
      <c r="M2180" t="s">
        <v>1519</v>
      </c>
      <c r="N2180" t="s">
        <v>40</v>
      </c>
      <c r="O2180" t="s">
        <v>96</v>
      </c>
      <c r="P2180" t="s">
        <v>1520</v>
      </c>
      <c r="Q2180" s="8">
        <v>61000</v>
      </c>
      <c r="R2180">
        <v>3</v>
      </c>
      <c r="S2180" s="8">
        <f>Table3[[#This Row],[Harga]]*Table3[[#This Row],[Quantity]]</f>
        <v>183000</v>
      </c>
      <c r="T2180">
        <v>0</v>
      </c>
      <c r="U2180" s="8">
        <f>Table3[[#This Row],[Discount]]*Table3[[#This Row],[Revenue]]</f>
        <v>0</v>
      </c>
      <c r="V2180" s="8">
        <f>Table3[[#This Row],[Revenue]]-Table3[[#This Row],[Total Discount]]</f>
        <v>183000</v>
      </c>
    </row>
    <row r="2181" spans="1:22" x14ac:dyDescent="0.35">
      <c r="A2181">
        <v>2177</v>
      </c>
      <c r="B2181" t="s">
        <v>5529</v>
      </c>
      <c r="C2181" s="5">
        <v>42205</v>
      </c>
      <c r="D2181" s="6">
        <v>2015</v>
      </c>
      <c r="E2181" s="5" t="s">
        <v>104</v>
      </c>
      <c r="F2181" s="7">
        <v>20</v>
      </c>
      <c r="G2181" t="s">
        <v>67</v>
      </c>
      <c r="H2181" t="s">
        <v>139</v>
      </c>
      <c r="I2181" t="s">
        <v>745</v>
      </c>
      <c r="J2181" t="s">
        <v>27</v>
      </c>
      <c r="K2181" t="s">
        <v>354</v>
      </c>
      <c r="L2181">
        <v>60035</v>
      </c>
      <c r="M2181" t="s">
        <v>1447</v>
      </c>
      <c r="N2181" t="s">
        <v>40</v>
      </c>
      <c r="O2181" t="s">
        <v>71</v>
      </c>
      <c r="P2181" t="s">
        <v>1448</v>
      </c>
      <c r="Q2181" s="8">
        <v>21000</v>
      </c>
      <c r="R2181">
        <v>5</v>
      </c>
      <c r="S2181" s="8">
        <f>Table3[[#This Row],[Harga]]*Table3[[#This Row],[Quantity]]</f>
        <v>105000</v>
      </c>
      <c r="T2181">
        <v>0.8</v>
      </c>
      <c r="U2181" s="8">
        <f>Table3[[#This Row],[Discount]]*Table3[[#This Row],[Revenue]]</f>
        <v>84000</v>
      </c>
      <c r="V2181" s="8">
        <f>Table3[[#This Row],[Revenue]]-Table3[[#This Row],[Total Discount]]</f>
        <v>21000</v>
      </c>
    </row>
    <row r="2182" spans="1:22" x14ac:dyDescent="0.35">
      <c r="A2182">
        <v>2178</v>
      </c>
      <c r="B2182" t="s">
        <v>5530</v>
      </c>
      <c r="C2182" s="5">
        <v>42670</v>
      </c>
      <c r="D2182" s="6">
        <v>2016</v>
      </c>
      <c r="E2182" s="5" t="s">
        <v>44</v>
      </c>
      <c r="F2182" s="7">
        <v>27</v>
      </c>
      <c r="G2182" t="s">
        <v>67</v>
      </c>
      <c r="H2182" t="s">
        <v>25</v>
      </c>
      <c r="I2182" t="s">
        <v>777</v>
      </c>
      <c r="J2182" t="s">
        <v>37</v>
      </c>
      <c r="K2182" t="s">
        <v>151</v>
      </c>
      <c r="L2182">
        <v>94122</v>
      </c>
      <c r="M2182" t="s">
        <v>5404</v>
      </c>
      <c r="N2182" t="s">
        <v>40</v>
      </c>
      <c r="O2182" t="s">
        <v>78</v>
      </c>
      <c r="P2182" t="s">
        <v>806</v>
      </c>
      <c r="Q2182" s="8">
        <v>44000</v>
      </c>
      <c r="R2182">
        <v>4</v>
      </c>
      <c r="S2182" s="8">
        <f>Table3[[#This Row],[Harga]]*Table3[[#This Row],[Quantity]]</f>
        <v>176000</v>
      </c>
      <c r="T2182">
        <v>0</v>
      </c>
      <c r="U2182" s="8">
        <f>Table3[[#This Row],[Discount]]*Table3[[#This Row],[Revenue]]</f>
        <v>0</v>
      </c>
      <c r="V2182" s="8">
        <f>Table3[[#This Row],[Revenue]]-Table3[[#This Row],[Total Discount]]</f>
        <v>176000</v>
      </c>
    </row>
    <row r="2183" spans="1:22" x14ac:dyDescent="0.35">
      <c r="A2183">
        <v>2179</v>
      </c>
      <c r="B2183" t="s">
        <v>5531</v>
      </c>
      <c r="C2183" s="5">
        <v>43059</v>
      </c>
      <c r="D2183" s="6">
        <v>2017</v>
      </c>
      <c r="E2183" s="5" t="s">
        <v>23</v>
      </c>
      <c r="F2183" s="7">
        <v>20</v>
      </c>
      <c r="G2183" t="s">
        <v>51</v>
      </c>
      <c r="H2183" t="s">
        <v>25</v>
      </c>
      <c r="I2183" t="s">
        <v>1453</v>
      </c>
      <c r="J2183" t="s">
        <v>27</v>
      </c>
      <c r="K2183" t="s">
        <v>193</v>
      </c>
      <c r="L2183">
        <v>10035</v>
      </c>
      <c r="M2183" t="s">
        <v>1485</v>
      </c>
      <c r="N2183" t="s">
        <v>40</v>
      </c>
      <c r="O2183" t="s">
        <v>63</v>
      </c>
      <c r="P2183" t="s">
        <v>1486</v>
      </c>
      <c r="Q2183" s="8">
        <v>6000</v>
      </c>
      <c r="R2183">
        <v>7</v>
      </c>
      <c r="S2183" s="8">
        <f>Table3[[#This Row],[Harga]]*Table3[[#This Row],[Quantity]]</f>
        <v>42000</v>
      </c>
      <c r="T2183">
        <v>0</v>
      </c>
      <c r="U2183" s="8">
        <f>Table3[[#This Row],[Discount]]*Table3[[#This Row],[Revenue]]</f>
        <v>0</v>
      </c>
      <c r="V2183" s="8">
        <f>Table3[[#This Row],[Revenue]]-Table3[[#This Row],[Total Discount]]</f>
        <v>42000</v>
      </c>
    </row>
    <row r="2184" spans="1:22" x14ac:dyDescent="0.35">
      <c r="A2184">
        <v>2180</v>
      </c>
      <c r="B2184" t="s">
        <v>5532</v>
      </c>
      <c r="C2184" s="5">
        <v>42621</v>
      </c>
      <c r="D2184" s="6">
        <v>2016</v>
      </c>
      <c r="E2184" s="5" t="s">
        <v>111</v>
      </c>
      <c r="F2184" s="7">
        <v>8</v>
      </c>
      <c r="G2184" t="s">
        <v>51</v>
      </c>
      <c r="H2184" t="s">
        <v>139</v>
      </c>
      <c r="I2184" t="s">
        <v>99</v>
      </c>
      <c r="J2184" t="s">
        <v>37</v>
      </c>
      <c r="K2184" t="s">
        <v>274</v>
      </c>
      <c r="L2184">
        <v>75081</v>
      </c>
      <c r="M2184" t="s">
        <v>5516</v>
      </c>
      <c r="N2184" t="s">
        <v>40</v>
      </c>
      <c r="O2184" t="s">
        <v>96</v>
      </c>
      <c r="P2184" t="s">
        <v>5517</v>
      </c>
      <c r="Q2184" s="8">
        <v>132000</v>
      </c>
      <c r="R2184">
        <v>2</v>
      </c>
      <c r="S2184" s="8">
        <f>Table3[[#This Row],[Harga]]*Table3[[#This Row],[Quantity]]</f>
        <v>264000</v>
      </c>
      <c r="T2184">
        <v>0.2</v>
      </c>
      <c r="U2184" s="8">
        <f>Table3[[#This Row],[Discount]]*Table3[[#This Row],[Revenue]]</f>
        <v>52800</v>
      </c>
      <c r="V2184" s="8">
        <f>Table3[[#This Row],[Revenue]]-Table3[[#This Row],[Total Discount]]</f>
        <v>211200</v>
      </c>
    </row>
    <row r="2185" spans="1:22" x14ac:dyDescent="0.35">
      <c r="A2185">
        <v>2181</v>
      </c>
      <c r="B2185" t="s">
        <v>5533</v>
      </c>
      <c r="C2185" s="5">
        <v>41840</v>
      </c>
      <c r="D2185" s="6">
        <v>2014</v>
      </c>
      <c r="E2185" s="5" t="s">
        <v>104</v>
      </c>
      <c r="F2185" s="7">
        <v>20</v>
      </c>
      <c r="G2185" t="s">
        <v>51</v>
      </c>
      <c r="H2185" t="s">
        <v>25</v>
      </c>
      <c r="I2185" t="s">
        <v>3258</v>
      </c>
      <c r="J2185" t="s">
        <v>27</v>
      </c>
      <c r="K2185" t="s">
        <v>118</v>
      </c>
      <c r="L2185">
        <v>45503</v>
      </c>
      <c r="M2185" t="s">
        <v>5534</v>
      </c>
      <c r="N2185" t="s">
        <v>40</v>
      </c>
      <c r="O2185" t="s">
        <v>84</v>
      </c>
      <c r="P2185" t="s">
        <v>5535</v>
      </c>
      <c r="Q2185" s="8">
        <v>26000</v>
      </c>
      <c r="R2185">
        <v>1</v>
      </c>
      <c r="S2185" s="8">
        <f>Table3[[#This Row],[Harga]]*Table3[[#This Row],[Quantity]]</f>
        <v>26000</v>
      </c>
      <c r="T2185">
        <v>0.2</v>
      </c>
      <c r="U2185" s="8">
        <f>Table3[[#This Row],[Discount]]*Table3[[#This Row],[Revenue]]</f>
        <v>5200</v>
      </c>
      <c r="V2185" s="8">
        <f>Table3[[#This Row],[Revenue]]-Table3[[#This Row],[Total Discount]]</f>
        <v>20800</v>
      </c>
    </row>
    <row r="2186" spans="1:22" x14ac:dyDescent="0.35">
      <c r="A2186">
        <v>2182</v>
      </c>
      <c r="B2186" t="s">
        <v>5536</v>
      </c>
      <c r="C2186" s="5">
        <v>42689</v>
      </c>
      <c r="D2186" s="6">
        <v>2016</v>
      </c>
      <c r="E2186" s="5" t="s">
        <v>23</v>
      </c>
      <c r="F2186" s="7">
        <v>15</v>
      </c>
      <c r="G2186" t="s">
        <v>51</v>
      </c>
      <c r="H2186" t="s">
        <v>25</v>
      </c>
      <c r="I2186" t="s">
        <v>4705</v>
      </c>
      <c r="J2186" t="s">
        <v>37</v>
      </c>
      <c r="K2186" t="s">
        <v>227</v>
      </c>
      <c r="L2186">
        <v>92024</v>
      </c>
      <c r="M2186" t="s">
        <v>2713</v>
      </c>
      <c r="N2186" t="s">
        <v>135</v>
      </c>
      <c r="O2186" t="s">
        <v>136</v>
      </c>
      <c r="P2186" t="s">
        <v>2714</v>
      </c>
      <c r="Q2186" s="8">
        <v>678000</v>
      </c>
      <c r="R2186">
        <v>2</v>
      </c>
      <c r="S2186" s="8">
        <f>Table3[[#This Row],[Harga]]*Table3[[#This Row],[Quantity]]</f>
        <v>1356000</v>
      </c>
      <c r="T2186">
        <v>0.2</v>
      </c>
      <c r="U2186" s="8">
        <f>Table3[[#This Row],[Discount]]*Table3[[#This Row],[Revenue]]</f>
        <v>271200</v>
      </c>
      <c r="V2186" s="8">
        <f>Table3[[#This Row],[Revenue]]-Table3[[#This Row],[Total Discount]]</f>
        <v>1084800</v>
      </c>
    </row>
    <row r="2187" spans="1:22" x14ac:dyDescent="0.35">
      <c r="A2187">
        <v>2183</v>
      </c>
      <c r="B2187" t="s">
        <v>5537</v>
      </c>
      <c r="C2187" s="5">
        <v>41827</v>
      </c>
      <c r="D2187" s="6">
        <v>2014</v>
      </c>
      <c r="E2187" s="5" t="s">
        <v>104</v>
      </c>
      <c r="F2187" s="7">
        <v>7</v>
      </c>
      <c r="G2187" t="s">
        <v>24</v>
      </c>
      <c r="H2187" t="s">
        <v>139</v>
      </c>
      <c r="I2187" t="s">
        <v>1200</v>
      </c>
      <c r="J2187" t="s">
        <v>27</v>
      </c>
      <c r="K2187" t="s">
        <v>193</v>
      </c>
      <c r="L2187">
        <v>19120</v>
      </c>
      <c r="M2187" t="s">
        <v>2271</v>
      </c>
      <c r="N2187" t="s">
        <v>30</v>
      </c>
      <c r="O2187" t="s">
        <v>108</v>
      </c>
      <c r="P2187" t="s">
        <v>2272</v>
      </c>
      <c r="Q2187" s="8">
        <v>259000</v>
      </c>
      <c r="R2187">
        <v>2</v>
      </c>
      <c r="S2187" s="8">
        <f>Table3[[#This Row],[Harga]]*Table3[[#This Row],[Quantity]]</f>
        <v>518000</v>
      </c>
      <c r="T2187">
        <v>0.3</v>
      </c>
      <c r="U2187" s="8">
        <f>Table3[[#This Row],[Discount]]*Table3[[#This Row],[Revenue]]</f>
        <v>155400</v>
      </c>
      <c r="V2187" s="8">
        <f>Table3[[#This Row],[Revenue]]-Table3[[#This Row],[Total Discount]]</f>
        <v>362600</v>
      </c>
    </row>
    <row r="2188" spans="1:22" x14ac:dyDescent="0.35">
      <c r="A2188">
        <v>2184</v>
      </c>
      <c r="B2188" t="s">
        <v>5538</v>
      </c>
      <c r="C2188" s="5">
        <v>42446</v>
      </c>
      <c r="D2188" s="6">
        <v>2016</v>
      </c>
      <c r="E2188" s="5" t="s">
        <v>159</v>
      </c>
      <c r="F2188" s="7">
        <v>17</v>
      </c>
      <c r="G2188" t="s">
        <v>67</v>
      </c>
      <c r="H2188" t="s">
        <v>139</v>
      </c>
      <c r="I2188" t="s">
        <v>287</v>
      </c>
      <c r="J2188" t="s">
        <v>27</v>
      </c>
      <c r="K2188" t="s">
        <v>28</v>
      </c>
      <c r="L2188">
        <v>21044</v>
      </c>
      <c r="M2188" t="s">
        <v>3929</v>
      </c>
      <c r="N2188" t="s">
        <v>40</v>
      </c>
      <c r="O2188" t="s">
        <v>143</v>
      </c>
      <c r="P2188" t="s">
        <v>3930</v>
      </c>
      <c r="Q2188" s="8">
        <v>96000</v>
      </c>
      <c r="R2188">
        <v>5</v>
      </c>
      <c r="S2188" s="8">
        <f>Table3[[#This Row],[Harga]]*Table3[[#This Row],[Quantity]]</f>
        <v>480000</v>
      </c>
      <c r="T2188">
        <v>0</v>
      </c>
      <c r="U2188" s="8">
        <f>Table3[[#This Row],[Discount]]*Table3[[#This Row],[Revenue]]</f>
        <v>0</v>
      </c>
      <c r="V2188" s="8">
        <f>Table3[[#This Row],[Revenue]]-Table3[[#This Row],[Total Discount]]</f>
        <v>480000</v>
      </c>
    </row>
    <row r="2189" spans="1:22" x14ac:dyDescent="0.35">
      <c r="A2189">
        <v>2185</v>
      </c>
      <c r="B2189" t="s">
        <v>5539</v>
      </c>
      <c r="C2189" s="5">
        <v>42730</v>
      </c>
      <c r="D2189" s="6">
        <v>2016</v>
      </c>
      <c r="E2189" s="5" t="s">
        <v>66</v>
      </c>
      <c r="F2189" s="7">
        <v>26</v>
      </c>
      <c r="G2189" t="s">
        <v>24</v>
      </c>
      <c r="H2189" t="s">
        <v>25</v>
      </c>
      <c r="I2189" t="s">
        <v>570</v>
      </c>
      <c r="J2189" t="s">
        <v>27</v>
      </c>
      <c r="K2189" t="s">
        <v>519</v>
      </c>
      <c r="L2189">
        <v>80906</v>
      </c>
      <c r="M2189" t="s">
        <v>5540</v>
      </c>
      <c r="N2189" t="s">
        <v>40</v>
      </c>
      <c r="O2189" t="s">
        <v>96</v>
      </c>
      <c r="P2189" t="s">
        <v>5541</v>
      </c>
      <c r="Q2189" s="8">
        <v>12000</v>
      </c>
      <c r="R2189">
        <v>2</v>
      </c>
      <c r="S2189" s="8">
        <f>Table3[[#This Row],[Harga]]*Table3[[#This Row],[Quantity]]</f>
        <v>24000</v>
      </c>
      <c r="T2189">
        <v>0.2</v>
      </c>
      <c r="U2189" s="8">
        <f>Table3[[#This Row],[Discount]]*Table3[[#This Row],[Revenue]]</f>
        <v>4800</v>
      </c>
      <c r="V2189" s="8">
        <f>Table3[[#This Row],[Revenue]]-Table3[[#This Row],[Total Discount]]</f>
        <v>19200</v>
      </c>
    </row>
    <row r="2190" spans="1:22" x14ac:dyDescent="0.35">
      <c r="A2190">
        <v>2186</v>
      </c>
      <c r="B2190" t="s">
        <v>5542</v>
      </c>
      <c r="C2190" s="5">
        <v>41884</v>
      </c>
      <c r="D2190" s="6">
        <v>2014</v>
      </c>
      <c r="E2190" s="5" t="s">
        <v>111</v>
      </c>
      <c r="F2190" s="7">
        <v>2</v>
      </c>
      <c r="G2190" t="s">
        <v>35</v>
      </c>
      <c r="H2190" t="s">
        <v>25</v>
      </c>
      <c r="I2190" t="s">
        <v>307</v>
      </c>
      <c r="J2190" t="s">
        <v>27</v>
      </c>
      <c r="K2190" t="s">
        <v>213</v>
      </c>
      <c r="L2190">
        <v>10009</v>
      </c>
      <c r="M2190" t="s">
        <v>5540</v>
      </c>
      <c r="N2190" t="s">
        <v>40</v>
      </c>
      <c r="O2190" t="s">
        <v>96</v>
      </c>
      <c r="P2190" t="s">
        <v>5541</v>
      </c>
      <c r="Q2190" s="8">
        <v>12000</v>
      </c>
      <c r="R2190">
        <v>3</v>
      </c>
      <c r="S2190" s="8">
        <f>Table3[[#This Row],[Harga]]*Table3[[#This Row],[Quantity]]</f>
        <v>36000</v>
      </c>
      <c r="T2190">
        <v>0</v>
      </c>
      <c r="U2190" s="8">
        <f>Table3[[#This Row],[Discount]]*Table3[[#This Row],[Revenue]]</f>
        <v>0</v>
      </c>
      <c r="V2190" s="8">
        <f>Table3[[#This Row],[Revenue]]-Table3[[#This Row],[Total Discount]]</f>
        <v>36000</v>
      </c>
    </row>
    <row r="2191" spans="1:22" x14ac:dyDescent="0.35">
      <c r="A2191">
        <v>2187</v>
      </c>
      <c r="B2191" t="s">
        <v>5543</v>
      </c>
      <c r="C2191" s="5">
        <v>42190</v>
      </c>
      <c r="D2191" s="6">
        <v>2015</v>
      </c>
      <c r="E2191" s="5" t="s">
        <v>104</v>
      </c>
      <c r="F2191" s="7">
        <v>5</v>
      </c>
      <c r="G2191" t="s">
        <v>35</v>
      </c>
      <c r="H2191" t="s">
        <v>25</v>
      </c>
      <c r="I2191" t="s">
        <v>3453</v>
      </c>
      <c r="J2191" t="s">
        <v>27</v>
      </c>
      <c r="K2191" t="s">
        <v>369</v>
      </c>
      <c r="L2191">
        <v>19140</v>
      </c>
      <c r="M2191" t="s">
        <v>3353</v>
      </c>
      <c r="N2191" t="s">
        <v>135</v>
      </c>
      <c r="O2191" t="s">
        <v>162</v>
      </c>
      <c r="P2191" t="s">
        <v>3354</v>
      </c>
      <c r="Q2191" s="8">
        <v>29000</v>
      </c>
      <c r="R2191">
        <v>3</v>
      </c>
      <c r="S2191" s="8">
        <f>Table3[[#This Row],[Harga]]*Table3[[#This Row],[Quantity]]</f>
        <v>87000</v>
      </c>
      <c r="T2191">
        <v>0.2</v>
      </c>
      <c r="U2191" s="8">
        <f>Table3[[#This Row],[Discount]]*Table3[[#This Row],[Revenue]]</f>
        <v>17400</v>
      </c>
      <c r="V2191" s="8">
        <f>Table3[[#This Row],[Revenue]]-Table3[[#This Row],[Total Discount]]</f>
        <v>69600</v>
      </c>
    </row>
    <row r="2192" spans="1:22" x14ac:dyDescent="0.35">
      <c r="A2192">
        <v>2188</v>
      </c>
      <c r="B2192" t="s">
        <v>5544</v>
      </c>
      <c r="C2192" s="5">
        <v>42694</v>
      </c>
      <c r="D2192" s="6">
        <v>2016</v>
      </c>
      <c r="E2192" s="5" t="s">
        <v>23</v>
      </c>
      <c r="F2192" s="7">
        <v>20</v>
      </c>
      <c r="G2192" t="s">
        <v>51</v>
      </c>
      <c r="H2192" t="s">
        <v>139</v>
      </c>
      <c r="I2192" t="s">
        <v>2938</v>
      </c>
      <c r="J2192" t="s">
        <v>37</v>
      </c>
      <c r="K2192" t="s">
        <v>100</v>
      </c>
      <c r="L2192">
        <v>47201</v>
      </c>
      <c r="M2192" t="s">
        <v>1620</v>
      </c>
      <c r="N2192" t="s">
        <v>40</v>
      </c>
      <c r="O2192" t="s">
        <v>63</v>
      </c>
      <c r="P2192" t="s">
        <v>1621</v>
      </c>
      <c r="Q2192" s="8">
        <v>5000</v>
      </c>
      <c r="R2192">
        <v>2</v>
      </c>
      <c r="S2192" s="8">
        <f>Table3[[#This Row],[Harga]]*Table3[[#This Row],[Quantity]]</f>
        <v>10000</v>
      </c>
      <c r="T2192">
        <v>0</v>
      </c>
      <c r="U2192" s="8">
        <f>Table3[[#This Row],[Discount]]*Table3[[#This Row],[Revenue]]</f>
        <v>0</v>
      </c>
      <c r="V2192" s="8">
        <f>Table3[[#This Row],[Revenue]]-Table3[[#This Row],[Total Discount]]</f>
        <v>10000</v>
      </c>
    </row>
    <row r="2193" spans="1:22" x14ac:dyDescent="0.35">
      <c r="A2193">
        <v>2189</v>
      </c>
      <c r="B2193" t="s">
        <v>5545</v>
      </c>
      <c r="C2193" s="5">
        <v>41765</v>
      </c>
      <c r="D2193" s="6">
        <v>2014</v>
      </c>
      <c r="E2193" s="5" t="s">
        <v>87</v>
      </c>
      <c r="F2193" s="7">
        <v>6</v>
      </c>
      <c r="G2193" t="s">
        <v>51</v>
      </c>
      <c r="H2193" t="s">
        <v>25</v>
      </c>
      <c r="I2193" t="s">
        <v>140</v>
      </c>
      <c r="J2193" t="s">
        <v>75</v>
      </c>
      <c r="K2193" t="s">
        <v>420</v>
      </c>
      <c r="L2193">
        <v>90004</v>
      </c>
      <c r="M2193" t="s">
        <v>2032</v>
      </c>
      <c r="N2193" t="s">
        <v>40</v>
      </c>
      <c r="O2193" t="s">
        <v>41</v>
      </c>
      <c r="P2193" t="s">
        <v>2033</v>
      </c>
      <c r="Q2193" s="8">
        <v>12000</v>
      </c>
      <c r="R2193">
        <v>2</v>
      </c>
      <c r="S2193" s="8">
        <f>Table3[[#This Row],[Harga]]*Table3[[#This Row],[Quantity]]</f>
        <v>24000</v>
      </c>
      <c r="T2193">
        <v>0</v>
      </c>
      <c r="U2193" s="8">
        <f>Table3[[#This Row],[Discount]]*Table3[[#This Row],[Revenue]]</f>
        <v>0</v>
      </c>
      <c r="V2193" s="8">
        <f>Table3[[#This Row],[Revenue]]-Table3[[#This Row],[Total Discount]]</f>
        <v>24000</v>
      </c>
    </row>
    <row r="2194" spans="1:22" x14ac:dyDescent="0.35">
      <c r="A2194">
        <v>2190</v>
      </c>
      <c r="B2194" t="s">
        <v>5546</v>
      </c>
      <c r="C2194" s="5">
        <v>41811</v>
      </c>
      <c r="D2194" s="6">
        <v>2014</v>
      </c>
      <c r="E2194" s="5" t="s">
        <v>34</v>
      </c>
      <c r="F2194" s="7">
        <v>21</v>
      </c>
      <c r="G2194" t="s">
        <v>51</v>
      </c>
      <c r="H2194" t="s">
        <v>25</v>
      </c>
      <c r="I2194" t="s">
        <v>2685</v>
      </c>
      <c r="J2194" t="s">
        <v>27</v>
      </c>
      <c r="K2194" t="s">
        <v>274</v>
      </c>
      <c r="L2194">
        <v>10024</v>
      </c>
      <c r="M2194" t="s">
        <v>3282</v>
      </c>
      <c r="N2194" t="s">
        <v>40</v>
      </c>
      <c r="O2194" t="s">
        <v>63</v>
      </c>
      <c r="P2194" t="s">
        <v>3283</v>
      </c>
      <c r="Q2194" s="8">
        <v>20000</v>
      </c>
      <c r="R2194">
        <v>3</v>
      </c>
      <c r="S2194" s="8">
        <f>Table3[[#This Row],[Harga]]*Table3[[#This Row],[Quantity]]</f>
        <v>60000</v>
      </c>
      <c r="T2194">
        <v>0</v>
      </c>
      <c r="U2194" s="8">
        <f>Table3[[#This Row],[Discount]]*Table3[[#This Row],[Revenue]]</f>
        <v>0</v>
      </c>
      <c r="V2194" s="8">
        <f>Table3[[#This Row],[Revenue]]-Table3[[#This Row],[Total Discount]]</f>
        <v>60000</v>
      </c>
    </row>
    <row r="2195" spans="1:22" x14ac:dyDescent="0.35">
      <c r="A2195">
        <v>2191</v>
      </c>
      <c r="B2195" t="s">
        <v>5547</v>
      </c>
      <c r="C2195" s="5">
        <v>42966</v>
      </c>
      <c r="D2195" s="6">
        <v>2017</v>
      </c>
      <c r="E2195" s="5" t="s">
        <v>93</v>
      </c>
      <c r="F2195" s="7">
        <v>19</v>
      </c>
      <c r="G2195" t="s">
        <v>51</v>
      </c>
      <c r="H2195" t="s">
        <v>25</v>
      </c>
      <c r="I2195" t="s">
        <v>419</v>
      </c>
      <c r="J2195" t="s">
        <v>37</v>
      </c>
      <c r="K2195" t="s">
        <v>188</v>
      </c>
      <c r="L2195">
        <v>1841</v>
      </c>
      <c r="M2195" t="s">
        <v>1777</v>
      </c>
      <c r="N2195" t="s">
        <v>40</v>
      </c>
      <c r="O2195" t="s">
        <v>71</v>
      </c>
      <c r="P2195" t="s">
        <v>1778</v>
      </c>
      <c r="Q2195" s="8">
        <v>2716000</v>
      </c>
      <c r="R2195">
        <v>1</v>
      </c>
      <c r="S2195" s="8">
        <f>Table3[[#This Row],[Harga]]*Table3[[#This Row],[Quantity]]</f>
        <v>2716000</v>
      </c>
      <c r="T2195">
        <v>0</v>
      </c>
      <c r="U2195" s="8">
        <f>Table3[[#This Row],[Discount]]*Table3[[#This Row],[Revenue]]</f>
        <v>0</v>
      </c>
      <c r="V2195" s="8">
        <f>Table3[[#This Row],[Revenue]]-Table3[[#This Row],[Total Discount]]</f>
        <v>2716000</v>
      </c>
    </row>
    <row r="2196" spans="1:22" x14ac:dyDescent="0.35">
      <c r="A2196">
        <v>2192</v>
      </c>
      <c r="B2196" t="s">
        <v>5548</v>
      </c>
      <c r="C2196" s="5">
        <v>41972</v>
      </c>
      <c r="D2196" s="6">
        <v>2014</v>
      </c>
      <c r="E2196" s="5" t="s">
        <v>23</v>
      </c>
      <c r="F2196" s="7">
        <v>29</v>
      </c>
      <c r="G2196" t="s">
        <v>24</v>
      </c>
      <c r="H2196" t="s">
        <v>25</v>
      </c>
      <c r="I2196" t="s">
        <v>574</v>
      </c>
      <c r="J2196" t="s">
        <v>27</v>
      </c>
      <c r="K2196" t="s">
        <v>236</v>
      </c>
      <c r="L2196">
        <v>94122</v>
      </c>
      <c r="M2196" t="s">
        <v>2115</v>
      </c>
      <c r="N2196" t="s">
        <v>135</v>
      </c>
      <c r="O2196" t="s">
        <v>136</v>
      </c>
      <c r="P2196" t="s">
        <v>2116</v>
      </c>
      <c r="Q2196" s="8">
        <v>864000</v>
      </c>
      <c r="R2196">
        <v>2</v>
      </c>
      <c r="S2196" s="8">
        <f>Table3[[#This Row],[Harga]]*Table3[[#This Row],[Quantity]]</f>
        <v>1728000</v>
      </c>
      <c r="T2196">
        <v>0.2</v>
      </c>
      <c r="U2196" s="8">
        <f>Table3[[#This Row],[Discount]]*Table3[[#This Row],[Revenue]]</f>
        <v>345600</v>
      </c>
      <c r="V2196" s="8">
        <f>Table3[[#This Row],[Revenue]]-Table3[[#This Row],[Total Discount]]</f>
        <v>1382400</v>
      </c>
    </row>
    <row r="2197" spans="1:22" x14ac:dyDescent="0.35">
      <c r="A2197">
        <v>2193</v>
      </c>
      <c r="B2197" t="s">
        <v>5549</v>
      </c>
      <c r="C2197" s="5">
        <v>42834</v>
      </c>
      <c r="D2197" s="6">
        <v>2017</v>
      </c>
      <c r="E2197" s="5" t="s">
        <v>58</v>
      </c>
      <c r="F2197" s="7">
        <v>9</v>
      </c>
      <c r="G2197" t="s">
        <v>51</v>
      </c>
      <c r="H2197" t="s">
        <v>139</v>
      </c>
      <c r="I2197" t="s">
        <v>534</v>
      </c>
      <c r="J2197" t="s">
        <v>27</v>
      </c>
      <c r="K2197" t="s">
        <v>369</v>
      </c>
      <c r="L2197">
        <v>48205</v>
      </c>
      <c r="M2197" t="s">
        <v>2343</v>
      </c>
      <c r="N2197" t="s">
        <v>40</v>
      </c>
      <c r="O2197" t="s">
        <v>71</v>
      </c>
      <c r="P2197" t="s">
        <v>2344</v>
      </c>
      <c r="Q2197" s="8">
        <v>335000</v>
      </c>
      <c r="R2197">
        <v>8</v>
      </c>
      <c r="S2197" s="8">
        <f>Table3[[#This Row],[Harga]]*Table3[[#This Row],[Quantity]]</f>
        <v>2680000</v>
      </c>
      <c r="T2197">
        <v>0</v>
      </c>
      <c r="U2197" s="8">
        <f>Table3[[#This Row],[Discount]]*Table3[[#This Row],[Revenue]]</f>
        <v>0</v>
      </c>
      <c r="V2197" s="8">
        <f>Table3[[#This Row],[Revenue]]-Table3[[#This Row],[Total Discount]]</f>
        <v>2680000</v>
      </c>
    </row>
    <row r="2198" spans="1:22" x14ac:dyDescent="0.35">
      <c r="A2198">
        <v>2194</v>
      </c>
      <c r="B2198" t="s">
        <v>5550</v>
      </c>
      <c r="C2198" s="5">
        <v>41993</v>
      </c>
      <c r="D2198" s="6">
        <v>2014</v>
      </c>
      <c r="E2198" s="5" t="s">
        <v>66</v>
      </c>
      <c r="F2198" s="7">
        <v>20</v>
      </c>
      <c r="G2198" t="s">
        <v>24</v>
      </c>
      <c r="H2198" t="s">
        <v>25</v>
      </c>
      <c r="I2198" t="s">
        <v>4736</v>
      </c>
      <c r="J2198" t="s">
        <v>27</v>
      </c>
      <c r="K2198" t="s">
        <v>166</v>
      </c>
      <c r="L2198">
        <v>45011</v>
      </c>
      <c r="M2198" t="s">
        <v>5551</v>
      </c>
      <c r="N2198" t="s">
        <v>30</v>
      </c>
      <c r="O2198" t="s">
        <v>55</v>
      </c>
      <c r="P2198" t="s">
        <v>5552</v>
      </c>
      <c r="Q2198" s="8">
        <v>191000</v>
      </c>
      <c r="R2198">
        <v>3</v>
      </c>
      <c r="S2198" s="8">
        <f>Table3[[#This Row],[Harga]]*Table3[[#This Row],[Quantity]]</f>
        <v>573000</v>
      </c>
      <c r="T2198">
        <v>0.2</v>
      </c>
      <c r="U2198" s="8">
        <f>Table3[[#This Row],[Discount]]*Table3[[#This Row],[Revenue]]</f>
        <v>114600</v>
      </c>
      <c r="V2198" s="8">
        <f>Table3[[#This Row],[Revenue]]-Table3[[#This Row],[Total Discount]]</f>
        <v>458400</v>
      </c>
    </row>
    <row r="2199" spans="1:22" x14ac:dyDescent="0.35">
      <c r="A2199">
        <v>2195</v>
      </c>
      <c r="B2199" t="s">
        <v>5553</v>
      </c>
      <c r="C2199" s="5">
        <v>41990</v>
      </c>
      <c r="D2199" s="6">
        <v>2014</v>
      </c>
      <c r="E2199" s="5" t="s">
        <v>66</v>
      </c>
      <c r="F2199" s="7">
        <v>17</v>
      </c>
      <c r="G2199" t="s">
        <v>116</v>
      </c>
      <c r="H2199" t="s">
        <v>25</v>
      </c>
      <c r="I2199" t="s">
        <v>4397</v>
      </c>
      <c r="J2199" t="s">
        <v>27</v>
      </c>
      <c r="K2199" t="s">
        <v>227</v>
      </c>
      <c r="L2199">
        <v>43229</v>
      </c>
      <c r="M2199" t="s">
        <v>3203</v>
      </c>
      <c r="N2199" t="s">
        <v>40</v>
      </c>
      <c r="O2199" t="s">
        <v>71</v>
      </c>
      <c r="P2199" t="s">
        <v>3204</v>
      </c>
      <c r="Q2199" s="8">
        <v>8000</v>
      </c>
      <c r="R2199">
        <v>4</v>
      </c>
      <c r="S2199" s="8">
        <f>Table3[[#This Row],[Harga]]*Table3[[#This Row],[Quantity]]</f>
        <v>32000</v>
      </c>
      <c r="T2199">
        <v>0.7</v>
      </c>
      <c r="U2199" s="8">
        <f>Table3[[#This Row],[Discount]]*Table3[[#This Row],[Revenue]]</f>
        <v>22400</v>
      </c>
      <c r="V2199" s="8">
        <f>Table3[[#This Row],[Revenue]]-Table3[[#This Row],[Total Discount]]</f>
        <v>9600</v>
      </c>
    </row>
    <row r="2200" spans="1:22" x14ac:dyDescent="0.35">
      <c r="A2200">
        <v>2196</v>
      </c>
      <c r="B2200" t="s">
        <v>5554</v>
      </c>
      <c r="C2200" s="5">
        <v>42325</v>
      </c>
      <c r="D2200" s="6">
        <v>2015</v>
      </c>
      <c r="E2200" s="5" t="s">
        <v>23</v>
      </c>
      <c r="F2200" s="7">
        <v>17</v>
      </c>
      <c r="G2200" t="s">
        <v>24</v>
      </c>
      <c r="H2200" t="s">
        <v>25</v>
      </c>
      <c r="I2200" t="s">
        <v>1713</v>
      </c>
      <c r="J2200" t="s">
        <v>27</v>
      </c>
      <c r="K2200" t="s">
        <v>69</v>
      </c>
      <c r="L2200">
        <v>60610</v>
      </c>
      <c r="M2200" t="s">
        <v>5555</v>
      </c>
      <c r="N2200" t="s">
        <v>40</v>
      </c>
      <c r="O2200" t="s">
        <v>790</v>
      </c>
      <c r="P2200" t="s">
        <v>5556</v>
      </c>
      <c r="Q2200" s="8">
        <v>41000</v>
      </c>
      <c r="R2200">
        <v>5</v>
      </c>
      <c r="S2200" s="8">
        <f>Table3[[#This Row],[Harga]]*Table3[[#This Row],[Quantity]]</f>
        <v>205000</v>
      </c>
      <c r="T2200">
        <v>0.2</v>
      </c>
      <c r="U2200" s="8">
        <f>Table3[[#This Row],[Discount]]*Table3[[#This Row],[Revenue]]</f>
        <v>41000</v>
      </c>
      <c r="V2200" s="8">
        <f>Table3[[#This Row],[Revenue]]-Table3[[#This Row],[Total Discount]]</f>
        <v>164000</v>
      </c>
    </row>
    <row r="2201" spans="1:22" x14ac:dyDescent="0.35">
      <c r="A2201">
        <v>2197</v>
      </c>
      <c r="B2201" t="s">
        <v>5557</v>
      </c>
      <c r="C2201" s="5">
        <v>41702</v>
      </c>
      <c r="D2201" s="6">
        <v>2014</v>
      </c>
      <c r="E2201" s="5" t="s">
        <v>159</v>
      </c>
      <c r="F2201" s="7">
        <v>4</v>
      </c>
      <c r="G2201" t="s">
        <v>24</v>
      </c>
      <c r="H2201" t="s">
        <v>105</v>
      </c>
      <c r="I2201" t="s">
        <v>892</v>
      </c>
      <c r="J2201" t="s">
        <v>27</v>
      </c>
      <c r="K2201" t="s">
        <v>500</v>
      </c>
      <c r="L2201">
        <v>33063</v>
      </c>
      <c r="M2201" t="s">
        <v>4432</v>
      </c>
      <c r="N2201" t="s">
        <v>40</v>
      </c>
      <c r="O2201" t="s">
        <v>96</v>
      </c>
      <c r="P2201" t="s">
        <v>4433</v>
      </c>
      <c r="Q2201" s="8">
        <v>33000</v>
      </c>
      <c r="R2201">
        <v>3</v>
      </c>
      <c r="S2201" s="8">
        <f>Table3[[#This Row],[Harga]]*Table3[[#This Row],[Quantity]]</f>
        <v>99000</v>
      </c>
      <c r="T2201">
        <v>0.2</v>
      </c>
      <c r="U2201" s="8">
        <f>Table3[[#This Row],[Discount]]*Table3[[#This Row],[Revenue]]</f>
        <v>19800</v>
      </c>
      <c r="V2201" s="8">
        <f>Table3[[#This Row],[Revenue]]-Table3[[#This Row],[Total Discount]]</f>
        <v>79200</v>
      </c>
    </row>
    <row r="2202" spans="1:22" x14ac:dyDescent="0.35">
      <c r="A2202">
        <v>2198</v>
      </c>
      <c r="B2202" t="s">
        <v>5558</v>
      </c>
      <c r="C2202" s="5">
        <v>42873</v>
      </c>
      <c r="D2202" s="6">
        <v>2017</v>
      </c>
      <c r="E2202" s="5" t="s">
        <v>87</v>
      </c>
      <c r="F2202" s="7">
        <v>18</v>
      </c>
      <c r="G2202" t="s">
        <v>67</v>
      </c>
      <c r="H2202" t="s">
        <v>25</v>
      </c>
      <c r="I2202" t="s">
        <v>2164</v>
      </c>
      <c r="J2202" t="s">
        <v>37</v>
      </c>
      <c r="K2202" t="s">
        <v>46</v>
      </c>
      <c r="L2202">
        <v>30328</v>
      </c>
      <c r="M2202" t="s">
        <v>5559</v>
      </c>
      <c r="N2202" t="s">
        <v>40</v>
      </c>
      <c r="O2202" t="s">
        <v>78</v>
      </c>
      <c r="P2202" t="s">
        <v>5560</v>
      </c>
      <c r="Q2202" s="8">
        <v>18000</v>
      </c>
      <c r="R2202">
        <v>2</v>
      </c>
      <c r="S2202" s="8">
        <f>Table3[[#This Row],[Harga]]*Table3[[#This Row],[Quantity]]</f>
        <v>36000</v>
      </c>
      <c r="T2202">
        <v>0</v>
      </c>
      <c r="U2202" s="8">
        <f>Table3[[#This Row],[Discount]]*Table3[[#This Row],[Revenue]]</f>
        <v>0</v>
      </c>
      <c r="V2202" s="8">
        <f>Table3[[#This Row],[Revenue]]-Table3[[#This Row],[Total Discount]]</f>
        <v>36000</v>
      </c>
    </row>
    <row r="2203" spans="1:22" x14ac:dyDescent="0.35">
      <c r="A2203">
        <v>2199</v>
      </c>
      <c r="B2203" t="s">
        <v>5561</v>
      </c>
      <c r="C2203" s="5">
        <v>43000</v>
      </c>
      <c r="D2203" s="6">
        <v>2017</v>
      </c>
      <c r="E2203" s="5" t="s">
        <v>111</v>
      </c>
      <c r="F2203" s="7">
        <v>22</v>
      </c>
      <c r="G2203" t="s">
        <v>35</v>
      </c>
      <c r="H2203" t="s">
        <v>105</v>
      </c>
      <c r="I2203" t="s">
        <v>4531</v>
      </c>
      <c r="J2203" t="s">
        <v>37</v>
      </c>
      <c r="K2203" t="s">
        <v>248</v>
      </c>
      <c r="L2203">
        <v>87105</v>
      </c>
      <c r="M2203" t="s">
        <v>476</v>
      </c>
      <c r="N2203" t="s">
        <v>40</v>
      </c>
      <c r="O2203" t="s">
        <v>63</v>
      </c>
      <c r="P2203" t="s">
        <v>477</v>
      </c>
      <c r="Q2203" s="8">
        <v>22000</v>
      </c>
      <c r="R2203">
        <v>3</v>
      </c>
      <c r="S2203" s="8">
        <f>Table3[[#This Row],[Harga]]*Table3[[#This Row],[Quantity]]</f>
        <v>66000</v>
      </c>
      <c r="T2203">
        <v>0</v>
      </c>
      <c r="U2203" s="8">
        <f>Table3[[#This Row],[Discount]]*Table3[[#This Row],[Revenue]]</f>
        <v>0</v>
      </c>
      <c r="V2203" s="8">
        <f>Table3[[#This Row],[Revenue]]-Table3[[#This Row],[Total Discount]]</f>
        <v>66000</v>
      </c>
    </row>
    <row r="2204" spans="1:22" x14ac:dyDescent="0.35">
      <c r="A2204">
        <v>2200</v>
      </c>
      <c r="B2204" t="s">
        <v>5562</v>
      </c>
      <c r="C2204" s="5">
        <v>42815</v>
      </c>
      <c r="D2204" s="6">
        <v>2017</v>
      </c>
      <c r="E2204" s="5" t="s">
        <v>159</v>
      </c>
      <c r="F2204" s="7">
        <v>21</v>
      </c>
      <c r="G2204" t="s">
        <v>51</v>
      </c>
      <c r="H2204" t="s">
        <v>139</v>
      </c>
      <c r="I2204" t="s">
        <v>307</v>
      </c>
      <c r="J2204" t="s">
        <v>27</v>
      </c>
      <c r="K2204" t="s">
        <v>248</v>
      </c>
      <c r="L2204">
        <v>74133</v>
      </c>
      <c r="M2204" t="s">
        <v>4429</v>
      </c>
      <c r="N2204" t="s">
        <v>30</v>
      </c>
      <c r="O2204" t="s">
        <v>108</v>
      </c>
      <c r="P2204" t="s">
        <v>4430</v>
      </c>
      <c r="Q2204" s="8">
        <v>964000</v>
      </c>
      <c r="R2204">
        <v>6</v>
      </c>
      <c r="S2204" s="8">
        <f>Table3[[#This Row],[Harga]]*Table3[[#This Row],[Quantity]]</f>
        <v>5784000</v>
      </c>
      <c r="T2204">
        <v>0</v>
      </c>
      <c r="U2204" s="8">
        <f>Table3[[#This Row],[Discount]]*Table3[[#This Row],[Revenue]]</f>
        <v>0</v>
      </c>
      <c r="V2204" s="8">
        <f>Table3[[#This Row],[Revenue]]-Table3[[#This Row],[Total Discount]]</f>
        <v>5784000</v>
      </c>
    </row>
    <row r="2205" spans="1:22" x14ac:dyDescent="0.35">
      <c r="A2205">
        <v>2201</v>
      </c>
      <c r="B2205" t="s">
        <v>5563</v>
      </c>
      <c r="C2205" s="5">
        <v>42992</v>
      </c>
      <c r="D2205" s="6">
        <v>2017</v>
      </c>
      <c r="E2205" s="5" t="s">
        <v>111</v>
      </c>
      <c r="F2205" s="7">
        <v>14</v>
      </c>
      <c r="G2205" t="s">
        <v>35</v>
      </c>
      <c r="H2205" t="s">
        <v>139</v>
      </c>
      <c r="I2205" t="s">
        <v>1431</v>
      </c>
      <c r="J2205" t="s">
        <v>27</v>
      </c>
      <c r="K2205" t="s">
        <v>545</v>
      </c>
      <c r="L2205">
        <v>7050</v>
      </c>
      <c r="M2205" t="s">
        <v>5564</v>
      </c>
      <c r="N2205" t="s">
        <v>40</v>
      </c>
      <c r="O2205" t="s">
        <v>96</v>
      </c>
      <c r="P2205" t="s">
        <v>5565</v>
      </c>
      <c r="Q2205" s="8">
        <v>71000</v>
      </c>
      <c r="R2205">
        <v>3</v>
      </c>
      <c r="S2205" s="8">
        <f>Table3[[#This Row],[Harga]]*Table3[[#This Row],[Quantity]]</f>
        <v>213000</v>
      </c>
      <c r="T2205">
        <v>0</v>
      </c>
      <c r="U2205" s="8">
        <f>Table3[[#This Row],[Discount]]*Table3[[#This Row],[Revenue]]</f>
        <v>0</v>
      </c>
      <c r="V2205" s="8">
        <f>Table3[[#This Row],[Revenue]]-Table3[[#This Row],[Total Discount]]</f>
        <v>213000</v>
      </c>
    </row>
    <row r="2206" spans="1:22" x14ac:dyDescent="0.35">
      <c r="A2206">
        <v>2202</v>
      </c>
      <c r="B2206" t="s">
        <v>5566</v>
      </c>
      <c r="C2206" s="5">
        <v>42677</v>
      </c>
      <c r="D2206" s="6">
        <v>2016</v>
      </c>
      <c r="E2206" s="5" t="s">
        <v>23</v>
      </c>
      <c r="F2206" s="7">
        <v>3</v>
      </c>
      <c r="G2206" t="s">
        <v>67</v>
      </c>
      <c r="H2206" t="s">
        <v>139</v>
      </c>
      <c r="I2206" t="s">
        <v>1304</v>
      </c>
      <c r="J2206" t="s">
        <v>27</v>
      </c>
      <c r="K2206" t="s">
        <v>69</v>
      </c>
      <c r="L2206">
        <v>42420</v>
      </c>
      <c r="M2206" t="s">
        <v>1499</v>
      </c>
      <c r="N2206" t="s">
        <v>40</v>
      </c>
      <c r="O2206" t="s">
        <v>180</v>
      </c>
      <c r="P2206" t="s">
        <v>1500</v>
      </c>
      <c r="Q2206" s="8">
        <v>35000</v>
      </c>
      <c r="R2206">
        <v>4</v>
      </c>
      <c r="S2206" s="8">
        <f>Table3[[#This Row],[Harga]]*Table3[[#This Row],[Quantity]]</f>
        <v>140000</v>
      </c>
      <c r="T2206">
        <v>0</v>
      </c>
      <c r="U2206" s="8">
        <f>Table3[[#This Row],[Discount]]*Table3[[#This Row],[Revenue]]</f>
        <v>0</v>
      </c>
      <c r="V2206" s="8">
        <f>Table3[[#This Row],[Revenue]]-Table3[[#This Row],[Total Discount]]</f>
        <v>140000</v>
      </c>
    </row>
    <row r="2207" spans="1:22" x14ac:dyDescent="0.35">
      <c r="A2207">
        <v>2203</v>
      </c>
      <c r="B2207" t="s">
        <v>5567</v>
      </c>
      <c r="C2207" s="5">
        <v>42493</v>
      </c>
      <c r="D2207" s="6">
        <v>2016</v>
      </c>
      <c r="E2207" s="5" t="s">
        <v>87</v>
      </c>
      <c r="F2207" s="7">
        <v>3</v>
      </c>
      <c r="G2207" t="s">
        <v>67</v>
      </c>
      <c r="H2207" t="s">
        <v>139</v>
      </c>
      <c r="I2207" t="s">
        <v>3126</v>
      </c>
      <c r="J2207" t="s">
        <v>27</v>
      </c>
      <c r="K2207" t="s">
        <v>324</v>
      </c>
      <c r="L2207">
        <v>60653</v>
      </c>
      <c r="M2207" t="s">
        <v>1428</v>
      </c>
      <c r="N2207" t="s">
        <v>40</v>
      </c>
      <c r="O2207" t="s">
        <v>71</v>
      </c>
      <c r="P2207" t="s">
        <v>1429</v>
      </c>
      <c r="Q2207" s="8">
        <v>18000</v>
      </c>
      <c r="R2207">
        <v>1</v>
      </c>
      <c r="S2207" s="8">
        <f>Table3[[#This Row],[Harga]]*Table3[[#This Row],[Quantity]]</f>
        <v>18000</v>
      </c>
      <c r="T2207">
        <v>0.8</v>
      </c>
      <c r="U2207" s="8">
        <f>Table3[[#This Row],[Discount]]*Table3[[#This Row],[Revenue]]</f>
        <v>14400</v>
      </c>
      <c r="V2207" s="8">
        <f>Table3[[#This Row],[Revenue]]-Table3[[#This Row],[Total Discount]]</f>
        <v>3600</v>
      </c>
    </row>
    <row r="2208" spans="1:22" x14ac:dyDescent="0.35">
      <c r="A2208">
        <v>2204</v>
      </c>
      <c r="B2208" t="s">
        <v>5568</v>
      </c>
      <c r="C2208" s="5">
        <v>42731</v>
      </c>
      <c r="D2208" s="6">
        <v>2016</v>
      </c>
      <c r="E2208" s="5" t="s">
        <v>66</v>
      </c>
      <c r="F2208" s="7">
        <v>27</v>
      </c>
      <c r="G2208" t="s">
        <v>35</v>
      </c>
      <c r="H2208" t="s">
        <v>139</v>
      </c>
      <c r="I2208" t="s">
        <v>1793</v>
      </c>
      <c r="J2208" t="s">
        <v>27</v>
      </c>
      <c r="K2208" t="s">
        <v>46</v>
      </c>
      <c r="L2208">
        <v>77642</v>
      </c>
      <c r="M2208" t="s">
        <v>3075</v>
      </c>
      <c r="N2208" t="s">
        <v>40</v>
      </c>
      <c r="O2208" t="s">
        <v>63</v>
      </c>
      <c r="P2208" t="s">
        <v>3076</v>
      </c>
      <c r="Q2208" s="8">
        <v>7000</v>
      </c>
      <c r="R2208">
        <v>2</v>
      </c>
      <c r="S2208" s="8">
        <f>Table3[[#This Row],[Harga]]*Table3[[#This Row],[Quantity]]</f>
        <v>14000</v>
      </c>
      <c r="T2208">
        <v>0.2</v>
      </c>
      <c r="U2208" s="8">
        <f>Table3[[#This Row],[Discount]]*Table3[[#This Row],[Revenue]]</f>
        <v>2800</v>
      </c>
      <c r="V2208" s="8">
        <f>Table3[[#This Row],[Revenue]]-Table3[[#This Row],[Total Discount]]</f>
        <v>11200</v>
      </c>
    </row>
    <row r="2209" spans="1:22" x14ac:dyDescent="0.35">
      <c r="A2209">
        <v>2205</v>
      </c>
      <c r="B2209" t="s">
        <v>5569</v>
      </c>
      <c r="C2209" s="5">
        <v>42573</v>
      </c>
      <c r="D2209" s="6">
        <v>2016</v>
      </c>
      <c r="E2209" s="5" t="s">
        <v>104</v>
      </c>
      <c r="F2209" s="7">
        <v>22</v>
      </c>
      <c r="G2209" t="s">
        <v>67</v>
      </c>
      <c r="H2209" t="s">
        <v>25</v>
      </c>
      <c r="I2209" t="s">
        <v>3393</v>
      </c>
      <c r="J2209" t="s">
        <v>27</v>
      </c>
      <c r="K2209" t="s">
        <v>127</v>
      </c>
      <c r="L2209">
        <v>48185</v>
      </c>
      <c r="M2209" t="s">
        <v>2373</v>
      </c>
      <c r="N2209" t="s">
        <v>135</v>
      </c>
      <c r="O2209" t="s">
        <v>162</v>
      </c>
      <c r="P2209" t="s">
        <v>2374</v>
      </c>
      <c r="Q2209" s="8">
        <v>264000</v>
      </c>
      <c r="R2209">
        <v>1</v>
      </c>
      <c r="S2209" s="8">
        <f>Table3[[#This Row],[Harga]]*Table3[[#This Row],[Quantity]]</f>
        <v>264000</v>
      </c>
      <c r="T2209">
        <v>0</v>
      </c>
      <c r="U2209" s="8">
        <f>Table3[[#This Row],[Discount]]*Table3[[#This Row],[Revenue]]</f>
        <v>0</v>
      </c>
      <c r="V2209" s="8">
        <f>Table3[[#This Row],[Revenue]]-Table3[[#This Row],[Total Discount]]</f>
        <v>264000</v>
      </c>
    </row>
    <row r="2210" spans="1:22" x14ac:dyDescent="0.35">
      <c r="A2210">
        <v>2206</v>
      </c>
      <c r="B2210" t="s">
        <v>5570</v>
      </c>
      <c r="C2210" s="5">
        <v>41959</v>
      </c>
      <c r="D2210" s="6">
        <v>2014</v>
      </c>
      <c r="E2210" s="5" t="s">
        <v>23</v>
      </c>
      <c r="F2210" s="7">
        <v>16</v>
      </c>
      <c r="G2210" t="s">
        <v>116</v>
      </c>
      <c r="H2210" t="s">
        <v>25</v>
      </c>
      <c r="I2210" t="s">
        <v>1221</v>
      </c>
      <c r="J2210" t="s">
        <v>75</v>
      </c>
      <c r="K2210" t="s">
        <v>354</v>
      </c>
      <c r="L2210">
        <v>47401</v>
      </c>
      <c r="M2210" t="s">
        <v>3731</v>
      </c>
      <c r="N2210" t="s">
        <v>40</v>
      </c>
      <c r="O2210" t="s">
        <v>143</v>
      </c>
      <c r="P2210" t="s">
        <v>3732</v>
      </c>
      <c r="Q2210" s="8">
        <v>38000</v>
      </c>
      <c r="R2210">
        <v>5</v>
      </c>
      <c r="S2210" s="8">
        <f>Table3[[#This Row],[Harga]]*Table3[[#This Row],[Quantity]]</f>
        <v>190000</v>
      </c>
      <c r="T2210">
        <v>0</v>
      </c>
      <c r="U2210" s="8">
        <f>Table3[[#This Row],[Discount]]*Table3[[#This Row],[Revenue]]</f>
        <v>0</v>
      </c>
      <c r="V2210" s="8">
        <f>Table3[[#This Row],[Revenue]]-Table3[[#This Row],[Total Discount]]</f>
        <v>190000</v>
      </c>
    </row>
    <row r="2211" spans="1:22" x14ac:dyDescent="0.35">
      <c r="A2211">
        <v>2207</v>
      </c>
      <c r="B2211" t="s">
        <v>5571</v>
      </c>
      <c r="C2211" s="5">
        <v>42174</v>
      </c>
      <c r="D2211" s="6">
        <v>2015</v>
      </c>
      <c r="E2211" s="5" t="s">
        <v>34</v>
      </c>
      <c r="F2211" s="7">
        <v>19</v>
      </c>
      <c r="G2211" t="s">
        <v>67</v>
      </c>
      <c r="H2211" t="s">
        <v>139</v>
      </c>
      <c r="I2211" t="s">
        <v>540</v>
      </c>
      <c r="J2211" t="s">
        <v>27</v>
      </c>
      <c r="K2211" t="s">
        <v>545</v>
      </c>
      <c r="L2211">
        <v>90032</v>
      </c>
      <c r="M2211" t="s">
        <v>1197</v>
      </c>
      <c r="N2211" t="s">
        <v>30</v>
      </c>
      <c r="O2211" t="s">
        <v>55</v>
      </c>
      <c r="P2211" t="s">
        <v>1198</v>
      </c>
      <c r="Q2211" s="8">
        <v>19000</v>
      </c>
      <c r="R2211">
        <v>2</v>
      </c>
      <c r="S2211" s="8">
        <f>Table3[[#This Row],[Harga]]*Table3[[#This Row],[Quantity]]</f>
        <v>38000</v>
      </c>
      <c r="T2211">
        <v>0</v>
      </c>
      <c r="U2211" s="8">
        <f>Table3[[#This Row],[Discount]]*Table3[[#This Row],[Revenue]]</f>
        <v>0</v>
      </c>
      <c r="V2211" s="8">
        <f>Table3[[#This Row],[Revenue]]-Table3[[#This Row],[Total Discount]]</f>
        <v>38000</v>
      </c>
    </row>
    <row r="2212" spans="1:22" x14ac:dyDescent="0.35">
      <c r="A2212">
        <v>2208</v>
      </c>
      <c r="B2212" t="s">
        <v>5572</v>
      </c>
      <c r="C2212" s="5">
        <v>42555</v>
      </c>
      <c r="D2212" s="6">
        <v>2016</v>
      </c>
      <c r="E2212" s="5" t="s">
        <v>104</v>
      </c>
      <c r="F2212" s="7">
        <v>4</v>
      </c>
      <c r="G2212" t="s">
        <v>67</v>
      </c>
      <c r="H2212" t="s">
        <v>139</v>
      </c>
      <c r="I2212" t="s">
        <v>5199</v>
      </c>
      <c r="J2212" t="s">
        <v>27</v>
      </c>
      <c r="K2212" t="s">
        <v>651</v>
      </c>
      <c r="L2212">
        <v>94109</v>
      </c>
      <c r="M2212" t="s">
        <v>1168</v>
      </c>
      <c r="N2212" t="s">
        <v>30</v>
      </c>
      <c r="O2212" t="s">
        <v>55</v>
      </c>
      <c r="P2212" t="s">
        <v>1169</v>
      </c>
      <c r="Q2212" s="8">
        <v>36000</v>
      </c>
      <c r="R2212">
        <v>5</v>
      </c>
      <c r="S2212" s="8">
        <f>Table3[[#This Row],[Harga]]*Table3[[#This Row],[Quantity]]</f>
        <v>180000</v>
      </c>
      <c r="T2212">
        <v>0</v>
      </c>
      <c r="U2212" s="8">
        <f>Table3[[#This Row],[Discount]]*Table3[[#This Row],[Revenue]]</f>
        <v>0</v>
      </c>
      <c r="V2212" s="8">
        <f>Table3[[#This Row],[Revenue]]-Table3[[#This Row],[Total Discount]]</f>
        <v>180000</v>
      </c>
    </row>
    <row r="2213" spans="1:22" x14ac:dyDescent="0.35">
      <c r="A2213">
        <v>2209</v>
      </c>
      <c r="B2213" t="s">
        <v>5573</v>
      </c>
      <c r="C2213" s="5">
        <v>42250</v>
      </c>
      <c r="D2213" s="6">
        <v>2015</v>
      </c>
      <c r="E2213" s="5" t="s">
        <v>111</v>
      </c>
      <c r="F2213" s="7">
        <v>3</v>
      </c>
      <c r="G2213" t="s">
        <v>67</v>
      </c>
      <c r="H2213" t="s">
        <v>59</v>
      </c>
      <c r="I2213" t="s">
        <v>1763</v>
      </c>
      <c r="J2213" t="s">
        <v>75</v>
      </c>
      <c r="K2213" t="s">
        <v>76</v>
      </c>
      <c r="L2213">
        <v>94110</v>
      </c>
      <c r="M2213" t="s">
        <v>3244</v>
      </c>
      <c r="N2213" t="s">
        <v>30</v>
      </c>
      <c r="O2213" t="s">
        <v>108</v>
      </c>
      <c r="P2213" t="s">
        <v>3245</v>
      </c>
      <c r="Q2213" s="8">
        <v>260000</v>
      </c>
      <c r="R2213">
        <v>2</v>
      </c>
      <c r="S2213" s="8">
        <f>Table3[[#This Row],[Harga]]*Table3[[#This Row],[Quantity]]</f>
        <v>520000</v>
      </c>
      <c r="T2213">
        <v>0.2</v>
      </c>
      <c r="U2213" s="8">
        <f>Table3[[#This Row],[Discount]]*Table3[[#This Row],[Revenue]]</f>
        <v>104000</v>
      </c>
      <c r="V2213" s="8">
        <f>Table3[[#This Row],[Revenue]]-Table3[[#This Row],[Total Discount]]</f>
        <v>416000</v>
      </c>
    </row>
    <row r="2214" spans="1:22" x14ac:dyDescent="0.35">
      <c r="A2214">
        <v>2210</v>
      </c>
      <c r="B2214" t="s">
        <v>5574</v>
      </c>
      <c r="C2214" s="5">
        <v>42954</v>
      </c>
      <c r="D2214" s="6">
        <v>2017</v>
      </c>
      <c r="E2214" s="5" t="s">
        <v>93</v>
      </c>
      <c r="F2214" s="7">
        <v>7</v>
      </c>
      <c r="G2214" t="s">
        <v>51</v>
      </c>
      <c r="H2214" t="s">
        <v>139</v>
      </c>
      <c r="I2214" t="s">
        <v>2215</v>
      </c>
      <c r="J2214" t="s">
        <v>27</v>
      </c>
      <c r="K2214" t="s">
        <v>82</v>
      </c>
      <c r="L2214">
        <v>95123</v>
      </c>
      <c r="M2214" t="s">
        <v>3044</v>
      </c>
      <c r="N2214" t="s">
        <v>40</v>
      </c>
      <c r="O2214" t="s">
        <v>63</v>
      </c>
      <c r="P2214" t="s">
        <v>3045</v>
      </c>
      <c r="Q2214" s="8">
        <v>274000</v>
      </c>
      <c r="R2214">
        <v>5</v>
      </c>
      <c r="S2214" s="8">
        <f>Table3[[#This Row],[Harga]]*Table3[[#This Row],[Quantity]]</f>
        <v>1370000</v>
      </c>
      <c r="T2214">
        <v>0</v>
      </c>
      <c r="U2214" s="8">
        <f>Table3[[#This Row],[Discount]]*Table3[[#This Row],[Revenue]]</f>
        <v>0</v>
      </c>
      <c r="V2214" s="8">
        <f>Table3[[#This Row],[Revenue]]-Table3[[#This Row],[Total Discount]]</f>
        <v>1370000</v>
      </c>
    </row>
    <row r="2215" spans="1:22" x14ac:dyDescent="0.35">
      <c r="A2215">
        <v>2211</v>
      </c>
      <c r="B2215" t="s">
        <v>5575</v>
      </c>
      <c r="C2215" s="5">
        <v>42807</v>
      </c>
      <c r="D2215" s="6">
        <v>2017</v>
      </c>
      <c r="E2215" s="5" t="s">
        <v>159</v>
      </c>
      <c r="F2215" s="7">
        <v>13</v>
      </c>
      <c r="G2215" t="s">
        <v>24</v>
      </c>
      <c r="H2215" t="s">
        <v>25</v>
      </c>
      <c r="I2215" t="s">
        <v>1665</v>
      </c>
      <c r="J2215" t="s">
        <v>27</v>
      </c>
      <c r="K2215" t="s">
        <v>127</v>
      </c>
      <c r="L2215">
        <v>80219</v>
      </c>
      <c r="M2215" t="s">
        <v>4830</v>
      </c>
      <c r="N2215" t="s">
        <v>40</v>
      </c>
      <c r="O2215" t="s">
        <v>790</v>
      </c>
      <c r="P2215" t="s">
        <v>4831</v>
      </c>
      <c r="Q2215" s="8">
        <v>1666000</v>
      </c>
      <c r="R2215">
        <v>2</v>
      </c>
      <c r="S2215" s="8">
        <f>Table3[[#This Row],[Harga]]*Table3[[#This Row],[Quantity]]</f>
        <v>3332000</v>
      </c>
      <c r="T2215">
        <v>0.2</v>
      </c>
      <c r="U2215" s="8">
        <f>Table3[[#This Row],[Discount]]*Table3[[#This Row],[Revenue]]</f>
        <v>666400</v>
      </c>
      <c r="V2215" s="8">
        <f>Table3[[#This Row],[Revenue]]-Table3[[#This Row],[Total Discount]]</f>
        <v>2665600</v>
      </c>
    </row>
    <row r="2216" spans="1:22" x14ac:dyDescent="0.35">
      <c r="A2216">
        <v>2212</v>
      </c>
      <c r="B2216" t="s">
        <v>5576</v>
      </c>
      <c r="C2216" s="5">
        <v>43006</v>
      </c>
      <c r="D2216" s="6">
        <v>2017</v>
      </c>
      <c r="E2216" s="5" t="s">
        <v>111</v>
      </c>
      <c r="F2216" s="7">
        <v>28</v>
      </c>
      <c r="G2216" t="s">
        <v>35</v>
      </c>
      <c r="H2216" t="s">
        <v>131</v>
      </c>
      <c r="I2216" t="s">
        <v>1349</v>
      </c>
      <c r="J2216" t="s">
        <v>75</v>
      </c>
      <c r="K2216" t="s">
        <v>141</v>
      </c>
      <c r="L2216">
        <v>80013</v>
      </c>
      <c r="M2216" t="s">
        <v>5214</v>
      </c>
      <c r="N2216" t="s">
        <v>30</v>
      </c>
      <c r="O2216" t="s">
        <v>55</v>
      </c>
      <c r="P2216" t="s">
        <v>5215</v>
      </c>
      <c r="Q2216" s="8">
        <v>205000</v>
      </c>
      <c r="R2216">
        <v>1</v>
      </c>
      <c r="S2216" s="8">
        <f>Table3[[#This Row],[Harga]]*Table3[[#This Row],[Quantity]]</f>
        <v>205000</v>
      </c>
      <c r="T2216">
        <v>0.2</v>
      </c>
      <c r="U2216" s="8">
        <f>Table3[[#This Row],[Discount]]*Table3[[#This Row],[Revenue]]</f>
        <v>41000</v>
      </c>
      <c r="V2216" s="8">
        <f>Table3[[#This Row],[Revenue]]-Table3[[#This Row],[Total Discount]]</f>
        <v>164000</v>
      </c>
    </row>
    <row r="2217" spans="1:22" x14ac:dyDescent="0.35">
      <c r="A2217">
        <v>2213</v>
      </c>
      <c r="B2217" t="s">
        <v>5577</v>
      </c>
      <c r="C2217" s="5">
        <v>42223</v>
      </c>
      <c r="D2217" s="6">
        <v>2015</v>
      </c>
      <c r="E2217" s="5" t="s">
        <v>93</v>
      </c>
      <c r="F2217" s="7">
        <v>7</v>
      </c>
      <c r="G2217" t="s">
        <v>35</v>
      </c>
      <c r="H2217" t="s">
        <v>25</v>
      </c>
      <c r="I2217" t="s">
        <v>1853</v>
      </c>
      <c r="J2217" t="s">
        <v>37</v>
      </c>
      <c r="K2217" t="s">
        <v>283</v>
      </c>
      <c r="L2217">
        <v>83704</v>
      </c>
      <c r="M2217" t="s">
        <v>2168</v>
      </c>
      <c r="N2217" t="s">
        <v>40</v>
      </c>
      <c r="O2217" t="s">
        <v>71</v>
      </c>
      <c r="P2217" t="s">
        <v>2169</v>
      </c>
      <c r="Q2217" s="8">
        <v>14000</v>
      </c>
      <c r="R2217">
        <v>1</v>
      </c>
      <c r="S2217" s="8">
        <f>Table3[[#This Row],[Harga]]*Table3[[#This Row],[Quantity]]</f>
        <v>14000</v>
      </c>
      <c r="T2217">
        <v>0.2</v>
      </c>
      <c r="U2217" s="8">
        <f>Table3[[#This Row],[Discount]]*Table3[[#This Row],[Revenue]]</f>
        <v>2800</v>
      </c>
      <c r="V2217" s="8">
        <f>Table3[[#This Row],[Revenue]]-Table3[[#This Row],[Total Discount]]</f>
        <v>11200</v>
      </c>
    </row>
    <row r="2218" spans="1:22" x14ac:dyDescent="0.35">
      <c r="A2218">
        <v>2214</v>
      </c>
      <c r="B2218" t="s">
        <v>5578</v>
      </c>
      <c r="C2218" s="5">
        <v>43063</v>
      </c>
      <c r="D2218" s="6">
        <v>2017</v>
      </c>
      <c r="E2218" s="5" t="s">
        <v>23</v>
      </c>
      <c r="F2218" s="7">
        <v>24</v>
      </c>
      <c r="G2218" t="s">
        <v>67</v>
      </c>
      <c r="H2218" t="s">
        <v>25</v>
      </c>
      <c r="I2218" t="s">
        <v>3200</v>
      </c>
      <c r="J2218" t="s">
        <v>27</v>
      </c>
      <c r="K2218" t="s">
        <v>61</v>
      </c>
      <c r="L2218">
        <v>10035</v>
      </c>
      <c r="M2218" t="s">
        <v>1990</v>
      </c>
      <c r="N2218" t="s">
        <v>40</v>
      </c>
      <c r="O2218" t="s">
        <v>96</v>
      </c>
      <c r="P2218" t="s">
        <v>1991</v>
      </c>
      <c r="Q2218" s="8">
        <v>4000</v>
      </c>
      <c r="R2218">
        <v>9</v>
      </c>
      <c r="S2218" s="8">
        <f>Table3[[#This Row],[Harga]]*Table3[[#This Row],[Quantity]]</f>
        <v>36000</v>
      </c>
      <c r="T2218">
        <v>0</v>
      </c>
      <c r="U2218" s="8">
        <f>Table3[[#This Row],[Discount]]*Table3[[#This Row],[Revenue]]</f>
        <v>0</v>
      </c>
      <c r="V2218" s="8">
        <f>Table3[[#This Row],[Revenue]]-Table3[[#This Row],[Total Discount]]</f>
        <v>36000</v>
      </c>
    </row>
    <row r="2219" spans="1:22" x14ac:dyDescent="0.35">
      <c r="A2219">
        <v>2215</v>
      </c>
      <c r="B2219" t="s">
        <v>5579</v>
      </c>
      <c r="C2219" s="5">
        <v>42863</v>
      </c>
      <c r="D2219" s="6">
        <v>2017</v>
      </c>
      <c r="E2219" s="5" t="s">
        <v>87</v>
      </c>
      <c r="F2219" s="7">
        <v>8</v>
      </c>
      <c r="G2219" t="s">
        <v>24</v>
      </c>
      <c r="H2219" t="s">
        <v>25</v>
      </c>
      <c r="I2219" t="s">
        <v>675</v>
      </c>
      <c r="J2219" t="s">
        <v>37</v>
      </c>
      <c r="K2219" t="s">
        <v>118</v>
      </c>
      <c r="L2219">
        <v>19140</v>
      </c>
      <c r="M2219" t="s">
        <v>5580</v>
      </c>
      <c r="N2219" t="s">
        <v>30</v>
      </c>
      <c r="O2219" t="s">
        <v>108</v>
      </c>
      <c r="P2219" t="s">
        <v>5581</v>
      </c>
      <c r="Q2219" s="8">
        <v>129000</v>
      </c>
      <c r="R2219">
        <v>3</v>
      </c>
      <c r="S2219" s="8">
        <f>Table3[[#This Row],[Harga]]*Table3[[#This Row],[Quantity]]</f>
        <v>387000</v>
      </c>
      <c r="T2219">
        <v>0.3</v>
      </c>
      <c r="U2219" s="8">
        <f>Table3[[#This Row],[Discount]]*Table3[[#This Row],[Revenue]]</f>
        <v>116100</v>
      </c>
      <c r="V2219" s="8">
        <f>Table3[[#This Row],[Revenue]]-Table3[[#This Row],[Total Discount]]</f>
        <v>270900</v>
      </c>
    </row>
    <row r="2220" spans="1:22" x14ac:dyDescent="0.35">
      <c r="A2220">
        <v>2216</v>
      </c>
      <c r="B2220" t="s">
        <v>5582</v>
      </c>
      <c r="C2220" s="5">
        <v>43007</v>
      </c>
      <c r="D2220" s="6">
        <v>2017</v>
      </c>
      <c r="E2220" s="5" t="s">
        <v>111</v>
      </c>
      <c r="F2220" s="7">
        <v>29</v>
      </c>
      <c r="G2220" t="s">
        <v>24</v>
      </c>
      <c r="H2220" t="s">
        <v>25</v>
      </c>
      <c r="I2220" t="s">
        <v>368</v>
      </c>
      <c r="J2220" t="s">
        <v>75</v>
      </c>
      <c r="K2220" t="s">
        <v>253</v>
      </c>
      <c r="L2220">
        <v>44060</v>
      </c>
      <c r="M2220" t="s">
        <v>4532</v>
      </c>
      <c r="N2220" t="s">
        <v>30</v>
      </c>
      <c r="O2220" t="s">
        <v>108</v>
      </c>
      <c r="P2220" t="s">
        <v>4533</v>
      </c>
      <c r="Q2220" s="8">
        <v>319000</v>
      </c>
      <c r="R2220">
        <v>1</v>
      </c>
      <c r="S2220" s="8">
        <f>Table3[[#This Row],[Harga]]*Table3[[#This Row],[Quantity]]</f>
        <v>319000</v>
      </c>
      <c r="T2220">
        <v>0.3</v>
      </c>
      <c r="U2220" s="8">
        <f>Table3[[#This Row],[Discount]]*Table3[[#This Row],[Revenue]]</f>
        <v>95700</v>
      </c>
      <c r="V2220" s="8">
        <f>Table3[[#This Row],[Revenue]]-Table3[[#This Row],[Total Discount]]</f>
        <v>223300</v>
      </c>
    </row>
    <row r="2221" spans="1:22" x14ac:dyDescent="0.35">
      <c r="A2221">
        <v>2217</v>
      </c>
      <c r="B2221" t="s">
        <v>5583</v>
      </c>
      <c r="C2221" s="5">
        <v>43030</v>
      </c>
      <c r="D2221" s="6">
        <v>2017</v>
      </c>
      <c r="E2221" s="5" t="s">
        <v>44</v>
      </c>
      <c r="F2221" s="7">
        <v>22</v>
      </c>
      <c r="G2221" t="s">
        <v>24</v>
      </c>
      <c r="H2221" t="s">
        <v>131</v>
      </c>
      <c r="I2221" t="s">
        <v>1884</v>
      </c>
      <c r="J2221" t="s">
        <v>27</v>
      </c>
      <c r="K2221" t="s">
        <v>151</v>
      </c>
      <c r="L2221">
        <v>73505</v>
      </c>
      <c r="M2221" t="s">
        <v>5584</v>
      </c>
      <c r="N2221" t="s">
        <v>40</v>
      </c>
      <c r="O2221" t="s">
        <v>84</v>
      </c>
      <c r="P2221" t="s">
        <v>5585</v>
      </c>
      <c r="Q2221" s="8">
        <v>334000</v>
      </c>
      <c r="R2221">
        <v>3</v>
      </c>
      <c r="S2221" s="8">
        <f>Table3[[#This Row],[Harga]]*Table3[[#This Row],[Quantity]]</f>
        <v>1002000</v>
      </c>
      <c r="T2221">
        <v>0</v>
      </c>
      <c r="U2221" s="8">
        <f>Table3[[#This Row],[Discount]]*Table3[[#This Row],[Revenue]]</f>
        <v>0</v>
      </c>
      <c r="V2221" s="8">
        <f>Table3[[#This Row],[Revenue]]-Table3[[#This Row],[Total Discount]]</f>
        <v>1002000</v>
      </c>
    </row>
    <row r="2222" spans="1:22" x14ac:dyDescent="0.35">
      <c r="A2222">
        <v>2218</v>
      </c>
      <c r="B2222" t="s">
        <v>5586</v>
      </c>
      <c r="C2222" s="5">
        <v>41722</v>
      </c>
      <c r="D2222" s="6">
        <v>2014</v>
      </c>
      <c r="E2222" s="5" t="s">
        <v>159</v>
      </c>
      <c r="F2222" s="7">
        <v>24</v>
      </c>
      <c r="G2222" t="s">
        <v>67</v>
      </c>
      <c r="H2222" t="s">
        <v>139</v>
      </c>
      <c r="I2222" t="s">
        <v>1453</v>
      </c>
      <c r="J2222" t="s">
        <v>27</v>
      </c>
      <c r="K2222" t="s">
        <v>100</v>
      </c>
      <c r="L2222">
        <v>10024</v>
      </c>
      <c r="M2222" t="s">
        <v>5587</v>
      </c>
      <c r="N2222" t="s">
        <v>40</v>
      </c>
      <c r="O2222" t="s">
        <v>63</v>
      </c>
      <c r="P2222" t="s">
        <v>5588</v>
      </c>
      <c r="Q2222" s="8">
        <v>25000</v>
      </c>
      <c r="R2222">
        <v>5</v>
      </c>
      <c r="S2222" s="8">
        <f>Table3[[#This Row],[Harga]]*Table3[[#This Row],[Quantity]]</f>
        <v>125000</v>
      </c>
      <c r="T2222">
        <v>0</v>
      </c>
      <c r="U2222" s="8">
        <f>Table3[[#This Row],[Discount]]*Table3[[#This Row],[Revenue]]</f>
        <v>0</v>
      </c>
      <c r="V2222" s="8">
        <f>Table3[[#This Row],[Revenue]]-Table3[[#This Row],[Total Discount]]</f>
        <v>125000</v>
      </c>
    </row>
    <row r="2223" spans="1:22" x14ac:dyDescent="0.35">
      <c r="A2223">
        <v>2219</v>
      </c>
      <c r="B2223" t="s">
        <v>5589</v>
      </c>
      <c r="C2223" s="5">
        <v>42677</v>
      </c>
      <c r="D2223" s="6">
        <v>2016</v>
      </c>
      <c r="E2223" s="5" t="s">
        <v>23</v>
      </c>
      <c r="F2223" s="7">
        <v>3</v>
      </c>
      <c r="G2223" t="s">
        <v>51</v>
      </c>
      <c r="H2223" t="s">
        <v>25</v>
      </c>
      <c r="I2223" t="s">
        <v>933</v>
      </c>
      <c r="J2223" t="s">
        <v>27</v>
      </c>
      <c r="K2223" t="s">
        <v>253</v>
      </c>
      <c r="L2223">
        <v>90049</v>
      </c>
      <c r="M2223" t="s">
        <v>5590</v>
      </c>
      <c r="N2223" t="s">
        <v>40</v>
      </c>
      <c r="O2223" t="s">
        <v>180</v>
      </c>
      <c r="P2223" t="s">
        <v>5591</v>
      </c>
      <c r="Q2223" s="8">
        <v>16000</v>
      </c>
      <c r="R2223">
        <v>7</v>
      </c>
      <c r="S2223" s="8">
        <f>Table3[[#This Row],[Harga]]*Table3[[#This Row],[Quantity]]</f>
        <v>112000</v>
      </c>
      <c r="T2223">
        <v>0</v>
      </c>
      <c r="U2223" s="8">
        <f>Table3[[#This Row],[Discount]]*Table3[[#This Row],[Revenue]]</f>
        <v>0</v>
      </c>
      <c r="V2223" s="8">
        <f>Table3[[#This Row],[Revenue]]-Table3[[#This Row],[Total Discount]]</f>
        <v>112000</v>
      </c>
    </row>
    <row r="2224" spans="1:22" x14ac:dyDescent="0.35">
      <c r="A2224">
        <v>2220</v>
      </c>
      <c r="B2224" t="s">
        <v>5592</v>
      </c>
      <c r="C2224" s="5">
        <v>42252</v>
      </c>
      <c r="D2224" s="6">
        <v>2015</v>
      </c>
      <c r="E2224" s="5" t="s">
        <v>111</v>
      </c>
      <c r="F2224" s="7">
        <v>5</v>
      </c>
      <c r="G2224" t="s">
        <v>51</v>
      </c>
      <c r="H2224" t="s">
        <v>25</v>
      </c>
      <c r="I2224" t="s">
        <v>2038</v>
      </c>
      <c r="J2224" t="s">
        <v>75</v>
      </c>
      <c r="K2224" t="s">
        <v>253</v>
      </c>
      <c r="L2224">
        <v>77036</v>
      </c>
      <c r="M2224" t="s">
        <v>5304</v>
      </c>
      <c r="N2224" t="s">
        <v>40</v>
      </c>
      <c r="O2224" t="s">
        <v>71</v>
      </c>
      <c r="P2224" t="s">
        <v>5305</v>
      </c>
      <c r="Q2224" s="8">
        <v>10000</v>
      </c>
      <c r="R2224">
        <v>5</v>
      </c>
      <c r="S2224" s="8">
        <f>Table3[[#This Row],[Harga]]*Table3[[#This Row],[Quantity]]</f>
        <v>50000</v>
      </c>
      <c r="T2224">
        <v>0.8</v>
      </c>
      <c r="U2224" s="8">
        <f>Table3[[#This Row],[Discount]]*Table3[[#This Row],[Revenue]]</f>
        <v>40000</v>
      </c>
      <c r="V2224" s="8">
        <f>Table3[[#This Row],[Revenue]]-Table3[[#This Row],[Total Discount]]</f>
        <v>10000</v>
      </c>
    </row>
    <row r="2225" spans="1:22" x14ac:dyDescent="0.35">
      <c r="A2225">
        <v>2221</v>
      </c>
      <c r="B2225" t="s">
        <v>5593</v>
      </c>
      <c r="C2225" s="5">
        <v>42961</v>
      </c>
      <c r="D2225" s="6">
        <v>2017</v>
      </c>
      <c r="E2225" s="5" t="s">
        <v>93</v>
      </c>
      <c r="F2225" s="7">
        <v>14</v>
      </c>
      <c r="G2225" t="s">
        <v>51</v>
      </c>
      <c r="H2225" t="s">
        <v>139</v>
      </c>
      <c r="I2225" t="s">
        <v>295</v>
      </c>
      <c r="J2225" t="s">
        <v>27</v>
      </c>
      <c r="K2225" t="s">
        <v>274</v>
      </c>
      <c r="L2225">
        <v>90032</v>
      </c>
      <c r="M2225" t="s">
        <v>1378</v>
      </c>
      <c r="N2225" t="s">
        <v>30</v>
      </c>
      <c r="O2225" t="s">
        <v>48</v>
      </c>
      <c r="P2225" t="s">
        <v>1379</v>
      </c>
      <c r="Q2225" s="8">
        <v>384000</v>
      </c>
      <c r="R2225">
        <v>3</v>
      </c>
      <c r="S2225" s="8">
        <f>Table3[[#This Row],[Harga]]*Table3[[#This Row],[Quantity]]</f>
        <v>1152000</v>
      </c>
      <c r="T2225">
        <v>0.2</v>
      </c>
      <c r="U2225" s="8">
        <f>Table3[[#This Row],[Discount]]*Table3[[#This Row],[Revenue]]</f>
        <v>230400</v>
      </c>
      <c r="V2225" s="8">
        <f>Table3[[#This Row],[Revenue]]-Table3[[#This Row],[Total Discount]]</f>
        <v>921600</v>
      </c>
    </row>
    <row r="2226" spans="1:22" x14ac:dyDescent="0.35">
      <c r="A2226">
        <v>2222</v>
      </c>
      <c r="B2226" t="s">
        <v>5594</v>
      </c>
      <c r="C2226" s="5">
        <v>41974</v>
      </c>
      <c r="D2226" s="6">
        <v>2014</v>
      </c>
      <c r="E2226" s="5" t="s">
        <v>66</v>
      </c>
      <c r="F2226" s="7">
        <v>1</v>
      </c>
      <c r="G2226" t="s">
        <v>51</v>
      </c>
      <c r="H2226" t="s">
        <v>139</v>
      </c>
      <c r="I2226" t="s">
        <v>1438</v>
      </c>
      <c r="J2226" t="s">
        <v>27</v>
      </c>
      <c r="K2226" t="s">
        <v>420</v>
      </c>
      <c r="L2226">
        <v>43229</v>
      </c>
      <c r="M2226" t="s">
        <v>5595</v>
      </c>
      <c r="N2226" t="s">
        <v>135</v>
      </c>
      <c r="O2226" t="s">
        <v>989</v>
      </c>
      <c r="P2226" t="s">
        <v>5596</v>
      </c>
      <c r="Q2226" s="8">
        <v>660000</v>
      </c>
      <c r="R2226">
        <v>2</v>
      </c>
      <c r="S2226" s="8">
        <f>Table3[[#This Row],[Harga]]*Table3[[#This Row],[Quantity]]</f>
        <v>1320000</v>
      </c>
      <c r="T2226">
        <v>0.4</v>
      </c>
      <c r="U2226" s="8">
        <f>Table3[[#This Row],[Discount]]*Table3[[#This Row],[Revenue]]</f>
        <v>528000</v>
      </c>
      <c r="V2226" s="8">
        <f>Table3[[#This Row],[Revenue]]-Table3[[#This Row],[Total Discount]]</f>
        <v>792000</v>
      </c>
    </row>
    <row r="2227" spans="1:22" x14ac:dyDescent="0.35">
      <c r="A2227">
        <v>2223</v>
      </c>
      <c r="B2227" t="s">
        <v>5597</v>
      </c>
      <c r="C2227" s="5">
        <v>42904</v>
      </c>
      <c r="D2227" s="6">
        <v>2017</v>
      </c>
      <c r="E2227" s="5" t="s">
        <v>34</v>
      </c>
      <c r="F2227" s="7">
        <v>18</v>
      </c>
      <c r="G2227" t="s">
        <v>51</v>
      </c>
      <c r="H2227" t="s">
        <v>131</v>
      </c>
      <c r="I2227" t="s">
        <v>557</v>
      </c>
      <c r="J2227" t="s">
        <v>27</v>
      </c>
      <c r="K2227" t="s">
        <v>283</v>
      </c>
      <c r="L2227">
        <v>90032</v>
      </c>
      <c r="M2227" t="s">
        <v>1275</v>
      </c>
      <c r="N2227" t="s">
        <v>30</v>
      </c>
      <c r="O2227" t="s">
        <v>31</v>
      </c>
      <c r="P2227" t="s">
        <v>1276</v>
      </c>
      <c r="Q2227" s="8">
        <v>192000</v>
      </c>
      <c r="R2227">
        <v>9</v>
      </c>
      <c r="S2227" s="8">
        <f>Table3[[#This Row],[Harga]]*Table3[[#This Row],[Quantity]]</f>
        <v>1728000</v>
      </c>
      <c r="T2227">
        <v>0.15</v>
      </c>
      <c r="U2227" s="8">
        <f>Table3[[#This Row],[Discount]]*Table3[[#This Row],[Revenue]]</f>
        <v>259200</v>
      </c>
      <c r="V2227" s="8">
        <f>Table3[[#This Row],[Revenue]]-Table3[[#This Row],[Total Discount]]</f>
        <v>1468800</v>
      </c>
    </row>
    <row r="2228" spans="1:22" x14ac:dyDescent="0.35">
      <c r="A2228">
        <v>2224</v>
      </c>
      <c r="B2228" t="s">
        <v>5598</v>
      </c>
      <c r="C2228" s="5">
        <v>43071</v>
      </c>
      <c r="D2228" s="6">
        <v>2017</v>
      </c>
      <c r="E2228" s="5" t="s">
        <v>66</v>
      </c>
      <c r="F2228" s="7">
        <v>2</v>
      </c>
      <c r="G2228" t="s">
        <v>51</v>
      </c>
      <c r="H2228" t="s">
        <v>25</v>
      </c>
      <c r="I2228" t="s">
        <v>2947</v>
      </c>
      <c r="J2228" t="s">
        <v>27</v>
      </c>
      <c r="K2228" t="s">
        <v>274</v>
      </c>
      <c r="L2228">
        <v>19140</v>
      </c>
      <c r="M2228" t="s">
        <v>320</v>
      </c>
      <c r="N2228" t="s">
        <v>40</v>
      </c>
      <c r="O2228" t="s">
        <v>71</v>
      </c>
      <c r="P2228" t="s">
        <v>321</v>
      </c>
      <c r="Q2228" s="8">
        <v>158000</v>
      </c>
      <c r="R2228">
        <v>4</v>
      </c>
      <c r="S2228" s="8">
        <f>Table3[[#This Row],[Harga]]*Table3[[#This Row],[Quantity]]</f>
        <v>632000</v>
      </c>
      <c r="T2228">
        <v>0.7</v>
      </c>
      <c r="U2228" s="8">
        <f>Table3[[#This Row],[Discount]]*Table3[[#This Row],[Revenue]]</f>
        <v>442400</v>
      </c>
      <c r="V2228" s="8">
        <f>Table3[[#This Row],[Revenue]]-Table3[[#This Row],[Total Discount]]</f>
        <v>189600</v>
      </c>
    </row>
    <row r="2229" spans="1:22" x14ac:dyDescent="0.35">
      <c r="A2229">
        <v>2225</v>
      </c>
      <c r="B2229" t="s">
        <v>5599</v>
      </c>
      <c r="C2229" s="5">
        <v>41964</v>
      </c>
      <c r="D2229" s="6">
        <v>2014</v>
      </c>
      <c r="E2229" s="5" t="s">
        <v>23</v>
      </c>
      <c r="F2229" s="7">
        <v>21</v>
      </c>
      <c r="G2229" t="s">
        <v>67</v>
      </c>
      <c r="H2229" t="s">
        <v>139</v>
      </c>
      <c r="I2229" t="s">
        <v>5600</v>
      </c>
      <c r="J2229" t="s">
        <v>37</v>
      </c>
      <c r="K2229" t="s">
        <v>213</v>
      </c>
      <c r="L2229">
        <v>94110</v>
      </c>
      <c r="M2229" t="s">
        <v>2974</v>
      </c>
      <c r="N2229" t="s">
        <v>40</v>
      </c>
      <c r="O2229" t="s">
        <v>63</v>
      </c>
      <c r="P2229" t="s">
        <v>2975</v>
      </c>
      <c r="Q2229" s="8">
        <v>32000</v>
      </c>
      <c r="R2229">
        <v>2</v>
      </c>
      <c r="S2229" s="8">
        <f>Table3[[#This Row],[Harga]]*Table3[[#This Row],[Quantity]]</f>
        <v>64000</v>
      </c>
      <c r="T2229">
        <v>0</v>
      </c>
      <c r="U2229" s="8">
        <f>Table3[[#This Row],[Discount]]*Table3[[#This Row],[Revenue]]</f>
        <v>0</v>
      </c>
      <c r="V2229" s="8">
        <f>Table3[[#This Row],[Revenue]]-Table3[[#This Row],[Total Discount]]</f>
        <v>64000</v>
      </c>
    </row>
    <row r="2230" spans="1:22" x14ac:dyDescent="0.35">
      <c r="A2230">
        <v>2226</v>
      </c>
      <c r="B2230" t="s">
        <v>5601</v>
      </c>
      <c r="C2230" s="5">
        <v>42470</v>
      </c>
      <c r="D2230" s="6">
        <v>2016</v>
      </c>
      <c r="E2230" s="5" t="s">
        <v>58</v>
      </c>
      <c r="F2230" s="7">
        <v>10</v>
      </c>
      <c r="G2230" t="s">
        <v>67</v>
      </c>
      <c r="H2230" t="s">
        <v>25</v>
      </c>
      <c r="I2230" t="s">
        <v>2796</v>
      </c>
      <c r="J2230" t="s">
        <v>37</v>
      </c>
      <c r="K2230" t="s">
        <v>28</v>
      </c>
      <c r="L2230">
        <v>93309</v>
      </c>
      <c r="M2230" t="s">
        <v>3468</v>
      </c>
      <c r="N2230" t="s">
        <v>40</v>
      </c>
      <c r="O2230" t="s">
        <v>63</v>
      </c>
      <c r="P2230" t="s">
        <v>3469</v>
      </c>
      <c r="Q2230" s="8">
        <v>7000</v>
      </c>
      <c r="R2230">
        <v>2</v>
      </c>
      <c r="S2230" s="8">
        <f>Table3[[#This Row],[Harga]]*Table3[[#This Row],[Quantity]]</f>
        <v>14000</v>
      </c>
      <c r="T2230">
        <v>0</v>
      </c>
      <c r="U2230" s="8">
        <f>Table3[[#This Row],[Discount]]*Table3[[#This Row],[Revenue]]</f>
        <v>0</v>
      </c>
      <c r="V2230" s="8">
        <f>Table3[[#This Row],[Revenue]]-Table3[[#This Row],[Total Discount]]</f>
        <v>14000</v>
      </c>
    </row>
    <row r="2231" spans="1:22" x14ac:dyDescent="0.35">
      <c r="A2231">
        <v>2227</v>
      </c>
      <c r="B2231" t="s">
        <v>5602</v>
      </c>
      <c r="C2231" s="5">
        <v>41820</v>
      </c>
      <c r="D2231" s="6">
        <v>2014</v>
      </c>
      <c r="E2231" s="5" t="s">
        <v>34</v>
      </c>
      <c r="F2231" s="7">
        <v>30</v>
      </c>
      <c r="G2231" t="s">
        <v>35</v>
      </c>
      <c r="H2231" t="s">
        <v>139</v>
      </c>
      <c r="I2231" t="s">
        <v>499</v>
      </c>
      <c r="J2231" t="s">
        <v>37</v>
      </c>
      <c r="K2231" t="s">
        <v>100</v>
      </c>
      <c r="L2231">
        <v>77095</v>
      </c>
      <c r="M2231" t="s">
        <v>5603</v>
      </c>
      <c r="N2231" t="s">
        <v>40</v>
      </c>
      <c r="O2231" t="s">
        <v>63</v>
      </c>
      <c r="P2231" t="s">
        <v>5604</v>
      </c>
      <c r="Q2231" s="8">
        <v>26000</v>
      </c>
      <c r="R2231">
        <v>5</v>
      </c>
      <c r="S2231" s="8">
        <f>Table3[[#This Row],[Harga]]*Table3[[#This Row],[Quantity]]</f>
        <v>130000</v>
      </c>
      <c r="T2231">
        <v>0.2</v>
      </c>
      <c r="U2231" s="8">
        <f>Table3[[#This Row],[Discount]]*Table3[[#This Row],[Revenue]]</f>
        <v>26000</v>
      </c>
      <c r="V2231" s="8">
        <f>Table3[[#This Row],[Revenue]]-Table3[[#This Row],[Total Discount]]</f>
        <v>104000</v>
      </c>
    </row>
    <row r="2232" spans="1:22" x14ac:dyDescent="0.35">
      <c r="A2232">
        <v>2228</v>
      </c>
      <c r="B2232" t="s">
        <v>5605</v>
      </c>
      <c r="C2232" s="5">
        <v>41997</v>
      </c>
      <c r="D2232" s="6">
        <v>2014</v>
      </c>
      <c r="E2232" s="5" t="s">
        <v>66</v>
      </c>
      <c r="F2232" s="7">
        <v>24</v>
      </c>
      <c r="G2232" t="s">
        <v>24</v>
      </c>
      <c r="H2232" t="s">
        <v>139</v>
      </c>
      <c r="I2232" t="s">
        <v>2071</v>
      </c>
      <c r="J2232" t="s">
        <v>75</v>
      </c>
      <c r="K2232" t="s">
        <v>329</v>
      </c>
      <c r="L2232">
        <v>90045</v>
      </c>
      <c r="M2232" t="s">
        <v>5606</v>
      </c>
      <c r="N2232" t="s">
        <v>135</v>
      </c>
      <c r="O2232" t="s">
        <v>136</v>
      </c>
      <c r="P2232" t="s">
        <v>5607</v>
      </c>
      <c r="Q2232" s="8">
        <v>174000</v>
      </c>
      <c r="R2232">
        <v>7</v>
      </c>
      <c r="S2232" s="8">
        <f>Table3[[#This Row],[Harga]]*Table3[[#This Row],[Quantity]]</f>
        <v>1218000</v>
      </c>
      <c r="T2232">
        <v>0.2</v>
      </c>
      <c r="U2232" s="8">
        <f>Table3[[#This Row],[Discount]]*Table3[[#This Row],[Revenue]]</f>
        <v>243600</v>
      </c>
      <c r="V2232" s="8">
        <f>Table3[[#This Row],[Revenue]]-Table3[[#This Row],[Total Discount]]</f>
        <v>974400</v>
      </c>
    </row>
    <row r="2233" spans="1:22" x14ac:dyDescent="0.35">
      <c r="A2233">
        <v>2229</v>
      </c>
      <c r="B2233" t="s">
        <v>5608</v>
      </c>
      <c r="C2233" s="5">
        <v>42878</v>
      </c>
      <c r="D2233" s="6">
        <v>2017</v>
      </c>
      <c r="E2233" s="5" t="s">
        <v>87</v>
      </c>
      <c r="F2233" s="7">
        <v>23</v>
      </c>
      <c r="G2233" t="s">
        <v>67</v>
      </c>
      <c r="H2233" t="s">
        <v>131</v>
      </c>
      <c r="I2233" t="s">
        <v>5609</v>
      </c>
      <c r="J2233" t="s">
        <v>27</v>
      </c>
      <c r="K2233" t="s">
        <v>141</v>
      </c>
      <c r="L2233">
        <v>90036</v>
      </c>
      <c r="M2233" t="s">
        <v>1659</v>
      </c>
      <c r="N2233" t="s">
        <v>30</v>
      </c>
      <c r="O2233" t="s">
        <v>48</v>
      </c>
      <c r="P2233" t="s">
        <v>1660</v>
      </c>
      <c r="Q2233" s="8">
        <v>100000</v>
      </c>
      <c r="R2233">
        <v>3</v>
      </c>
      <c r="S2233" s="8">
        <f>Table3[[#This Row],[Harga]]*Table3[[#This Row],[Quantity]]</f>
        <v>300000</v>
      </c>
      <c r="T2233">
        <v>0.2</v>
      </c>
      <c r="U2233" s="8">
        <f>Table3[[#This Row],[Discount]]*Table3[[#This Row],[Revenue]]</f>
        <v>60000</v>
      </c>
      <c r="V2233" s="8">
        <f>Table3[[#This Row],[Revenue]]-Table3[[#This Row],[Total Discount]]</f>
        <v>240000</v>
      </c>
    </row>
    <row r="2234" spans="1:22" x14ac:dyDescent="0.35">
      <c r="A2234">
        <v>2230</v>
      </c>
      <c r="B2234" t="s">
        <v>5610</v>
      </c>
      <c r="C2234" s="5">
        <v>42684</v>
      </c>
      <c r="D2234" s="6">
        <v>2016</v>
      </c>
      <c r="E2234" s="5" t="s">
        <v>23</v>
      </c>
      <c r="F2234" s="7">
        <v>10</v>
      </c>
      <c r="G2234" t="s">
        <v>116</v>
      </c>
      <c r="H2234" t="s">
        <v>25</v>
      </c>
      <c r="I2234" t="s">
        <v>1813</v>
      </c>
      <c r="J2234" t="s">
        <v>37</v>
      </c>
      <c r="K2234" t="s">
        <v>188</v>
      </c>
      <c r="L2234">
        <v>65807</v>
      </c>
      <c r="M2234" t="s">
        <v>5611</v>
      </c>
      <c r="N2234" t="s">
        <v>30</v>
      </c>
      <c r="O2234" t="s">
        <v>55</v>
      </c>
      <c r="P2234" t="s">
        <v>5612</v>
      </c>
      <c r="Q2234" s="8">
        <v>38000</v>
      </c>
      <c r="R2234">
        <v>2</v>
      </c>
      <c r="S2234" s="8">
        <f>Table3[[#This Row],[Harga]]*Table3[[#This Row],[Quantity]]</f>
        <v>76000</v>
      </c>
      <c r="T2234">
        <v>0</v>
      </c>
      <c r="U2234" s="8">
        <f>Table3[[#This Row],[Discount]]*Table3[[#This Row],[Revenue]]</f>
        <v>0</v>
      </c>
      <c r="V2234" s="8">
        <f>Table3[[#This Row],[Revenue]]-Table3[[#This Row],[Total Discount]]</f>
        <v>76000</v>
      </c>
    </row>
    <row r="2235" spans="1:22" x14ac:dyDescent="0.35">
      <c r="A2235">
        <v>2231</v>
      </c>
      <c r="B2235" t="s">
        <v>5613</v>
      </c>
      <c r="C2235" s="5">
        <v>42645</v>
      </c>
      <c r="D2235" s="6">
        <v>2016</v>
      </c>
      <c r="E2235" s="5" t="s">
        <v>44</v>
      </c>
      <c r="F2235" s="7">
        <v>2</v>
      </c>
      <c r="G2235" t="s">
        <v>24</v>
      </c>
      <c r="H2235" t="s">
        <v>25</v>
      </c>
      <c r="I2235" t="s">
        <v>2217</v>
      </c>
      <c r="J2235" t="s">
        <v>27</v>
      </c>
      <c r="K2235" t="s">
        <v>236</v>
      </c>
      <c r="L2235">
        <v>85023</v>
      </c>
      <c r="M2235" t="s">
        <v>1028</v>
      </c>
      <c r="N2235" t="s">
        <v>40</v>
      </c>
      <c r="O2235" t="s">
        <v>71</v>
      </c>
      <c r="P2235" t="s">
        <v>1029</v>
      </c>
      <c r="Q2235" s="8">
        <v>43000</v>
      </c>
      <c r="R2235">
        <v>6</v>
      </c>
      <c r="S2235" s="8">
        <f>Table3[[#This Row],[Harga]]*Table3[[#This Row],[Quantity]]</f>
        <v>258000</v>
      </c>
      <c r="T2235">
        <v>0.7</v>
      </c>
      <c r="U2235" s="8">
        <f>Table3[[#This Row],[Discount]]*Table3[[#This Row],[Revenue]]</f>
        <v>180600</v>
      </c>
      <c r="V2235" s="8">
        <f>Table3[[#This Row],[Revenue]]-Table3[[#This Row],[Total Discount]]</f>
        <v>77400</v>
      </c>
    </row>
    <row r="2236" spans="1:22" x14ac:dyDescent="0.35">
      <c r="A2236">
        <v>2232</v>
      </c>
      <c r="B2236" t="s">
        <v>5614</v>
      </c>
      <c r="C2236" s="5">
        <v>42619</v>
      </c>
      <c r="D2236" s="6">
        <v>2016</v>
      </c>
      <c r="E2236" s="5" t="s">
        <v>111</v>
      </c>
      <c r="F2236" s="7">
        <v>6</v>
      </c>
      <c r="G2236" t="s">
        <v>35</v>
      </c>
      <c r="H2236" t="s">
        <v>139</v>
      </c>
      <c r="I2236" t="s">
        <v>4546</v>
      </c>
      <c r="J2236" t="s">
        <v>27</v>
      </c>
      <c r="K2236" t="s">
        <v>248</v>
      </c>
      <c r="L2236">
        <v>77070</v>
      </c>
      <c r="M2236" t="s">
        <v>2182</v>
      </c>
      <c r="N2236" t="s">
        <v>40</v>
      </c>
      <c r="O2236" t="s">
        <v>84</v>
      </c>
      <c r="P2236" t="s">
        <v>2183</v>
      </c>
      <c r="Q2236" s="8">
        <v>27000</v>
      </c>
      <c r="R2236">
        <v>1</v>
      </c>
      <c r="S2236" s="8">
        <f>Table3[[#This Row],[Harga]]*Table3[[#This Row],[Quantity]]</f>
        <v>27000</v>
      </c>
      <c r="T2236">
        <v>0.2</v>
      </c>
      <c r="U2236" s="8">
        <f>Table3[[#This Row],[Discount]]*Table3[[#This Row],[Revenue]]</f>
        <v>5400</v>
      </c>
      <c r="V2236" s="8">
        <f>Table3[[#This Row],[Revenue]]-Table3[[#This Row],[Total Discount]]</f>
        <v>21600</v>
      </c>
    </row>
    <row r="2237" spans="1:22" x14ac:dyDescent="0.35">
      <c r="A2237">
        <v>2233</v>
      </c>
      <c r="B2237" t="s">
        <v>5615</v>
      </c>
      <c r="C2237" s="5">
        <v>42670</v>
      </c>
      <c r="D2237" s="6">
        <v>2016</v>
      </c>
      <c r="E2237" s="5" t="s">
        <v>44</v>
      </c>
      <c r="F2237" s="7">
        <v>27</v>
      </c>
      <c r="G2237" t="s">
        <v>35</v>
      </c>
      <c r="H2237" t="s">
        <v>25</v>
      </c>
      <c r="I2237" t="s">
        <v>3249</v>
      </c>
      <c r="J2237" t="s">
        <v>27</v>
      </c>
      <c r="K2237" t="s">
        <v>89</v>
      </c>
      <c r="L2237">
        <v>23666</v>
      </c>
      <c r="M2237" t="s">
        <v>2427</v>
      </c>
      <c r="N2237" t="s">
        <v>30</v>
      </c>
      <c r="O2237" t="s">
        <v>108</v>
      </c>
      <c r="P2237" t="s">
        <v>2428</v>
      </c>
      <c r="Q2237" s="8">
        <v>873000</v>
      </c>
      <c r="R2237">
        <v>1</v>
      </c>
      <c r="S2237" s="8">
        <f>Table3[[#This Row],[Harga]]*Table3[[#This Row],[Quantity]]</f>
        <v>873000</v>
      </c>
      <c r="T2237">
        <v>0</v>
      </c>
      <c r="U2237" s="8">
        <f>Table3[[#This Row],[Discount]]*Table3[[#This Row],[Revenue]]</f>
        <v>0</v>
      </c>
      <c r="V2237" s="8">
        <f>Table3[[#This Row],[Revenue]]-Table3[[#This Row],[Total Discount]]</f>
        <v>873000</v>
      </c>
    </row>
    <row r="2238" spans="1:22" x14ac:dyDescent="0.35">
      <c r="A2238">
        <v>2234</v>
      </c>
      <c r="B2238" t="s">
        <v>5616</v>
      </c>
      <c r="C2238" s="5">
        <v>43030</v>
      </c>
      <c r="D2238" s="6">
        <v>2017</v>
      </c>
      <c r="E2238" s="5" t="s">
        <v>44</v>
      </c>
      <c r="F2238" s="7">
        <v>22</v>
      </c>
      <c r="G2238" t="s">
        <v>35</v>
      </c>
      <c r="H2238" t="s">
        <v>131</v>
      </c>
      <c r="I2238" t="s">
        <v>192</v>
      </c>
      <c r="J2238" t="s">
        <v>75</v>
      </c>
      <c r="K2238" t="s">
        <v>113</v>
      </c>
      <c r="L2238">
        <v>74133</v>
      </c>
      <c r="M2238" t="s">
        <v>5277</v>
      </c>
      <c r="N2238" t="s">
        <v>40</v>
      </c>
      <c r="O2238" t="s">
        <v>96</v>
      </c>
      <c r="P2238" t="s">
        <v>5278</v>
      </c>
      <c r="Q2238" s="8">
        <v>55000</v>
      </c>
      <c r="R2238">
        <v>4</v>
      </c>
      <c r="S2238" s="8">
        <f>Table3[[#This Row],[Harga]]*Table3[[#This Row],[Quantity]]</f>
        <v>220000</v>
      </c>
      <c r="T2238">
        <v>0</v>
      </c>
      <c r="U2238" s="8">
        <f>Table3[[#This Row],[Discount]]*Table3[[#This Row],[Revenue]]</f>
        <v>0</v>
      </c>
      <c r="V2238" s="8">
        <f>Table3[[#This Row],[Revenue]]-Table3[[#This Row],[Total Discount]]</f>
        <v>220000</v>
      </c>
    </row>
    <row r="2239" spans="1:22" x14ac:dyDescent="0.35">
      <c r="A2239">
        <v>2235</v>
      </c>
      <c r="B2239" t="s">
        <v>5617</v>
      </c>
      <c r="C2239" s="5">
        <v>42628</v>
      </c>
      <c r="D2239" s="6">
        <v>2016</v>
      </c>
      <c r="E2239" s="5" t="s">
        <v>111</v>
      </c>
      <c r="F2239" s="7">
        <v>15</v>
      </c>
      <c r="G2239" t="s">
        <v>51</v>
      </c>
      <c r="H2239" t="s">
        <v>139</v>
      </c>
      <c r="I2239" t="s">
        <v>1254</v>
      </c>
      <c r="J2239" t="s">
        <v>27</v>
      </c>
      <c r="K2239" t="s">
        <v>500</v>
      </c>
      <c r="L2239">
        <v>98105</v>
      </c>
      <c r="M2239" t="s">
        <v>5618</v>
      </c>
      <c r="N2239" t="s">
        <v>40</v>
      </c>
      <c r="O2239" t="s">
        <v>63</v>
      </c>
      <c r="P2239" t="s">
        <v>5619</v>
      </c>
      <c r="Q2239" s="8">
        <v>22000</v>
      </c>
      <c r="R2239">
        <v>5</v>
      </c>
      <c r="S2239" s="8">
        <f>Table3[[#This Row],[Harga]]*Table3[[#This Row],[Quantity]]</f>
        <v>110000</v>
      </c>
      <c r="T2239">
        <v>0</v>
      </c>
      <c r="U2239" s="8">
        <f>Table3[[#This Row],[Discount]]*Table3[[#This Row],[Revenue]]</f>
        <v>0</v>
      </c>
      <c r="V2239" s="8">
        <f>Table3[[#This Row],[Revenue]]-Table3[[#This Row],[Total Discount]]</f>
        <v>110000</v>
      </c>
    </row>
    <row r="2240" spans="1:22" x14ac:dyDescent="0.35">
      <c r="A2240">
        <v>2236</v>
      </c>
      <c r="B2240" t="s">
        <v>5620</v>
      </c>
      <c r="C2240" s="5">
        <v>42638</v>
      </c>
      <c r="D2240" s="6">
        <v>2016</v>
      </c>
      <c r="E2240" s="5" t="s">
        <v>111</v>
      </c>
      <c r="F2240" s="7">
        <v>25</v>
      </c>
      <c r="G2240" t="s">
        <v>24</v>
      </c>
      <c r="H2240" t="s">
        <v>25</v>
      </c>
      <c r="I2240" t="s">
        <v>2575</v>
      </c>
      <c r="J2240" t="s">
        <v>27</v>
      </c>
      <c r="K2240" t="s">
        <v>253</v>
      </c>
      <c r="L2240">
        <v>94109</v>
      </c>
      <c r="M2240" t="s">
        <v>412</v>
      </c>
      <c r="N2240" t="s">
        <v>40</v>
      </c>
      <c r="O2240" t="s">
        <v>96</v>
      </c>
      <c r="P2240" t="s">
        <v>413</v>
      </c>
      <c r="Q2240" s="8">
        <v>10000</v>
      </c>
      <c r="R2240">
        <v>4</v>
      </c>
      <c r="S2240" s="8">
        <f>Table3[[#This Row],[Harga]]*Table3[[#This Row],[Quantity]]</f>
        <v>40000</v>
      </c>
      <c r="T2240">
        <v>0</v>
      </c>
      <c r="U2240" s="8">
        <f>Table3[[#This Row],[Discount]]*Table3[[#This Row],[Revenue]]</f>
        <v>0</v>
      </c>
      <c r="V2240" s="8">
        <f>Table3[[#This Row],[Revenue]]-Table3[[#This Row],[Total Discount]]</f>
        <v>40000</v>
      </c>
    </row>
    <row r="2241" spans="1:22" x14ac:dyDescent="0.35">
      <c r="A2241">
        <v>2237</v>
      </c>
      <c r="B2241" t="s">
        <v>5621</v>
      </c>
      <c r="C2241" s="5">
        <v>42896</v>
      </c>
      <c r="D2241" s="6">
        <v>2017</v>
      </c>
      <c r="E2241" s="5" t="s">
        <v>34</v>
      </c>
      <c r="F2241" s="7">
        <v>10</v>
      </c>
      <c r="G2241" t="s">
        <v>24</v>
      </c>
      <c r="H2241" t="s">
        <v>105</v>
      </c>
      <c r="I2241" t="s">
        <v>2920</v>
      </c>
      <c r="J2241" t="s">
        <v>37</v>
      </c>
      <c r="K2241" t="s">
        <v>324</v>
      </c>
      <c r="L2241">
        <v>32216</v>
      </c>
      <c r="M2241" t="s">
        <v>5622</v>
      </c>
      <c r="N2241" t="s">
        <v>40</v>
      </c>
      <c r="O2241" t="s">
        <v>84</v>
      </c>
      <c r="P2241" t="s">
        <v>5623</v>
      </c>
      <c r="Q2241" s="8">
        <v>1348000</v>
      </c>
      <c r="R2241">
        <v>8</v>
      </c>
      <c r="S2241" s="8">
        <f>Table3[[#This Row],[Harga]]*Table3[[#This Row],[Quantity]]</f>
        <v>10784000</v>
      </c>
      <c r="T2241">
        <v>0.2</v>
      </c>
      <c r="U2241" s="8">
        <f>Table3[[#This Row],[Discount]]*Table3[[#This Row],[Revenue]]</f>
        <v>2156800</v>
      </c>
      <c r="V2241" s="8">
        <f>Table3[[#This Row],[Revenue]]-Table3[[#This Row],[Total Discount]]</f>
        <v>8627200</v>
      </c>
    </row>
    <row r="2242" spans="1:22" x14ac:dyDescent="0.35">
      <c r="A2242">
        <v>2238</v>
      </c>
      <c r="B2242" t="s">
        <v>5624</v>
      </c>
      <c r="C2242" s="5">
        <v>41690</v>
      </c>
      <c r="D2242" s="6">
        <v>2014</v>
      </c>
      <c r="E2242" s="5" t="s">
        <v>344</v>
      </c>
      <c r="F2242" s="7">
        <v>20</v>
      </c>
      <c r="G2242" t="s">
        <v>24</v>
      </c>
      <c r="H2242" t="s">
        <v>139</v>
      </c>
      <c r="I2242" t="s">
        <v>146</v>
      </c>
      <c r="J2242" t="s">
        <v>37</v>
      </c>
      <c r="K2242" t="s">
        <v>213</v>
      </c>
      <c r="L2242">
        <v>47374</v>
      </c>
      <c r="M2242" t="s">
        <v>5625</v>
      </c>
      <c r="N2242" t="s">
        <v>135</v>
      </c>
      <c r="O2242" t="s">
        <v>162</v>
      </c>
      <c r="P2242" t="s">
        <v>5626</v>
      </c>
      <c r="Q2242" s="8">
        <v>63000</v>
      </c>
      <c r="R2242">
        <v>3</v>
      </c>
      <c r="S2242" s="8">
        <f>Table3[[#This Row],[Harga]]*Table3[[#This Row],[Quantity]]</f>
        <v>189000</v>
      </c>
      <c r="T2242">
        <v>0</v>
      </c>
      <c r="U2242" s="8">
        <f>Table3[[#This Row],[Discount]]*Table3[[#This Row],[Revenue]]</f>
        <v>0</v>
      </c>
      <c r="V2242" s="8">
        <f>Table3[[#This Row],[Revenue]]-Table3[[#This Row],[Total Discount]]</f>
        <v>189000</v>
      </c>
    </row>
    <row r="2243" spans="1:22" x14ac:dyDescent="0.35">
      <c r="A2243">
        <v>2239</v>
      </c>
      <c r="B2243" t="s">
        <v>5627</v>
      </c>
      <c r="C2243" s="5">
        <v>42786</v>
      </c>
      <c r="D2243" s="6">
        <v>2017</v>
      </c>
      <c r="E2243" s="5" t="s">
        <v>344</v>
      </c>
      <c r="F2243" s="7">
        <v>20</v>
      </c>
      <c r="G2243" t="s">
        <v>35</v>
      </c>
      <c r="H2243" t="s">
        <v>25</v>
      </c>
      <c r="I2243" t="s">
        <v>777</v>
      </c>
      <c r="J2243" t="s">
        <v>37</v>
      </c>
      <c r="K2243" t="s">
        <v>222</v>
      </c>
      <c r="L2243">
        <v>80027</v>
      </c>
      <c r="M2243" t="s">
        <v>3608</v>
      </c>
      <c r="N2243" t="s">
        <v>40</v>
      </c>
      <c r="O2243" t="s">
        <v>180</v>
      </c>
      <c r="P2243" t="s">
        <v>1001</v>
      </c>
      <c r="Q2243" s="8">
        <v>8000</v>
      </c>
      <c r="R2243">
        <v>3</v>
      </c>
      <c r="S2243" s="8">
        <f>Table3[[#This Row],[Harga]]*Table3[[#This Row],[Quantity]]</f>
        <v>24000</v>
      </c>
      <c r="T2243">
        <v>0.2</v>
      </c>
      <c r="U2243" s="8">
        <f>Table3[[#This Row],[Discount]]*Table3[[#This Row],[Revenue]]</f>
        <v>4800</v>
      </c>
      <c r="V2243" s="8">
        <f>Table3[[#This Row],[Revenue]]-Table3[[#This Row],[Total Discount]]</f>
        <v>19200</v>
      </c>
    </row>
    <row r="2244" spans="1:22" x14ac:dyDescent="0.35">
      <c r="A2244">
        <v>2240</v>
      </c>
      <c r="B2244" t="s">
        <v>5628</v>
      </c>
      <c r="C2244" s="5">
        <v>41945</v>
      </c>
      <c r="D2244" s="6">
        <v>2014</v>
      </c>
      <c r="E2244" s="5" t="s">
        <v>23</v>
      </c>
      <c r="F2244" s="7">
        <v>2</v>
      </c>
      <c r="G2244" t="s">
        <v>51</v>
      </c>
      <c r="H2244" t="s">
        <v>131</v>
      </c>
      <c r="I2244" t="s">
        <v>5489</v>
      </c>
      <c r="J2244" t="s">
        <v>27</v>
      </c>
      <c r="K2244" t="s">
        <v>100</v>
      </c>
      <c r="L2244">
        <v>10024</v>
      </c>
      <c r="M2244" t="s">
        <v>1443</v>
      </c>
      <c r="N2244" t="s">
        <v>40</v>
      </c>
      <c r="O2244" t="s">
        <v>41</v>
      </c>
      <c r="P2244" t="s">
        <v>1444</v>
      </c>
      <c r="Q2244" s="8">
        <v>10000</v>
      </c>
      <c r="R2244">
        <v>7</v>
      </c>
      <c r="S2244" s="8">
        <f>Table3[[#This Row],[Harga]]*Table3[[#This Row],[Quantity]]</f>
        <v>70000</v>
      </c>
      <c r="T2244">
        <v>0</v>
      </c>
      <c r="U2244" s="8">
        <f>Table3[[#This Row],[Discount]]*Table3[[#This Row],[Revenue]]</f>
        <v>0</v>
      </c>
      <c r="V2244" s="8">
        <f>Table3[[#This Row],[Revenue]]-Table3[[#This Row],[Total Discount]]</f>
        <v>70000</v>
      </c>
    </row>
    <row r="2245" spans="1:22" x14ac:dyDescent="0.35">
      <c r="A2245">
        <v>2241</v>
      </c>
      <c r="B2245" t="s">
        <v>5629</v>
      </c>
      <c r="C2245" s="5">
        <v>42933</v>
      </c>
      <c r="D2245" s="6">
        <v>2017</v>
      </c>
      <c r="E2245" s="5" t="s">
        <v>104</v>
      </c>
      <c r="F2245" s="7">
        <v>17</v>
      </c>
      <c r="G2245" t="s">
        <v>51</v>
      </c>
      <c r="H2245" t="s">
        <v>25</v>
      </c>
      <c r="I2245" t="s">
        <v>1652</v>
      </c>
      <c r="J2245" t="s">
        <v>75</v>
      </c>
      <c r="K2245" t="s">
        <v>354</v>
      </c>
      <c r="L2245">
        <v>13440</v>
      </c>
      <c r="M2245" t="s">
        <v>1643</v>
      </c>
      <c r="N2245" t="s">
        <v>135</v>
      </c>
      <c r="O2245" t="s">
        <v>136</v>
      </c>
      <c r="P2245" t="s">
        <v>1644</v>
      </c>
      <c r="Q2245" s="8">
        <v>324000</v>
      </c>
      <c r="R2245">
        <v>2</v>
      </c>
      <c r="S2245" s="8">
        <f>Table3[[#This Row],[Harga]]*Table3[[#This Row],[Quantity]]</f>
        <v>648000</v>
      </c>
      <c r="T2245">
        <v>0</v>
      </c>
      <c r="U2245" s="8">
        <f>Table3[[#This Row],[Discount]]*Table3[[#This Row],[Revenue]]</f>
        <v>0</v>
      </c>
      <c r="V2245" s="8">
        <f>Table3[[#This Row],[Revenue]]-Table3[[#This Row],[Total Discount]]</f>
        <v>648000</v>
      </c>
    </row>
    <row r="2246" spans="1:22" x14ac:dyDescent="0.35">
      <c r="A2246">
        <v>2242</v>
      </c>
      <c r="B2246" t="s">
        <v>5630</v>
      </c>
      <c r="C2246" s="5">
        <v>42986</v>
      </c>
      <c r="D2246" s="6">
        <v>2017</v>
      </c>
      <c r="E2246" s="5" t="s">
        <v>111</v>
      </c>
      <c r="F2246" s="7">
        <v>8</v>
      </c>
      <c r="G2246" t="s">
        <v>35</v>
      </c>
      <c r="H2246" t="s">
        <v>25</v>
      </c>
      <c r="I2246" t="s">
        <v>1308</v>
      </c>
      <c r="J2246" t="s">
        <v>37</v>
      </c>
      <c r="K2246" t="s">
        <v>519</v>
      </c>
      <c r="L2246">
        <v>43302</v>
      </c>
      <c r="M2246" t="s">
        <v>4849</v>
      </c>
      <c r="N2246" t="s">
        <v>135</v>
      </c>
      <c r="O2246" t="s">
        <v>162</v>
      </c>
      <c r="P2246" t="s">
        <v>4850</v>
      </c>
      <c r="Q2246" s="8">
        <v>59000</v>
      </c>
      <c r="R2246">
        <v>4</v>
      </c>
      <c r="S2246" s="8">
        <f>Table3[[#This Row],[Harga]]*Table3[[#This Row],[Quantity]]</f>
        <v>236000</v>
      </c>
      <c r="T2246">
        <v>0.2</v>
      </c>
      <c r="U2246" s="8">
        <f>Table3[[#This Row],[Discount]]*Table3[[#This Row],[Revenue]]</f>
        <v>47200</v>
      </c>
      <c r="V2246" s="8">
        <f>Table3[[#This Row],[Revenue]]-Table3[[#This Row],[Total Discount]]</f>
        <v>188800</v>
      </c>
    </row>
    <row r="2247" spans="1:22" x14ac:dyDescent="0.35">
      <c r="A2247">
        <v>2243</v>
      </c>
      <c r="B2247" t="s">
        <v>5631</v>
      </c>
      <c r="C2247" s="5">
        <v>42688</v>
      </c>
      <c r="D2247" s="6">
        <v>2016</v>
      </c>
      <c r="E2247" s="5" t="s">
        <v>23</v>
      </c>
      <c r="F2247" s="7">
        <v>14</v>
      </c>
      <c r="G2247" t="s">
        <v>67</v>
      </c>
      <c r="H2247" t="s">
        <v>25</v>
      </c>
      <c r="I2247" t="s">
        <v>544</v>
      </c>
      <c r="J2247" t="s">
        <v>27</v>
      </c>
      <c r="K2247" t="s">
        <v>500</v>
      </c>
      <c r="L2247">
        <v>77041</v>
      </c>
      <c r="M2247" t="s">
        <v>3130</v>
      </c>
      <c r="N2247" t="s">
        <v>40</v>
      </c>
      <c r="O2247" t="s">
        <v>71</v>
      </c>
      <c r="P2247" t="s">
        <v>3131</v>
      </c>
      <c r="Q2247" s="8">
        <v>18000</v>
      </c>
      <c r="R2247">
        <v>2</v>
      </c>
      <c r="S2247" s="8">
        <f>Table3[[#This Row],[Harga]]*Table3[[#This Row],[Quantity]]</f>
        <v>36000</v>
      </c>
      <c r="T2247">
        <v>0.8</v>
      </c>
      <c r="U2247" s="8">
        <f>Table3[[#This Row],[Discount]]*Table3[[#This Row],[Revenue]]</f>
        <v>28800</v>
      </c>
      <c r="V2247" s="8">
        <f>Table3[[#This Row],[Revenue]]-Table3[[#This Row],[Total Discount]]</f>
        <v>7200</v>
      </c>
    </row>
    <row r="2248" spans="1:22" x14ac:dyDescent="0.35">
      <c r="A2248">
        <v>2244</v>
      </c>
      <c r="B2248" t="s">
        <v>5632</v>
      </c>
      <c r="C2248" s="5">
        <v>42688</v>
      </c>
      <c r="D2248" s="6">
        <v>2016</v>
      </c>
      <c r="E2248" s="5" t="s">
        <v>23</v>
      </c>
      <c r="F2248" s="7">
        <v>14</v>
      </c>
      <c r="G2248" t="s">
        <v>51</v>
      </c>
      <c r="H2248" t="s">
        <v>25</v>
      </c>
      <c r="I2248" t="s">
        <v>475</v>
      </c>
      <c r="J2248" t="s">
        <v>27</v>
      </c>
      <c r="K2248" t="s">
        <v>28</v>
      </c>
      <c r="L2248">
        <v>10009</v>
      </c>
      <c r="M2248" t="s">
        <v>1418</v>
      </c>
      <c r="N2248" t="s">
        <v>30</v>
      </c>
      <c r="O2248" t="s">
        <v>108</v>
      </c>
      <c r="P2248" t="s">
        <v>1419</v>
      </c>
      <c r="Q2248" s="8">
        <v>545000</v>
      </c>
      <c r="R2248">
        <v>2</v>
      </c>
      <c r="S2248" s="8">
        <f>Table3[[#This Row],[Harga]]*Table3[[#This Row],[Quantity]]</f>
        <v>1090000</v>
      </c>
      <c r="T2248">
        <v>0.1</v>
      </c>
      <c r="U2248" s="8">
        <f>Table3[[#This Row],[Discount]]*Table3[[#This Row],[Revenue]]</f>
        <v>109000</v>
      </c>
      <c r="V2248" s="8">
        <f>Table3[[#This Row],[Revenue]]-Table3[[#This Row],[Total Discount]]</f>
        <v>981000</v>
      </c>
    </row>
    <row r="2249" spans="1:22" x14ac:dyDescent="0.35">
      <c r="A2249">
        <v>2245</v>
      </c>
      <c r="B2249" t="s">
        <v>5633</v>
      </c>
      <c r="C2249" s="5">
        <v>41922</v>
      </c>
      <c r="D2249" s="6">
        <v>2014</v>
      </c>
      <c r="E2249" s="5" t="s">
        <v>44</v>
      </c>
      <c r="F2249" s="7">
        <v>10</v>
      </c>
      <c r="G2249" t="s">
        <v>67</v>
      </c>
      <c r="H2249" t="s">
        <v>25</v>
      </c>
      <c r="I2249" t="s">
        <v>902</v>
      </c>
      <c r="J2249" t="s">
        <v>75</v>
      </c>
      <c r="K2249" t="s">
        <v>329</v>
      </c>
      <c r="L2249">
        <v>95336</v>
      </c>
      <c r="M2249" t="s">
        <v>107</v>
      </c>
      <c r="N2249" t="s">
        <v>30</v>
      </c>
      <c r="O2249" t="s">
        <v>108</v>
      </c>
      <c r="P2249" t="s">
        <v>109</v>
      </c>
      <c r="Q2249" s="8">
        <v>72000</v>
      </c>
      <c r="R2249">
        <v>3</v>
      </c>
      <c r="S2249" s="8">
        <f>Table3[[#This Row],[Harga]]*Table3[[#This Row],[Quantity]]</f>
        <v>216000</v>
      </c>
      <c r="T2249">
        <v>0.2</v>
      </c>
      <c r="U2249" s="8">
        <f>Table3[[#This Row],[Discount]]*Table3[[#This Row],[Revenue]]</f>
        <v>43200</v>
      </c>
      <c r="V2249" s="8">
        <f>Table3[[#This Row],[Revenue]]-Table3[[#This Row],[Total Discount]]</f>
        <v>172800</v>
      </c>
    </row>
    <row r="2250" spans="1:22" x14ac:dyDescent="0.35">
      <c r="A2250">
        <v>2246</v>
      </c>
      <c r="B2250" t="s">
        <v>5634</v>
      </c>
      <c r="C2250" s="5">
        <v>42082</v>
      </c>
      <c r="D2250" s="6">
        <v>2015</v>
      </c>
      <c r="E2250" s="5" t="s">
        <v>159</v>
      </c>
      <c r="F2250" s="7">
        <v>19</v>
      </c>
      <c r="G2250" t="s">
        <v>67</v>
      </c>
      <c r="H2250" t="s">
        <v>139</v>
      </c>
      <c r="I2250" t="s">
        <v>1464</v>
      </c>
      <c r="J2250" t="s">
        <v>37</v>
      </c>
      <c r="K2250" t="s">
        <v>69</v>
      </c>
      <c r="L2250">
        <v>90004</v>
      </c>
      <c r="M2250" t="s">
        <v>798</v>
      </c>
      <c r="N2250" t="s">
        <v>40</v>
      </c>
      <c r="O2250" t="s">
        <v>63</v>
      </c>
      <c r="P2250" t="s">
        <v>799</v>
      </c>
      <c r="Q2250" s="8">
        <v>10000</v>
      </c>
      <c r="R2250">
        <v>2</v>
      </c>
      <c r="S2250" s="8">
        <f>Table3[[#This Row],[Harga]]*Table3[[#This Row],[Quantity]]</f>
        <v>20000</v>
      </c>
      <c r="T2250">
        <v>0</v>
      </c>
      <c r="U2250" s="8">
        <f>Table3[[#This Row],[Discount]]*Table3[[#This Row],[Revenue]]</f>
        <v>0</v>
      </c>
      <c r="V2250" s="8">
        <f>Table3[[#This Row],[Revenue]]-Table3[[#This Row],[Total Discount]]</f>
        <v>20000</v>
      </c>
    </row>
    <row r="2251" spans="1:22" x14ac:dyDescent="0.35">
      <c r="A2251">
        <v>2247</v>
      </c>
      <c r="B2251" t="s">
        <v>5635</v>
      </c>
      <c r="C2251" s="5">
        <v>42924</v>
      </c>
      <c r="D2251" s="6">
        <v>2017</v>
      </c>
      <c r="E2251" s="5" t="s">
        <v>104</v>
      </c>
      <c r="F2251" s="7">
        <v>8</v>
      </c>
      <c r="G2251" t="s">
        <v>51</v>
      </c>
      <c r="H2251" t="s">
        <v>25</v>
      </c>
      <c r="I2251" t="s">
        <v>4136</v>
      </c>
      <c r="J2251" t="s">
        <v>75</v>
      </c>
      <c r="K2251" t="s">
        <v>193</v>
      </c>
      <c r="L2251">
        <v>98115</v>
      </c>
      <c r="M2251" t="s">
        <v>5636</v>
      </c>
      <c r="N2251" t="s">
        <v>30</v>
      </c>
      <c r="O2251" t="s">
        <v>55</v>
      </c>
      <c r="P2251" t="s">
        <v>5637</v>
      </c>
      <c r="Q2251" s="8">
        <v>16000</v>
      </c>
      <c r="R2251">
        <v>3</v>
      </c>
      <c r="S2251" s="8">
        <f>Table3[[#This Row],[Harga]]*Table3[[#This Row],[Quantity]]</f>
        <v>48000</v>
      </c>
      <c r="T2251">
        <v>0</v>
      </c>
      <c r="U2251" s="8">
        <f>Table3[[#This Row],[Discount]]*Table3[[#This Row],[Revenue]]</f>
        <v>0</v>
      </c>
      <c r="V2251" s="8">
        <f>Table3[[#This Row],[Revenue]]-Table3[[#This Row],[Total Discount]]</f>
        <v>48000</v>
      </c>
    </row>
    <row r="2252" spans="1:22" x14ac:dyDescent="0.35">
      <c r="A2252">
        <v>2248</v>
      </c>
      <c r="B2252" t="s">
        <v>5638</v>
      </c>
      <c r="C2252" s="5">
        <v>42062</v>
      </c>
      <c r="D2252" s="6">
        <v>2015</v>
      </c>
      <c r="E2252" s="5" t="s">
        <v>344</v>
      </c>
      <c r="F2252" s="7">
        <v>27</v>
      </c>
      <c r="G2252" t="s">
        <v>67</v>
      </c>
      <c r="H2252" t="s">
        <v>25</v>
      </c>
      <c r="I2252" t="s">
        <v>155</v>
      </c>
      <c r="J2252" t="s">
        <v>37</v>
      </c>
      <c r="K2252" t="s">
        <v>354</v>
      </c>
      <c r="L2252">
        <v>2908</v>
      </c>
      <c r="M2252" t="s">
        <v>1118</v>
      </c>
      <c r="N2252" t="s">
        <v>135</v>
      </c>
      <c r="O2252" t="s">
        <v>136</v>
      </c>
      <c r="P2252" t="s">
        <v>1119</v>
      </c>
      <c r="Q2252" s="8">
        <v>85000</v>
      </c>
      <c r="R2252">
        <v>2</v>
      </c>
      <c r="S2252" s="8">
        <f>Table3[[#This Row],[Harga]]*Table3[[#This Row],[Quantity]]</f>
        <v>170000</v>
      </c>
      <c r="T2252">
        <v>0</v>
      </c>
      <c r="U2252" s="8">
        <f>Table3[[#This Row],[Discount]]*Table3[[#This Row],[Revenue]]</f>
        <v>0</v>
      </c>
      <c r="V2252" s="8">
        <f>Table3[[#This Row],[Revenue]]-Table3[[#This Row],[Total Discount]]</f>
        <v>170000</v>
      </c>
    </row>
    <row r="2253" spans="1:22" x14ac:dyDescent="0.35">
      <c r="A2253">
        <v>2249</v>
      </c>
      <c r="B2253" t="s">
        <v>5639</v>
      </c>
      <c r="C2253" s="5">
        <v>42902</v>
      </c>
      <c r="D2253" s="6">
        <v>2017</v>
      </c>
      <c r="E2253" s="5" t="s">
        <v>34</v>
      </c>
      <c r="F2253" s="7">
        <v>16</v>
      </c>
      <c r="G2253" t="s">
        <v>67</v>
      </c>
      <c r="H2253" t="s">
        <v>105</v>
      </c>
      <c r="I2253" t="s">
        <v>725</v>
      </c>
      <c r="J2253" t="s">
        <v>37</v>
      </c>
      <c r="K2253" t="s">
        <v>274</v>
      </c>
      <c r="L2253">
        <v>60653</v>
      </c>
      <c r="M2253" t="s">
        <v>3513</v>
      </c>
      <c r="N2253" t="s">
        <v>40</v>
      </c>
      <c r="O2253" t="s">
        <v>71</v>
      </c>
      <c r="P2253" t="s">
        <v>3514</v>
      </c>
      <c r="Q2253" s="8">
        <v>13000</v>
      </c>
      <c r="R2253">
        <v>7</v>
      </c>
      <c r="S2253" s="8">
        <f>Table3[[#This Row],[Harga]]*Table3[[#This Row],[Quantity]]</f>
        <v>91000</v>
      </c>
      <c r="T2253">
        <v>0.8</v>
      </c>
      <c r="U2253" s="8">
        <f>Table3[[#This Row],[Discount]]*Table3[[#This Row],[Revenue]]</f>
        <v>72800</v>
      </c>
      <c r="V2253" s="8">
        <f>Table3[[#This Row],[Revenue]]-Table3[[#This Row],[Total Discount]]</f>
        <v>18200</v>
      </c>
    </row>
    <row r="2254" spans="1:22" x14ac:dyDescent="0.35">
      <c r="A2254">
        <v>2250</v>
      </c>
      <c r="B2254" t="s">
        <v>5640</v>
      </c>
      <c r="C2254" s="5">
        <v>42824</v>
      </c>
      <c r="D2254" s="6">
        <v>2017</v>
      </c>
      <c r="E2254" s="5" t="s">
        <v>159</v>
      </c>
      <c r="F2254" s="7">
        <v>30</v>
      </c>
      <c r="G2254" t="s">
        <v>67</v>
      </c>
      <c r="H2254" t="s">
        <v>139</v>
      </c>
      <c r="I2254" t="s">
        <v>5641</v>
      </c>
      <c r="J2254" t="s">
        <v>27</v>
      </c>
      <c r="K2254" t="s">
        <v>236</v>
      </c>
      <c r="L2254">
        <v>73120</v>
      </c>
      <c r="M2254" t="s">
        <v>5642</v>
      </c>
      <c r="N2254" t="s">
        <v>40</v>
      </c>
      <c r="O2254" t="s">
        <v>143</v>
      </c>
      <c r="P2254" t="s">
        <v>5643</v>
      </c>
      <c r="Q2254" s="8">
        <v>326000</v>
      </c>
      <c r="R2254">
        <v>2</v>
      </c>
      <c r="S2254" s="8">
        <f>Table3[[#This Row],[Harga]]*Table3[[#This Row],[Quantity]]</f>
        <v>652000</v>
      </c>
      <c r="T2254">
        <v>0</v>
      </c>
      <c r="U2254" s="8">
        <f>Table3[[#This Row],[Discount]]*Table3[[#This Row],[Revenue]]</f>
        <v>0</v>
      </c>
      <c r="V2254" s="8">
        <f>Table3[[#This Row],[Revenue]]-Table3[[#This Row],[Total Discount]]</f>
        <v>652000</v>
      </c>
    </row>
    <row r="2255" spans="1:22" x14ac:dyDescent="0.35">
      <c r="A2255">
        <v>2251</v>
      </c>
      <c r="B2255" t="s">
        <v>5644</v>
      </c>
      <c r="C2255" s="5">
        <v>42197</v>
      </c>
      <c r="D2255" s="6">
        <v>2015</v>
      </c>
      <c r="E2255" s="5" t="s">
        <v>104</v>
      </c>
      <c r="F2255" s="7">
        <v>12</v>
      </c>
      <c r="G2255" t="s">
        <v>51</v>
      </c>
      <c r="H2255" t="s">
        <v>25</v>
      </c>
      <c r="I2255" t="s">
        <v>1019</v>
      </c>
      <c r="J2255" t="s">
        <v>27</v>
      </c>
      <c r="K2255" t="s">
        <v>141</v>
      </c>
      <c r="L2255">
        <v>60610</v>
      </c>
      <c r="M2255" t="s">
        <v>5645</v>
      </c>
      <c r="N2255" t="s">
        <v>30</v>
      </c>
      <c r="O2255" t="s">
        <v>108</v>
      </c>
      <c r="P2255" t="s">
        <v>5646</v>
      </c>
      <c r="Q2255" s="8">
        <v>384000</v>
      </c>
      <c r="R2255">
        <v>9</v>
      </c>
      <c r="S2255" s="8">
        <f>Table3[[#This Row],[Harga]]*Table3[[#This Row],[Quantity]]</f>
        <v>3456000</v>
      </c>
      <c r="T2255">
        <v>0.3</v>
      </c>
      <c r="U2255" s="8">
        <f>Table3[[#This Row],[Discount]]*Table3[[#This Row],[Revenue]]</f>
        <v>1036800</v>
      </c>
      <c r="V2255" s="8">
        <f>Table3[[#This Row],[Revenue]]-Table3[[#This Row],[Total Discount]]</f>
        <v>2419200</v>
      </c>
    </row>
    <row r="2256" spans="1:22" x14ac:dyDescent="0.35">
      <c r="A2256">
        <v>2252</v>
      </c>
      <c r="B2256" t="s">
        <v>5647</v>
      </c>
      <c r="C2256" s="5">
        <v>42855</v>
      </c>
      <c r="D2256" s="6">
        <v>2017</v>
      </c>
      <c r="E2256" s="5" t="s">
        <v>58</v>
      </c>
      <c r="F2256" s="7">
        <v>30</v>
      </c>
      <c r="G2256" t="s">
        <v>51</v>
      </c>
      <c r="H2256" t="s">
        <v>139</v>
      </c>
      <c r="I2256" t="s">
        <v>1949</v>
      </c>
      <c r="J2256" t="s">
        <v>27</v>
      </c>
      <c r="K2256" t="s">
        <v>127</v>
      </c>
      <c r="L2256">
        <v>6040</v>
      </c>
      <c r="M2256" t="s">
        <v>5648</v>
      </c>
      <c r="N2256" t="s">
        <v>40</v>
      </c>
      <c r="O2256" t="s">
        <v>41</v>
      </c>
      <c r="P2256" t="s">
        <v>5649</v>
      </c>
      <c r="Q2256" s="8">
        <v>6000</v>
      </c>
      <c r="R2256">
        <v>2</v>
      </c>
      <c r="S2256" s="8">
        <f>Table3[[#This Row],[Harga]]*Table3[[#This Row],[Quantity]]</f>
        <v>12000</v>
      </c>
      <c r="T2256">
        <v>0</v>
      </c>
      <c r="U2256" s="8">
        <f>Table3[[#This Row],[Discount]]*Table3[[#This Row],[Revenue]]</f>
        <v>0</v>
      </c>
      <c r="V2256" s="8">
        <f>Table3[[#This Row],[Revenue]]-Table3[[#This Row],[Total Discount]]</f>
        <v>12000</v>
      </c>
    </row>
    <row r="2257" spans="1:22" x14ac:dyDescent="0.35">
      <c r="A2257">
        <v>2253</v>
      </c>
      <c r="B2257" t="s">
        <v>5650</v>
      </c>
      <c r="C2257" s="5">
        <v>41833</v>
      </c>
      <c r="D2257" s="6">
        <v>2014</v>
      </c>
      <c r="E2257" s="5" t="s">
        <v>104</v>
      </c>
      <c r="F2257" s="7">
        <v>13</v>
      </c>
      <c r="G2257" t="s">
        <v>35</v>
      </c>
      <c r="H2257" t="s">
        <v>139</v>
      </c>
      <c r="I2257" t="s">
        <v>671</v>
      </c>
      <c r="J2257" t="s">
        <v>37</v>
      </c>
      <c r="K2257" t="s">
        <v>193</v>
      </c>
      <c r="L2257">
        <v>90049</v>
      </c>
      <c r="M2257" t="s">
        <v>5651</v>
      </c>
      <c r="N2257" t="s">
        <v>30</v>
      </c>
      <c r="O2257" t="s">
        <v>48</v>
      </c>
      <c r="P2257" t="s">
        <v>5652</v>
      </c>
      <c r="Q2257" s="8">
        <v>352000</v>
      </c>
      <c r="R2257">
        <v>3</v>
      </c>
      <c r="S2257" s="8">
        <f>Table3[[#This Row],[Harga]]*Table3[[#This Row],[Quantity]]</f>
        <v>1056000</v>
      </c>
      <c r="T2257">
        <v>0.2</v>
      </c>
      <c r="U2257" s="8">
        <f>Table3[[#This Row],[Discount]]*Table3[[#This Row],[Revenue]]</f>
        <v>211200</v>
      </c>
      <c r="V2257" s="8">
        <f>Table3[[#This Row],[Revenue]]-Table3[[#This Row],[Total Discount]]</f>
        <v>844800</v>
      </c>
    </row>
    <row r="2258" spans="1:22" x14ac:dyDescent="0.35">
      <c r="A2258">
        <v>2254</v>
      </c>
      <c r="B2258" t="s">
        <v>5653</v>
      </c>
      <c r="C2258" s="5">
        <v>42000</v>
      </c>
      <c r="D2258" s="6">
        <v>2014</v>
      </c>
      <c r="E2258" s="5" t="s">
        <v>66</v>
      </c>
      <c r="F2258" s="7">
        <v>27</v>
      </c>
      <c r="G2258" t="s">
        <v>35</v>
      </c>
      <c r="H2258" t="s">
        <v>25</v>
      </c>
      <c r="I2258" t="s">
        <v>1083</v>
      </c>
      <c r="J2258" t="s">
        <v>27</v>
      </c>
      <c r="K2258" t="s">
        <v>61</v>
      </c>
      <c r="L2258">
        <v>94122</v>
      </c>
      <c r="M2258" t="s">
        <v>821</v>
      </c>
      <c r="N2258" t="s">
        <v>30</v>
      </c>
      <c r="O2258" t="s">
        <v>108</v>
      </c>
      <c r="P2258" t="s">
        <v>822</v>
      </c>
      <c r="Q2258" s="8">
        <v>384000</v>
      </c>
      <c r="R2258">
        <v>3</v>
      </c>
      <c r="S2258" s="8">
        <f>Table3[[#This Row],[Harga]]*Table3[[#This Row],[Quantity]]</f>
        <v>1152000</v>
      </c>
      <c r="T2258">
        <v>0.2</v>
      </c>
      <c r="U2258" s="8">
        <f>Table3[[#This Row],[Discount]]*Table3[[#This Row],[Revenue]]</f>
        <v>230400</v>
      </c>
      <c r="V2258" s="8">
        <f>Table3[[#This Row],[Revenue]]-Table3[[#This Row],[Total Discount]]</f>
        <v>921600</v>
      </c>
    </row>
    <row r="2259" spans="1:22" x14ac:dyDescent="0.35">
      <c r="A2259">
        <v>2255</v>
      </c>
      <c r="B2259" t="s">
        <v>5654</v>
      </c>
      <c r="C2259" s="5">
        <v>42427</v>
      </c>
      <c r="D2259" s="6">
        <v>2016</v>
      </c>
      <c r="E2259" s="5" t="s">
        <v>344</v>
      </c>
      <c r="F2259" s="7">
        <v>27</v>
      </c>
      <c r="G2259" t="s">
        <v>51</v>
      </c>
      <c r="H2259" t="s">
        <v>25</v>
      </c>
      <c r="I2259" t="s">
        <v>2738</v>
      </c>
      <c r="J2259" t="s">
        <v>27</v>
      </c>
      <c r="K2259" t="s">
        <v>227</v>
      </c>
      <c r="L2259">
        <v>54601</v>
      </c>
      <c r="M2259" t="s">
        <v>266</v>
      </c>
      <c r="N2259" t="s">
        <v>40</v>
      </c>
      <c r="O2259" t="s">
        <v>71</v>
      </c>
      <c r="P2259" t="s">
        <v>267</v>
      </c>
      <c r="Q2259" s="8">
        <v>6000</v>
      </c>
      <c r="R2259">
        <v>3</v>
      </c>
      <c r="S2259" s="8">
        <f>Table3[[#This Row],[Harga]]*Table3[[#This Row],[Quantity]]</f>
        <v>18000</v>
      </c>
      <c r="T2259">
        <v>0</v>
      </c>
      <c r="U2259" s="8">
        <f>Table3[[#This Row],[Discount]]*Table3[[#This Row],[Revenue]]</f>
        <v>0</v>
      </c>
      <c r="V2259" s="8">
        <f>Table3[[#This Row],[Revenue]]-Table3[[#This Row],[Total Discount]]</f>
        <v>18000</v>
      </c>
    </row>
    <row r="2260" spans="1:22" x14ac:dyDescent="0.35">
      <c r="A2260">
        <v>2256</v>
      </c>
      <c r="B2260" t="s">
        <v>5655</v>
      </c>
      <c r="C2260" s="5">
        <v>42086</v>
      </c>
      <c r="D2260" s="6">
        <v>2015</v>
      </c>
      <c r="E2260" s="5" t="s">
        <v>159</v>
      </c>
      <c r="F2260" s="7">
        <v>23</v>
      </c>
      <c r="G2260" t="s">
        <v>51</v>
      </c>
      <c r="H2260" t="s">
        <v>25</v>
      </c>
      <c r="I2260" t="s">
        <v>2586</v>
      </c>
      <c r="J2260" t="s">
        <v>27</v>
      </c>
      <c r="K2260" t="s">
        <v>166</v>
      </c>
      <c r="L2260">
        <v>29501</v>
      </c>
      <c r="M2260" t="s">
        <v>1215</v>
      </c>
      <c r="N2260" t="s">
        <v>40</v>
      </c>
      <c r="O2260" t="s">
        <v>180</v>
      </c>
      <c r="P2260" t="s">
        <v>1001</v>
      </c>
      <c r="Q2260" s="8">
        <v>32000</v>
      </c>
      <c r="R2260">
        <v>4</v>
      </c>
      <c r="S2260" s="8">
        <f>Table3[[#This Row],[Harga]]*Table3[[#This Row],[Quantity]]</f>
        <v>128000</v>
      </c>
      <c r="T2260">
        <v>0</v>
      </c>
      <c r="U2260" s="8">
        <f>Table3[[#This Row],[Discount]]*Table3[[#This Row],[Revenue]]</f>
        <v>0</v>
      </c>
      <c r="V2260" s="8">
        <f>Table3[[#This Row],[Revenue]]-Table3[[#This Row],[Total Discount]]</f>
        <v>128000</v>
      </c>
    </row>
    <row r="2261" spans="1:22" x14ac:dyDescent="0.35">
      <c r="A2261">
        <v>2257</v>
      </c>
      <c r="B2261" t="s">
        <v>5656</v>
      </c>
      <c r="C2261" s="5">
        <v>43029</v>
      </c>
      <c r="D2261" s="6">
        <v>2017</v>
      </c>
      <c r="E2261" s="5" t="s">
        <v>44</v>
      </c>
      <c r="F2261" s="7">
        <v>21</v>
      </c>
      <c r="G2261" t="s">
        <v>51</v>
      </c>
      <c r="H2261" t="s">
        <v>139</v>
      </c>
      <c r="I2261" t="s">
        <v>2281</v>
      </c>
      <c r="J2261" t="s">
        <v>27</v>
      </c>
      <c r="K2261" t="s">
        <v>500</v>
      </c>
      <c r="L2261">
        <v>85301</v>
      </c>
      <c r="M2261" t="s">
        <v>1590</v>
      </c>
      <c r="N2261" t="s">
        <v>40</v>
      </c>
      <c r="O2261" t="s">
        <v>71</v>
      </c>
      <c r="P2261" t="s">
        <v>1591</v>
      </c>
      <c r="Q2261" s="8">
        <v>69000</v>
      </c>
      <c r="R2261">
        <v>1</v>
      </c>
      <c r="S2261" s="8">
        <f>Table3[[#This Row],[Harga]]*Table3[[#This Row],[Quantity]]</f>
        <v>69000</v>
      </c>
      <c r="T2261">
        <v>0.7</v>
      </c>
      <c r="U2261" s="8">
        <f>Table3[[#This Row],[Discount]]*Table3[[#This Row],[Revenue]]</f>
        <v>48300</v>
      </c>
      <c r="V2261" s="8">
        <f>Table3[[#This Row],[Revenue]]-Table3[[#This Row],[Total Discount]]</f>
        <v>20700</v>
      </c>
    </row>
    <row r="2262" spans="1:22" x14ac:dyDescent="0.35">
      <c r="A2262">
        <v>2258</v>
      </c>
      <c r="B2262" t="s">
        <v>5657</v>
      </c>
      <c r="C2262" s="5">
        <v>42004</v>
      </c>
      <c r="D2262" s="6">
        <v>2014</v>
      </c>
      <c r="E2262" s="5" t="s">
        <v>66</v>
      </c>
      <c r="F2262" s="7">
        <v>31</v>
      </c>
      <c r="G2262" t="s">
        <v>67</v>
      </c>
      <c r="H2262" t="s">
        <v>139</v>
      </c>
      <c r="I2262" t="s">
        <v>4560</v>
      </c>
      <c r="J2262" t="s">
        <v>37</v>
      </c>
      <c r="K2262" t="s">
        <v>100</v>
      </c>
      <c r="L2262">
        <v>79907</v>
      </c>
      <c r="M2262" t="s">
        <v>5658</v>
      </c>
      <c r="N2262" t="s">
        <v>40</v>
      </c>
      <c r="O2262" t="s">
        <v>143</v>
      </c>
      <c r="P2262" t="s">
        <v>405</v>
      </c>
      <c r="Q2262" s="8">
        <v>50000</v>
      </c>
      <c r="R2262">
        <v>2</v>
      </c>
      <c r="S2262" s="8">
        <f>Table3[[#This Row],[Harga]]*Table3[[#This Row],[Quantity]]</f>
        <v>100000</v>
      </c>
      <c r="T2262">
        <v>0.2</v>
      </c>
      <c r="U2262" s="8">
        <f>Table3[[#This Row],[Discount]]*Table3[[#This Row],[Revenue]]</f>
        <v>20000</v>
      </c>
      <c r="V2262" s="8">
        <f>Table3[[#This Row],[Revenue]]-Table3[[#This Row],[Total Discount]]</f>
        <v>80000</v>
      </c>
    </row>
    <row r="2263" spans="1:22" x14ac:dyDescent="0.35">
      <c r="A2263">
        <v>2259</v>
      </c>
      <c r="B2263" t="s">
        <v>5659</v>
      </c>
      <c r="C2263" s="5">
        <v>41764</v>
      </c>
      <c r="D2263" s="6">
        <v>2014</v>
      </c>
      <c r="E2263" s="5" t="s">
        <v>87</v>
      </c>
      <c r="F2263" s="7">
        <v>5</v>
      </c>
      <c r="G2263" t="s">
        <v>67</v>
      </c>
      <c r="H2263" t="s">
        <v>139</v>
      </c>
      <c r="I2263" t="s">
        <v>112</v>
      </c>
      <c r="J2263" t="s">
        <v>27</v>
      </c>
      <c r="K2263" t="s">
        <v>354</v>
      </c>
      <c r="L2263">
        <v>78207</v>
      </c>
      <c r="M2263" t="s">
        <v>194</v>
      </c>
      <c r="N2263" t="s">
        <v>30</v>
      </c>
      <c r="O2263" t="s">
        <v>108</v>
      </c>
      <c r="P2263" t="s">
        <v>195</v>
      </c>
      <c r="Q2263" s="8">
        <v>214000</v>
      </c>
      <c r="R2263">
        <v>3</v>
      </c>
      <c r="S2263" s="8">
        <f>Table3[[#This Row],[Harga]]*Table3[[#This Row],[Quantity]]</f>
        <v>642000</v>
      </c>
      <c r="T2263">
        <v>0.3</v>
      </c>
      <c r="U2263" s="8">
        <f>Table3[[#This Row],[Discount]]*Table3[[#This Row],[Revenue]]</f>
        <v>192600</v>
      </c>
      <c r="V2263" s="8">
        <f>Table3[[#This Row],[Revenue]]-Table3[[#This Row],[Total Discount]]</f>
        <v>449400</v>
      </c>
    </row>
    <row r="2264" spans="1:22" x14ac:dyDescent="0.35">
      <c r="A2264">
        <v>2260</v>
      </c>
      <c r="B2264" t="s">
        <v>5660</v>
      </c>
      <c r="C2264" s="5">
        <v>42342</v>
      </c>
      <c r="D2264" s="6">
        <v>2015</v>
      </c>
      <c r="E2264" s="5" t="s">
        <v>66</v>
      </c>
      <c r="F2264" s="7">
        <v>4</v>
      </c>
      <c r="G2264" t="s">
        <v>35</v>
      </c>
      <c r="H2264" t="s">
        <v>139</v>
      </c>
      <c r="I2264" t="s">
        <v>2291</v>
      </c>
      <c r="J2264" t="s">
        <v>37</v>
      </c>
      <c r="K2264" t="s">
        <v>53</v>
      </c>
      <c r="L2264">
        <v>90049</v>
      </c>
      <c r="M2264" t="s">
        <v>3841</v>
      </c>
      <c r="N2264" t="s">
        <v>40</v>
      </c>
      <c r="O2264" t="s">
        <v>143</v>
      </c>
      <c r="P2264" t="s">
        <v>3842</v>
      </c>
      <c r="Q2264" s="8">
        <v>181000</v>
      </c>
      <c r="R2264">
        <v>3</v>
      </c>
      <c r="S2264" s="8">
        <f>Table3[[#This Row],[Harga]]*Table3[[#This Row],[Quantity]]</f>
        <v>543000</v>
      </c>
      <c r="T2264">
        <v>0</v>
      </c>
      <c r="U2264" s="8">
        <f>Table3[[#This Row],[Discount]]*Table3[[#This Row],[Revenue]]</f>
        <v>0</v>
      </c>
      <c r="V2264" s="8">
        <f>Table3[[#This Row],[Revenue]]-Table3[[#This Row],[Total Discount]]</f>
        <v>543000</v>
      </c>
    </row>
    <row r="2265" spans="1:22" x14ac:dyDescent="0.35">
      <c r="A2265">
        <v>2261</v>
      </c>
      <c r="B2265" t="s">
        <v>5661</v>
      </c>
      <c r="C2265" s="5">
        <v>43004</v>
      </c>
      <c r="D2265" s="6">
        <v>2017</v>
      </c>
      <c r="E2265" s="5" t="s">
        <v>111</v>
      </c>
      <c r="F2265" s="7">
        <v>26</v>
      </c>
      <c r="G2265" t="s">
        <v>24</v>
      </c>
      <c r="H2265" t="s">
        <v>139</v>
      </c>
      <c r="I2265" t="s">
        <v>1548</v>
      </c>
      <c r="J2265" t="s">
        <v>75</v>
      </c>
      <c r="K2265" t="s">
        <v>82</v>
      </c>
      <c r="L2265">
        <v>33023</v>
      </c>
      <c r="M2265" t="s">
        <v>5662</v>
      </c>
      <c r="N2265" t="s">
        <v>30</v>
      </c>
      <c r="O2265" t="s">
        <v>108</v>
      </c>
      <c r="P2265" t="s">
        <v>5663</v>
      </c>
      <c r="Q2265" s="8">
        <v>420000</v>
      </c>
      <c r="R2265">
        <v>4</v>
      </c>
      <c r="S2265" s="8">
        <f>Table3[[#This Row],[Harga]]*Table3[[#This Row],[Quantity]]</f>
        <v>1680000</v>
      </c>
      <c r="T2265">
        <v>0.2</v>
      </c>
      <c r="U2265" s="8">
        <f>Table3[[#This Row],[Discount]]*Table3[[#This Row],[Revenue]]</f>
        <v>336000</v>
      </c>
      <c r="V2265" s="8">
        <f>Table3[[#This Row],[Revenue]]-Table3[[#This Row],[Total Discount]]</f>
        <v>1344000</v>
      </c>
    </row>
    <row r="2266" spans="1:22" x14ac:dyDescent="0.35">
      <c r="A2266">
        <v>2262</v>
      </c>
      <c r="B2266" t="s">
        <v>5664</v>
      </c>
      <c r="C2266" s="5">
        <v>41982</v>
      </c>
      <c r="D2266" s="6">
        <v>2014</v>
      </c>
      <c r="E2266" s="5" t="s">
        <v>66</v>
      </c>
      <c r="F2266" s="7">
        <v>9</v>
      </c>
      <c r="G2266" t="s">
        <v>51</v>
      </c>
      <c r="H2266" t="s">
        <v>139</v>
      </c>
      <c r="I2266" t="s">
        <v>4332</v>
      </c>
      <c r="J2266" t="s">
        <v>37</v>
      </c>
      <c r="K2266" t="s">
        <v>500</v>
      </c>
      <c r="L2266">
        <v>85204</v>
      </c>
      <c r="M2266" t="s">
        <v>4648</v>
      </c>
      <c r="N2266" t="s">
        <v>40</v>
      </c>
      <c r="O2266" t="s">
        <v>84</v>
      </c>
      <c r="P2266" t="s">
        <v>4937</v>
      </c>
      <c r="Q2266" s="8">
        <v>112000</v>
      </c>
      <c r="R2266">
        <v>6</v>
      </c>
      <c r="S2266" s="8">
        <f>Table3[[#This Row],[Harga]]*Table3[[#This Row],[Quantity]]</f>
        <v>672000</v>
      </c>
      <c r="T2266">
        <v>0.2</v>
      </c>
      <c r="U2266" s="8">
        <f>Table3[[#This Row],[Discount]]*Table3[[#This Row],[Revenue]]</f>
        <v>134400</v>
      </c>
      <c r="V2266" s="8">
        <f>Table3[[#This Row],[Revenue]]-Table3[[#This Row],[Total Discount]]</f>
        <v>537600</v>
      </c>
    </row>
    <row r="2267" spans="1:22" x14ac:dyDescent="0.35">
      <c r="A2267">
        <v>2263</v>
      </c>
      <c r="B2267" t="s">
        <v>5665</v>
      </c>
      <c r="C2267" s="5">
        <v>43072</v>
      </c>
      <c r="D2267" s="6">
        <v>2017</v>
      </c>
      <c r="E2267" s="5" t="s">
        <v>66</v>
      </c>
      <c r="F2267" s="7">
        <v>3</v>
      </c>
      <c r="G2267" t="s">
        <v>35</v>
      </c>
      <c r="H2267" t="s">
        <v>25</v>
      </c>
      <c r="I2267" t="s">
        <v>2215</v>
      </c>
      <c r="J2267" t="s">
        <v>27</v>
      </c>
      <c r="K2267" t="s">
        <v>61</v>
      </c>
      <c r="L2267">
        <v>28314</v>
      </c>
      <c r="M2267" t="s">
        <v>1881</v>
      </c>
      <c r="N2267" t="s">
        <v>40</v>
      </c>
      <c r="O2267" t="s">
        <v>78</v>
      </c>
      <c r="P2267" t="s">
        <v>1882</v>
      </c>
      <c r="Q2267" s="8">
        <v>46000</v>
      </c>
      <c r="R2267">
        <v>3</v>
      </c>
      <c r="S2267" s="8">
        <f>Table3[[#This Row],[Harga]]*Table3[[#This Row],[Quantity]]</f>
        <v>138000</v>
      </c>
      <c r="T2267">
        <v>0.2</v>
      </c>
      <c r="U2267" s="8">
        <f>Table3[[#This Row],[Discount]]*Table3[[#This Row],[Revenue]]</f>
        <v>27600</v>
      </c>
      <c r="V2267" s="8">
        <f>Table3[[#This Row],[Revenue]]-Table3[[#This Row],[Total Discount]]</f>
        <v>110400</v>
      </c>
    </row>
    <row r="2268" spans="1:22" x14ac:dyDescent="0.35">
      <c r="A2268">
        <v>2264</v>
      </c>
      <c r="B2268" t="s">
        <v>5666</v>
      </c>
      <c r="C2268" s="5">
        <v>42316</v>
      </c>
      <c r="D2268" s="6">
        <v>2015</v>
      </c>
      <c r="E2268" s="5" t="s">
        <v>23</v>
      </c>
      <c r="F2268" s="7">
        <v>8</v>
      </c>
      <c r="G2268" t="s">
        <v>35</v>
      </c>
      <c r="H2268" t="s">
        <v>139</v>
      </c>
      <c r="I2268" t="s">
        <v>3039</v>
      </c>
      <c r="J2268" t="s">
        <v>27</v>
      </c>
      <c r="K2268" t="s">
        <v>253</v>
      </c>
      <c r="L2268">
        <v>77095</v>
      </c>
      <c r="M2268" t="s">
        <v>5244</v>
      </c>
      <c r="N2268" t="s">
        <v>40</v>
      </c>
      <c r="O2268" t="s">
        <v>71</v>
      </c>
      <c r="P2268" t="s">
        <v>5245</v>
      </c>
      <c r="Q2268" s="8">
        <v>8000</v>
      </c>
      <c r="R2268">
        <v>6</v>
      </c>
      <c r="S2268" s="8">
        <f>Table3[[#This Row],[Harga]]*Table3[[#This Row],[Quantity]]</f>
        <v>48000</v>
      </c>
      <c r="T2268">
        <v>0.8</v>
      </c>
      <c r="U2268" s="8">
        <f>Table3[[#This Row],[Discount]]*Table3[[#This Row],[Revenue]]</f>
        <v>38400</v>
      </c>
      <c r="V2268" s="8">
        <f>Table3[[#This Row],[Revenue]]-Table3[[#This Row],[Total Discount]]</f>
        <v>9600</v>
      </c>
    </row>
    <row r="2269" spans="1:22" x14ac:dyDescent="0.35">
      <c r="A2269">
        <v>2265</v>
      </c>
      <c r="B2269" t="s">
        <v>5667</v>
      </c>
      <c r="C2269" s="5">
        <v>41748</v>
      </c>
      <c r="D2269" s="6">
        <v>2014</v>
      </c>
      <c r="E2269" s="5" t="s">
        <v>58</v>
      </c>
      <c r="F2269" s="7">
        <v>19</v>
      </c>
      <c r="G2269" t="s">
        <v>51</v>
      </c>
      <c r="H2269" t="s">
        <v>131</v>
      </c>
      <c r="I2269" t="s">
        <v>1868</v>
      </c>
      <c r="J2269" t="s">
        <v>75</v>
      </c>
      <c r="K2269" t="s">
        <v>324</v>
      </c>
      <c r="L2269">
        <v>95123</v>
      </c>
      <c r="M2269" t="s">
        <v>1583</v>
      </c>
      <c r="N2269" t="s">
        <v>30</v>
      </c>
      <c r="O2269" t="s">
        <v>55</v>
      </c>
      <c r="P2269" t="s">
        <v>5029</v>
      </c>
      <c r="Q2269" s="8">
        <v>323000</v>
      </c>
      <c r="R2269">
        <v>3</v>
      </c>
      <c r="S2269" s="8">
        <f>Table3[[#This Row],[Harga]]*Table3[[#This Row],[Quantity]]</f>
        <v>969000</v>
      </c>
      <c r="T2269">
        <v>0</v>
      </c>
      <c r="U2269" s="8">
        <f>Table3[[#This Row],[Discount]]*Table3[[#This Row],[Revenue]]</f>
        <v>0</v>
      </c>
      <c r="V2269" s="8">
        <f>Table3[[#This Row],[Revenue]]-Table3[[#This Row],[Total Discount]]</f>
        <v>969000</v>
      </c>
    </row>
    <row r="2270" spans="1:22" x14ac:dyDescent="0.35">
      <c r="A2270">
        <v>2266</v>
      </c>
      <c r="B2270" t="s">
        <v>5668</v>
      </c>
      <c r="C2270" s="5">
        <v>42149</v>
      </c>
      <c r="D2270" s="6">
        <v>2015</v>
      </c>
      <c r="E2270" s="5" t="s">
        <v>87</v>
      </c>
      <c r="F2270" s="7">
        <v>25</v>
      </c>
      <c r="G2270" t="s">
        <v>35</v>
      </c>
      <c r="H2270" t="s">
        <v>25</v>
      </c>
      <c r="I2270" t="s">
        <v>663</v>
      </c>
      <c r="J2270" t="s">
        <v>75</v>
      </c>
      <c r="K2270" t="s">
        <v>28</v>
      </c>
      <c r="L2270">
        <v>67212</v>
      </c>
      <c r="M2270" t="s">
        <v>5540</v>
      </c>
      <c r="N2270" t="s">
        <v>40</v>
      </c>
      <c r="O2270" t="s">
        <v>96</v>
      </c>
      <c r="P2270" t="s">
        <v>5541</v>
      </c>
      <c r="Q2270" s="8">
        <v>12000</v>
      </c>
      <c r="R2270">
        <v>3</v>
      </c>
      <c r="S2270" s="8">
        <f>Table3[[#This Row],[Harga]]*Table3[[#This Row],[Quantity]]</f>
        <v>36000</v>
      </c>
      <c r="T2270">
        <v>0</v>
      </c>
      <c r="U2270" s="8">
        <f>Table3[[#This Row],[Discount]]*Table3[[#This Row],[Revenue]]</f>
        <v>0</v>
      </c>
      <c r="V2270" s="8">
        <f>Table3[[#This Row],[Revenue]]-Table3[[#This Row],[Total Discount]]</f>
        <v>36000</v>
      </c>
    </row>
    <row r="2271" spans="1:22" x14ac:dyDescent="0.35">
      <c r="A2271">
        <v>2267</v>
      </c>
      <c r="B2271" t="s">
        <v>5669</v>
      </c>
      <c r="C2271" s="5">
        <v>42933</v>
      </c>
      <c r="D2271" s="6">
        <v>2017</v>
      </c>
      <c r="E2271" s="5" t="s">
        <v>104</v>
      </c>
      <c r="F2271" s="7">
        <v>17</v>
      </c>
      <c r="G2271" t="s">
        <v>51</v>
      </c>
      <c r="H2271" t="s">
        <v>25</v>
      </c>
      <c r="I2271" t="s">
        <v>2241</v>
      </c>
      <c r="J2271" t="s">
        <v>75</v>
      </c>
      <c r="K2271" t="s">
        <v>76</v>
      </c>
      <c r="L2271">
        <v>90036</v>
      </c>
      <c r="M2271" t="s">
        <v>5670</v>
      </c>
      <c r="N2271" t="s">
        <v>135</v>
      </c>
      <c r="O2271" t="s">
        <v>989</v>
      </c>
      <c r="P2271" t="s">
        <v>5671</v>
      </c>
      <c r="Q2271" s="8">
        <v>480000</v>
      </c>
      <c r="R2271">
        <v>2</v>
      </c>
      <c r="S2271" s="8">
        <f>Table3[[#This Row],[Harga]]*Table3[[#This Row],[Quantity]]</f>
        <v>960000</v>
      </c>
      <c r="T2271">
        <v>0.2</v>
      </c>
      <c r="U2271" s="8">
        <f>Table3[[#This Row],[Discount]]*Table3[[#This Row],[Revenue]]</f>
        <v>192000</v>
      </c>
      <c r="V2271" s="8">
        <f>Table3[[#This Row],[Revenue]]-Table3[[#This Row],[Total Discount]]</f>
        <v>768000</v>
      </c>
    </row>
    <row r="2272" spans="1:22" x14ac:dyDescent="0.35">
      <c r="A2272">
        <v>2268</v>
      </c>
      <c r="B2272" t="s">
        <v>5672</v>
      </c>
      <c r="C2272" s="5">
        <v>42716</v>
      </c>
      <c r="D2272" s="6">
        <v>2016</v>
      </c>
      <c r="E2272" s="5" t="s">
        <v>66</v>
      </c>
      <c r="F2272" s="7">
        <v>12</v>
      </c>
      <c r="G2272" t="s">
        <v>35</v>
      </c>
      <c r="H2272" t="s">
        <v>25</v>
      </c>
      <c r="I2272" t="s">
        <v>1875</v>
      </c>
      <c r="J2272" t="s">
        <v>75</v>
      </c>
      <c r="K2272" t="s">
        <v>218</v>
      </c>
      <c r="L2272">
        <v>49201</v>
      </c>
      <c r="M2272" t="s">
        <v>3101</v>
      </c>
      <c r="N2272" t="s">
        <v>135</v>
      </c>
      <c r="O2272" t="s">
        <v>136</v>
      </c>
      <c r="P2272" t="s">
        <v>3102</v>
      </c>
      <c r="Q2272" s="8">
        <v>282000</v>
      </c>
      <c r="R2272">
        <v>7</v>
      </c>
      <c r="S2272" s="8">
        <f>Table3[[#This Row],[Harga]]*Table3[[#This Row],[Quantity]]</f>
        <v>1974000</v>
      </c>
      <c r="T2272">
        <v>0</v>
      </c>
      <c r="U2272" s="8">
        <f>Table3[[#This Row],[Discount]]*Table3[[#This Row],[Revenue]]</f>
        <v>0</v>
      </c>
      <c r="V2272" s="8">
        <f>Table3[[#This Row],[Revenue]]-Table3[[#This Row],[Total Discount]]</f>
        <v>1974000</v>
      </c>
    </row>
    <row r="2273" spans="1:22" x14ac:dyDescent="0.35">
      <c r="A2273">
        <v>2269</v>
      </c>
      <c r="B2273" t="s">
        <v>5673</v>
      </c>
      <c r="C2273" s="5">
        <v>41740</v>
      </c>
      <c r="D2273" s="6">
        <v>2014</v>
      </c>
      <c r="E2273" s="5" t="s">
        <v>58</v>
      </c>
      <c r="F2273" s="7">
        <v>11</v>
      </c>
      <c r="G2273" t="s">
        <v>116</v>
      </c>
      <c r="H2273" t="s">
        <v>25</v>
      </c>
      <c r="I2273" t="s">
        <v>1665</v>
      </c>
      <c r="J2273" t="s">
        <v>27</v>
      </c>
      <c r="K2273" t="s">
        <v>118</v>
      </c>
      <c r="L2273">
        <v>83501</v>
      </c>
      <c r="M2273" t="s">
        <v>3179</v>
      </c>
      <c r="N2273" t="s">
        <v>40</v>
      </c>
      <c r="O2273" t="s">
        <v>71</v>
      </c>
      <c r="P2273" t="s">
        <v>3180</v>
      </c>
      <c r="Q2273" s="8">
        <v>58000</v>
      </c>
      <c r="R2273">
        <v>1</v>
      </c>
      <c r="S2273" s="8">
        <f>Table3[[#This Row],[Harga]]*Table3[[#This Row],[Quantity]]</f>
        <v>58000</v>
      </c>
      <c r="T2273">
        <v>0.2</v>
      </c>
      <c r="U2273" s="8">
        <f>Table3[[#This Row],[Discount]]*Table3[[#This Row],[Revenue]]</f>
        <v>11600</v>
      </c>
      <c r="V2273" s="8">
        <f>Table3[[#This Row],[Revenue]]-Table3[[#This Row],[Total Discount]]</f>
        <v>46400</v>
      </c>
    </row>
    <row r="2274" spans="1:22" x14ac:dyDescent="0.35">
      <c r="A2274">
        <v>2270</v>
      </c>
      <c r="B2274" t="s">
        <v>5674</v>
      </c>
      <c r="C2274" s="5">
        <v>42164</v>
      </c>
      <c r="D2274" s="6">
        <v>2015</v>
      </c>
      <c r="E2274" s="5" t="s">
        <v>34</v>
      </c>
      <c r="F2274" s="7">
        <v>9</v>
      </c>
      <c r="G2274" t="s">
        <v>35</v>
      </c>
      <c r="H2274" t="s">
        <v>25</v>
      </c>
      <c r="I2274" t="s">
        <v>1586</v>
      </c>
      <c r="J2274" t="s">
        <v>75</v>
      </c>
      <c r="K2274" t="s">
        <v>519</v>
      </c>
      <c r="L2274">
        <v>23666</v>
      </c>
      <c r="M2274" t="s">
        <v>971</v>
      </c>
      <c r="N2274" t="s">
        <v>40</v>
      </c>
      <c r="O2274" t="s">
        <v>71</v>
      </c>
      <c r="P2274" t="s">
        <v>972</v>
      </c>
      <c r="Q2274" s="8">
        <v>23000</v>
      </c>
      <c r="R2274">
        <v>3</v>
      </c>
      <c r="S2274" s="8">
        <f>Table3[[#This Row],[Harga]]*Table3[[#This Row],[Quantity]]</f>
        <v>69000</v>
      </c>
      <c r="T2274">
        <v>0</v>
      </c>
      <c r="U2274" s="8">
        <f>Table3[[#This Row],[Discount]]*Table3[[#This Row],[Revenue]]</f>
        <v>0</v>
      </c>
      <c r="V2274" s="8">
        <f>Table3[[#This Row],[Revenue]]-Table3[[#This Row],[Total Discount]]</f>
        <v>69000</v>
      </c>
    </row>
    <row r="2275" spans="1:22" x14ac:dyDescent="0.35">
      <c r="A2275">
        <v>2271</v>
      </c>
      <c r="B2275" t="s">
        <v>5675</v>
      </c>
      <c r="C2275" s="5">
        <v>41847</v>
      </c>
      <c r="D2275" s="6">
        <v>2014</v>
      </c>
      <c r="E2275" s="5" t="s">
        <v>104</v>
      </c>
      <c r="F2275" s="7">
        <v>27</v>
      </c>
      <c r="G2275" t="s">
        <v>67</v>
      </c>
      <c r="H2275" t="s">
        <v>25</v>
      </c>
      <c r="I2275" t="s">
        <v>2262</v>
      </c>
      <c r="J2275" t="s">
        <v>37</v>
      </c>
      <c r="K2275" t="s">
        <v>89</v>
      </c>
      <c r="L2275">
        <v>10035</v>
      </c>
      <c r="M2275" t="s">
        <v>5676</v>
      </c>
      <c r="N2275" t="s">
        <v>40</v>
      </c>
      <c r="O2275" t="s">
        <v>63</v>
      </c>
      <c r="P2275" t="s">
        <v>5677</v>
      </c>
      <c r="Q2275" s="8">
        <v>66000</v>
      </c>
      <c r="R2275">
        <v>11</v>
      </c>
      <c r="S2275" s="8">
        <f>Table3[[#This Row],[Harga]]*Table3[[#This Row],[Quantity]]</f>
        <v>726000</v>
      </c>
      <c r="T2275">
        <v>0</v>
      </c>
      <c r="U2275" s="8">
        <f>Table3[[#This Row],[Discount]]*Table3[[#This Row],[Revenue]]</f>
        <v>0</v>
      </c>
      <c r="V2275" s="8">
        <f>Table3[[#This Row],[Revenue]]-Table3[[#This Row],[Total Discount]]</f>
        <v>726000</v>
      </c>
    </row>
    <row r="2276" spans="1:22" x14ac:dyDescent="0.35">
      <c r="A2276">
        <v>2272</v>
      </c>
      <c r="B2276" t="s">
        <v>5678</v>
      </c>
      <c r="C2276" s="5">
        <v>42216</v>
      </c>
      <c r="D2276" s="6">
        <v>2015</v>
      </c>
      <c r="E2276" s="5" t="s">
        <v>104</v>
      </c>
      <c r="F2276" s="7">
        <v>31</v>
      </c>
      <c r="G2276" t="s">
        <v>35</v>
      </c>
      <c r="H2276" t="s">
        <v>25</v>
      </c>
      <c r="I2276" t="s">
        <v>741</v>
      </c>
      <c r="J2276" t="s">
        <v>37</v>
      </c>
      <c r="K2276" t="s">
        <v>354</v>
      </c>
      <c r="L2276">
        <v>39401</v>
      </c>
      <c r="M2276" t="s">
        <v>575</v>
      </c>
      <c r="N2276" t="s">
        <v>135</v>
      </c>
      <c r="O2276" t="s">
        <v>162</v>
      </c>
      <c r="P2276" t="s">
        <v>576</v>
      </c>
      <c r="Q2276" s="8">
        <v>80000</v>
      </c>
      <c r="R2276">
        <v>6</v>
      </c>
      <c r="S2276" s="8">
        <f>Table3[[#This Row],[Harga]]*Table3[[#This Row],[Quantity]]</f>
        <v>480000</v>
      </c>
      <c r="T2276">
        <v>0</v>
      </c>
      <c r="U2276" s="8">
        <f>Table3[[#This Row],[Discount]]*Table3[[#This Row],[Revenue]]</f>
        <v>0</v>
      </c>
      <c r="V2276" s="8">
        <f>Table3[[#This Row],[Revenue]]-Table3[[#This Row],[Total Discount]]</f>
        <v>480000</v>
      </c>
    </row>
    <row r="2277" spans="1:22" x14ac:dyDescent="0.35">
      <c r="A2277">
        <v>2273</v>
      </c>
      <c r="B2277" t="s">
        <v>5679</v>
      </c>
      <c r="C2277" s="5">
        <v>42632</v>
      </c>
      <c r="D2277" s="6">
        <v>2016</v>
      </c>
      <c r="E2277" s="5" t="s">
        <v>111</v>
      </c>
      <c r="F2277" s="7">
        <v>19</v>
      </c>
      <c r="G2277" t="s">
        <v>24</v>
      </c>
      <c r="H2277" t="s">
        <v>25</v>
      </c>
      <c r="I2277" t="s">
        <v>2006</v>
      </c>
      <c r="J2277" t="s">
        <v>75</v>
      </c>
      <c r="K2277" t="s">
        <v>329</v>
      </c>
      <c r="L2277">
        <v>19140</v>
      </c>
      <c r="M2277" t="s">
        <v>5680</v>
      </c>
      <c r="N2277" t="s">
        <v>30</v>
      </c>
      <c r="O2277" t="s">
        <v>55</v>
      </c>
      <c r="P2277" t="s">
        <v>5681</v>
      </c>
      <c r="Q2277" s="8">
        <v>26000</v>
      </c>
      <c r="R2277">
        <v>3</v>
      </c>
      <c r="S2277" s="8">
        <f>Table3[[#This Row],[Harga]]*Table3[[#This Row],[Quantity]]</f>
        <v>78000</v>
      </c>
      <c r="T2277">
        <v>0.2</v>
      </c>
      <c r="U2277" s="8">
        <f>Table3[[#This Row],[Discount]]*Table3[[#This Row],[Revenue]]</f>
        <v>15600</v>
      </c>
      <c r="V2277" s="8">
        <f>Table3[[#This Row],[Revenue]]-Table3[[#This Row],[Total Discount]]</f>
        <v>62400</v>
      </c>
    </row>
    <row r="2278" spans="1:22" x14ac:dyDescent="0.35">
      <c r="A2278">
        <v>2274</v>
      </c>
      <c r="B2278" t="s">
        <v>5682</v>
      </c>
      <c r="C2278" s="5">
        <v>42531</v>
      </c>
      <c r="D2278" s="6">
        <v>2016</v>
      </c>
      <c r="E2278" s="5" t="s">
        <v>34</v>
      </c>
      <c r="F2278" s="7">
        <v>10</v>
      </c>
      <c r="G2278" t="s">
        <v>51</v>
      </c>
      <c r="H2278" t="s">
        <v>25</v>
      </c>
      <c r="I2278" t="s">
        <v>4321</v>
      </c>
      <c r="J2278" t="s">
        <v>27</v>
      </c>
      <c r="K2278" t="s">
        <v>519</v>
      </c>
      <c r="L2278">
        <v>19140</v>
      </c>
      <c r="M2278" t="s">
        <v>5447</v>
      </c>
      <c r="N2278" t="s">
        <v>40</v>
      </c>
      <c r="O2278" t="s">
        <v>41</v>
      </c>
      <c r="P2278" t="s">
        <v>5448</v>
      </c>
      <c r="Q2278" s="8">
        <v>4000</v>
      </c>
      <c r="R2278">
        <v>8</v>
      </c>
      <c r="S2278" s="8">
        <f>Table3[[#This Row],[Harga]]*Table3[[#This Row],[Quantity]]</f>
        <v>32000</v>
      </c>
      <c r="T2278">
        <v>0.2</v>
      </c>
      <c r="U2278" s="8">
        <f>Table3[[#This Row],[Discount]]*Table3[[#This Row],[Revenue]]</f>
        <v>6400</v>
      </c>
      <c r="V2278" s="8">
        <f>Table3[[#This Row],[Revenue]]-Table3[[#This Row],[Total Discount]]</f>
        <v>25600</v>
      </c>
    </row>
    <row r="2279" spans="1:22" x14ac:dyDescent="0.35">
      <c r="A2279">
        <v>2275</v>
      </c>
      <c r="B2279" t="s">
        <v>5683</v>
      </c>
      <c r="C2279" s="5">
        <v>42608</v>
      </c>
      <c r="D2279" s="6">
        <v>2016</v>
      </c>
      <c r="E2279" s="5" t="s">
        <v>93</v>
      </c>
      <c r="F2279" s="7">
        <v>26</v>
      </c>
      <c r="G2279" t="s">
        <v>24</v>
      </c>
      <c r="H2279" t="s">
        <v>25</v>
      </c>
      <c r="I2279" t="s">
        <v>5684</v>
      </c>
      <c r="J2279" t="s">
        <v>37</v>
      </c>
      <c r="K2279" t="s">
        <v>283</v>
      </c>
      <c r="L2279">
        <v>90045</v>
      </c>
      <c r="M2279" t="s">
        <v>3375</v>
      </c>
      <c r="N2279" t="s">
        <v>40</v>
      </c>
      <c r="O2279" t="s">
        <v>96</v>
      </c>
      <c r="P2279" t="s">
        <v>3376</v>
      </c>
      <c r="Q2279" s="8">
        <v>17000</v>
      </c>
      <c r="R2279">
        <v>2</v>
      </c>
      <c r="S2279" s="8">
        <f>Table3[[#This Row],[Harga]]*Table3[[#This Row],[Quantity]]</f>
        <v>34000</v>
      </c>
      <c r="T2279">
        <v>0</v>
      </c>
      <c r="U2279" s="8">
        <f>Table3[[#This Row],[Discount]]*Table3[[#This Row],[Revenue]]</f>
        <v>0</v>
      </c>
      <c r="V2279" s="8">
        <f>Table3[[#This Row],[Revenue]]-Table3[[#This Row],[Total Discount]]</f>
        <v>34000</v>
      </c>
    </row>
    <row r="2280" spans="1:22" x14ac:dyDescent="0.35">
      <c r="A2280">
        <v>2276</v>
      </c>
      <c r="B2280" t="s">
        <v>5685</v>
      </c>
      <c r="C2280" s="5">
        <v>43041</v>
      </c>
      <c r="D2280" s="6">
        <v>2017</v>
      </c>
      <c r="E2280" s="5" t="s">
        <v>23</v>
      </c>
      <c r="F2280" s="7">
        <v>2</v>
      </c>
      <c r="G2280" t="s">
        <v>35</v>
      </c>
      <c r="H2280" t="s">
        <v>25</v>
      </c>
      <c r="I2280" t="s">
        <v>3912</v>
      </c>
      <c r="J2280" t="s">
        <v>75</v>
      </c>
      <c r="K2280" t="s">
        <v>188</v>
      </c>
      <c r="L2280">
        <v>94526</v>
      </c>
      <c r="M2280" t="s">
        <v>1733</v>
      </c>
      <c r="N2280" t="s">
        <v>40</v>
      </c>
      <c r="O2280" t="s">
        <v>143</v>
      </c>
      <c r="P2280" t="s">
        <v>1734</v>
      </c>
      <c r="Q2280" s="8">
        <v>22000</v>
      </c>
      <c r="R2280">
        <v>7</v>
      </c>
      <c r="S2280" s="8">
        <f>Table3[[#This Row],[Harga]]*Table3[[#This Row],[Quantity]]</f>
        <v>154000</v>
      </c>
      <c r="T2280">
        <v>0</v>
      </c>
      <c r="U2280" s="8">
        <f>Table3[[#This Row],[Discount]]*Table3[[#This Row],[Revenue]]</f>
        <v>0</v>
      </c>
      <c r="V2280" s="8">
        <f>Table3[[#This Row],[Revenue]]-Table3[[#This Row],[Total Discount]]</f>
        <v>154000</v>
      </c>
    </row>
    <row r="2281" spans="1:22" x14ac:dyDescent="0.35">
      <c r="A2281">
        <v>2277</v>
      </c>
      <c r="B2281" t="s">
        <v>5686</v>
      </c>
      <c r="C2281" s="5">
        <v>42730</v>
      </c>
      <c r="D2281" s="6">
        <v>2016</v>
      </c>
      <c r="E2281" s="5" t="s">
        <v>66</v>
      </c>
      <c r="F2281" s="7">
        <v>26</v>
      </c>
      <c r="G2281" t="s">
        <v>51</v>
      </c>
      <c r="H2281" t="s">
        <v>139</v>
      </c>
      <c r="I2281" t="s">
        <v>1464</v>
      </c>
      <c r="J2281" t="s">
        <v>37</v>
      </c>
      <c r="K2281" t="s">
        <v>227</v>
      </c>
      <c r="L2281">
        <v>90004</v>
      </c>
      <c r="M2281" t="s">
        <v>3426</v>
      </c>
      <c r="N2281" t="s">
        <v>40</v>
      </c>
      <c r="O2281" t="s">
        <v>790</v>
      </c>
      <c r="P2281" t="s">
        <v>3427</v>
      </c>
      <c r="Q2281" s="8">
        <v>45000</v>
      </c>
      <c r="R2281">
        <v>2</v>
      </c>
      <c r="S2281" s="8">
        <f>Table3[[#This Row],[Harga]]*Table3[[#This Row],[Quantity]]</f>
        <v>90000</v>
      </c>
      <c r="T2281">
        <v>0</v>
      </c>
      <c r="U2281" s="8">
        <f>Table3[[#This Row],[Discount]]*Table3[[#This Row],[Revenue]]</f>
        <v>0</v>
      </c>
      <c r="V2281" s="8">
        <f>Table3[[#This Row],[Revenue]]-Table3[[#This Row],[Total Discount]]</f>
        <v>90000</v>
      </c>
    </row>
    <row r="2282" spans="1:22" x14ac:dyDescent="0.35">
      <c r="A2282">
        <v>2278</v>
      </c>
      <c r="B2282" t="s">
        <v>5687</v>
      </c>
      <c r="C2282" s="5">
        <v>42709</v>
      </c>
      <c r="D2282" s="6">
        <v>2016</v>
      </c>
      <c r="E2282" s="5" t="s">
        <v>66</v>
      </c>
      <c r="F2282" s="7">
        <v>5</v>
      </c>
      <c r="G2282" t="s">
        <v>35</v>
      </c>
      <c r="H2282" t="s">
        <v>139</v>
      </c>
      <c r="I2282" t="s">
        <v>4347</v>
      </c>
      <c r="J2282" t="s">
        <v>75</v>
      </c>
      <c r="K2282" t="s">
        <v>141</v>
      </c>
      <c r="L2282">
        <v>20016</v>
      </c>
      <c r="M2282" t="s">
        <v>1760</v>
      </c>
      <c r="N2282" t="s">
        <v>40</v>
      </c>
      <c r="O2282" t="s">
        <v>96</v>
      </c>
      <c r="P2282" t="s">
        <v>1761</v>
      </c>
      <c r="Q2282" s="8">
        <v>4000</v>
      </c>
      <c r="R2282">
        <v>8</v>
      </c>
      <c r="S2282" s="8">
        <f>Table3[[#This Row],[Harga]]*Table3[[#This Row],[Quantity]]</f>
        <v>32000</v>
      </c>
      <c r="T2282">
        <v>0</v>
      </c>
      <c r="U2282" s="8">
        <f>Table3[[#This Row],[Discount]]*Table3[[#This Row],[Revenue]]</f>
        <v>0</v>
      </c>
      <c r="V2282" s="8">
        <f>Table3[[#This Row],[Revenue]]-Table3[[#This Row],[Total Discount]]</f>
        <v>32000</v>
      </c>
    </row>
    <row r="2283" spans="1:22" x14ac:dyDescent="0.35">
      <c r="A2283">
        <v>2279</v>
      </c>
      <c r="B2283" t="s">
        <v>5688</v>
      </c>
      <c r="C2283" s="5">
        <v>42975</v>
      </c>
      <c r="D2283" s="6">
        <v>2017</v>
      </c>
      <c r="E2283" s="5" t="s">
        <v>93</v>
      </c>
      <c r="F2283" s="7">
        <v>28</v>
      </c>
      <c r="G2283" t="s">
        <v>51</v>
      </c>
      <c r="H2283" t="s">
        <v>25</v>
      </c>
      <c r="I2283" t="s">
        <v>1875</v>
      </c>
      <c r="J2283" t="s">
        <v>75</v>
      </c>
      <c r="K2283" t="s">
        <v>227</v>
      </c>
      <c r="L2283">
        <v>53209</v>
      </c>
      <c r="M2283" t="s">
        <v>1130</v>
      </c>
      <c r="N2283" t="s">
        <v>40</v>
      </c>
      <c r="O2283" t="s">
        <v>790</v>
      </c>
      <c r="P2283" t="s">
        <v>1131</v>
      </c>
      <c r="Q2283" s="8">
        <v>12000</v>
      </c>
      <c r="R2283">
        <v>3</v>
      </c>
      <c r="S2283" s="8">
        <f>Table3[[#This Row],[Harga]]*Table3[[#This Row],[Quantity]]</f>
        <v>36000</v>
      </c>
      <c r="T2283">
        <v>0</v>
      </c>
      <c r="U2283" s="8">
        <f>Table3[[#This Row],[Discount]]*Table3[[#This Row],[Revenue]]</f>
        <v>0</v>
      </c>
      <c r="V2283" s="8">
        <f>Table3[[#This Row],[Revenue]]-Table3[[#This Row],[Total Discount]]</f>
        <v>36000</v>
      </c>
    </row>
    <row r="2284" spans="1:22" x14ac:dyDescent="0.35">
      <c r="A2284">
        <v>2280</v>
      </c>
      <c r="B2284" t="s">
        <v>5689</v>
      </c>
      <c r="C2284" s="5">
        <v>42201</v>
      </c>
      <c r="D2284" s="6">
        <v>2015</v>
      </c>
      <c r="E2284" s="5" t="s">
        <v>104</v>
      </c>
      <c r="F2284" s="7">
        <v>16</v>
      </c>
      <c r="G2284" t="s">
        <v>116</v>
      </c>
      <c r="H2284" t="s">
        <v>25</v>
      </c>
      <c r="I2284" t="s">
        <v>2298</v>
      </c>
      <c r="J2284" t="s">
        <v>75</v>
      </c>
      <c r="K2284" t="s">
        <v>113</v>
      </c>
      <c r="L2284">
        <v>21215</v>
      </c>
      <c r="M2284" t="s">
        <v>1164</v>
      </c>
      <c r="N2284" t="s">
        <v>30</v>
      </c>
      <c r="O2284" t="s">
        <v>108</v>
      </c>
      <c r="P2284" t="s">
        <v>1165</v>
      </c>
      <c r="Q2284" s="8">
        <v>302000</v>
      </c>
      <c r="R2284">
        <v>1</v>
      </c>
      <c r="S2284" s="8">
        <f>Table3[[#This Row],[Harga]]*Table3[[#This Row],[Quantity]]</f>
        <v>302000</v>
      </c>
      <c r="T2284">
        <v>0</v>
      </c>
      <c r="U2284" s="8">
        <f>Table3[[#This Row],[Discount]]*Table3[[#This Row],[Revenue]]</f>
        <v>0</v>
      </c>
      <c r="V2284" s="8">
        <f>Table3[[#This Row],[Revenue]]-Table3[[#This Row],[Total Discount]]</f>
        <v>302000</v>
      </c>
    </row>
    <row r="2285" spans="1:22" x14ac:dyDescent="0.35">
      <c r="A2285">
        <v>2281</v>
      </c>
      <c r="B2285" t="s">
        <v>5690</v>
      </c>
      <c r="C2285" s="5">
        <v>42150</v>
      </c>
      <c r="D2285" s="6">
        <v>2015</v>
      </c>
      <c r="E2285" s="5" t="s">
        <v>87</v>
      </c>
      <c r="F2285" s="7">
        <v>26</v>
      </c>
      <c r="G2285" t="s">
        <v>116</v>
      </c>
      <c r="H2285" t="s">
        <v>25</v>
      </c>
      <c r="I2285" t="s">
        <v>2071</v>
      </c>
      <c r="J2285" t="s">
        <v>75</v>
      </c>
      <c r="K2285" t="s">
        <v>188</v>
      </c>
      <c r="L2285">
        <v>28540</v>
      </c>
      <c r="M2285" t="s">
        <v>3397</v>
      </c>
      <c r="N2285" t="s">
        <v>40</v>
      </c>
      <c r="O2285" t="s">
        <v>63</v>
      </c>
      <c r="P2285" t="s">
        <v>3398</v>
      </c>
      <c r="Q2285" s="8">
        <v>55000</v>
      </c>
      <c r="R2285">
        <v>1</v>
      </c>
      <c r="S2285" s="8">
        <f>Table3[[#This Row],[Harga]]*Table3[[#This Row],[Quantity]]</f>
        <v>55000</v>
      </c>
      <c r="T2285">
        <v>0.2</v>
      </c>
      <c r="U2285" s="8">
        <f>Table3[[#This Row],[Discount]]*Table3[[#This Row],[Revenue]]</f>
        <v>11000</v>
      </c>
      <c r="V2285" s="8">
        <f>Table3[[#This Row],[Revenue]]-Table3[[#This Row],[Total Discount]]</f>
        <v>44000</v>
      </c>
    </row>
    <row r="2286" spans="1:22" x14ac:dyDescent="0.35">
      <c r="A2286">
        <v>2282</v>
      </c>
      <c r="B2286" t="s">
        <v>5691</v>
      </c>
      <c r="C2286" s="5">
        <v>42152</v>
      </c>
      <c r="D2286" s="6">
        <v>2015</v>
      </c>
      <c r="E2286" s="5" t="s">
        <v>87</v>
      </c>
      <c r="F2286" s="7">
        <v>28</v>
      </c>
      <c r="G2286" t="s">
        <v>51</v>
      </c>
      <c r="H2286" t="s">
        <v>25</v>
      </c>
      <c r="I2286" t="s">
        <v>2455</v>
      </c>
      <c r="J2286" t="s">
        <v>27</v>
      </c>
      <c r="K2286" t="s">
        <v>651</v>
      </c>
      <c r="L2286">
        <v>14609</v>
      </c>
      <c r="M2286" t="s">
        <v>147</v>
      </c>
      <c r="N2286" t="s">
        <v>135</v>
      </c>
      <c r="O2286" t="s">
        <v>136</v>
      </c>
      <c r="P2286" t="s">
        <v>148</v>
      </c>
      <c r="Q2286" s="8">
        <v>148000</v>
      </c>
      <c r="R2286">
        <v>1</v>
      </c>
      <c r="S2286" s="8">
        <f>Table3[[#This Row],[Harga]]*Table3[[#This Row],[Quantity]]</f>
        <v>148000</v>
      </c>
      <c r="T2286">
        <v>0</v>
      </c>
      <c r="U2286" s="8">
        <f>Table3[[#This Row],[Discount]]*Table3[[#This Row],[Revenue]]</f>
        <v>0</v>
      </c>
      <c r="V2286" s="8">
        <f>Table3[[#This Row],[Revenue]]-Table3[[#This Row],[Total Discount]]</f>
        <v>148000</v>
      </c>
    </row>
    <row r="2287" spans="1:22" x14ac:dyDescent="0.35">
      <c r="A2287">
        <v>2283</v>
      </c>
      <c r="B2287" t="s">
        <v>5692</v>
      </c>
      <c r="C2287" s="5">
        <v>43048</v>
      </c>
      <c r="D2287" s="6">
        <v>2017</v>
      </c>
      <c r="E2287" s="5" t="s">
        <v>23</v>
      </c>
      <c r="F2287" s="7">
        <v>9</v>
      </c>
      <c r="G2287" t="s">
        <v>24</v>
      </c>
      <c r="H2287" t="s">
        <v>59</v>
      </c>
      <c r="I2287" t="s">
        <v>212</v>
      </c>
      <c r="J2287" t="s">
        <v>27</v>
      </c>
      <c r="K2287" t="s">
        <v>76</v>
      </c>
      <c r="L2287">
        <v>92054</v>
      </c>
      <c r="M2287" t="s">
        <v>903</v>
      </c>
      <c r="N2287" t="s">
        <v>30</v>
      </c>
      <c r="O2287" t="s">
        <v>55</v>
      </c>
      <c r="P2287" t="s">
        <v>904</v>
      </c>
      <c r="Q2287" s="8">
        <v>24000</v>
      </c>
      <c r="R2287">
        <v>8</v>
      </c>
      <c r="S2287" s="8">
        <f>Table3[[#This Row],[Harga]]*Table3[[#This Row],[Quantity]]</f>
        <v>192000</v>
      </c>
      <c r="T2287">
        <v>0</v>
      </c>
      <c r="U2287" s="8">
        <f>Table3[[#This Row],[Discount]]*Table3[[#This Row],[Revenue]]</f>
        <v>0</v>
      </c>
      <c r="V2287" s="8">
        <f>Table3[[#This Row],[Revenue]]-Table3[[#This Row],[Total Discount]]</f>
        <v>192000</v>
      </c>
    </row>
    <row r="2288" spans="1:22" x14ac:dyDescent="0.35">
      <c r="A2288">
        <v>2284</v>
      </c>
      <c r="B2288" t="s">
        <v>5693</v>
      </c>
      <c r="C2288" s="5">
        <v>42393</v>
      </c>
      <c r="D2288" s="6">
        <v>2016</v>
      </c>
      <c r="E2288" s="5" t="s">
        <v>115</v>
      </c>
      <c r="F2288" s="7">
        <v>24</v>
      </c>
      <c r="G2288" t="s">
        <v>67</v>
      </c>
      <c r="H2288" t="s">
        <v>25</v>
      </c>
      <c r="I2288" t="s">
        <v>2206</v>
      </c>
      <c r="J2288" t="s">
        <v>37</v>
      </c>
      <c r="K2288" t="s">
        <v>500</v>
      </c>
      <c r="L2288">
        <v>39503</v>
      </c>
      <c r="M2288" t="s">
        <v>4557</v>
      </c>
      <c r="N2288" t="s">
        <v>40</v>
      </c>
      <c r="O2288" t="s">
        <v>71</v>
      </c>
      <c r="P2288" t="s">
        <v>4558</v>
      </c>
      <c r="Q2288" s="8">
        <v>4000</v>
      </c>
      <c r="R2288">
        <v>4</v>
      </c>
      <c r="S2288" s="8">
        <f>Table3[[#This Row],[Harga]]*Table3[[#This Row],[Quantity]]</f>
        <v>16000</v>
      </c>
      <c r="T2288">
        <v>0</v>
      </c>
      <c r="U2288" s="8">
        <f>Table3[[#This Row],[Discount]]*Table3[[#This Row],[Revenue]]</f>
        <v>0</v>
      </c>
      <c r="V2288" s="8">
        <f>Table3[[#This Row],[Revenue]]-Table3[[#This Row],[Total Discount]]</f>
        <v>16000</v>
      </c>
    </row>
    <row r="2289" spans="1:22" x14ac:dyDescent="0.35">
      <c r="A2289">
        <v>2285</v>
      </c>
      <c r="B2289" t="s">
        <v>5694</v>
      </c>
      <c r="C2289" s="5">
        <v>42735</v>
      </c>
      <c r="D2289" s="6">
        <v>2016</v>
      </c>
      <c r="E2289" s="5" t="s">
        <v>66</v>
      </c>
      <c r="F2289" s="7">
        <v>31</v>
      </c>
      <c r="G2289" t="s">
        <v>24</v>
      </c>
      <c r="H2289" t="s">
        <v>131</v>
      </c>
      <c r="I2289" t="s">
        <v>1027</v>
      </c>
      <c r="J2289" t="s">
        <v>27</v>
      </c>
      <c r="K2289" t="s">
        <v>283</v>
      </c>
      <c r="L2289">
        <v>32216</v>
      </c>
      <c r="M2289" t="s">
        <v>882</v>
      </c>
      <c r="N2289" t="s">
        <v>40</v>
      </c>
      <c r="O2289" t="s">
        <v>96</v>
      </c>
      <c r="P2289" t="s">
        <v>883</v>
      </c>
      <c r="Q2289" s="8">
        <v>60000</v>
      </c>
      <c r="R2289">
        <v>3</v>
      </c>
      <c r="S2289" s="8">
        <f>Table3[[#This Row],[Harga]]*Table3[[#This Row],[Quantity]]</f>
        <v>180000</v>
      </c>
      <c r="T2289">
        <v>0.2</v>
      </c>
      <c r="U2289" s="8">
        <f>Table3[[#This Row],[Discount]]*Table3[[#This Row],[Revenue]]</f>
        <v>36000</v>
      </c>
      <c r="V2289" s="8">
        <f>Table3[[#This Row],[Revenue]]-Table3[[#This Row],[Total Discount]]</f>
        <v>144000</v>
      </c>
    </row>
    <row r="2290" spans="1:22" x14ac:dyDescent="0.35">
      <c r="A2290">
        <v>2286</v>
      </c>
      <c r="B2290" t="s">
        <v>5695</v>
      </c>
      <c r="C2290" s="5">
        <v>42618</v>
      </c>
      <c r="D2290" s="6">
        <v>2016</v>
      </c>
      <c r="E2290" s="5" t="s">
        <v>111</v>
      </c>
      <c r="F2290" s="7">
        <v>5</v>
      </c>
      <c r="G2290" t="s">
        <v>67</v>
      </c>
      <c r="H2290" t="s">
        <v>59</v>
      </c>
      <c r="I2290" t="s">
        <v>4444</v>
      </c>
      <c r="J2290" t="s">
        <v>75</v>
      </c>
      <c r="K2290" t="s">
        <v>420</v>
      </c>
      <c r="L2290">
        <v>77070</v>
      </c>
      <c r="M2290" t="s">
        <v>1212</v>
      </c>
      <c r="N2290" t="s">
        <v>40</v>
      </c>
      <c r="O2290" t="s">
        <v>78</v>
      </c>
      <c r="P2290" t="s">
        <v>1213</v>
      </c>
      <c r="Q2290" s="8">
        <v>210000</v>
      </c>
      <c r="R2290">
        <v>3</v>
      </c>
      <c r="S2290" s="8">
        <f>Table3[[#This Row],[Harga]]*Table3[[#This Row],[Quantity]]</f>
        <v>630000</v>
      </c>
      <c r="T2290">
        <v>0.8</v>
      </c>
      <c r="U2290" s="8">
        <f>Table3[[#This Row],[Discount]]*Table3[[#This Row],[Revenue]]</f>
        <v>504000</v>
      </c>
      <c r="V2290" s="8">
        <f>Table3[[#This Row],[Revenue]]-Table3[[#This Row],[Total Discount]]</f>
        <v>126000</v>
      </c>
    </row>
    <row r="2291" spans="1:22" x14ac:dyDescent="0.35">
      <c r="A2291">
        <v>2287</v>
      </c>
      <c r="B2291" t="s">
        <v>5696</v>
      </c>
      <c r="C2291" s="5">
        <v>42251</v>
      </c>
      <c r="D2291" s="6">
        <v>2015</v>
      </c>
      <c r="E2291" s="5" t="s">
        <v>111</v>
      </c>
      <c r="F2291" s="7">
        <v>4</v>
      </c>
      <c r="G2291" t="s">
        <v>67</v>
      </c>
      <c r="H2291" t="s">
        <v>25</v>
      </c>
      <c r="I2291" t="s">
        <v>514</v>
      </c>
      <c r="J2291" t="s">
        <v>37</v>
      </c>
      <c r="K2291" t="s">
        <v>329</v>
      </c>
      <c r="L2291">
        <v>77095</v>
      </c>
      <c r="M2291" t="s">
        <v>5697</v>
      </c>
      <c r="N2291" t="s">
        <v>135</v>
      </c>
      <c r="O2291" t="s">
        <v>162</v>
      </c>
      <c r="P2291" t="s">
        <v>5698</v>
      </c>
      <c r="Q2291" s="8">
        <v>135000</v>
      </c>
      <c r="R2291">
        <v>3</v>
      </c>
      <c r="S2291" s="8">
        <f>Table3[[#This Row],[Harga]]*Table3[[#This Row],[Quantity]]</f>
        <v>405000</v>
      </c>
      <c r="T2291">
        <v>0.2</v>
      </c>
      <c r="U2291" s="8">
        <f>Table3[[#This Row],[Discount]]*Table3[[#This Row],[Revenue]]</f>
        <v>81000</v>
      </c>
      <c r="V2291" s="8">
        <f>Table3[[#This Row],[Revenue]]-Table3[[#This Row],[Total Discount]]</f>
        <v>324000</v>
      </c>
    </row>
    <row r="2292" spans="1:22" x14ac:dyDescent="0.35">
      <c r="A2292">
        <v>2288</v>
      </c>
      <c r="B2292" t="s">
        <v>5699</v>
      </c>
      <c r="C2292" s="5">
        <v>42268</v>
      </c>
      <c r="D2292" s="6">
        <v>2015</v>
      </c>
      <c r="E2292" s="5" t="s">
        <v>111</v>
      </c>
      <c r="F2292" s="7">
        <v>21</v>
      </c>
      <c r="G2292" t="s">
        <v>24</v>
      </c>
      <c r="H2292" t="s">
        <v>139</v>
      </c>
      <c r="I2292" t="s">
        <v>1302</v>
      </c>
      <c r="J2292" t="s">
        <v>75</v>
      </c>
      <c r="K2292" t="s">
        <v>151</v>
      </c>
      <c r="L2292">
        <v>2149</v>
      </c>
      <c r="M2292" t="s">
        <v>4714</v>
      </c>
      <c r="N2292" t="s">
        <v>135</v>
      </c>
      <c r="O2292" t="s">
        <v>136</v>
      </c>
      <c r="P2292" t="s">
        <v>4715</v>
      </c>
      <c r="Q2292" s="8">
        <v>472000</v>
      </c>
      <c r="R2292">
        <v>2</v>
      </c>
      <c r="S2292" s="8">
        <f>Table3[[#This Row],[Harga]]*Table3[[#This Row],[Quantity]]</f>
        <v>944000</v>
      </c>
      <c r="T2292">
        <v>0</v>
      </c>
      <c r="U2292" s="8">
        <f>Table3[[#This Row],[Discount]]*Table3[[#This Row],[Revenue]]</f>
        <v>0</v>
      </c>
      <c r="V2292" s="8">
        <f>Table3[[#This Row],[Revenue]]-Table3[[#This Row],[Total Discount]]</f>
        <v>944000</v>
      </c>
    </row>
    <row r="2293" spans="1:22" x14ac:dyDescent="0.35">
      <c r="A2293">
        <v>2289</v>
      </c>
      <c r="B2293" t="s">
        <v>5700</v>
      </c>
      <c r="C2293" s="5">
        <v>43093</v>
      </c>
      <c r="D2293" s="6">
        <v>2017</v>
      </c>
      <c r="E2293" s="5" t="s">
        <v>66</v>
      </c>
      <c r="F2293" s="7">
        <v>24</v>
      </c>
      <c r="G2293" t="s">
        <v>67</v>
      </c>
      <c r="H2293" t="s">
        <v>139</v>
      </c>
      <c r="I2293" t="s">
        <v>439</v>
      </c>
      <c r="J2293" t="s">
        <v>75</v>
      </c>
      <c r="K2293" t="s">
        <v>324</v>
      </c>
      <c r="L2293">
        <v>90049</v>
      </c>
      <c r="M2293" t="s">
        <v>3127</v>
      </c>
      <c r="N2293" t="s">
        <v>135</v>
      </c>
      <c r="O2293" t="s">
        <v>989</v>
      </c>
      <c r="P2293" t="s">
        <v>3128</v>
      </c>
      <c r="Q2293" s="8">
        <v>1440000</v>
      </c>
      <c r="R2293">
        <v>6</v>
      </c>
      <c r="S2293" s="8">
        <f>Table3[[#This Row],[Harga]]*Table3[[#This Row],[Quantity]]</f>
        <v>8640000</v>
      </c>
      <c r="T2293">
        <v>0.2</v>
      </c>
      <c r="U2293" s="8">
        <f>Table3[[#This Row],[Discount]]*Table3[[#This Row],[Revenue]]</f>
        <v>1728000</v>
      </c>
      <c r="V2293" s="8">
        <f>Table3[[#This Row],[Revenue]]-Table3[[#This Row],[Total Discount]]</f>
        <v>6912000</v>
      </c>
    </row>
    <row r="2294" spans="1:22" x14ac:dyDescent="0.35">
      <c r="A2294">
        <v>2290</v>
      </c>
      <c r="B2294" t="s">
        <v>5701</v>
      </c>
      <c r="C2294" s="5">
        <v>42282</v>
      </c>
      <c r="D2294" s="6">
        <v>2015</v>
      </c>
      <c r="E2294" s="5" t="s">
        <v>44</v>
      </c>
      <c r="F2294" s="7">
        <v>5</v>
      </c>
      <c r="G2294" t="s">
        <v>51</v>
      </c>
      <c r="H2294" t="s">
        <v>105</v>
      </c>
      <c r="I2294" t="s">
        <v>1163</v>
      </c>
      <c r="J2294" t="s">
        <v>37</v>
      </c>
      <c r="K2294" t="s">
        <v>38</v>
      </c>
      <c r="L2294">
        <v>19805</v>
      </c>
      <c r="M2294" t="s">
        <v>452</v>
      </c>
      <c r="N2294" t="s">
        <v>40</v>
      </c>
      <c r="O2294" t="s">
        <v>84</v>
      </c>
      <c r="P2294" t="s">
        <v>453</v>
      </c>
      <c r="Q2294" s="8">
        <v>38000</v>
      </c>
      <c r="R2294">
        <v>5</v>
      </c>
      <c r="S2294" s="8">
        <f>Table3[[#This Row],[Harga]]*Table3[[#This Row],[Quantity]]</f>
        <v>190000</v>
      </c>
      <c r="T2294">
        <v>0</v>
      </c>
      <c r="U2294" s="8">
        <f>Table3[[#This Row],[Discount]]*Table3[[#This Row],[Revenue]]</f>
        <v>0</v>
      </c>
      <c r="V2294" s="8">
        <f>Table3[[#This Row],[Revenue]]-Table3[[#This Row],[Total Discount]]</f>
        <v>190000</v>
      </c>
    </row>
    <row r="2295" spans="1:22" x14ac:dyDescent="0.35">
      <c r="A2295">
        <v>2291</v>
      </c>
      <c r="B2295" t="s">
        <v>5702</v>
      </c>
      <c r="C2295" s="5">
        <v>42987</v>
      </c>
      <c r="D2295" s="6">
        <v>2017</v>
      </c>
      <c r="E2295" s="5" t="s">
        <v>111</v>
      </c>
      <c r="F2295" s="7">
        <v>9</v>
      </c>
      <c r="G2295" t="s">
        <v>67</v>
      </c>
      <c r="H2295" t="s">
        <v>25</v>
      </c>
      <c r="I2295" t="s">
        <v>45</v>
      </c>
      <c r="J2295" t="s">
        <v>27</v>
      </c>
      <c r="K2295" t="s">
        <v>166</v>
      </c>
      <c r="L2295">
        <v>38401</v>
      </c>
      <c r="M2295" t="s">
        <v>1551</v>
      </c>
      <c r="N2295" t="s">
        <v>40</v>
      </c>
      <c r="O2295" t="s">
        <v>790</v>
      </c>
      <c r="P2295" t="s">
        <v>1552</v>
      </c>
      <c r="Q2295" s="8">
        <v>8000</v>
      </c>
      <c r="R2295">
        <v>3</v>
      </c>
      <c r="S2295" s="8">
        <f>Table3[[#This Row],[Harga]]*Table3[[#This Row],[Quantity]]</f>
        <v>24000</v>
      </c>
      <c r="T2295">
        <v>0.2</v>
      </c>
      <c r="U2295" s="8">
        <f>Table3[[#This Row],[Discount]]*Table3[[#This Row],[Revenue]]</f>
        <v>4800</v>
      </c>
      <c r="V2295" s="8">
        <f>Table3[[#This Row],[Revenue]]-Table3[[#This Row],[Total Discount]]</f>
        <v>19200</v>
      </c>
    </row>
    <row r="2296" spans="1:22" x14ac:dyDescent="0.35">
      <c r="A2296">
        <v>2292</v>
      </c>
      <c r="B2296" t="s">
        <v>5703</v>
      </c>
      <c r="C2296" s="5">
        <v>42687</v>
      </c>
      <c r="D2296" s="6">
        <v>2016</v>
      </c>
      <c r="E2296" s="5" t="s">
        <v>23</v>
      </c>
      <c r="F2296" s="7">
        <v>13</v>
      </c>
      <c r="G2296" t="s">
        <v>35</v>
      </c>
      <c r="H2296" t="s">
        <v>25</v>
      </c>
      <c r="I2296" t="s">
        <v>1534</v>
      </c>
      <c r="J2296" t="s">
        <v>37</v>
      </c>
      <c r="K2296" t="s">
        <v>133</v>
      </c>
      <c r="L2296">
        <v>10011</v>
      </c>
      <c r="M2296" t="s">
        <v>436</v>
      </c>
      <c r="N2296" t="s">
        <v>40</v>
      </c>
      <c r="O2296" t="s">
        <v>84</v>
      </c>
      <c r="P2296" t="s">
        <v>437</v>
      </c>
      <c r="Q2296" s="8">
        <v>25000</v>
      </c>
      <c r="R2296">
        <v>5</v>
      </c>
      <c r="S2296" s="8">
        <f>Table3[[#This Row],[Harga]]*Table3[[#This Row],[Quantity]]</f>
        <v>125000</v>
      </c>
      <c r="T2296">
        <v>0</v>
      </c>
      <c r="U2296" s="8">
        <f>Table3[[#This Row],[Discount]]*Table3[[#This Row],[Revenue]]</f>
        <v>0</v>
      </c>
      <c r="V2296" s="8">
        <f>Table3[[#This Row],[Revenue]]-Table3[[#This Row],[Total Discount]]</f>
        <v>125000</v>
      </c>
    </row>
    <row r="2297" spans="1:22" x14ac:dyDescent="0.35">
      <c r="A2297">
        <v>2293</v>
      </c>
      <c r="B2297" t="s">
        <v>5704</v>
      </c>
      <c r="C2297" s="5">
        <v>42292</v>
      </c>
      <c r="D2297" s="6">
        <v>2015</v>
      </c>
      <c r="E2297" s="5" t="s">
        <v>44</v>
      </c>
      <c r="F2297" s="7">
        <v>15</v>
      </c>
      <c r="G2297" t="s">
        <v>67</v>
      </c>
      <c r="H2297" t="s">
        <v>25</v>
      </c>
      <c r="I2297" t="s">
        <v>1530</v>
      </c>
      <c r="J2297" t="s">
        <v>27</v>
      </c>
      <c r="K2297" t="s">
        <v>545</v>
      </c>
      <c r="L2297">
        <v>48858</v>
      </c>
      <c r="M2297" t="s">
        <v>5705</v>
      </c>
      <c r="N2297" t="s">
        <v>30</v>
      </c>
      <c r="O2297" t="s">
        <v>55</v>
      </c>
      <c r="P2297" t="s">
        <v>5706</v>
      </c>
      <c r="Q2297" s="8">
        <v>18000</v>
      </c>
      <c r="R2297">
        <v>2</v>
      </c>
      <c r="S2297" s="8">
        <f>Table3[[#This Row],[Harga]]*Table3[[#This Row],[Quantity]]</f>
        <v>36000</v>
      </c>
      <c r="T2297">
        <v>0</v>
      </c>
      <c r="U2297" s="8">
        <f>Table3[[#This Row],[Discount]]*Table3[[#This Row],[Revenue]]</f>
        <v>0</v>
      </c>
      <c r="V2297" s="8">
        <f>Table3[[#This Row],[Revenue]]-Table3[[#This Row],[Total Discount]]</f>
        <v>36000</v>
      </c>
    </row>
    <row r="2298" spans="1:22" x14ac:dyDescent="0.35">
      <c r="A2298">
        <v>2294</v>
      </c>
      <c r="B2298" t="s">
        <v>5707</v>
      </c>
      <c r="C2298" s="5">
        <v>42950</v>
      </c>
      <c r="D2298" s="6">
        <v>2017</v>
      </c>
      <c r="E2298" s="5" t="s">
        <v>93</v>
      </c>
      <c r="F2298" s="7">
        <v>3</v>
      </c>
      <c r="G2298" t="s">
        <v>67</v>
      </c>
      <c r="H2298" t="s">
        <v>25</v>
      </c>
      <c r="I2298" t="s">
        <v>1113</v>
      </c>
      <c r="J2298" t="s">
        <v>27</v>
      </c>
      <c r="K2298" t="s">
        <v>253</v>
      </c>
      <c r="L2298">
        <v>94122</v>
      </c>
      <c r="M2298" t="s">
        <v>1074</v>
      </c>
      <c r="N2298" t="s">
        <v>40</v>
      </c>
      <c r="O2298" t="s">
        <v>41</v>
      </c>
      <c r="P2298" t="s">
        <v>1075</v>
      </c>
      <c r="Q2298" s="8">
        <v>21000</v>
      </c>
      <c r="R2298">
        <v>5</v>
      </c>
      <c r="S2298" s="8">
        <f>Table3[[#This Row],[Harga]]*Table3[[#This Row],[Quantity]]</f>
        <v>105000</v>
      </c>
      <c r="T2298">
        <v>0</v>
      </c>
      <c r="U2298" s="8">
        <f>Table3[[#This Row],[Discount]]*Table3[[#This Row],[Revenue]]</f>
        <v>0</v>
      </c>
      <c r="V2298" s="8">
        <f>Table3[[#This Row],[Revenue]]-Table3[[#This Row],[Total Discount]]</f>
        <v>105000</v>
      </c>
    </row>
    <row r="2299" spans="1:22" x14ac:dyDescent="0.35">
      <c r="A2299">
        <v>2295</v>
      </c>
      <c r="B2299" t="s">
        <v>5708</v>
      </c>
      <c r="C2299" s="5">
        <v>42237</v>
      </c>
      <c r="D2299" s="6">
        <v>2015</v>
      </c>
      <c r="E2299" s="5" t="s">
        <v>93</v>
      </c>
      <c r="F2299" s="7">
        <v>21</v>
      </c>
      <c r="G2299" t="s">
        <v>35</v>
      </c>
      <c r="H2299" t="s">
        <v>139</v>
      </c>
      <c r="I2299" t="s">
        <v>514</v>
      </c>
      <c r="J2299" t="s">
        <v>37</v>
      </c>
      <c r="K2299" t="s">
        <v>274</v>
      </c>
      <c r="L2299">
        <v>94122</v>
      </c>
      <c r="M2299" t="s">
        <v>5709</v>
      </c>
      <c r="N2299" t="s">
        <v>30</v>
      </c>
      <c r="O2299" t="s">
        <v>31</v>
      </c>
      <c r="P2299" t="s">
        <v>5710</v>
      </c>
      <c r="Q2299" s="8">
        <v>587000</v>
      </c>
      <c r="R2299">
        <v>6</v>
      </c>
      <c r="S2299" s="8">
        <f>Table3[[#This Row],[Harga]]*Table3[[#This Row],[Quantity]]</f>
        <v>3522000</v>
      </c>
      <c r="T2299">
        <v>0.15</v>
      </c>
      <c r="U2299" s="8">
        <f>Table3[[#This Row],[Discount]]*Table3[[#This Row],[Revenue]]</f>
        <v>528300</v>
      </c>
      <c r="V2299" s="8">
        <f>Table3[[#This Row],[Revenue]]-Table3[[#This Row],[Total Discount]]</f>
        <v>2993700</v>
      </c>
    </row>
    <row r="2300" spans="1:22" x14ac:dyDescent="0.35">
      <c r="A2300">
        <v>2296</v>
      </c>
      <c r="B2300" t="s">
        <v>5711</v>
      </c>
      <c r="C2300" s="5">
        <v>42806</v>
      </c>
      <c r="D2300" s="6">
        <v>2017</v>
      </c>
      <c r="E2300" s="5" t="s">
        <v>159</v>
      </c>
      <c r="F2300" s="7">
        <v>12</v>
      </c>
      <c r="G2300" t="s">
        <v>51</v>
      </c>
      <c r="H2300" t="s">
        <v>25</v>
      </c>
      <c r="I2300" t="s">
        <v>2689</v>
      </c>
      <c r="J2300" t="s">
        <v>37</v>
      </c>
      <c r="K2300" t="s">
        <v>283</v>
      </c>
      <c r="L2300">
        <v>94122</v>
      </c>
      <c r="M2300" t="s">
        <v>1350</v>
      </c>
      <c r="N2300" t="s">
        <v>40</v>
      </c>
      <c r="O2300" t="s">
        <v>84</v>
      </c>
      <c r="P2300" t="s">
        <v>1351</v>
      </c>
      <c r="Q2300" s="8">
        <v>243000</v>
      </c>
      <c r="R2300">
        <v>3</v>
      </c>
      <c r="S2300" s="8">
        <f>Table3[[#This Row],[Harga]]*Table3[[#This Row],[Quantity]]</f>
        <v>729000</v>
      </c>
      <c r="T2300">
        <v>0</v>
      </c>
      <c r="U2300" s="8">
        <f>Table3[[#This Row],[Discount]]*Table3[[#This Row],[Revenue]]</f>
        <v>0</v>
      </c>
      <c r="V2300" s="8">
        <f>Table3[[#This Row],[Revenue]]-Table3[[#This Row],[Total Discount]]</f>
        <v>729000</v>
      </c>
    </row>
    <row r="2301" spans="1:22" x14ac:dyDescent="0.35">
      <c r="A2301">
        <v>2297</v>
      </c>
      <c r="B2301" t="s">
        <v>5712</v>
      </c>
      <c r="C2301" s="5">
        <v>42852</v>
      </c>
      <c r="D2301" s="6">
        <v>2017</v>
      </c>
      <c r="E2301" s="5" t="s">
        <v>58</v>
      </c>
      <c r="F2301" s="7">
        <v>27</v>
      </c>
      <c r="G2301" t="s">
        <v>35</v>
      </c>
      <c r="H2301" t="s">
        <v>59</v>
      </c>
      <c r="I2301" t="s">
        <v>1304</v>
      </c>
      <c r="J2301" t="s">
        <v>27</v>
      </c>
      <c r="K2301" t="s">
        <v>500</v>
      </c>
      <c r="L2301">
        <v>90045</v>
      </c>
      <c r="M2301" t="s">
        <v>660</v>
      </c>
      <c r="N2301" t="s">
        <v>40</v>
      </c>
      <c r="O2301" t="s">
        <v>96</v>
      </c>
      <c r="P2301" t="s">
        <v>661</v>
      </c>
      <c r="Q2301" s="8">
        <v>100000</v>
      </c>
      <c r="R2301">
        <v>4</v>
      </c>
      <c r="S2301" s="8">
        <f>Table3[[#This Row],[Harga]]*Table3[[#This Row],[Quantity]]</f>
        <v>400000</v>
      </c>
      <c r="T2301">
        <v>0</v>
      </c>
      <c r="U2301" s="8">
        <f>Table3[[#This Row],[Discount]]*Table3[[#This Row],[Revenue]]</f>
        <v>0</v>
      </c>
      <c r="V2301" s="8">
        <f>Table3[[#This Row],[Revenue]]-Table3[[#This Row],[Total Discount]]</f>
        <v>400000</v>
      </c>
    </row>
    <row r="2302" spans="1:22" x14ac:dyDescent="0.35">
      <c r="A2302">
        <v>2298</v>
      </c>
      <c r="B2302" t="s">
        <v>5713</v>
      </c>
      <c r="C2302" s="5">
        <v>42624</v>
      </c>
      <c r="D2302" s="6">
        <v>2016</v>
      </c>
      <c r="E2302" s="5" t="s">
        <v>111</v>
      </c>
      <c r="F2302" s="7">
        <v>11</v>
      </c>
      <c r="G2302" t="s">
        <v>35</v>
      </c>
      <c r="H2302" t="s">
        <v>25</v>
      </c>
      <c r="I2302" t="s">
        <v>2882</v>
      </c>
      <c r="J2302" t="s">
        <v>27</v>
      </c>
      <c r="K2302" t="s">
        <v>53</v>
      </c>
      <c r="L2302">
        <v>23602</v>
      </c>
      <c r="M2302" t="s">
        <v>5714</v>
      </c>
      <c r="N2302" t="s">
        <v>135</v>
      </c>
      <c r="O2302" t="s">
        <v>989</v>
      </c>
      <c r="P2302" t="s">
        <v>5715</v>
      </c>
      <c r="Q2302" s="8">
        <v>1600000</v>
      </c>
      <c r="R2302">
        <v>8</v>
      </c>
      <c r="S2302" s="8">
        <f>Table3[[#This Row],[Harga]]*Table3[[#This Row],[Quantity]]</f>
        <v>12800000</v>
      </c>
      <c r="T2302">
        <v>0</v>
      </c>
      <c r="U2302" s="8">
        <f>Table3[[#This Row],[Discount]]*Table3[[#This Row],[Revenue]]</f>
        <v>0</v>
      </c>
      <c r="V2302" s="8">
        <f>Table3[[#This Row],[Revenue]]-Table3[[#This Row],[Total Discount]]</f>
        <v>12800000</v>
      </c>
    </row>
    <row r="2303" spans="1:22" x14ac:dyDescent="0.35">
      <c r="A2303">
        <v>2299</v>
      </c>
      <c r="B2303" t="s">
        <v>5716</v>
      </c>
      <c r="C2303" s="5">
        <v>43030</v>
      </c>
      <c r="D2303" s="6">
        <v>2017</v>
      </c>
      <c r="E2303" s="5" t="s">
        <v>44</v>
      </c>
      <c r="F2303" s="7">
        <v>22</v>
      </c>
      <c r="G2303" t="s">
        <v>35</v>
      </c>
      <c r="H2303" t="s">
        <v>25</v>
      </c>
      <c r="I2303" t="s">
        <v>2342</v>
      </c>
      <c r="J2303" t="s">
        <v>27</v>
      </c>
      <c r="K2303" t="s">
        <v>274</v>
      </c>
      <c r="L2303">
        <v>80525</v>
      </c>
      <c r="M2303" t="s">
        <v>5717</v>
      </c>
      <c r="N2303" t="s">
        <v>40</v>
      </c>
      <c r="O2303" t="s">
        <v>71</v>
      </c>
      <c r="P2303" t="s">
        <v>5718</v>
      </c>
      <c r="Q2303" s="8">
        <v>4000</v>
      </c>
      <c r="R2303">
        <v>4</v>
      </c>
      <c r="S2303" s="8">
        <f>Table3[[#This Row],[Harga]]*Table3[[#This Row],[Quantity]]</f>
        <v>16000</v>
      </c>
      <c r="T2303">
        <v>0.7</v>
      </c>
      <c r="U2303" s="8">
        <f>Table3[[#This Row],[Discount]]*Table3[[#This Row],[Revenue]]</f>
        <v>11200</v>
      </c>
      <c r="V2303" s="8">
        <f>Table3[[#This Row],[Revenue]]-Table3[[#This Row],[Total Discount]]</f>
        <v>4800</v>
      </c>
    </row>
    <row r="2304" spans="1:22" x14ac:dyDescent="0.35">
      <c r="A2304">
        <v>2300</v>
      </c>
      <c r="B2304" t="s">
        <v>5719</v>
      </c>
      <c r="C2304" s="5">
        <v>42218</v>
      </c>
      <c r="D2304" s="6">
        <v>2015</v>
      </c>
      <c r="E2304" s="5" t="s">
        <v>93</v>
      </c>
      <c r="F2304" s="7">
        <v>2</v>
      </c>
      <c r="G2304" t="s">
        <v>35</v>
      </c>
      <c r="H2304" t="s">
        <v>139</v>
      </c>
      <c r="I2304" t="s">
        <v>2462</v>
      </c>
      <c r="J2304" t="s">
        <v>27</v>
      </c>
      <c r="K2304" t="s">
        <v>236</v>
      </c>
      <c r="L2304">
        <v>98105</v>
      </c>
      <c r="M2304" t="s">
        <v>3932</v>
      </c>
      <c r="N2304" t="s">
        <v>40</v>
      </c>
      <c r="O2304" t="s">
        <v>71</v>
      </c>
      <c r="P2304" t="s">
        <v>3933</v>
      </c>
      <c r="Q2304" s="8">
        <v>4000</v>
      </c>
      <c r="R2304">
        <v>2</v>
      </c>
      <c r="S2304" s="8">
        <f>Table3[[#This Row],[Harga]]*Table3[[#This Row],[Quantity]]</f>
        <v>8000</v>
      </c>
      <c r="T2304">
        <v>0.2</v>
      </c>
      <c r="U2304" s="8">
        <f>Table3[[#This Row],[Discount]]*Table3[[#This Row],[Revenue]]</f>
        <v>1600</v>
      </c>
      <c r="V2304" s="8">
        <f>Table3[[#This Row],[Revenue]]-Table3[[#This Row],[Total Discount]]</f>
        <v>6400</v>
      </c>
    </row>
    <row r="2305" spans="1:22" x14ac:dyDescent="0.35">
      <c r="A2305">
        <v>2301</v>
      </c>
      <c r="B2305" t="s">
        <v>5720</v>
      </c>
      <c r="C2305" s="5">
        <v>42594</v>
      </c>
      <c r="D2305" s="6">
        <v>2016</v>
      </c>
      <c r="E2305" s="5" t="s">
        <v>93</v>
      </c>
      <c r="F2305" s="7">
        <v>12</v>
      </c>
      <c r="G2305" t="s">
        <v>24</v>
      </c>
      <c r="H2305" t="s">
        <v>25</v>
      </c>
      <c r="I2305" t="s">
        <v>3526</v>
      </c>
      <c r="J2305" t="s">
        <v>75</v>
      </c>
      <c r="K2305" t="s">
        <v>248</v>
      </c>
      <c r="L2305">
        <v>10011</v>
      </c>
      <c r="M2305" t="s">
        <v>893</v>
      </c>
      <c r="N2305" t="s">
        <v>30</v>
      </c>
      <c r="O2305" t="s">
        <v>108</v>
      </c>
      <c r="P2305" t="s">
        <v>894</v>
      </c>
      <c r="Q2305" s="8">
        <v>130000</v>
      </c>
      <c r="R2305">
        <v>2</v>
      </c>
      <c r="S2305" s="8">
        <f>Table3[[#This Row],[Harga]]*Table3[[#This Row],[Quantity]]</f>
        <v>260000</v>
      </c>
      <c r="T2305">
        <v>0.1</v>
      </c>
      <c r="U2305" s="8">
        <f>Table3[[#This Row],[Discount]]*Table3[[#This Row],[Revenue]]</f>
        <v>26000</v>
      </c>
      <c r="V2305" s="8">
        <f>Table3[[#This Row],[Revenue]]-Table3[[#This Row],[Total Discount]]</f>
        <v>234000</v>
      </c>
    </row>
    <row r="2306" spans="1:22" x14ac:dyDescent="0.35">
      <c r="A2306">
        <v>2302</v>
      </c>
      <c r="B2306" t="s">
        <v>5721</v>
      </c>
      <c r="C2306" s="5">
        <v>41789</v>
      </c>
      <c r="D2306" s="6">
        <v>2014</v>
      </c>
      <c r="E2306" s="5" t="s">
        <v>87</v>
      </c>
      <c r="F2306" s="7">
        <v>30</v>
      </c>
      <c r="G2306" t="s">
        <v>51</v>
      </c>
      <c r="H2306" t="s">
        <v>139</v>
      </c>
      <c r="I2306" t="s">
        <v>1091</v>
      </c>
      <c r="J2306" t="s">
        <v>37</v>
      </c>
      <c r="K2306" t="s">
        <v>127</v>
      </c>
      <c r="L2306">
        <v>23223</v>
      </c>
      <c r="M2306" t="s">
        <v>1620</v>
      </c>
      <c r="N2306" t="s">
        <v>40</v>
      </c>
      <c r="O2306" t="s">
        <v>63</v>
      </c>
      <c r="P2306" t="s">
        <v>1621</v>
      </c>
      <c r="Q2306" s="8">
        <v>5000</v>
      </c>
      <c r="R2306">
        <v>3</v>
      </c>
      <c r="S2306" s="8">
        <f>Table3[[#This Row],[Harga]]*Table3[[#This Row],[Quantity]]</f>
        <v>15000</v>
      </c>
      <c r="T2306">
        <v>0</v>
      </c>
      <c r="U2306" s="8">
        <f>Table3[[#This Row],[Discount]]*Table3[[#This Row],[Revenue]]</f>
        <v>0</v>
      </c>
      <c r="V2306" s="8">
        <f>Table3[[#This Row],[Revenue]]-Table3[[#This Row],[Total Discount]]</f>
        <v>15000</v>
      </c>
    </row>
    <row r="2307" spans="1:22" x14ac:dyDescent="0.35">
      <c r="A2307">
        <v>2303</v>
      </c>
      <c r="B2307" t="s">
        <v>5722</v>
      </c>
      <c r="C2307" s="5">
        <v>42486</v>
      </c>
      <c r="D2307" s="6">
        <v>2016</v>
      </c>
      <c r="E2307" s="5" t="s">
        <v>58</v>
      </c>
      <c r="F2307" s="7">
        <v>26</v>
      </c>
      <c r="G2307" t="s">
        <v>67</v>
      </c>
      <c r="H2307" t="s">
        <v>139</v>
      </c>
      <c r="I2307" t="s">
        <v>5723</v>
      </c>
      <c r="J2307" t="s">
        <v>75</v>
      </c>
      <c r="K2307" t="s">
        <v>113</v>
      </c>
      <c r="L2307">
        <v>10009</v>
      </c>
      <c r="M2307" t="s">
        <v>5724</v>
      </c>
      <c r="N2307" t="s">
        <v>30</v>
      </c>
      <c r="O2307" t="s">
        <v>108</v>
      </c>
      <c r="P2307" t="s">
        <v>5725</v>
      </c>
      <c r="Q2307" s="8">
        <v>435000</v>
      </c>
      <c r="R2307">
        <v>3</v>
      </c>
      <c r="S2307" s="8">
        <f>Table3[[#This Row],[Harga]]*Table3[[#This Row],[Quantity]]</f>
        <v>1305000</v>
      </c>
      <c r="T2307">
        <v>0.1</v>
      </c>
      <c r="U2307" s="8">
        <f>Table3[[#This Row],[Discount]]*Table3[[#This Row],[Revenue]]</f>
        <v>130500</v>
      </c>
      <c r="V2307" s="8">
        <f>Table3[[#This Row],[Revenue]]-Table3[[#This Row],[Total Discount]]</f>
        <v>1174500</v>
      </c>
    </row>
    <row r="2308" spans="1:22" x14ac:dyDescent="0.35">
      <c r="A2308">
        <v>2304</v>
      </c>
      <c r="B2308" t="s">
        <v>5726</v>
      </c>
      <c r="C2308" s="5">
        <v>42869</v>
      </c>
      <c r="D2308" s="6">
        <v>2017</v>
      </c>
      <c r="E2308" s="5" t="s">
        <v>87</v>
      </c>
      <c r="F2308" s="7">
        <v>14</v>
      </c>
      <c r="G2308" t="s">
        <v>24</v>
      </c>
      <c r="H2308" t="s">
        <v>25</v>
      </c>
      <c r="I2308" t="s">
        <v>99</v>
      </c>
      <c r="J2308" t="s">
        <v>37</v>
      </c>
      <c r="K2308" t="s">
        <v>283</v>
      </c>
      <c r="L2308">
        <v>98103</v>
      </c>
      <c r="M2308" t="s">
        <v>5727</v>
      </c>
      <c r="N2308" t="s">
        <v>40</v>
      </c>
      <c r="O2308" t="s">
        <v>63</v>
      </c>
      <c r="P2308" t="s">
        <v>5728</v>
      </c>
      <c r="Q2308" s="8">
        <v>441000</v>
      </c>
      <c r="R2308">
        <v>9</v>
      </c>
      <c r="S2308" s="8">
        <f>Table3[[#This Row],[Harga]]*Table3[[#This Row],[Quantity]]</f>
        <v>3969000</v>
      </c>
      <c r="T2308">
        <v>0</v>
      </c>
      <c r="U2308" s="8">
        <f>Table3[[#This Row],[Discount]]*Table3[[#This Row],[Revenue]]</f>
        <v>0</v>
      </c>
      <c r="V2308" s="8">
        <f>Table3[[#This Row],[Revenue]]-Table3[[#This Row],[Total Discount]]</f>
        <v>3969000</v>
      </c>
    </row>
    <row r="2309" spans="1:22" x14ac:dyDescent="0.35">
      <c r="A2309">
        <v>2305</v>
      </c>
      <c r="B2309" t="s">
        <v>5729</v>
      </c>
      <c r="C2309" s="5">
        <v>42833</v>
      </c>
      <c r="D2309" s="6">
        <v>2017</v>
      </c>
      <c r="E2309" s="5" t="s">
        <v>58</v>
      </c>
      <c r="F2309" s="7">
        <v>8</v>
      </c>
      <c r="G2309" t="s">
        <v>35</v>
      </c>
      <c r="H2309" t="s">
        <v>105</v>
      </c>
      <c r="I2309" t="s">
        <v>3243</v>
      </c>
      <c r="J2309" t="s">
        <v>75</v>
      </c>
      <c r="K2309" t="s">
        <v>500</v>
      </c>
      <c r="L2309">
        <v>94110</v>
      </c>
      <c r="M2309" t="s">
        <v>3044</v>
      </c>
      <c r="N2309" t="s">
        <v>40</v>
      </c>
      <c r="O2309" t="s">
        <v>63</v>
      </c>
      <c r="P2309" t="s">
        <v>3045</v>
      </c>
      <c r="Q2309" s="8">
        <v>274000</v>
      </c>
      <c r="R2309">
        <v>5</v>
      </c>
      <c r="S2309" s="8">
        <f>Table3[[#This Row],[Harga]]*Table3[[#This Row],[Quantity]]</f>
        <v>1370000</v>
      </c>
      <c r="T2309">
        <v>0</v>
      </c>
      <c r="U2309" s="8">
        <f>Table3[[#This Row],[Discount]]*Table3[[#This Row],[Revenue]]</f>
        <v>0</v>
      </c>
      <c r="V2309" s="8">
        <f>Table3[[#This Row],[Revenue]]-Table3[[#This Row],[Total Discount]]</f>
        <v>1370000</v>
      </c>
    </row>
    <row r="2310" spans="1:22" x14ac:dyDescent="0.35">
      <c r="A2310">
        <v>2306</v>
      </c>
      <c r="B2310" t="s">
        <v>5730</v>
      </c>
      <c r="C2310" s="5">
        <v>42783</v>
      </c>
      <c r="D2310" s="6">
        <v>2017</v>
      </c>
      <c r="E2310" s="5" t="s">
        <v>344</v>
      </c>
      <c r="F2310" s="7">
        <v>17</v>
      </c>
      <c r="G2310" t="s">
        <v>51</v>
      </c>
      <c r="H2310" t="s">
        <v>25</v>
      </c>
      <c r="I2310" t="s">
        <v>4444</v>
      </c>
      <c r="J2310" t="s">
        <v>75</v>
      </c>
      <c r="K2310" t="s">
        <v>420</v>
      </c>
      <c r="L2310">
        <v>8861</v>
      </c>
      <c r="M2310" t="s">
        <v>2468</v>
      </c>
      <c r="N2310" t="s">
        <v>40</v>
      </c>
      <c r="O2310" t="s">
        <v>63</v>
      </c>
      <c r="P2310" t="s">
        <v>2469</v>
      </c>
      <c r="Q2310" s="8">
        <v>6000</v>
      </c>
      <c r="R2310">
        <v>2</v>
      </c>
      <c r="S2310" s="8">
        <f>Table3[[#This Row],[Harga]]*Table3[[#This Row],[Quantity]]</f>
        <v>12000</v>
      </c>
      <c r="T2310">
        <v>0</v>
      </c>
      <c r="U2310" s="8">
        <f>Table3[[#This Row],[Discount]]*Table3[[#This Row],[Revenue]]</f>
        <v>0</v>
      </c>
      <c r="V2310" s="8">
        <f>Table3[[#This Row],[Revenue]]-Table3[[#This Row],[Total Discount]]</f>
        <v>12000</v>
      </c>
    </row>
    <row r="2311" spans="1:22" x14ac:dyDescent="0.35">
      <c r="A2311">
        <v>2307</v>
      </c>
      <c r="B2311" t="s">
        <v>5731</v>
      </c>
      <c r="C2311" s="5">
        <v>42910</v>
      </c>
      <c r="D2311" s="6">
        <v>2017</v>
      </c>
      <c r="E2311" s="5" t="s">
        <v>34</v>
      </c>
      <c r="F2311" s="7">
        <v>24</v>
      </c>
      <c r="G2311" t="s">
        <v>35</v>
      </c>
      <c r="H2311" t="s">
        <v>139</v>
      </c>
      <c r="I2311" t="s">
        <v>2075</v>
      </c>
      <c r="J2311" t="s">
        <v>27</v>
      </c>
      <c r="K2311" t="s">
        <v>69</v>
      </c>
      <c r="L2311">
        <v>94110</v>
      </c>
      <c r="M2311" t="s">
        <v>4972</v>
      </c>
      <c r="N2311" t="s">
        <v>40</v>
      </c>
      <c r="O2311" t="s">
        <v>180</v>
      </c>
      <c r="P2311" t="s">
        <v>4973</v>
      </c>
      <c r="Q2311" s="8">
        <v>7000</v>
      </c>
      <c r="R2311">
        <v>1</v>
      </c>
      <c r="S2311" s="8">
        <f>Table3[[#This Row],[Harga]]*Table3[[#This Row],[Quantity]]</f>
        <v>7000</v>
      </c>
      <c r="T2311">
        <v>0</v>
      </c>
      <c r="U2311" s="8">
        <f>Table3[[#This Row],[Discount]]*Table3[[#This Row],[Revenue]]</f>
        <v>0</v>
      </c>
      <c r="V2311" s="8">
        <f>Table3[[#This Row],[Revenue]]-Table3[[#This Row],[Total Discount]]</f>
        <v>7000</v>
      </c>
    </row>
    <row r="2312" spans="1:22" x14ac:dyDescent="0.35">
      <c r="A2312">
        <v>2308</v>
      </c>
      <c r="B2312" t="s">
        <v>5732</v>
      </c>
      <c r="C2312" s="5">
        <v>41764</v>
      </c>
      <c r="D2312" s="6">
        <v>2014</v>
      </c>
      <c r="E2312" s="5" t="s">
        <v>87</v>
      </c>
      <c r="F2312" s="7">
        <v>5</v>
      </c>
      <c r="G2312" t="s">
        <v>51</v>
      </c>
      <c r="H2312" t="s">
        <v>25</v>
      </c>
      <c r="I2312" t="s">
        <v>2940</v>
      </c>
      <c r="J2312" t="s">
        <v>37</v>
      </c>
      <c r="K2312" t="s">
        <v>193</v>
      </c>
      <c r="L2312">
        <v>61032</v>
      </c>
      <c r="M2312" t="s">
        <v>254</v>
      </c>
      <c r="N2312" t="s">
        <v>40</v>
      </c>
      <c r="O2312" t="s">
        <v>84</v>
      </c>
      <c r="P2312" t="s">
        <v>255</v>
      </c>
      <c r="Q2312" s="8">
        <v>159000</v>
      </c>
      <c r="R2312">
        <v>2</v>
      </c>
      <c r="S2312" s="8">
        <f>Table3[[#This Row],[Harga]]*Table3[[#This Row],[Quantity]]</f>
        <v>318000</v>
      </c>
      <c r="T2312">
        <v>0.2</v>
      </c>
      <c r="U2312" s="8">
        <f>Table3[[#This Row],[Discount]]*Table3[[#This Row],[Revenue]]</f>
        <v>63600</v>
      </c>
      <c r="V2312" s="8">
        <f>Table3[[#This Row],[Revenue]]-Table3[[#This Row],[Total Discount]]</f>
        <v>254400</v>
      </c>
    </row>
    <row r="2313" spans="1:22" x14ac:dyDescent="0.35">
      <c r="A2313">
        <v>2309</v>
      </c>
      <c r="B2313" t="s">
        <v>5733</v>
      </c>
      <c r="C2313" s="5">
        <v>42127</v>
      </c>
      <c r="D2313" s="6">
        <v>2015</v>
      </c>
      <c r="E2313" s="5" t="s">
        <v>87</v>
      </c>
      <c r="F2313" s="7">
        <v>3</v>
      </c>
      <c r="G2313" t="s">
        <v>24</v>
      </c>
      <c r="H2313" t="s">
        <v>25</v>
      </c>
      <c r="I2313" t="s">
        <v>3921</v>
      </c>
      <c r="J2313" t="s">
        <v>27</v>
      </c>
      <c r="K2313" t="s">
        <v>213</v>
      </c>
      <c r="L2313">
        <v>19140</v>
      </c>
      <c r="M2313" t="s">
        <v>5734</v>
      </c>
      <c r="N2313" t="s">
        <v>40</v>
      </c>
      <c r="O2313" t="s">
        <v>96</v>
      </c>
      <c r="P2313" t="s">
        <v>5735</v>
      </c>
      <c r="Q2313" s="8">
        <v>60000</v>
      </c>
      <c r="R2313">
        <v>2</v>
      </c>
      <c r="S2313" s="8">
        <f>Table3[[#This Row],[Harga]]*Table3[[#This Row],[Quantity]]</f>
        <v>120000</v>
      </c>
      <c r="T2313">
        <v>0.2</v>
      </c>
      <c r="U2313" s="8">
        <f>Table3[[#This Row],[Discount]]*Table3[[#This Row],[Revenue]]</f>
        <v>24000</v>
      </c>
      <c r="V2313" s="8">
        <f>Table3[[#This Row],[Revenue]]-Table3[[#This Row],[Total Discount]]</f>
        <v>96000</v>
      </c>
    </row>
    <row r="2314" spans="1:22" x14ac:dyDescent="0.35">
      <c r="A2314">
        <v>2310</v>
      </c>
      <c r="B2314" t="s">
        <v>5736</v>
      </c>
      <c r="C2314" s="5">
        <v>42631</v>
      </c>
      <c r="D2314" s="6">
        <v>2016</v>
      </c>
      <c r="E2314" s="5" t="s">
        <v>111</v>
      </c>
      <c r="F2314" s="7">
        <v>18</v>
      </c>
      <c r="G2314" t="s">
        <v>35</v>
      </c>
      <c r="H2314" t="s">
        <v>139</v>
      </c>
      <c r="I2314" t="s">
        <v>679</v>
      </c>
      <c r="J2314" t="s">
        <v>27</v>
      </c>
      <c r="K2314" t="s">
        <v>274</v>
      </c>
      <c r="L2314">
        <v>32216</v>
      </c>
      <c r="M2314" t="s">
        <v>2662</v>
      </c>
      <c r="N2314" t="s">
        <v>40</v>
      </c>
      <c r="O2314" t="s">
        <v>41</v>
      </c>
      <c r="P2314" t="s">
        <v>2663</v>
      </c>
      <c r="Q2314" s="8">
        <v>4000</v>
      </c>
      <c r="R2314">
        <v>1</v>
      </c>
      <c r="S2314" s="8">
        <f>Table3[[#This Row],[Harga]]*Table3[[#This Row],[Quantity]]</f>
        <v>4000</v>
      </c>
      <c r="T2314">
        <v>0.2</v>
      </c>
      <c r="U2314" s="8">
        <f>Table3[[#This Row],[Discount]]*Table3[[#This Row],[Revenue]]</f>
        <v>800</v>
      </c>
      <c r="V2314" s="8">
        <f>Table3[[#This Row],[Revenue]]-Table3[[#This Row],[Total Discount]]</f>
        <v>3200</v>
      </c>
    </row>
    <row r="2315" spans="1:22" x14ac:dyDescent="0.35">
      <c r="A2315">
        <v>2311</v>
      </c>
      <c r="B2315" t="s">
        <v>5737</v>
      </c>
      <c r="C2315" s="5">
        <v>42635</v>
      </c>
      <c r="D2315" s="6">
        <v>2016</v>
      </c>
      <c r="E2315" s="5" t="s">
        <v>111</v>
      </c>
      <c r="F2315" s="7">
        <v>22</v>
      </c>
      <c r="G2315" t="s">
        <v>35</v>
      </c>
      <c r="H2315" t="s">
        <v>139</v>
      </c>
      <c r="I2315" t="s">
        <v>3019</v>
      </c>
      <c r="J2315" t="s">
        <v>27</v>
      </c>
      <c r="K2315" t="s">
        <v>218</v>
      </c>
      <c r="L2315">
        <v>33024</v>
      </c>
      <c r="M2315" t="s">
        <v>1766</v>
      </c>
      <c r="N2315" t="s">
        <v>40</v>
      </c>
      <c r="O2315" t="s">
        <v>71</v>
      </c>
      <c r="P2315" t="s">
        <v>1767</v>
      </c>
      <c r="Q2315" s="8">
        <v>2000</v>
      </c>
      <c r="R2315">
        <v>9</v>
      </c>
      <c r="S2315" s="8">
        <f>Table3[[#This Row],[Harga]]*Table3[[#This Row],[Quantity]]</f>
        <v>18000</v>
      </c>
      <c r="T2315">
        <v>0.7</v>
      </c>
      <c r="U2315" s="8">
        <f>Table3[[#This Row],[Discount]]*Table3[[#This Row],[Revenue]]</f>
        <v>12600</v>
      </c>
      <c r="V2315" s="8">
        <f>Table3[[#This Row],[Revenue]]-Table3[[#This Row],[Total Discount]]</f>
        <v>5400</v>
      </c>
    </row>
    <row r="2316" spans="1:22" x14ac:dyDescent="0.35">
      <c r="A2316">
        <v>2312</v>
      </c>
      <c r="B2316" t="s">
        <v>5738</v>
      </c>
      <c r="C2316" s="5">
        <v>42379</v>
      </c>
      <c r="D2316" s="6">
        <v>2016</v>
      </c>
      <c r="E2316" s="5" t="s">
        <v>115</v>
      </c>
      <c r="F2316" s="7">
        <v>10</v>
      </c>
      <c r="G2316" t="s">
        <v>35</v>
      </c>
      <c r="H2316" t="s">
        <v>25</v>
      </c>
      <c r="I2316" t="s">
        <v>99</v>
      </c>
      <c r="J2316" t="s">
        <v>37</v>
      </c>
      <c r="K2316" t="s">
        <v>61</v>
      </c>
      <c r="L2316">
        <v>98115</v>
      </c>
      <c r="M2316" t="s">
        <v>2081</v>
      </c>
      <c r="N2316" t="s">
        <v>30</v>
      </c>
      <c r="O2316" t="s">
        <v>55</v>
      </c>
      <c r="P2316" t="s">
        <v>2082</v>
      </c>
      <c r="Q2316" s="8">
        <v>48000</v>
      </c>
      <c r="R2316">
        <v>4</v>
      </c>
      <c r="S2316" s="8">
        <f>Table3[[#This Row],[Harga]]*Table3[[#This Row],[Quantity]]</f>
        <v>192000</v>
      </c>
      <c r="T2316">
        <v>0</v>
      </c>
      <c r="U2316" s="8">
        <f>Table3[[#This Row],[Discount]]*Table3[[#This Row],[Revenue]]</f>
        <v>0</v>
      </c>
      <c r="V2316" s="8">
        <f>Table3[[#This Row],[Revenue]]-Table3[[#This Row],[Total Discount]]</f>
        <v>192000</v>
      </c>
    </row>
    <row r="2317" spans="1:22" x14ac:dyDescent="0.35">
      <c r="A2317">
        <v>2313</v>
      </c>
      <c r="B2317" t="s">
        <v>5739</v>
      </c>
      <c r="C2317" s="5">
        <v>42861</v>
      </c>
      <c r="D2317" s="6">
        <v>2017</v>
      </c>
      <c r="E2317" s="5" t="s">
        <v>87</v>
      </c>
      <c r="F2317" s="7">
        <v>6</v>
      </c>
      <c r="G2317" t="s">
        <v>67</v>
      </c>
      <c r="H2317" t="s">
        <v>25</v>
      </c>
      <c r="I2317" t="s">
        <v>3387</v>
      </c>
      <c r="J2317" t="s">
        <v>37</v>
      </c>
      <c r="K2317" t="s">
        <v>38</v>
      </c>
      <c r="L2317">
        <v>76106</v>
      </c>
      <c r="M2317" t="s">
        <v>5740</v>
      </c>
      <c r="N2317" t="s">
        <v>40</v>
      </c>
      <c r="O2317" t="s">
        <v>71</v>
      </c>
      <c r="P2317" t="s">
        <v>5741</v>
      </c>
      <c r="Q2317" s="8">
        <v>12000</v>
      </c>
      <c r="R2317">
        <v>10</v>
      </c>
      <c r="S2317" s="8">
        <f>Table3[[#This Row],[Harga]]*Table3[[#This Row],[Quantity]]</f>
        <v>120000</v>
      </c>
      <c r="T2317">
        <v>0.8</v>
      </c>
      <c r="U2317" s="8">
        <f>Table3[[#This Row],[Discount]]*Table3[[#This Row],[Revenue]]</f>
        <v>96000</v>
      </c>
      <c r="V2317" s="8">
        <f>Table3[[#This Row],[Revenue]]-Table3[[#This Row],[Total Discount]]</f>
        <v>24000</v>
      </c>
    </row>
    <row r="2318" spans="1:22" x14ac:dyDescent="0.35">
      <c r="A2318">
        <v>2314</v>
      </c>
      <c r="B2318" t="s">
        <v>5742</v>
      </c>
      <c r="C2318" s="5">
        <v>42582</v>
      </c>
      <c r="D2318" s="6">
        <v>2016</v>
      </c>
      <c r="E2318" s="5" t="s">
        <v>104</v>
      </c>
      <c r="F2318" s="7">
        <v>31</v>
      </c>
      <c r="G2318" t="s">
        <v>51</v>
      </c>
      <c r="H2318" t="s">
        <v>25</v>
      </c>
      <c r="I2318" t="s">
        <v>534</v>
      </c>
      <c r="J2318" t="s">
        <v>27</v>
      </c>
      <c r="K2318" t="s">
        <v>329</v>
      </c>
      <c r="L2318">
        <v>48205</v>
      </c>
      <c r="M2318" t="s">
        <v>5743</v>
      </c>
      <c r="N2318" t="s">
        <v>40</v>
      </c>
      <c r="O2318" t="s">
        <v>78</v>
      </c>
      <c r="P2318" t="s">
        <v>5744</v>
      </c>
      <c r="Q2318" s="8">
        <v>284000</v>
      </c>
      <c r="R2318">
        <v>4</v>
      </c>
      <c r="S2318" s="8">
        <f>Table3[[#This Row],[Harga]]*Table3[[#This Row],[Quantity]]</f>
        <v>1136000</v>
      </c>
      <c r="T2318">
        <v>0.1</v>
      </c>
      <c r="U2318" s="8">
        <f>Table3[[#This Row],[Discount]]*Table3[[#This Row],[Revenue]]</f>
        <v>113600</v>
      </c>
      <c r="V2318" s="8">
        <f>Table3[[#This Row],[Revenue]]-Table3[[#This Row],[Total Discount]]</f>
        <v>1022400</v>
      </c>
    </row>
    <row r="2319" spans="1:22" x14ac:dyDescent="0.35">
      <c r="A2319">
        <v>2315</v>
      </c>
      <c r="B2319" t="s">
        <v>5745</v>
      </c>
      <c r="C2319" s="5">
        <v>42821</v>
      </c>
      <c r="D2319" s="6">
        <v>2017</v>
      </c>
      <c r="E2319" s="5" t="s">
        <v>159</v>
      </c>
      <c r="F2319" s="7">
        <v>27</v>
      </c>
      <c r="G2319" t="s">
        <v>67</v>
      </c>
      <c r="H2319" t="s">
        <v>131</v>
      </c>
      <c r="I2319" t="s">
        <v>88</v>
      </c>
      <c r="J2319" t="s">
        <v>27</v>
      </c>
      <c r="K2319" t="s">
        <v>274</v>
      </c>
      <c r="L2319">
        <v>19120</v>
      </c>
      <c r="M2319" t="s">
        <v>4131</v>
      </c>
      <c r="N2319" t="s">
        <v>30</v>
      </c>
      <c r="O2319" t="s">
        <v>55</v>
      </c>
      <c r="P2319" t="s">
        <v>4132</v>
      </c>
      <c r="Q2319" s="8">
        <v>57000</v>
      </c>
      <c r="R2319">
        <v>2</v>
      </c>
      <c r="S2319" s="8">
        <f>Table3[[#This Row],[Harga]]*Table3[[#This Row],[Quantity]]</f>
        <v>114000</v>
      </c>
      <c r="T2319">
        <v>0.2</v>
      </c>
      <c r="U2319" s="8">
        <f>Table3[[#This Row],[Discount]]*Table3[[#This Row],[Revenue]]</f>
        <v>22800</v>
      </c>
      <c r="V2319" s="8">
        <f>Table3[[#This Row],[Revenue]]-Table3[[#This Row],[Total Discount]]</f>
        <v>91200</v>
      </c>
    </row>
    <row r="2320" spans="1:22" x14ac:dyDescent="0.35">
      <c r="A2320">
        <v>2316</v>
      </c>
      <c r="B2320" t="s">
        <v>5746</v>
      </c>
      <c r="C2320" s="5">
        <v>41712</v>
      </c>
      <c r="D2320" s="6">
        <v>2014</v>
      </c>
      <c r="E2320" s="5" t="s">
        <v>159</v>
      </c>
      <c r="F2320" s="7">
        <v>14</v>
      </c>
      <c r="G2320" t="s">
        <v>67</v>
      </c>
      <c r="H2320" t="s">
        <v>139</v>
      </c>
      <c r="I2320" t="s">
        <v>3879</v>
      </c>
      <c r="J2320" t="s">
        <v>27</v>
      </c>
      <c r="K2320" t="s">
        <v>283</v>
      </c>
      <c r="L2320">
        <v>84321</v>
      </c>
      <c r="M2320" t="s">
        <v>4692</v>
      </c>
      <c r="N2320" t="s">
        <v>40</v>
      </c>
      <c r="O2320" t="s">
        <v>71</v>
      </c>
      <c r="P2320" t="s">
        <v>4693</v>
      </c>
      <c r="Q2320" s="8">
        <v>25000</v>
      </c>
      <c r="R2320">
        <v>4</v>
      </c>
      <c r="S2320" s="8">
        <f>Table3[[#This Row],[Harga]]*Table3[[#This Row],[Quantity]]</f>
        <v>100000</v>
      </c>
      <c r="T2320">
        <v>0.2</v>
      </c>
      <c r="U2320" s="8">
        <f>Table3[[#This Row],[Discount]]*Table3[[#This Row],[Revenue]]</f>
        <v>20000</v>
      </c>
      <c r="V2320" s="8">
        <f>Table3[[#This Row],[Revenue]]-Table3[[#This Row],[Total Discount]]</f>
        <v>80000</v>
      </c>
    </row>
    <row r="2321" spans="1:22" x14ac:dyDescent="0.35">
      <c r="A2321">
        <v>2317</v>
      </c>
      <c r="B2321" t="s">
        <v>5747</v>
      </c>
      <c r="C2321" s="5">
        <v>42565</v>
      </c>
      <c r="D2321" s="6">
        <v>2016</v>
      </c>
      <c r="E2321" s="5" t="s">
        <v>104</v>
      </c>
      <c r="F2321" s="7">
        <v>14</v>
      </c>
      <c r="G2321" t="s">
        <v>35</v>
      </c>
      <c r="H2321" t="s">
        <v>25</v>
      </c>
      <c r="I2321" t="s">
        <v>4361</v>
      </c>
      <c r="J2321" t="s">
        <v>27</v>
      </c>
      <c r="K2321" t="s">
        <v>369</v>
      </c>
      <c r="L2321">
        <v>13021</v>
      </c>
      <c r="M2321" t="s">
        <v>5519</v>
      </c>
      <c r="N2321" t="s">
        <v>40</v>
      </c>
      <c r="O2321" t="s">
        <v>180</v>
      </c>
      <c r="P2321" t="s">
        <v>5520</v>
      </c>
      <c r="Q2321" s="8">
        <v>11000</v>
      </c>
      <c r="R2321">
        <v>9</v>
      </c>
      <c r="S2321" s="8">
        <f>Table3[[#This Row],[Harga]]*Table3[[#This Row],[Quantity]]</f>
        <v>99000</v>
      </c>
      <c r="T2321">
        <v>0</v>
      </c>
      <c r="U2321" s="8">
        <f>Table3[[#This Row],[Discount]]*Table3[[#This Row],[Revenue]]</f>
        <v>0</v>
      </c>
      <c r="V2321" s="8">
        <f>Table3[[#This Row],[Revenue]]-Table3[[#This Row],[Total Discount]]</f>
        <v>99000</v>
      </c>
    </row>
    <row r="2322" spans="1:22" x14ac:dyDescent="0.35">
      <c r="A2322">
        <v>2318</v>
      </c>
      <c r="B2322" t="s">
        <v>5748</v>
      </c>
      <c r="C2322" s="5">
        <v>42705</v>
      </c>
      <c r="D2322" s="6">
        <v>2016</v>
      </c>
      <c r="E2322" s="5" t="s">
        <v>66</v>
      </c>
      <c r="F2322" s="7">
        <v>1</v>
      </c>
      <c r="G2322" t="s">
        <v>116</v>
      </c>
      <c r="H2322" t="s">
        <v>25</v>
      </c>
      <c r="I2322" t="s">
        <v>769</v>
      </c>
      <c r="J2322" t="s">
        <v>27</v>
      </c>
      <c r="K2322" t="s">
        <v>166</v>
      </c>
      <c r="L2322">
        <v>27604</v>
      </c>
      <c r="M2322" t="s">
        <v>3122</v>
      </c>
      <c r="N2322" t="s">
        <v>135</v>
      </c>
      <c r="O2322" t="s">
        <v>136</v>
      </c>
      <c r="P2322" t="s">
        <v>3123</v>
      </c>
      <c r="Q2322" s="8">
        <v>480000</v>
      </c>
      <c r="R2322">
        <v>9</v>
      </c>
      <c r="S2322" s="8">
        <f>Table3[[#This Row],[Harga]]*Table3[[#This Row],[Quantity]]</f>
        <v>4320000</v>
      </c>
      <c r="T2322">
        <v>0.2</v>
      </c>
      <c r="U2322" s="8">
        <f>Table3[[#This Row],[Discount]]*Table3[[#This Row],[Revenue]]</f>
        <v>864000</v>
      </c>
      <c r="V2322" s="8">
        <f>Table3[[#This Row],[Revenue]]-Table3[[#This Row],[Total Discount]]</f>
        <v>3456000</v>
      </c>
    </row>
    <row r="2323" spans="1:22" x14ac:dyDescent="0.35">
      <c r="A2323">
        <v>2319</v>
      </c>
      <c r="B2323" t="s">
        <v>5749</v>
      </c>
      <c r="C2323" s="5">
        <v>42611</v>
      </c>
      <c r="D2323" s="6">
        <v>2016</v>
      </c>
      <c r="E2323" s="5" t="s">
        <v>93</v>
      </c>
      <c r="F2323" s="7">
        <v>29</v>
      </c>
      <c r="G2323" t="s">
        <v>116</v>
      </c>
      <c r="H2323" t="s">
        <v>25</v>
      </c>
      <c r="I2323" t="s">
        <v>1632</v>
      </c>
      <c r="J2323" t="s">
        <v>37</v>
      </c>
      <c r="K2323" t="s">
        <v>76</v>
      </c>
      <c r="L2323">
        <v>19120</v>
      </c>
      <c r="M2323" t="s">
        <v>5750</v>
      </c>
      <c r="N2323" t="s">
        <v>30</v>
      </c>
      <c r="O2323" t="s">
        <v>48</v>
      </c>
      <c r="P2323" t="s">
        <v>5751</v>
      </c>
      <c r="Q2323" s="8">
        <v>242000</v>
      </c>
      <c r="R2323">
        <v>4</v>
      </c>
      <c r="S2323" s="8">
        <f>Table3[[#This Row],[Harga]]*Table3[[#This Row],[Quantity]]</f>
        <v>968000</v>
      </c>
      <c r="T2323">
        <v>0.4</v>
      </c>
      <c r="U2323" s="8">
        <f>Table3[[#This Row],[Discount]]*Table3[[#This Row],[Revenue]]</f>
        <v>387200</v>
      </c>
      <c r="V2323" s="8">
        <f>Table3[[#This Row],[Revenue]]-Table3[[#This Row],[Total Discount]]</f>
        <v>580800</v>
      </c>
    </row>
    <row r="2324" spans="1:22" x14ac:dyDescent="0.35">
      <c r="A2324">
        <v>2320</v>
      </c>
      <c r="B2324" t="s">
        <v>5752</v>
      </c>
      <c r="C2324" s="5">
        <v>42545</v>
      </c>
      <c r="D2324" s="6">
        <v>2016</v>
      </c>
      <c r="E2324" s="5" t="s">
        <v>34</v>
      </c>
      <c r="F2324" s="7">
        <v>24</v>
      </c>
      <c r="G2324" t="s">
        <v>24</v>
      </c>
      <c r="H2324" t="s">
        <v>25</v>
      </c>
      <c r="I2324" t="s">
        <v>1627</v>
      </c>
      <c r="J2324" t="s">
        <v>27</v>
      </c>
      <c r="K2324" t="s">
        <v>38</v>
      </c>
      <c r="L2324">
        <v>47374</v>
      </c>
      <c r="M2324" t="s">
        <v>5753</v>
      </c>
      <c r="N2324" t="s">
        <v>135</v>
      </c>
      <c r="O2324" t="s">
        <v>136</v>
      </c>
      <c r="P2324" t="s">
        <v>5754</v>
      </c>
      <c r="Q2324" s="8">
        <v>441000</v>
      </c>
      <c r="R2324">
        <v>9</v>
      </c>
      <c r="S2324" s="8">
        <f>Table3[[#This Row],[Harga]]*Table3[[#This Row],[Quantity]]</f>
        <v>3969000</v>
      </c>
      <c r="T2324">
        <v>0</v>
      </c>
      <c r="U2324" s="8">
        <f>Table3[[#This Row],[Discount]]*Table3[[#This Row],[Revenue]]</f>
        <v>0</v>
      </c>
      <c r="V2324" s="8">
        <f>Table3[[#This Row],[Revenue]]-Table3[[#This Row],[Total Discount]]</f>
        <v>3969000</v>
      </c>
    </row>
    <row r="2325" spans="1:22" x14ac:dyDescent="0.35">
      <c r="A2325">
        <v>2321</v>
      </c>
      <c r="B2325" t="s">
        <v>5755</v>
      </c>
      <c r="C2325" s="5">
        <v>42824</v>
      </c>
      <c r="D2325" s="6">
        <v>2017</v>
      </c>
      <c r="E2325" s="5" t="s">
        <v>159</v>
      </c>
      <c r="F2325" s="7">
        <v>30</v>
      </c>
      <c r="G2325" t="s">
        <v>67</v>
      </c>
      <c r="H2325" t="s">
        <v>131</v>
      </c>
      <c r="I2325" t="s">
        <v>4225</v>
      </c>
      <c r="J2325" t="s">
        <v>27</v>
      </c>
      <c r="K2325" t="s">
        <v>218</v>
      </c>
      <c r="L2325">
        <v>17602</v>
      </c>
      <c r="M2325" t="s">
        <v>4683</v>
      </c>
      <c r="N2325" t="s">
        <v>40</v>
      </c>
      <c r="O2325" t="s">
        <v>71</v>
      </c>
      <c r="P2325" t="s">
        <v>4684</v>
      </c>
      <c r="Q2325" s="8">
        <v>16000</v>
      </c>
      <c r="R2325">
        <v>5</v>
      </c>
      <c r="S2325" s="8">
        <f>Table3[[#This Row],[Harga]]*Table3[[#This Row],[Quantity]]</f>
        <v>80000</v>
      </c>
      <c r="T2325">
        <v>0.7</v>
      </c>
      <c r="U2325" s="8">
        <f>Table3[[#This Row],[Discount]]*Table3[[#This Row],[Revenue]]</f>
        <v>56000</v>
      </c>
      <c r="V2325" s="8">
        <f>Table3[[#This Row],[Revenue]]-Table3[[#This Row],[Total Discount]]</f>
        <v>24000</v>
      </c>
    </row>
    <row r="2326" spans="1:22" x14ac:dyDescent="0.35">
      <c r="A2326">
        <v>2322</v>
      </c>
      <c r="B2326" t="s">
        <v>5756</v>
      </c>
      <c r="C2326" s="5">
        <v>41993</v>
      </c>
      <c r="D2326" s="6">
        <v>2014</v>
      </c>
      <c r="E2326" s="5" t="s">
        <v>66</v>
      </c>
      <c r="F2326" s="7">
        <v>20</v>
      </c>
      <c r="G2326" t="s">
        <v>67</v>
      </c>
      <c r="H2326" t="s">
        <v>25</v>
      </c>
      <c r="I2326" t="s">
        <v>3171</v>
      </c>
      <c r="J2326" t="s">
        <v>27</v>
      </c>
      <c r="K2326" t="s">
        <v>545</v>
      </c>
      <c r="L2326">
        <v>85705</v>
      </c>
      <c r="M2326" t="s">
        <v>3963</v>
      </c>
      <c r="N2326" t="s">
        <v>30</v>
      </c>
      <c r="O2326" t="s">
        <v>55</v>
      </c>
      <c r="P2326" t="s">
        <v>3964</v>
      </c>
      <c r="Q2326" s="8">
        <v>228000</v>
      </c>
      <c r="R2326">
        <v>2</v>
      </c>
      <c r="S2326" s="8">
        <f>Table3[[#This Row],[Harga]]*Table3[[#This Row],[Quantity]]</f>
        <v>456000</v>
      </c>
      <c r="T2326">
        <v>0.2</v>
      </c>
      <c r="U2326" s="8">
        <f>Table3[[#This Row],[Discount]]*Table3[[#This Row],[Revenue]]</f>
        <v>91200</v>
      </c>
      <c r="V2326" s="8">
        <f>Table3[[#This Row],[Revenue]]-Table3[[#This Row],[Total Discount]]</f>
        <v>364800</v>
      </c>
    </row>
    <row r="2327" spans="1:22" x14ac:dyDescent="0.35">
      <c r="A2327">
        <v>2323</v>
      </c>
      <c r="B2327" t="s">
        <v>5757</v>
      </c>
      <c r="C2327" s="5">
        <v>42355</v>
      </c>
      <c r="D2327" s="6">
        <v>2015</v>
      </c>
      <c r="E2327" s="5" t="s">
        <v>66</v>
      </c>
      <c r="F2327" s="7">
        <v>17</v>
      </c>
      <c r="G2327" t="s">
        <v>51</v>
      </c>
      <c r="H2327" t="s">
        <v>25</v>
      </c>
      <c r="I2327" t="s">
        <v>1200</v>
      </c>
      <c r="J2327" t="s">
        <v>27</v>
      </c>
      <c r="K2327" t="s">
        <v>38</v>
      </c>
      <c r="L2327">
        <v>48205</v>
      </c>
      <c r="M2327" t="s">
        <v>1824</v>
      </c>
      <c r="N2327" t="s">
        <v>40</v>
      </c>
      <c r="O2327" t="s">
        <v>71</v>
      </c>
      <c r="P2327" t="s">
        <v>1825</v>
      </c>
      <c r="Q2327" s="8">
        <v>12000</v>
      </c>
      <c r="R2327">
        <v>4</v>
      </c>
      <c r="S2327" s="8">
        <f>Table3[[#This Row],[Harga]]*Table3[[#This Row],[Quantity]]</f>
        <v>48000</v>
      </c>
      <c r="T2327">
        <v>0</v>
      </c>
      <c r="U2327" s="8">
        <f>Table3[[#This Row],[Discount]]*Table3[[#This Row],[Revenue]]</f>
        <v>0</v>
      </c>
      <c r="V2327" s="8">
        <f>Table3[[#This Row],[Revenue]]-Table3[[#This Row],[Total Discount]]</f>
        <v>48000</v>
      </c>
    </row>
    <row r="2328" spans="1:22" x14ac:dyDescent="0.35">
      <c r="A2328">
        <v>2324</v>
      </c>
      <c r="B2328" t="s">
        <v>5758</v>
      </c>
      <c r="C2328" s="5">
        <v>42866</v>
      </c>
      <c r="D2328" s="6">
        <v>2017</v>
      </c>
      <c r="E2328" s="5" t="s">
        <v>87</v>
      </c>
      <c r="F2328" s="7">
        <v>11</v>
      </c>
      <c r="G2328" t="s">
        <v>51</v>
      </c>
      <c r="H2328" t="s">
        <v>139</v>
      </c>
      <c r="I2328" t="s">
        <v>2311</v>
      </c>
      <c r="J2328" t="s">
        <v>75</v>
      </c>
      <c r="K2328" t="s">
        <v>420</v>
      </c>
      <c r="L2328">
        <v>78745</v>
      </c>
      <c r="M2328" t="s">
        <v>5152</v>
      </c>
      <c r="N2328" t="s">
        <v>40</v>
      </c>
      <c r="O2328" t="s">
        <v>96</v>
      </c>
      <c r="P2328" t="s">
        <v>5153</v>
      </c>
      <c r="Q2328" s="8">
        <v>8000</v>
      </c>
      <c r="R2328">
        <v>2</v>
      </c>
      <c r="S2328" s="8">
        <f>Table3[[#This Row],[Harga]]*Table3[[#This Row],[Quantity]]</f>
        <v>16000</v>
      </c>
      <c r="T2328">
        <v>0.2</v>
      </c>
      <c r="U2328" s="8">
        <f>Table3[[#This Row],[Discount]]*Table3[[#This Row],[Revenue]]</f>
        <v>3200</v>
      </c>
      <c r="V2328" s="8">
        <f>Table3[[#This Row],[Revenue]]-Table3[[#This Row],[Total Discount]]</f>
        <v>12800</v>
      </c>
    </row>
    <row r="2329" spans="1:22" x14ac:dyDescent="0.35">
      <c r="A2329">
        <v>2325</v>
      </c>
      <c r="B2329" t="s">
        <v>5759</v>
      </c>
      <c r="C2329" s="5">
        <v>42545</v>
      </c>
      <c r="D2329" s="6">
        <v>2016</v>
      </c>
      <c r="E2329" s="5" t="s">
        <v>34</v>
      </c>
      <c r="F2329" s="7">
        <v>24</v>
      </c>
      <c r="G2329" t="s">
        <v>35</v>
      </c>
      <c r="H2329" t="s">
        <v>25</v>
      </c>
      <c r="I2329" t="s">
        <v>4667</v>
      </c>
      <c r="J2329" t="s">
        <v>37</v>
      </c>
      <c r="K2329" t="s">
        <v>151</v>
      </c>
      <c r="L2329">
        <v>77095</v>
      </c>
      <c r="M2329" t="s">
        <v>2809</v>
      </c>
      <c r="N2329" t="s">
        <v>40</v>
      </c>
      <c r="O2329" t="s">
        <v>78</v>
      </c>
      <c r="P2329" t="s">
        <v>2810</v>
      </c>
      <c r="Q2329" s="8">
        <v>35000</v>
      </c>
      <c r="R2329">
        <v>2</v>
      </c>
      <c r="S2329" s="8">
        <f>Table3[[#This Row],[Harga]]*Table3[[#This Row],[Quantity]]</f>
        <v>70000</v>
      </c>
      <c r="T2329">
        <v>0.8</v>
      </c>
      <c r="U2329" s="8">
        <f>Table3[[#This Row],[Discount]]*Table3[[#This Row],[Revenue]]</f>
        <v>56000</v>
      </c>
      <c r="V2329" s="8">
        <f>Table3[[#This Row],[Revenue]]-Table3[[#This Row],[Total Discount]]</f>
        <v>14000</v>
      </c>
    </row>
    <row r="2330" spans="1:22" x14ac:dyDescent="0.35">
      <c r="A2330">
        <v>2326</v>
      </c>
      <c r="B2330" t="s">
        <v>5760</v>
      </c>
      <c r="C2330" s="5">
        <v>42507</v>
      </c>
      <c r="D2330" s="6">
        <v>2016</v>
      </c>
      <c r="E2330" s="5" t="s">
        <v>87</v>
      </c>
      <c r="F2330" s="7">
        <v>17</v>
      </c>
      <c r="G2330" t="s">
        <v>51</v>
      </c>
      <c r="H2330" t="s">
        <v>139</v>
      </c>
      <c r="I2330" t="s">
        <v>733</v>
      </c>
      <c r="J2330" t="s">
        <v>27</v>
      </c>
      <c r="K2330" t="s">
        <v>545</v>
      </c>
      <c r="L2330">
        <v>6708</v>
      </c>
      <c r="M2330" t="s">
        <v>2028</v>
      </c>
      <c r="N2330" t="s">
        <v>40</v>
      </c>
      <c r="O2330" t="s">
        <v>790</v>
      </c>
      <c r="P2330" t="s">
        <v>2029</v>
      </c>
      <c r="Q2330" s="8">
        <v>28000</v>
      </c>
      <c r="R2330">
        <v>7</v>
      </c>
      <c r="S2330" s="8">
        <f>Table3[[#This Row],[Harga]]*Table3[[#This Row],[Quantity]]</f>
        <v>196000</v>
      </c>
      <c r="T2330">
        <v>0</v>
      </c>
      <c r="U2330" s="8">
        <f>Table3[[#This Row],[Discount]]*Table3[[#This Row],[Revenue]]</f>
        <v>0</v>
      </c>
      <c r="V2330" s="8">
        <f>Table3[[#This Row],[Revenue]]-Table3[[#This Row],[Total Discount]]</f>
        <v>196000</v>
      </c>
    </row>
    <row r="2331" spans="1:22" x14ac:dyDescent="0.35">
      <c r="A2331">
        <v>2327</v>
      </c>
      <c r="B2331" t="s">
        <v>5761</v>
      </c>
      <c r="C2331" s="5">
        <v>42915</v>
      </c>
      <c r="D2331" s="6">
        <v>2017</v>
      </c>
      <c r="E2331" s="5" t="s">
        <v>34</v>
      </c>
      <c r="F2331" s="7">
        <v>29</v>
      </c>
      <c r="G2331" t="s">
        <v>24</v>
      </c>
      <c r="H2331" t="s">
        <v>59</v>
      </c>
      <c r="I2331" t="s">
        <v>3285</v>
      </c>
      <c r="J2331" t="s">
        <v>27</v>
      </c>
      <c r="K2331" t="s">
        <v>354</v>
      </c>
      <c r="L2331">
        <v>90049</v>
      </c>
      <c r="M2331" t="s">
        <v>3057</v>
      </c>
      <c r="N2331" t="s">
        <v>40</v>
      </c>
      <c r="O2331" t="s">
        <v>71</v>
      </c>
      <c r="P2331" t="s">
        <v>3058</v>
      </c>
      <c r="Q2331" s="8">
        <v>896000</v>
      </c>
      <c r="R2331">
        <v>5</v>
      </c>
      <c r="S2331" s="8">
        <f>Table3[[#This Row],[Harga]]*Table3[[#This Row],[Quantity]]</f>
        <v>4480000</v>
      </c>
      <c r="T2331">
        <v>0.2</v>
      </c>
      <c r="U2331" s="8">
        <f>Table3[[#This Row],[Discount]]*Table3[[#This Row],[Revenue]]</f>
        <v>896000</v>
      </c>
      <c r="V2331" s="8">
        <f>Table3[[#This Row],[Revenue]]-Table3[[#This Row],[Total Discount]]</f>
        <v>3584000</v>
      </c>
    </row>
    <row r="2332" spans="1:22" x14ac:dyDescent="0.35">
      <c r="A2332">
        <v>2328</v>
      </c>
      <c r="B2332" t="s">
        <v>5762</v>
      </c>
      <c r="C2332" s="5">
        <v>41729</v>
      </c>
      <c r="D2332" s="6">
        <v>2014</v>
      </c>
      <c r="E2332" s="5" t="s">
        <v>159</v>
      </c>
      <c r="F2332" s="7">
        <v>31</v>
      </c>
      <c r="G2332" t="s">
        <v>24</v>
      </c>
      <c r="H2332" t="s">
        <v>25</v>
      </c>
      <c r="I2332" t="s">
        <v>607</v>
      </c>
      <c r="J2332" t="s">
        <v>27</v>
      </c>
      <c r="K2332" t="s">
        <v>28</v>
      </c>
      <c r="L2332">
        <v>19120</v>
      </c>
      <c r="M2332" t="s">
        <v>5763</v>
      </c>
      <c r="N2332" t="s">
        <v>40</v>
      </c>
      <c r="O2332" t="s">
        <v>71</v>
      </c>
      <c r="P2332" t="s">
        <v>5764</v>
      </c>
      <c r="Q2332" s="8">
        <v>1000</v>
      </c>
      <c r="R2332">
        <v>1</v>
      </c>
      <c r="S2332" s="8">
        <f>Table3[[#This Row],[Harga]]*Table3[[#This Row],[Quantity]]</f>
        <v>1000</v>
      </c>
      <c r="T2332">
        <v>0.7</v>
      </c>
      <c r="U2332" s="8">
        <f>Table3[[#This Row],[Discount]]*Table3[[#This Row],[Revenue]]</f>
        <v>700</v>
      </c>
      <c r="V2332" s="8">
        <f>Table3[[#This Row],[Revenue]]-Table3[[#This Row],[Total Discount]]</f>
        <v>300</v>
      </c>
    </row>
    <row r="2333" spans="1:22" x14ac:dyDescent="0.35">
      <c r="A2333">
        <v>2329</v>
      </c>
      <c r="B2333" t="s">
        <v>5765</v>
      </c>
      <c r="C2333" s="5">
        <v>41989</v>
      </c>
      <c r="D2333" s="6">
        <v>2014</v>
      </c>
      <c r="E2333" s="5" t="s">
        <v>66</v>
      </c>
      <c r="F2333" s="7">
        <v>16</v>
      </c>
      <c r="G2333" t="s">
        <v>35</v>
      </c>
      <c r="H2333" t="s">
        <v>139</v>
      </c>
      <c r="I2333" t="s">
        <v>5001</v>
      </c>
      <c r="J2333" t="s">
        <v>27</v>
      </c>
      <c r="K2333" t="s">
        <v>100</v>
      </c>
      <c r="L2333">
        <v>77340</v>
      </c>
      <c r="M2333" t="s">
        <v>1920</v>
      </c>
      <c r="N2333" t="s">
        <v>40</v>
      </c>
      <c r="O2333" t="s">
        <v>63</v>
      </c>
      <c r="P2333" t="s">
        <v>1921</v>
      </c>
      <c r="Q2333" s="8">
        <v>7000</v>
      </c>
      <c r="R2333">
        <v>7</v>
      </c>
      <c r="S2333" s="8">
        <f>Table3[[#This Row],[Harga]]*Table3[[#This Row],[Quantity]]</f>
        <v>49000</v>
      </c>
      <c r="T2333">
        <v>0.2</v>
      </c>
      <c r="U2333" s="8">
        <f>Table3[[#This Row],[Discount]]*Table3[[#This Row],[Revenue]]</f>
        <v>9800</v>
      </c>
      <c r="V2333" s="8">
        <f>Table3[[#This Row],[Revenue]]-Table3[[#This Row],[Total Discount]]</f>
        <v>39200</v>
      </c>
    </row>
    <row r="2334" spans="1:22" x14ac:dyDescent="0.35">
      <c r="A2334">
        <v>2330</v>
      </c>
      <c r="B2334" t="s">
        <v>5766</v>
      </c>
      <c r="C2334" s="5">
        <v>42873</v>
      </c>
      <c r="D2334" s="6">
        <v>2017</v>
      </c>
      <c r="E2334" s="5" t="s">
        <v>87</v>
      </c>
      <c r="F2334" s="7">
        <v>18</v>
      </c>
      <c r="G2334" t="s">
        <v>35</v>
      </c>
      <c r="H2334" t="s">
        <v>25</v>
      </c>
      <c r="I2334" t="s">
        <v>2338</v>
      </c>
      <c r="J2334" t="s">
        <v>27</v>
      </c>
      <c r="K2334" t="s">
        <v>236</v>
      </c>
      <c r="L2334">
        <v>97206</v>
      </c>
      <c r="M2334" t="s">
        <v>2886</v>
      </c>
      <c r="N2334" t="s">
        <v>135</v>
      </c>
      <c r="O2334" t="s">
        <v>136</v>
      </c>
      <c r="P2334" t="s">
        <v>4413</v>
      </c>
      <c r="Q2334" s="8">
        <v>2576000</v>
      </c>
      <c r="R2334">
        <v>2</v>
      </c>
      <c r="S2334" s="8">
        <f>Table3[[#This Row],[Harga]]*Table3[[#This Row],[Quantity]]</f>
        <v>5152000</v>
      </c>
      <c r="T2334">
        <v>0.2</v>
      </c>
      <c r="U2334" s="8">
        <f>Table3[[#This Row],[Discount]]*Table3[[#This Row],[Revenue]]</f>
        <v>1030400</v>
      </c>
      <c r="V2334" s="8">
        <f>Table3[[#This Row],[Revenue]]-Table3[[#This Row],[Total Discount]]</f>
        <v>4121600</v>
      </c>
    </row>
    <row r="2335" spans="1:22" x14ac:dyDescent="0.35">
      <c r="A2335">
        <v>2331</v>
      </c>
      <c r="B2335" t="s">
        <v>5767</v>
      </c>
      <c r="C2335" s="5">
        <v>42136</v>
      </c>
      <c r="D2335" s="6">
        <v>2015</v>
      </c>
      <c r="E2335" s="5" t="s">
        <v>87</v>
      </c>
      <c r="F2335" s="7">
        <v>12</v>
      </c>
      <c r="G2335" t="s">
        <v>51</v>
      </c>
      <c r="H2335" t="s">
        <v>25</v>
      </c>
      <c r="I2335" t="s">
        <v>2002</v>
      </c>
      <c r="J2335" t="s">
        <v>27</v>
      </c>
      <c r="K2335" t="s">
        <v>283</v>
      </c>
      <c r="L2335">
        <v>80027</v>
      </c>
      <c r="M2335" t="s">
        <v>5768</v>
      </c>
      <c r="N2335" t="s">
        <v>135</v>
      </c>
      <c r="O2335" t="s">
        <v>136</v>
      </c>
      <c r="P2335" t="s">
        <v>5769</v>
      </c>
      <c r="Q2335" s="8">
        <v>202000</v>
      </c>
      <c r="R2335">
        <v>2</v>
      </c>
      <c r="S2335" s="8">
        <f>Table3[[#This Row],[Harga]]*Table3[[#This Row],[Quantity]]</f>
        <v>404000</v>
      </c>
      <c r="T2335">
        <v>0.2</v>
      </c>
      <c r="U2335" s="8">
        <f>Table3[[#This Row],[Discount]]*Table3[[#This Row],[Revenue]]</f>
        <v>80800</v>
      </c>
      <c r="V2335" s="8">
        <f>Table3[[#This Row],[Revenue]]-Table3[[#This Row],[Total Discount]]</f>
        <v>323200</v>
      </c>
    </row>
    <row r="2336" spans="1:22" x14ac:dyDescent="0.35">
      <c r="A2336">
        <v>2332</v>
      </c>
      <c r="B2336" t="s">
        <v>5770</v>
      </c>
      <c r="C2336" s="5">
        <v>43072</v>
      </c>
      <c r="D2336" s="6">
        <v>2017</v>
      </c>
      <c r="E2336" s="5" t="s">
        <v>66</v>
      </c>
      <c r="F2336" s="7">
        <v>3</v>
      </c>
      <c r="G2336" t="s">
        <v>35</v>
      </c>
      <c r="H2336" t="s">
        <v>25</v>
      </c>
      <c r="I2336" t="s">
        <v>2458</v>
      </c>
      <c r="J2336" t="s">
        <v>75</v>
      </c>
      <c r="K2336" t="s">
        <v>545</v>
      </c>
      <c r="L2336">
        <v>98115</v>
      </c>
      <c r="M2336" t="s">
        <v>2321</v>
      </c>
      <c r="N2336" t="s">
        <v>30</v>
      </c>
      <c r="O2336" t="s">
        <v>48</v>
      </c>
      <c r="P2336" t="s">
        <v>2322</v>
      </c>
      <c r="Q2336" s="8">
        <v>653000</v>
      </c>
      <c r="R2336">
        <v>2</v>
      </c>
      <c r="S2336" s="8">
        <f>Table3[[#This Row],[Harga]]*Table3[[#This Row],[Quantity]]</f>
        <v>1306000</v>
      </c>
      <c r="T2336">
        <v>0</v>
      </c>
      <c r="U2336" s="8">
        <f>Table3[[#This Row],[Discount]]*Table3[[#This Row],[Revenue]]</f>
        <v>0</v>
      </c>
      <c r="V2336" s="8">
        <f>Table3[[#This Row],[Revenue]]-Table3[[#This Row],[Total Discount]]</f>
        <v>1306000</v>
      </c>
    </row>
    <row r="2337" spans="1:22" x14ac:dyDescent="0.35">
      <c r="A2337">
        <v>2333</v>
      </c>
      <c r="B2337" t="s">
        <v>5771</v>
      </c>
      <c r="C2337" s="5">
        <v>42350</v>
      </c>
      <c r="D2337" s="6">
        <v>2015</v>
      </c>
      <c r="E2337" s="5" t="s">
        <v>66</v>
      </c>
      <c r="F2337" s="7">
        <v>12</v>
      </c>
      <c r="G2337" t="s">
        <v>24</v>
      </c>
      <c r="H2337" t="s">
        <v>139</v>
      </c>
      <c r="I2337" t="s">
        <v>399</v>
      </c>
      <c r="J2337" t="s">
        <v>27</v>
      </c>
      <c r="K2337" t="s">
        <v>141</v>
      </c>
      <c r="L2337">
        <v>21215</v>
      </c>
      <c r="M2337" t="s">
        <v>976</v>
      </c>
      <c r="N2337" t="s">
        <v>40</v>
      </c>
      <c r="O2337" t="s">
        <v>96</v>
      </c>
      <c r="P2337" t="s">
        <v>977</v>
      </c>
      <c r="Q2337" s="8">
        <v>3000</v>
      </c>
      <c r="R2337">
        <v>3</v>
      </c>
      <c r="S2337" s="8">
        <f>Table3[[#This Row],[Harga]]*Table3[[#This Row],[Quantity]]</f>
        <v>9000</v>
      </c>
      <c r="T2337">
        <v>0</v>
      </c>
      <c r="U2337" s="8">
        <f>Table3[[#This Row],[Discount]]*Table3[[#This Row],[Revenue]]</f>
        <v>0</v>
      </c>
      <c r="V2337" s="8">
        <f>Table3[[#This Row],[Revenue]]-Table3[[#This Row],[Total Discount]]</f>
        <v>9000</v>
      </c>
    </row>
    <row r="2338" spans="1:22" x14ac:dyDescent="0.35">
      <c r="A2338">
        <v>2334</v>
      </c>
      <c r="B2338" t="s">
        <v>5772</v>
      </c>
      <c r="C2338" s="5">
        <v>42287</v>
      </c>
      <c r="D2338" s="6">
        <v>2015</v>
      </c>
      <c r="E2338" s="5" t="s">
        <v>44</v>
      </c>
      <c r="F2338" s="7">
        <v>10</v>
      </c>
      <c r="G2338" t="s">
        <v>35</v>
      </c>
      <c r="H2338" t="s">
        <v>25</v>
      </c>
      <c r="I2338" t="s">
        <v>1185</v>
      </c>
      <c r="J2338" t="s">
        <v>37</v>
      </c>
      <c r="K2338" t="s">
        <v>141</v>
      </c>
      <c r="L2338">
        <v>94109</v>
      </c>
      <c r="M2338" t="s">
        <v>1700</v>
      </c>
      <c r="N2338" t="s">
        <v>40</v>
      </c>
      <c r="O2338" t="s">
        <v>63</v>
      </c>
      <c r="P2338" t="s">
        <v>1701</v>
      </c>
      <c r="Q2338" s="8">
        <v>33000</v>
      </c>
      <c r="R2338">
        <v>7</v>
      </c>
      <c r="S2338" s="8">
        <f>Table3[[#This Row],[Harga]]*Table3[[#This Row],[Quantity]]</f>
        <v>231000</v>
      </c>
      <c r="T2338">
        <v>0</v>
      </c>
      <c r="U2338" s="8">
        <f>Table3[[#This Row],[Discount]]*Table3[[#This Row],[Revenue]]</f>
        <v>0</v>
      </c>
      <c r="V2338" s="8">
        <f>Table3[[#This Row],[Revenue]]-Table3[[#This Row],[Total Discount]]</f>
        <v>231000</v>
      </c>
    </row>
    <row r="2339" spans="1:22" x14ac:dyDescent="0.35">
      <c r="A2339">
        <v>2335</v>
      </c>
      <c r="B2339" t="s">
        <v>5773</v>
      </c>
      <c r="C2339" s="5">
        <v>42112</v>
      </c>
      <c r="D2339" s="6">
        <v>2015</v>
      </c>
      <c r="E2339" s="5" t="s">
        <v>58</v>
      </c>
      <c r="F2339" s="7">
        <v>18</v>
      </c>
      <c r="G2339" t="s">
        <v>51</v>
      </c>
      <c r="H2339" t="s">
        <v>139</v>
      </c>
      <c r="I2339" t="s">
        <v>1827</v>
      </c>
      <c r="J2339" t="s">
        <v>75</v>
      </c>
      <c r="K2339" t="s">
        <v>141</v>
      </c>
      <c r="L2339">
        <v>90004</v>
      </c>
      <c r="M2339" t="s">
        <v>5774</v>
      </c>
      <c r="N2339" t="s">
        <v>40</v>
      </c>
      <c r="O2339" t="s">
        <v>84</v>
      </c>
      <c r="P2339" t="s">
        <v>5775</v>
      </c>
      <c r="Q2339" s="8">
        <v>948000</v>
      </c>
      <c r="R2339">
        <v>7</v>
      </c>
      <c r="S2339" s="8">
        <f>Table3[[#This Row],[Harga]]*Table3[[#This Row],[Quantity]]</f>
        <v>6636000</v>
      </c>
      <c r="T2339">
        <v>0</v>
      </c>
      <c r="U2339" s="8">
        <f>Table3[[#This Row],[Discount]]*Table3[[#This Row],[Revenue]]</f>
        <v>0</v>
      </c>
      <c r="V2339" s="8">
        <f>Table3[[#This Row],[Revenue]]-Table3[[#This Row],[Total Discount]]</f>
        <v>6636000</v>
      </c>
    </row>
    <row r="2340" spans="1:22" x14ac:dyDescent="0.35">
      <c r="A2340">
        <v>2336</v>
      </c>
      <c r="B2340" t="s">
        <v>5776</v>
      </c>
      <c r="C2340" s="5">
        <v>41797</v>
      </c>
      <c r="D2340" s="6">
        <v>2014</v>
      </c>
      <c r="E2340" s="5" t="s">
        <v>34</v>
      </c>
      <c r="F2340" s="7">
        <v>7</v>
      </c>
      <c r="G2340" t="s">
        <v>35</v>
      </c>
      <c r="H2340" t="s">
        <v>25</v>
      </c>
      <c r="I2340" t="s">
        <v>5777</v>
      </c>
      <c r="J2340" t="s">
        <v>27</v>
      </c>
      <c r="K2340" t="s">
        <v>61</v>
      </c>
      <c r="L2340">
        <v>60505</v>
      </c>
      <c r="M2340" t="s">
        <v>5778</v>
      </c>
      <c r="N2340" t="s">
        <v>30</v>
      </c>
      <c r="O2340" t="s">
        <v>48</v>
      </c>
      <c r="P2340" t="s">
        <v>5779</v>
      </c>
      <c r="Q2340" s="8">
        <v>269000</v>
      </c>
      <c r="R2340">
        <v>3</v>
      </c>
      <c r="S2340" s="8">
        <f>Table3[[#This Row],[Harga]]*Table3[[#This Row],[Quantity]]</f>
        <v>807000</v>
      </c>
      <c r="T2340">
        <v>0.5</v>
      </c>
      <c r="U2340" s="8">
        <f>Table3[[#This Row],[Discount]]*Table3[[#This Row],[Revenue]]</f>
        <v>403500</v>
      </c>
      <c r="V2340" s="8">
        <f>Table3[[#This Row],[Revenue]]-Table3[[#This Row],[Total Discount]]</f>
        <v>403500</v>
      </c>
    </row>
    <row r="2341" spans="1:22" x14ac:dyDescent="0.35">
      <c r="A2341">
        <v>2337</v>
      </c>
      <c r="B2341" t="s">
        <v>5780</v>
      </c>
      <c r="C2341" s="5">
        <v>42979</v>
      </c>
      <c r="D2341" s="6">
        <v>2017</v>
      </c>
      <c r="E2341" s="5" t="s">
        <v>111</v>
      </c>
      <c r="F2341" s="7">
        <v>1</v>
      </c>
      <c r="G2341" t="s">
        <v>51</v>
      </c>
      <c r="H2341" t="s">
        <v>139</v>
      </c>
      <c r="I2341" t="s">
        <v>1322</v>
      </c>
      <c r="J2341" t="s">
        <v>75</v>
      </c>
      <c r="K2341" t="s">
        <v>113</v>
      </c>
      <c r="L2341">
        <v>98103</v>
      </c>
      <c r="M2341" t="s">
        <v>1817</v>
      </c>
      <c r="N2341" t="s">
        <v>40</v>
      </c>
      <c r="O2341" t="s">
        <v>96</v>
      </c>
      <c r="P2341" t="s">
        <v>1818</v>
      </c>
      <c r="Q2341" s="8">
        <v>23000</v>
      </c>
      <c r="R2341">
        <v>1</v>
      </c>
      <c r="S2341" s="8">
        <f>Table3[[#This Row],[Harga]]*Table3[[#This Row],[Quantity]]</f>
        <v>23000</v>
      </c>
      <c r="T2341">
        <v>0</v>
      </c>
      <c r="U2341" s="8">
        <f>Table3[[#This Row],[Discount]]*Table3[[#This Row],[Revenue]]</f>
        <v>0</v>
      </c>
      <c r="V2341" s="8">
        <f>Table3[[#This Row],[Revenue]]-Table3[[#This Row],[Total Discount]]</f>
        <v>23000</v>
      </c>
    </row>
    <row r="2342" spans="1:22" x14ac:dyDescent="0.35">
      <c r="A2342">
        <v>2338</v>
      </c>
      <c r="B2342" t="s">
        <v>5781</v>
      </c>
      <c r="C2342" s="5">
        <v>42512</v>
      </c>
      <c r="D2342" s="6">
        <v>2016</v>
      </c>
      <c r="E2342" s="5" t="s">
        <v>87</v>
      </c>
      <c r="F2342" s="7">
        <v>22</v>
      </c>
      <c r="G2342" t="s">
        <v>51</v>
      </c>
      <c r="H2342" t="s">
        <v>139</v>
      </c>
      <c r="I2342" t="s">
        <v>1083</v>
      </c>
      <c r="J2342" t="s">
        <v>27</v>
      </c>
      <c r="K2342" t="s">
        <v>133</v>
      </c>
      <c r="L2342">
        <v>30605</v>
      </c>
      <c r="M2342" t="s">
        <v>4401</v>
      </c>
      <c r="N2342" t="s">
        <v>40</v>
      </c>
      <c r="O2342" t="s">
        <v>41</v>
      </c>
      <c r="P2342" t="s">
        <v>4402</v>
      </c>
      <c r="Q2342" s="8">
        <v>16000</v>
      </c>
      <c r="R2342">
        <v>3</v>
      </c>
      <c r="S2342" s="8">
        <f>Table3[[#This Row],[Harga]]*Table3[[#This Row],[Quantity]]</f>
        <v>48000</v>
      </c>
      <c r="T2342">
        <v>0</v>
      </c>
      <c r="U2342" s="8">
        <f>Table3[[#This Row],[Discount]]*Table3[[#This Row],[Revenue]]</f>
        <v>0</v>
      </c>
      <c r="V2342" s="8">
        <f>Table3[[#This Row],[Revenue]]-Table3[[#This Row],[Total Discount]]</f>
        <v>48000</v>
      </c>
    </row>
    <row r="2343" spans="1:22" x14ac:dyDescent="0.35">
      <c r="A2343">
        <v>2339</v>
      </c>
      <c r="B2343" t="s">
        <v>5782</v>
      </c>
      <c r="C2343" s="5">
        <v>42685</v>
      </c>
      <c r="D2343" s="6">
        <v>2016</v>
      </c>
      <c r="E2343" s="5" t="s">
        <v>23</v>
      </c>
      <c r="F2343" s="7">
        <v>11</v>
      </c>
      <c r="G2343" t="s">
        <v>24</v>
      </c>
      <c r="H2343" t="s">
        <v>25</v>
      </c>
      <c r="I2343" t="s">
        <v>4556</v>
      </c>
      <c r="J2343" t="s">
        <v>75</v>
      </c>
      <c r="K2343" t="s">
        <v>166</v>
      </c>
      <c r="L2343">
        <v>32712</v>
      </c>
      <c r="M2343" t="s">
        <v>4049</v>
      </c>
      <c r="N2343" t="s">
        <v>40</v>
      </c>
      <c r="O2343" t="s">
        <v>71</v>
      </c>
      <c r="P2343" t="s">
        <v>4050</v>
      </c>
      <c r="Q2343" s="8">
        <v>50000</v>
      </c>
      <c r="R2343">
        <v>2</v>
      </c>
      <c r="S2343" s="8">
        <f>Table3[[#This Row],[Harga]]*Table3[[#This Row],[Quantity]]</f>
        <v>100000</v>
      </c>
      <c r="T2343">
        <v>0.7</v>
      </c>
      <c r="U2343" s="8">
        <f>Table3[[#This Row],[Discount]]*Table3[[#This Row],[Revenue]]</f>
        <v>70000</v>
      </c>
      <c r="V2343" s="8">
        <f>Table3[[#This Row],[Revenue]]-Table3[[#This Row],[Total Discount]]</f>
        <v>30000</v>
      </c>
    </row>
    <row r="2344" spans="1:22" x14ac:dyDescent="0.35">
      <c r="A2344">
        <v>2340</v>
      </c>
      <c r="B2344" t="s">
        <v>5783</v>
      </c>
      <c r="C2344" s="5">
        <v>41968</v>
      </c>
      <c r="D2344" s="6">
        <v>2014</v>
      </c>
      <c r="E2344" s="5" t="s">
        <v>23</v>
      </c>
      <c r="F2344" s="7">
        <v>25</v>
      </c>
      <c r="G2344" t="s">
        <v>67</v>
      </c>
      <c r="H2344" t="s">
        <v>139</v>
      </c>
      <c r="I2344" t="s">
        <v>2537</v>
      </c>
      <c r="J2344" t="s">
        <v>75</v>
      </c>
      <c r="K2344" t="s">
        <v>100</v>
      </c>
      <c r="L2344">
        <v>10009</v>
      </c>
      <c r="M2344" t="s">
        <v>3747</v>
      </c>
      <c r="N2344" t="s">
        <v>40</v>
      </c>
      <c r="O2344" t="s">
        <v>84</v>
      </c>
      <c r="P2344" t="s">
        <v>3748</v>
      </c>
      <c r="Q2344" s="8">
        <v>1118000</v>
      </c>
      <c r="R2344">
        <v>4</v>
      </c>
      <c r="S2344" s="8">
        <f>Table3[[#This Row],[Harga]]*Table3[[#This Row],[Quantity]]</f>
        <v>4472000</v>
      </c>
      <c r="T2344">
        <v>0</v>
      </c>
      <c r="U2344" s="8">
        <f>Table3[[#This Row],[Discount]]*Table3[[#This Row],[Revenue]]</f>
        <v>0</v>
      </c>
      <c r="V2344" s="8">
        <f>Table3[[#This Row],[Revenue]]-Table3[[#This Row],[Total Discount]]</f>
        <v>4472000</v>
      </c>
    </row>
    <row r="2345" spans="1:22" x14ac:dyDescent="0.35">
      <c r="A2345">
        <v>2341</v>
      </c>
      <c r="B2345" t="s">
        <v>5784</v>
      </c>
      <c r="C2345" s="5">
        <v>41950</v>
      </c>
      <c r="D2345" s="6">
        <v>2014</v>
      </c>
      <c r="E2345" s="5" t="s">
        <v>23</v>
      </c>
      <c r="F2345" s="7">
        <v>7</v>
      </c>
      <c r="G2345" t="s">
        <v>35</v>
      </c>
      <c r="H2345" t="s">
        <v>25</v>
      </c>
      <c r="I2345" t="s">
        <v>170</v>
      </c>
      <c r="J2345" t="s">
        <v>27</v>
      </c>
      <c r="K2345" t="s">
        <v>354</v>
      </c>
      <c r="L2345">
        <v>94110</v>
      </c>
      <c r="M2345" t="s">
        <v>2247</v>
      </c>
      <c r="N2345" t="s">
        <v>40</v>
      </c>
      <c r="O2345" t="s">
        <v>71</v>
      </c>
      <c r="P2345" t="s">
        <v>2248</v>
      </c>
      <c r="Q2345" s="8">
        <v>141000</v>
      </c>
      <c r="R2345">
        <v>7</v>
      </c>
      <c r="S2345" s="8">
        <f>Table3[[#This Row],[Harga]]*Table3[[#This Row],[Quantity]]</f>
        <v>987000</v>
      </c>
      <c r="T2345">
        <v>0.2</v>
      </c>
      <c r="U2345" s="8">
        <f>Table3[[#This Row],[Discount]]*Table3[[#This Row],[Revenue]]</f>
        <v>197400</v>
      </c>
      <c r="V2345" s="8">
        <f>Table3[[#This Row],[Revenue]]-Table3[[#This Row],[Total Discount]]</f>
        <v>789600</v>
      </c>
    </row>
    <row r="2346" spans="1:22" x14ac:dyDescent="0.35">
      <c r="A2346">
        <v>2342</v>
      </c>
      <c r="B2346" t="s">
        <v>5785</v>
      </c>
      <c r="C2346" s="5">
        <v>42569</v>
      </c>
      <c r="D2346" s="6">
        <v>2016</v>
      </c>
      <c r="E2346" s="5" t="s">
        <v>104</v>
      </c>
      <c r="F2346" s="7">
        <v>18</v>
      </c>
      <c r="G2346" t="s">
        <v>35</v>
      </c>
      <c r="H2346" t="s">
        <v>25</v>
      </c>
      <c r="I2346" t="s">
        <v>3524</v>
      </c>
      <c r="J2346" t="s">
        <v>27</v>
      </c>
      <c r="K2346" t="s">
        <v>193</v>
      </c>
      <c r="L2346">
        <v>75217</v>
      </c>
      <c r="M2346" t="s">
        <v>5786</v>
      </c>
      <c r="N2346" t="s">
        <v>135</v>
      </c>
      <c r="O2346" t="s">
        <v>162</v>
      </c>
      <c r="P2346" t="s">
        <v>5787</v>
      </c>
      <c r="Q2346" s="8">
        <v>16000</v>
      </c>
      <c r="R2346">
        <v>3</v>
      </c>
      <c r="S2346" s="8">
        <f>Table3[[#This Row],[Harga]]*Table3[[#This Row],[Quantity]]</f>
        <v>48000</v>
      </c>
      <c r="T2346">
        <v>0.2</v>
      </c>
      <c r="U2346" s="8">
        <f>Table3[[#This Row],[Discount]]*Table3[[#This Row],[Revenue]]</f>
        <v>9600</v>
      </c>
      <c r="V2346" s="8">
        <f>Table3[[#This Row],[Revenue]]-Table3[[#This Row],[Total Discount]]</f>
        <v>38400</v>
      </c>
    </row>
    <row r="2347" spans="1:22" x14ac:dyDescent="0.35">
      <c r="A2347">
        <v>2343</v>
      </c>
      <c r="B2347" t="s">
        <v>5788</v>
      </c>
      <c r="C2347" s="5">
        <v>42092</v>
      </c>
      <c r="D2347" s="6">
        <v>2015</v>
      </c>
      <c r="E2347" s="5" t="s">
        <v>159</v>
      </c>
      <c r="F2347" s="7">
        <v>29</v>
      </c>
      <c r="G2347" t="s">
        <v>51</v>
      </c>
      <c r="H2347" t="s">
        <v>25</v>
      </c>
      <c r="I2347" t="s">
        <v>3303</v>
      </c>
      <c r="J2347" t="s">
        <v>27</v>
      </c>
      <c r="K2347" t="s">
        <v>274</v>
      </c>
      <c r="L2347">
        <v>92105</v>
      </c>
      <c r="M2347" t="s">
        <v>5789</v>
      </c>
      <c r="N2347" t="s">
        <v>40</v>
      </c>
      <c r="O2347" t="s">
        <v>63</v>
      </c>
      <c r="P2347" t="s">
        <v>5790</v>
      </c>
      <c r="Q2347" s="8">
        <v>213000</v>
      </c>
      <c r="R2347">
        <v>6</v>
      </c>
      <c r="S2347" s="8">
        <f>Table3[[#This Row],[Harga]]*Table3[[#This Row],[Quantity]]</f>
        <v>1278000</v>
      </c>
      <c r="T2347">
        <v>0</v>
      </c>
      <c r="U2347" s="8">
        <f>Table3[[#This Row],[Discount]]*Table3[[#This Row],[Revenue]]</f>
        <v>0</v>
      </c>
      <c r="V2347" s="8">
        <f>Table3[[#This Row],[Revenue]]-Table3[[#This Row],[Total Discount]]</f>
        <v>1278000</v>
      </c>
    </row>
    <row r="2348" spans="1:22" x14ac:dyDescent="0.35">
      <c r="A2348">
        <v>2344</v>
      </c>
      <c r="B2348" t="s">
        <v>5791</v>
      </c>
      <c r="C2348" s="5">
        <v>42467</v>
      </c>
      <c r="D2348" s="6">
        <v>2016</v>
      </c>
      <c r="E2348" s="5" t="s">
        <v>58</v>
      </c>
      <c r="F2348" s="7">
        <v>7</v>
      </c>
      <c r="G2348" t="s">
        <v>51</v>
      </c>
      <c r="H2348" t="s">
        <v>139</v>
      </c>
      <c r="I2348" t="s">
        <v>561</v>
      </c>
      <c r="J2348" t="s">
        <v>37</v>
      </c>
      <c r="K2348" t="s">
        <v>100</v>
      </c>
      <c r="L2348">
        <v>10035</v>
      </c>
      <c r="M2348" t="s">
        <v>5792</v>
      </c>
      <c r="N2348" t="s">
        <v>30</v>
      </c>
      <c r="O2348" t="s">
        <v>108</v>
      </c>
      <c r="P2348" t="s">
        <v>5793</v>
      </c>
      <c r="Q2348" s="8">
        <v>659000</v>
      </c>
      <c r="R2348">
        <v>3</v>
      </c>
      <c r="S2348" s="8">
        <f>Table3[[#This Row],[Harga]]*Table3[[#This Row],[Quantity]]</f>
        <v>1977000</v>
      </c>
      <c r="T2348">
        <v>0.1</v>
      </c>
      <c r="U2348" s="8">
        <f>Table3[[#This Row],[Discount]]*Table3[[#This Row],[Revenue]]</f>
        <v>197700</v>
      </c>
      <c r="V2348" s="8">
        <f>Table3[[#This Row],[Revenue]]-Table3[[#This Row],[Total Discount]]</f>
        <v>1779300</v>
      </c>
    </row>
    <row r="2349" spans="1:22" x14ac:dyDescent="0.35">
      <c r="A2349">
        <v>2345</v>
      </c>
      <c r="B2349" t="s">
        <v>5794</v>
      </c>
      <c r="C2349" s="5">
        <v>42168</v>
      </c>
      <c r="D2349" s="6">
        <v>2015</v>
      </c>
      <c r="E2349" s="5" t="s">
        <v>34</v>
      </c>
      <c r="F2349" s="7">
        <v>13</v>
      </c>
      <c r="G2349" t="s">
        <v>67</v>
      </c>
      <c r="H2349" t="s">
        <v>25</v>
      </c>
      <c r="I2349" t="s">
        <v>1935</v>
      </c>
      <c r="J2349" t="s">
        <v>75</v>
      </c>
      <c r="K2349" t="s">
        <v>519</v>
      </c>
      <c r="L2349">
        <v>4240</v>
      </c>
      <c r="M2349" t="s">
        <v>2168</v>
      </c>
      <c r="N2349" t="s">
        <v>40</v>
      </c>
      <c r="O2349" t="s">
        <v>71</v>
      </c>
      <c r="P2349" t="s">
        <v>2169</v>
      </c>
      <c r="Q2349" s="8">
        <v>14000</v>
      </c>
      <c r="R2349">
        <v>2</v>
      </c>
      <c r="S2349" s="8">
        <f>Table3[[#This Row],[Harga]]*Table3[[#This Row],[Quantity]]</f>
        <v>28000</v>
      </c>
      <c r="T2349">
        <v>0</v>
      </c>
      <c r="U2349" s="8">
        <f>Table3[[#This Row],[Discount]]*Table3[[#This Row],[Revenue]]</f>
        <v>0</v>
      </c>
      <c r="V2349" s="8">
        <f>Table3[[#This Row],[Revenue]]-Table3[[#This Row],[Total Discount]]</f>
        <v>28000</v>
      </c>
    </row>
    <row r="2350" spans="1:22" x14ac:dyDescent="0.35">
      <c r="A2350">
        <v>2346</v>
      </c>
      <c r="B2350" t="s">
        <v>5795</v>
      </c>
      <c r="C2350" s="5">
        <v>42053</v>
      </c>
      <c r="D2350" s="6">
        <v>2015</v>
      </c>
      <c r="E2350" s="5" t="s">
        <v>344</v>
      </c>
      <c r="F2350" s="7">
        <v>18</v>
      </c>
      <c r="G2350" t="s">
        <v>51</v>
      </c>
      <c r="H2350" t="s">
        <v>139</v>
      </c>
      <c r="I2350" t="s">
        <v>729</v>
      </c>
      <c r="J2350" t="s">
        <v>27</v>
      </c>
      <c r="K2350" t="s">
        <v>188</v>
      </c>
      <c r="L2350">
        <v>90805</v>
      </c>
      <c r="M2350" t="s">
        <v>3219</v>
      </c>
      <c r="N2350" t="s">
        <v>40</v>
      </c>
      <c r="O2350" t="s">
        <v>41</v>
      </c>
      <c r="P2350" t="s">
        <v>3220</v>
      </c>
      <c r="Q2350" s="8">
        <v>123000</v>
      </c>
      <c r="R2350">
        <v>2</v>
      </c>
      <c r="S2350" s="8">
        <f>Table3[[#This Row],[Harga]]*Table3[[#This Row],[Quantity]]</f>
        <v>246000</v>
      </c>
      <c r="T2350">
        <v>0</v>
      </c>
      <c r="U2350" s="8">
        <f>Table3[[#This Row],[Discount]]*Table3[[#This Row],[Revenue]]</f>
        <v>0</v>
      </c>
      <c r="V2350" s="8">
        <f>Table3[[#This Row],[Revenue]]-Table3[[#This Row],[Total Discount]]</f>
        <v>246000</v>
      </c>
    </row>
    <row r="2351" spans="1:22" x14ac:dyDescent="0.35">
      <c r="A2351">
        <v>2347</v>
      </c>
      <c r="B2351" t="s">
        <v>5796</v>
      </c>
      <c r="C2351" s="5">
        <v>43051</v>
      </c>
      <c r="D2351" s="6">
        <v>2017</v>
      </c>
      <c r="E2351" s="5" t="s">
        <v>23</v>
      </c>
      <c r="F2351" s="7">
        <v>12</v>
      </c>
      <c r="G2351" t="s">
        <v>51</v>
      </c>
      <c r="H2351" t="s">
        <v>139</v>
      </c>
      <c r="I2351" t="s">
        <v>1961</v>
      </c>
      <c r="J2351" t="s">
        <v>27</v>
      </c>
      <c r="K2351" t="s">
        <v>82</v>
      </c>
      <c r="L2351">
        <v>98115</v>
      </c>
      <c r="M2351" t="s">
        <v>1562</v>
      </c>
      <c r="N2351" t="s">
        <v>40</v>
      </c>
      <c r="O2351" t="s">
        <v>41</v>
      </c>
      <c r="P2351" t="s">
        <v>1563</v>
      </c>
      <c r="Q2351" s="8">
        <v>16000</v>
      </c>
      <c r="R2351">
        <v>2</v>
      </c>
      <c r="S2351" s="8">
        <f>Table3[[#This Row],[Harga]]*Table3[[#This Row],[Quantity]]</f>
        <v>32000</v>
      </c>
      <c r="T2351">
        <v>0</v>
      </c>
      <c r="U2351" s="8">
        <f>Table3[[#This Row],[Discount]]*Table3[[#This Row],[Revenue]]</f>
        <v>0</v>
      </c>
      <c r="V2351" s="8">
        <f>Table3[[#This Row],[Revenue]]-Table3[[#This Row],[Total Discount]]</f>
        <v>32000</v>
      </c>
    </row>
    <row r="2352" spans="1:22" x14ac:dyDescent="0.35">
      <c r="A2352">
        <v>2348</v>
      </c>
      <c r="B2352" t="s">
        <v>5797</v>
      </c>
      <c r="C2352" s="5">
        <v>42799</v>
      </c>
      <c r="D2352" s="6">
        <v>2017</v>
      </c>
      <c r="E2352" s="5" t="s">
        <v>159</v>
      </c>
      <c r="F2352" s="7">
        <v>5</v>
      </c>
      <c r="G2352" t="s">
        <v>35</v>
      </c>
      <c r="H2352" t="s">
        <v>25</v>
      </c>
      <c r="I2352" t="s">
        <v>723</v>
      </c>
      <c r="J2352" t="s">
        <v>27</v>
      </c>
      <c r="K2352" t="s">
        <v>193</v>
      </c>
      <c r="L2352">
        <v>55901</v>
      </c>
      <c r="M2352" t="s">
        <v>4213</v>
      </c>
      <c r="N2352" t="s">
        <v>40</v>
      </c>
      <c r="O2352" t="s">
        <v>180</v>
      </c>
      <c r="P2352" t="s">
        <v>4214</v>
      </c>
      <c r="Q2352" s="8">
        <v>16000</v>
      </c>
      <c r="R2352">
        <v>2</v>
      </c>
      <c r="S2352" s="8">
        <f>Table3[[#This Row],[Harga]]*Table3[[#This Row],[Quantity]]</f>
        <v>32000</v>
      </c>
      <c r="T2352">
        <v>0</v>
      </c>
      <c r="U2352" s="8">
        <f>Table3[[#This Row],[Discount]]*Table3[[#This Row],[Revenue]]</f>
        <v>0</v>
      </c>
      <c r="V2352" s="8">
        <f>Table3[[#This Row],[Revenue]]-Table3[[#This Row],[Total Discount]]</f>
        <v>32000</v>
      </c>
    </row>
    <row r="2353" spans="1:22" x14ac:dyDescent="0.35">
      <c r="A2353">
        <v>2349</v>
      </c>
      <c r="B2353" t="s">
        <v>5798</v>
      </c>
      <c r="C2353" s="5">
        <v>42432</v>
      </c>
      <c r="D2353" s="6">
        <v>2016</v>
      </c>
      <c r="E2353" s="5" t="s">
        <v>159</v>
      </c>
      <c r="F2353" s="7">
        <v>3</v>
      </c>
      <c r="G2353" t="s">
        <v>51</v>
      </c>
      <c r="H2353" t="s">
        <v>139</v>
      </c>
      <c r="I2353" t="s">
        <v>1880</v>
      </c>
      <c r="J2353" t="s">
        <v>37</v>
      </c>
      <c r="K2353" t="s">
        <v>113</v>
      </c>
      <c r="L2353">
        <v>94110</v>
      </c>
      <c r="M2353" t="s">
        <v>4879</v>
      </c>
      <c r="N2353" t="s">
        <v>40</v>
      </c>
      <c r="O2353" t="s">
        <v>790</v>
      </c>
      <c r="P2353" t="s">
        <v>4880</v>
      </c>
      <c r="Q2353" s="8">
        <v>34000</v>
      </c>
      <c r="R2353">
        <v>3</v>
      </c>
      <c r="S2353" s="8">
        <f>Table3[[#This Row],[Harga]]*Table3[[#This Row],[Quantity]]</f>
        <v>102000</v>
      </c>
      <c r="T2353">
        <v>0</v>
      </c>
      <c r="U2353" s="8">
        <f>Table3[[#This Row],[Discount]]*Table3[[#This Row],[Revenue]]</f>
        <v>0</v>
      </c>
      <c r="V2353" s="8">
        <f>Table3[[#This Row],[Revenue]]-Table3[[#This Row],[Total Discount]]</f>
        <v>102000</v>
      </c>
    </row>
    <row r="2354" spans="1:22" x14ac:dyDescent="0.35">
      <c r="A2354">
        <v>2350</v>
      </c>
      <c r="B2354" t="s">
        <v>5799</v>
      </c>
      <c r="C2354" s="5">
        <v>42728</v>
      </c>
      <c r="D2354" s="6">
        <v>2016</v>
      </c>
      <c r="E2354" s="5" t="s">
        <v>66</v>
      </c>
      <c r="F2354" s="7">
        <v>24</v>
      </c>
      <c r="G2354" t="s">
        <v>24</v>
      </c>
      <c r="H2354" t="s">
        <v>25</v>
      </c>
      <c r="I2354" t="s">
        <v>1410</v>
      </c>
      <c r="J2354" t="s">
        <v>37</v>
      </c>
      <c r="K2354" t="s">
        <v>236</v>
      </c>
      <c r="L2354">
        <v>98103</v>
      </c>
      <c r="M2354" t="s">
        <v>2199</v>
      </c>
      <c r="N2354" t="s">
        <v>40</v>
      </c>
      <c r="O2354" t="s">
        <v>63</v>
      </c>
      <c r="P2354" t="s">
        <v>2200</v>
      </c>
      <c r="Q2354" s="8">
        <v>47000</v>
      </c>
      <c r="R2354">
        <v>5</v>
      </c>
      <c r="S2354" s="8">
        <f>Table3[[#This Row],[Harga]]*Table3[[#This Row],[Quantity]]</f>
        <v>235000</v>
      </c>
      <c r="T2354">
        <v>0</v>
      </c>
      <c r="U2354" s="8">
        <f>Table3[[#This Row],[Discount]]*Table3[[#This Row],[Revenue]]</f>
        <v>0</v>
      </c>
      <c r="V2354" s="8">
        <f>Table3[[#This Row],[Revenue]]-Table3[[#This Row],[Total Discount]]</f>
        <v>235000</v>
      </c>
    </row>
    <row r="2355" spans="1:22" x14ac:dyDescent="0.35">
      <c r="A2355">
        <v>2351</v>
      </c>
      <c r="B2355" t="s">
        <v>5800</v>
      </c>
      <c r="C2355" s="5">
        <v>42650</v>
      </c>
      <c r="D2355" s="6">
        <v>2016</v>
      </c>
      <c r="E2355" s="5" t="s">
        <v>44</v>
      </c>
      <c r="F2355" s="7">
        <v>7</v>
      </c>
      <c r="G2355" t="s">
        <v>51</v>
      </c>
      <c r="H2355" t="s">
        <v>139</v>
      </c>
      <c r="I2355" t="s">
        <v>1957</v>
      </c>
      <c r="J2355" t="s">
        <v>37</v>
      </c>
      <c r="K2355" t="s">
        <v>151</v>
      </c>
      <c r="L2355">
        <v>99207</v>
      </c>
      <c r="M2355" t="s">
        <v>4408</v>
      </c>
      <c r="N2355" t="s">
        <v>135</v>
      </c>
      <c r="O2355" t="s">
        <v>567</v>
      </c>
      <c r="P2355" t="s">
        <v>4409</v>
      </c>
      <c r="Q2355" s="8">
        <v>838000</v>
      </c>
      <c r="R2355">
        <v>3</v>
      </c>
      <c r="S2355" s="8">
        <f>Table3[[#This Row],[Harga]]*Table3[[#This Row],[Quantity]]</f>
        <v>2514000</v>
      </c>
      <c r="T2355">
        <v>0.2</v>
      </c>
      <c r="U2355" s="8">
        <f>Table3[[#This Row],[Discount]]*Table3[[#This Row],[Revenue]]</f>
        <v>502800</v>
      </c>
      <c r="V2355" s="8">
        <f>Table3[[#This Row],[Revenue]]-Table3[[#This Row],[Total Discount]]</f>
        <v>2011200</v>
      </c>
    </row>
    <row r="2356" spans="1:22" x14ac:dyDescent="0.35">
      <c r="A2356">
        <v>2352</v>
      </c>
      <c r="B2356" t="s">
        <v>5801</v>
      </c>
      <c r="C2356" s="5">
        <v>42713</v>
      </c>
      <c r="D2356" s="6">
        <v>2016</v>
      </c>
      <c r="E2356" s="5" t="s">
        <v>66</v>
      </c>
      <c r="F2356" s="7">
        <v>9</v>
      </c>
      <c r="G2356" t="s">
        <v>35</v>
      </c>
      <c r="H2356" t="s">
        <v>25</v>
      </c>
      <c r="I2356" t="s">
        <v>112</v>
      </c>
      <c r="J2356" t="s">
        <v>27</v>
      </c>
      <c r="K2356" t="s">
        <v>53</v>
      </c>
      <c r="L2356">
        <v>37064</v>
      </c>
      <c r="M2356" t="s">
        <v>2608</v>
      </c>
      <c r="N2356" t="s">
        <v>135</v>
      </c>
      <c r="O2356" t="s">
        <v>136</v>
      </c>
      <c r="P2356" t="s">
        <v>2609</v>
      </c>
      <c r="Q2356" s="8">
        <v>41000</v>
      </c>
      <c r="R2356">
        <v>3</v>
      </c>
      <c r="S2356" s="8">
        <f>Table3[[#This Row],[Harga]]*Table3[[#This Row],[Quantity]]</f>
        <v>123000</v>
      </c>
      <c r="T2356">
        <v>0.2</v>
      </c>
      <c r="U2356" s="8">
        <f>Table3[[#This Row],[Discount]]*Table3[[#This Row],[Revenue]]</f>
        <v>24600</v>
      </c>
      <c r="V2356" s="8">
        <f>Table3[[#This Row],[Revenue]]-Table3[[#This Row],[Total Discount]]</f>
        <v>98400</v>
      </c>
    </row>
    <row r="2357" spans="1:22" x14ac:dyDescent="0.35">
      <c r="A2357">
        <v>2353</v>
      </c>
      <c r="B2357" t="s">
        <v>5802</v>
      </c>
      <c r="C2357" s="5">
        <v>43059</v>
      </c>
      <c r="D2357" s="6">
        <v>2017</v>
      </c>
      <c r="E2357" s="5" t="s">
        <v>23</v>
      </c>
      <c r="F2357" s="7">
        <v>20</v>
      </c>
      <c r="G2357" t="s">
        <v>51</v>
      </c>
      <c r="H2357" t="s">
        <v>139</v>
      </c>
      <c r="I2357" t="s">
        <v>1442</v>
      </c>
      <c r="J2357" t="s">
        <v>27</v>
      </c>
      <c r="K2357" t="s">
        <v>69</v>
      </c>
      <c r="L2357">
        <v>38301</v>
      </c>
      <c r="M2357" t="s">
        <v>1186</v>
      </c>
      <c r="N2357" t="s">
        <v>30</v>
      </c>
      <c r="O2357" t="s">
        <v>108</v>
      </c>
      <c r="P2357" t="s">
        <v>1187</v>
      </c>
      <c r="Q2357" s="8">
        <v>393000</v>
      </c>
      <c r="R2357">
        <v>2</v>
      </c>
      <c r="S2357" s="8">
        <f>Table3[[#This Row],[Harga]]*Table3[[#This Row],[Quantity]]</f>
        <v>786000</v>
      </c>
      <c r="T2357">
        <v>0.2</v>
      </c>
      <c r="U2357" s="8">
        <f>Table3[[#This Row],[Discount]]*Table3[[#This Row],[Revenue]]</f>
        <v>157200</v>
      </c>
      <c r="V2357" s="8">
        <f>Table3[[#This Row],[Revenue]]-Table3[[#This Row],[Total Discount]]</f>
        <v>628800</v>
      </c>
    </row>
    <row r="2358" spans="1:22" x14ac:dyDescent="0.35">
      <c r="A2358">
        <v>2354</v>
      </c>
      <c r="B2358" t="s">
        <v>5803</v>
      </c>
      <c r="C2358" s="5">
        <v>42350</v>
      </c>
      <c r="D2358" s="6">
        <v>2015</v>
      </c>
      <c r="E2358" s="5" t="s">
        <v>66</v>
      </c>
      <c r="F2358" s="7">
        <v>12</v>
      </c>
      <c r="G2358" t="s">
        <v>24</v>
      </c>
      <c r="H2358" t="s">
        <v>25</v>
      </c>
      <c r="I2358" t="s">
        <v>510</v>
      </c>
      <c r="J2358" t="s">
        <v>27</v>
      </c>
      <c r="K2358" t="s">
        <v>118</v>
      </c>
      <c r="L2358">
        <v>78745</v>
      </c>
      <c r="M2358" t="s">
        <v>5804</v>
      </c>
      <c r="N2358" t="s">
        <v>135</v>
      </c>
      <c r="O2358" t="s">
        <v>162</v>
      </c>
      <c r="P2358" t="s">
        <v>5805</v>
      </c>
      <c r="Q2358" s="8">
        <v>23000</v>
      </c>
      <c r="R2358">
        <v>4</v>
      </c>
      <c r="S2358" s="8">
        <f>Table3[[#This Row],[Harga]]*Table3[[#This Row],[Quantity]]</f>
        <v>92000</v>
      </c>
      <c r="T2358">
        <v>0.2</v>
      </c>
      <c r="U2358" s="8">
        <f>Table3[[#This Row],[Discount]]*Table3[[#This Row],[Revenue]]</f>
        <v>18400</v>
      </c>
      <c r="V2358" s="8">
        <f>Table3[[#This Row],[Revenue]]-Table3[[#This Row],[Total Discount]]</f>
        <v>73600</v>
      </c>
    </row>
    <row r="2359" spans="1:22" x14ac:dyDescent="0.35">
      <c r="A2359">
        <v>2355</v>
      </c>
      <c r="B2359" t="s">
        <v>5806</v>
      </c>
      <c r="C2359" s="5">
        <v>42769</v>
      </c>
      <c r="D2359" s="6">
        <v>2017</v>
      </c>
      <c r="E2359" s="5" t="s">
        <v>344</v>
      </c>
      <c r="F2359" s="7">
        <v>3</v>
      </c>
      <c r="G2359" t="s">
        <v>67</v>
      </c>
      <c r="H2359" t="s">
        <v>25</v>
      </c>
      <c r="I2359" t="s">
        <v>3687</v>
      </c>
      <c r="J2359" t="s">
        <v>27</v>
      </c>
      <c r="K2359" t="s">
        <v>420</v>
      </c>
      <c r="L2359">
        <v>33024</v>
      </c>
      <c r="M2359" t="s">
        <v>2022</v>
      </c>
      <c r="N2359" t="s">
        <v>40</v>
      </c>
      <c r="O2359" t="s">
        <v>71</v>
      </c>
      <c r="P2359" t="s">
        <v>2023</v>
      </c>
      <c r="Q2359" s="8">
        <v>6000</v>
      </c>
      <c r="R2359">
        <v>2</v>
      </c>
      <c r="S2359" s="8">
        <f>Table3[[#This Row],[Harga]]*Table3[[#This Row],[Quantity]]</f>
        <v>12000</v>
      </c>
      <c r="T2359">
        <v>0.7</v>
      </c>
      <c r="U2359" s="8">
        <f>Table3[[#This Row],[Discount]]*Table3[[#This Row],[Revenue]]</f>
        <v>8400</v>
      </c>
      <c r="V2359" s="8">
        <f>Table3[[#This Row],[Revenue]]-Table3[[#This Row],[Total Discount]]</f>
        <v>3600</v>
      </c>
    </row>
    <row r="2360" spans="1:22" x14ac:dyDescent="0.35">
      <c r="A2360">
        <v>2356</v>
      </c>
      <c r="B2360" t="s">
        <v>5807</v>
      </c>
      <c r="C2360" s="5">
        <v>42999</v>
      </c>
      <c r="D2360" s="6">
        <v>2017</v>
      </c>
      <c r="E2360" s="5" t="s">
        <v>111</v>
      </c>
      <c r="F2360" s="7">
        <v>21</v>
      </c>
      <c r="G2360" t="s">
        <v>67</v>
      </c>
      <c r="H2360" t="s">
        <v>131</v>
      </c>
      <c r="I2360" t="s">
        <v>112</v>
      </c>
      <c r="J2360" t="s">
        <v>27</v>
      </c>
      <c r="K2360" t="s">
        <v>69</v>
      </c>
      <c r="L2360">
        <v>19143</v>
      </c>
      <c r="M2360" t="s">
        <v>5808</v>
      </c>
      <c r="N2360" t="s">
        <v>40</v>
      </c>
      <c r="O2360" t="s">
        <v>71</v>
      </c>
      <c r="P2360" t="s">
        <v>5809</v>
      </c>
      <c r="Q2360" s="8">
        <v>2000</v>
      </c>
      <c r="R2360">
        <v>2</v>
      </c>
      <c r="S2360" s="8">
        <f>Table3[[#This Row],[Harga]]*Table3[[#This Row],[Quantity]]</f>
        <v>4000</v>
      </c>
      <c r="T2360">
        <v>0.7</v>
      </c>
      <c r="U2360" s="8">
        <f>Table3[[#This Row],[Discount]]*Table3[[#This Row],[Revenue]]</f>
        <v>2800</v>
      </c>
      <c r="V2360" s="8">
        <f>Table3[[#This Row],[Revenue]]-Table3[[#This Row],[Total Discount]]</f>
        <v>1200</v>
      </c>
    </row>
    <row r="2361" spans="1:22" x14ac:dyDescent="0.35">
      <c r="A2361">
        <v>2357</v>
      </c>
      <c r="B2361" t="s">
        <v>5810</v>
      </c>
      <c r="C2361" s="5">
        <v>42855</v>
      </c>
      <c r="D2361" s="6">
        <v>2017</v>
      </c>
      <c r="E2361" s="5" t="s">
        <v>58</v>
      </c>
      <c r="F2361" s="7">
        <v>30</v>
      </c>
      <c r="G2361" t="s">
        <v>67</v>
      </c>
      <c r="H2361" t="s">
        <v>25</v>
      </c>
      <c r="I2361" t="s">
        <v>4347</v>
      </c>
      <c r="J2361" t="s">
        <v>75</v>
      </c>
      <c r="K2361" t="s">
        <v>253</v>
      </c>
      <c r="L2361">
        <v>61832</v>
      </c>
      <c r="M2361" t="s">
        <v>2111</v>
      </c>
      <c r="N2361" t="s">
        <v>40</v>
      </c>
      <c r="O2361" t="s">
        <v>71</v>
      </c>
      <c r="P2361" t="s">
        <v>2112</v>
      </c>
      <c r="Q2361" s="8">
        <v>28000</v>
      </c>
      <c r="R2361">
        <v>7</v>
      </c>
      <c r="S2361" s="8">
        <f>Table3[[#This Row],[Harga]]*Table3[[#This Row],[Quantity]]</f>
        <v>196000</v>
      </c>
      <c r="T2361">
        <v>0.8</v>
      </c>
      <c r="U2361" s="8">
        <f>Table3[[#This Row],[Discount]]*Table3[[#This Row],[Revenue]]</f>
        <v>156800</v>
      </c>
      <c r="V2361" s="8">
        <f>Table3[[#This Row],[Revenue]]-Table3[[#This Row],[Total Discount]]</f>
        <v>39200</v>
      </c>
    </row>
    <row r="2362" spans="1:22" x14ac:dyDescent="0.35">
      <c r="A2362">
        <v>2358</v>
      </c>
      <c r="B2362" t="s">
        <v>5811</v>
      </c>
      <c r="C2362" s="5">
        <v>41946</v>
      </c>
      <c r="D2362" s="6">
        <v>2014</v>
      </c>
      <c r="E2362" s="5" t="s">
        <v>23</v>
      </c>
      <c r="F2362" s="7">
        <v>3</v>
      </c>
      <c r="G2362" t="s">
        <v>51</v>
      </c>
      <c r="H2362" t="s">
        <v>25</v>
      </c>
      <c r="I2362" t="s">
        <v>3610</v>
      </c>
      <c r="J2362" t="s">
        <v>27</v>
      </c>
      <c r="K2362" t="s">
        <v>53</v>
      </c>
      <c r="L2362">
        <v>10009</v>
      </c>
      <c r="M2362" t="s">
        <v>1020</v>
      </c>
      <c r="N2362" t="s">
        <v>135</v>
      </c>
      <c r="O2362" t="s">
        <v>136</v>
      </c>
      <c r="P2362" t="s">
        <v>1021</v>
      </c>
      <c r="Q2362" s="8">
        <v>980000</v>
      </c>
      <c r="R2362">
        <v>4</v>
      </c>
      <c r="S2362" s="8">
        <f>Table3[[#This Row],[Harga]]*Table3[[#This Row],[Quantity]]</f>
        <v>3920000</v>
      </c>
      <c r="T2362">
        <v>0</v>
      </c>
      <c r="U2362" s="8">
        <f>Table3[[#This Row],[Discount]]*Table3[[#This Row],[Revenue]]</f>
        <v>0</v>
      </c>
      <c r="V2362" s="8">
        <f>Table3[[#This Row],[Revenue]]-Table3[[#This Row],[Total Discount]]</f>
        <v>3920000</v>
      </c>
    </row>
    <row r="2363" spans="1:22" x14ac:dyDescent="0.35">
      <c r="A2363">
        <v>2359</v>
      </c>
      <c r="B2363" t="s">
        <v>5812</v>
      </c>
      <c r="C2363" s="5">
        <v>42734</v>
      </c>
      <c r="D2363" s="6">
        <v>2016</v>
      </c>
      <c r="E2363" s="5" t="s">
        <v>66</v>
      </c>
      <c r="F2363" s="7">
        <v>30</v>
      </c>
      <c r="G2363" t="s">
        <v>51</v>
      </c>
      <c r="H2363" t="s">
        <v>25</v>
      </c>
      <c r="I2363" t="s">
        <v>1421</v>
      </c>
      <c r="J2363" t="s">
        <v>27</v>
      </c>
      <c r="K2363" t="s">
        <v>133</v>
      </c>
      <c r="L2363">
        <v>43229</v>
      </c>
      <c r="M2363" t="s">
        <v>5447</v>
      </c>
      <c r="N2363" t="s">
        <v>40</v>
      </c>
      <c r="O2363" t="s">
        <v>41</v>
      </c>
      <c r="P2363" t="s">
        <v>5448</v>
      </c>
      <c r="Q2363" s="8">
        <v>4000</v>
      </c>
      <c r="R2363">
        <v>2</v>
      </c>
      <c r="S2363" s="8">
        <f>Table3[[#This Row],[Harga]]*Table3[[#This Row],[Quantity]]</f>
        <v>8000</v>
      </c>
      <c r="T2363">
        <v>0.2</v>
      </c>
      <c r="U2363" s="8">
        <f>Table3[[#This Row],[Discount]]*Table3[[#This Row],[Revenue]]</f>
        <v>1600</v>
      </c>
      <c r="V2363" s="8">
        <f>Table3[[#This Row],[Revenue]]-Table3[[#This Row],[Total Discount]]</f>
        <v>6400</v>
      </c>
    </row>
    <row r="2364" spans="1:22" x14ac:dyDescent="0.35">
      <c r="A2364">
        <v>2360</v>
      </c>
      <c r="B2364" t="s">
        <v>5813</v>
      </c>
      <c r="C2364" s="5">
        <v>41899</v>
      </c>
      <c r="D2364" s="6">
        <v>2014</v>
      </c>
      <c r="E2364" s="5" t="s">
        <v>111</v>
      </c>
      <c r="F2364" s="7">
        <v>17</v>
      </c>
      <c r="G2364" t="s">
        <v>51</v>
      </c>
      <c r="H2364" t="s">
        <v>25</v>
      </c>
      <c r="I2364" t="s">
        <v>5777</v>
      </c>
      <c r="J2364" t="s">
        <v>27</v>
      </c>
      <c r="K2364" t="s">
        <v>28</v>
      </c>
      <c r="L2364">
        <v>91911</v>
      </c>
      <c r="M2364" t="s">
        <v>5814</v>
      </c>
      <c r="N2364" t="s">
        <v>40</v>
      </c>
      <c r="O2364" t="s">
        <v>143</v>
      </c>
      <c r="P2364" t="s">
        <v>5815</v>
      </c>
      <c r="Q2364" s="8">
        <v>183000</v>
      </c>
      <c r="R2364">
        <v>3</v>
      </c>
      <c r="S2364" s="8">
        <f>Table3[[#This Row],[Harga]]*Table3[[#This Row],[Quantity]]</f>
        <v>549000</v>
      </c>
      <c r="T2364">
        <v>0</v>
      </c>
      <c r="U2364" s="8">
        <f>Table3[[#This Row],[Discount]]*Table3[[#This Row],[Revenue]]</f>
        <v>0</v>
      </c>
      <c r="V2364" s="8">
        <f>Table3[[#This Row],[Revenue]]-Table3[[#This Row],[Total Discount]]</f>
        <v>549000</v>
      </c>
    </row>
    <row r="2365" spans="1:22" x14ac:dyDescent="0.35">
      <c r="A2365">
        <v>2361</v>
      </c>
      <c r="B2365" t="s">
        <v>5816</v>
      </c>
      <c r="C2365" s="5">
        <v>43063</v>
      </c>
      <c r="D2365" s="6">
        <v>2017</v>
      </c>
      <c r="E2365" s="5" t="s">
        <v>23</v>
      </c>
      <c r="F2365" s="7">
        <v>24</v>
      </c>
      <c r="G2365" t="s">
        <v>51</v>
      </c>
      <c r="H2365" t="s">
        <v>25</v>
      </c>
      <c r="I2365" t="s">
        <v>1495</v>
      </c>
      <c r="J2365" t="s">
        <v>27</v>
      </c>
      <c r="K2365" t="s">
        <v>118</v>
      </c>
      <c r="L2365">
        <v>94110</v>
      </c>
      <c r="M2365" t="s">
        <v>3182</v>
      </c>
      <c r="N2365" t="s">
        <v>40</v>
      </c>
      <c r="O2365" t="s">
        <v>96</v>
      </c>
      <c r="P2365" t="s">
        <v>3183</v>
      </c>
      <c r="Q2365" s="8">
        <v>39000</v>
      </c>
      <c r="R2365">
        <v>4</v>
      </c>
      <c r="S2365" s="8">
        <f>Table3[[#This Row],[Harga]]*Table3[[#This Row],[Quantity]]</f>
        <v>156000</v>
      </c>
      <c r="T2365">
        <v>0</v>
      </c>
      <c r="U2365" s="8">
        <f>Table3[[#This Row],[Discount]]*Table3[[#This Row],[Revenue]]</f>
        <v>0</v>
      </c>
      <c r="V2365" s="8">
        <f>Table3[[#This Row],[Revenue]]-Table3[[#This Row],[Total Discount]]</f>
        <v>156000</v>
      </c>
    </row>
    <row r="2366" spans="1:22" x14ac:dyDescent="0.35">
      <c r="A2366">
        <v>2362</v>
      </c>
      <c r="B2366" t="s">
        <v>5817</v>
      </c>
      <c r="C2366" s="5">
        <v>42118</v>
      </c>
      <c r="D2366" s="6">
        <v>2015</v>
      </c>
      <c r="E2366" s="5" t="s">
        <v>58</v>
      </c>
      <c r="F2366" s="7">
        <v>24</v>
      </c>
      <c r="G2366" t="s">
        <v>24</v>
      </c>
      <c r="H2366" t="s">
        <v>25</v>
      </c>
      <c r="I2366" t="s">
        <v>2549</v>
      </c>
      <c r="J2366" t="s">
        <v>75</v>
      </c>
      <c r="K2366" t="s">
        <v>420</v>
      </c>
      <c r="L2366">
        <v>10009</v>
      </c>
      <c r="M2366" t="s">
        <v>2652</v>
      </c>
      <c r="N2366" t="s">
        <v>40</v>
      </c>
      <c r="O2366" t="s">
        <v>96</v>
      </c>
      <c r="P2366" t="s">
        <v>2653</v>
      </c>
      <c r="Q2366" s="8">
        <v>156000</v>
      </c>
      <c r="R2366">
        <v>1</v>
      </c>
      <c r="S2366" s="8">
        <f>Table3[[#This Row],[Harga]]*Table3[[#This Row],[Quantity]]</f>
        <v>156000</v>
      </c>
      <c r="T2366">
        <v>0</v>
      </c>
      <c r="U2366" s="8">
        <f>Table3[[#This Row],[Discount]]*Table3[[#This Row],[Revenue]]</f>
        <v>0</v>
      </c>
      <c r="V2366" s="8">
        <f>Table3[[#This Row],[Revenue]]-Table3[[#This Row],[Total Discount]]</f>
        <v>156000</v>
      </c>
    </row>
    <row r="2367" spans="1:22" x14ac:dyDescent="0.35">
      <c r="A2367">
        <v>2363</v>
      </c>
      <c r="B2367" t="s">
        <v>5818</v>
      </c>
      <c r="C2367" s="5">
        <v>42072</v>
      </c>
      <c r="D2367" s="6">
        <v>2015</v>
      </c>
      <c r="E2367" s="5" t="s">
        <v>159</v>
      </c>
      <c r="F2367" s="7">
        <v>9</v>
      </c>
      <c r="G2367" t="s">
        <v>35</v>
      </c>
      <c r="H2367" t="s">
        <v>139</v>
      </c>
      <c r="I2367" t="s">
        <v>1853</v>
      </c>
      <c r="J2367" t="s">
        <v>37</v>
      </c>
      <c r="K2367" t="s">
        <v>218</v>
      </c>
      <c r="L2367">
        <v>78207</v>
      </c>
      <c r="M2367" t="s">
        <v>1666</v>
      </c>
      <c r="N2367" t="s">
        <v>135</v>
      </c>
      <c r="O2367" t="s">
        <v>162</v>
      </c>
      <c r="P2367" t="s">
        <v>1667</v>
      </c>
      <c r="Q2367" s="8">
        <v>86000</v>
      </c>
      <c r="R2367">
        <v>5</v>
      </c>
      <c r="S2367" s="8">
        <f>Table3[[#This Row],[Harga]]*Table3[[#This Row],[Quantity]]</f>
        <v>430000</v>
      </c>
      <c r="T2367">
        <v>0.2</v>
      </c>
      <c r="U2367" s="8">
        <f>Table3[[#This Row],[Discount]]*Table3[[#This Row],[Revenue]]</f>
        <v>86000</v>
      </c>
      <c r="V2367" s="8">
        <f>Table3[[#This Row],[Revenue]]-Table3[[#This Row],[Total Discount]]</f>
        <v>344000</v>
      </c>
    </row>
    <row r="2368" spans="1:22" x14ac:dyDescent="0.35">
      <c r="A2368">
        <v>2364</v>
      </c>
      <c r="B2368" t="s">
        <v>5819</v>
      </c>
      <c r="C2368" s="5">
        <v>42888</v>
      </c>
      <c r="D2368" s="6">
        <v>2017</v>
      </c>
      <c r="E2368" s="5" t="s">
        <v>34</v>
      </c>
      <c r="F2368" s="7">
        <v>2</v>
      </c>
      <c r="G2368" t="s">
        <v>67</v>
      </c>
      <c r="H2368" t="s">
        <v>25</v>
      </c>
      <c r="I2368" t="s">
        <v>5820</v>
      </c>
      <c r="J2368" t="s">
        <v>27</v>
      </c>
      <c r="K2368" t="s">
        <v>248</v>
      </c>
      <c r="L2368">
        <v>28540</v>
      </c>
      <c r="M2368" t="s">
        <v>5821</v>
      </c>
      <c r="N2368" t="s">
        <v>40</v>
      </c>
      <c r="O2368" t="s">
        <v>63</v>
      </c>
      <c r="P2368" t="s">
        <v>5822</v>
      </c>
      <c r="Q2368" s="8">
        <v>26000</v>
      </c>
      <c r="R2368">
        <v>4</v>
      </c>
      <c r="S2368" s="8">
        <f>Table3[[#This Row],[Harga]]*Table3[[#This Row],[Quantity]]</f>
        <v>104000</v>
      </c>
      <c r="T2368">
        <v>0.2</v>
      </c>
      <c r="U2368" s="8">
        <f>Table3[[#This Row],[Discount]]*Table3[[#This Row],[Revenue]]</f>
        <v>20800</v>
      </c>
      <c r="V2368" s="8">
        <f>Table3[[#This Row],[Revenue]]-Table3[[#This Row],[Total Discount]]</f>
        <v>83200</v>
      </c>
    </row>
    <row r="2369" spans="1:22" x14ac:dyDescent="0.35">
      <c r="A2369">
        <v>2365</v>
      </c>
      <c r="B2369" t="s">
        <v>5823</v>
      </c>
      <c r="C2369" s="5">
        <v>42632</v>
      </c>
      <c r="D2369" s="6">
        <v>2016</v>
      </c>
      <c r="E2369" s="5" t="s">
        <v>111</v>
      </c>
      <c r="F2369" s="7">
        <v>19</v>
      </c>
      <c r="G2369" t="s">
        <v>51</v>
      </c>
      <c r="H2369" t="s">
        <v>139</v>
      </c>
      <c r="I2369" t="s">
        <v>1211</v>
      </c>
      <c r="J2369" t="s">
        <v>75</v>
      </c>
      <c r="K2369" t="s">
        <v>82</v>
      </c>
      <c r="L2369">
        <v>94109</v>
      </c>
      <c r="M2369" t="s">
        <v>1312</v>
      </c>
      <c r="N2369" t="s">
        <v>40</v>
      </c>
      <c r="O2369" t="s">
        <v>71</v>
      </c>
      <c r="P2369" t="s">
        <v>1313</v>
      </c>
      <c r="Q2369" s="8">
        <v>20000</v>
      </c>
      <c r="R2369">
        <v>3</v>
      </c>
      <c r="S2369" s="8">
        <f>Table3[[#This Row],[Harga]]*Table3[[#This Row],[Quantity]]</f>
        <v>60000</v>
      </c>
      <c r="T2369">
        <v>0.2</v>
      </c>
      <c r="U2369" s="8">
        <f>Table3[[#This Row],[Discount]]*Table3[[#This Row],[Revenue]]</f>
        <v>12000</v>
      </c>
      <c r="V2369" s="8">
        <f>Table3[[#This Row],[Revenue]]-Table3[[#This Row],[Total Discount]]</f>
        <v>48000</v>
      </c>
    </row>
    <row r="2370" spans="1:22" x14ac:dyDescent="0.35">
      <c r="A2370">
        <v>2366</v>
      </c>
      <c r="B2370" t="s">
        <v>5824</v>
      </c>
      <c r="C2370" s="5">
        <v>41943</v>
      </c>
      <c r="D2370" s="6">
        <v>2014</v>
      </c>
      <c r="E2370" s="5" t="s">
        <v>44</v>
      </c>
      <c r="F2370" s="7">
        <v>31</v>
      </c>
      <c r="G2370" t="s">
        <v>67</v>
      </c>
      <c r="H2370" t="s">
        <v>139</v>
      </c>
      <c r="I2370" t="s">
        <v>3019</v>
      </c>
      <c r="J2370" t="s">
        <v>27</v>
      </c>
      <c r="K2370" t="s">
        <v>420</v>
      </c>
      <c r="L2370">
        <v>85323</v>
      </c>
      <c r="M2370" t="s">
        <v>1861</v>
      </c>
      <c r="N2370" t="s">
        <v>135</v>
      </c>
      <c r="O2370" t="s">
        <v>136</v>
      </c>
      <c r="P2370" t="s">
        <v>1862</v>
      </c>
      <c r="Q2370" s="8">
        <v>1114000</v>
      </c>
      <c r="R2370">
        <v>8</v>
      </c>
      <c r="S2370" s="8">
        <f>Table3[[#This Row],[Harga]]*Table3[[#This Row],[Quantity]]</f>
        <v>8912000</v>
      </c>
      <c r="T2370">
        <v>0.2</v>
      </c>
      <c r="U2370" s="8">
        <f>Table3[[#This Row],[Discount]]*Table3[[#This Row],[Revenue]]</f>
        <v>1782400</v>
      </c>
      <c r="V2370" s="8">
        <f>Table3[[#This Row],[Revenue]]-Table3[[#This Row],[Total Discount]]</f>
        <v>7129600</v>
      </c>
    </row>
    <row r="2371" spans="1:22" x14ac:dyDescent="0.35">
      <c r="A2371">
        <v>2367</v>
      </c>
      <c r="B2371" t="s">
        <v>5825</v>
      </c>
      <c r="C2371" s="5">
        <v>43062</v>
      </c>
      <c r="D2371" s="6">
        <v>2017</v>
      </c>
      <c r="E2371" s="5" t="s">
        <v>23</v>
      </c>
      <c r="F2371" s="7">
        <v>23</v>
      </c>
      <c r="G2371" t="s">
        <v>24</v>
      </c>
      <c r="H2371" t="s">
        <v>139</v>
      </c>
      <c r="I2371" t="s">
        <v>975</v>
      </c>
      <c r="J2371" t="s">
        <v>27</v>
      </c>
      <c r="K2371" t="s">
        <v>324</v>
      </c>
      <c r="L2371">
        <v>60610</v>
      </c>
      <c r="M2371" t="s">
        <v>3800</v>
      </c>
      <c r="N2371" t="s">
        <v>30</v>
      </c>
      <c r="O2371" t="s">
        <v>55</v>
      </c>
      <c r="P2371" t="s">
        <v>3801</v>
      </c>
      <c r="Q2371" s="8">
        <v>52000</v>
      </c>
      <c r="R2371">
        <v>1</v>
      </c>
      <c r="S2371" s="8">
        <f>Table3[[#This Row],[Harga]]*Table3[[#This Row],[Quantity]]</f>
        <v>52000</v>
      </c>
      <c r="T2371">
        <v>0.6</v>
      </c>
      <c r="U2371" s="8">
        <f>Table3[[#This Row],[Discount]]*Table3[[#This Row],[Revenue]]</f>
        <v>31200</v>
      </c>
      <c r="V2371" s="8">
        <f>Table3[[#This Row],[Revenue]]-Table3[[#This Row],[Total Discount]]</f>
        <v>20800</v>
      </c>
    </row>
    <row r="2372" spans="1:22" x14ac:dyDescent="0.35">
      <c r="A2372">
        <v>2368</v>
      </c>
      <c r="B2372" t="s">
        <v>5826</v>
      </c>
      <c r="C2372" s="5">
        <v>43055</v>
      </c>
      <c r="D2372" s="6">
        <v>2017</v>
      </c>
      <c r="E2372" s="5" t="s">
        <v>23</v>
      </c>
      <c r="F2372" s="7">
        <v>16</v>
      </c>
      <c r="G2372" t="s">
        <v>35</v>
      </c>
      <c r="H2372" t="s">
        <v>59</v>
      </c>
      <c r="I2372" t="s">
        <v>5328</v>
      </c>
      <c r="J2372" t="s">
        <v>75</v>
      </c>
      <c r="K2372" t="s">
        <v>53</v>
      </c>
      <c r="L2372">
        <v>92025</v>
      </c>
      <c r="M2372" t="s">
        <v>1909</v>
      </c>
      <c r="N2372" t="s">
        <v>40</v>
      </c>
      <c r="O2372" t="s">
        <v>96</v>
      </c>
      <c r="P2372" t="s">
        <v>1910</v>
      </c>
      <c r="Q2372" s="8">
        <v>41000</v>
      </c>
      <c r="R2372">
        <v>4</v>
      </c>
      <c r="S2372" s="8">
        <f>Table3[[#This Row],[Harga]]*Table3[[#This Row],[Quantity]]</f>
        <v>164000</v>
      </c>
      <c r="T2372">
        <v>0</v>
      </c>
      <c r="U2372" s="8">
        <f>Table3[[#This Row],[Discount]]*Table3[[#This Row],[Revenue]]</f>
        <v>0</v>
      </c>
      <c r="V2372" s="8">
        <f>Table3[[#This Row],[Revenue]]-Table3[[#This Row],[Total Discount]]</f>
        <v>164000</v>
      </c>
    </row>
    <row r="2373" spans="1:22" x14ac:dyDescent="0.35">
      <c r="A2373">
        <v>2369</v>
      </c>
      <c r="B2373" t="s">
        <v>5827</v>
      </c>
      <c r="C2373" s="5">
        <v>42419</v>
      </c>
      <c r="D2373" s="6">
        <v>2016</v>
      </c>
      <c r="E2373" s="5" t="s">
        <v>344</v>
      </c>
      <c r="F2373" s="7">
        <v>19</v>
      </c>
      <c r="G2373" t="s">
        <v>67</v>
      </c>
      <c r="H2373" t="s">
        <v>25</v>
      </c>
      <c r="I2373" t="s">
        <v>1534</v>
      </c>
      <c r="J2373" t="s">
        <v>37</v>
      </c>
      <c r="K2373" t="s">
        <v>76</v>
      </c>
      <c r="L2373">
        <v>11561</v>
      </c>
      <c r="M2373" t="s">
        <v>2032</v>
      </c>
      <c r="N2373" t="s">
        <v>40</v>
      </c>
      <c r="O2373" t="s">
        <v>41</v>
      </c>
      <c r="P2373" t="s">
        <v>2033</v>
      </c>
      <c r="Q2373" s="8">
        <v>12000</v>
      </c>
      <c r="R2373">
        <v>3</v>
      </c>
      <c r="S2373" s="8">
        <f>Table3[[#This Row],[Harga]]*Table3[[#This Row],[Quantity]]</f>
        <v>36000</v>
      </c>
      <c r="T2373">
        <v>0</v>
      </c>
      <c r="U2373" s="8">
        <f>Table3[[#This Row],[Discount]]*Table3[[#This Row],[Revenue]]</f>
        <v>0</v>
      </c>
      <c r="V2373" s="8">
        <f>Table3[[#This Row],[Revenue]]-Table3[[#This Row],[Total Discount]]</f>
        <v>36000</v>
      </c>
    </row>
    <row r="2374" spans="1:22" x14ac:dyDescent="0.35">
      <c r="A2374">
        <v>2370</v>
      </c>
      <c r="B2374" t="s">
        <v>5828</v>
      </c>
      <c r="C2374" s="5">
        <v>43046</v>
      </c>
      <c r="D2374" s="6">
        <v>2017</v>
      </c>
      <c r="E2374" s="5" t="s">
        <v>23</v>
      </c>
      <c r="F2374" s="7">
        <v>7</v>
      </c>
      <c r="G2374" t="s">
        <v>51</v>
      </c>
      <c r="H2374" t="s">
        <v>139</v>
      </c>
      <c r="I2374" t="s">
        <v>81</v>
      </c>
      <c r="J2374" t="s">
        <v>27</v>
      </c>
      <c r="K2374" t="s">
        <v>151</v>
      </c>
      <c r="L2374">
        <v>19711</v>
      </c>
      <c r="M2374" t="s">
        <v>746</v>
      </c>
      <c r="N2374" t="s">
        <v>40</v>
      </c>
      <c r="O2374" t="s">
        <v>78</v>
      </c>
      <c r="P2374" t="s">
        <v>747</v>
      </c>
      <c r="Q2374" s="8">
        <v>9000</v>
      </c>
      <c r="R2374">
        <v>7</v>
      </c>
      <c r="S2374" s="8">
        <f>Table3[[#This Row],[Harga]]*Table3[[#This Row],[Quantity]]</f>
        <v>63000</v>
      </c>
      <c r="T2374">
        <v>0</v>
      </c>
      <c r="U2374" s="8">
        <f>Table3[[#This Row],[Discount]]*Table3[[#This Row],[Revenue]]</f>
        <v>0</v>
      </c>
      <c r="V2374" s="8">
        <f>Table3[[#This Row],[Revenue]]-Table3[[#This Row],[Total Discount]]</f>
        <v>63000</v>
      </c>
    </row>
    <row r="2375" spans="1:22" x14ac:dyDescent="0.35">
      <c r="A2375">
        <v>2371</v>
      </c>
      <c r="B2375" t="s">
        <v>5829</v>
      </c>
      <c r="C2375" s="5">
        <v>41828</v>
      </c>
      <c r="D2375" s="6">
        <v>2014</v>
      </c>
      <c r="E2375" s="5" t="s">
        <v>104</v>
      </c>
      <c r="F2375" s="7">
        <v>8</v>
      </c>
      <c r="G2375" t="s">
        <v>35</v>
      </c>
      <c r="H2375" t="s">
        <v>25</v>
      </c>
      <c r="I2375" t="s">
        <v>4093</v>
      </c>
      <c r="J2375" t="s">
        <v>27</v>
      </c>
      <c r="K2375" t="s">
        <v>113</v>
      </c>
      <c r="L2375">
        <v>14215</v>
      </c>
      <c r="M2375" t="s">
        <v>1454</v>
      </c>
      <c r="N2375" t="s">
        <v>30</v>
      </c>
      <c r="O2375" t="s">
        <v>108</v>
      </c>
      <c r="P2375" t="s">
        <v>1455</v>
      </c>
      <c r="Q2375" s="8">
        <v>284000</v>
      </c>
      <c r="R2375">
        <v>1</v>
      </c>
      <c r="S2375" s="8">
        <f>Table3[[#This Row],[Harga]]*Table3[[#This Row],[Quantity]]</f>
        <v>284000</v>
      </c>
      <c r="T2375">
        <v>0.1</v>
      </c>
      <c r="U2375" s="8">
        <f>Table3[[#This Row],[Discount]]*Table3[[#This Row],[Revenue]]</f>
        <v>28400</v>
      </c>
      <c r="V2375" s="8">
        <f>Table3[[#This Row],[Revenue]]-Table3[[#This Row],[Total Discount]]</f>
        <v>255600</v>
      </c>
    </row>
    <row r="2376" spans="1:22" x14ac:dyDescent="0.35">
      <c r="A2376">
        <v>2372</v>
      </c>
      <c r="B2376" t="s">
        <v>5830</v>
      </c>
      <c r="C2376" s="5">
        <v>41950</v>
      </c>
      <c r="D2376" s="6">
        <v>2014</v>
      </c>
      <c r="E2376" s="5" t="s">
        <v>23</v>
      </c>
      <c r="F2376" s="7">
        <v>7</v>
      </c>
      <c r="G2376" t="s">
        <v>51</v>
      </c>
      <c r="H2376" t="s">
        <v>25</v>
      </c>
      <c r="I2376" t="s">
        <v>323</v>
      </c>
      <c r="J2376" t="s">
        <v>27</v>
      </c>
      <c r="K2376" t="s">
        <v>193</v>
      </c>
      <c r="L2376">
        <v>77070</v>
      </c>
      <c r="M2376" t="s">
        <v>4018</v>
      </c>
      <c r="N2376" t="s">
        <v>30</v>
      </c>
      <c r="O2376" t="s">
        <v>108</v>
      </c>
      <c r="P2376" t="s">
        <v>4019</v>
      </c>
      <c r="Q2376" s="8">
        <v>586000</v>
      </c>
      <c r="R2376">
        <v>4</v>
      </c>
      <c r="S2376" s="8">
        <f>Table3[[#This Row],[Harga]]*Table3[[#This Row],[Quantity]]</f>
        <v>2344000</v>
      </c>
      <c r="T2376">
        <v>0.3</v>
      </c>
      <c r="U2376" s="8">
        <f>Table3[[#This Row],[Discount]]*Table3[[#This Row],[Revenue]]</f>
        <v>703200</v>
      </c>
      <c r="V2376" s="8">
        <f>Table3[[#This Row],[Revenue]]-Table3[[#This Row],[Total Discount]]</f>
        <v>1640800</v>
      </c>
    </row>
    <row r="2377" spans="1:22" x14ac:dyDescent="0.35">
      <c r="A2377">
        <v>2373</v>
      </c>
      <c r="B2377" t="s">
        <v>5831</v>
      </c>
      <c r="C2377" s="5">
        <v>42763</v>
      </c>
      <c r="D2377" s="6">
        <v>2017</v>
      </c>
      <c r="E2377" s="5" t="s">
        <v>115</v>
      </c>
      <c r="F2377" s="7">
        <v>28</v>
      </c>
      <c r="G2377" t="s">
        <v>35</v>
      </c>
      <c r="H2377" t="s">
        <v>139</v>
      </c>
      <c r="I2377" t="s">
        <v>4271</v>
      </c>
      <c r="J2377" t="s">
        <v>27</v>
      </c>
      <c r="K2377" t="s">
        <v>218</v>
      </c>
      <c r="L2377">
        <v>67212</v>
      </c>
      <c r="M2377" t="s">
        <v>2562</v>
      </c>
      <c r="N2377" t="s">
        <v>40</v>
      </c>
      <c r="O2377" t="s">
        <v>63</v>
      </c>
      <c r="P2377" t="s">
        <v>2563</v>
      </c>
      <c r="Q2377" s="8">
        <v>112000</v>
      </c>
      <c r="R2377">
        <v>5</v>
      </c>
      <c r="S2377" s="8">
        <f>Table3[[#This Row],[Harga]]*Table3[[#This Row],[Quantity]]</f>
        <v>560000</v>
      </c>
      <c r="T2377">
        <v>0</v>
      </c>
      <c r="U2377" s="8">
        <f>Table3[[#This Row],[Discount]]*Table3[[#This Row],[Revenue]]</f>
        <v>0</v>
      </c>
      <c r="V2377" s="8">
        <f>Table3[[#This Row],[Revenue]]-Table3[[#This Row],[Total Discount]]</f>
        <v>560000</v>
      </c>
    </row>
    <row r="2378" spans="1:22" x14ac:dyDescent="0.35">
      <c r="A2378">
        <v>2374</v>
      </c>
      <c r="B2378" t="s">
        <v>5832</v>
      </c>
      <c r="C2378" s="5">
        <v>42349</v>
      </c>
      <c r="D2378" s="6">
        <v>2015</v>
      </c>
      <c r="E2378" s="5" t="s">
        <v>66</v>
      </c>
      <c r="F2378" s="7">
        <v>11</v>
      </c>
      <c r="G2378" t="s">
        <v>35</v>
      </c>
      <c r="H2378" t="s">
        <v>25</v>
      </c>
      <c r="I2378" t="s">
        <v>68</v>
      </c>
      <c r="J2378" t="s">
        <v>27</v>
      </c>
      <c r="K2378" t="s">
        <v>420</v>
      </c>
      <c r="L2378">
        <v>80906</v>
      </c>
      <c r="M2378" t="s">
        <v>5833</v>
      </c>
      <c r="N2378" t="s">
        <v>40</v>
      </c>
      <c r="O2378" t="s">
        <v>96</v>
      </c>
      <c r="P2378" t="s">
        <v>5834</v>
      </c>
      <c r="Q2378" s="8">
        <v>14000</v>
      </c>
      <c r="R2378">
        <v>5</v>
      </c>
      <c r="S2378" s="8">
        <f>Table3[[#This Row],[Harga]]*Table3[[#This Row],[Quantity]]</f>
        <v>70000</v>
      </c>
      <c r="T2378">
        <v>0.2</v>
      </c>
      <c r="U2378" s="8">
        <f>Table3[[#This Row],[Discount]]*Table3[[#This Row],[Revenue]]</f>
        <v>14000</v>
      </c>
      <c r="V2378" s="8">
        <f>Table3[[#This Row],[Revenue]]-Table3[[#This Row],[Total Discount]]</f>
        <v>56000</v>
      </c>
    </row>
    <row r="2379" spans="1:22" x14ac:dyDescent="0.35">
      <c r="A2379">
        <v>2375</v>
      </c>
      <c r="B2379" t="s">
        <v>5835</v>
      </c>
      <c r="C2379" s="5">
        <v>42184</v>
      </c>
      <c r="D2379" s="6">
        <v>2015</v>
      </c>
      <c r="E2379" s="5" t="s">
        <v>34</v>
      </c>
      <c r="F2379" s="7">
        <v>29</v>
      </c>
      <c r="G2379" t="s">
        <v>35</v>
      </c>
      <c r="H2379" t="s">
        <v>25</v>
      </c>
      <c r="I2379" t="s">
        <v>2709</v>
      </c>
      <c r="J2379" t="s">
        <v>27</v>
      </c>
      <c r="K2379" t="s">
        <v>274</v>
      </c>
      <c r="L2379">
        <v>10011</v>
      </c>
      <c r="M2379" t="s">
        <v>2132</v>
      </c>
      <c r="N2379" t="s">
        <v>40</v>
      </c>
      <c r="O2379" t="s">
        <v>63</v>
      </c>
      <c r="P2379" t="s">
        <v>2133</v>
      </c>
      <c r="Q2379" s="8">
        <v>13000</v>
      </c>
      <c r="R2379">
        <v>4</v>
      </c>
      <c r="S2379" s="8">
        <f>Table3[[#This Row],[Harga]]*Table3[[#This Row],[Quantity]]</f>
        <v>52000</v>
      </c>
      <c r="T2379">
        <v>0</v>
      </c>
      <c r="U2379" s="8">
        <f>Table3[[#This Row],[Discount]]*Table3[[#This Row],[Revenue]]</f>
        <v>0</v>
      </c>
      <c r="V2379" s="8">
        <f>Table3[[#This Row],[Revenue]]-Table3[[#This Row],[Total Discount]]</f>
        <v>52000</v>
      </c>
    </row>
    <row r="2380" spans="1:22" x14ac:dyDescent="0.35">
      <c r="A2380">
        <v>2376</v>
      </c>
      <c r="B2380" t="s">
        <v>5836</v>
      </c>
      <c r="C2380" s="5">
        <v>42079</v>
      </c>
      <c r="D2380" s="6">
        <v>2015</v>
      </c>
      <c r="E2380" s="5" t="s">
        <v>159</v>
      </c>
      <c r="F2380" s="7">
        <v>16</v>
      </c>
      <c r="G2380" t="s">
        <v>67</v>
      </c>
      <c r="H2380" t="s">
        <v>25</v>
      </c>
      <c r="I2380" t="s">
        <v>5837</v>
      </c>
      <c r="J2380" t="s">
        <v>37</v>
      </c>
      <c r="K2380" t="s">
        <v>283</v>
      </c>
      <c r="L2380">
        <v>90036</v>
      </c>
      <c r="M2380" t="s">
        <v>5193</v>
      </c>
      <c r="N2380" t="s">
        <v>30</v>
      </c>
      <c r="O2380" t="s">
        <v>55</v>
      </c>
      <c r="P2380" t="s">
        <v>5194</v>
      </c>
      <c r="Q2380" s="8">
        <v>475000</v>
      </c>
      <c r="R2380">
        <v>1</v>
      </c>
      <c r="S2380" s="8">
        <f>Table3[[#This Row],[Harga]]*Table3[[#This Row],[Quantity]]</f>
        <v>475000</v>
      </c>
      <c r="T2380">
        <v>0</v>
      </c>
      <c r="U2380" s="8">
        <f>Table3[[#This Row],[Discount]]*Table3[[#This Row],[Revenue]]</f>
        <v>0</v>
      </c>
      <c r="V2380" s="8">
        <f>Table3[[#This Row],[Revenue]]-Table3[[#This Row],[Total Discount]]</f>
        <v>475000</v>
      </c>
    </row>
    <row r="2381" spans="1:22" x14ac:dyDescent="0.35">
      <c r="A2381">
        <v>2377</v>
      </c>
      <c r="B2381" t="s">
        <v>5838</v>
      </c>
      <c r="C2381" s="5">
        <v>42229</v>
      </c>
      <c r="D2381" s="6">
        <v>2015</v>
      </c>
      <c r="E2381" s="5" t="s">
        <v>93</v>
      </c>
      <c r="F2381" s="7">
        <v>13</v>
      </c>
      <c r="G2381" t="s">
        <v>24</v>
      </c>
      <c r="H2381" t="s">
        <v>139</v>
      </c>
      <c r="I2381" t="s">
        <v>1151</v>
      </c>
      <c r="J2381" t="s">
        <v>27</v>
      </c>
      <c r="K2381" t="s">
        <v>127</v>
      </c>
      <c r="L2381">
        <v>30062</v>
      </c>
      <c r="M2381" t="s">
        <v>3119</v>
      </c>
      <c r="N2381" t="s">
        <v>40</v>
      </c>
      <c r="O2381" t="s">
        <v>71</v>
      </c>
      <c r="P2381" t="s">
        <v>3120</v>
      </c>
      <c r="Q2381" s="8">
        <v>4000</v>
      </c>
      <c r="R2381">
        <v>3</v>
      </c>
      <c r="S2381" s="8">
        <f>Table3[[#This Row],[Harga]]*Table3[[#This Row],[Quantity]]</f>
        <v>12000</v>
      </c>
      <c r="T2381">
        <v>0</v>
      </c>
      <c r="U2381" s="8">
        <f>Table3[[#This Row],[Discount]]*Table3[[#This Row],[Revenue]]</f>
        <v>0</v>
      </c>
      <c r="V2381" s="8">
        <f>Table3[[#This Row],[Revenue]]-Table3[[#This Row],[Total Discount]]</f>
        <v>12000</v>
      </c>
    </row>
    <row r="2382" spans="1:22" x14ac:dyDescent="0.35">
      <c r="A2382">
        <v>2378</v>
      </c>
      <c r="B2382" t="s">
        <v>5839</v>
      </c>
      <c r="C2382" s="5">
        <v>42504</v>
      </c>
      <c r="D2382" s="6">
        <v>2016</v>
      </c>
      <c r="E2382" s="5" t="s">
        <v>87</v>
      </c>
      <c r="F2382" s="7">
        <v>14</v>
      </c>
      <c r="G2382" t="s">
        <v>67</v>
      </c>
      <c r="H2382" t="s">
        <v>25</v>
      </c>
      <c r="I2382" t="s">
        <v>725</v>
      </c>
      <c r="J2382" t="s">
        <v>37</v>
      </c>
      <c r="K2382" t="s">
        <v>118</v>
      </c>
      <c r="L2382">
        <v>32216</v>
      </c>
      <c r="M2382" t="s">
        <v>3236</v>
      </c>
      <c r="N2382" t="s">
        <v>40</v>
      </c>
      <c r="O2382" t="s">
        <v>71</v>
      </c>
      <c r="P2382" t="s">
        <v>3237</v>
      </c>
      <c r="Q2382" s="8">
        <v>512000</v>
      </c>
      <c r="R2382">
        <v>3</v>
      </c>
      <c r="S2382" s="8">
        <f>Table3[[#This Row],[Harga]]*Table3[[#This Row],[Quantity]]</f>
        <v>1536000</v>
      </c>
      <c r="T2382">
        <v>0.7</v>
      </c>
      <c r="U2382" s="8">
        <f>Table3[[#This Row],[Discount]]*Table3[[#This Row],[Revenue]]</f>
        <v>1075200</v>
      </c>
      <c r="V2382" s="8">
        <f>Table3[[#This Row],[Revenue]]-Table3[[#This Row],[Total Discount]]</f>
        <v>460800</v>
      </c>
    </row>
    <row r="2383" spans="1:22" x14ac:dyDescent="0.35">
      <c r="A2383">
        <v>2379</v>
      </c>
      <c r="B2383" t="s">
        <v>5840</v>
      </c>
      <c r="C2383" s="5">
        <v>42929</v>
      </c>
      <c r="D2383" s="6">
        <v>2017</v>
      </c>
      <c r="E2383" s="5" t="s">
        <v>104</v>
      </c>
      <c r="F2383" s="7">
        <v>13</v>
      </c>
      <c r="G2383" t="s">
        <v>67</v>
      </c>
      <c r="H2383" t="s">
        <v>25</v>
      </c>
      <c r="I2383" t="s">
        <v>4736</v>
      </c>
      <c r="J2383" t="s">
        <v>27</v>
      </c>
      <c r="K2383" t="s">
        <v>82</v>
      </c>
      <c r="L2383">
        <v>19140</v>
      </c>
      <c r="M2383" t="s">
        <v>5841</v>
      </c>
      <c r="N2383" t="s">
        <v>135</v>
      </c>
      <c r="O2383" t="s">
        <v>136</v>
      </c>
      <c r="P2383" t="s">
        <v>5842</v>
      </c>
      <c r="Q2383" s="8">
        <v>40000</v>
      </c>
      <c r="R2383">
        <v>1</v>
      </c>
      <c r="S2383" s="8">
        <f>Table3[[#This Row],[Harga]]*Table3[[#This Row],[Quantity]]</f>
        <v>40000</v>
      </c>
      <c r="T2383">
        <v>0.4</v>
      </c>
      <c r="U2383" s="8">
        <f>Table3[[#This Row],[Discount]]*Table3[[#This Row],[Revenue]]</f>
        <v>16000</v>
      </c>
      <c r="V2383" s="8">
        <f>Table3[[#This Row],[Revenue]]-Table3[[#This Row],[Total Discount]]</f>
        <v>24000</v>
      </c>
    </row>
    <row r="2384" spans="1:22" x14ac:dyDescent="0.35">
      <c r="A2384">
        <v>2380</v>
      </c>
      <c r="B2384" t="s">
        <v>5843</v>
      </c>
      <c r="C2384" s="5">
        <v>42330</v>
      </c>
      <c r="D2384" s="6">
        <v>2015</v>
      </c>
      <c r="E2384" s="5" t="s">
        <v>23</v>
      </c>
      <c r="F2384" s="7">
        <v>22</v>
      </c>
      <c r="G2384" t="s">
        <v>67</v>
      </c>
      <c r="H2384" t="s">
        <v>25</v>
      </c>
      <c r="I2384" t="s">
        <v>765</v>
      </c>
      <c r="J2384" t="s">
        <v>27</v>
      </c>
      <c r="K2384" t="s">
        <v>118</v>
      </c>
      <c r="L2384">
        <v>90008</v>
      </c>
      <c r="M2384" t="s">
        <v>1450</v>
      </c>
      <c r="N2384" t="s">
        <v>40</v>
      </c>
      <c r="O2384" t="s">
        <v>63</v>
      </c>
      <c r="P2384" t="s">
        <v>1451</v>
      </c>
      <c r="Q2384" s="8">
        <v>133000</v>
      </c>
      <c r="R2384">
        <v>2</v>
      </c>
      <c r="S2384" s="8">
        <f>Table3[[#This Row],[Harga]]*Table3[[#This Row],[Quantity]]</f>
        <v>266000</v>
      </c>
      <c r="T2384">
        <v>0</v>
      </c>
      <c r="U2384" s="8">
        <f>Table3[[#This Row],[Discount]]*Table3[[#This Row],[Revenue]]</f>
        <v>0</v>
      </c>
      <c r="V2384" s="8">
        <f>Table3[[#This Row],[Revenue]]-Table3[[#This Row],[Total Discount]]</f>
        <v>266000</v>
      </c>
    </row>
    <row r="2385" spans="1:22" x14ac:dyDescent="0.35">
      <c r="A2385">
        <v>2381</v>
      </c>
      <c r="B2385" t="s">
        <v>5844</v>
      </c>
      <c r="C2385" s="5">
        <v>41966</v>
      </c>
      <c r="D2385" s="6">
        <v>2014</v>
      </c>
      <c r="E2385" s="5" t="s">
        <v>23</v>
      </c>
      <c r="F2385" s="7">
        <v>23</v>
      </c>
      <c r="G2385" t="s">
        <v>67</v>
      </c>
      <c r="H2385" t="s">
        <v>139</v>
      </c>
      <c r="I2385" t="s">
        <v>2889</v>
      </c>
      <c r="J2385" t="s">
        <v>37</v>
      </c>
      <c r="K2385" t="s">
        <v>133</v>
      </c>
      <c r="L2385">
        <v>19134</v>
      </c>
      <c r="M2385" t="s">
        <v>3270</v>
      </c>
      <c r="N2385" t="s">
        <v>40</v>
      </c>
      <c r="O2385" t="s">
        <v>143</v>
      </c>
      <c r="P2385" t="s">
        <v>3271</v>
      </c>
      <c r="Q2385" s="8">
        <v>105000</v>
      </c>
      <c r="R2385">
        <v>3</v>
      </c>
      <c r="S2385" s="8">
        <f>Table3[[#This Row],[Harga]]*Table3[[#This Row],[Quantity]]</f>
        <v>315000</v>
      </c>
      <c r="T2385">
        <v>0.2</v>
      </c>
      <c r="U2385" s="8">
        <f>Table3[[#This Row],[Discount]]*Table3[[#This Row],[Revenue]]</f>
        <v>63000</v>
      </c>
      <c r="V2385" s="8">
        <f>Table3[[#This Row],[Revenue]]-Table3[[#This Row],[Total Discount]]</f>
        <v>252000</v>
      </c>
    </row>
    <row r="2386" spans="1:22" x14ac:dyDescent="0.35">
      <c r="A2386">
        <v>2382</v>
      </c>
      <c r="B2386" t="s">
        <v>5845</v>
      </c>
      <c r="C2386" s="5">
        <v>42365</v>
      </c>
      <c r="D2386" s="6">
        <v>2015</v>
      </c>
      <c r="E2386" s="5" t="s">
        <v>66</v>
      </c>
      <c r="F2386" s="7">
        <v>27</v>
      </c>
      <c r="G2386" t="s">
        <v>35</v>
      </c>
      <c r="H2386" t="s">
        <v>105</v>
      </c>
      <c r="I2386" t="s">
        <v>4361</v>
      </c>
      <c r="J2386" t="s">
        <v>27</v>
      </c>
      <c r="K2386" t="s">
        <v>236</v>
      </c>
      <c r="L2386">
        <v>54703</v>
      </c>
      <c r="M2386" t="s">
        <v>5727</v>
      </c>
      <c r="N2386" t="s">
        <v>40</v>
      </c>
      <c r="O2386" t="s">
        <v>63</v>
      </c>
      <c r="P2386" t="s">
        <v>5728</v>
      </c>
      <c r="Q2386" s="8">
        <v>441000</v>
      </c>
      <c r="R2386">
        <v>4</v>
      </c>
      <c r="S2386" s="8">
        <f>Table3[[#This Row],[Harga]]*Table3[[#This Row],[Quantity]]</f>
        <v>1764000</v>
      </c>
      <c r="T2386">
        <v>0</v>
      </c>
      <c r="U2386" s="8">
        <f>Table3[[#This Row],[Discount]]*Table3[[#This Row],[Revenue]]</f>
        <v>0</v>
      </c>
      <c r="V2386" s="8">
        <f>Table3[[#This Row],[Revenue]]-Table3[[#This Row],[Total Discount]]</f>
        <v>1764000</v>
      </c>
    </row>
    <row r="2387" spans="1:22" x14ac:dyDescent="0.35">
      <c r="A2387">
        <v>2383</v>
      </c>
      <c r="B2387" t="s">
        <v>5846</v>
      </c>
      <c r="C2387" s="5">
        <v>42688</v>
      </c>
      <c r="D2387" s="6">
        <v>2016</v>
      </c>
      <c r="E2387" s="5" t="s">
        <v>23</v>
      </c>
      <c r="F2387" s="7">
        <v>14</v>
      </c>
      <c r="G2387" t="s">
        <v>51</v>
      </c>
      <c r="H2387" t="s">
        <v>139</v>
      </c>
      <c r="I2387" t="s">
        <v>4412</v>
      </c>
      <c r="J2387" t="s">
        <v>27</v>
      </c>
      <c r="K2387" t="s">
        <v>248</v>
      </c>
      <c r="L2387">
        <v>19134</v>
      </c>
      <c r="M2387" t="s">
        <v>3519</v>
      </c>
      <c r="N2387" t="s">
        <v>30</v>
      </c>
      <c r="O2387" t="s">
        <v>108</v>
      </c>
      <c r="P2387" t="s">
        <v>3520</v>
      </c>
      <c r="Q2387" s="8">
        <v>724000</v>
      </c>
      <c r="R2387">
        <v>3</v>
      </c>
      <c r="S2387" s="8">
        <f>Table3[[#This Row],[Harga]]*Table3[[#This Row],[Quantity]]</f>
        <v>2172000</v>
      </c>
      <c r="T2387">
        <v>0.3</v>
      </c>
      <c r="U2387" s="8">
        <f>Table3[[#This Row],[Discount]]*Table3[[#This Row],[Revenue]]</f>
        <v>651600</v>
      </c>
      <c r="V2387" s="8">
        <f>Table3[[#This Row],[Revenue]]-Table3[[#This Row],[Total Discount]]</f>
        <v>1520400</v>
      </c>
    </row>
    <row r="2388" spans="1:22" x14ac:dyDescent="0.35">
      <c r="A2388">
        <v>2384</v>
      </c>
      <c r="B2388" t="s">
        <v>5847</v>
      </c>
      <c r="C2388" s="5">
        <v>42498</v>
      </c>
      <c r="D2388" s="6">
        <v>2016</v>
      </c>
      <c r="E2388" s="5" t="s">
        <v>87</v>
      </c>
      <c r="F2388" s="7">
        <v>8</v>
      </c>
      <c r="G2388" t="s">
        <v>67</v>
      </c>
      <c r="H2388" t="s">
        <v>139</v>
      </c>
      <c r="I2388" t="s">
        <v>3287</v>
      </c>
      <c r="J2388" t="s">
        <v>27</v>
      </c>
      <c r="K2388" t="s">
        <v>61</v>
      </c>
      <c r="L2388">
        <v>90004</v>
      </c>
      <c r="M2388" t="s">
        <v>396</v>
      </c>
      <c r="N2388" t="s">
        <v>40</v>
      </c>
      <c r="O2388" t="s">
        <v>63</v>
      </c>
      <c r="P2388" t="s">
        <v>397</v>
      </c>
      <c r="Q2388" s="8">
        <v>6000</v>
      </c>
      <c r="R2388">
        <v>3</v>
      </c>
      <c r="S2388" s="8">
        <f>Table3[[#This Row],[Harga]]*Table3[[#This Row],[Quantity]]</f>
        <v>18000</v>
      </c>
      <c r="T2388">
        <v>0</v>
      </c>
      <c r="U2388" s="8">
        <f>Table3[[#This Row],[Discount]]*Table3[[#This Row],[Revenue]]</f>
        <v>0</v>
      </c>
      <c r="V2388" s="8">
        <f>Table3[[#This Row],[Revenue]]-Table3[[#This Row],[Total Discount]]</f>
        <v>18000</v>
      </c>
    </row>
    <row r="2389" spans="1:22" x14ac:dyDescent="0.35">
      <c r="A2389">
        <v>2385</v>
      </c>
      <c r="B2389" t="s">
        <v>5848</v>
      </c>
      <c r="C2389" s="5">
        <v>41999</v>
      </c>
      <c r="D2389" s="6">
        <v>2014</v>
      </c>
      <c r="E2389" s="5" t="s">
        <v>66</v>
      </c>
      <c r="F2389" s="7">
        <v>26</v>
      </c>
      <c r="G2389" t="s">
        <v>24</v>
      </c>
      <c r="H2389" t="s">
        <v>59</v>
      </c>
      <c r="I2389" t="s">
        <v>5131</v>
      </c>
      <c r="J2389" t="s">
        <v>27</v>
      </c>
      <c r="K2389" t="s">
        <v>151</v>
      </c>
      <c r="L2389">
        <v>19134</v>
      </c>
      <c r="M2389" t="s">
        <v>546</v>
      </c>
      <c r="N2389" t="s">
        <v>40</v>
      </c>
      <c r="O2389" t="s">
        <v>63</v>
      </c>
      <c r="P2389" t="s">
        <v>547</v>
      </c>
      <c r="Q2389" s="8">
        <v>8000</v>
      </c>
      <c r="R2389">
        <v>3</v>
      </c>
      <c r="S2389" s="8">
        <f>Table3[[#This Row],[Harga]]*Table3[[#This Row],[Quantity]]</f>
        <v>24000</v>
      </c>
      <c r="T2389">
        <v>0.2</v>
      </c>
      <c r="U2389" s="8">
        <f>Table3[[#This Row],[Discount]]*Table3[[#This Row],[Revenue]]</f>
        <v>4800</v>
      </c>
      <c r="V2389" s="8">
        <f>Table3[[#This Row],[Revenue]]-Table3[[#This Row],[Total Discount]]</f>
        <v>19200</v>
      </c>
    </row>
    <row r="2390" spans="1:22" x14ac:dyDescent="0.35">
      <c r="A2390">
        <v>2386</v>
      </c>
      <c r="B2390" t="s">
        <v>5849</v>
      </c>
      <c r="C2390" s="5">
        <v>42894</v>
      </c>
      <c r="D2390" s="6">
        <v>2017</v>
      </c>
      <c r="E2390" s="5" t="s">
        <v>34</v>
      </c>
      <c r="F2390" s="7">
        <v>8</v>
      </c>
      <c r="G2390" t="s">
        <v>51</v>
      </c>
      <c r="H2390" t="s">
        <v>25</v>
      </c>
      <c r="I2390" t="s">
        <v>5850</v>
      </c>
      <c r="J2390" t="s">
        <v>27</v>
      </c>
      <c r="K2390" t="s">
        <v>89</v>
      </c>
      <c r="L2390">
        <v>6360</v>
      </c>
      <c r="M2390" t="s">
        <v>4451</v>
      </c>
      <c r="N2390" t="s">
        <v>40</v>
      </c>
      <c r="O2390" t="s">
        <v>71</v>
      </c>
      <c r="P2390" t="s">
        <v>4452</v>
      </c>
      <c r="Q2390" s="8">
        <v>6000</v>
      </c>
      <c r="R2390">
        <v>2</v>
      </c>
      <c r="S2390" s="8">
        <f>Table3[[#This Row],[Harga]]*Table3[[#This Row],[Quantity]]</f>
        <v>12000</v>
      </c>
      <c r="T2390">
        <v>0</v>
      </c>
      <c r="U2390" s="8">
        <f>Table3[[#This Row],[Discount]]*Table3[[#This Row],[Revenue]]</f>
        <v>0</v>
      </c>
      <c r="V2390" s="8">
        <f>Table3[[#This Row],[Revenue]]-Table3[[#This Row],[Total Discount]]</f>
        <v>12000</v>
      </c>
    </row>
    <row r="2391" spans="1:22" x14ac:dyDescent="0.35">
      <c r="A2391">
        <v>2387</v>
      </c>
      <c r="B2391" t="s">
        <v>5851</v>
      </c>
      <c r="C2391" s="5">
        <v>42101</v>
      </c>
      <c r="D2391" s="6">
        <v>2015</v>
      </c>
      <c r="E2391" s="5" t="s">
        <v>58</v>
      </c>
      <c r="F2391" s="7">
        <v>7</v>
      </c>
      <c r="G2391" t="s">
        <v>24</v>
      </c>
      <c r="H2391" t="s">
        <v>105</v>
      </c>
      <c r="I2391" t="s">
        <v>5074</v>
      </c>
      <c r="J2391" t="s">
        <v>27</v>
      </c>
      <c r="K2391" t="s">
        <v>193</v>
      </c>
      <c r="L2391">
        <v>78207</v>
      </c>
      <c r="M2391" t="s">
        <v>5852</v>
      </c>
      <c r="N2391" t="s">
        <v>40</v>
      </c>
      <c r="O2391" t="s">
        <v>78</v>
      </c>
      <c r="P2391" t="s">
        <v>5853</v>
      </c>
      <c r="Q2391" s="8">
        <v>464000</v>
      </c>
      <c r="R2391">
        <v>8</v>
      </c>
      <c r="S2391" s="8">
        <f>Table3[[#This Row],[Harga]]*Table3[[#This Row],[Quantity]]</f>
        <v>3712000</v>
      </c>
      <c r="T2391">
        <v>0.8</v>
      </c>
      <c r="U2391" s="8">
        <f>Table3[[#This Row],[Discount]]*Table3[[#This Row],[Revenue]]</f>
        <v>2969600</v>
      </c>
      <c r="V2391" s="8">
        <f>Table3[[#This Row],[Revenue]]-Table3[[#This Row],[Total Discount]]</f>
        <v>742400</v>
      </c>
    </row>
    <row r="2392" spans="1:22" x14ac:dyDescent="0.35">
      <c r="A2392">
        <v>2388</v>
      </c>
      <c r="B2392" t="s">
        <v>5854</v>
      </c>
      <c r="C2392" s="5">
        <v>42561</v>
      </c>
      <c r="D2392" s="6">
        <v>2016</v>
      </c>
      <c r="E2392" s="5" t="s">
        <v>104</v>
      </c>
      <c r="F2392" s="7">
        <v>10</v>
      </c>
      <c r="G2392" t="s">
        <v>24</v>
      </c>
      <c r="H2392" t="s">
        <v>25</v>
      </c>
      <c r="I2392" t="s">
        <v>617</v>
      </c>
      <c r="J2392" t="s">
        <v>75</v>
      </c>
      <c r="K2392" t="s">
        <v>118</v>
      </c>
      <c r="L2392">
        <v>85364</v>
      </c>
      <c r="M2392" t="s">
        <v>1323</v>
      </c>
      <c r="N2392" t="s">
        <v>40</v>
      </c>
      <c r="O2392" t="s">
        <v>71</v>
      </c>
      <c r="P2392" t="s">
        <v>1324</v>
      </c>
      <c r="Q2392" s="8">
        <v>60000</v>
      </c>
      <c r="R2392">
        <v>6</v>
      </c>
      <c r="S2392" s="8">
        <f>Table3[[#This Row],[Harga]]*Table3[[#This Row],[Quantity]]</f>
        <v>360000</v>
      </c>
      <c r="T2392">
        <v>0.7</v>
      </c>
      <c r="U2392" s="8">
        <f>Table3[[#This Row],[Discount]]*Table3[[#This Row],[Revenue]]</f>
        <v>251999.99999999997</v>
      </c>
      <c r="V2392" s="8">
        <f>Table3[[#This Row],[Revenue]]-Table3[[#This Row],[Total Discount]]</f>
        <v>108000.00000000003</v>
      </c>
    </row>
    <row r="2393" spans="1:22" x14ac:dyDescent="0.35">
      <c r="A2393">
        <v>2389</v>
      </c>
      <c r="B2393" t="s">
        <v>5855</v>
      </c>
      <c r="C2393" s="5">
        <v>42695</v>
      </c>
      <c r="D2393" s="6">
        <v>2016</v>
      </c>
      <c r="E2393" s="5" t="s">
        <v>23</v>
      </c>
      <c r="F2393" s="7">
        <v>21</v>
      </c>
      <c r="G2393" t="s">
        <v>35</v>
      </c>
      <c r="H2393" t="s">
        <v>139</v>
      </c>
      <c r="I2393" t="s">
        <v>1133</v>
      </c>
      <c r="J2393" t="s">
        <v>27</v>
      </c>
      <c r="K2393" t="s">
        <v>76</v>
      </c>
      <c r="L2393">
        <v>43229</v>
      </c>
      <c r="M2393" t="s">
        <v>5856</v>
      </c>
      <c r="N2393" t="s">
        <v>135</v>
      </c>
      <c r="O2393" t="s">
        <v>567</v>
      </c>
      <c r="P2393" t="s">
        <v>5857</v>
      </c>
      <c r="Q2393" s="8">
        <v>31000</v>
      </c>
      <c r="R2393">
        <v>7</v>
      </c>
      <c r="S2393" s="8">
        <f>Table3[[#This Row],[Harga]]*Table3[[#This Row],[Quantity]]</f>
        <v>217000</v>
      </c>
      <c r="T2393">
        <v>0.7</v>
      </c>
      <c r="U2393" s="8">
        <f>Table3[[#This Row],[Discount]]*Table3[[#This Row],[Revenue]]</f>
        <v>151900</v>
      </c>
      <c r="V2393" s="8">
        <f>Table3[[#This Row],[Revenue]]-Table3[[#This Row],[Total Discount]]</f>
        <v>65100</v>
      </c>
    </row>
    <row r="2394" spans="1:22" x14ac:dyDescent="0.35">
      <c r="A2394">
        <v>2390</v>
      </c>
      <c r="B2394" t="s">
        <v>5858</v>
      </c>
      <c r="C2394" s="5">
        <v>43051</v>
      </c>
      <c r="D2394" s="6">
        <v>2017</v>
      </c>
      <c r="E2394" s="5" t="s">
        <v>23</v>
      </c>
      <c r="F2394" s="7">
        <v>12</v>
      </c>
      <c r="G2394" t="s">
        <v>51</v>
      </c>
      <c r="H2394" t="s">
        <v>139</v>
      </c>
      <c r="I2394" t="s">
        <v>2862</v>
      </c>
      <c r="J2394" t="s">
        <v>37</v>
      </c>
      <c r="K2394" t="s">
        <v>283</v>
      </c>
      <c r="L2394">
        <v>90036</v>
      </c>
      <c r="M2394" t="s">
        <v>3253</v>
      </c>
      <c r="N2394" t="s">
        <v>40</v>
      </c>
      <c r="O2394" t="s">
        <v>71</v>
      </c>
      <c r="P2394" t="s">
        <v>3254</v>
      </c>
      <c r="Q2394" s="8">
        <v>1000</v>
      </c>
      <c r="R2394">
        <v>4</v>
      </c>
      <c r="S2394" s="8">
        <f>Table3[[#This Row],[Harga]]*Table3[[#This Row],[Quantity]]</f>
        <v>4000</v>
      </c>
      <c r="T2394">
        <v>0.2</v>
      </c>
      <c r="U2394" s="8">
        <f>Table3[[#This Row],[Discount]]*Table3[[#This Row],[Revenue]]</f>
        <v>800</v>
      </c>
      <c r="V2394" s="8">
        <f>Table3[[#This Row],[Revenue]]-Table3[[#This Row],[Total Discount]]</f>
        <v>3200</v>
      </c>
    </row>
    <row r="2395" spans="1:22" x14ac:dyDescent="0.35">
      <c r="A2395">
        <v>2391</v>
      </c>
      <c r="B2395" t="s">
        <v>5859</v>
      </c>
      <c r="C2395" s="5">
        <v>41944</v>
      </c>
      <c r="D2395" s="6">
        <v>2014</v>
      </c>
      <c r="E2395" s="5" t="s">
        <v>23</v>
      </c>
      <c r="F2395" s="7">
        <v>1</v>
      </c>
      <c r="G2395" t="s">
        <v>51</v>
      </c>
      <c r="H2395" t="s">
        <v>25</v>
      </c>
      <c r="I2395" t="s">
        <v>4702</v>
      </c>
      <c r="J2395" t="s">
        <v>37</v>
      </c>
      <c r="K2395" t="s">
        <v>222</v>
      </c>
      <c r="L2395">
        <v>40475</v>
      </c>
      <c r="M2395" t="s">
        <v>2953</v>
      </c>
      <c r="N2395" t="s">
        <v>40</v>
      </c>
      <c r="O2395" t="s">
        <v>84</v>
      </c>
      <c r="P2395" t="s">
        <v>2954</v>
      </c>
      <c r="Q2395" s="8">
        <v>35000</v>
      </c>
      <c r="R2395">
        <v>2</v>
      </c>
      <c r="S2395" s="8">
        <f>Table3[[#This Row],[Harga]]*Table3[[#This Row],[Quantity]]</f>
        <v>70000</v>
      </c>
      <c r="T2395">
        <v>0</v>
      </c>
      <c r="U2395" s="8">
        <f>Table3[[#This Row],[Discount]]*Table3[[#This Row],[Revenue]]</f>
        <v>0</v>
      </c>
      <c r="V2395" s="8">
        <f>Table3[[#This Row],[Revenue]]-Table3[[#This Row],[Total Discount]]</f>
        <v>70000</v>
      </c>
    </row>
    <row r="2396" spans="1:22" x14ac:dyDescent="0.35">
      <c r="A2396">
        <v>2392</v>
      </c>
      <c r="B2396" t="s">
        <v>5860</v>
      </c>
      <c r="C2396" s="5">
        <v>42505</v>
      </c>
      <c r="D2396" s="6">
        <v>2016</v>
      </c>
      <c r="E2396" s="5" t="s">
        <v>87</v>
      </c>
      <c r="F2396" s="7">
        <v>15</v>
      </c>
      <c r="G2396" t="s">
        <v>116</v>
      </c>
      <c r="H2396" t="s">
        <v>25</v>
      </c>
      <c r="I2396" t="s">
        <v>3764</v>
      </c>
      <c r="J2396" t="s">
        <v>27</v>
      </c>
      <c r="K2396" t="s">
        <v>127</v>
      </c>
      <c r="L2396">
        <v>10035</v>
      </c>
      <c r="M2396" t="s">
        <v>3130</v>
      </c>
      <c r="N2396" t="s">
        <v>40</v>
      </c>
      <c r="O2396" t="s">
        <v>71</v>
      </c>
      <c r="P2396" t="s">
        <v>3131</v>
      </c>
      <c r="Q2396" s="8">
        <v>18000</v>
      </c>
      <c r="R2396">
        <v>3</v>
      </c>
      <c r="S2396" s="8">
        <f>Table3[[#This Row],[Harga]]*Table3[[#This Row],[Quantity]]</f>
        <v>54000</v>
      </c>
      <c r="T2396">
        <v>0.2</v>
      </c>
      <c r="U2396" s="8">
        <f>Table3[[#This Row],[Discount]]*Table3[[#This Row],[Revenue]]</f>
        <v>10800</v>
      </c>
      <c r="V2396" s="8">
        <f>Table3[[#This Row],[Revenue]]-Table3[[#This Row],[Total Discount]]</f>
        <v>43200</v>
      </c>
    </row>
    <row r="2397" spans="1:22" x14ac:dyDescent="0.35">
      <c r="A2397">
        <v>2393</v>
      </c>
      <c r="B2397" t="s">
        <v>5861</v>
      </c>
      <c r="C2397" s="5">
        <v>41950</v>
      </c>
      <c r="D2397" s="6">
        <v>2014</v>
      </c>
      <c r="E2397" s="5" t="s">
        <v>23</v>
      </c>
      <c r="F2397" s="7">
        <v>7</v>
      </c>
      <c r="G2397" t="s">
        <v>35</v>
      </c>
      <c r="H2397" t="s">
        <v>25</v>
      </c>
      <c r="I2397" t="s">
        <v>1630</v>
      </c>
      <c r="J2397" t="s">
        <v>27</v>
      </c>
      <c r="K2397" t="s">
        <v>651</v>
      </c>
      <c r="L2397">
        <v>54401</v>
      </c>
      <c r="M2397" t="s">
        <v>3741</v>
      </c>
      <c r="N2397" t="s">
        <v>40</v>
      </c>
      <c r="O2397" t="s">
        <v>78</v>
      </c>
      <c r="P2397" t="s">
        <v>3742</v>
      </c>
      <c r="Q2397" s="8">
        <v>33000</v>
      </c>
      <c r="R2397">
        <v>6</v>
      </c>
      <c r="S2397" s="8">
        <f>Table3[[#This Row],[Harga]]*Table3[[#This Row],[Quantity]]</f>
        <v>198000</v>
      </c>
      <c r="T2397">
        <v>0</v>
      </c>
      <c r="U2397" s="8">
        <f>Table3[[#This Row],[Discount]]*Table3[[#This Row],[Revenue]]</f>
        <v>0</v>
      </c>
      <c r="V2397" s="8">
        <f>Table3[[#This Row],[Revenue]]-Table3[[#This Row],[Total Discount]]</f>
        <v>198000</v>
      </c>
    </row>
    <row r="2398" spans="1:22" x14ac:dyDescent="0.35">
      <c r="A2398">
        <v>2394</v>
      </c>
      <c r="B2398" t="s">
        <v>5862</v>
      </c>
      <c r="C2398" s="5">
        <v>43013</v>
      </c>
      <c r="D2398" s="6">
        <v>2017</v>
      </c>
      <c r="E2398" s="5" t="s">
        <v>44</v>
      </c>
      <c r="F2398" s="7">
        <v>5</v>
      </c>
      <c r="G2398" t="s">
        <v>51</v>
      </c>
      <c r="H2398" t="s">
        <v>25</v>
      </c>
      <c r="I2398" t="s">
        <v>2537</v>
      </c>
      <c r="J2398" t="s">
        <v>75</v>
      </c>
      <c r="K2398" t="s">
        <v>76</v>
      </c>
      <c r="L2398">
        <v>94110</v>
      </c>
      <c r="M2398" t="s">
        <v>5090</v>
      </c>
      <c r="N2398" t="s">
        <v>40</v>
      </c>
      <c r="O2398" t="s">
        <v>71</v>
      </c>
      <c r="P2398" t="s">
        <v>5091</v>
      </c>
      <c r="Q2398" s="8">
        <v>10000</v>
      </c>
      <c r="R2398">
        <v>5</v>
      </c>
      <c r="S2398" s="8">
        <f>Table3[[#This Row],[Harga]]*Table3[[#This Row],[Quantity]]</f>
        <v>50000</v>
      </c>
      <c r="T2398">
        <v>0.2</v>
      </c>
      <c r="U2398" s="8">
        <f>Table3[[#This Row],[Discount]]*Table3[[#This Row],[Revenue]]</f>
        <v>10000</v>
      </c>
      <c r="V2398" s="8">
        <f>Table3[[#This Row],[Revenue]]-Table3[[#This Row],[Total Discount]]</f>
        <v>40000</v>
      </c>
    </row>
    <row r="2399" spans="1:22" x14ac:dyDescent="0.35">
      <c r="A2399">
        <v>2395</v>
      </c>
      <c r="B2399" t="s">
        <v>5863</v>
      </c>
      <c r="C2399" s="5">
        <v>42887</v>
      </c>
      <c r="D2399" s="6">
        <v>2017</v>
      </c>
      <c r="E2399" s="5" t="s">
        <v>34</v>
      </c>
      <c r="F2399" s="7">
        <v>1</v>
      </c>
      <c r="G2399" t="s">
        <v>24</v>
      </c>
      <c r="H2399" t="s">
        <v>25</v>
      </c>
      <c r="I2399" t="s">
        <v>3995</v>
      </c>
      <c r="J2399" t="s">
        <v>27</v>
      </c>
      <c r="K2399" t="s">
        <v>113</v>
      </c>
      <c r="L2399">
        <v>43017</v>
      </c>
      <c r="M2399" t="s">
        <v>5864</v>
      </c>
      <c r="N2399" t="s">
        <v>40</v>
      </c>
      <c r="O2399" t="s">
        <v>71</v>
      </c>
      <c r="P2399" t="s">
        <v>5865</v>
      </c>
      <c r="Q2399" s="8">
        <v>4000</v>
      </c>
      <c r="R2399">
        <v>2</v>
      </c>
      <c r="S2399" s="8">
        <f>Table3[[#This Row],[Harga]]*Table3[[#This Row],[Quantity]]</f>
        <v>8000</v>
      </c>
      <c r="T2399">
        <v>0.7</v>
      </c>
      <c r="U2399" s="8">
        <f>Table3[[#This Row],[Discount]]*Table3[[#This Row],[Revenue]]</f>
        <v>5600</v>
      </c>
      <c r="V2399" s="8">
        <f>Table3[[#This Row],[Revenue]]-Table3[[#This Row],[Total Discount]]</f>
        <v>2400</v>
      </c>
    </row>
    <row r="2400" spans="1:22" x14ac:dyDescent="0.35">
      <c r="A2400">
        <v>2396</v>
      </c>
      <c r="B2400" t="s">
        <v>5866</v>
      </c>
      <c r="C2400" s="5">
        <v>43059</v>
      </c>
      <c r="D2400" s="6">
        <v>2017</v>
      </c>
      <c r="E2400" s="5" t="s">
        <v>23</v>
      </c>
      <c r="F2400" s="7">
        <v>20</v>
      </c>
      <c r="G2400" t="s">
        <v>51</v>
      </c>
      <c r="H2400" t="s">
        <v>139</v>
      </c>
      <c r="I2400" t="s">
        <v>1656</v>
      </c>
      <c r="J2400" t="s">
        <v>75</v>
      </c>
      <c r="K2400" t="s">
        <v>213</v>
      </c>
      <c r="L2400">
        <v>42420</v>
      </c>
      <c r="M2400" t="s">
        <v>270</v>
      </c>
      <c r="N2400" t="s">
        <v>30</v>
      </c>
      <c r="O2400" t="s">
        <v>55</v>
      </c>
      <c r="P2400" t="s">
        <v>271</v>
      </c>
      <c r="Q2400" s="8">
        <v>97000</v>
      </c>
      <c r="R2400">
        <v>2</v>
      </c>
      <c r="S2400" s="8">
        <f>Table3[[#This Row],[Harga]]*Table3[[#This Row],[Quantity]]</f>
        <v>194000</v>
      </c>
      <c r="T2400">
        <v>0</v>
      </c>
      <c r="U2400" s="8">
        <f>Table3[[#This Row],[Discount]]*Table3[[#This Row],[Revenue]]</f>
        <v>0</v>
      </c>
      <c r="V2400" s="8">
        <f>Table3[[#This Row],[Revenue]]-Table3[[#This Row],[Total Discount]]</f>
        <v>194000</v>
      </c>
    </row>
    <row r="2401" spans="1:22" x14ac:dyDescent="0.35">
      <c r="A2401">
        <v>2397</v>
      </c>
      <c r="B2401" t="s">
        <v>5867</v>
      </c>
      <c r="C2401" s="5">
        <v>42727</v>
      </c>
      <c r="D2401" s="6">
        <v>2016</v>
      </c>
      <c r="E2401" s="5" t="s">
        <v>66</v>
      </c>
      <c r="F2401" s="7">
        <v>23</v>
      </c>
      <c r="G2401" t="s">
        <v>35</v>
      </c>
      <c r="H2401" t="s">
        <v>25</v>
      </c>
      <c r="I2401" t="s">
        <v>1949</v>
      </c>
      <c r="J2401" t="s">
        <v>27</v>
      </c>
      <c r="K2401" t="s">
        <v>324</v>
      </c>
      <c r="L2401">
        <v>43402</v>
      </c>
      <c r="M2401" t="s">
        <v>4394</v>
      </c>
      <c r="N2401" t="s">
        <v>40</v>
      </c>
      <c r="O2401" t="s">
        <v>71</v>
      </c>
      <c r="P2401" t="s">
        <v>4395</v>
      </c>
      <c r="Q2401" s="8">
        <v>13000</v>
      </c>
      <c r="R2401">
        <v>3</v>
      </c>
      <c r="S2401" s="8">
        <f>Table3[[#This Row],[Harga]]*Table3[[#This Row],[Quantity]]</f>
        <v>39000</v>
      </c>
      <c r="T2401">
        <v>0.7</v>
      </c>
      <c r="U2401" s="8">
        <f>Table3[[#This Row],[Discount]]*Table3[[#This Row],[Revenue]]</f>
        <v>27300</v>
      </c>
      <c r="V2401" s="8">
        <f>Table3[[#This Row],[Revenue]]-Table3[[#This Row],[Total Discount]]</f>
        <v>11700</v>
      </c>
    </row>
    <row r="2402" spans="1:22" x14ac:dyDescent="0.35">
      <c r="A2402">
        <v>2398</v>
      </c>
      <c r="B2402" t="s">
        <v>5868</v>
      </c>
      <c r="C2402" s="5">
        <v>43007</v>
      </c>
      <c r="D2402" s="6">
        <v>2017</v>
      </c>
      <c r="E2402" s="5" t="s">
        <v>111</v>
      </c>
      <c r="F2402" s="7">
        <v>29</v>
      </c>
      <c r="G2402" t="s">
        <v>35</v>
      </c>
      <c r="H2402" t="s">
        <v>25</v>
      </c>
      <c r="I2402" t="s">
        <v>607</v>
      </c>
      <c r="J2402" t="s">
        <v>27</v>
      </c>
      <c r="K2402" t="s">
        <v>283</v>
      </c>
      <c r="L2402">
        <v>38109</v>
      </c>
      <c r="M2402" t="s">
        <v>5869</v>
      </c>
      <c r="N2402" t="s">
        <v>40</v>
      </c>
      <c r="O2402" t="s">
        <v>84</v>
      </c>
      <c r="P2402" t="s">
        <v>5870</v>
      </c>
      <c r="Q2402" s="8">
        <v>244000</v>
      </c>
      <c r="R2402">
        <v>5</v>
      </c>
      <c r="S2402" s="8">
        <f>Table3[[#This Row],[Harga]]*Table3[[#This Row],[Quantity]]</f>
        <v>1220000</v>
      </c>
      <c r="T2402">
        <v>0.2</v>
      </c>
      <c r="U2402" s="8">
        <f>Table3[[#This Row],[Discount]]*Table3[[#This Row],[Revenue]]</f>
        <v>244000</v>
      </c>
      <c r="V2402" s="8">
        <f>Table3[[#This Row],[Revenue]]-Table3[[#This Row],[Total Discount]]</f>
        <v>976000</v>
      </c>
    </row>
    <row r="2403" spans="1:22" x14ac:dyDescent="0.35">
      <c r="A2403">
        <v>2399</v>
      </c>
      <c r="B2403" t="s">
        <v>5871</v>
      </c>
      <c r="C2403" s="5">
        <v>42681</v>
      </c>
      <c r="D2403" s="6">
        <v>2016</v>
      </c>
      <c r="E2403" s="5" t="s">
        <v>23</v>
      </c>
      <c r="F2403" s="7">
        <v>7</v>
      </c>
      <c r="G2403" t="s">
        <v>67</v>
      </c>
      <c r="H2403" t="s">
        <v>25</v>
      </c>
      <c r="I2403" t="s">
        <v>4529</v>
      </c>
      <c r="J2403" t="s">
        <v>27</v>
      </c>
      <c r="K2403" t="s">
        <v>420</v>
      </c>
      <c r="L2403">
        <v>8701</v>
      </c>
      <c r="M2403" t="s">
        <v>2525</v>
      </c>
      <c r="N2403" t="s">
        <v>40</v>
      </c>
      <c r="O2403" t="s">
        <v>180</v>
      </c>
      <c r="P2403" t="s">
        <v>2526</v>
      </c>
      <c r="Q2403" s="8">
        <v>27000</v>
      </c>
      <c r="R2403">
        <v>4</v>
      </c>
      <c r="S2403" s="8">
        <f>Table3[[#This Row],[Harga]]*Table3[[#This Row],[Quantity]]</f>
        <v>108000</v>
      </c>
      <c r="T2403">
        <v>0</v>
      </c>
      <c r="U2403" s="8">
        <f>Table3[[#This Row],[Discount]]*Table3[[#This Row],[Revenue]]</f>
        <v>0</v>
      </c>
      <c r="V2403" s="8">
        <f>Table3[[#This Row],[Revenue]]-Table3[[#This Row],[Total Discount]]</f>
        <v>108000</v>
      </c>
    </row>
    <row r="2404" spans="1:22" x14ac:dyDescent="0.35">
      <c r="A2404">
        <v>2400</v>
      </c>
      <c r="B2404" t="s">
        <v>5872</v>
      </c>
      <c r="C2404" s="5">
        <v>41733</v>
      </c>
      <c r="D2404" s="6">
        <v>2014</v>
      </c>
      <c r="E2404" s="5" t="s">
        <v>58</v>
      </c>
      <c r="F2404" s="7">
        <v>4</v>
      </c>
      <c r="G2404" t="s">
        <v>51</v>
      </c>
      <c r="H2404" t="s">
        <v>25</v>
      </c>
      <c r="I2404" t="s">
        <v>459</v>
      </c>
      <c r="J2404" t="s">
        <v>37</v>
      </c>
      <c r="K2404" t="s">
        <v>89</v>
      </c>
      <c r="L2404">
        <v>90008</v>
      </c>
      <c r="M2404" t="s">
        <v>1946</v>
      </c>
      <c r="N2404" t="s">
        <v>40</v>
      </c>
      <c r="O2404" t="s">
        <v>71</v>
      </c>
      <c r="P2404" t="s">
        <v>1947</v>
      </c>
      <c r="Q2404" s="8">
        <v>3000</v>
      </c>
      <c r="R2404">
        <v>2</v>
      </c>
      <c r="S2404" s="8">
        <f>Table3[[#This Row],[Harga]]*Table3[[#This Row],[Quantity]]</f>
        <v>6000</v>
      </c>
      <c r="T2404">
        <v>0.2</v>
      </c>
      <c r="U2404" s="8">
        <f>Table3[[#This Row],[Discount]]*Table3[[#This Row],[Revenue]]</f>
        <v>1200</v>
      </c>
      <c r="V2404" s="8">
        <f>Table3[[#This Row],[Revenue]]-Table3[[#This Row],[Total Discount]]</f>
        <v>4800</v>
      </c>
    </row>
    <row r="2405" spans="1:22" x14ac:dyDescent="0.35">
      <c r="A2405">
        <v>2401</v>
      </c>
      <c r="B2405" t="s">
        <v>5873</v>
      </c>
      <c r="C2405" s="5">
        <v>42208</v>
      </c>
      <c r="D2405" s="6">
        <v>2015</v>
      </c>
      <c r="E2405" s="5" t="s">
        <v>104</v>
      </c>
      <c r="F2405" s="7">
        <v>23</v>
      </c>
      <c r="G2405" t="s">
        <v>35</v>
      </c>
      <c r="H2405" t="s">
        <v>139</v>
      </c>
      <c r="I2405" t="s">
        <v>1121</v>
      </c>
      <c r="J2405" t="s">
        <v>27</v>
      </c>
      <c r="K2405" t="s">
        <v>213</v>
      </c>
      <c r="L2405">
        <v>14609</v>
      </c>
      <c r="M2405" t="s">
        <v>3253</v>
      </c>
      <c r="N2405" t="s">
        <v>40</v>
      </c>
      <c r="O2405" t="s">
        <v>71</v>
      </c>
      <c r="P2405" t="s">
        <v>3254</v>
      </c>
      <c r="Q2405" s="8">
        <v>1000</v>
      </c>
      <c r="R2405">
        <v>3</v>
      </c>
      <c r="S2405" s="8">
        <f>Table3[[#This Row],[Harga]]*Table3[[#This Row],[Quantity]]</f>
        <v>3000</v>
      </c>
      <c r="T2405">
        <v>0.2</v>
      </c>
      <c r="U2405" s="8">
        <f>Table3[[#This Row],[Discount]]*Table3[[#This Row],[Revenue]]</f>
        <v>600</v>
      </c>
      <c r="V2405" s="8">
        <f>Table3[[#This Row],[Revenue]]-Table3[[#This Row],[Total Discount]]</f>
        <v>2400</v>
      </c>
    </row>
    <row r="2406" spans="1:22" x14ac:dyDescent="0.35">
      <c r="A2406">
        <v>2402</v>
      </c>
      <c r="B2406" t="s">
        <v>5874</v>
      </c>
      <c r="C2406" s="5">
        <v>41815</v>
      </c>
      <c r="D2406" s="6">
        <v>2014</v>
      </c>
      <c r="E2406" s="5" t="s">
        <v>34</v>
      </c>
      <c r="F2406" s="7">
        <v>25</v>
      </c>
      <c r="G2406" t="s">
        <v>35</v>
      </c>
      <c r="H2406" t="s">
        <v>25</v>
      </c>
      <c r="I2406" t="s">
        <v>671</v>
      </c>
      <c r="J2406" t="s">
        <v>37</v>
      </c>
      <c r="K2406" t="s">
        <v>222</v>
      </c>
      <c r="L2406">
        <v>97301</v>
      </c>
      <c r="M2406" t="s">
        <v>4480</v>
      </c>
      <c r="N2406" t="s">
        <v>135</v>
      </c>
      <c r="O2406" t="s">
        <v>136</v>
      </c>
      <c r="P2406" t="s">
        <v>4481</v>
      </c>
      <c r="Q2406" s="8">
        <v>66000</v>
      </c>
      <c r="R2406">
        <v>5</v>
      </c>
      <c r="S2406" s="8">
        <f>Table3[[#This Row],[Harga]]*Table3[[#This Row],[Quantity]]</f>
        <v>330000</v>
      </c>
      <c r="T2406">
        <v>0.2</v>
      </c>
      <c r="U2406" s="8">
        <f>Table3[[#This Row],[Discount]]*Table3[[#This Row],[Revenue]]</f>
        <v>66000</v>
      </c>
      <c r="V2406" s="8">
        <f>Table3[[#This Row],[Revenue]]-Table3[[#This Row],[Total Discount]]</f>
        <v>264000</v>
      </c>
    </row>
    <row r="2407" spans="1:22" x14ac:dyDescent="0.35">
      <c r="A2407">
        <v>2403</v>
      </c>
      <c r="B2407" t="s">
        <v>5875</v>
      </c>
      <c r="C2407" s="5">
        <v>41890</v>
      </c>
      <c r="D2407" s="6">
        <v>2014</v>
      </c>
      <c r="E2407" s="5" t="s">
        <v>111</v>
      </c>
      <c r="F2407" s="7">
        <v>8</v>
      </c>
      <c r="G2407" t="s">
        <v>24</v>
      </c>
      <c r="H2407" t="s">
        <v>25</v>
      </c>
      <c r="I2407" t="s">
        <v>2675</v>
      </c>
      <c r="J2407" t="s">
        <v>27</v>
      </c>
      <c r="K2407" t="s">
        <v>274</v>
      </c>
      <c r="L2407">
        <v>99301</v>
      </c>
      <c r="M2407" t="s">
        <v>930</v>
      </c>
      <c r="N2407" t="s">
        <v>40</v>
      </c>
      <c r="O2407" t="s">
        <v>96</v>
      </c>
      <c r="P2407" t="s">
        <v>931</v>
      </c>
      <c r="Q2407" s="8">
        <v>15000</v>
      </c>
      <c r="R2407">
        <v>2</v>
      </c>
      <c r="S2407" s="8">
        <f>Table3[[#This Row],[Harga]]*Table3[[#This Row],[Quantity]]</f>
        <v>30000</v>
      </c>
      <c r="T2407">
        <v>0</v>
      </c>
      <c r="U2407" s="8">
        <f>Table3[[#This Row],[Discount]]*Table3[[#This Row],[Revenue]]</f>
        <v>0</v>
      </c>
      <c r="V2407" s="8">
        <f>Table3[[#This Row],[Revenue]]-Table3[[#This Row],[Total Discount]]</f>
        <v>30000</v>
      </c>
    </row>
    <row r="2408" spans="1:22" x14ac:dyDescent="0.35">
      <c r="A2408">
        <v>2404</v>
      </c>
      <c r="B2408" t="s">
        <v>5876</v>
      </c>
      <c r="C2408" s="5">
        <v>41985</v>
      </c>
      <c r="D2408" s="6">
        <v>2014</v>
      </c>
      <c r="E2408" s="5" t="s">
        <v>66</v>
      </c>
      <c r="F2408" s="7">
        <v>12</v>
      </c>
      <c r="G2408" t="s">
        <v>51</v>
      </c>
      <c r="H2408" t="s">
        <v>105</v>
      </c>
      <c r="I2408" t="s">
        <v>540</v>
      </c>
      <c r="J2408" t="s">
        <v>27</v>
      </c>
      <c r="K2408" t="s">
        <v>354</v>
      </c>
      <c r="L2408">
        <v>94601</v>
      </c>
      <c r="M2408" t="s">
        <v>2435</v>
      </c>
      <c r="N2408" t="s">
        <v>30</v>
      </c>
      <c r="O2408" t="s">
        <v>55</v>
      </c>
      <c r="P2408" t="s">
        <v>2436</v>
      </c>
      <c r="Q2408" s="8">
        <v>7000</v>
      </c>
      <c r="R2408">
        <v>3</v>
      </c>
      <c r="S2408" s="8">
        <f>Table3[[#This Row],[Harga]]*Table3[[#This Row],[Quantity]]</f>
        <v>21000</v>
      </c>
      <c r="T2408">
        <v>0</v>
      </c>
      <c r="U2408" s="8">
        <f>Table3[[#This Row],[Discount]]*Table3[[#This Row],[Revenue]]</f>
        <v>0</v>
      </c>
      <c r="V2408" s="8">
        <f>Table3[[#This Row],[Revenue]]-Table3[[#This Row],[Total Discount]]</f>
        <v>21000</v>
      </c>
    </row>
    <row r="2409" spans="1:22" x14ac:dyDescent="0.35">
      <c r="A2409">
        <v>2405</v>
      </c>
      <c r="B2409" t="s">
        <v>5877</v>
      </c>
      <c r="C2409" s="5">
        <v>42017</v>
      </c>
      <c r="D2409" s="6">
        <v>2015</v>
      </c>
      <c r="E2409" s="5" t="s">
        <v>115</v>
      </c>
      <c r="F2409" s="7">
        <v>13</v>
      </c>
      <c r="G2409" t="s">
        <v>51</v>
      </c>
      <c r="H2409" t="s">
        <v>59</v>
      </c>
      <c r="I2409" t="s">
        <v>820</v>
      </c>
      <c r="J2409" t="s">
        <v>27</v>
      </c>
      <c r="K2409" t="s">
        <v>46</v>
      </c>
      <c r="L2409">
        <v>90004</v>
      </c>
      <c r="M2409" t="s">
        <v>1954</v>
      </c>
      <c r="N2409" t="s">
        <v>40</v>
      </c>
      <c r="O2409" t="s">
        <v>71</v>
      </c>
      <c r="P2409" t="s">
        <v>1955</v>
      </c>
      <c r="Q2409" s="8">
        <v>47000</v>
      </c>
      <c r="R2409">
        <v>3</v>
      </c>
      <c r="S2409" s="8">
        <f>Table3[[#This Row],[Harga]]*Table3[[#This Row],[Quantity]]</f>
        <v>141000</v>
      </c>
      <c r="T2409">
        <v>0.2</v>
      </c>
      <c r="U2409" s="8">
        <f>Table3[[#This Row],[Discount]]*Table3[[#This Row],[Revenue]]</f>
        <v>28200</v>
      </c>
      <c r="V2409" s="8">
        <f>Table3[[#This Row],[Revenue]]-Table3[[#This Row],[Total Discount]]</f>
        <v>112800</v>
      </c>
    </row>
    <row r="2410" spans="1:22" x14ac:dyDescent="0.35">
      <c r="A2410">
        <v>2406</v>
      </c>
      <c r="B2410" t="s">
        <v>5878</v>
      </c>
      <c r="C2410" s="5">
        <v>43084</v>
      </c>
      <c r="D2410" s="6">
        <v>2017</v>
      </c>
      <c r="E2410" s="5" t="s">
        <v>66</v>
      </c>
      <c r="F2410" s="7">
        <v>15</v>
      </c>
      <c r="G2410" t="s">
        <v>116</v>
      </c>
      <c r="H2410" t="s">
        <v>25</v>
      </c>
      <c r="I2410" t="s">
        <v>785</v>
      </c>
      <c r="J2410" t="s">
        <v>37</v>
      </c>
      <c r="K2410" t="s">
        <v>329</v>
      </c>
      <c r="L2410">
        <v>60302</v>
      </c>
      <c r="M2410" t="s">
        <v>5879</v>
      </c>
      <c r="N2410" t="s">
        <v>40</v>
      </c>
      <c r="O2410" t="s">
        <v>96</v>
      </c>
      <c r="P2410" t="s">
        <v>5880</v>
      </c>
      <c r="Q2410" s="8">
        <v>11000</v>
      </c>
      <c r="R2410">
        <v>7</v>
      </c>
      <c r="S2410" s="8">
        <f>Table3[[#This Row],[Harga]]*Table3[[#This Row],[Quantity]]</f>
        <v>77000</v>
      </c>
      <c r="T2410">
        <v>0.2</v>
      </c>
      <c r="U2410" s="8">
        <f>Table3[[#This Row],[Discount]]*Table3[[#This Row],[Revenue]]</f>
        <v>15400</v>
      </c>
      <c r="V2410" s="8">
        <f>Table3[[#This Row],[Revenue]]-Table3[[#This Row],[Total Discount]]</f>
        <v>61600</v>
      </c>
    </row>
    <row r="2411" spans="1:22" x14ac:dyDescent="0.35">
      <c r="A2411">
        <v>2407</v>
      </c>
      <c r="B2411" t="s">
        <v>5881</v>
      </c>
      <c r="C2411" s="5">
        <v>42722</v>
      </c>
      <c r="D2411" s="6">
        <v>2016</v>
      </c>
      <c r="E2411" s="5" t="s">
        <v>66</v>
      </c>
      <c r="F2411" s="7">
        <v>18</v>
      </c>
      <c r="G2411" t="s">
        <v>51</v>
      </c>
      <c r="H2411" t="s">
        <v>25</v>
      </c>
      <c r="I2411" t="s">
        <v>671</v>
      </c>
      <c r="J2411" t="s">
        <v>37</v>
      </c>
      <c r="K2411" t="s">
        <v>420</v>
      </c>
      <c r="L2411">
        <v>7960</v>
      </c>
      <c r="M2411" t="s">
        <v>3020</v>
      </c>
      <c r="N2411" t="s">
        <v>40</v>
      </c>
      <c r="O2411" t="s">
        <v>71</v>
      </c>
      <c r="P2411" t="s">
        <v>3021</v>
      </c>
      <c r="Q2411" s="8">
        <v>1794000</v>
      </c>
      <c r="R2411">
        <v>2</v>
      </c>
      <c r="S2411" s="8">
        <f>Table3[[#This Row],[Harga]]*Table3[[#This Row],[Quantity]]</f>
        <v>3588000</v>
      </c>
      <c r="T2411">
        <v>0</v>
      </c>
      <c r="U2411" s="8">
        <f>Table3[[#This Row],[Discount]]*Table3[[#This Row],[Revenue]]</f>
        <v>0</v>
      </c>
      <c r="V2411" s="8">
        <f>Table3[[#This Row],[Revenue]]-Table3[[#This Row],[Total Discount]]</f>
        <v>3588000</v>
      </c>
    </row>
    <row r="2412" spans="1:22" x14ac:dyDescent="0.35">
      <c r="A2412">
        <v>2408</v>
      </c>
      <c r="B2412" t="s">
        <v>5882</v>
      </c>
      <c r="C2412" s="5">
        <v>41740</v>
      </c>
      <c r="D2412" s="6">
        <v>2014</v>
      </c>
      <c r="E2412" s="5" t="s">
        <v>58</v>
      </c>
      <c r="F2412" s="7">
        <v>11</v>
      </c>
      <c r="G2412" t="s">
        <v>51</v>
      </c>
      <c r="H2412" t="s">
        <v>25</v>
      </c>
      <c r="I2412" t="s">
        <v>252</v>
      </c>
      <c r="J2412" t="s">
        <v>75</v>
      </c>
      <c r="K2412" t="s">
        <v>151</v>
      </c>
      <c r="L2412">
        <v>78745</v>
      </c>
      <c r="M2412" t="s">
        <v>3718</v>
      </c>
      <c r="N2412" t="s">
        <v>135</v>
      </c>
      <c r="O2412" t="s">
        <v>136</v>
      </c>
      <c r="P2412" t="s">
        <v>3719</v>
      </c>
      <c r="Q2412" s="8">
        <v>632000</v>
      </c>
      <c r="R2412">
        <v>6</v>
      </c>
      <c r="S2412" s="8">
        <f>Table3[[#This Row],[Harga]]*Table3[[#This Row],[Quantity]]</f>
        <v>3792000</v>
      </c>
      <c r="T2412">
        <v>0.2</v>
      </c>
      <c r="U2412" s="8">
        <f>Table3[[#This Row],[Discount]]*Table3[[#This Row],[Revenue]]</f>
        <v>758400</v>
      </c>
      <c r="V2412" s="8">
        <f>Table3[[#This Row],[Revenue]]-Table3[[#This Row],[Total Discount]]</f>
        <v>3033600</v>
      </c>
    </row>
    <row r="2413" spans="1:22" x14ac:dyDescent="0.35">
      <c r="A2413">
        <v>2409</v>
      </c>
      <c r="B2413" t="s">
        <v>5883</v>
      </c>
      <c r="C2413" s="5">
        <v>42684</v>
      </c>
      <c r="D2413" s="6">
        <v>2016</v>
      </c>
      <c r="E2413" s="5" t="s">
        <v>23</v>
      </c>
      <c r="F2413" s="7">
        <v>10</v>
      </c>
      <c r="G2413" t="s">
        <v>24</v>
      </c>
      <c r="H2413" t="s">
        <v>25</v>
      </c>
      <c r="I2413" t="s">
        <v>358</v>
      </c>
      <c r="J2413" t="s">
        <v>37</v>
      </c>
      <c r="K2413" t="s">
        <v>188</v>
      </c>
      <c r="L2413">
        <v>10011</v>
      </c>
      <c r="M2413" t="s">
        <v>2363</v>
      </c>
      <c r="N2413" t="s">
        <v>40</v>
      </c>
      <c r="O2413" t="s">
        <v>71</v>
      </c>
      <c r="P2413" t="s">
        <v>2364</v>
      </c>
      <c r="Q2413" s="8">
        <v>153000</v>
      </c>
      <c r="R2413">
        <v>1</v>
      </c>
      <c r="S2413" s="8">
        <f>Table3[[#This Row],[Harga]]*Table3[[#This Row],[Quantity]]</f>
        <v>153000</v>
      </c>
      <c r="T2413">
        <v>0.2</v>
      </c>
      <c r="U2413" s="8">
        <f>Table3[[#This Row],[Discount]]*Table3[[#This Row],[Revenue]]</f>
        <v>30600</v>
      </c>
      <c r="V2413" s="8">
        <f>Table3[[#This Row],[Revenue]]-Table3[[#This Row],[Total Discount]]</f>
        <v>122400</v>
      </c>
    </row>
    <row r="2414" spans="1:22" x14ac:dyDescent="0.35">
      <c r="A2414">
        <v>2410</v>
      </c>
      <c r="B2414" t="s">
        <v>5884</v>
      </c>
      <c r="C2414" s="5">
        <v>42912</v>
      </c>
      <c r="D2414" s="6">
        <v>2017</v>
      </c>
      <c r="E2414" s="5" t="s">
        <v>34</v>
      </c>
      <c r="F2414" s="7">
        <v>26</v>
      </c>
      <c r="G2414" t="s">
        <v>35</v>
      </c>
      <c r="H2414" t="s">
        <v>131</v>
      </c>
      <c r="I2414" t="s">
        <v>323</v>
      </c>
      <c r="J2414" t="s">
        <v>27</v>
      </c>
      <c r="K2414" t="s">
        <v>651</v>
      </c>
      <c r="L2414">
        <v>10024</v>
      </c>
      <c r="M2414" t="s">
        <v>1134</v>
      </c>
      <c r="N2414" t="s">
        <v>135</v>
      </c>
      <c r="O2414" t="s">
        <v>136</v>
      </c>
      <c r="P2414" t="s">
        <v>1135</v>
      </c>
      <c r="Q2414" s="8">
        <v>144000</v>
      </c>
      <c r="R2414">
        <v>3</v>
      </c>
      <c r="S2414" s="8">
        <f>Table3[[#This Row],[Harga]]*Table3[[#This Row],[Quantity]]</f>
        <v>432000</v>
      </c>
      <c r="T2414">
        <v>0</v>
      </c>
      <c r="U2414" s="8">
        <f>Table3[[#This Row],[Discount]]*Table3[[#This Row],[Revenue]]</f>
        <v>0</v>
      </c>
      <c r="V2414" s="8">
        <f>Table3[[#This Row],[Revenue]]-Table3[[#This Row],[Total Discount]]</f>
        <v>432000</v>
      </c>
    </row>
    <row r="2415" spans="1:22" x14ac:dyDescent="0.35">
      <c r="A2415">
        <v>2411</v>
      </c>
      <c r="B2415" t="s">
        <v>5885</v>
      </c>
      <c r="C2415" s="5">
        <v>43052</v>
      </c>
      <c r="D2415" s="6">
        <v>2017</v>
      </c>
      <c r="E2415" s="5" t="s">
        <v>23</v>
      </c>
      <c r="F2415" s="7">
        <v>13</v>
      </c>
      <c r="G2415" t="s">
        <v>51</v>
      </c>
      <c r="H2415" t="s">
        <v>139</v>
      </c>
      <c r="I2415" t="s">
        <v>395</v>
      </c>
      <c r="J2415" t="s">
        <v>27</v>
      </c>
      <c r="K2415" t="s">
        <v>500</v>
      </c>
      <c r="L2415">
        <v>98103</v>
      </c>
      <c r="M2415" t="s">
        <v>1231</v>
      </c>
      <c r="N2415" t="s">
        <v>30</v>
      </c>
      <c r="O2415" t="s">
        <v>108</v>
      </c>
      <c r="P2415" t="s">
        <v>1232</v>
      </c>
      <c r="Q2415" s="8">
        <v>702000</v>
      </c>
      <c r="R2415">
        <v>6</v>
      </c>
      <c r="S2415" s="8">
        <f>Table3[[#This Row],[Harga]]*Table3[[#This Row],[Quantity]]</f>
        <v>4212000</v>
      </c>
      <c r="T2415">
        <v>0.2</v>
      </c>
      <c r="U2415" s="8">
        <f>Table3[[#This Row],[Discount]]*Table3[[#This Row],[Revenue]]</f>
        <v>842400</v>
      </c>
      <c r="V2415" s="8">
        <f>Table3[[#This Row],[Revenue]]-Table3[[#This Row],[Total Discount]]</f>
        <v>3369600</v>
      </c>
    </row>
    <row r="2416" spans="1:22" x14ac:dyDescent="0.35">
      <c r="A2416">
        <v>2412</v>
      </c>
      <c r="B2416" t="s">
        <v>5886</v>
      </c>
      <c r="C2416" s="5">
        <v>43063</v>
      </c>
      <c r="D2416" s="6">
        <v>2017</v>
      </c>
      <c r="E2416" s="5" t="s">
        <v>23</v>
      </c>
      <c r="F2416" s="7">
        <v>24</v>
      </c>
      <c r="G2416" t="s">
        <v>51</v>
      </c>
      <c r="H2416" t="s">
        <v>139</v>
      </c>
      <c r="I2416" t="s">
        <v>2386</v>
      </c>
      <c r="J2416" t="s">
        <v>37</v>
      </c>
      <c r="K2416" t="s">
        <v>89</v>
      </c>
      <c r="L2416">
        <v>17602</v>
      </c>
      <c r="M2416" t="s">
        <v>2196</v>
      </c>
      <c r="N2416" t="s">
        <v>135</v>
      </c>
      <c r="O2416" t="s">
        <v>136</v>
      </c>
      <c r="P2416" t="s">
        <v>2197</v>
      </c>
      <c r="Q2416" s="8">
        <v>420000</v>
      </c>
      <c r="R2416">
        <v>2</v>
      </c>
      <c r="S2416" s="8">
        <f>Table3[[#This Row],[Harga]]*Table3[[#This Row],[Quantity]]</f>
        <v>840000</v>
      </c>
      <c r="T2416">
        <v>0.4</v>
      </c>
      <c r="U2416" s="8">
        <f>Table3[[#This Row],[Discount]]*Table3[[#This Row],[Revenue]]</f>
        <v>336000</v>
      </c>
      <c r="V2416" s="8">
        <f>Table3[[#This Row],[Revenue]]-Table3[[#This Row],[Total Discount]]</f>
        <v>504000</v>
      </c>
    </row>
    <row r="2417" spans="1:22" x14ac:dyDescent="0.35">
      <c r="A2417">
        <v>2413</v>
      </c>
      <c r="B2417" t="s">
        <v>5887</v>
      </c>
      <c r="C2417" s="5">
        <v>42878</v>
      </c>
      <c r="D2417" s="6">
        <v>2017</v>
      </c>
      <c r="E2417" s="5" t="s">
        <v>87</v>
      </c>
      <c r="F2417" s="7">
        <v>23</v>
      </c>
      <c r="G2417" t="s">
        <v>51</v>
      </c>
      <c r="H2417" t="s">
        <v>25</v>
      </c>
      <c r="I2417" t="s">
        <v>534</v>
      </c>
      <c r="J2417" t="s">
        <v>27</v>
      </c>
      <c r="K2417" t="s">
        <v>283</v>
      </c>
      <c r="L2417">
        <v>77095</v>
      </c>
      <c r="M2417" t="s">
        <v>5888</v>
      </c>
      <c r="N2417" t="s">
        <v>40</v>
      </c>
      <c r="O2417" t="s">
        <v>180</v>
      </c>
      <c r="P2417" t="s">
        <v>5889</v>
      </c>
      <c r="Q2417" s="8">
        <v>2000</v>
      </c>
      <c r="R2417">
        <v>2</v>
      </c>
      <c r="S2417" s="8">
        <f>Table3[[#This Row],[Harga]]*Table3[[#This Row],[Quantity]]</f>
        <v>4000</v>
      </c>
      <c r="T2417">
        <v>0.2</v>
      </c>
      <c r="U2417" s="8">
        <f>Table3[[#This Row],[Discount]]*Table3[[#This Row],[Revenue]]</f>
        <v>800</v>
      </c>
      <c r="V2417" s="8">
        <f>Table3[[#This Row],[Revenue]]-Table3[[#This Row],[Total Discount]]</f>
        <v>3200</v>
      </c>
    </row>
    <row r="2418" spans="1:22" x14ac:dyDescent="0.35">
      <c r="A2418">
        <v>2414</v>
      </c>
      <c r="B2418" t="s">
        <v>5890</v>
      </c>
      <c r="C2418" s="5">
        <v>41975</v>
      </c>
      <c r="D2418" s="6">
        <v>2014</v>
      </c>
      <c r="E2418" s="5" t="s">
        <v>66</v>
      </c>
      <c r="F2418" s="7">
        <v>2</v>
      </c>
      <c r="G2418" t="s">
        <v>24</v>
      </c>
      <c r="H2418" t="s">
        <v>25</v>
      </c>
      <c r="I2418" t="s">
        <v>2433</v>
      </c>
      <c r="J2418" t="s">
        <v>37</v>
      </c>
      <c r="K2418" t="s">
        <v>82</v>
      </c>
      <c r="L2418">
        <v>43229</v>
      </c>
      <c r="M2418" t="s">
        <v>5891</v>
      </c>
      <c r="N2418" t="s">
        <v>135</v>
      </c>
      <c r="O2418" t="s">
        <v>162</v>
      </c>
      <c r="P2418" t="s">
        <v>5892</v>
      </c>
      <c r="Q2418" s="8">
        <v>120000</v>
      </c>
      <c r="R2418">
        <v>5</v>
      </c>
      <c r="S2418" s="8">
        <f>Table3[[#This Row],[Harga]]*Table3[[#This Row],[Quantity]]</f>
        <v>600000</v>
      </c>
      <c r="T2418">
        <v>0.2</v>
      </c>
      <c r="U2418" s="8">
        <f>Table3[[#This Row],[Discount]]*Table3[[#This Row],[Revenue]]</f>
        <v>120000</v>
      </c>
      <c r="V2418" s="8">
        <f>Table3[[#This Row],[Revenue]]-Table3[[#This Row],[Total Discount]]</f>
        <v>480000</v>
      </c>
    </row>
    <row r="2419" spans="1:22" x14ac:dyDescent="0.35">
      <c r="A2419">
        <v>2415</v>
      </c>
      <c r="B2419" t="s">
        <v>5893</v>
      </c>
      <c r="C2419" s="5">
        <v>41915</v>
      </c>
      <c r="D2419" s="6">
        <v>2014</v>
      </c>
      <c r="E2419" s="5" t="s">
        <v>44</v>
      </c>
      <c r="F2419" s="7">
        <v>3</v>
      </c>
      <c r="G2419" t="s">
        <v>24</v>
      </c>
      <c r="H2419" t="s">
        <v>25</v>
      </c>
      <c r="I2419" t="s">
        <v>1770</v>
      </c>
      <c r="J2419" t="s">
        <v>75</v>
      </c>
      <c r="K2419" t="s">
        <v>118</v>
      </c>
      <c r="L2419">
        <v>27707</v>
      </c>
      <c r="M2419" t="s">
        <v>4021</v>
      </c>
      <c r="N2419" t="s">
        <v>40</v>
      </c>
      <c r="O2419" t="s">
        <v>84</v>
      </c>
      <c r="P2419" t="s">
        <v>4022</v>
      </c>
      <c r="Q2419" s="8">
        <v>424000</v>
      </c>
      <c r="R2419">
        <v>2</v>
      </c>
      <c r="S2419" s="8">
        <f>Table3[[#This Row],[Harga]]*Table3[[#This Row],[Quantity]]</f>
        <v>848000</v>
      </c>
      <c r="T2419">
        <v>0.2</v>
      </c>
      <c r="U2419" s="8">
        <f>Table3[[#This Row],[Discount]]*Table3[[#This Row],[Revenue]]</f>
        <v>169600</v>
      </c>
      <c r="V2419" s="8">
        <f>Table3[[#This Row],[Revenue]]-Table3[[#This Row],[Total Discount]]</f>
        <v>678400</v>
      </c>
    </row>
    <row r="2420" spans="1:22" x14ac:dyDescent="0.35">
      <c r="A2420">
        <v>2416</v>
      </c>
      <c r="B2420" t="s">
        <v>5894</v>
      </c>
      <c r="C2420" s="5">
        <v>42580</v>
      </c>
      <c r="D2420" s="6">
        <v>2016</v>
      </c>
      <c r="E2420" s="5" t="s">
        <v>104</v>
      </c>
      <c r="F2420" s="7">
        <v>29</v>
      </c>
      <c r="G2420" t="s">
        <v>35</v>
      </c>
      <c r="H2420" t="s">
        <v>25</v>
      </c>
      <c r="I2420" t="s">
        <v>3667</v>
      </c>
      <c r="J2420" t="s">
        <v>27</v>
      </c>
      <c r="K2420" t="s">
        <v>519</v>
      </c>
      <c r="L2420">
        <v>32503</v>
      </c>
      <c r="M2420" t="s">
        <v>5895</v>
      </c>
      <c r="N2420" t="s">
        <v>40</v>
      </c>
      <c r="O2420" t="s">
        <v>71</v>
      </c>
      <c r="P2420" t="s">
        <v>5896</v>
      </c>
      <c r="Q2420" s="8">
        <v>3000</v>
      </c>
      <c r="R2420">
        <v>3</v>
      </c>
      <c r="S2420" s="8">
        <f>Table3[[#This Row],[Harga]]*Table3[[#This Row],[Quantity]]</f>
        <v>9000</v>
      </c>
      <c r="T2420">
        <v>0.7</v>
      </c>
      <c r="U2420" s="8">
        <f>Table3[[#This Row],[Discount]]*Table3[[#This Row],[Revenue]]</f>
        <v>6300</v>
      </c>
      <c r="V2420" s="8">
        <f>Table3[[#This Row],[Revenue]]-Table3[[#This Row],[Total Discount]]</f>
        <v>2700</v>
      </c>
    </row>
    <row r="2421" spans="1:22" x14ac:dyDescent="0.35">
      <c r="A2421">
        <v>2417</v>
      </c>
      <c r="B2421" t="s">
        <v>5897</v>
      </c>
      <c r="C2421" s="5">
        <v>43041</v>
      </c>
      <c r="D2421" s="6">
        <v>2017</v>
      </c>
      <c r="E2421" s="5" t="s">
        <v>23</v>
      </c>
      <c r="F2421" s="7">
        <v>2</v>
      </c>
      <c r="G2421" t="s">
        <v>67</v>
      </c>
      <c r="H2421" t="s">
        <v>139</v>
      </c>
      <c r="I2421" t="s">
        <v>2872</v>
      </c>
      <c r="J2421" t="s">
        <v>37</v>
      </c>
      <c r="K2421" t="s">
        <v>354</v>
      </c>
      <c r="L2421">
        <v>42420</v>
      </c>
      <c r="M2421" t="s">
        <v>5898</v>
      </c>
      <c r="N2421" t="s">
        <v>40</v>
      </c>
      <c r="O2421" t="s">
        <v>143</v>
      </c>
      <c r="P2421" t="s">
        <v>5899</v>
      </c>
      <c r="Q2421" s="8">
        <v>6000</v>
      </c>
      <c r="R2421">
        <v>2</v>
      </c>
      <c r="S2421" s="8">
        <f>Table3[[#This Row],[Harga]]*Table3[[#This Row],[Quantity]]</f>
        <v>12000</v>
      </c>
      <c r="T2421">
        <v>0</v>
      </c>
      <c r="U2421" s="8">
        <f>Table3[[#This Row],[Discount]]*Table3[[#This Row],[Revenue]]</f>
        <v>0</v>
      </c>
      <c r="V2421" s="8">
        <f>Table3[[#This Row],[Revenue]]-Table3[[#This Row],[Total Discount]]</f>
        <v>12000</v>
      </c>
    </row>
    <row r="2422" spans="1:22" x14ac:dyDescent="0.35">
      <c r="A2422">
        <v>2418</v>
      </c>
      <c r="B2422" t="s">
        <v>5900</v>
      </c>
      <c r="C2422" s="5">
        <v>42802</v>
      </c>
      <c r="D2422" s="6">
        <v>2017</v>
      </c>
      <c r="E2422" s="5" t="s">
        <v>159</v>
      </c>
      <c r="F2422" s="7">
        <v>8</v>
      </c>
      <c r="G2422" t="s">
        <v>24</v>
      </c>
      <c r="H2422" t="s">
        <v>25</v>
      </c>
      <c r="I2422" t="s">
        <v>574</v>
      </c>
      <c r="J2422" t="s">
        <v>27</v>
      </c>
      <c r="K2422" t="s">
        <v>113</v>
      </c>
      <c r="L2422">
        <v>92804</v>
      </c>
      <c r="M2422" t="s">
        <v>5365</v>
      </c>
      <c r="N2422" t="s">
        <v>40</v>
      </c>
      <c r="O2422" t="s">
        <v>71</v>
      </c>
      <c r="P2422" t="s">
        <v>5366</v>
      </c>
      <c r="Q2422" s="8">
        <v>129000</v>
      </c>
      <c r="R2422">
        <v>5</v>
      </c>
      <c r="S2422" s="8">
        <f>Table3[[#This Row],[Harga]]*Table3[[#This Row],[Quantity]]</f>
        <v>645000</v>
      </c>
      <c r="T2422">
        <v>0.2</v>
      </c>
      <c r="U2422" s="8">
        <f>Table3[[#This Row],[Discount]]*Table3[[#This Row],[Revenue]]</f>
        <v>129000</v>
      </c>
      <c r="V2422" s="8">
        <f>Table3[[#This Row],[Revenue]]-Table3[[#This Row],[Total Discount]]</f>
        <v>516000</v>
      </c>
    </row>
    <row r="2423" spans="1:22" x14ac:dyDescent="0.35">
      <c r="A2423">
        <v>2419</v>
      </c>
      <c r="B2423" t="s">
        <v>5901</v>
      </c>
      <c r="C2423" s="5">
        <v>41989</v>
      </c>
      <c r="D2423" s="6">
        <v>2014</v>
      </c>
      <c r="E2423" s="5" t="s">
        <v>66</v>
      </c>
      <c r="F2423" s="7">
        <v>16</v>
      </c>
      <c r="G2423" t="s">
        <v>35</v>
      </c>
      <c r="H2423" t="s">
        <v>25</v>
      </c>
      <c r="I2423" t="s">
        <v>1337</v>
      </c>
      <c r="J2423" t="s">
        <v>37</v>
      </c>
      <c r="K2423" t="s">
        <v>420</v>
      </c>
      <c r="L2423">
        <v>48227</v>
      </c>
      <c r="M2423" t="s">
        <v>3767</v>
      </c>
      <c r="N2423" t="s">
        <v>40</v>
      </c>
      <c r="O2423" t="s">
        <v>63</v>
      </c>
      <c r="P2423" t="s">
        <v>3768</v>
      </c>
      <c r="Q2423" s="8">
        <v>115000</v>
      </c>
      <c r="R2423">
        <v>5</v>
      </c>
      <c r="S2423" s="8">
        <f>Table3[[#This Row],[Harga]]*Table3[[#This Row],[Quantity]]</f>
        <v>575000</v>
      </c>
      <c r="T2423">
        <v>0</v>
      </c>
      <c r="U2423" s="8">
        <f>Table3[[#This Row],[Discount]]*Table3[[#This Row],[Revenue]]</f>
        <v>0</v>
      </c>
      <c r="V2423" s="8">
        <f>Table3[[#This Row],[Revenue]]-Table3[[#This Row],[Total Discount]]</f>
        <v>575000</v>
      </c>
    </row>
    <row r="2424" spans="1:22" x14ac:dyDescent="0.35">
      <c r="A2424">
        <v>2420</v>
      </c>
      <c r="B2424" t="s">
        <v>5902</v>
      </c>
      <c r="C2424" s="5">
        <v>42702</v>
      </c>
      <c r="D2424" s="6">
        <v>2016</v>
      </c>
      <c r="E2424" s="5" t="s">
        <v>23</v>
      </c>
      <c r="F2424" s="7">
        <v>28</v>
      </c>
      <c r="G2424" t="s">
        <v>24</v>
      </c>
      <c r="H2424" t="s">
        <v>25</v>
      </c>
      <c r="I2424" t="s">
        <v>3278</v>
      </c>
      <c r="J2424" t="s">
        <v>37</v>
      </c>
      <c r="K2424" t="s">
        <v>100</v>
      </c>
      <c r="L2424">
        <v>30062</v>
      </c>
      <c r="M2424" t="s">
        <v>5645</v>
      </c>
      <c r="N2424" t="s">
        <v>30</v>
      </c>
      <c r="O2424" t="s">
        <v>108</v>
      </c>
      <c r="P2424" t="s">
        <v>5646</v>
      </c>
      <c r="Q2424" s="8">
        <v>384000</v>
      </c>
      <c r="R2424">
        <v>3</v>
      </c>
      <c r="S2424" s="8">
        <f>Table3[[#This Row],[Harga]]*Table3[[#This Row],[Quantity]]</f>
        <v>1152000</v>
      </c>
      <c r="T2424">
        <v>0</v>
      </c>
      <c r="U2424" s="8">
        <f>Table3[[#This Row],[Discount]]*Table3[[#This Row],[Revenue]]</f>
        <v>0</v>
      </c>
      <c r="V2424" s="8">
        <f>Table3[[#This Row],[Revenue]]-Table3[[#This Row],[Total Discount]]</f>
        <v>1152000</v>
      </c>
    </row>
    <row r="2425" spans="1:22" x14ac:dyDescent="0.35">
      <c r="A2425">
        <v>2421</v>
      </c>
      <c r="B2425" t="s">
        <v>5903</v>
      </c>
      <c r="C2425" s="5">
        <v>42727</v>
      </c>
      <c r="D2425" s="6">
        <v>2016</v>
      </c>
      <c r="E2425" s="5" t="s">
        <v>66</v>
      </c>
      <c r="F2425" s="7">
        <v>23</v>
      </c>
      <c r="G2425" t="s">
        <v>67</v>
      </c>
      <c r="H2425" t="s">
        <v>25</v>
      </c>
      <c r="I2425" t="s">
        <v>3056</v>
      </c>
      <c r="J2425" t="s">
        <v>37</v>
      </c>
      <c r="K2425" t="s">
        <v>218</v>
      </c>
      <c r="L2425">
        <v>98103</v>
      </c>
      <c r="M2425" t="s">
        <v>5011</v>
      </c>
      <c r="N2425" t="s">
        <v>40</v>
      </c>
      <c r="O2425" t="s">
        <v>96</v>
      </c>
      <c r="P2425" t="s">
        <v>5012</v>
      </c>
      <c r="Q2425" s="8">
        <v>12000</v>
      </c>
      <c r="R2425">
        <v>3</v>
      </c>
      <c r="S2425" s="8">
        <f>Table3[[#This Row],[Harga]]*Table3[[#This Row],[Quantity]]</f>
        <v>36000</v>
      </c>
      <c r="T2425">
        <v>0</v>
      </c>
      <c r="U2425" s="8">
        <f>Table3[[#This Row],[Discount]]*Table3[[#This Row],[Revenue]]</f>
        <v>0</v>
      </c>
      <c r="V2425" s="8">
        <f>Table3[[#This Row],[Revenue]]-Table3[[#This Row],[Total Discount]]</f>
        <v>36000</v>
      </c>
    </row>
    <row r="2426" spans="1:22" x14ac:dyDescent="0.35">
      <c r="A2426">
        <v>2422</v>
      </c>
      <c r="B2426" t="s">
        <v>5904</v>
      </c>
      <c r="C2426" s="5">
        <v>41927</v>
      </c>
      <c r="D2426" s="6">
        <v>2014</v>
      </c>
      <c r="E2426" s="5" t="s">
        <v>44</v>
      </c>
      <c r="F2426" s="7">
        <v>15</v>
      </c>
      <c r="G2426" t="s">
        <v>67</v>
      </c>
      <c r="H2426" t="s">
        <v>25</v>
      </c>
      <c r="I2426" t="s">
        <v>4124</v>
      </c>
      <c r="J2426" t="s">
        <v>27</v>
      </c>
      <c r="K2426" t="s">
        <v>61</v>
      </c>
      <c r="L2426">
        <v>44134</v>
      </c>
      <c r="M2426" t="s">
        <v>5905</v>
      </c>
      <c r="N2426" t="s">
        <v>30</v>
      </c>
      <c r="O2426" t="s">
        <v>108</v>
      </c>
      <c r="P2426" t="s">
        <v>5906</v>
      </c>
      <c r="Q2426" s="8">
        <v>184000</v>
      </c>
      <c r="R2426">
        <v>2</v>
      </c>
      <c r="S2426" s="8">
        <f>Table3[[#This Row],[Harga]]*Table3[[#This Row],[Quantity]]</f>
        <v>368000</v>
      </c>
      <c r="T2426">
        <v>0.3</v>
      </c>
      <c r="U2426" s="8">
        <f>Table3[[#This Row],[Discount]]*Table3[[#This Row],[Revenue]]</f>
        <v>110400</v>
      </c>
      <c r="V2426" s="8">
        <f>Table3[[#This Row],[Revenue]]-Table3[[#This Row],[Total Discount]]</f>
        <v>257600</v>
      </c>
    </row>
    <row r="2427" spans="1:22" x14ac:dyDescent="0.35">
      <c r="A2427">
        <v>2423</v>
      </c>
      <c r="B2427" t="s">
        <v>5907</v>
      </c>
      <c r="C2427" s="5">
        <v>42604</v>
      </c>
      <c r="D2427" s="6">
        <v>2016</v>
      </c>
      <c r="E2427" s="5" t="s">
        <v>93</v>
      </c>
      <c r="F2427" s="7">
        <v>22</v>
      </c>
      <c r="G2427" t="s">
        <v>51</v>
      </c>
      <c r="H2427" t="s">
        <v>139</v>
      </c>
      <c r="I2427" t="s">
        <v>2586</v>
      </c>
      <c r="J2427" t="s">
        <v>27</v>
      </c>
      <c r="K2427" t="s">
        <v>28</v>
      </c>
      <c r="L2427">
        <v>97030</v>
      </c>
      <c r="M2427" t="s">
        <v>3157</v>
      </c>
      <c r="N2427" t="s">
        <v>40</v>
      </c>
      <c r="O2427" t="s">
        <v>71</v>
      </c>
      <c r="P2427" t="s">
        <v>3158</v>
      </c>
      <c r="Q2427" s="8">
        <v>18000</v>
      </c>
      <c r="R2427">
        <v>8</v>
      </c>
      <c r="S2427" s="8">
        <f>Table3[[#This Row],[Harga]]*Table3[[#This Row],[Quantity]]</f>
        <v>144000</v>
      </c>
      <c r="T2427">
        <v>0.7</v>
      </c>
      <c r="U2427" s="8">
        <f>Table3[[#This Row],[Discount]]*Table3[[#This Row],[Revenue]]</f>
        <v>100800</v>
      </c>
      <c r="V2427" s="8">
        <f>Table3[[#This Row],[Revenue]]-Table3[[#This Row],[Total Discount]]</f>
        <v>43200</v>
      </c>
    </row>
    <row r="2428" spans="1:22" x14ac:dyDescent="0.35">
      <c r="A2428">
        <v>2424</v>
      </c>
      <c r="B2428" t="s">
        <v>5908</v>
      </c>
      <c r="C2428" s="5">
        <v>43086</v>
      </c>
      <c r="D2428" s="6">
        <v>2017</v>
      </c>
      <c r="E2428" s="5" t="s">
        <v>66</v>
      </c>
      <c r="F2428" s="7">
        <v>17</v>
      </c>
      <c r="G2428" t="s">
        <v>24</v>
      </c>
      <c r="H2428" t="s">
        <v>139</v>
      </c>
      <c r="I2428" t="s">
        <v>585</v>
      </c>
      <c r="J2428" t="s">
        <v>37</v>
      </c>
      <c r="K2428" t="s">
        <v>500</v>
      </c>
      <c r="L2428">
        <v>92804</v>
      </c>
      <c r="M2428" t="s">
        <v>4119</v>
      </c>
      <c r="N2428" t="s">
        <v>40</v>
      </c>
      <c r="O2428" t="s">
        <v>84</v>
      </c>
      <c r="P2428" t="s">
        <v>4120</v>
      </c>
      <c r="Q2428" s="8">
        <v>121000</v>
      </c>
      <c r="R2428">
        <v>4</v>
      </c>
      <c r="S2428" s="8">
        <f>Table3[[#This Row],[Harga]]*Table3[[#This Row],[Quantity]]</f>
        <v>484000</v>
      </c>
      <c r="T2428">
        <v>0</v>
      </c>
      <c r="U2428" s="8">
        <f>Table3[[#This Row],[Discount]]*Table3[[#This Row],[Revenue]]</f>
        <v>0</v>
      </c>
      <c r="V2428" s="8">
        <f>Table3[[#This Row],[Revenue]]-Table3[[#This Row],[Total Discount]]</f>
        <v>484000</v>
      </c>
    </row>
    <row r="2429" spans="1:22" x14ac:dyDescent="0.35">
      <c r="A2429">
        <v>2425</v>
      </c>
      <c r="B2429" t="s">
        <v>5909</v>
      </c>
      <c r="C2429" s="5">
        <v>42801</v>
      </c>
      <c r="D2429" s="6">
        <v>2017</v>
      </c>
      <c r="E2429" s="5" t="s">
        <v>159</v>
      </c>
      <c r="F2429" s="7">
        <v>7</v>
      </c>
      <c r="G2429" t="s">
        <v>67</v>
      </c>
      <c r="H2429" t="s">
        <v>25</v>
      </c>
      <c r="I2429" t="s">
        <v>642</v>
      </c>
      <c r="J2429" t="s">
        <v>27</v>
      </c>
      <c r="K2429" t="s">
        <v>248</v>
      </c>
      <c r="L2429">
        <v>10035</v>
      </c>
      <c r="M2429" t="s">
        <v>1901</v>
      </c>
      <c r="N2429" t="s">
        <v>40</v>
      </c>
      <c r="O2429" t="s">
        <v>71</v>
      </c>
      <c r="P2429" t="s">
        <v>1902</v>
      </c>
      <c r="Q2429" s="8">
        <v>9000</v>
      </c>
      <c r="R2429">
        <v>6</v>
      </c>
      <c r="S2429" s="8">
        <f>Table3[[#This Row],[Harga]]*Table3[[#This Row],[Quantity]]</f>
        <v>54000</v>
      </c>
      <c r="T2429">
        <v>0.2</v>
      </c>
      <c r="U2429" s="8">
        <f>Table3[[#This Row],[Discount]]*Table3[[#This Row],[Revenue]]</f>
        <v>10800</v>
      </c>
      <c r="V2429" s="8">
        <f>Table3[[#This Row],[Revenue]]-Table3[[#This Row],[Total Discount]]</f>
        <v>43200</v>
      </c>
    </row>
    <row r="2430" spans="1:22" x14ac:dyDescent="0.35">
      <c r="A2430">
        <v>2426</v>
      </c>
      <c r="B2430" t="s">
        <v>5910</v>
      </c>
      <c r="C2430" s="5">
        <v>41974</v>
      </c>
      <c r="D2430" s="6">
        <v>2014</v>
      </c>
      <c r="E2430" s="5" t="s">
        <v>66</v>
      </c>
      <c r="F2430" s="7">
        <v>1</v>
      </c>
      <c r="G2430" t="s">
        <v>35</v>
      </c>
      <c r="H2430" t="s">
        <v>25</v>
      </c>
      <c r="I2430" t="s">
        <v>994</v>
      </c>
      <c r="J2430" t="s">
        <v>37</v>
      </c>
      <c r="K2430" t="s">
        <v>253</v>
      </c>
      <c r="L2430">
        <v>77070</v>
      </c>
      <c r="M2430" t="s">
        <v>1407</v>
      </c>
      <c r="N2430" t="s">
        <v>30</v>
      </c>
      <c r="O2430" t="s">
        <v>108</v>
      </c>
      <c r="P2430" t="s">
        <v>1408</v>
      </c>
      <c r="Q2430" s="8">
        <v>642000</v>
      </c>
      <c r="R2430">
        <v>3</v>
      </c>
      <c r="S2430" s="8">
        <f>Table3[[#This Row],[Harga]]*Table3[[#This Row],[Quantity]]</f>
        <v>1926000</v>
      </c>
      <c r="T2430">
        <v>0.3</v>
      </c>
      <c r="U2430" s="8">
        <f>Table3[[#This Row],[Discount]]*Table3[[#This Row],[Revenue]]</f>
        <v>577800</v>
      </c>
      <c r="V2430" s="8">
        <f>Table3[[#This Row],[Revenue]]-Table3[[#This Row],[Total Discount]]</f>
        <v>1348200</v>
      </c>
    </row>
    <row r="2431" spans="1:22" x14ac:dyDescent="0.35">
      <c r="A2431">
        <v>2427</v>
      </c>
      <c r="B2431" t="s">
        <v>5911</v>
      </c>
      <c r="C2431" s="5">
        <v>41926</v>
      </c>
      <c r="D2431" s="6">
        <v>2014</v>
      </c>
      <c r="E2431" s="5" t="s">
        <v>44</v>
      </c>
      <c r="F2431" s="7">
        <v>14</v>
      </c>
      <c r="G2431" t="s">
        <v>24</v>
      </c>
      <c r="H2431" t="s">
        <v>25</v>
      </c>
      <c r="I2431" t="s">
        <v>2862</v>
      </c>
      <c r="J2431" t="s">
        <v>37</v>
      </c>
      <c r="K2431" t="s">
        <v>222</v>
      </c>
      <c r="L2431">
        <v>3301</v>
      </c>
      <c r="M2431" t="s">
        <v>5912</v>
      </c>
      <c r="N2431" t="s">
        <v>40</v>
      </c>
      <c r="O2431" t="s">
        <v>71</v>
      </c>
      <c r="P2431" t="s">
        <v>5913</v>
      </c>
      <c r="Q2431" s="8">
        <v>23000</v>
      </c>
      <c r="R2431">
        <v>4</v>
      </c>
      <c r="S2431" s="8">
        <f>Table3[[#This Row],[Harga]]*Table3[[#This Row],[Quantity]]</f>
        <v>92000</v>
      </c>
      <c r="T2431">
        <v>0</v>
      </c>
      <c r="U2431" s="8">
        <f>Table3[[#This Row],[Discount]]*Table3[[#This Row],[Revenue]]</f>
        <v>0</v>
      </c>
      <c r="V2431" s="8">
        <f>Table3[[#This Row],[Revenue]]-Table3[[#This Row],[Total Discount]]</f>
        <v>92000</v>
      </c>
    </row>
    <row r="2432" spans="1:22" x14ac:dyDescent="0.35">
      <c r="A2432">
        <v>2428</v>
      </c>
      <c r="B2432" t="s">
        <v>5914</v>
      </c>
      <c r="C2432" s="5">
        <v>41961</v>
      </c>
      <c r="D2432" s="6">
        <v>2014</v>
      </c>
      <c r="E2432" s="5" t="s">
        <v>23</v>
      </c>
      <c r="F2432" s="7">
        <v>18</v>
      </c>
      <c r="G2432" t="s">
        <v>35</v>
      </c>
      <c r="H2432" t="s">
        <v>139</v>
      </c>
      <c r="I2432" t="s">
        <v>4006</v>
      </c>
      <c r="J2432" t="s">
        <v>27</v>
      </c>
      <c r="K2432" t="s">
        <v>28</v>
      </c>
      <c r="L2432">
        <v>45014</v>
      </c>
      <c r="M2432" t="s">
        <v>3033</v>
      </c>
      <c r="N2432" t="s">
        <v>40</v>
      </c>
      <c r="O2432" t="s">
        <v>71</v>
      </c>
      <c r="P2432" t="s">
        <v>3034</v>
      </c>
      <c r="Q2432" s="8">
        <v>3000</v>
      </c>
      <c r="R2432">
        <v>8</v>
      </c>
      <c r="S2432" s="8">
        <f>Table3[[#This Row],[Harga]]*Table3[[#This Row],[Quantity]]</f>
        <v>24000</v>
      </c>
      <c r="T2432">
        <v>0.7</v>
      </c>
      <c r="U2432" s="8">
        <f>Table3[[#This Row],[Discount]]*Table3[[#This Row],[Revenue]]</f>
        <v>16800</v>
      </c>
      <c r="V2432" s="8">
        <f>Table3[[#This Row],[Revenue]]-Table3[[#This Row],[Total Discount]]</f>
        <v>7200</v>
      </c>
    </row>
    <row r="2433" spans="1:22" x14ac:dyDescent="0.35">
      <c r="A2433">
        <v>2429</v>
      </c>
      <c r="B2433" t="s">
        <v>5915</v>
      </c>
      <c r="C2433" s="5">
        <v>42749</v>
      </c>
      <c r="D2433" s="6">
        <v>2017</v>
      </c>
      <c r="E2433" s="5" t="s">
        <v>115</v>
      </c>
      <c r="F2433" s="7">
        <v>14</v>
      </c>
      <c r="G2433" t="s">
        <v>24</v>
      </c>
      <c r="H2433" t="s">
        <v>25</v>
      </c>
      <c r="I2433" t="s">
        <v>52</v>
      </c>
      <c r="J2433" t="s">
        <v>27</v>
      </c>
      <c r="K2433" t="s">
        <v>82</v>
      </c>
      <c r="L2433">
        <v>37604</v>
      </c>
      <c r="M2433" t="s">
        <v>1305</v>
      </c>
      <c r="N2433" t="s">
        <v>40</v>
      </c>
      <c r="O2433" t="s">
        <v>143</v>
      </c>
      <c r="P2433" t="s">
        <v>1306</v>
      </c>
      <c r="Q2433" s="8">
        <v>25000</v>
      </c>
      <c r="R2433">
        <v>3</v>
      </c>
      <c r="S2433" s="8">
        <f>Table3[[#This Row],[Harga]]*Table3[[#This Row],[Quantity]]</f>
        <v>75000</v>
      </c>
      <c r="T2433">
        <v>0.2</v>
      </c>
      <c r="U2433" s="8">
        <f>Table3[[#This Row],[Discount]]*Table3[[#This Row],[Revenue]]</f>
        <v>15000</v>
      </c>
      <c r="V2433" s="8">
        <f>Table3[[#This Row],[Revenue]]-Table3[[#This Row],[Total Discount]]</f>
        <v>60000</v>
      </c>
    </row>
    <row r="2434" spans="1:22" x14ac:dyDescent="0.35">
      <c r="A2434">
        <v>2430</v>
      </c>
      <c r="B2434" t="s">
        <v>5916</v>
      </c>
      <c r="C2434" s="5">
        <v>42271</v>
      </c>
      <c r="D2434" s="6">
        <v>2015</v>
      </c>
      <c r="E2434" s="5" t="s">
        <v>111</v>
      </c>
      <c r="F2434" s="7">
        <v>24</v>
      </c>
      <c r="G2434" t="s">
        <v>67</v>
      </c>
      <c r="H2434" t="s">
        <v>139</v>
      </c>
      <c r="I2434" t="s">
        <v>1189</v>
      </c>
      <c r="J2434" t="s">
        <v>27</v>
      </c>
      <c r="K2434" t="s">
        <v>213</v>
      </c>
      <c r="L2434">
        <v>98105</v>
      </c>
      <c r="M2434" t="s">
        <v>2003</v>
      </c>
      <c r="N2434" t="s">
        <v>40</v>
      </c>
      <c r="O2434" t="s">
        <v>96</v>
      </c>
      <c r="P2434" t="s">
        <v>2004</v>
      </c>
      <c r="Q2434" s="8">
        <v>54000</v>
      </c>
      <c r="R2434">
        <v>2</v>
      </c>
      <c r="S2434" s="8">
        <f>Table3[[#This Row],[Harga]]*Table3[[#This Row],[Quantity]]</f>
        <v>108000</v>
      </c>
      <c r="T2434">
        <v>0</v>
      </c>
      <c r="U2434" s="8">
        <f>Table3[[#This Row],[Discount]]*Table3[[#This Row],[Revenue]]</f>
        <v>0</v>
      </c>
      <c r="V2434" s="8">
        <f>Table3[[#This Row],[Revenue]]-Table3[[#This Row],[Total Discount]]</f>
        <v>108000</v>
      </c>
    </row>
    <row r="2435" spans="1:22" x14ac:dyDescent="0.35">
      <c r="A2435">
        <v>2431</v>
      </c>
      <c r="B2435" t="s">
        <v>5917</v>
      </c>
      <c r="C2435" s="5">
        <v>43017</v>
      </c>
      <c r="D2435" s="6">
        <v>2017</v>
      </c>
      <c r="E2435" s="5" t="s">
        <v>44</v>
      </c>
      <c r="F2435" s="7">
        <v>9</v>
      </c>
      <c r="G2435" t="s">
        <v>116</v>
      </c>
      <c r="H2435" t="s">
        <v>105</v>
      </c>
      <c r="I2435" t="s">
        <v>475</v>
      </c>
      <c r="J2435" t="s">
        <v>27</v>
      </c>
      <c r="K2435" t="s">
        <v>218</v>
      </c>
      <c r="L2435">
        <v>77573</v>
      </c>
      <c r="M2435" t="s">
        <v>817</v>
      </c>
      <c r="N2435" t="s">
        <v>40</v>
      </c>
      <c r="O2435" t="s">
        <v>96</v>
      </c>
      <c r="P2435" t="s">
        <v>818</v>
      </c>
      <c r="Q2435" s="8">
        <v>96000</v>
      </c>
      <c r="R2435">
        <v>7</v>
      </c>
      <c r="S2435" s="8">
        <f>Table3[[#This Row],[Harga]]*Table3[[#This Row],[Quantity]]</f>
        <v>672000</v>
      </c>
      <c r="T2435">
        <v>0.2</v>
      </c>
      <c r="U2435" s="8">
        <f>Table3[[#This Row],[Discount]]*Table3[[#This Row],[Revenue]]</f>
        <v>134400</v>
      </c>
      <c r="V2435" s="8">
        <f>Table3[[#This Row],[Revenue]]-Table3[[#This Row],[Total Discount]]</f>
        <v>537600</v>
      </c>
    </row>
    <row r="2436" spans="1:22" x14ac:dyDescent="0.35">
      <c r="A2436">
        <v>2432</v>
      </c>
      <c r="B2436" t="s">
        <v>5918</v>
      </c>
      <c r="C2436" s="5">
        <v>42371</v>
      </c>
      <c r="D2436" s="6">
        <v>2016</v>
      </c>
      <c r="E2436" s="5" t="s">
        <v>115</v>
      </c>
      <c r="F2436" s="7">
        <v>2</v>
      </c>
      <c r="G2436" t="s">
        <v>51</v>
      </c>
      <c r="H2436" t="s">
        <v>139</v>
      </c>
      <c r="I2436" t="s">
        <v>3539</v>
      </c>
      <c r="J2436" t="s">
        <v>37</v>
      </c>
      <c r="K2436" t="s">
        <v>61</v>
      </c>
      <c r="L2436">
        <v>20877</v>
      </c>
      <c r="M2436" t="s">
        <v>5184</v>
      </c>
      <c r="N2436" t="s">
        <v>30</v>
      </c>
      <c r="O2436" t="s">
        <v>31</v>
      </c>
      <c r="P2436" t="s">
        <v>5185</v>
      </c>
      <c r="Q2436" s="8">
        <v>232000</v>
      </c>
      <c r="R2436">
        <v>3</v>
      </c>
      <c r="S2436" s="8">
        <f>Table3[[#This Row],[Harga]]*Table3[[#This Row],[Quantity]]</f>
        <v>696000</v>
      </c>
      <c r="T2436">
        <v>0</v>
      </c>
      <c r="U2436" s="8">
        <f>Table3[[#This Row],[Discount]]*Table3[[#This Row],[Revenue]]</f>
        <v>0</v>
      </c>
      <c r="V2436" s="8">
        <f>Table3[[#This Row],[Revenue]]-Table3[[#This Row],[Total Discount]]</f>
        <v>696000</v>
      </c>
    </row>
    <row r="2437" spans="1:22" x14ac:dyDescent="0.35">
      <c r="A2437">
        <v>2433</v>
      </c>
      <c r="B2437" t="s">
        <v>5919</v>
      </c>
      <c r="C2437" s="5">
        <v>42966</v>
      </c>
      <c r="D2437" s="6">
        <v>2017</v>
      </c>
      <c r="E2437" s="5" t="s">
        <v>93</v>
      </c>
      <c r="F2437" s="7">
        <v>19</v>
      </c>
      <c r="G2437" t="s">
        <v>35</v>
      </c>
      <c r="H2437" t="s">
        <v>25</v>
      </c>
      <c r="I2437" t="s">
        <v>3725</v>
      </c>
      <c r="J2437" t="s">
        <v>27</v>
      </c>
      <c r="K2437" t="s">
        <v>61</v>
      </c>
      <c r="L2437">
        <v>60653</v>
      </c>
      <c r="M2437" t="s">
        <v>3130</v>
      </c>
      <c r="N2437" t="s">
        <v>40</v>
      </c>
      <c r="O2437" t="s">
        <v>71</v>
      </c>
      <c r="P2437" t="s">
        <v>3131</v>
      </c>
      <c r="Q2437" s="8">
        <v>18000</v>
      </c>
      <c r="R2437">
        <v>2</v>
      </c>
      <c r="S2437" s="8">
        <f>Table3[[#This Row],[Harga]]*Table3[[#This Row],[Quantity]]</f>
        <v>36000</v>
      </c>
      <c r="T2437">
        <v>0.8</v>
      </c>
      <c r="U2437" s="8">
        <f>Table3[[#This Row],[Discount]]*Table3[[#This Row],[Revenue]]</f>
        <v>28800</v>
      </c>
      <c r="V2437" s="8">
        <f>Table3[[#This Row],[Revenue]]-Table3[[#This Row],[Total Discount]]</f>
        <v>7200</v>
      </c>
    </row>
    <row r="2438" spans="1:22" x14ac:dyDescent="0.35">
      <c r="A2438">
        <v>2434</v>
      </c>
      <c r="B2438" t="s">
        <v>5920</v>
      </c>
      <c r="C2438" s="5">
        <v>43094</v>
      </c>
      <c r="D2438" s="6">
        <v>2017</v>
      </c>
      <c r="E2438" s="5" t="s">
        <v>66</v>
      </c>
      <c r="F2438" s="7">
        <v>25</v>
      </c>
      <c r="G2438" t="s">
        <v>51</v>
      </c>
      <c r="H2438" t="s">
        <v>25</v>
      </c>
      <c r="I2438" t="s">
        <v>2107</v>
      </c>
      <c r="J2438" t="s">
        <v>75</v>
      </c>
      <c r="K2438" t="s">
        <v>253</v>
      </c>
      <c r="L2438">
        <v>35810</v>
      </c>
      <c r="M2438" t="s">
        <v>5921</v>
      </c>
      <c r="N2438" t="s">
        <v>40</v>
      </c>
      <c r="O2438" t="s">
        <v>63</v>
      </c>
      <c r="P2438" t="s">
        <v>5922</v>
      </c>
      <c r="Q2438" s="8">
        <v>97000</v>
      </c>
      <c r="R2438">
        <v>2</v>
      </c>
      <c r="S2438" s="8">
        <f>Table3[[#This Row],[Harga]]*Table3[[#This Row],[Quantity]]</f>
        <v>194000</v>
      </c>
      <c r="T2438">
        <v>0</v>
      </c>
      <c r="U2438" s="8">
        <f>Table3[[#This Row],[Discount]]*Table3[[#This Row],[Revenue]]</f>
        <v>0</v>
      </c>
      <c r="V2438" s="8">
        <f>Table3[[#This Row],[Revenue]]-Table3[[#This Row],[Total Discount]]</f>
        <v>194000</v>
      </c>
    </row>
    <row r="2439" spans="1:22" x14ac:dyDescent="0.35">
      <c r="A2439">
        <v>2435</v>
      </c>
      <c r="B2439" t="s">
        <v>5923</v>
      </c>
      <c r="C2439" s="5">
        <v>42988</v>
      </c>
      <c r="D2439" s="6">
        <v>2017</v>
      </c>
      <c r="E2439" s="5" t="s">
        <v>111</v>
      </c>
      <c r="F2439" s="7">
        <v>10</v>
      </c>
      <c r="G2439" t="s">
        <v>24</v>
      </c>
      <c r="H2439" t="s">
        <v>25</v>
      </c>
      <c r="I2439" t="s">
        <v>5924</v>
      </c>
      <c r="J2439" t="s">
        <v>37</v>
      </c>
      <c r="K2439" t="s">
        <v>283</v>
      </c>
      <c r="L2439">
        <v>1841</v>
      </c>
      <c r="M2439" t="s">
        <v>4210</v>
      </c>
      <c r="N2439" t="s">
        <v>40</v>
      </c>
      <c r="O2439" t="s">
        <v>96</v>
      </c>
      <c r="P2439" t="s">
        <v>4211</v>
      </c>
      <c r="Q2439" s="8">
        <v>6000</v>
      </c>
      <c r="R2439">
        <v>2</v>
      </c>
      <c r="S2439" s="8">
        <f>Table3[[#This Row],[Harga]]*Table3[[#This Row],[Quantity]]</f>
        <v>12000</v>
      </c>
      <c r="T2439">
        <v>0</v>
      </c>
      <c r="U2439" s="8">
        <f>Table3[[#This Row],[Discount]]*Table3[[#This Row],[Revenue]]</f>
        <v>0</v>
      </c>
      <c r="V2439" s="8">
        <f>Table3[[#This Row],[Revenue]]-Table3[[#This Row],[Total Discount]]</f>
        <v>12000</v>
      </c>
    </row>
    <row r="2440" spans="1:22" x14ac:dyDescent="0.35">
      <c r="A2440">
        <v>2436</v>
      </c>
      <c r="B2440" t="s">
        <v>5925</v>
      </c>
      <c r="C2440" s="5">
        <v>43027</v>
      </c>
      <c r="D2440" s="6">
        <v>2017</v>
      </c>
      <c r="E2440" s="5" t="s">
        <v>44</v>
      </c>
      <c r="F2440" s="7">
        <v>19</v>
      </c>
      <c r="G2440" t="s">
        <v>51</v>
      </c>
      <c r="H2440" t="s">
        <v>25</v>
      </c>
      <c r="I2440" t="s">
        <v>1849</v>
      </c>
      <c r="J2440" t="s">
        <v>27</v>
      </c>
      <c r="K2440" t="s">
        <v>69</v>
      </c>
      <c r="L2440">
        <v>60623</v>
      </c>
      <c r="M2440" t="s">
        <v>2305</v>
      </c>
      <c r="N2440" t="s">
        <v>30</v>
      </c>
      <c r="O2440" t="s">
        <v>48</v>
      </c>
      <c r="P2440" t="s">
        <v>2306</v>
      </c>
      <c r="Q2440" s="8">
        <v>913000</v>
      </c>
      <c r="R2440">
        <v>1</v>
      </c>
      <c r="S2440" s="8">
        <f>Table3[[#This Row],[Harga]]*Table3[[#This Row],[Quantity]]</f>
        <v>913000</v>
      </c>
      <c r="T2440">
        <v>0.5</v>
      </c>
      <c r="U2440" s="8">
        <f>Table3[[#This Row],[Discount]]*Table3[[#This Row],[Revenue]]</f>
        <v>456500</v>
      </c>
      <c r="V2440" s="8">
        <f>Table3[[#This Row],[Revenue]]-Table3[[#This Row],[Total Discount]]</f>
        <v>456500</v>
      </c>
    </row>
    <row r="2441" spans="1:22" x14ac:dyDescent="0.35">
      <c r="A2441">
        <v>2437</v>
      </c>
      <c r="B2441" t="s">
        <v>5926</v>
      </c>
      <c r="C2441" s="5">
        <v>43070</v>
      </c>
      <c r="D2441" s="6">
        <v>2017</v>
      </c>
      <c r="E2441" s="5" t="s">
        <v>66</v>
      </c>
      <c r="F2441" s="7">
        <v>1</v>
      </c>
      <c r="G2441" t="s">
        <v>35</v>
      </c>
      <c r="H2441" t="s">
        <v>25</v>
      </c>
      <c r="I2441" t="s">
        <v>328</v>
      </c>
      <c r="J2441" t="s">
        <v>75</v>
      </c>
      <c r="K2441" t="s">
        <v>193</v>
      </c>
      <c r="L2441">
        <v>6824</v>
      </c>
      <c r="M2441" t="s">
        <v>3075</v>
      </c>
      <c r="N2441" t="s">
        <v>40</v>
      </c>
      <c r="O2441" t="s">
        <v>63</v>
      </c>
      <c r="P2441" t="s">
        <v>3076</v>
      </c>
      <c r="Q2441" s="8">
        <v>7000</v>
      </c>
      <c r="R2441">
        <v>3</v>
      </c>
      <c r="S2441" s="8">
        <f>Table3[[#This Row],[Harga]]*Table3[[#This Row],[Quantity]]</f>
        <v>21000</v>
      </c>
      <c r="T2441">
        <v>0</v>
      </c>
      <c r="U2441" s="8">
        <f>Table3[[#This Row],[Discount]]*Table3[[#This Row],[Revenue]]</f>
        <v>0</v>
      </c>
      <c r="V2441" s="8">
        <f>Table3[[#This Row],[Revenue]]-Table3[[#This Row],[Total Discount]]</f>
        <v>21000</v>
      </c>
    </row>
    <row r="2442" spans="1:22" x14ac:dyDescent="0.35">
      <c r="A2442">
        <v>2438</v>
      </c>
      <c r="B2442" t="s">
        <v>5927</v>
      </c>
      <c r="C2442" s="5">
        <v>41884</v>
      </c>
      <c r="D2442" s="6">
        <v>2014</v>
      </c>
      <c r="E2442" s="5" t="s">
        <v>111</v>
      </c>
      <c r="F2442" s="7">
        <v>2</v>
      </c>
      <c r="G2442" t="s">
        <v>51</v>
      </c>
      <c r="H2442" t="s">
        <v>139</v>
      </c>
      <c r="I2442" t="s">
        <v>273</v>
      </c>
      <c r="J2442" t="s">
        <v>27</v>
      </c>
      <c r="K2442" t="s">
        <v>188</v>
      </c>
      <c r="L2442">
        <v>10009</v>
      </c>
      <c r="M2442" t="s">
        <v>1676</v>
      </c>
      <c r="N2442" t="s">
        <v>40</v>
      </c>
      <c r="O2442" t="s">
        <v>96</v>
      </c>
      <c r="P2442" t="s">
        <v>1677</v>
      </c>
      <c r="Q2442" s="8">
        <v>47000</v>
      </c>
      <c r="R2442">
        <v>5</v>
      </c>
      <c r="S2442" s="8">
        <f>Table3[[#This Row],[Harga]]*Table3[[#This Row],[Quantity]]</f>
        <v>235000</v>
      </c>
      <c r="T2442">
        <v>0</v>
      </c>
      <c r="U2442" s="8">
        <f>Table3[[#This Row],[Discount]]*Table3[[#This Row],[Revenue]]</f>
        <v>0</v>
      </c>
      <c r="V2442" s="8">
        <f>Table3[[#This Row],[Revenue]]-Table3[[#This Row],[Total Discount]]</f>
        <v>235000</v>
      </c>
    </row>
    <row r="2443" spans="1:22" x14ac:dyDescent="0.35">
      <c r="A2443">
        <v>2439</v>
      </c>
      <c r="B2443" t="s">
        <v>5928</v>
      </c>
      <c r="C2443" s="5">
        <v>42819</v>
      </c>
      <c r="D2443" s="6">
        <v>2017</v>
      </c>
      <c r="E2443" s="5" t="s">
        <v>159</v>
      </c>
      <c r="F2443" s="7">
        <v>25</v>
      </c>
      <c r="G2443" t="s">
        <v>24</v>
      </c>
      <c r="H2443" t="s">
        <v>139</v>
      </c>
      <c r="I2443" t="s">
        <v>2796</v>
      </c>
      <c r="J2443" t="s">
        <v>37</v>
      </c>
      <c r="K2443" t="s">
        <v>28</v>
      </c>
      <c r="L2443">
        <v>98103</v>
      </c>
      <c r="M2443" t="s">
        <v>3013</v>
      </c>
      <c r="N2443" t="s">
        <v>40</v>
      </c>
      <c r="O2443" t="s">
        <v>96</v>
      </c>
      <c r="P2443" t="s">
        <v>3014</v>
      </c>
      <c r="Q2443" s="8">
        <v>35000</v>
      </c>
      <c r="R2443">
        <v>2</v>
      </c>
      <c r="S2443" s="8">
        <f>Table3[[#This Row],[Harga]]*Table3[[#This Row],[Quantity]]</f>
        <v>70000</v>
      </c>
      <c r="T2443">
        <v>0</v>
      </c>
      <c r="U2443" s="8">
        <f>Table3[[#This Row],[Discount]]*Table3[[#This Row],[Revenue]]</f>
        <v>0</v>
      </c>
      <c r="V2443" s="8">
        <f>Table3[[#This Row],[Revenue]]-Table3[[#This Row],[Total Discount]]</f>
        <v>70000</v>
      </c>
    </row>
    <row r="2444" spans="1:22" x14ac:dyDescent="0.35">
      <c r="A2444">
        <v>2440</v>
      </c>
      <c r="B2444" t="s">
        <v>5929</v>
      </c>
      <c r="C2444" s="5">
        <v>42275</v>
      </c>
      <c r="D2444" s="6">
        <v>2015</v>
      </c>
      <c r="E2444" s="5" t="s">
        <v>111</v>
      </c>
      <c r="F2444" s="7">
        <v>28</v>
      </c>
      <c r="G2444" t="s">
        <v>35</v>
      </c>
      <c r="H2444" t="s">
        <v>25</v>
      </c>
      <c r="I2444" t="s">
        <v>1117</v>
      </c>
      <c r="J2444" t="s">
        <v>27</v>
      </c>
      <c r="K2444" t="s">
        <v>369</v>
      </c>
      <c r="L2444">
        <v>80013</v>
      </c>
      <c r="M2444" t="s">
        <v>3731</v>
      </c>
      <c r="N2444" t="s">
        <v>40</v>
      </c>
      <c r="O2444" t="s">
        <v>143</v>
      </c>
      <c r="P2444" t="s">
        <v>3732</v>
      </c>
      <c r="Q2444" s="8">
        <v>38000</v>
      </c>
      <c r="R2444">
        <v>1</v>
      </c>
      <c r="S2444" s="8">
        <f>Table3[[#This Row],[Harga]]*Table3[[#This Row],[Quantity]]</f>
        <v>38000</v>
      </c>
      <c r="T2444">
        <v>0.2</v>
      </c>
      <c r="U2444" s="8">
        <f>Table3[[#This Row],[Discount]]*Table3[[#This Row],[Revenue]]</f>
        <v>7600</v>
      </c>
      <c r="V2444" s="8">
        <f>Table3[[#This Row],[Revenue]]-Table3[[#This Row],[Total Discount]]</f>
        <v>30400</v>
      </c>
    </row>
    <row r="2445" spans="1:22" x14ac:dyDescent="0.35">
      <c r="A2445">
        <v>2441</v>
      </c>
      <c r="B2445" t="s">
        <v>5930</v>
      </c>
      <c r="C2445" s="5">
        <v>42078</v>
      </c>
      <c r="D2445" s="6">
        <v>2015</v>
      </c>
      <c r="E2445" s="5" t="s">
        <v>159</v>
      </c>
      <c r="F2445" s="7">
        <v>15</v>
      </c>
      <c r="G2445" t="s">
        <v>67</v>
      </c>
      <c r="H2445" t="s">
        <v>139</v>
      </c>
      <c r="I2445" t="s">
        <v>5931</v>
      </c>
      <c r="J2445" t="s">
        <v>37</v>
      </c>
      <c r="K2445" t="s">
        <v>274</v>
      </c>
      <c r="L2445">
        <v>84043</v>
      </c>
      <c r="M2445" t="s">
        <v>5932</v>
      </c>
      <c r="N2445" t="s">
        <v>135</v>
      </c>
      <c r="O2445" t="s">
        <v>136</v>
      </c>
      <c r="P2445" t="s">
        <v>5933</v>
      </c>
      <c r="Q2445" s="8">
        <v>17000</v>
      </c>
      <c r="R2445">
        <v>3</v>
      </c>
      <c r="S2445" s="8">
        <f>Table3[[#This Row],[Harga]]*Table3[[#This Row],[Quantity]]</f>
        <v>51000</v>
      </c>
      <c r="T2445">
        <v>0.2</v>
      </c>
      <c r="U2445" s="8">
        <f>Table3[[#This Row],[Discount]]*Table3[[#This Row],[Revenue]]</f>
        <v>10200</v>
      </c>
      <c r="V2445" s="8">
        <f>Table3[[#This Row],[Revenue]]-Table3[[#This Row],[Total Discount]]</f>
        <v>40800</v>
      </c>
    </row>
    <row r="2446" spans="1:22" x14ac:dyDescent="0.35">
      <c r="A2446">
        <v>2442</v>
      </c>
      <c r="B2446" t="s">
        <v>5934</v>
      </c>
      <c r="C2446" s="5">
        <v>42741</v>
      </c>
      <c r="D2446" s="6">
        <v>2017</v>
      </c>
      <c r="E2446" s="5" t="s">
        <v>115</v>
      </c>
      <c r="F2446" s="7">
        <v>6</v>
      </c>
      <c r="G2446" t="s">
        <v>67</v>
      </c>
      <c r="H2446" t="s">
        <v>25</v>
      </c>
      <c r="I2446" t="s">
        <v>2635</v>
      </c>
      <c r="J2446" t="s">
        <v>75</v>
      </c>
      <c r="K2446" t="s">
        <v>53</v>
      </c>
      <c r="L2446">
        <v>35401</v>
      </c>
      <c r="M2446" t="s">
        <v>4471</v>
      </c>
      <c r="N2446" t="s">
        <v>40</v>
      </c>
      <c r="O2446" t="s">
        <v>71</v>
      </c>
      <c r="P2446" t="s">
        <v>4472</v>
      </c>
      <c r="Q2446" s="8">
        <v>10000</v>
      </c>
      <c r="R2446">
        <v>7</v>
      </c>
      <c r="S2446" s="8">
        <f>Table3[[#This Row],[Harga]]*Table3[[#This Row],[Quantity]]</f>
        <v>70000</v>
      </c>
      <c r="T2446">
        <v>0</v>
      </c>
      <c r="U2446" s="8">
        <f>Table3[[#This Row],[Discount]]*Table3[[#This Row],[Revenue]]</f>
        <v>0</v>
      </c>
      <c r="V2446" s="8">
        <f>Table3[[#This Row],[Revenue]]-Table3[[#This Row],[Total Discount]]</f>
        <v>70000</v>
      </c>
    </row>
    <row r="2447" spans="1:22" x14ac:dyDescent="0.35">
      <c r="A2447">
        <v>2443</v>
      </c>
      <c r="B2447" t="s">
        <v>5935</v>
      </c>
      <c r="C2447" s="5">
        <v>41652</v>
      </c>
      <c r="D2447" s="6">
        <v>2014</v>
      </c>
      <c r="E2447" s="5" t="s">
        <v>115</v>
      </c>
      <c r="F2447" s="7">
        <v>13</v>
      </c>
      <c r="G2447" t="s">
        <v>51</v>
      </c>
      <c r="H2447" t="s">
        <v>25</v>
      </c>
      <c r="I2447" t="s">
        <v>999</v>
      </c>
      <c r="J2447" t="s">
        <v>27</v>
      </c>
      <c r="K2447" t="s">
        <v>222</v>
      </c>
      <c r="L2447">
        <v>94109</v>
      </c>
      <c r="M2447" t="s">
        <v>3240</v>
      </c>
      <c r="N2447" t="s">
        <v>40</v>
      </c>
      <c r="O2447" t="s">
        <v>84</v>
      </c>
      <c r="P2447" t="s">
        <v>3241</v>
      </c>
      <c r="Q2447" s="8">
        <v>637000</v>
      </c>
      <c r="R2447">
        <v>5</v>
      </c>
      <c r="S2447" s="8">
        <f>Table3[[#This Row],[Harga]]*Table3[[#This Row],[Quantity]]</f>
        <v>3185000</v>
      </c>
      <c r="T2447">
        <v>0</v>
      </c>
      <c r="U2447" s="8">
        <f>Table3[[#This Row],[Discount]]*Table3[[#This Row],[Revenue]]</f>
        <v>0</v>
      </c>
      <c r="V2447" s="8">
        <f>Table3[[#This Row],[Revenue]]-Table3[[#This Row],[Total Discount]]</f>
        <v>3185000</v>
      </c>
    </row>
    <row r="2448" spans="1:22" x14ac:dyDescent="0.35">
      <c r="A2448">
        <v>2444</v>
      </c>
      <c r="B2448" t="s">
        <v>5936</v>
      </c>
      <c r="C2448" s="5">
        <v>42041</v>
      </c>
      <c r="D2448" s="6">
        <v>2015</v>
      </c>
      <c r="E2448" s="5" t="s">
        <v>344</v>
      </c>
      <c r="F2448" s="7">
        <v>6</v>
      </c>
      <c r="G2448" t="s">
        <v>67</v>
      </c>
      <c r="H2448" t="s">
        <v>25</v>
      </c>
      <c r="I2448" t="s">
        <v>3332</v>
      </c>
      <c r="J2448" t="s">
        <v>27</v>
      </c>
      <c r="K2448" t="s">
        <v>651</v>
      </c>
      <c r="L2448">
        <v>19805</v>
      </c>
      <c r="M2448" t="s">
        <v>5937</v>
      </c>
      <c r="N2448" t="s">
        <v>30</v>
      </c>
      <c r="O2448" t="s">
        <v>108</v>
      </c>
      <c r="P2448" t="s">
        <v>5938</v>
      </c>
      <c r="Q2448" s="8">
        <v>1269000</v>
      </c>
      <c r="R2448">
        <v>9</v>
      </c>
      <c r="S2448" s="8">
        <f>Table3[[#This Row],[Harga]]*Table3[[#This Row],[Quantity]]</f>
        <v>11421000</v>
      </c>
      <c r="T2448">
        <v>0</v>
      </c>
      <c r="U2448" s="8">
        <f>Table3[[#This Row],[Discount]]*Table3[[#This Row],[Revenue]]</f>
        <v>0</v>
      </c>
      <c r="V2448" s="8">
        <f>Table3[[#This Row],[Revenue]]-Table3[[#This Row],[Total Discount]]</f>
        <v>11421000</v>
      </c>
    </row>
    <row r="2449" spans="1:22" x14ac:dyDescent="0.35">
      <c r="A2449">
        <v>2445</v>
      </c>
      <c r="B2449" t="s">
        <v>5939</v>
      </c>
      <c r="C2449" s="5">
        <v>43090</v>
      </c>
      <c r="D2449" s="6">
        <v>2017</v>
      </c>
      <c r="E2449" s="5" t="s">
        <v>66</v>
      </c>
      <c r="F2449" s="7">
        <v>21</v>
      </c>
      <c r="G2449" t="s">
        <v>51</v>
      </c>
      <c r="H2449" t="s">
        <v>25</v>
      </c>
      <c r="I2449" t="s">
        <v>2217</v>
      </c>
      <c r="J2449" t="s">
        <v>27</v>
      </c>
      <c r="K2449" t="s">
        <v>113</v>
      </c>
      <c r="L2449">
        <v>47905</v>
      </c>
      <c r="M2449" t="s">
        <v>3770</v>
      </c>
      <c r="N2449" t="s">
        <v>40</v>
      </c>
      <c r="O2449" t="s">
        <v>84</v>
      </c>
      <c r="P2449" t="s">
        <v>3771</v>
      </c>
      <c r="Q2449" s="8">
        <v>1802000</v>
      </c>
      <c r="R2449">
        <v>1</v>
      </c>
      <c r="S2449" s="8">
        <f>Table3[[#This Row],[Harga]]*Table3[[#This Row],[Quantity]]</f>
        <v>1802000</v>
      </c>
      <c r="T2449">
        <v>0</v>
      </c>
      <c r="U2449" s="8">
        <f>Table3[[#This Row],[Discount]]*Table3[[#This Row],[Revenue]]</f>
        <v>0</v>
      </c>
      <c r="V2449" s="8">
        <f>Table3[[#This Row],[Revenue]]-Table3[[#This Row],[Total Discount]]</f>
        <v>1802000</v>
      </c>
    </row>
    <row r="2450" spans="1:22" x14ac:dyDescent="0.35">
      <c r="A2450">
        <v>2446</v>
      </c>
      <c r="B2450" t="s">
        <v>5940</v>
      </c>
      <c r="C2450" s="5">
        <v>42618</v>
      </c>
      <c r="D2450" s="6">
        <v>2016</v>
      </c>
      <c r="E2450" s="5" t="s">
        <v>111</v>
      </c>
      <c r="F2450" s="7">
        <v>5</v>
      </c>
      <c r="G2450" t="s">
        <v>67</v>
      </c>
      <c r="H2450" t="s">
        <v>25</v>
      </c>
      <c r="I2450" t="s">
        <v>495</v>
      </c>
      <c r="J2450" t="s">
        <v>27</v>
      </c>
      <c r="K2450" t="s">
        <v>236</v>
      </c>
      <c r="L2450">
        <v>90278</v>
      </c>
      <c r="M2450" t="s">
        <v>5921</v>
      </c>
      <c r="N2450" t="s">
        <v>40</v>
      </c>
      <c r="O2450" t="s">
        <v>63</v>
      </c>
      <c r="P2450" t="s">
        <v>5922</v>
      </c>
      <c r="Q2450" s="8">
        <v>97000</v>
      </c>
      <c r="R2450">
        <v>2</v>
      </c>
      <c r="S2450" s="8">
        <f>Table3[[#This Row],[Harga]]*Table3[[#This Row],[Quantity]]</f>
        <v>194000</v>
      </c>
      <c r="T2450">
        <v>0</v>
      </c>
      <c r="U2450" s="8">
        <f>Table3[[#This Row],[Discount]]*Table3[[#This Row],[Revenue]]</f>
        <v>0</v>
      </c>
      <c r="V2450" s="8">
        <f>Table3[[#This Row],[Revenue]]-Table3[[#This Row],[Total Discount]]</f>
        <v>194000</v>
      </c>
    </row>
    <row r="2451" spans="1:22" x14ac:dyDescent="0.35">
      <c r="A2451">
        <v>2447</v>
      </c>
      <c r="B2451" t="s">
        <v>5941</v>
      </c>
      <c r="C2451" s="5">
        <v>41916</v>
      </c>
      <c r="D2451" s="6">
        <v>2014</v>
      </c>
      <c r="E2451" s="5" t="s">
        <v>44</v>
      </c>
      <c r="F2451" s="7">
        <v>4</v>
      </c>
      <c r="G2451" t="s">
        <v>35</v>
      </c>
      <c r="H2451" t="s">
        <v>25</v>
      </c>
      <c r="I2451" t="s">
        <v>3110</v>
      </c>
      <c r="J2451" t="s">
        <v>27</v>
      </c>
      <c r="K2451" t="s">
        <v>227</v>
      </c>
      <c r="L2451">
        <v>98115</v>
      </c>
      <c r="M2451" t="s">
        <v>392</v>
      </c>
      <c r="N2451" t="s">
        <v>40</v>
      </c>
      <c r="O2451" t="s">
        <v>41</v>
      </c>
      <c r="P2451" t="s">
        <v>393</v>
      </c>
      <c r="Q2451" s="8">
        <v>15000</v>
      </c>
      <c r="R2451">
        <v>4</v>
      </c>
      <c r="S2451" s="8">
        <f>Table3[[#This Row],[Harga]]*Table3[[#This Row],[Quantity]]</f>
        <v>60000</v>
      </c>
      <c r="T2451">
        <v>0</v>
      </c>
      <c r="U2451" s="8">
        <f>Table3[[#This Row],[Discount]]*Table3[[#This Row],[Revenue]]</f>
        <v>0</v>
      </c>
      <c r="V2451" s="8">
        <f>Table3[[#This Row],[Revenue]]-Table3[[#This Row],[Total Discount]]</f>
        <v>60000</v>
      </c>
    </row>
    <row r="2452" spans="1:22" x14ac:dyDescent="0.35">
      <c r="A2452">
        <v>2448</v>
      </c>
      <c r="B2452" t="s">
        <v>5942</v>
      </c>
      <c r="C2452" s="5">
        <v>43066</v>
      </c>
      <c r="D2452" s="6">
        <v>2017</v>
      </c>
      <c r="E2452" s="5" t="s">
        <v>23</v>
      </c>
      <c r="F2452" s="7">
        <v>27</v>
      </c>
      <c r="G2452" t="s">
        <v>51</v>
      </c>
      <c r="H2452" t="s">
        <v>139</v>
      </c>
      <c r="I2452" t="s">
        <v>1055</v>
      </c>
      <c r="J2452" t="s">
        <v>27</v>
      </c>
      <c r="K2452" t="s">
        <v>274</v>
      </c>
      <c r="L2452">
        <v>90045</v>
      </c>
      <c r="M2452" t="s">
        <v>1190</v>
      </c>
      <c r="N2452" t="s">
        <v>40</v>
      </c>
      <c r="O2452" t="s">
        <v>71</v>
      </c>
      <c r="P2452" t="s">
        <v>1191</v>
      </c>
      <c r="Q2452" s="8">
        <v>19000</v>
      </c>
      <c r="R2452">
        <v>7</v>
      </c>
      <c r="S2452" s="8">
        <f>Table3[[#This Row],[Harga]]*Table3[[#This Row],[Quantity]]</f>
        <v>133000</v>
      </c>
      <c r="T2452">
        <v>0.2</v>
      </c>
      <c r="U2452" s="8">
        <f>Table3[[#This Row],[Discount]]*Table3[[#This Row],[Revenue]]</f>
        <v>26600</v>
      </c>
      <c r="V2452" s="8">
        <f>Table3[[#This Row],[Revenue]]-Table3[[#This Row],[Total Discount]]</f>
        <v>106400</v>
      </c>
    </row>
    <row r="2453" spans="1:22" x14ac:dyDescent="0.35">
      <c r="A2453">
        <v>2449</v>
      </c>
      <c r="B2453" t="s">
        <v>5943</v>
      </c>
      <c r="C2453" s="5">
        <v>42671</v>
      </c>
      <c r="D2453" s="6">
        <v>2016</v>
      </c>
      <c r="E2453" s="5" t="s">
        <v>44</v>
      </c>
      <c r="F2453" s="7">
        <v>28</v>
      </c>
      <c r="G2453" t="s">
        <v>51</v>
      </c>
      <c r="H2453" t="s">
        <v>139</v>
      </c>
      <c r="I2453" t="s">
        <v>4085</v>
      </c>
      <c r="J2453" t="s">
        <v>27</v>
      </c>
      <c r="K2453" t="s">
        <v>61</v>
      </c>
      <c r="L2453">
        <v>10009</v>
      </c>
      <c r="M2453" t="s">
        <v>412</v>
      </c>
      <c r="N2453" t="s">
        <v>40</v>
      </c>
      <c r="O2453" t="s">
        <v>96</v>
      </c>
      <c r="P2453" t="s">
        <v>413</v>
      </c>
      <c r="Q2453" s="8">
        <v>10000</v>
      </c>
      <c r="R2453">
        <v>3</v>
      </c>
      <c r="S2453" s="8">
        <f>Table3[[#This Row],[Harga]]*Table3[[#This Row],[Quantity]]</f>
        <v>30000</v>
      </c>
      <c r="T2453">
        <v>0</v>
      </c>
      <c r="U2453" s="8">
        <f>Table3[[#This Row],[Discount]]*Table3[[#This Row],[Revenue]]</f>
        <v>0</v>
      </c>
      <c r="V2453" s="8">
        <f>Table3[[#This Row],[Revenue]]-Table3[[#This Row],[Total Discount]]</f>
        <v>30000</v>
      </c>
    </row>
    <row r="2454" spans="1:22" x14ac:dyDescent="0.35">
      <c r="A2454">
        <v>2450</v>
      </c>
      <c r="B2454" t="s">
        <v>5944</v>
      </c>
      <c r="C2454" s="5">
        <v>42164</v>
      </c>
      <c r="D2454" s="6">
        <v>2015</v>
      </c>
      <c r="E2454" s="5" t="s">
        <v>34</v>
      </c>
      <c r="F2454" s="7">
        <v>9</v>
      </c>
      <c r="G2454" t="s">
        <v>35</v>
      </c>
      <c r="H2454" t="s">
        <v>25</v>
      </c>
      <c r="I2454" t="s">
        <v>5007</v>
      </c>
      <c r="J2454" t="s">
        <v>27</v>
      </c>
      <c r="K2454" t="s">
        <v>651</v>
      </c>
      <c r="L2454">
        <v>48073</v>
      </c>
      <c r="M2454" t="s">
        <v>1488</v>
      </c>
      <c r="N2454" t="s">
        <v>40</v>
      </c>
      <c r="O2454" t="s">
        <v>63</v>
      </c>
      <c r="P2454" t="s">
        <v>1489</v>
      </c>
      <c r="Q2454" s="8">
        <v>42000</v>
      </c>
      <c r="R2454">
        <v>2</v>
      </c>
      <c r="S2454" s="8">
        <f>Table3[[#This Row],[Harga]]*Table3[[#This Row],[Quantity]]</f>
        <v>84000</v>
      </c>
      <c r="T2454">
        <v>0</v>
      </c>
      <c r="U2454" s="8">
        <f>Table3[[#This Row],[Discount]]*Table3[[#This Row],[Revenue]]</f>
        <v>0</v>
      </c>
      <c r="V2454" s="8">
        <f>Table3[[#This Row],[Revenue]]-Table3[[#This Row],[Total Discount]]</f>
        <v>84000</v>
      </c>
    </row>
    <row r="2455" spans="1:22" x14ac:dyDescent="0.35">
      <c r="A2455">
        <v>2451</v>
      </c>
      <c r="B2455" t="s">
        <v>5945</v>
      </c>
      <c r="C2455" s="5">
        <v>43077</v>
      </c>
      <c r="D2455" s="6">
        <v>2017</v>
      </c>
      <c r="E2455" s="5" t="s">
        <v>66</v>
      </c>
      <c r="F2455" s="7">
        <v>8</v>
      </c>
      <c r="G2455" t="s">
        <v>35</v>
      </c>
      <c r="H2455" t="s">
        <v>25</v>
      </c>
      <c r="I2455" t="s">
        <v>631</v>
      </c>
      <c r="J2455" t="s">
        <v>37</v>
      </c>
      <c r="K2455" t="s">
        <v>151</v>
      </c>
      <c r="L2455">
        <v>94109</v>
      </c>
      <c r="M2455" t="s">
        <v>5946</v>
      </c>
      <c r="N2455" t="s">
        <v>40</v>
      </c>
      <c r="O2455" t="s">
        <v>78</v>
      </c>
      <c r="P2455" t="s">
        <v>5947</v>
      </c>
      <c r="Q2455" s="8">
        <v>70000</v>
      </c>
      <c r="R2455">
        <v>1</v>
      </c>
      <c r="S2455" s="8">
        <f>Table3[[#This Row],[Harga]]*Table3[[#This Row],[Quantity]]</f>
        <v>70000</v>
      </c>
      <c r="T2455">
        <v>0</v>
      </c>
      <c r="U2455" s="8">
        <f>Table3[[#This Row],[Discount]]*Table3[[#This Row],[Revenue]]</f>
        <v>0</v>
      </c>
      <c r="V2455" s="8">
        <f>Table3[[#This Row],[Revenue]]-Table3[[#This Row],[Total Discount]]</f>
        <v>70000</v>
      </c>
    </row>
    <row r="2456" spans="1:22" x14ac:dyDescent="0.35">
      <c r="A2456">
        <v>2452</v>
      </c>
      <c r="B2456" t="s">
        <v>5948</v>
      </c>
      <c r="C2456" s="5">
        <v>42079</v>
      </c>
      <c r="D2456" s="6">
        <v>2015</v>
      </c>
      <c r="E2456" s="5" t="s">
        <v>159</v>
      </c>
      <c r="F2456" s="7">
        <v>16</v>
      </c>
      <c r="G2456" t="s">
        <v>35</v>
      </c>
      <c r="H2456" t="s">
        <v>131</v>
      </c>
      <c r="I2456" t="s">
        <v>499</v>
      </c>
      <c r="J2456" t="s">
        <v>37</v>
      </c>
      <c r="K2456" t="s">
        <v>118</v>
      </c>
      <c r="L2456">
        <v>10009</v>
      </c>
      <c r="M2456" t="s">
        <v>5949</v>
      </c>
      <c r="N2456" t="s">
        <v>135</v>
      </c>
      <c r="O2456" t="s">
        <v>136</v>
      </c>
      <c r="P2456" t="s">
        <v>5950</v>
      </c>
      <c r="Q2456" s="8">
        <v>86000</v>
      </c>
      <c r="R2456">
        <v>2</v>
      </c>
      <c r="S2456" s="8">
        <f>Table3[[#This Row],[Harga]]*Table3[[#This Row],[Quantity]]</f>
        <v>172000</v>
      </c>
      <c r="T2456">
        <v>0</v>
      </c>
      <c r="U2456" s="8">
        <f>Table3[[#This Row],[Discount]]*Table3[[#This Row],[Revenue]]</f>
        <v>0</v>
      </c>
      <c r="V2456" s="8">
        <f>Table3[[#This Row],[Revenue]]-Table3[[#This Row],[Total Discount]]</f>
        <v>172000</v>
      </c>
    </row>
    <row r="2457" spans="1:22" x14ac:dyDescent="0.35">
      <c r="A2457">
        <v>2453</v>
      </c>
      <c r="B2457" t="s">
        <v>5951</v>
      </c>
      <c r="C2457" s="5">
        <v>41799</v>
      </c>
      <c r="D2457" s="6">
        <v>2014</v>
      </c>
      <c r="E2457" s="5" t="s">
        <v>34</v>
      </c>
      <c r="F2457" s="7">
        <v>9</v>
      </c>
      <c r="G2457" t="s">
        <v>24</v>
      </c>
      <c r="H2457" t="s">
        <v>25</v>
      </c>
      <c r="I2457" t="s">
        <v>650</v>
      </c>
      <c r="J2457" t="s">
        <v>37</v>
      </c>
      <c r="K2457" t="s">
        <v>127</v>
      </c>
      <c r="L2457">
        <v>89031</v>
      </c>
      <c r="M2457" t="s">
        <v>1539</v>
      </c>
      <c r="N2457" t="s">
        <v>40</v>
      </c>
      <c r="O2457" t="s">
        <v>96</v>
      </c>
      <c r="P2457" t="s">
        <v>1540</v>
      </c>
      <c r="Q2457" s="8">
        <v>6000</v>
      </c>
      <c r="R2457">
        <v>7</v>
      </c>
      <c r="S2457" s="8">
        <f>Table3[[#This Row],[Harga]]*Table3[[#This Row],[Quantity]]</f>
        <v>42000</v>
      </c>
      <c r="T2457">
        <v>0</v>
      </c>
      <c r="U2457" s="8">
        <f>Table3[[#This Row],[Discount]]*Table3[[#This Row],[Revenue]]</f>
        <v>0</v>
      </c>
      <c r="V2457" s="8">
        <f>Table3[[#This Row],[Revenue]]-Table3[[#This Row],[Total Discount]]</f>
        <v>42000</v>
      </c>
    </row>
    <row r="2458" spans="1:22" x14ac:dyDescent="0.35">
      <c r="A2458">
        <v>2454</v>
      </c>
      <c r="B2458" t="s">
        <v>5952</v>
      </c>
      <c r="C2458" s="5">
        <v>42083</v>
      </c>
      <c r="D2458" s="6">
        <v>2015</v>
      </c>
      <c r="E2458" s="5" t="s">
        <v>159</v>
      </c>
      <c r="F2458" s="7">
        <v>20</v>
      </c>
      <c r="G2458" t="s">
        <v>35</v>
      </c>
      <c r="H2458" t="s">
        <v>139</v>
      </c>
      <c r="I2458" t="s">
        <v>1438</v>
      </c>
      <c r="J2458" t="s">
        <v>27</v>
      </c>
      <c r="K2458" t="s">
        <v>113</v>
      </c>
      <c r="L2458">
        <v>75007</v>
      </c>
      <c r="M2458" t="s">
        <v>3813</v>
      </c>
      <c r="N2458" t="s">
        <v>40</v>
      </c>
      <c r="O2458" t="s">
        <v>71</v>
      </c>
      <c r="P2458" t="s">
        <v>3814</v>
      </c>
      <c r="Q2458" s="8">
        <v>26000</v>
      </c>
      <c r="R2458">
        <v>2</v>
      </c>
      <c r="S2458" s="8">
        <f>Table3[[#This Row],[Harga]]*Table3[[#This Row],[Quantity]]</f>
        <v>52000</v>
      </c>
      <c r="T2458">
        <v>0.8</v>
      </c>
      <c r="U2458" s="8">
        <f>Table3[[#This Row],[Discount]]*Table3[[#This Row],[Revenue]]</f>
        <v>41600</v>
      </c>
      <c r="V2458" s="8">
        <f>Table3[[#This Row],[Revenue]]-Table3[[#This Row],[Total Discount]]</f>
        <v>10400</v>
      </c>
    </row>
    <row r="2459" spans="1:22" x14ac:dyDescent="0.35">
      <c r="A2459">
        <v>2455</v>
      </c>
      <c r="B2459" t="s">
        <v>5953</v>
      </c>
      <c r="C2459" s="5">
        <v>42692</v>
      </c>
      <c r="D2459" s="6">
        <v>2016</v>
      </c>
      <c r="E2459" s="5" t="s">
        <v>23</v>
      </c>
      <c r="F2459" s="7">
        <v>18</v>
      </c>
      <c r="G2459" t="s">
        <v>51</v>
      </c>
      <c r="H2459" t="s">
        <v>25</v>
      </c>
      <c r="I2459" t="s">
        <v>2188</v>
      </c>
      <c r="J2459" t="s">
        <v>75</v>
      </c>
      <c r="K2459" t="s">
        <v>329</v>
      </c>
      <c r="L2459">
        <v>90008</v>
      </c>
      <c r="M2459" t="s">
        <v>5954</v>
      </c>
      <c r="N2459" t="s">
        <v>135</v>
      </c>
      <c r="O2459" t="s">
        <v>136</v>
      </c>
      <c r="P2459" t="s">
        <v>5955</v>
      </c>
      <c r="Q2459" s="8">
        <v>62000</v>
      </c>
      <c r="R2459">
        <v>1</v>
      </c>
      <c r="S2459" s="8">
        <f>Table3[[#This Row],[Harga]]*Table3[[#This Row],[Quantity]]</f>
        <v>62000</v>
      </c>
      <c r="T2459">
        <v>0.2</v>
      </c>
      <c r="U2459" s="8">
        <f>Table3[[#This Row],[Discount]]*Table3[[#This Row],[Revenue]]</f>
        <v>12400</v>
      </c>
      <c r="V2459" s="8">
        <f>Table3[[#This Row],[Revenue]]-Table3[[#This Row],[Total Discount]]</f>
        <v>49600</v>
      </c>
    </row>
    <row r="2460" spans="1:22" x14ac:dyDescent="0.35">
      <c r="A2460">
        <v>2456</v>
      </c>
      <c r="B2460" t="s">
        <v>5956</v>
      </c>
      <c r="C2460" s="5">
        <v>41705</v>
      </c>
      <c r="D2460" s="6">
        <v>2014</v>
      </c>
      <c r="E2460" s="5" t="s">
        <v>159</v>
      </c>
      <c r="F2460" s="7">
        <v>7</v>
      </c>
      <c r="G2460" t="s">
        <v>67</v>
      </c>
      <c r="H2460" t="s">
        <v>25</v>
      </c>
      <c r="I2460" t="s">
        <v>5957</v>
      </c>
      <c r="J2460" t="s">
        <v>27</v>
      </c>
      <c r="K2460" t="s">
        <v>89</v>
      </c>
      <c r="L2460">
        <v>98103</v>
      </c>
      <c r="M2460" t="s">
        <v>5645</v>
      </c>
      <c r="N2460" t="s">
        <v>30</v>
      </c>
      <c r="O2460" t="s">
        <v>108</v>
      </c>
      <c r="P2460" t="s">
        <v>5646</v>
      </c>
      <c r="Q2460" s="8">
        <v>384000</v>
      </c>
      <c r="R2460">
        <v>1</v>
      </c>
      <c r="S2460" s="8">
        <f>Table3[[#This Row],[Harga]]*Table3[[#This Row],[Quantity]]</f>
        <v>384000</v>
      </c>
      <c r="T2460">
        <v>0.2</v>
      </c>
      <c r="U2460" s="8">
        <f>Table3[[#This Row],[Discount]]*Table3[[#This Row],[Revenue]]</f>
        <v>76800</v>
      </c>
      <c r="V2460" s="8">
        <f>Table3[[#This Row],[Revenue]]-Table3[[#This Row],[Total Discount]]</f>
        <v>307200</v>
      </c>
    </row>
    <row r="2461" spans="1:22" x14ac:dyDescent="0.35">
      <c r="A2461">
        <v>2457</v>
      </c>
      <c r="B2461" t="s">
        <v>5958</v>
      </c>
      <c r="C2461" s="5">
        <v>42505</v>
      </c>
      <c r="D2461" s="6">
        <v>2016</v>
      </c>
      <c r="E2461" s="5" t="s">
        <v>87</v>
      </c>
      <c r="F2461" s="7">
        <v>15</v>
      </c>
      <c r="G2461" t="s">
        <v>35</v>
      </c>
      <c r="H2461" t="s">
        <v>139</v>
      </c>
      <c r="I2461" t="s">
        <v>174</v>
      </c>
      <c r="J2461" t="s">
        <v>27</v>
      </c>
      <c r="K2461" t="s">
        <v>248</v>
      </c>
      <c r="L2461">
        <v>33311</v>
      </c>
      <c r="M2461" t="s">
        <v>2022</v>
      </c>
      <c r="N2461" t="s">
        <v>40</v>
      </c>
      <c r="O2461" t="s">
        <v>71</v>
      </c>
      <c r="P2461" t="s">
        <v>2023</v>
      </c>
      <c r="Q2461" s="8">
        <v>6000</v>
      </c>
      <c r="R2461">
        <v>4</v>
      </c>
      <c r="S2461" s="8">
        <f>Table3[[#This Row],[Harga]]*Table3[[#This Row],[Quantity]]</f>
        <v>24000</v>
      </c>
      <c r="T2461">
        <v>0.7</v>
      </c>
      <c r="U2461" s="8">
        <f>Table3[[#This Row],[Discount]]*Table3[[#This Row],[Revenue]]</f>
        <v>16800</v>
      </c>
      <c r="V2461" s="8">
        <f>Table3[[#This Row],[Revenue]]-Table3[[#This Row],[Total Discount]]</f>
        <v>7200</v>
      </c>
    </row>
    <row r="2462" spans="1:22" x14ac:dyDescent="0.35">
      <c r="A2462">
        <v>2458</v>
      </c>
      <c r="B2462" t="s">
        <v>5959</v>
      </c>
      <c r="C2462" s="5">
        <v>42149</v>
      </c>
      <c r="D2462" s="6">
        <v>2015</v>
      </c>
      <c r="E2462" s="5" t="s">
        <v>87</v>
      </c>
      <c r="F2462" s="7">
        <v>25</v>
      </c>
      <c r="G2462" t="s">
        <v>67</v>
      </c>
      <c r="H2462" t="s">
        <v>25</v>
      </c>
      <c r="I2462" t="s">
        <v>1923</v>
      </c>
      <c r="J2462" t="s">
        <v>37</v>
      </c>
      <c r="K2462" t="s">
        <v>227</v>
      </c>
      <c r="L2462">
        <v>38401</v>
      </c>
      <c r="M2462" t="s">
        <v>3447</v>
      </c>
      <c r="N2462" t="s">
        <v>135</v>
      </c>
      <c r="O2462" t="s">
        <v>136</v>
      </c>
      <c r="P2462" t="s">
        <v>3448</v>
      </c>
      <c r="Q2462" s="8">
        <v>438000</v>
      </c>
      <c r="R2462">
        <v>4</v>
      </c>
      <c r="S2462" s="8">
        <f>Table3[[#This Row],[Harga]]*Table3[[#This Row],[Quantity]]</f>
        <v>1752000</v>
      </c>
      <c r="T2462">
        <v>0.2</v>
      </c>
      <c r="U2462" s="8">
        <f>Table3[[#This Row],[Discount]]*Table3[[#This Row],[Revenue]]</f>
        <v>350400</v>
      </c>
      <c r="V2462" s="8">
        <f>Table3[[#This Row],[Revenue]]-Table3[[#This Row],[Total Discount]]</f>
        <v>1401600</v>
      </c>
    </row>
    <row r="2463" spans="1:22" x14ac:dyDescent="0.35">
      <c r="A2463">
        <v>2459</v>
      </c>
      <c r="B2463" t="s">
        <v>5960</v>
      </c>
      <c r="C2463" s="5">
        <v>42218</v>
      </c>
      <c r="D2463" s="6">
        <v>2015</v>
      </c>
      <c r="E2463" s="5" t="s">
        <v>93</v>
      </c>
      <c r="F2463" s="7">
        <v>2</v>
      </c>
      <c r="G2463" t="s">
        <v>51</v>
      </c>
      <c r="H2463" t="s">
        <v>139</v>
      </c>
      <c r="I2463" t="s">
        <v>2876</v>
      </c>
      <c r="J2463" t="s">
        <v>75</v>
      </c>
      <c r="K2463" t="s">
        <v>500</v>
      </c>
      <c r="L2463">
        <v>2908</v>
      </c>
      <c r="M2463" t="s">
        <v>5949</v>
      </c>
      <c r="N2463" t="s">
        <v>135</v>
      </c>
      <c r="O2463" t="s">
        <v>136</v>
      </c>
      <c r="P2463" t="s">
        <v>5950</v>
      </c>
      <c r="Q2463" s="8">
        <v>86000</v>
      </c>
      <c r="R2463">
        <v>3</v>
      </c>
      <c r="S2463" s="8">
        <f>Table3[[#This Row],[Harga]]*Table3[[#This Row],[Quantity]]</f>
        <v>258000</v>
      </c>
      <c r="T2463">
        <v>0</v>
      </c>
      <c r="U2463" s="8">
        <f>Table3[[#This Row],[Discount]]*Table3[[#This Row],[Revenue]]</f>
        <v>0</v>
      </c>
      <c r="V2463" s="8">
        <f>Table3[[#This Row],[Revenue]]-Table3[[#This Row],[Total Discount]]</f>
        <v>258000</v>
      </c>
    </row>
    <row r="2464" spans="1:22" x14ac:dyDescent="0.35">
      <c r="A2464">
        <v>2460</v>
      </c>
      <c r="B2464" t="s">
        <v>5961</v>
      </c>
      <c r="C2464" s="5">
        <v>42680</v>
      </c>
      <c r="D2464" s="6">
        <v>2016</v>
      </c>
      <c r="E2464" s="5" t="s">
        <v>23</v>
      </c>
      <c r="F2464" s="7">
        <v>6</v>
      </c>
      <c r="G2464" t="s">
        <v>35</v>
      </c>
      <c r="H2464" t="s">
        <v>139</v>
      </c>
      <c r="I2464" t="s">
        <v>621</v>
      </c>
      <c r="J2464" t="s">
        <v>37</v>
      </c>
      <c r="K2464" t="s">
        <v>519</v>
      </c>
      <c r="L2464">
        <v>32216</v>
      </c>
      <c r="M2464" t="s">
        <v>214</v>
      </c>
      <c r="N2464" t="s">
        <v>30</v>
      </c>
      <c r="O2464" t="s">
        <v>108</v>
      </c>
      <c r="P2464" t="s">
        <v>215</v>
      </c>
      <c r="Q2464" s="8">
        <v>832000</v>
      </c>
      <c r="R2464">
        <v>2</v>
      </c>
      <c r="S2464" s="8">
        <f>Table3[[#This Row],[Harga]]*Table3[[#This Row],[Quantity]]</f>
        <v>1664000</v>
      </c>
      <c r="T2464">
        <v>0.2</v>
      </c>
      <c r="U2464" s="8">
        <f>Table3[[#This Row],[Discount]]*Table3[[#This Row],[Revenue]]</f>
        <v>332800</v>
      </c>
      <c r="V2464" s="8">
        <f>Table3[[#This Row],[Revenue]]-Table3[[#This Row],[Total Discount]]</f>
        <v>1331200</v>
      </c>
    </row>
    <row r="2465" spans="1:22" x14ac:dyDescent="0.35">
      <c r="A2465">
        <v>2461</v>
      </c>
      <c r="B2465" t="s">
        <v>5962</v>
      </c>
      <c r="C2465" s="5">
        <v>42681</v>
      </c>
      <c r="D2465" s="6">
        <v>2016</v>
      </c>
      <c r="E2465" s="5" t="s">
        <v>23</v>
      </c>
      <c r="F2465" s="7">
        <v>7</v>
      </c>
      <c r="G2465" t="s">
        <v>24</v>
      </c>
      <c r="H2465" t="s">
        <v>25</v>
      </c>
      <c r="I2465" t="s">
        <v>1935</v>
      </c>
      <c r="J2465" t="s">
        <v>75</v>
      </c>
      <c r="K2465" t="s">
        <v>354</v>
      </c>
      <c r="L2465">
        <v>92054</v>
      </c>
      <c r="M2465" t="s">
        <v>3942</v>
      </c>
      <c r="N2465" t="s">
        <v>40</v>
      </c>
      <c r="O2465" t="s">
        <v>63</v>
      </c>
      <c r="P2465" t="s">
        <v>3943</v>
      </c>
      <c r="Q2465" s="8">
        <v>16000</v>
      </c>
      <c r="R2465">
        <v>2</v>
      </c>
      <c r="S2465" s="8">
        <f>Table3[[#This Row],[Harga]]*Table3[[#This Row],[Quantity]]</f>
        <v>32000</v>
      </c>
      <c r="T2465">
        <v>0</v>
      </c>
      <c r="U2465" s="8">
        <f>Table3[[#This Row],[Discount]]*Table3[[#This Row],[Revenue]]</f>
        <v>0</v>
      </c>
      <c r="V2465" s="8">
        <f>Table3[[#This Row],[Revenue]]-Table3[[#This Row],[Total Discount]]</f>
        <v>32000</v>
      </c>
    </row>
    <row r="2466" spans="1:22" x14ac:dyDescent="0.35">
      <c r="A2466">
        <v>2462</v>
      </c>
      <c r="B2466" t="s">
        <v>5963</v>
      </c>
      <c r="C2466" s="5">
        <v>42265</v>
      </c>
      <c r="D2466" s="6">
        <v>2015</v>
      </c>
      <c r="E2466" s="5" t="s">
        <v>111</v>
      </c>
      <c r="F2466" s="7">
        <v>18</v>
      </c>
      <c r="G2466" t="s">
        <v>67</v>
      </c>
      <c r="H2466" t="s">
        <v>25</v>
      </c>
      <c r="I2466" t="s">
        <v>1636</v>
      </c>
      <c r="J2466" t="s">
        <v>37</v>
      </c>
      <c r="K2466" t="s">
        <v>545</v>
      </c>
      <c r="L2466">
        <v>32216</v>
      </c>
      <c r="M2466" t="s">
        <v>5964</v>
      </c>
      <c r="N2466" t="s">
        <v>135</v>
      </c>
      <c r="O2466" t="s">
        <v>162</v>
      </c>
      <c r="P2466" t="s">
        <v>5965</v>
      </c>
      <c r="Q2466" s="8">
        <v>718000</v>
      </c>
      <c r="R2466">
        <v>9</v>
      </c>
      <c r="S2466" s="8">
        <f>Table3[[#This Row],[Harga]]*Table3[[#This Row],[Quantity]]</f>
        <v>6462000</v>
      </c>
      <c r="T2466">
        <v>0.2</v>
      </c>
      <c r="U2466" s="8">
        <f>Table3[[#This Row],[Discount]]*Table3[[#This Row],[Revenue]]</f>
        <v>1292400</v>
      </c>
      <c r="V2466" s="8">
        <f>Table3[[#This Row],[Revenue]]-Table3[[#This Row],[Total Discount]]</f>
        <v>5169600</v>
      </c>
    </row>
    <row r="2467" spans="1:22" x14ac:dyDescent="0.35">
      <c r="A2467">
        <v>2463</v>
      </c>
      <c r="B2467" t="s">
        <v>5966</v>
      </c>
      <c r="C2467" s="5">
        <v>42345</v>
      </c>
      <c r="D2467" s="6">
        <v>2015</v>
      </c>
      <c r="E2467" s="5" t="s">
        <v>66</v>
      </c>
      <c r="F2467" s="7">
        <v>7</v>
      </c>
      <c r="G2467" t="s">
        <v>24</v>
      </c>
      <c r="H2467" t="s">
        <v>25</v>
      </c>
      <c r="I2467" t="s">
        <v>574</v>
      </c>
      <c r="J2467" t="s">
        <v>27</v>
      </c>
      <c r="K2467" t="s">
        <v>222</v>
      </c>
      <c r="L2467">
        <v>10024</v>
      </c>
      <c r="M2467" t="s">
        <v>5022</v>
      </c>
      <c r="N2467" t="s">
        <v>40</v>
      </c>
      <c r="O2467" t="s">
        <v>71</v>
      </c>
      <c r="P2467" t="s">
        <v>5023</v>
      </c>
      <c r="Q2467" s="8">
        <v>13000</v>
      </c>
      <c r="R2467">
        <v>5</v>
      </c>
      <c r="S2467" s="8">
        <f>Table3[[#This Row],[Harga]]*Table3[[#This Row],[Quantity]]</f>
        <v>65000</v>
      </c>
      <c r="T2467">
        <v>0.2</v>
      </c>
      <c r="U2467" s="8">
        <f>Table3[[#This Row],[Discount]]*Table3[[#This Row],[Revenue]]</f>
        <v>13000</v>
      </c>
      <c r="V2467" s="8">
        <f>Table3[[#This Row],[Revenue]]-Table3[[#This Row],[Total Discount]]</f>
        <v>52000</v>
      </c>
    </row>
    <row r="2468" spans="1:22" x14ac:dyDescent="0.35">
      <c r="A2468">
        <v>2464</v>
      </c>
      <c r="B2468" t="s">
        <v>5967</v>
      </c>
      <c r="C2468" s="5">
        <v>42713</v>
      </c>
      <c r="D2468" s="6">
        <v>2016</v>
      </c>
      <c r="E2468" s="5" t="s">
        <v>66</v>
      </c>
      <c r="F2468" s="7">
        <v>9</v>
      </c>
      <c r="G2468" t="s">
        <v>24</v>
      </c>
      <c r="H2468" t="s">
        <v>25</v>
      </c>
      <c r="I2468" t="s">
        <v>1662</v>
      </c>
      <c r="J2468" t="s">
        <v>37</v>
      </c>
      <c r="K2468" t="s">
        <v>193</v>
      </c>
      <c r="L2468">
        <v>60610</v>
      </c>
      <c r="M2468" t="s">
        <v>5968</v>
      </c>
      <c r="N2468" t="s">
        <v>40</v>
      </c>
      <c r="O2468" t="s">
        <v>790</v>
      </c>
      <c r="P2468" t="s">
        <v>5969</v>
      </c>
      <c r="Q2468" s="8">
        <v>21000</v>
      </c>
      <c r="R2468">
        <v>3</v>
      </c>
      <c r="S2468" s="8">
        <f>Table3[[#This Row],[Harga]]*Table3[[#This Row],[Quantity]]</f>
        <v>63000</v>
      </c>
      <c r="T2468">
        <v>0.2</v>
      </c>
      <c r="U2468" s="8">
        <f>Table3[[#This Row],[Discount]]*Table3[[#This Row],[Revenue]]</f>
        <v>12600</v>
      </c>
      <c r="V2468" s="8">
        <f>Table3[[#This Row],[Revenue]]-Table3[[#This Row],[Total Discount]]</f>
        <v>50400</v>
      </c>
    </row>
    <row r="2469" spans="1:22" x14ac:dyDescent="0.35">
      <c r="A2469">
        <v>2465</v>
      </c>
      <c r="B2469" t="s">
        <v>5970</v>
      </c>
      <c r="C2469" s="5">
        <v>41959</v>
      </c>
      <c r="D2469" s="6">
        <v>2014</v>
      </c>
      <c r="E2469" s="5" t="s">
        <v>23</v>
      </c>
      <c r="F2469" s="7">
        <v>16</v>
      </c>
      <c r="G2469" t="s">
        <v>24</v>
      </c>
      <c r="H2469" t="s">
        <v>139</v>
      </c>
      <c r="I2469" t="s">
        <v>1669</v>
      </c>
      <c r="J2469" t="s">
        <v>37</v>
      </c>
      <c r="K2469" t="s">
        <v>193</v>
      </c>
      <c r="L2469">
        <v>92646</v>
      </c>
      <c r="M2469" t="s">
        <v>1640</v>
      </c>
      <c r="N2469" t="s">
        <v>40</v>
      </c>
      <c r="O2469" t="s">
        <v>41</v>
      </c>
      <c r="P2469" t="s">
        <v>1641</v>
      </c>
      <c r="Q2469" s="8">
        <v>11000</v>
      </c>
      <c r="R2469">
        <v>2</v>
      </c>
      <c r="S2469" s="8">
        <f>Table3[[#This Row],[Harga]]*Table3[[#This Row],[Quantity]]</f>
        <v>22000</v>
      </c>
      <c r="T2469">
        <v>0</v>
      </c>
      <c r="U2469" s="8">
        <f>Table3[[#This Row],[Discount]]*Table3[[#This Row],[Revenue]]</f>
        <v>0</v>
      </c>
      <c r="V2469" s="8">
        <f>Table3[[#This Row],[Revenue]]-Table3[[#This Row],[Total Discount]]</f>
        <v>22000</v>
      </c>
    </row>
    <row r="2470" spans="1:22" x14ac:dyDescent="0.35">
      <c r="A2470">
        <v>2466</v>
      </c>
      <c r="B2470" t="s">
        <v>5971</v>
      </c>
      <c r="C2470" s="5">
        <v>42680</v>
      </c>
      <c r="D2470" s="6">
        <v>2016</v>
      </c>
      <c r="E2470" s="5" t="s">
        <v>23</v>
      </c>
      <c r="F2470" s="7">
        <v>6</v>
      </c>
      <c r="G2470" t="s">
        <v>51</v>
      </c>
      <c r="H2470" t="s">
        <v>25</v>
      </c>
      <c r="I2470" t="s">
        <v>68</v>
      </c>
      <c r="J2470" t="s">
        <v>27</v>
      </c>
      <c r="K2470" t="s">
        <v>61</v>
      </c>
      <c r="L2470">
        <v>92105</v>
      </c>
      <c r="M2470" t="s">
        <v>254</v>
      </c>
      <c r="N2470" t="s">
        <v>40</v>
      </c>
      <c r="O2470" t="s">
        <v>84</v>
      </c>
      <c r="P2470" t="s">
        <v>255</v>
      </c>
      <c r="Q2470" s="8">
        <v>159000</v>
      </c>
      <c r="R2470">
        <v>3</v>
      </c>
      <c r="S2470" s="8">
        <f>Table3[[#This Row],[Harga]]*Table3[[#This Row],[Quantity]]</f>
        <v>477000</v>
      </c>
      <c r="T2470">
        <v>0</v>
      </c>
      <c r="U2470" s="8">
        <f>Table3[[#This Row],[Discount]]*Table3[[#This Row],[Revenue]]</f>
        <v>0</v>
      </c>
      <c r="V2470" s="8">
        <f>Table3[[#This Row],[Revenue]]-Table3[[#This Row],[Total Discount]]</f>
        <v>477000</v>
      </c>
    </row>
    <row r="2471" spans="1:22" x14ac:dyDescent="0.35">
      <c r="A2471">
        <v>2467</v>
      </c>
      <c r="B2471" t="s">
        <v>5972</v>
      </c>
      <c r="C2471" s="5">
        <v>42253</v>
      </c>
      <c r="D2471" s="6">
        <v>2015</v>
      </c>
      <c r="E2471" s="5" t="s">
        <v>111</v>
      </c>
      <c r="F2471" s="7">
        <v>6</v>
      </c>
      <c r="G2471" t="s">
        <v>24</v>
      </c>
      <c r="H2471" t="s">
        <v>59</v>
      </c>
      <c r="I2471" t="s">
        <v>1534</v>
      </c>
      <c r="J2471" t="s">
        <v>37</v>
      </c>
      <c r="K2471" t="s">
        <v>283</v>
      </c>
      <c r="L2471">
        <v>37211</v>
      </c>
      <c r="M2471" t="s">
        <v>3404</v>
      </c>
      <c r="N2471" t="s">
        <v>40</v>
      </c>
      <c r="O2471" t="s">
        <v>180</v>
      </c>
      <c r="P2471" t="s">
        <v>3405</v>
      </c>
      <c r="Q2471" s="8">
        <v>3000</v>
      </c>
      <c r="R2471">
        <v>5</v>
      </c>
      <c r="S2471" s="8">
        <f>Table3[[#This Row],[Harga]]*Table3[[#This Row],[Quantity]]</f>
        <v>15000</v>
      </c>
      <c r="T2471">
        <v>0.2</v>
      </c>
      <c r="U2471" s="8">
        <f>Table3[[#This Row],[Discount]]*Table3[[#This Row],[Revenue]]</f>
        <v>3000</v>
      </c>
      <c r="V2471" s="8">
        <f>Table3[[#This Row],[Revenue]]-Table3[[#This Row],[Total Discount]]</f>
        <v>12000</v>
      </c>
    </row>
    <row r="2472" spans="1:22" x14ac:dyDescent="0.35">
      <c r="A2472">
        <v>2468</v>
      </c>
      <c r="B2472" t="s">
        <v>5973</v>
      </c>
      <c r="C2472" s="5">
        <v>41885</v>
      </c>
      <c r="D2472" s="6">
        <v>2014</v>
      </c>
      <c r="E2472" s="5" t="s">
        <v>111</v>
      </c>
      <c r="F2472" s="7">
        <v>3</v>
      </c>
      <c r="G2472" t="s">
        <v>24</v>
      </c>
      <c r="H2472" t="s">
        <v>25</v>
      </c>
      <c r="I2472" t="s">
        <v>1832</v>
      </c>
      <c r="J2472" t="s">
        <v>27</v>
      </c>
      <c r="K2472" t="s">
        <v>227</v>
      </c>
      <c r="L2472">
        <v>10009</v>
      </c>
      <c r="M2472" t="s">
        <v>5974</v>
      </c>
      <c r="N2472" t="s">
        <v>40</v>
      </c>
      <c r="O2472" t="s">
        <v>41</v>
      </c>
      <c r="P2472" t="s">
        <v>5975</v>
      </c>
      <c r="Q2472" s="8">
        <v>15000</v>
      </c>
      <c r="R2472">
        <v>5</v>
      </c>
      <c r="S2472" s="8">
        <f>Table3[[#This Row],[Harga]]*Table3[[#This Row],[Quantity]]</f>
        <v>75000</v>
      </c>
      <c r="T2472">
        <v>0</v>
      </c>
      <c r="U2472" s="8">
        <f>Table3[[#This Row],[Discount]]*Table3[[#This Row],[Revenue]]</f>
        <v>0</v>
      </c>
      <c r="V2472" s="8">
        <f>Table3[[#This Row],[Revenue]]-Table3[[#This Row],[Total Discount]]</f>
        <v>75000</v>
      </c>
    </row>
    <row r="2473" spans="1:22" x14ac:dyDescent="0.35">
      <c r="A2473">
        <v>2469</v>
      </c>
      <c r="B2473" t="s">
        <v>5976</v>
      </c>
      <c r="C2473" s="5">
        <v>42484</v>
      </c>
      <c r="D2473" s="6">
        <v>2016</v>
      </c>
      <c r="E2473" s="5" t="s">
        <v>58</v>
      </c>
      <c r="F2473" s="7">
        <v>24</v>
      </c>
      <c r="G2473" t="s">
        <v>35</v>
      </c>
      <c r="H2473" t="s">
        <v>25</v>
      </c>
      <c r="I2473" t="s">
        <v>3907</v>
      </c>
      <c r="J2473" t="s">
        <v>75</v>
      </c>
      <c r="K2473" t="s">
        <v>651</v>
      </c>
      <c r="L2473">
        <v>80906</v>
      </c>
      <c r="M2473" t="s">
        <v>1391</v>
      </c>
      <c r="N2473" t="s">
        <v>40</v>
      </c>
      <c r="O2473" t="s">
        <v>63</v>
      </c>
      <c r="P2473" t="s">
        <v>1392</v>
      </c>
      <c r="Q2473" s="8">
        <v>59000</v>
      </c>
      <c r="R2473">
        <v>3</v>
      </c>
      <c r="S2473" s="8">
        <f>Table3[[#This Row],[Harga]]*Table3[[#This Row],[Quantity]]</f>
        <v>177000</v>
      </c>
      <c r="T2473">
        <v>0.2</v>
      </c>
      <c r="U2473" s="8">
        <f>Table3[[#This Row],[Discount]]*Table3[[#This Row],[Revenue]]</f>
        <v>35400</v>
      </c>
      <c r="V2473" s="8">
        <f>Table3[[#This Row],[Revenue]]-Table3[[#This Row],[Total Discount]]</f>
        <v>141600</v>
      </c>
    </row>
    <row r="2474" spans="1:22" x14ac:dyDescent="0.35">
      <c r="A2474">
        <v>2470</v>
      </c>
      <c r="B2474" t="s">
        <v>5977</v>
      </c>
      <c r="C2474" s="5">
        <v>42978</v>
      </c>
      <c r="D2474" s="6">
        <v>2017</v>
      </c>
      <c r="E2474" s="5" t="s">
        <v>93</v>
      </c>
      <c r="F2474" s="7">
        <v>31</v>
      </c>
      <c r="G2474" t="s">
        <v>35</v>
      </c>
      <c r="H2474" t="s">
        <v>25</v>
      </c>
      <c r="I2474" t="s">
        <v>3373</v>
      </c>
      <c r="J2474" t="s">
        <v>75</v>
      </c>
      <c r="K2474" t="s">
        <v>236</v>
      </c>
      <c r="L2474">
        <v>94110</v>
      </c>
      <c r="M2474" t="s">
        <v>1766</v>
      </c>
      <c r="N2474" t="s">
        <v>40</v>
      </c>
      <c r="O2474" t="s">
        <v>71</v>
      </c>
      <c r="P2474" t="s">
        <v>1767</v>
      </c>
      <c r="Q2474" s="8">
        <v>2000</v>
      </c>
      <c r="R2474">
        <v>3</v>
      </c>
      <c r="S2474" s="8">
        <f>Table3[[#This Row],[Harga]]*Table3[[#This Row],[Quantity]]</f>
        <v>6000</v>
      </c>
      <c r="T2474">
        <v>0.2</v>
      </c>
      <c r="U2474" s="8">
        <f>Table3[[#This Row],[Discount]]*Table3[[#This Row],[Revenue]]</f>
        <v>1200</v>
      </c>
      <c r="V2474" s="8">
        <f>Table3[[#This Row],[Revenue]]-Table3[[#This Row],[Total Discount]]</f>
        <v>4800</v>
      </c>
    </row>
    <row r="2475" spans="1:22" x14ac:dyDescent="0.35">
      <c r="A2475">
        <v>2471</v>
      </c>
      <c r="B2475" t="s">
        <v>5978</v>
      </c>
      <c r="C2475" s="5">
        <v>43076</v>
      </c>
      <c r="D2475" s="6">
        <v>2017</v>
      </c>
      <c r="E2475" s="5" t="s">
        <v>66</v>
      </c>
      <c r="F2475" s="7">
        <v>7</v>
      </c>
      <c r="G2475" t="s">
        <v>51</v>
      </c>
      <c r="H2475" t="s">
        <v>25</v>
      </c>
      <c r="I2475" t="s">
        <v>2206</v>
      </c>
      <c r="J2475" t="s">
        <v>37</v>
      </c>
      <c r="K2475" t="s">
        <v>89</v>
      </c>
      <c r="L2475">
        <v>60653</v>
      </c>
      <c r="M2475" t="s">
        <v>5979</v>
      </c>
      <c r="N2475" t="s">
        <v>40</v>
      </c>
      <c r="O2475" t="s">
        <v>71</v>
      </c>
      <c r="P2475" t="s">
        <v>5980</v>
      </c>
      <c r="Q2475" s="8">
        <v>1890000</v>
      </c>
      <c r="R2475">
        <v>5</v>
      </c>
      <c r="S2475" s="8">
        <f>Table3[[#This Row],[Harga]]*Table3[[#This Row],[Quantity]]</f>
        <v>9450000</v>
      </c>
      <c r="T2475">
        <v>0.8</v>
      </c>
      <c r="U2475" s="8">
        <f>Table3[[#This Row],[Discount]]*Table3[[#This Row],[Revenue]]</f>
        <v>7560000</v>
      </c>
      <c r="V2475" s="8">
        <f>Table3[[#This Row],[Revenue]]-Table3[[#This Row],[Total Discount]]</f>
        <v>1890000</v>
      </c>
    </row>
    <row r="2476" spans="1:22" x14ac:dyDescent="0.35">
      <c r="A2476">
        <v>2472</v>
      </c>
      <c r="B2476" t="s">
        <v>5981</v>
      </c>
      <c r="C2476" s="5">
        <v>42356</v>
      </c>
      <c r="D2476" s="6">
        <v>2015</v>
      </c>
      <c r="E2476" s="5" t="s">
        <v>66</v>
      </c>
      <c r="F2476" s="7">
        <v>18</v>
      </c>
      <c r="G2476" t="s">
        <v>24</v>
      </c>
      <c r="H2476" t="s">
        <v>59</v>
      </c>
      <c r="I2476" t="s">
        <v>2724</v>
      </c>
      <c r="J2476" t="s">
        <v>37</v>
      </c>
      <c r="K2476" t="s">
        <v>100</v>
      </c>
      <c r="L2476">
        <v>38109</v>
      </c>
      <c r="M2476" t="s">
        <v>3673</v>
      </c>
      <c r="N2476" t="s">
        <v>40</v>
      </c>
      <c r="O2476" t="s">
        <v>143</v>
      </c>
      <c r="P2476" t="s">
        <v>3674</v>
      </c>
      <c r="Q2476" s="8">
        <v>18000</v>
      </c>
      <c r="R2476">
        <v>8</v>
      </c>
      <c r="S2476" s="8">
        <f>Table3[[#This Row],[Harga]]*Table3[[#This Row],[Quantity]]</f>
        <v>144000</v>
      </c>
      <c r="T2476">
        <v>0.2</v>
      </c>
      <c r="U2476" s="8">
        <f>Table3[[#This Row],[Discount]]*Table3[[#This Row],[Revenue]]</f>
        <v>28800</v>
      </c>
      <c r="V2476" s="8">
        <f>Table3[[#This Row],[Revenue]]-Table3[[#This Row],[Total Discount]]</f>
        <v>115200</v>
      </c>
    </row>
    <row r="2477" spans="1:22" x14ac:dyDescent="0.35">
      <c r="A2477">
        <v>2473</v>
      </c>
      <c r="B2477" t="s">
        <v>5982</v>
      </c>
      <c r="C2477" s="5">
        <v>41947</v>
      </c>
      <c r="D2477" s="6">
        <v>2014</v>
      </c>
      <c r="E2477" s="5" t="s">
        <v>23</v>
      </c>
      <c r="F2477" s="7">
        <v>4</v>
      </c>
      <c r="G2477" t="s">
        <v>67</v>
      </c>
      <c r="H2477" t="s">
        <v>25</v>
      </c>
      <c r="I2477" t="s">
        <v>2295</v>
      </c>
      <c r="J2477" t="s">
        <v>75</v>
      </c>
      <c r="K2477" t="s">
        <v>53</v>
      </c>
      <c r="L2477">
        <v>10011</v>
      </c>
      <c r="M2477" t="s">
        <v>5304</v>
      </c>
      <c r="N2477" t="s">
        <v>40</v>
      </c>
      <c r="O2477" t="s">
        <v>71</v>
      </c>
      <c r="P2477" t="s">
        <v>5305</v>
      </c>
      <c r="Q2477" s="8">
        <v>10000</v>
      </c>
      <c r="R2477">
        <v>4</v>
      </c>
      <c r="S2477" s="8">
        <f>Table3[[#This Row],[Harga]]*Table3[[#This Row],[Quantity]]</f>
        <v>40000</v>
      </c>
      <c r="T2477">
        <v>0.2</v>
      </c>
      <c r="U2477" s="8">
        <f>Table3[[#This Row],[Discount]]*Table3[[#This Row],[Revenue]]</f>
        <v>8000</v>
      </c>
      <c r="V2477" s="8">
        <f>Table3[[#This Row],[Revenue]]-Table3[[#This Row],[Total Discount]]</f>
        <v>32000</v>
      </c>
    </row>
    <row r="2478" spans="1:22" x14ac:dyDescent="0.35">
      <c r="A2478">
        <v>2474</v>
      </c>
      <c r="B2478" t="s">
        <v>5983</v>
      </c>
      <c r="C2478" s="5">
        <v>42804</v>
      </c>
      <c r="D2478" s="6">
        <v>2017</v>
      </c>
      <c r="E2478" s="5" t="s">
        <v>159</v>
      </c>
      <c r="F2478" s="7">
        <v>10</v>
      </c>
      <c r="G2478" t="s">
        <v>51</v>
      </c>
      <c r="H2478" t="s">
        <v>139</v>
      </c>
      <c r="I2478" t="s">
        <v>5931</v>
      </c>
      <c r="J2478" t="s">
        <v>37</v>
      </c>
      <c r="K2478" t="s">
        <v>193</v>
      </c>
      <c r="L2478">
        <v>27604</v>
      </c>
      <c r="M2478" t="s">
        <v>5984</v>
      </c>
      <c r="N2478" t="s">
        <v>40</v>
      </c>
      <c r="O2478" t="s">
        <v>78</v>
      </c>
      <c r="P2478" t="s">
        <v>5985</v>
      </c>
      <c r="Q2478" s="8">
        <v>49000</v>
      </c>
      <c r="R2478">
        <v>1</v>
      </c>
      <c r="S2478" s="8">
        <f>Table3[[#This Row],[Harga]]*Table3[[#This Row],[Quantity]]</f>
        <v>49000</v>
      </c>
      <c r="T2478">
        <v>0.2</v>
      </c>
      <c r="U2478" s="8">
        <f>Table3[[#This Row],[Discount]]*Table3[[#This Row],[Revenue]]</f>
        <v>9800</v>
      </c>
      <c r="V2478" s="8">
        <f>Table3[[#This Row],[Revenue]]-Table3[[#This Row],[Total Discount]]</f>
        <v>39200</v>
      </c>
    </row>
    <row r="2479" spans="1:22" x14ac:dyDescent="0.35">
      <c r="A2479">
        <v>2475</v>
      </c>
      <c r="B2479" t="s">
        <v>5986</v>
      </c>
      <c r="C2479" s="5">
        <v>42400</v>
      </c>
      <c r="D2479" s="6">
        <v>2016</v>
      </c>
      <c r="E2479" s="5" t="s">
        <v>115</v>
      </c>
      <c r="F2479" s="7">
        <v>31</v>
      </c>
      <c r="G2479" t="s">
        <v>67</v>
      </c>
      <c r="H2479" t="s">
        <v>131</v>
      </c>
      <c r="I2479" t="s">
        <v>1656</v>
      </c>
      <c r="J2479" t="s">
        <v>75</v>
      </c>
      <c r="K2479" t="s">
        <v>283</v>
      </c>
      <c r="L2479">
        <v>90045</v>
      </c>
      <c r="M2479" t="s">
        <v>4779</v>
      </c>
      <c r="N2479" t="s">
        <v>135</v>
      </c>
      <c r="O2479" t="s">
        <v>136</v>
      </c>
      <c r="P2479" t="s">
        <v>4780</v>
      </c>
      <c r="Q2479" s="8">
        <v>658000</v>
      </c>
      <c r="R2479">
        <v>1</v>
      </c>
      <c r="S2479" s="8">
        <f>Table3[[#This Row],[Harga]]*Table3[[#This Row],[Quantity]]</f>
        <v>658000</v>
      </c>
      <c r="T2479">
        <v>0.2</v>
      </c>
      <c r="U2479" s="8">
        <f>Table3[[#This Row],[Discount]]*Table3[[#This Row],[Revenue]]</f>
        <v>131600</v>
      </c>
      <c r="V2479" s="8">
        <f>Table3[[#This Row],[Revenue]]-Table3[[#This Row],[Total Discount]]</f>
        <v>526400</v>
      </c>
    </row>
    <row r="2480" spans="1:22" x14ac:dyDescent="0.35">
      <c r="A2480">
        <v>2476</v>
      </c>
      <c r="B2480" t="s">
        <v>5987</v>
      </c>
      <c r="C2480" s="5">
        <v>42862</v>
      </c>
      <c r="D2480" s="6">
        <v>2017</v>
      </c>
      <c r="E2480" s="5" t="s">
        <v>87</v>
      </c>
      <c r="F2480" s="7">
        <v>7</v>
      </c>
      <c r="G2480" t="s">
        <v>51</v>
      </c>
      <c r="H2480" t="s">
        <v>139</v>
      </c>
      <c r="I2480" t="s">
        <v>708</v>
      </c>
      <c r="J2480" t="s">
        <v>75</v>
      </c>
      <c r="K2480" t="s">
        <v>69</v>
      </c>
      <c r="L2480">
        <v>90004</v>
      </c>
      <c r="M2480" t="s">
        <v>5988</v>
      </c>
      <c r="N2480" t="s">
        <v>135</v>
      </c>
      <c r="O2480" t="s">
        <v>162</v>
      </c>
      <c r="P2480" t="s">
        <v>5989</v>
      </c>
      <c r="Q2480" s="8">
        <v>80000</v>
      </c>
      <c r="R2480">
        <v>1</v>
      </c>
      <c r="S2480" s="8">
        <f>Table3[[#This Row],[Harga]]*Table3[[#This Row],[Quantity]]</f>
        <v>80000</v>
      </c>
      <c r="T2480">
        <v>0</v>
      </c>
      <c r="U2480" s="8">
        <f>Table3[[#This Row],[Discount]]*Table3[[#This Row],[Revenue]]</f>
        <v>0</v>
      </c>
      <c r="V2480" s="8">
        <f>Table3[[#This Row],[Revenue]]-Table3[[#This Row],[Total Discount]]</f>
        <v>80000</v>
      </c>
    </row>
    <row r="2481" spans="1:22" x14ac:dyDescent="0.35">
      <c r="A2481">
        <v>2477</v>
      </c>
      <c r="B2481" t="s">
        <v>5990</v>
      </c>
      <c r="C2481" s="5">
        <v>42514</v>
      </c>
      <c r="D2481" s="6">
        <v>2016</v>
      </c>
      <c r="E2481" s="5" t="s">
        <v>87</v>
      </c>
      <c r="F2481" s="7">
        <v>24</v>
      </c>
      <c r="G2481" t="s">
        <v>24</v>
      </c>
      <c r="H2481" t="s">
        <v>25</v>
      </c>
      <c r="I2481" t="s">
        <v>1230</v>
      </c>
      <c r="J2481" t="s">
        <v>75</v>
      </c>
      <c r="K2481" t="s">
        <v>89</v>
      </c>
      <c r="L2481">
        <v>23602</v>
      </c>
      <c r="M2481" t="s">
        <v>5991</v>
      </c>
      <c r="N2481" t="s">
        <v>40</v>
      </c>
      <c r="O2481" t="s">
        <v>790</v>
      </c>
      <c r="P2481" t="s">
        <v>5992</v>
      </c>
      <c r="Q2481" s="8">
        <v>70000</v>
      </c>
      <c r="R2481">
        <v>5</v>
      </c>
      <c r="S2481" s="8">
        <f>Table3[[#This Row],[Harga]]*Table3[[#This Row],[Quantity]]</f>
        <v>350000</v>
      </c>
      <c r="T2481">
        <v>0</v>
      </c>
      <c r="U2481" s="8">
        <f>Table3[[#This Row],[Discount]]*Table3[[#This Row],[Revenue]]</f>
        <v>0</v>
      </c>
      <c r="V2481" s="8">
        <f>Table3[[#This Row],[Revenue]]-Table3[[#This Row],[Total Discount]]</f>
        <v>350000</v>
      </c>
    </row>
    <row r="2482" spans="1:22" x14ac:dyDescent="0.35">
      <c r="A2482">
        <v>2478</v>
      </c>
      <c r="B2482" t="s">
        <v>5993</v>
      </c>
      <c r="C2482" s="5">
        <v>42650</v>
      </c>
      <c r="D2482" s="6">
        <v>2016</v>
      </c>
      <c r="E2482" s="5" t="s">
        <v>44</v>
      </c>
      <c r="F2482" s="7">
        <v>7</v>
      </c>
      <c r="G2482" t="s">
        <v>35</v>
      </c>
      <c r="H2482" t="s">
        <v>25</v>
      </c>
      <c r="I2482" t="s">
        <v>4529</v>
      </c>
      <c r="J2482" t="s">
        <v>27</v>
      </c>
      <c r="K2482" t="s">
        <v>188</v>
      </c>
      <c r="L2482">
        <v>90032</v>
      </c>
      <c r="M2482" t="s">
        <v>5994</v>
      </c>
      <c r="N2482" t="s">
        <v>40</v>
      </c>
      <c r="O2482" t="s">
        <v>63</v>
      </c>
      <c r="P2482" t="s">
        <v>5995</v>
      </c>
      <c r="Q2482" s="8">
        <v>11000</v>
      </c>
      <c r="R2482">
        <v>2</v>
      </c>
      <c r="S2482" s="8">
        <f>Table3[[#This Row],[Harga]]*Table3[[#This Row],[Quantity]]</f>
        <v>22000</v>
      </c>
      <c r="T2482">
        <v>0</v>
      </c>
      <c r="U2482" s="8">
        <f>Table3[[#This Row],[Discount]]*Table3[[#This Row],[Revenue]]</f>
        <v>0</v>
      </c>
      <c r="V2482" s="8">
        <f>Table3[[#This Row],[Revenue]]-Table3[[#This Row],[Total Discount]]</f>
        <v>22000</v>
      </c>
    </row>
    <row r="2483" spans="1:22" x14ac:dyDescent="0.35">
      <c r="A2483">
        <v>2479</v>
      </c>
      <c r="B2483" t="s">
        <v>5996</v>
      </c>
      <c r="C2483" s="5">
        <v>41759</v>
      </c>
      <c r="D2483" s="6">
        <v>2014</v>
      </c>
      <c r="E2483" s="5" t="s">
        <v>58</v>
      </c>
      <c r="F2483" s="7">
        <v>30</v>
      </c>
      <c r="G2483" t="s">
        <v>24</v>
      </c>
      <c r="H2483" t="s">
        <v>25</v>
      </c>
      <c r="I2483" t="s">
        <v>3627</v>
      </c>
      <c r="J2483" t="s">
        <v>27</v>
      </c>
      <c r="K2483" t="s">
        <v>420</v>
      </c>
      <c r="L2483">
        <v>39212</v>
      </c>
      <c r="M2483" t="s">
        <v>5997</v>
      </c>
      <c r="N2483" t="s">
        <v>135</v>
      </c>
      <c r="O2483" t="s">
        <v>162</v>
      </c>
      <c r="P2483" t="s">
        <v>5998</v>
      </c>
      <c r="Q2483" s="8">
        <v>48000</v>
      </c>
      <c r="R2483">
        <v>3</v>
      </c>
      <c r="S2483" s="8">
        <f>Table3[[#This Row],[Harga]]*Table3[[#This Row],[Quantity]]</f>
        <v>144000</v>
      </c>
      <c r="T2483">
        <v>0</v>
      </c>
      <c r="U2483" s="8">
        <f>Table3[[#This Row],[Discount]]*Table3[[#This Row],[Revenue]]</f>
        <v>0</v>
      </c>
      <c r="V2483" s="8">
        <f>Table3[[#This Row],[Revenue]]-Table3[[#This Row],[Total Discount]]</f>
        <v>144000</v>
      </c>
    </row>
    <row r="2484" spans="1:22" x14ac:dyDescent="0.35">
      <c r="A2484">
        <v>2480</v>
      </c>
      <c r="B2484" t="s">
        <v>5999</v>
      </c>
      <c r="C2484" s="5">
        <v>42318</v>
      </c>
      <c r="D2484" s="6">
        <v>2015</v>
      </c>
      <c r="E2484" s="5" t="s">
        <v>23</v>
      </c>
      <c r="F2484" s="7">
        <v>10</v>
      </c>
      <c r="G2484" t="s">
        <v>24</v>
      </c>
      <c r="H2484" t="s">
        <v>25</v>
      </c>
      <c r="I2484" t="s">
        <v>1337</v>
      </c>
      <c r="J2484" t="s">
        <v>37</v>
      </c>
      <c r="K2484" t="s">
        <v>274</v>
      </c>
      <c r="L2484">
        <v>47374</v>
      </c>
      <c r="M2484" t="s">
        <v>856</v>
      </c>
      <c r="N2484" t="s">
        <v>40</v>
      </c>
      <c r="O2484" t="s">
        <v>84</v>
      </c>
      <c r="P2484" t="s">
        <v>857</v>
      </c>
      <c r="Q2484" s="8">
        <v>715000</v>
      </c>
      <c r="R2484">
        <v>5</v>
      </c>
      <c r="S2484" s="8">
        <f>Table3[[#This Row],[Harga]]*Table3[[#This Row],[Quantity]]</f>
        <v>3575000</v>
      </c>
      <c r="T2484">
        <v>0</v>
      </c>
      <c r="U2484" s="8">
        <f>Table3[[#This Row],[Discount]]*Table3[[#This Row],[Revenue]]</f>
        <v>0</v>
      </c>
      <c r="V2484" s="8">
        <f>Table3[[#This Row],[Revenue]]-Table3[[#This Row],[Total Discount]]</f>
        <v>3575000</v>
      </c>
    </row>
    <row r="2485" spans="1:22" x14ac:dyDescent="0.35">
      <c r="A2485">
        <v>2481</v>
      </c>
      <c r="B2485" t="s">
        <v>6000</v>
      </c>
      <c r="C2485" s="5">
        <v>42317</v>
      </c>
      <c r="D2485" s="6">
        <v>2015</v>
      </c>
      <c r="E2485" s="5" t="s">
        <v>23</v>
      </c>
      <c r="F2485" s="7">
        <v>9</v>
      </c>
      <c r="G2485" t="s">
        <v>35</v>
      </c>
      <c r="H2485" t="s">
        <v>25</v>
      </c>
      <c r="I2485" t="s">
        <v>4030</v>
      </c>
      <c r="J2485" t="s">
        <v>75</v>
      </c>
      <c r="K2485" t="s">
        <v>500</v>
      </c>
      <c r="L2485">
        <v>10035</v>
      </c>
      <c r="M2485" t="s">
        <v>6001</v>
      </c>
      <c r="N2485" t="s">
        <v>135</v>
      </c>
      <c r="O2485" t="s">
        <v>567</v>
      </c>
      <c r="P2485" t="s">
        <v>6002</v>
      </c>
      <c r="Q2485" s="8">
        <v>2322000</v>
      </c>
      <c r="R2485">
        <v>2</v>
      </c>
      <c r="S2485" s="8">
        <f>Table3[[#This Row],[Harga]]*Table3[[#This Row],[Quantity]]</f>
        <v>4644000</v>
      </c>
      <c r="T2485">
        <v>0</v>
      </c>
      <c r="U2485" s="8">
        <f>Table3[[#This Row],[Discount]]*Table3[[#This Row],[Revenue]]</f>
        <v>0</v>
      </c>
      <c r="V2485" s="8">
        <f>Table3[[#This Row],[Revenue]]-Table3[[#This Row],[Total Discount]]</f>
        <v>4644000</v>
      </c>
    </row>
    <row r="2486" spans="1:22" x14ac:dyDescent="0.35">
      <c r="A2486">
        <v>2482</v>
      </c>
      <c r="B2486" t="s">
        <v>6003</v>
      </c>
      <c r="C2486" s="5">
        <v>42254</v>
      </c>
      <c r="D2486" s="6">
        <v>2015</v>
      </c>
      <c r="E2486" s="5" t="s">
        <v>111</v>
      </c>
      <c r="F2486" s="7">
        <v>7</v>
      </c>
      <c r="G2486" t="s">
        <v>51</v>
      </c>
      <c r="H2486" t="s">
        <v>25</v>
      </c>
      <c r="I2486" t="s">
        <v>6004</v>
      </c>
      <c r="J2486" t="s">
        <v>37</v>
      </c>
      <c r="K2486" t="s">
        <v>118</v>
      </c>
      <c r="L2486">
        <v>19134</v>
      </c>
      <c r="M2486" t="s">
        <v>5308</v>
      </c>
      <c r="N2486" t="s">
        <v>40</v>
      </c>
      <c r="O2486" t="s">
        <v>71</v>
      </c>
      <c r="P2486" t="s">
        <v>5309</v>
      </c>
      <c r="Q2486" s="8">
        <v>39000</v>
      </c>
      <c r="R2486">
        <v>1</v>
      </c>
      <c r="S2486" s="8">
        <f>Table3[[#This Row],[Harga]]*Table3[[#This Row],[Quantity]]</f>
        <v>39000</v>
      </c>
      <c r="T2486">
        <v>0.7</v>
      </c>
      <c r="U2486" s="8">
        <f>Table3[[#This Row],[Discount]]*Table3[[#This Row],[Revenue]]</f>
        <v>27300</v>
      </c>
      <c r="V2486" s="8">
        <f>Table3[[#This Row],[Revenue]]-Table3[[#This Row],[Total Discount]]</f>
        <v>11700</v>
      </c>
    </row>
    <row r="2487" spans="1:22" x14ac:dyDescent="0.35">
      <c r="A2487">
        <v>2483</v>
      </c>
      <c r="B2487" t="s">
        <v>6005</v>
      </c>
      <c r="C2487" s="5">
        <v>42866</v>
      </c>
      <c r="D2487" s="6">
        <v>2017</v>
      </c>
      <c r="E2487" s="5" t="s">
        <v>87</v>
      </c>
      <c r="F2487" s="7">
        <v>11</v>
      </c>
      <c r="G2487" t="s">
        <v>35</v>
      </c>
      <c r="H2487" t="s">
        <v>25</v>
      </c>
      <c r="I2487" t="s">
        <v>2467</v>
      </c>
      <c r="J2487" t="s">
        <v>37</v>
      </c>
      <c r="K2487" t="s">
        <v>61</v>
      </c>
      <c r="L2487">
        <v>85023</v>
      </c>
      <c r="M2487" t="s">
        <v>3895</v>
      </c>
      <c r="N2487" t="s">
        <v>30</v>
      </c>
      <c r="O2487" t="s">
        <v>31</v>
      </c>
      <c r="P2487" t="s">
        <v>3896</v>
      </c>
      <c r="Q2487" s="8">
        <v>425000</v>
      </c>
      <c r="R2487">
        <v>7</v>
      </c>
      <c r="S2487" s="8">
        <f>Table3[[#This Row],[Harga]]*Table3[[#This Row],[Quantity]]</f>
        <v>2975000</v>
      </c>
      <c r="T2487">
        <v>0.7</v>
      </c>
      <c r="U2487" s="8">
        <f>Table3[[#This Row],[Discount]]*Table3[[#This Row],[Revenue]]</f>
        <v>2082499.9999999998</v>
      </c>
      <c r="V2487" s="8">
        <f>Table3[[#This Row],[Revenue]]-Table3[[#This Row],[Total Discount]]</f>
        <v>892500.00000000023</v>
      </c>
    </row>
    <row r="2488" spans="1:22" x14ac:dyDescent="0.35">
      <c r="A2488">
        <v>2484</v>
      </c>
      <c r="B2488" t="s">
        <v>6006</v>
      </c>
      <c r="C2488" s="5">
        <v>42937</v>
      </c>
      <c r="D2488" s="6">
        <v>2017</v>
      </c>
      <c r="E2488" s="5" t="s">
        <v>104</v>
      </c>
      <c r="F2488" s="7">
        <v>21</v>
      </c>
      <c r="G2488" t="s">
        <v>51</v>
      </c>
      <c r="H2488" t="s">
        <v>131</v>
      </c>
      <c r="I2488" t="s">
        <v>4352</v>
      </c>
      <c r="J2488" t="s">
        <v>75</v>
      </c>
      <c r="K2488" t="s">
        <v>420</v>
      </c>
      <c r="L2488">
        <v>44105</v>
      </c>
      <c r="M2488" t="s">
        <v>971</v>
      </c>
      <c r="N2488" t="s">
        <v>40</v>
      </c>
      <c r="O2488" t="s">
        <v>71</v>
      </c>
      <c r="P2488" t="s">
        <v>972</v>
      </c>
      <c r="Q2488" s="8">
        <v>23000</v>
      </c>
      <c r="R2488">
        <v>3</v>
      </c>
      <c r="S2488" s="8">
        <f>Table3[[#This Row],[Harga]]*Table3[[#This Row],[Quantity]]</f>
        <v>69000</v>
      </c>
      <c r="T2488">
        <v>0.7</v>
      </c>
      <c r="U2488" s="8">
        <f>Table3[[#This Row],[Discount]]*Table3[[#This Row],[Revenue]]</f>
        <v>48300</v>
      </c>
      <c r="V2488" s="8">
        <f>Table3[[#This Row],[Revenue]]-Table3[[#This Row],[Total Discount]]</f>
        <v>20700</v>
      </c>
    </row>
    <row r="2489" spans="1:22" x14ac:dyDescent="0.35">
      <c r="A2489">
        <v>2485</v>
      </c>
      <c r="B2489" t="s">
        <v>6007</v>
      </c>
      <c r="C2489" s="5">
        <v>41967</v>
      </c>
      <c r="D2489" s="6">
        <v>2014</v>
      </c>
      <c r="E2489" s="5" t="s">
        <v>23</v>
      </c>
      <c r="F2489" s="7">
        <v>24</v>
      </c>
      <c r="G2489" t="s">
        <v>67</v>
      </c>
      <c r="H2489" t="s">
        <v>131</v>
      </c>
      <c r="I2489" t="s">
        <v>2705</v>
      </c>
      <c r="J2489" t="s">
        <v>27</v>
      </c>
      <c r="K2489" t="s">
        <v>329</v>
      </c>
      <c r="L2489">
        <v>43615</v>
      </c>
      <c r="M2489" t="s">
        <v>488</v>
      </c>
      <c r="N2489" t="s">
        <v>30</v>
      </c>
      <c r="O2489" t="s">
        <v>55</v>
      </c>
      <c r="P2489" t="s">
        <v>489</v>
      </c>
      <c r="Q2489" s="8">
        <v>36000</v>
      </c>
      <c r="R2489">
        <v>7</v>
      </c>
      <c r="S2489" s="8">
        <f>Table3[[#This Row],[Harga]]*Table3[[#This Row],[Quantity]]</f>
        <v>252000</v>
      </c>
      <c r="T2489">
        <v>0.2</v>
      </c>
      <c r="U2489" s="8">
        <f>Table3[[#This Row],[Discount]]*Table3[[#This Row],[Revenue]]</f>
        <v>50400</v>
      </c>
      <c r="V2489" s="8">
        <f>Table3[[#This Row],[Revenue]]-Table3[[#This Row],[Total Discount]]</f>
        <v>201600</v>
      </c>
    </row>
    <row r="2490" spans="1:22" x14ac:dyDescent="0.35">
      <c r="A2490">
        <v>2486</v>
      </c>
      <c r="B2490" t="s">
        <v>6008</v>
      </c>
      <c r="C2490" s="5">
        <v>41958</v>
      </c>
      <c r="D2490" s="6">
        <v>2014</v>
      </c>
      <c r="E2490" s="5" t="s">
        <v>23</v>
      </c>
      <c r="F2490" s="7">
        <v>15</v>
      </c>
      <c r="G2490" t="s">
        <v>67</v>
      </c>
      <c r="H2490" t="s">
        <v>25</v>
      </c>
      <c r="I2490" t="s">
        <v>6009</v>
      </c>
      <c r="J2490" t="s">
        <v>27</v>
      </c>
      <c r="K2490" t="s">
        <v>38</v>
      </c>
      <c r="L2490">
        <v>90008</v>
      </c>
      <c r="M2490" t="s">
        <v>554</v>
      </c>
      <c r="N2490" t="s">
        <v>30</v>
      </c>
      <c r="O2490" t="s">
        <v>55</v>
      </c>
      <c r="P2490" t="s">
        <v>555</v>
      </c>
      <c r="Q2490" s="8">
        <v>13000</v>
      </c>
      <c r="R2490">
        <v>3</v>
      </c>
      <c r="S2490" s="8">
        <f>Table3[[#This Row],[Harga]]*Table3[[#This Row],[Quantity]]</f>
        <v>39000</v>
      </c>
      <c r="T2490">
        <v>0</v>
      </c>
      <c r="U2490" s="8">
        <f>Table3[[#This Row],[Discount]]*Table3[[#This Row],[Revenue]]</f>
        <v>0</v>
      </c>
      <c r="V2490" s="8">
        <f>Table3[[#This Row],[Revenue]]-Table3[[#This Row],[Total Discount]]</f>
        <v>39000</v>
      </c>
    </row>
    <row r="2491" spans="1:22" x14ac:dyDescent="0.35">
      <c r="A2491">
        <v>2487</v>
      </c>
      <c r="B2491" t="s">
        <v>6010</v>
      </c>
      <c r="C2491" s="5">
        <v>42817</v>
      </c>
      <c r="D2491" s="6">
        <v>2017</v>
      </c>
      <c r="E2491" s="5" t="s">
        <v>159</v>
      </c>
      <c r="F2491" s="7">
        <v>23</v>
      </c>
      <c r="G2491" t="s">
        <v>35</v>
      </c>
      <c r="H2491" t="s">
        <v>139</v>
      </c>
      <c r="I2491" t="s">
        <v>459</v>
      </c>
      <c r="J2491" t="s">
        <v>37</v>
      </c>
      <c r="K2491" t="s">
        <v>188</v>
      </c>
      <c r="L2491">
        <v>10011</v>
      </c>
      <c r="M2491" t="s">
        <v>4391</v>
      </c>
      <c r="N2491" t="s">
        <v>40</v>
      </c>
      <c r="O2491" t="s">
        <v>790</v>
      </c>
      <c r="P2491" t="s">
        <v>4392</v>
      </c>
      <c r="Q2491" s="8">
        <v>696000</v>
      </c>
      <c r="R2491">
        <v>3</v>
      </c>
      <c r="S2491" s="8">
        <f>Table3[[#This Row],[Harga]]*Table3[[#This Row],[Quantity]]</f>
        <v>2088000</v>
      </c>
      <c r="T2491">
        <v>0</v>
      </c>
      <c r="U2491" s="8">
        <f>Table3[[#This Row],[Discount]]*Table3[[#This Row],[Revenue]]</f>
        <v>0</v>
      </c>
      <c r="V2491" s="8">
        <f>Table3[[#This Row],[Revenue]]-Table3[[#This Row],[Total Discount]]</f>
        <v>2088000</v>
      </c>
    </row>
    <row r="2492" spans="1:22" x14ac:dyDescent="0.35">
      <c r="A2492">
        <v>2488</v>
      </c>
      <c r="B2492" t="s">
        <v>6011</v>
      </c>
      <c r="C2492" s="5">
        <v>42722</v>
      </c>
      <c r="D2492" s="6">
        <v>2016</v>
      </c>
      <c r="E2492" s="5" t="s">
        <v>66</v>
      </c>
      <c r="F2492" s="7">
        <v>18</v>
      </c>
      <c r="G2492" t="s">
        <v>51</v>
      </c>
      <c r="H2492" t="s">
        <v>25</v>
      </c>
      <c r="I2492" t="s">
        <v>927</v>
      </c>
      <c r="J2492" t="s">
        <v>27</v>
      </c>
      <c r="K2492" t="s">
        <v>324</v>
      </c>
      <c r="L2492">
        <v>92037</v>
      </c>
      <c r="M2492" t="s">
        <v>1047</v>
      </c>
      <c r="N2492" t="s">
        <v>135</v>
      </c>
      <c r="O2492" t="s">
        <v>162</v>
      </c>
      <c r="P2492" t="s">
        <v>1048</v>
      </c>
      <c r="Q2492" s="8">
        <v>59000</v>
      </c>
      <c r="R2492">
        <v>2</v>
      </c>
      <c r="S2492" s="8">
        <f>Table3[[#This Row],[Harga]]*Table3[[#This Row],[Quantity]]</f>
        <v>118000</v>
      </c>
      <c r="T2492">
        <v>0</v>
      </c>
      <c r="U2492" s="8">
        <f>Table3[[#This Row],[Discount]]*Table3[[#This Row],[Revenue]]</f>
        <v>0</v>
      </c>
      <c r="V2492" s="8">
        <f>Table3[[#This Row],[Revenue]]-Table3[[#This Row],[Total Discount]]</f>
        <v>118000</v>
      </c>
    </row>
    <row r="2493" spans="1:22" x14ac:dyDescent="0.35">
      <c r="A2493">
        <v>2489</v>
      </c>
      <c r="B2493" t="s">
        <v>6012</v>
      </c>
      <c r="C2493" s="5">
        <v>42945</v>
      </c>
      <c r="D2493" s="6">
        <v>2017</v>
      </c>
      <c r="E2493" s="5" t="s">
        <v>104</v>
      </c>
      <c r="F2493" s="7">
        <v>29</v>
      </c>
      <c r="G2493" t="s">
        <v>67</v>
      </c>
      <c r="H2493" t="s">
        <v>139</v>
      </c>
      <c r="I2493" t="s">
        <v>1369</v>
      </c>
      <c r="J2493" t="s">
        <v>27</v>
      </c>
      <c r="K2493" t="s">
        <v>76</v>
      </c>
      <c r="L2493">
        <v>73120</v>
      </c>
      <c r="M2493" t="s">
        <v>5059</v>
      </c>
      <c r="N2493" t="s">
        <v>40</v>
      </c>
      <c r="O2493" t="s">
        <v>71</v>
      </c>
      <c r="P2493" t="s">
        <v>5060</v>
      </c>
      <c r="Q2493" s="8">
        <v>41000</v>
      </c>
      <c r="R2493">
        <v>2</v>
      </c>
      <c r="S2493" s="8">
        <f>Table3[[#This Row],[Harga]]*Table3[[#This Row],[Quantity]]</f>
        <v>82000</v>
      </c>
      <c r="T2493">
        <v>0</v>
      </c>
      <c r="U2493" s="8">
        <f>Table3[[#This Row],[Discount]]*Table3[[#This Row],[Revenue]]</f>
        <v>0</v>
      </c>
      <c r="V2493" s="8">
        <f>Table3[[#This Row],[Revenue]]-Table3[[#This Row],[Total Discount]]</f>
        <v>82000</v>
      </c>
    </row>
    <row r="2494" spans="1:22" x14ac:dyDescent="0.35">
      <c r="A2494">
        <v>2490</v>
      </c>
      <c r="B2494" t="s">
        <v>6013</v>
      </c>
      <c r="C2494" s="5">
        <v>41884</v>
      </c>
      <c r="D2494" s="6">
        <v>2014</v>
      </c>
      <c r="E2494" s="5" t="s">
        <v>111</v>
      </c>
      <c r="F2494" s="7">
        <v>2</v>
      </c>
      <c r="G2494" t="s">
        <v>67</v>
      </c>
      <c r="H2494" t="s">
        <v>25</v>
      </c>
      <c r="I2494" t="s">
        <v>3604</v>
      </c>
      <c r="J2494" t="s">
        <v>27</v>
      </c>
      <c r="K2494" t="s">
        <v>166</v>
      </c>
      <c r="L2494">
        <v>60653</v>
      </c>
      <c r="M2494" t="s">
        <v>3152</v>
      </c>
      <c r="N2494" t="s">
        <v>135</v>
      </c>
      <c r="O2494" t="s">
        <v>162</v>
      </c>
      <c r="P2494" t="s">
        <v>3153</v>
      </c>
      <c r="Q2494" s="8">
        <v>160000</v>
      </c>
      <c r="R2494">
        <v>3</v>
      </c>
      <c r="S2494" s="8">
        <f>Table3[[#This Row],[Harga]]*Table3[[#This Row],[Quantity]]</f>
        <v>480000</v>
      </c>
      <c r="T2494">
        <v>0.2</v>
      </c>
      <c r="U2494" s="8">
        <f>Table3[[#This Row],[Discount]]*Table3[[#This Row],[Revenue]]</f>
        <v>96000</v>
      </c>
      <c r="V2494" s="8">
        <f>Table3[[#This Row],[Revenue]]-Table3[[#This Row],[Total Discount]]</f>
        <v>384000</v>
      </c>
    </row>
    <row r="2495" spans="1:22" x14ac:dyDescent="0.35">
      <c r="A2495">
        <v>2491</v>
      </c>
      <c r="B2495" t="s">
        <v>6014</v>
      </c>
      <c r="C2495" s="5">
        <v>42764</v>
      </c>
      <c r="D2495" s="6">
        <v>2017</v>
      </c>
      <c r="E2495" s="5" t="s">
        <v>115</v>
      </c>
      <c r="F2495" s="7">
        <v>29</v>
      </c>
      <c r="G2495" t="s">
        <v>24</v>
      </c>
      <c r="H2495" t="s">
        <v>25</v>
      </c>
      <c r="I2495" t="s">
        <v>1801</v>
      </c>
      <c r="J2495" t="s">
        <v>27</v>
      </c>
      <c r="K2495" t="s">
        <v>141</v>
      </c>
      <c r="L2495">
        <v>94109</v>
      </c>
      <c r="M2495" t="s">
        <v>4343</v>
      </c>
      <c r="N2495" t="s">
        <v>40</v>
      </c>
      <c r="O2495" t="s">
        <v>96</v>
      </c>
      <c r="P2495" t="s">
        <v>4344</v>
      </c>
      <c r="Q2495" s="8">
        <v>14000</v>
      </c>
      <c r="R2495">
        <v>3</v>
      </c>
      <c r="S2495" s="8">
        <f>Table3[[#This Row],[Harga]]*Table3[[#This Row],[Quantity]]</f>
        <v>42000</v>
      </c>
      <c r="T2495">
        <v>0</v>
      </c>
      <c r="U2495" s="8">
        <f>Table3[[#This Row],[Discount]]*Table3[[#This Row],[Revenue]]</f>
        <v>0</v>
      </c>
      <c r="V2495" s="8">
        <f>Table3[[#This Row],[Revenue]]-Table3[[#This Row],[Total Discount]]</f>
        <v>42000</v>
      </c>
    </row>
    <row r="2496" spans="1:22" x14ac:dyDescent="0.35">
      <c r="A2496">
        <v>2492</v>
      </c>
      <c r="B2496" t="s">
        <v>6015</v>
      </c>
      <c r="C2496" s="5">
        <v>42730</v>
      </c>
      <c r="D2496" s="6">
        <v>2016</v>
      </c>
      <c r="E2496" s="5" t="s">
        <v>66</v>
      </c>
      <c r="F2496" s="7">
        <v>26</v>
      </c>
      <c r="G2496" t="s">
        <v>51</v>
      </c>
      <c r="H2496" t="s">
        <v>59</v>
      </c>
      <c r="I2496" t="s">
        <v>867</v>
      </c>
      <c r="J2496" t="s">
        <v>37</v>
      </c>
      <c r="K2496" t="s">
        <v>151</v>
      </c>
      <c r="L2496">
        <v>8360</v>
      </c>
      <c r="M2496" t="s">
        <v>6016</v>
      </c>
      <c r="N2496" t="s">
        <v>30</v>
      </c>
      <c r="O2496" t="s">
        <v>108</v>
      </c>
      <c r="P2496" t="s">
        <v>6017</v>
      </c>
      <c r="Q2496" s="8">
        <v>213000</v>
      </c>
      <c r="R2496">
        <v>3</v>
      </c>
      <c r="S2496" s="8">
        <f>Table3[[#This Row],[Harga]]*Table3[[#This Row],[Quantity]]</f>
        <v>639000</v>
      </c>
      <c r="T2496">
        <v>0</v>
      </c>
      <c r="U2496" s="8">
        <f>Table3[[#This Row],[Discount]]*Table3[[#This Row],[Revenue]]</f>
        <v>0</v>
      </c>
      <c r="V2496" s="8">
        <f>Table3[[#This Row],[Revenue]]-Table3[[#This Row],[Total Discount]]</f>
        <v>639000</v>
      </c>
    </row>
    <row r="2497" spans="1:22" x14ac:dyDescent="0.35">
      <c r="A2497">
        <v>2493</v>
      </c>
      <c r="B2497" t="s">
        <v>6018</v>
      </c>
      <c r="C2497" s="5">
        <v>42225</v>
      </c>
      <c r="D2497" s="6">
        <v>2015</v>
      </c>
      <c r="E2497" s="5" t="s">
        <v>93</v>
      </c>
      <c r="F2497" s="7">
        <v>9</v>
      </c>
      <c r="G2497" t="s">
        <v>67</v>
      </c>
      <c r="H2497" t="s">
        <v>131</v>
      </c>
      <c r="I2497" t="s">
        <v>1823</v>
      </c>
      <c r="J2497" t="s">
        <v>75</v>
      </c>
      <c r="K2497" t="s">
        <v>369</v>
      </c>
      <c r="L2497">
        <v>53209</v>
      </c>
      <c r="M2497" t="s">
        <v>6019</v>
      </c>
      <c r="N2497" t="s">
        <v>30</v>
      </c>
      <c r="O2497" t="s">
        <v>31</v>
      </c>
      <c r="P2497" t="s">
        <v>6020</v>
      </c>
      <c r="Q2497" s="8">
        <v>688000</v>
      </c>
      <c r="R2497">
        <v>5</v>
      </c>
      <c r="S2497" s="8">
        <f>Table3[[#This Row],[Harga]]*Table3[[#This Row],[Quantity]]</f>
        <v>3440000</v>
      </c>
      <c r="T2497">
        <v>0</v>
      </c>
      <c r="U2497" s="8">
        <f>Table3[[#This Row],[Discount]]*Table3[[#This Row],[Revenue]]</f>
        <v>0</v>
      </c>
      <c r="V2497" s="8">
        <f>Table3[[#This Row],[Revenue]]-Table3[[#This Row],[Total Discount]]</f>
        <v>3440000</v>
      </c>
    </row>
    <row r="2498" spans="1:22" x14ac:dyDescent="0.35">
      <c r="A2498">
        <v>2494</v>
      </c>
      <c r="B2498" t="s">
        <v>6021</v>
      </c>
      <c r="C2498" s="5">
        <v>41735</v>
      </c>
      <c r="D2498" s="6">
        <v>2014</v>
      </c>
      <c r="E2498" s="5" t="s">
        <v>58</v>
      </c>
      <c r="F2498" s="7">
        <v>6</v>
      </c>
      <c r="G2498" t="s">
        <v>35</v>
      </c>
      <c r="H2498" t="s">
        <v>139</v>
      </c>
      <c r="I2498" t="s">
        <v>3572</v>
      </c>
      <c r="J2498" t="s">
        <v>37</v>
      </c>
      <c r="K2498" t="s">
        <v>324</v>
      </c>
      <c r="L2498">
        <v>98115</v>
      </c>
      <c r="M2498" t="s">
        <v>5429</v>
      </c>
      <c r="N2498" t="s">
        <v>30</v>
      </c>
      <c r="O2498" t="s">
        <v>48</v>
      </c>
      <c r="P2498" t="s">
        <v>5430</v>
      </c>
      <c r="Q2498" s="8">
        <v>872000</v>
      </c>
      <c r="R2498">
        <v>3</v>
      </c>
      <c r="S2498" s="8">
        <f>Table3[[#This Row],[Harga]]*Table3[[#This Row],[Quantity]]</f>
        <v>2616000</v>
      </c>
      <c r="T2498">
        <v>0</v>
      </c>
      <c r="U2498" s="8">
        <f>Table3[[#This Row],[Discount]]*Table3[[#This Row],[Revenue]]</f>
        <v>0</v>
      </c>
      <c r="V2498" s="8">
        <f>Table3[[#This Row],[Revenue]]-Table3[[#This Row],[Total Discount]]</f>
        <v>2616000</v>
      </c>
    </row>
    <row r="2499" spans="1:22" x14ac:dyDescent="0.35">
      <c r="A2499">
        <v>2495</v>
      </c>
      <c r="B2499" t="s">
        <v>6022</v>
      </c>
      <c r="C2499" s="5">
        <v>43056</v>
      </c>
      <c r="D2499" s="6">
        <v>2017</v>
      </c>
      <c r="E2499" s="5" t="s">
        <v>23</v>
      </c>
      <c r="F2499" s="7">
        <v>17</v>
      </c>
      <c r="G2499" t="s">
        <v>51</v>
      </c>
      <c r="H2499" t="s">
        <v>25</v>
      </c>
      <c r="I2499" t="s">
        <v>1345</v>
      </c>
      <c r="J2499" t="s">
        <v>27</v>
      </c>
      <c r="K2499" t="s">
        <v>283</v>
      </c>
      <c r="L2499">
        <v>60540</v>
      </c>
      <c r="M2499" t="s">
        <v>6023</v>
      </c>
      <c r="N2499" t="s">
        <v>135</v>
      </c>
      <c r="O2499" t="s">
        <v>162</v>
      </c>
      <c r="P2499" t="s">
        <v>6024</v>
      </c>
      <c r="Q2499" s="8">
        <v>240000</v>
      </c>
      <c r="R2499">
        <v>5</v>
      </c>
      <c r="S2499" s="8">
        <f>Table3[[#This Row],[Harga]]*Table3[[#This Row],[Quantity]]</f>
        <v>1200000</v>
      </c>
      <c r="T2499">
        <v>0.2</v>
      </c>
      <c r="U2499" s="8">
        <f>Table3[[#This Row],[Discount]]*Table3[[#This Row],[Revenue]]</f>
        <v>240000</v>
      </c>
      <c r="V2499" s="8">
        <f>Table3[[#This Row],[Revenue]]-Table3[[#This Row],[Total Discount]]</f>
        <v>960000</v>
      </c>
    </row>
    <row r="2500" spans="1:22" x14ac:dyDescent="0.35">
      <c r="A2500">
        <v>2496</v>
      </c>
      <c r="B2500" t="s">
        <v>6025</v>
      </c>
      <c r="C2500" s="5">
        <v>42196</v>
      </c>
      <c r="D2500" s="6">
        <v>2015</v>
      </c>
      <c r="E2500" s="5" t="s">
        <v>104</v>
      </c>
      <c r="F2500" s="7">
        <v>11</v>
      </c>
      <c r="G2500" t="s">
        <v>67</v>
      </c>
      <c r="H2500" t="s">
        <v>139</v>
      </c>
      <c r="I2500" t="s">
        <v>2467</v>
      </c>
      <c r="J2500" t="s">
        <v>37</v>
      </c>
      <c r="K2500" t="s">
        <v>118</v>
      </c>
      <c r="L2500">
        <v>19805</v>
      </c>
      <c r="M2500" t="s">
        <v>1659</v>
      </c>
      <c r="N2500" t="s">
        <v>30</v>
      </c>
      <c r="O2500" t="s">
        <v>48</v>
      </c>
      <c r="P2500" t="s">
        <v>1660</v>
      </c>
      <c r="Q2500" s="8">
        <v>100000</v>
      </c>
      <c r="R2500">
        <v>4</v>
      </c>
      <c r="S2500" s="8">
        <f>Table3[[#This Row],[Harga]]*Table3[[#This Row],[Quantity]]</f>
        <v>400000</v>
      </c>
      <c r="T2500">
        <v>0.3</v>
      </c>
      <c r="U2500" s="8">
        <f>Table3[[#This Row],[Discount]]*Table3[[#This Row],[Revenue]]</f>
        <v>120000</v>
      </c>
      <c r="V2500" s="8">
        <f>Table3[[#This Row],[Revenue]]-Table3[[#This Row],[Total Discount]]</f>
        <v>280000</v>
      </c>
    </row>
    <row r="2501" spans="1:22" x14ac:dyDescent="0.35">
      <c r="A2501">
        <v>2497</v>
      </c>
      <c r="B2501" t="s">
        <v>6026</v>
      </c>
      <c r="C2501" s="5">
        <v>42684</v>
      </c>
      <c r="D2501" s="6">
        <v>2016</v>
      </c>
      <c r="E2501" s="5" t="s">
        <v>23</v>
      </c>
      <c r="F2501" s="7">
        <v>10</v>
      </c>
      <c r="G2501" t="s">
        <v>35</v>
      </c>
      <c r="H2501" t="s">
        <v>25</v>
      </c>
      <c r="I2501" t="s">
        <v>2508</v>
      </c>
      <c r="J2501" t="s">
        <v>27</v>
      </c>
      <c r="K2501" t="s">
        <v>82</v>
      </c>
      <c r="L2501">
        <v>90036</v>
      </c>
      <c r="M2501" t="s">
        <v>4109</v>
      </c>
      <c r="N2501" t="s">
        <v>40</v>
      </c>
      <c r="O2501" t="s">
        <v>63</v>
      </c>
      <c r="P2501" t="s">
        <v>4110</v>
      </c>
      <c r="Q2501" s="8">
        <v>109000</v>
      </c>
      <c r="R2501">
        <v>3</v>
      </c>
      <c r="S2501" s="8">
        <f>Table3[[#This Row],[Harga]]*Table3[[#This Row],[Quantity]]</f>
        <v>327000</v>
      </c>
      <c r="T2501">
        <v>0</v>
      </c>
      <c r="U2501" s="8">
        <f>Table3[[#This Row],[Discount]]*Table3[[#This Row],[Revenue]]</f>
        <v>0</v>
      </c>
      <c r="V2501" s="8">
        <f>Table3[[#This Row],[Revenue]]-Table3[[#This Row],[Total Discount]]</f>
        <v>327000</v>
      </c>
    </row>
    <row r="2502" spans="1:22" x14ac:dyDescent="0.35">
      <c r="A2502">
        <v>2498</v>
      </c>
      <c r="B2502" t="s">
        <v>6027</v>
      </c>
      <c r="C2502" s="5">
        <v>41729</v>
      </c>
      <c r="D2502" s="6">
        <v>2014</v>
      </c>
      <c r="E2502" s="5" t="s">
        <v>159</v>
      </c>
      <c r="F2502" s="7">
        <v>31</v>
      </c>
      <c r="G2502" t="s">
        <v>51</v>
      </c>
      <c r="H2502" t="s">
        <v>25</v>
      </c>
      <c r="I2502" t="s">
        <v>5264</v>
      </c>
      <c r="J2502" t="s">
        <v>27</v>
      </c>
      <c r="K2502" t="s">
        <v>141</v>
      </c>
      <c r="L2502">
        <v>60610</v>
      </c>
      <c r="M2502" t="s">
        <v>1606</v>
      </c>
      <c r="N2502" t="s">
        <v>40</v>
      </c>
      <c r="O2502" t="s">
        <v>71</v>
      </c>
      <c r="P2502" t="s">
        <v>1607</v>
      </c>
      <c r="Q2502" s="8">
        <v>14000</v>
      </c>
      <c r="R2502">
        <v>7</v>
      </c>
      <c r="S2502" s="8">
        <f>Table3[[#This Row],[Harga]]*Table3[[#This Row],[Quantity]]</f>
        <v>98000</v>
      </c>
      <c r="T2502">
        <v>0.8</v>
      </c>
      <c r="U2502" s="8">
        <f>Table3[[#This Row],[Discount]]*Table3[[#This Row],[Revenue]]</f>
        <v>78400</v>
      </c>
      <c r="V2502" s="8">
        <f>Table3[[#This Row],[Revenue]]-Table3[[#This Row],[Total Discount]]</f>
        <v>19600</v>
      </c>
    </row>
    <row r="2503" spans="1:22" x14ac:dyDescent="0.35">
      <c r="A2503">
        <v>2499</v>
      </c>
      <c r="B2503" t="s">
        <v>6028</v>
      </c>
      <c r="C2503" s="5">
        <v>42265</v>
      </c>
      <c r="D2503" s="6">
        <v>2015</v>
      </c>
      <c r="E2503" s="5" t="s">
        <v>111</v>
      </c>
      <c r="F2503" s="7">
        <v>18</v>
      </c>
      <c r="G2503" t="s">
        <v>24</v>
      </c>
      <c r="H2503" t="s">
        <v>131</v>
      </c>
      <c r="I2503" t="s">
        <v>708</v>
      </c>
      <c r="J2503" t="s">
        <v>75</v>
      </c>
      <c r="K2503" t="s">
        <v>227</v>
      </c>
      <c r="L2503">
        <v>98198</v>
      </c>
      <c r="M2503" t="s">
        <v>5202</v>
      </c>
      <c r="N2503" t="s">
        <v>40</v>
      </c>
      <c r="O2503" t="s">
        <v>63</v>
      </c>
      <c r="P2503" t="s">
        <v>5203</v>
      </c>
      <c r="Q2503" s="8">
        <v>30000</v>
      </c>
      <c r="R2503">
        <v>2</v>
      </c>
      <c r="S2503" s="8">
        <f>Table3[[#This Row],[Harga]]*Table3[[#This Row],[Quantity]]</f>
        <v>60000</v>
      </c>
      <c r="T2503">
        <v>0</v>
      </c>
      <c r="U2503" s="8">
        <f>Table3[[#This Row],[Discount]]*Table3[[#This Row],[Revenue]]</f>
        <v>0</v>
      </c>
      <c r="V2503" s="8">
        <f>Table3[[#This Row],[Revenue]]-Table3[[#This Row],[Total Discount]]</f>
        <v>60000</v>
      </c>
    </row>
    <row r="2504" spans="1:22" x14ac:dyDescent="0.35">
      <c r="A2504">
        <v>2500</v>
      </c>
      <c r="B2504" t="s">
        <v>6029</v>
      </c>
      <c r="C2504" s="5">
        <v>42315</v>
      </c>
      <c r="D2504" s="6">
        <v>2015</v>
      </c>
      <c r="E2504" s="5" t="s">
        <v>23</v>
      </c>
      <c r="F2504" s="7">
        <v>7</v>
      </c>
      <c r="G2504" t="s">
        <v>51</v>
      </c>
      <c r="H2504" t="s">
        <v>131</v>
      </c>
      <c r="I2504" t="s">
        <v>1011</v>
      </c>
      <c r="J2504" t="s">
        <v>37</v>
      </c>
      <c r="K2504" t="s">
        <v>193</v>
      </c>
      <c r="L2504">
        <v>19140</v>
      </c>
      <c r="M2504" t="s">
        <v>6030</v>
      </c>
      <c r="N2504" t="s">
        <v>40</v>
      </c>
      <c r="O2504" t="s">
        <v>143</v>
      </c>
      <c r="P2504" t="s">
        <v>6031</v>
      </c>
      <c r="Q2504" s="8">
        <v>25000</v>
      </c>
      <c r="R2504">
        <v>2</v>
      </c>
      <c r="S2504" s="8">
        <f>Table3[[#This Row],[Harga]]*Table3[[#This Row],[Quantity]]</f>
        <v>50000</v>
      </c>
      <c r="T2504">
        <v>0.2</v>
      </c>
      <c r="U2504" s="8">
        <f>Table3[[#This Row],[Discount]]*Table3[[#This Row],[Revenue]]</f>
        <v>10000</v>
      </c>
      <c r="V2504" s="8">
        <f>Table3[[#This Row],[Revenue]]-Table3[[#This Row],[Total Discount]]</f>
        <v>40000</v>
      </c>
    </row>
    <row r="2505" spans="1:22" x14ac:dyDescent="0.35">
      <c r="A2505">
        <v>2501</v>
      </c>
      <c r="B2505" t="s">
        <v>6032</v>
      </c>
      <c r="C2505" s="5">
        <v>42874</v>
      </c>
      <c r="D2505" s="6">
        <v>2017</v>
      </c>
      <c r="E2505" s="5" t="s">
        <v>87</v>
      </c>
      <c r="F2505" s="7">
        <v>19</v>
      </c>
      <c r="G2505" t="s">
        <v>35</v>
      </c>
      <c r="H2505" t="s">
        <v>139</v>
      </c>
      <c r="I2505" t="s">
        <v>2990</v>
      </c>
      <c r="J2505" t="s">
        <v>27</v>
      </c>
      <c r="K2505" t="s">
        <v>133</v>
      </c>
      <c r="L2505">
        <v>30318</v>
      </c>
      <c r="M2505" t="s">
        <v>3084</v>
      </c>
      <c r="N2505" t="s">
        <v>40</v>
      </c>
      <c r="O2505" t="s">
        <v>63</v>
      </c>
      <c r="P2505" t="s">
        <v>3085</v>
      </c>
      <c r="Q2505" s="8">
        <v>245000</v>
      </c>
      <c r="R2505">
        <v>4</v>
      </c>
      <c r="S2505" s="8">
        <f>Table3[[#This Row],[Harga]]*Table3[[#This Row],[Quantity]]</f>
        <v>980000</v>
      </c>
      <c r="T2505">
        <v>0</v>
      </c>
      <c r="U2505" s="8">
        <f>Table3[[#This Row],[Discount]]*Table3[[#This Row],[Revenue]]</f>
        <v>0</v>
      </c>
      <c r="V2505" s="8">
        <f>Table3[[#This Row],[Revenue]]-Table3[[#This Row],[Total Discount]]</f>
        <v>980000</v>
      </c>
    </row>
    <row r="2506" spans="1:22" x14ac:dyDescent="0.35">
      <c r="A2506">
        <v>2502</v>
      </c>
      <c r="B2506" t="s">
        <v>6033</v>
      </c>
      <c r="C2506" s="5">
        <v>42007</v>
      </c>
      <c r="D2506" s="6">
        <v>2015</v>
      </c>
      <c r="E2506" s="5" t="s">
        <v>115</v>
      </c>
      <c r="F2506" s="7">
        <v>3</v>
      </c>
      <c r="G2506" t="s">
        <v>67</v>
      </c>
      <c r="H2506" t="s">
        <v>59</v>
      </c>
      <c r="I2506" t="s">
        <v>5316</v>
      </c>
      <c r="J2506" t="s">
        <v>27</v>
      </c>
      <c r="K2506" t="s">
        <v>69</v>
      </c>
      <c r="L2506">
        <v>75217</v>
      </c>
      <c r="M2506" t="s">
        <v>5964</v>
      </c>
      <c r="N2506" t="s">
        <v>135</v>
      </c>
      <c r="O2506" t="s">
        <v>162</v>
      </c>
      <c r="P2506" t="s">
        <v>5965</v>
      </c>
      <c r="Q2506" s="8">
        <v>718000</v>
      </c>
      <c r="R2506">
        <v>5</v>
      </c>
      <c r="S2506" s="8">
        <f>Table3[[#This Row],[Harga]]*Table3[[#This Row],[Quantity]]</f>
        <v>3590000</v>
      </c>
      <c r="T2506">
        <v>0.2</v>
      </c>
      <c r="U2506" s="8">
        <f>Table3[[#This Row],[Discount]]*Table3[[#This Row],[Revenue]]</f>
        <v>718000</v>
      </c>
      <c r="V2506" s="8">
        <f>Table3[[#This Row],[Revenue]]-Table3[[#This Row],[Total Discount]]</f>
        <v>2872000</v>
      </c>
    </row>
    <row r="2507" spans="1:22" x14ac:dyDescent="0.35">
      <c r="A2507">
        <v>2503</v>
      </c>
      <c r="B2507" t="s">
        <v>6034</v>
      </c>
      <c r="C2507" s="5">
        <v>42255</v>
      </c>
      <c r="D2507" s="6">
        <v>2015</v>
      </c>
      <c r="E2507" s="5" t="s">
        <v>111</v>
      </c>
      <c r="F2507" s="7">
        <v>8</v>
      </c>
      <c r="G2507" t="s">
        <v>24</v>
      </c>
      <c r="H2507" t="s">
        <v>59</v>
      </c>
      <c r="I2507" t="s">
        <v>1949</v>
      </c>
      <c r="J2507" t="s">
        <v>27</v>
      </c>
      <c r="K2507" t="s">
        <v>500</v>
      </c>
      <c r="L2507">
        <v>92553</v>
      </c>
      <c r="M2507" t="s">
        <v>6035</v>
      </c>
      <c r="N2507" t="s">
        <v>40</v>
      </c>
      <c r="O2507" t="s">
        <v>63</v>
      </c>
      <c r="P2507" t="s">
        <v>6036</v>
      </c>
      <c r="Q2507" s="8">
        <v>27000</v>
      </c>
      <c r="R2507">
        <v>5</v>
      </c>
      <c r="S2507" s="8">
        <f>Table3[[#This Row],[Harga]]*Table3[[#This Row],[Quantity]]</f>
        <v>135000</v>
      </c>
      <c r="T2507">
        <v>0</v>
      </c>
      <c r="U2507" s="8">
        <f>Table3[[#This Row],[Discount]]*Table3[[#This Row],[Revenue]]</f>
        <v>0</v>
      </c>
      <c r="V2507" s="8">
        <f>Table3[[#This Row],[Revenue]]-Table3[[#This Row],[Total Discount]]</f>
        <v>135000</v>
      </c>
    </row>
    <row r="2508" spans="1:22" x14ac:dyDescent="0.35">
      <c r="A2508">
        <v>2504</v>
      </c>
      <c r="B2508" t="s">
        <v>6037</v>
      </c>
      <c r="C2508" s="5">
        <v>42463</v>
      </c>
      <c r="D2508" s="6">
        <v>2016</v>
      </c>
      <c r="E2508" s="5" t="s">
        <v>58</v>
      </c>
      <c r="F2508" s="7">
        <v>3</v>
      </c>
      <c r="G2508" t="s">
        <v>24</v>
      </c>
      <c r="H2508" t="s">
        <v>139</v>
      </c>
      <c r="I2508" t="s">
        <v>1103</v>
      </c>
      <c r="J2508" t="s">
        <v>27</v>
      </c>
      <c r="K2508" t="s">
        <v>329</v>
      </c>
      <c r="L2508">
        <v>19140</v>
      </c>
      <c r="M2508" t="s">
        <v>2710</v>
      </c>
      <c r="N2508" t="s">
        <v>40</v>
      </c>
      <c r="O2508" t="s">
        <v>71</v>
      </c>
      <c r="P2508" t="s">
        <v>2711</v>
      </c>
      <c r="Q2508" s="8">
        <v>89000</v>
      </c>
      <c r="R2508">
        <v>9</v>
      </c>
      <c r="S2508" s="8">
        <f>Table3[[#This Row],[Harga]]*Table3[[#This Row],[Quantity]]</f>
        <v>801000</v>
      </c>
      <c r="T2508">
        <v>0.7</v>
      </c>
      <c r="U2508" s="8">
        <f>Table3[[#This Row],[Discount]]*Table3[[#This Row],[Revenue]]</f>
        <v>560700</v>
      </c>
      <c r="V2508" s="8">
        <f>Table3[[#This Row],[Revenue]]-Table3[[#This Row],[Total Discount]]</f>
        <v>240300</v>
      </c>
    </row>
    <row r="2509" spans="1:22" x14ac:dyDescent="0.35">
      <c r="A2509">
        <v>2505</v>
      </c>
      <c r="B2509" t="s">
        <v>6038</v>
      </c>
      <c r="C2509" s="5">
        <v>42709</v>
      </c>
      <c r="D2509" s="6">
        <v>2016</v>
      </c>
      <c r="E2509" s="5" t="s">
        <v>66</v>
      </c>
      <c r="F2509" s="7">
        <v>5</v>
      </c>
      <c r="G2509" t="s">
        <v>35</v>
      </c>
      <c r="H2509" t="s">
        <v>25</v>
      </c>
      <c r="I2509" t="s">
        <v>1129</v>
      </c>
      <c r="J2509" t="s">
        <v>27</v>
      </c>
      <c r="K2509" t="s">
        <v>82</v>
      </c>
      <c r="L2509">
        <v>40324</v>
      </c>
      <c r="M2509" t="s">
        <v>5031</v>
      </c>
      <c r="N2509" t="s">
        <v>135</v>
      </c>
      <c r="O2509" t="s">
        <v>136</v>
      </c>
      <c r="P2509" t="s">
        <v>5032</v>
      </c>
      <c r="Q2509" s="8">
        <v>1050000</v>
      </c>
      <c r="R2509">
        <v>2</v>
      </c>
      <c r="S2509" s="8">
        <f>Table3[[#This Row],[Harga]]*Table3[[#This Row],[Quantity]]</f>
        <v>2100000</v>
      </c>
      <c r="T2509">
        <v>0</v>
      </c>
      <c r="U2509" s="8">
        <f>Table3[[#This Row],[Discount]]*Table3[[#This Row],[Revenue]]</f>
        <v>0</v>
      </c>
      <c r="V2509" s="8">
        <f>Table3[[#This Row],[Revenue]]-Table3[[#This Row],[Total Discount]]</f>
        <v>2100000</v>
      </c>
    </row>
    <row r="2510" spans="1:22" x14ac:dyDescent="0.35">
      <c r="A2510">
        <v>2506</v>
      </c>
      <c r="B2510" t="s">
        <v>6039</v>
      </c>
      <c r="C2510" s="5">
        <v>42132</v>
      </c>
      <c r="D2510" s="6">
        <v>2015</v>
      </c>
      <c r="E2510" s="5" t="s">
        <v>87</v>
      </c>
      <c r="F2510" s="7">
        <v>8</v>
      </c>
      <c r="G2510" t="s">
        <v>67</v>
      </c>
      <c r="H2510" t="s">
        <v>25</v>
      </c>
      <c r="I2510" t="s">
        <v>1723</v>
      </c>
      <c r="J2510" t="s">
        <v>27</v>
      </c>
      <c r="K2510" t="s">
        <v>127</v>
      </c>
      <c r="L2510">
        <v>55407</v>
      </c>
      <c r="M2510" t="s">
        <v>2247</v>
      </c>
      <c r="N2510" t="s">
        <v>40</v>
      </c>
      <c r="O2510" t="s">
        <v>71</v>
      </c>
      <c r="P2510" t="s">
        <v>2248</v>
      </c>
      <c r="Q2510" s="8">
        <v>141000</v>
      </c>
      <c r="R2510">
        <v>2</v>
      </c>
      <c r="S2510" s="8">
        <f>Table3[[#This Row],[Harga]]*Table3[[#This Row],[Quantity]]</f>
        <v>282000</v>
      </c>
      <c r="T2510">
        <v>0</v>
      </c>
      <c r="U2510" s="8">
        <f>Table3[[#This Row],[Discount]]*Table3[[#This Row],[Revenue]]</f>
        <v>0</v>
      </c>
      <c r="V2510" s="8">
        <f>Table3[[#This Row],[Revenue]]-Table3[[#This Row],[Total Discount]]</f>
        <v>282000</v>
      </c>
    </row>
    <row r="2511" spans="1:22" x14ac:dyDescent="0.35">
      <c r="A2511">
        <v>2507</v>
      </c>
      <c r="B2511" t="s">
        <v>6040</v>
      </c>
      <c r="C2511" s="5">
        <v>43000</v>
      </c>
      <c r="D2511" s="6">
        <v>2017</v>
      </c>
      <c r="E2511" s="5" t="s">
        <v>111</v>
      </c>
      <c r="F2511" s="7">
        <v>22</v>
      </c>
      <c r="G2511" t="s">
        <v>35</v>
      </c>
      <c r="H2511" t="s">
        <v>131</v>
      </c>
      <c r="I2511" t="s">
        <v>1159</v>
      </c>
      <c r="J2511" t="s">
        <v>27</v>
      </c>
      <c r="K2511" t="s">
        <v>236</v>
      </c>
      <c r="L2511">
        <v>19805</v>
      </c>
      <c r="M2511" t="s">
        <v>134</v>
      </c>
      <c r="N2511" t="s">
        <v>135</v>
      </c>
      <c r="O2511" t="s">
        <v>136</v>
      </c>
      <c r="P2511" t="s">
        <v>137</v>
      </c>
      <c r="Q2511" s="8">
        <v>1098000</v>
      </c>
      <c r="R2511">
        <v>2</v>
      </c>
      <c r="S2511" s="8">
        <f>Table3[[#This Row],[Harga]]*Table3[[#This Row],[Quantity]]</f>
        <v>2196000</v>
      </c>
      <c r="T2511">
        <v>0</v>
      </c>
      <c r="U2511" s="8">
        <f>Table3[[#This Row],[Discount]]*Table3[[#This Row],[Revenue]]</f>
        <v>0</v>
      </c>
      <c r="V2511" s="8">
        <f>Table3[[#This Row],[Revenue]]-Table3[[#This Row],[Total Discount]]</f>
        <v>2196000</v>
      </c>
    </row>
    <row r="2512" spans="1:22" x14ac:dyDescent="0.35">
      <c r="A2512">
        <v>2508</v>
      </c>
      <c r="B2512" t="s">
        <v>6041</v>
      </c>
      <c r="C2512" s="5">
        <v>43069</v>
      </c>
      <c r="D2512" s="6">
        <v>2017</v>
      </c>
      <c r="E2512" s="5" t="s">
        <v>23</v>
      </c>
      <c r="F2512" s="7">
        <v>30</v>
      </c>
      <c r="G2512" t="s">
        <v>35</v>
      </c>
      <c r="H2512" t="s">
        <v>25</v>
      </c>
      <c r="I2512" t="s">
        <v>3687</v>
      </c>
      <c r="J2512" t="s">
        <v>27</v>
      </c>
      <c r="K2512" t="s">
        <v>236</v>
      </c>
      <c r="L2512">
        <v>27217</v>
      </c>
      <c r="M2512" t="s">
        <v>6042</v>
      </c>
      <c r="N2512" t="s">
        <v>135</v>
      </c>
      <c r="O2512" t="s">
        <v>162</v>
      </c>
      <c r="P2512" t="s">
        <v>6043</v>
      </c>
      <c r="Q2512" s="8">
        <v>384000</v>
      </c>
      <c r="R2512">
        <v>3</v>
      </c>
      <c r="S2512" s="8">
        <f>Table3[[#This Row],[Harga]]*Table3[[#This Row],[Quantity]]</f>
        <v>1152000</v>
      </c>
      <c r="T2512">
        <v>0.2</v>
      </c>
      <c r="U2512" s="8">
        <f>Table3[[#This Row],[Discount]]*Table3[[#This Row],[Revenue]]</f>
        <v>230400</v>
      </c>
      <c r="V2512" s="8">
        <f>Table3[[#This Row],[Revenue]]-Table3[[#This Row],[Total Discount]]</f>
        <v>921600</v>
      </c>
    </row>
    <row r="2513" spans="1:22" x14ac:dyDescent="0.35">
      <c r="A2513">
        <v>2509</v>
      </c>
      <c r="B2513" t="s">
        <v>6044</v>
      </c>
      <c r="C2513" s="5">
        <v>42750</v>
      </c>
      <c r="D2513" s="6">
        <v>2017</v>
      </c>
      <c r="E2513" s="5" t="s">
        <v>115</v>
      </c>
      <c r="F2513" s="7">
        <v>15</v>
      </c>
      <c r="G2513" t="s">
        <v>35</v>
      </c>
      <c r="H2513" t="s">
        <v>25</v>
      </c>
      <c r="I2513" t="s">
        <v>2611</v>
      </c>
      <c r="J2513" t="s">
        <v>75</v>
      </c>
      <c r="K2513" t="s">
        <v>127</v>
      </c>
      <c r="L2513">
        <v>90008</v>
      </c>
      <c r="M2513" t="s">
        <v>2603</v>
      </c>
      <c r="N2513" t="s">
        <v>40</v>
      </c>
      <c r="O2513" t="s">
        <v>96</v>
      </c>
      <c r="P2513" t="s">
        <v>2604</v>
      </c>
      <c r="Q2513" s="8">
        <v>13000</v>
      </c>
      <c r="R2513">
        <v>5</v>
      </c>
      <c r="S2513" s="8">
        <f>Table3[[#This Row],[Harga]]*Table3[[#This Row],[Quantity]]</f>
        <v>65000</v>
      </c>
      <c r="T2513">
        <v>0</v>
      </c>
      <c r="U2513" s="8">
        <f>Table3[[#This Row],[Discount]]*Table3[[#This Row],[Revenue]]</f>
        <v>0</v>
      </c>
      <c r="V2513" s="8">
        <f>Table3[[#This Row],[Revenue]]-Table3[[#This Row],[Total Discount]]</f>
        <v>65000</v>
      </c>
    </row>
    <row r="2514" spans="1:22" x14ac:dyDescent="0.35">
      <c r="A2514">
        <v>2510</v>
      </c>
      <c r="B2514" t="s">
        <v>6045</v>
      </c>
      <c r="C2514" s="5">
        <v>41859</v>
      </c>
      <c r="D2514" s="6">
        <v>2014</v>
      </c>
      <c r="E2514" s="5" t="s">
        <v>93</v>
      </c>
      <c r="F2514" s="7">
        <v>8</v>
      </c>
      <c r="G2514" t="s">
        <v>116</v>
      </c>
      <c r="H2514" t="s">
        <v>25</v>
      </c>
      <c r="I2514" t="s">
        <v>126</v>
      </c>
      <c r="J2514" t="s">
        <v>75</v>
      </c>
      <c r="K2514" t="s">
        <v>69</v>
      </c>
      <c r="L2514">
        <v>48183</v>
      </c>
      <c r="M2514" t="s">
        <v>5595</v>
      </c>
      <c r="N2514" t="s">
        <v>135</v>
      </c>
      <c r="O2514" t="s">
        <v>989</v>
      </c>
      <c r="P2514" t="s">
        <v>5596</v>
      </c>
      <c r="Q2514" s="8">
        <v>660000</v>
      </c>
      <c r="R2514">
        <v>1</v>
      </c>
      <c r="S2514" s="8">
        <f>Table3[[#This Row],[Harga]]*Table3[[#This Row],[Quantity]]</f>
        <v>660000</v>
      </c>
      <c r="T2514">
        <v>0</v>
      </c>
      <c r="U2514" s="8">
        <f>Table3[[#This Row],[Discount]]*Table3[[#This Row],[Revenue]]</f>
        <v>0</v>
      </c>
      <c r="V2514" s="8">
        <f>Table3[[#This Row],[Revenue]]-Table3[[#This Row],[Total Discount]]</f>
        <v>660000</v>
      </c>
    </row>
    <row r="2515" spans="1:22" x14ac:dyDescent="0.35">
      <c r="A2515">
        <v>2511</v>
      </c>
      <c r="B2515" t="s">
        <v>6046</v>
      </c>
      <c r="C2515" s="5">
        <v>42313</v>
      </c>
      <c r="D2515" s="6">
        <v>2015</v>
      </c>
      <c r="E2515" s="5" t="s">
        <v>23</v>
      </c>
      <c r="F2515" s="7">
        <v>5</v>
      </c>
      <c r="G2515" t="s">
        <v>35</v>
      </c>
      <c r="H2515" t="s">
        <v>25</v>
      </c>
      <c r="I2515" t="s">
        <v>3439</v>
      </c>
      <c r="J2515" t="s">
        <v>27</v>
      </c>
      <c r="K2515" t="s">
        <v>38</v>
      </c>
      <c r="L2515">
        <v>94109</v>
      </c>
      <c r="M2515" t="s">
        <v>2274</v>
      </c>
      <c r="N2515" t="s">
        <v>40</v>
      </c>
      <c r="O2515" t="s">
        <v>84</v>
      </c>
      <c r="P2515" t="s">
        <v>2275</v>
      </c>
      <c r="Q2515" s="8">
        <v>32000</v>
      </c>
      <c r="R2515">
        <v>4</v>
      </c>
      <c r="S2515" s="8">
        <f>Table3[[#This Row],[Harga]]*Table3[[#This Row],[Quantity]]</f>
        <v>128000</v>
      </c>
      <c r="T2515">
        <v>0</v>
      </c>
      <c r="U2515" s="8">
        <f>Table3[[#This Row],[Discount]]*Table3[[#This Row],[Revenue]]</f>
        <v>0</v>
      </c>
      <c r="V2515" s="8">
        <f>Table3[[#This Row],[Revenue]]-Table3[[#This Row],[Total Discount]]</f>
        <v>128000</v>
      </c>
    </row>
    <row r="2516" spans="1:22" x14ac:dyDescent="0.35">
      <c r="A2516">
        <v>2512</v>
      </c>
      <c r="B2516" t="s">
        <v>6047</v>
      </c>
      <c r="C2516" s="5">
        <v>42850</v>
      </c>
      <c r="D2516" s="6">
        <v>2017</v>
      </c>
      <c r="E2516" s="5" t="s">
        <v>58</v>
      </c>
      <c r="F2516" s="7">
        <v>25</v>
      </c>
      <c r="G2516" t="s">
        <v>51</v>
      </c>
      <c r="H2516" t="s">
        <v>139</v>
      </c>
      <c r="I2516" t="s">
        <v>2418</v>
      </c>
      <c r="J2516" t="s">
        <v>27</v>
      </c>
      <c r="K2516" t="s">
        <v>545</v>
      </c>
      <c r="L2516">
        <v>90049</v>
      </c>
      <c r="M2516" t="s">
        <v>1160</v>
      </c>
      <c r="N2516" t="s">
        <v>40</v>
      </c>
      <c r="O2516" t="s">
        <v>71</v>
      </c>
      <c r="P2516" t="s">
        <v>1161</v>
      </c>
      <c r="Q2516" s="8">
        <v>9000</v>
      </c>
      <c r="R2516">
        <v>2</v>
      </c>
      <c r="S2516" s="8">
        <f>Table3[[#This Row],[Harga]]*Table3[[#This Row],[Quantity]]</f>
        <v>18000</v>
      </c>
      <c r="T2516">
        <v>0.2</v>
      </c>
      <c r="U2516" s="8">
        <f>Table3[[#This Row],[Discount]]*Table3[[#This Row],[Revenue]]</f>
        <v>3600</v>
      </c>
      <c r="V2516" s="8">
        <f>Table3[[#This Row],[Revenue]]-Table3[[#This Row],[Total Discount]]</f>
        <v>14400</v>
      </c>
    </row>
    <row r="2517" spans="1:22" x14ac:dyDescent="0.35">
      <c r="A2517">
        <v>2513</v>
      </c>
      <c r="B2517" t="s">
        <v>6048</v>
      </c>
      <c r="C2517" s="5">
        <v>41749</v>
      </c>
      <c r="D2517" s="6">
        <v>2014</v>
      </c>
      <c r="E2517" s="5" t="s">
        <v>58</v>
      </c>
      <c r="F2517" s="7">
        <v>20</v>
      </c>
      <c r="G2517" t="s">
        <v>51</v>
      </c>
      <c r="H2517" t="s">
        <v>25</v>
      </c>
      <c r="I2517" t="s">
        <v>1315</v>
      </c>
      <c r="J2517" t="s">
        <v>27</v>
      </c>
      <c r="K2517" t="s">
        <v>274</v>
      </c>
      <c r="L2517">
        <v>77070</v>
      </c>
      <c r="M2517" t="s">
        <v>527</v>
      </c>
      <c r="N2517" t="s">
        <v>30</v>
      </c>
      <c r="O2517" t="s">
        <v>48</v>
      </c>
      <c r="P2517" t="s">
        <v>528</v>
      </c>
      <c r="Q2517" s="8">
        <v>234000</v>
      </c>
      <c r="R2517">
        <v>5</v>
      </c>
      <c r="S2517" s="8">
        <f>Table3[[#This Row],[Harga]]*Table3[[#This Row],[Quantity]]</f>
        <v>1170000</v>
      </c>
      <c r="T2517">
        <v>0.3</v>
      </c>
      <c r="U2517" s="8">
        <f>Table3[[#This Row],[Discount]]*Table3[[#This Row],[Revenue]]</f>
        <v>351000</v>
      </c>
      <c r="V2517" s="8">
        <f>Table3[[#This Row],[Revenue]]-Table3[[#This Row],[Total Discount]]</f>
        <v>819000</v>
      </c>
    </row>
    <row r="2518" spans="1:22" x14ac:dyDescent="0.35">
      <c r="A2518">
        <v>2514</v>
      </c>
      <c r="B2518" t="s">
        <v>6049</v>
      </c>
      <c r="C2518" s="5">
        <v>43050</v>
      </c>
      <c r="D2518" s="6">
        <v>2017</v>
      </c>
      <c r="E2518" s="5" t="s">
        <v>23</v>
      </c>
      <c r="F2518" s="7">
        <v>11</v>
      </c>
      <c r="G2518" t="s">
        <v>24</v>
      </c>
      <c r="H2518" t="s">
        <v>139</v>
      </c>
      <c r="I2518" t="s">
        <v>1684</v>
      </c>
      <c r="J2518" t="s">
        <v>75</v>
      </c>
      <c r="K2518" t="s">
        <v>118</v>
      </c>
      <c r="L2518">
        <v>53209</v>
      </c>
      <c r="M2518" t="s">
        <v>2359</v>
      </c>
      <c r="N2518" t="s">
        <v>40</v>
      </c>
      <c r="O2518" t="s">
        <v>71</v>
      </c>
      <c r="P2518" t="s">
        <v>2360</v>
      </c>
      <c r="Q2518" s="8">
        <v>10000</v>
      </c>
      <c r="R2518">
        <v>3</v>
      </c>
      <c r="S2518" s="8">
        <f>Table3[[#This Row],[Harga]]*Table3[[#This Row],[Quantity]]</f>
        <v>30000</v>
      </c>
      <c r="T2518">
        <v>0</v>
      </c>
      <c r="U2518" s="8">
        <f>Table3[[#This Row],[Discount]]*Table3[[#This Row],[Revenue]]</f>
        <v>0</v>
      </c>
      <c r="V2518" s="8">
        <f>Table3[[#This Row],[Revenue]]-Table3[[#This Row],[Total Discount]]</f>
        <v>30000</v>
      </c>
    </row>
    <row r="2519" spans="1:22" x14ac:dyDescent="0.35">
      <c r="A2519">
        <v>2515</v>
      </c>
      <c r="B2519" t="s">
        <v>6050</v>
      </c>
      <c r="C2519" s="5">
        <v>43064</v>
      </c>
      <c r="D2519" s="6">
        <v>2017</v>
      </c>
      <c r="E2519" s="5" t="s">
        <v>23</v>
      </c>
      <c r="F2519" s="7">
        <v>25</v>
      </c>
      <c r="G2519" t="s">
        <v>35</v>
      </c>
      <c r="H2519" t="s">
        <v>139</v>
      </c>
      <c r="I2519" t="s">
        <v>1038</v>
      </c>
      <c r="J2519" t="s">
        <v>27</v>
      </c>
      <c r="K2519" t="s">
        <v>651</v>
      </c>
      <c r="L2519">
        <v>94122</v>
      </c>
      <c r="M2519" t="s">
        <v>6051</v>
      </c>
      <c r="N2519" t="s">
        <v>30</v>
      </c>
      <c r="O2519" t="s">
        <v>31</v>
      </c>
      <c r="P2519" t="s">
        <v>6052</v>
      </c>
      <c r="Q2519" s="8">
        <v>360000</v>
      </c>
      <c r="R2519">
        <v>3</v>
      </c>
      <c r="S2519" s="8">
        <f>Table3[[#This Row],[Harga]]*Table3[[#This Row],[Quantity]]</f>
        <v>1080000</v>
      </c>
      <c r="T2519">
        <v>0.15</v>
      </c>
      <c r="U2519" s="8">
        <f>Table3[[#This Row],[Discount]]*Table3[[#This Row],[Revenue]]</f>
        <v>162000</v>
      </c>
      <c r="V2519" s="8">
        <f>Table3[[#This Row],[Revenue]]-Table3[[#This Row],[Total Discount]]</f>
        <v>918000</v>
      </c>
    </row>
    <row r="2520" spans="1:22" x14ac:dyDescent="0.35">
      <c r="A2520">
        <v>2516</v>
      </c>
      <c r="B2520" t="s">
        <v>6053</v>
      </c>
      <c r="C2520" s="5">
        <v>42356</v>
      </c>
      <c r="D2520" s="6">
        <v>2015</v>
      </c>
      <c r="E2520" s="5" t="s">
        <v>66</v>
      </c>
      <c r="F2520" s="7">
        <v>18</v>
      </c>
      <c r="G2520" t="s">
        <v>67</v>
      </c>
      <c r="H2520" t="s">
        <v>25</v>
      </c>
      <c r="I2520" t="s">
        <v>431</v>
      </c>
      <c r="J2520" t="s">
        <v>75</v>
      </c>
      <c r="K2520" t="s">
        <v>651</v>
      </c>
      <c r="L2520">
        <v>44105</v>
      </c>
      <c r="M2520" t="s">
        <v>1391</v>
      </c>
      <c r="N2520" t="s">
        <v>40</v>
      </c>
      <c r="O2520" t="s">
        <v>63</v>
      </c>
      <c r="P2520" t="s">
        <v>1392</v>
      </c>
      <c r="Q2520" s="8">
        <v>59000</v>
      </c>
      <c r="R2520">
        <v>4</v>
      </c>
      <c r="S2520" s="8">
        <f>Table3[[#This Row],[Harga]]*Table3[[#This Row],[Quantity]]</f>
        <v>236000</v>
      </c>
      <c r="T2520">
        <v>0.2</v>
      </c>
      <c r="U2520" s="8">
        <f>Table3[[#This Row],[Discount]]*Table3[[#This Row],[Revenue]]</f>
        <v>47200</v>
      </c>
      <c r="V2520" s="8">
        <f>Table3[[#This Row],[Revenue]]-Table3[[#This Row],[Total Discount]]</f>
        <v>188800</v>
      </c>
    </row>
    <row r="2521" spans="1:22" x14ac:dyDescent="0.35">
      <c r="A2521">
        <v>2517</v>
      </c>
      <c r="B2521" t="s">
        <v>6054</v>
      </c>
      <c r="C2521" s="5">
        <v>42621</v>
      </c>
      <c r="D2521" s="6">
        <v>2016</v>
      </c>
      <c r="E2521" s="5" t="s">
        <v>111</v>
      </c>
      <c r="F2521" s="7">
        <v>8</v>
      </c>
      <c r="G2521" t="s">
        <v>116</v>
      </c>
      <c r="H2521" t="s">
        <v>131</v>
      </c>
      <c r="I2521" t="s">
        <v>6055</v>
      </c>
      <c r="J2521" t="s">
        <v>27</v>
      </c>
      <c r="K2521" t="s">
        <v>213</v>
      </c>
      <c r="L2521">
        <v>28110</v>
      </c>
      <c r="M2521" t="s">
        <v>2145</v>
      </c>
      <c r="N2521" t="s">
        <v>135</v>
      </c>
      <c r="O2521" t="s">
        <v>162</v>
      </c>
      <c r="P2521" t="s">
        <v>2146</v>
      </c>
      <c r="Q2521" s="8">
        <v>33000</v>
      </c>
      <c r="R2521">
        <v>4</v>
      </c>
      <c r="S2521" s="8">
        <f>Table3[[#This Row],[Harga]]*Table3[[#This Row],[Quantity]]</f>
        <v>132000</v>
      </c>
      <c r="T2521">
        <v>0.2</v>
      </c>
      <c r="U2521" s="8">
        <f>Table3[[#This Row],[Discount]]*Table3[[#This Row],[Revenue]]</f>
        <v>26400</v>
      </c>
      <c r="V2521" s="8">
        <f>Table3[[#This Row],[Revenue]]-Table3[[#This Row],[Total Discount]]</f>
        <v>105600</v>
      </c>
    </row>
    <row r="2522" spans="1:22" x14ac:dyDescent="0.35">
      <c r="A2522">
        <v>2518</v>
      </c>
      <c r="B2522" t="s">
        <v>6056</v>
      </c>
      <c r="C2522" s="5">
        <v>42527</v>
      </c>
      <c r="D2522" s="6">
        <v>2016</v>
      </c>
      <c r="E2522" s="5" t="s">
        <v>34</v>
      </c>
      <c r="F2522" s="7">
        <v>6</v>
      </c>
      <c r="G2522" t="s">
        <v>35</v>
      </c>
      <c r="H2522" t="s">
        <v>139</v>
      </c>
      <c r="I2522" t="s">
        <v>3063</v>
      </c>
      <c r="J2522" t="s">
        <v>37</v>
      </c>
      <c r="K2522" t="s">
        <v>329</v>
      </c>
      <c r="L2522">
        <v>1852</v>
      </c>
      <c r="M2522" t="s">
        <v>4190</v>
      </c>
      <c r="N2522" t="s">
        <v>40</v>
      </c>
      <c r="O2522" t="s">
        <v>63</v>
      </c>
      <c r="P2522" t="s">
        <v>4191</v>
      </c>
      <c r="Q2522" s="8">
        <v>185000</v>
      </c>
      <c r="R2522">
        <v>4</v>
      </c>
      <c r="S2522" s="8">
        <f>Table3[[#This Row],[Harga]]*Table3[[#This Row],[Quantity]]</f>
        <v>740000</v>
      </c>
      <c r="T2522">
        <v>0</v>
      </c>
      <c r="U2522" s="8">
        <f>Table3[[#This Row],[Discount]]*Table3[[#This Row],[Revenue]]</f>
        <v>0</v>
      </c>
      <c r="V2522" s="8">
        <f>Table3[[#This Row],[Revenue]]-Table3[[#This Row],[Total Discount]]</f>
        <v>740000</v>
      </c>
    </row>
    <row r="2523" spans="1:22" x14ac:dyDescent="0.35">
      <c r="A2523">
        <v>2519</v>
      </c>
      <c r="B2523" t="s">
        <v>6057</v>
      </c>
      <c r="C2523" s="5">
        <v>42174</v>
      </c>
      <c r="D2523" s="6">
        <v>2015</v>
      </c>
      <c r="E2523" s="5" t="s">
        <v>34</v>
      </c>
      <c r="F2523" s="7">
        <v>19</v>
      </c>
      <c r="G2523" t="s">
        <v>24</v>
      </c>
      <c r="H2523" t="s">
        <v>131</v>
      </c>
      <c r="I2523" t="s">
        <v>2405</v>
      </c>
      <c r="J2523" t="s">
        <v>75</v>
      </c>
      <c r="K2523" t="s">
        <v>213</v>
      </c>
      <c r="L2523">
        <v>75081</v>
      </c>
      <c r="M2523" t="s">
        <v>5286</v>
      </c>
      <c r="N2523" t="s">
        <v>40</v>
      </c>
      <c r="O2523" t="s">
        <v>71</v>
      </c>
      <c r="P2523" t="s">
        <v>5287</v>
      </c>
      <c r="Q2523" s="8">
        <v>15000</v>
      </c>
      <c r="R2523">
        <v>2</v>
      </c>
      <c r="S2523" s="8">
        <f>Table3[[#This Row],[Harga]]*Table3[[#This Row],[Quantity]]</f>
        <v>30000</v>
      </c>
      <c r="T2523">
        <v>0.8</v>
      </c>
      <c r="U2523" s="8">
        <f>Table3[[#This Row],[Discount]]*Table3[[#This Row],[Revenue]]</f>
        <v>24000</v>
      </c>
      <c r="V2523" s="8">
        <f>Table3[[#This Row],[Revenue]]-Table3[[#This Row],[Total Discount]]</f>
        <v>6000</v>
      </c>
    </row>
    <row r="2524" spans="1:22" x14ac:dyDescent="0.35">
      <c r="A2524">
        <v>2520</v>
      </c>
      <c r="B2524" t="s">
        <v>6058</v>
      </c>
      <c r="C2524" s="5">
        <v>42068</v>
      </c>
      <c r="D2524" s="6">
        <v>2015</v>
      </c>
      <c r="E2524" s="5" t="s">
        <v>159</v>
      </c>
      <c r="F2524" s="7">
        <v>5</v>
      </c>
      <c r="G2524" t="s">
        <v>35</v>
      </c>
      <c r="H2524" t="s">
        <v>25</v>
      </c>
      <c r="I2524" t="s">
        <v>2433</v>
      </c>
      <c r="J2524" t="s">
        <v>37</v>
      </c>
      <c r="K2524" t="s">
        <v>118</v>
      </c>
      <c r="L2524">
        <v>19120</v>
      </c>
      <c r="M2524" t="s">
        <v>6059</v>
      </c>
      <c r="N2524" t="s">
        <v>135</v>
      </c>
      <c r="O2524" t="s">
        <v>136</v>
      </c>
      <c r="P2524" t="s">
        <v>6060</v>
      </c>
      <c r="Q2524" s="8">
        <v>467000</v>
      </c>
      <c r="R2524">
        <v>7</v>
      </c>
      <c r="S2524" s="8">
        <f>Table3[[#This Row],[Harga]]*Table3[[#This Row],[Quantity]]</f>
        <v>3269000</v>
      </c>
      <c r="T2524">
        <v>0.4</v>
      </c>
      <c r="U2524" s="8">
        <f>Table3[[#This Row],[Discount]]*Table3[[#This Row],[Revenue]]</f>
        <v>1307600</v>
      </c>
      <c r="V2524" s="8">
        <f>Table3[[#This Row],[Revenue]]-Table3[[#This Row],[Total Discount]]</f>
        <v>1961400</v>
      </c>
    </row>
    <row r="2525" spans="1:22" x14ac:dyDescent="0.35">
      <c r="A2525">
        <v>2521</v>
      </c>
      <c r="B2525" t="s">
        <v>6061</v>
      </c>
      <c r="C2525" s="5">
        <v>42951</v>
      </c>
      <c r="D2525" s="6">
        <v>2017</v>
      </c>
      <c r="E2525" s="5" t="s">
        <v>93</v>
      </c>
      <c r="F2525" s="7">
        <v>4</v>
      </c>
      <c r="G2525" t="s">
        <v>24</v>
      </c>
      <c r="H2525" t="s">
        <v>25</v>
      </c>
      <c r="I2525" t="s">
        <v>2291</v>
      </c>
      <c r="J2525" t="s">
        <v>37</v>
      </c>
      <c r="K2525" t="s">
        <v>500</v>
      </c>
      <c r="L2525">
        <v>80538</v>
      </c>
      <c r="M2525" t="s">
        <v>6062</v>
      </c>
      <c r="N2525" t="s">
        <v>40</v>
      </c>
      <c r="O2525" t="s">
        <v>63</v>
      </c>
      <c r="P2525" t="s">
        <v>6063</v>
      </c>
      <c r="Q2525" s="8">
        <v>8000</v>
      </c>
      <c r="R2525">
        <v>2</v>
      </c>
      <c r="S2525" s="8">
        <f>Table3[[#This Row],[Harga]]*Table3[[#This Row],[Quantity]]</f>
        <v>16000</v>
      </c>
      <c r="T2525">
        <v>0.2</v>
      </c>
      <c r="U2525" s="8">
        <f>Table3[[#This Row],[Discount]]*Table3[[#This Row],[Revenue]]</f>
        <v>3200</v>
      </c>
      <c r="V2525" s="8">
        <f>Table3[[#This Row],[Revenue]]-Table3[[#This Row],[Total Discount]]</f>
        <v>12800</v>
      </c>
    </row>
    <row r="2526" spans="1:22" x14ac:dyDescent="0.35">
      <c r="A2526">
        <v>2522</v>
      </c>
      <c r="B2526" t="s">
        <v>6064</v>
      </c>
      <c r="C2526" s="5">
        <v>43099</v>
      </c>
      <c r="D2526" s="6">
        <v>2017</v>
      </c>
      <c r="E2526" s="5" t="s">
        <v>66</v>
      </c>
      <c r="F2526" s="7">
        <v>30</v>
      </c>
      <c r="G2526" t="s">
        <v>35</v>
      </c>
      <c r="H2526" t="s">
        <v>59</v>
      </c>
      <c r="I2526" t="s">
        <v>6055</v>
      </c>
      <c r="J2526" t="s">
        <v>27</v>
      </c>
      <c r="K2526" t="s">
        <v>38</v>
      </c>
      <c r="L2526">
        <v>80538</v>
      </c>
      <c r="M2526" t="s">
        <v>582</v>
      </c>
      <c r="N2526" t="s">
        <v>40</v>
      </c>
      <c r="O2526" t="s">
        <v>180</v>
      </c>
      <c r="P2526" t="s">
        <v>583</v>
      </c>
      <c r="Q2526" s="8">
        <v>8000</v>
      </c>
      <c r="R2526">
        <v>3</v>
      </c>
      <c r="S2526" s="8">
        <f>Table3[[#This Row],[Harga]]*Table3[[#This Row],[Quantity]]</f>
        <v>24000</v>
      </c>
      <c r="T2526">
        <v>0.2</v>
      </c>
      <c r="U2526" s="8">
        <f>Table3[[#This Row],[Discount]]*Table3[[#This Row],[Revenue]]</f>
        <v>4800</v>
      </c>
      <c r="V2526" s="8">
        <f>Table3[[#This Row],[Revenue]]-Table3[[#This Row],[Total Discount]]</f>
        <v>19200</v>
      </c>
    </row>
    <row r="2527" spans="1:22" x14ac:dyDescent="0.35">
      <c r="A2527">
        <v>2523</v>
      </c>
      <c r="B2527" t="s">
        <v>6065</v>
      </c>
      <c r="C2527" s="5">
        <v>42147</v>
      </c>
      <c r="D2527" s="6">
        <v>2015</v>
      </c>
      <c r="E2527" s="5" t="s">
        <v>87</v>
      </c>
      <c r="F2527" s="7">
        <v>23</v>
      </c>
      <c r="G2527" t="s">
        <v>67</v>
      </c>
      <c r="H2527" t="s">
        <v>139</v>
      </c>
      <c r="I2527" t="s">
        <v>589</v>
      </c>
      <c r="J2527" t="s">
        <v>37</v>
      </c>
      <c r="K2527" t="s">
        <v>141</v>
      </c>
      <c r="L2527">
        <v>2895</v>
      </c>
      <c r="M2527" t="s">
        <v>6066</v>
      </c>
      <c r="N2527" t="s">
        <v>40</v>
      </c>
      <c r="O2527" t="s">
        <v>84</v>
      </c>
      <c r="P2527" t="s">
        <v>6067</v>
      </c>
      <c r="Q2527" s="8">
        <v>52000</v>
      </c>
      <c r="R2527">
        <v>3</v>
      </c>
      <c r="S2527" s="8">
        <f>Table3[[#This Row],[Harga]]*Table3[[#This Row],[Quantity]]</f>
        <v>156000</v>
      </c>
      <c r="T2527">
        <v>0</v>
      </c>
      <c r="U2527" s="8">
        <f>Table3[[#This Row],[Discount]]*Table3[[#This Row],[Revenue]]</f>
        <v>0</v>
      </c>
      <c r="V2527" s="8">
        <f>Table3[[#This Row],[Revenue]]-Table3[[#This Row],[Total Discount]]</f>
        <v>156000</v>
      </c>
    </row>
    <row r="2528" spans="1:22" x14ac:dyDescent="0.35">
      <c r="A2528">
        <v>2524</v>
      </c>
      <c r="B2528" t="s">
        <v>6068</v>
      </c>
      <c r="C2528" s="5">
        <v>41979</v>
      </c>
      <c r="D2528" s="6">
        <v>2014</v>
      </c>
      <c r="E2528" s="5" t="s">
        <v>66</v>
      </c>
      <c r="F2528" s="7">
        <v>6</v>
      </c>
      <c r="G2528" t="s">
        <v>51</v>
      </c>
      <c r="H2528" t="s">
        <v>25</v>
      </c>
      <c r="I2528" t="s">
        <v>1544</v>
      </c>
      <c r="J2528" t="s">
        <v>27</v>
      </c>
      <c r="K2528" t="s">
        <v>354</v>
      </c>
      <c r="L2528">
        <v>60610</v>
      </c>
      <c r="M2528" t="s">
        <v>3492</v>
      </c>
      <c r="N2528" t="s">
        <v>40</v>
      </c>
      <c r="O2528" t="s">
        <v>78</v>
      </c>
      <c r="P2528" t="s">
        <v>3493</v>
      </c>
      <c r="Q2528" s="8">
        <v>36000</v>
      </c>
      <c r="R2528">
        <v>4</v>
      </c>
      <c r="S2528" s="8">
        <f>Table3[[#This Row],[Harga]]*Table3[[#This Row],[Quantity]]</f>
        <v>144000</v>
      </c>
      <c r="T2528">
        <v>0.8</v>
      </c>
      <c r="U2528" s="8">
        <f>Table3[[#This Row],[Discount]]*Table3[[#This Row],[Revenue]]</f>
        <v>115200</v>
      </c>
      <c r="V2528" s="8">
        <f>Table3[[#This Row],[Revenue]]-Table3[[#This Row],[Total Discount]]</f>
        <v>28800</v>
      </c>
    </row>
    <row r="2529" spans="1:22" x14ac:dyDescent="0.35">
      <c r="A2529">
        <v>2525</v>
      </c>
      <c r="B2529" t="s">
        <v>6069</v>
      </c>
      <c r="C2529" s="5">
        <v>42223</v>
      </c>
      <c r="D2529" s="6">
        <v>2015</v>
      </c>
      <c r="E2529" s="5" t="s">
        <v>93</v>
      </c>
      <c r="F2529" s="7">
        <v>7</v>
      </c>
      <c r="G2529" t="s">
        <v>35</v>
      </c>
      <c r="H2529" t="s">
        <v>25</v>
      </c>
      <c r="I2529" t="s">
        <v>269</v>
      </c>
      <c r="J2529" t="s">
        <v>75</v>
      </c>
      <c r="K2529" t="s">
        <v>133</v>
      </c>
      <c r="L2529">
        <v>93309</v>
      </c>
      <c r="M2529" t="s">
        <v>913</v>
      </c>
      <c r="N2529" t="s">
        <v>40</v>
      </c>
      <c r="O2529" t="s">
        <v>71</v>
      </c>
      <c r="P2529" t="s">
        <v>914</v>
      </c>
      <c r="Q2529" s="8">
        <v>5000</v>
      </c>
      <c r="R2529">
        <v>3</v>
      </c>
      <c r="S2529" s="8">
        <f>Table3[[#This Row],[Harga]]*Table3[[#This Row],[Quantity]]</f>
        <v>15000</v>
      </c>
      <c r="T2529">
        <v>0.2</v>
      </c>
      <c r="U2529" s="8">
        <f>Table3[[#This Row],[Discount]]*Table3[[#This Row],[Revenue]]</f>
        <v>3000</v>
      </c>
      <c r="V2529" s="8">
        <f>Table3[[#This Row],[Revenue]]-Table3[[#This Row],[Total Discount]]</f>
        <v>12000</v>
      </c>
    </row>
    <row r="2530" spans="1:22" x14ac:dyDescent="0.35">
      <c r="A2530">
        <v>2526</v>
      </c>
      <c r="B2530" t="s">
        <v>6070</v>
      </c>
      <c r="C2530" s="5">
        <v>41715</v>
      </c>
      <c r="D2530" s="6">
        <v>2014</v>
      </c>
      <c r="E2530" s="5" t="s">
        <v>159</v>
      </c>
      <c r="F2530" s="7">
        <v>17</v>
      </c>
      <c r="G2530" t="s">
        <v>51</v>
      </c>
      <c r="H2530" t="s">
        <v>139</v>
      </c>
      <c r="I2530" t="s">
        <v>3658</v>
      </c>
      <c r="J2530" t="s">
        <v>27</v>
      </c>
      <c r="K2530" t="s">
        <v>28</v>
      </c>
      <c r="L2530">
        <v>75217</v>
      </c>
      <c r="M2530" t="s">
        <v>1893</v>
      </c>
      <c r="N2530" t="s">
        <v>40</v>
      </c>
      <c r="O2530" t="s">
        <v>96</v>
      </c>
      <c r="P2530" t="s">
        <v>1894</v>
      </c>
      <c r="Q2530" s="8">
        <v>20000</v>
      </c>
      <c r="R2530">
        <v>2</v>
      </c>
      <c r="S2530" s="8">
        <f>Table3[[#This Row],[Harga]]*Table3[[#This Row],[Quantity]]</f>
        <v>40000</v>
      </c>
      <c r="T2530">
        <v>0.2</v>
      </c>
      <c r="U2530" s="8">
        <f>Table3[[#This Row],[Discount]]*Table3[[#This Row],[Revenue]]</f>
        <v>8000</v>
      </c>
      <c r="V2530" s="8">
        <f>Table3[[#This Row],[Revenue]]-Table3[[#This Row],[Total Discount]]</f>
        <v>32000</v>
      </c>
    </row>
    <row r="2531" spans="1:22" x14ac:dyDescent="0.35">
      <c r="A2531">
        <v>2527</v>
      </c>
      <c r="B2531" t="s">
        <v>6071</v>
      </c>
      <c r="C2531" s="5">
        <v>42089</v>
      </c>
      <c r="D2531" s="6">
        <v>2015</v>
      </c>
      <c r="E2531" s="5" t="s">
        <v>159</v>
      </c>
      <c r="F2531" s="7">
        <v>26</v>
      </c>
      <c r="G2531" t="s">
        <v>51</v>
      </c>
      <c r="H2531" t="s">
        <v>139</v>
      </c>
      <c r="I2531" t="s">
        <v>2157</v>
      </c>
      <c r="J2531" t="s">
        <v>27</v>
      </c>
      <c r="K2531" t="s">
        <v>127</v>
      </c>
      <c r="L2531">
        <v>19140</v>
      </c>
      <c r="M2531" t="s">
        <v>382</v>
      </c>
      <c r="N2531" t="s">
        <v>40</v>
      </c>
      <c r="O2531" t="s">
        <v>63</v>
      </c>
      <c r="P2531" t="s">
        <v>383</v>
      </c>
      <c r="Q2531" s="8">
        <v>59000</v>
      </c>
      <c r="R2531">
        <v>6</v>
      </c>
      <c r="S2531" s="8">
        <f>Table3[[#This Row],[Harga]]*Table3[[#This Row],[Quantity]]</f>
        <v>354000</v>
      </c>
      <c r="T2531">
        <v>0.2</v>
      </c>
      <c r="U2531" s="8">
        <f>Table3[[#This Row],[Discount]]*Table3[[#This Row],[Revenue]]</f>
        <v>70800</v>
      </c>
      <c r="V2531" s="8">
        <f>Table3[[#This Row],[Revenue]]-Table3[[#This Row],[Total Discount]]</f>
        <v>283200</v>
      </c>
    </row>
    <row r="2532" spans="1:22" x14ac:dyDescent="0.35">
      <c r="A2532">
        <v>2528</v>
      </c>
      <c r="B2532" t="s">
        <v>6072</v>
      </c>
      <c r="C2532" s="5">
        <v>41987</v>
      </c>
      <c r="D2532" s="6">
        <v>2014</v>
      </c>
      <c r="E2532" s="5" t="s">
        <v>66</v>
      </c>
      <c r="F2532" s="7">
        <v>14</v>
      </c>
      <c r="G2532" t="s">
        <v>35</v>
      </c>
      <c r="H2532" t="s">
        <v>131</v>
      </c>
      <c r="I2532" t="s">
        <v>1421</v>
      </c>
      <c r="J2532" t="s">
        <v>27</v>
      </c>
      <c r="K2532" t="s">
        <v>274</v>
      </c>
      <c r="L2532">
        <v>32725</v>
      </c>
      <c r="M2532" t="s">
        <v>3659</v>
      </c>
      <c r="N2532" t="s">
        <v>30</v>
      </c>
      <c r="O2532" t="s">
        <v>108</v>
      </c>
      <c r="P2532" t="s">
        <v>3660</v>
      </c>
      <c r="Q2532" s="8">
        <v>367000</v>
      </c>
      <c r="R2532">
        <v>4</v>
      </c>
      <c r="S2532" s="8">
        <f>Table3[[#This Row],[Harga]]*Table3[[#This Row],[Quantity]]</f>
        <v>1468000</v>
      </c>
      <c r="T2532">
        <v>0.2</v>
      </c>
      <c r="U2532" s="8">
        <f>Table3[[#This Row],[Discount]]*Table3[[#This Row],[Revenue]]</f>
        <v>293600</v>
      </c>
      <c r="V2532" s="8">
        <f>Table3[[#This Row],[Revenue]]-Table3[[#This Row],[Total Discount]]</f>
        <v>1174400</v>
      </c>
    </row>
    <row r="2533" spans="1:22" x14ac:dyDescent="0.35">
      <c r="A2533">
        <v>2529</v>
      </c>
      <c r="B2533" t="s">
        <v>6073</v>
      </c>
      <c r="C2533" s="5">
        <v>42266</v>
      </c>
      <c r="D2533" s="6">
        <v>2015</v>
      </c>
      <c r="E2533" s="5" t="s">
        <v>111</v>
      </c>
      <c r="F2533" s="7">
        <v>19</v>
      </c>
      <c r="G2533" t="s">
        <v>35</v>
      </c>
      <c r="H2533" t="s">
        <v>139</v>
      </c>
      <c r="I2533" t="s">
        <v>2410</v>
      </c>
      <c r="J2533" t="s">
        <v>37</v>
      </c>
      <c r="K2533" t="s">
        <v>274</v>
      </c>
      <c r="L2533">
        <v>31907</v>
      </c>
      <c r="M2533" t="s">
        <v>6074</v>
      </c>
      <c r="N2533" t="s">
        <v>135</v>
      </c>
      <c r="O2533" t="s">
        <v>162</v>
      </c>
      <c r="P2533" t="s">
        <v>6075</v>
      </c>
      <c r="Q2533" s="8">
        <v>67000</v>
      </c>
      <c r="R2533">
        <v>4</v>
      </c>
      <c r="S2533" s="8">
        <f>Table3[[#This Row],[Harga]]*Table3[[#This Row],[Quantity]]</f>
        <v>268000</v>
      </c>
      <c r="T2533">
        <v>0</v>
      </c>
      <c r="U2533" s="8">
        <f>Table3[[#This Row],[Discount]]*Table3[[#This Row],[Revenue]]</f>
        <v>0</v>
      </c>
      <c r="V2533" s="8">
        <f>Table3[[#This Row],[Revenue]]-Table3[[#This Row],[Total Discount]]</f>
        <v>268000</v>
      </c>
    </row>
    <row r="2534" spans="1:22" x14ac:dyDescent="0.35">
      <c r="A2534">
        <v>2530</v>
      </c>
      <c r="B2534" t="s">
        <v>6076</v>
      </c>
      <c r="C2534" s="5">
        <v>42850</v>
      </c>
      <c r="D2534" s="6">
        <v>2017</v>
      </c>
      <c r="E2534" s="5" t="s">
        <v>58</v>
      </c>
      <c r="F2534" s="7">
        <v>25</v>
      </c>
      <c r="G2534" t="s">
        <v>67</v>
      </c>
      <c r="H2534" t="s">
        <v>25</v>
      </c>
      <c r="I2534" t="s">
        <v>269</v>
      </c>
      <c r="J2534" t="s">
        <v>75</v>
      </c>
      <c r="K2534" t="s">
        <v>369</v>
      </c>
      <c r="L2534">
        <v>37211</v>
      </c>
      <c r="M2534" t="s">
        <v>1122</v>
      </c>
      <c r="N2534" t="s">
        <v>40</v>
      </c>
      <c r="O2534" t="s">
        <v>96</v>
      </c>
      <c r="P2534" t="s">
        <v>1123</v>
      </c>
      <c r="Q2534" s="8">
        <v>10000</v>
      </c>
      <c r="R2534">
        <v>9</v>
      </c>
      <c r="S2534" s="8">
        <f>Table3[[#This Row],[Harga]]*Table3[[#This Row],[Quantity]]</f>
        <v>90000</v>
      </c>
      <c r="T2534">
        <v>0.2</v>
      </c>
      <c r="U2534" s="8">
        <f>Table3[[#This Row],[Discount]]*Table3[[#This Row],[Revenue]]</f>
        <v>18000</v>
      </c>
      <c r="V2534" s="8">
        <f>Table3[[#This Row],[Revenue]]-Table3[[#This Row],[Total Discount]]</f>
        <v>72000</v>
      </c>
    </row>
    <row r="2535" spans="1:22" x14ac:dyDescent="0.35">
      <c r="A2535">
        <v>2531</v>
      </c>
      <c r="B2535" t="s">
        <v>6077</v>
      </c>
      <c r="C2535" s="5">
        <v>41930</v>
      </c>
      <c r="D2535" s="6">
        <v>2014</v>
      </c>
      <c r="E2535" s="5" t="s">
        <v>44</v>
      </c>
      <c r="F2535" s="7">
        <v>18</v>
      </c>
      <c r="G2535" t="s">
        <v>67</v>
      </c>
      <c r="H2535" t="s">
        <v>25</v>
      </c>
      <c r="I2535" t="s">
        <v>3056</v>
      </c>
      <c r="J2535" t="s">
        <v>37</v>
      </c>
      <c r="K2535" t="s">
        <v>28</v>
      </c>
      <c r="L2535">
        <v>19134</v>
      </c>
      <c r="M2535" t="s">
        <v>1733</v>
      </c>
      <c r="N2535" t="s">
        <v>40</v>
      </c>
      <c r="O2535" t="s">
        <v>143</v>
      </c>
      <c r="P2535" t="s">
        <v>1734</v>
      </c>
      <c r="Q2535" s="8">
        <v>22000</v>
      </c>
      <c r="R2535">
        <v>6</v>
      </c>
      <c r="S2535" s="8">
        <f>Table3[[#This Row],[Harga]]*Table3[[#This Row],[Quantity]]</f>
        <v>132000</v>
      </c>
      <c r="T2535">
        <v>0.2</v>
      </c>
      <c r="U2535" s="8">
        <f>Table3[[#This Row],[Discount]]*Table3[[#This Row],[Revenue]]</f>
        <v>26400</v>
      </c>
      <c r="V2535" s="8">
        <f>Table3[[#This Row],[Revenue]]-Table3[[#This Row],[Total Discount]]</f>
        <v>105600</v>
      </c>
    </row>
    <row r="2536" spans="1:22" x14ac:dyDescent="0.35">
      <c r="A2536">
        <v>2532</v>
      </c>
      <c r="B2536" t="s">
        <v>6078</v>
      </c>
      <c r="C2536" s="5">
        <v>42321</v>
      </c>
      <c r="D2536" s="6">
        <v>2015</v>
      </c>
      <c r="E2536" s="5" t="s">
        <v>23</v>
      </c>
      <c r="F2536" s="7">
        <v>13</v>
      </c>
      <c r="G2536" t="s">
        <v>67</v>
      </c>
      <c r="H2536" t="s">
        <v>25</v>
      </c>
      <c r="I2536" t="s">
        <v>2342</v>
      </c>
      <c r="J2536" t="s">
        <v>27</v>
      </c>
      <c r="K2536" t="s">
        <v>118</v>
      </c>
      <c r="L2536">
        <v>60610</v>
      </c>
      <c r="M2536" t="s">
        <v>6079</v>
      </c>
      <c r="N2536" t="s">
        <v>30</v>
      </c>
      <c r="O2536" t="s">
        <v>55</v>
      </c>
      <c r="P2536" t="s">
        <v>6080</v>
      </c>
      <c r="Q2536" s="8">
        <v>18000</v>
      </c>
      <c r="R2536">
        <v>9</v>
      </c>
      <c r="S2536" s="8">
        <f>Table3[[#This Row],[Harga]]*Table3[[#This Row],[Quantity]]</f>
        <v>162000</v>
      </c>
      <c r="T2536">
        <v>0.6</v>
      </c>
      <c r="U2536" s="8">
        <f>Table3[[#This Row],[Discount]]*Table3[[#This Row],[Revenue]]</f>
        <v>97200</v>
      </c>
      <c r="V2536" s="8">
        <f>Table3[[#This Row],[Revenue]]-Table3[[#This Row],[Total Discount]]</f>
        <v>64800</v>
      </c>
    </row>
    <row r="2537" spans="1:22" x14ac:dyDescent="0.35">
      <c r="A2537">
        <v>2533</v>
      </c>
      <c r="B2537" t="s">
        <v>6081</v>
      </c>
      <c r="C2537" s="5">
        <v>42400</v>
      </c>
      <c r="D2537" s="6">
        <v>2016</v>
      </c>
      <c r="E2537" s="5" t="s">
        <v>115</v>
      </c>
      <c r="F2537" s="7">
        <v>31</v>
      </c>
      <c r="G2537" t="s">
        <v>24</v>
      </c>
      <c r="H2537" t="s">
        <v>59</v>
      </c>
      <c r="I2537" t="s">
        <v>2573</v>
      </c>
      <c r="J2537" t="s">
        <v>27</v>
      </c>
      <c r="K2537" t="s">
        <v>113</v>
      </c>
      <c r="L2537">
        <v>75220</v>
      </c>
      <c r="M2537" t="s">
        <v>3555</v>
      </c>
      <c r="N2537" t="s">
        <v>40</v>
      </c>
      <c r="O2537" t="s">
        <v>63</v>
      </c>
      <c r="P2537" t="s">
        <v>3556</v>
      </c>
      <c r="Q2537" s="8">
        <v>26000</v>
      </c>
      <c r="R2537">
        <v>3</v>
      </c>
      <c r="S2537" s="8">
        <f>Table3[[#This Row],[Harga]]*Table3[[#This Row],[Quantity]]</f>
        <v>78000</v>
      </c>
      <c r="T2537">
        <v>0.2</v>
      </c>
      <c r="U2537" s="8">
        <f>Table3[[#This Row],[Discount]]*Table3[[#This Row],[Revenue]]</f>
        <v>15600</v>
      </c>
      <c r="V2537" s="8">
        <f>Table3[[#This Row],[Revenue]]-Table3[[#This Row],[Total Discount]]</f>
        <v>62400</v>
      </c>
    </row>
    <row r="2538" spans="1:22" x14ac:dyDescent="0.35">
      <c r="A2538">
        <v>2534</v>
      </c>
      <c r="B2538" t="s">
        <v>6082</v>
      </c>
      <c r="C2538" s="5">
        <v>42691</v>
      </c>
      <c r="D2538" s="6">
        <v>2016</v>
      </c>
      <c r="E2538" s="5" t="s">
        <v>23</v>
      </c>
      <c r="F2538" s="7">
        <v>17</v>
      </c>
      <c r="G2538" t="s">
        <v>51</v>
      </c>
      <c r="H2538" t="s">
        <v>59</v>
      </c>
      <c r="I2538" t="s">
        <v>1630</v>
      </c>
      <c r="J2538" t="s">
        <v>27</v>
      </c>
      <c r="K2538" t="s">
        <v>53</v>
      </c>
      <c r="L2538">
        <v>88220</v>
      </c>
      <c r="M2538" t="s">
        <v>1946</v>
      </c>
      <c r="N2538" t="s">
        <v>40</v>
      </c>
      <c r="O2538" t="s">
        <v>71</v>
      </c>
      <c r="P2538" t="s">
        <v>1947</v>
      </c>
      <c r="Q2538" s="8">
        <v>3000</v>
      </c>
      <c r="R2538">
        <v>3</v>
      </c>
      <c r="S2538" s="8">
        <f>Table3[[#This Row],[Harga]]*Table3[[#This Row],[Quantity]]</f>
        <v>9000</v>
      </c>
      <c r="T2538">
        <v>0.2</v>
      </c>
      <c r="U2538" s="8">
        <f>Table3[[#This Row],[Discount]]*Table3[[#This Row],[Revenue]]</f>
        <v>1800</v>
      </c>
      <c r="V2538" s="8">
        <f>Table3[[#This Row],[Revenue]]-Table3[[#This Row],[Total Discount]]</f>
        <v>7200</v>
      </c>
    </row>
    <row r="2539" spans="1:22" x14ac:dyDescent="0.35">
      <c r="A2539">
        <v>2535</v>
      </c>
      <c r="B2539" t="s">
        <v>6083</v>
      </c>
      <c r="C2539" s="5">
        <v>42941</v>
      </c>
      <c r="D2539" s="6">
        <v>2017</v>
      </c>
      <c r="E2539" s="5" t="s">
        <v>104</v>
      </c>
      <c r="F2539" s="7">
        <v>25</v>
      </c>
      <c r="G2539" t="s">
        <v>24</v>
      </c>
      <c r="H2539" t="s">
        <v>25</v>
      </c>
      <c r="I2539" t="s">
        <v>5264</v>
      </c>
      <c r="J2539" t="s">
        <v>27</v>
      </c>
      <c r="K2539" t="s">
        <v>188</v>
      </c>
      <c r="L2539">
        <v>19134</v>
      </c>
      <c r="M2539" t="s">
        <v>6084</v>
      </c>
      <c r="N2539" t="s">
        <v>40</v>
      </c>
      <c r="O2539" t="s">
        <v>41</v>
      </c>
      <c r="P2539" t="s">
        <v>6085</v>
      </c>
      <c r="Q2539" s="8">
        <v>4000</v>
      </c>
      <c r="R2539">
        <v>1</v>
      </c>
      <c r="S2539" s="8">
        <f>Table3[[#This Row],[Harga]]*Table3[[#This Row],[Quantity]]</f>
        <v>4000</v>
      </c>
      <c r="T2539">
        <v>0.2</v>
      </c>
      <c r="U2539" s="8">
        <f>Table3[[#This Row],[Discount]]*Table3[[#This Row],[Revenue]]</f>
        <v>800</v>
      </c>
      <c r="V2539" s="8">
        <f>Table3[[#This Row],[Revenue]]-Table3[[#This Row],[Total Discount]]</f>
        <v>3200</v>
      </c>
    </row>
    <row r="2540" spans="1:22" x14ac:dyDescent="0.35">
      <c r="A2540">
        <v>2536</v>
      </c>
      <c r="B2540" t="s">
        <v>6086</v>
      </c>
      <c r="C2540" s="5">
        <v>43050</v>
      </c>
      <c r="D2540" s="6">
        <v>2017</v>
      </c>
      <c r="E2540" s="5" t="s">
        <v>23</v>
      </c>
      <c r="F2540" s="7">
        <v>11</v>
      </c>
      <c r="G2540" t="s">
        <v>67</v>
      </c>
      <c r="H2540" t="s">
        <v>131</v>
      </c>
      <c r="I2540" t="s">
        <v>1793</v>
      </c>
      <c r="J2540" t="s">
        <v>27</v>
      </c>
      <c r="K2540" t="s">
        <v>354</v>
      </c>
      <c r="L2540">
        <v>10009</v>
      </c>
      <c r="M2540" t="s">
        <v>2534</v>
      </c>
      <c r="N2540" t="s">
        <v>40</v>
      </c>
      <c r="O2540" t="s">
        <v>84</v>
      </c>
      <c r="P2540" t="s">
        <v>2535</v>
      </c>
      <c r="Q2540" s="8">
        <v>213000</v>
      </c>
      <c r="R2540">
        <v>1</v>
      </c>
      <c r="S2540" s="8">
        <f>Table3[[#This Row],[Harga]]*Table3[[#This Row],[Quantity]]</f>
        <v>213000</v>
      </c>
      <c r="T2540">
        <v>0</v>
      </c>
      <c r="U2540" s="8">
        <f>Table3[[#This Row],[Discount]]*Table3[[#This Row],[Revenue]]</f>
        <v>0</v>
      </c>
      <c r="V2540" s="8">
        <f>Table3[[#This Row],[Revenue]]-Table3[[#This Row],[Total Discount]]</f>
        <v>213000</v>
      </c>
    </row>
    <row r="2541" spans="1:22" x14ac:dyDescent="0.35">
      <c r="A2541">
        <v>2537</v>
      </c>
      <c r="B2541" t="s">
        <v>6087</v>
      </c>
      <c r="C2541" s="5">
        <v>42273</v>
      </c>
      <c r="D2541" s="6">
        <v>2015</v>
      </c>
      <c r="E2541" s="5" t="s">
        <v>111</v>
      </c>
      <c r="F2541" s="7">
        <v>26</v>
      </c>
      <c r="G2541" t="s">
        <v>51</v>
      </c>
      <c r="H2541" t="s">
        <v>25</v>
      </c>
      <c r="I2541" t="s">
        <v>2157</v>
      </c>
      <c r="J2541" t="s">
        <v>27</v>
      </c>
      <c r="K2541" t="s">
        <v>519</v>
      </c>
      <c r="L2541">
        <v>11572</v>
      </c>
      <c r="M2541" t="s">
        <v>5384</v>
      </c>
      <c r="N2541" t="s">
        <v>40</v>
      </c>
      <c r="O2541" t="s">
        <v>180</v>
      </c>
      <c r="P2541" t="s">
        <v>5385</v>
      </c>
      <c r="Q2541" s="8">
        <v>46000</v>
      </c>
      <c r="R2541">
        <v>3</v>
      </c>
      <c r="S2541" s="8">
        <f>Table3[[#This Row],[Harga]]*Table3[[#This Row],[Quantity]]</f>
        <v>138000</v>
      </c>
      <c r="T2541">
        <v>0</v>
      </c>
      <c r="U2541" s="8">
        <f>Table3[[#This Row],[Discount]]*Table3[[#This Row],[Revenue]]</f>
        <v>0</v>
      </c>
      <c r="V2541" s="8">
        <f>Table3[[#This Row],[Revenue]]-Table3[[#This Row],[Total Discount]]</f>
        <v>138000</v>
      </c>
    </row>
    <row r="2542" spans="1:22" x14ac:dyDescent="0.35">
      <c r="A2542">
        <v>2538</v>
      </c>
      <c r="B2542" t="s">
        <v>6088</v>
      </c>
      <c r="C2542" s="5">
        <v>41733</v>
      </c>
      <c r="D2542" s="6">
        <v>2014</v>
      </c>
      <c r="E2542" s="5" t="s">
        <v>58</v>
      </c>
      <c r="F2542" s="7">
        <v>4</v>
      </c>
      <c r="G2542" t="s">
        <v>35</v>
      </c>
      <c r="H2542" t="s">
        <v>131</v>
      </c>
      <c r="I2542" t="s">
        <v>99</v>
      </c>
      <c r="J2542" t="s">
        <v>37</v>
      </c>
      <c r="K2542" t="s">
        <v>248</v>
      </c>
      <c r="L2542">
        <v>70506</v>
      </c>
      <c r="M2542" t="s">
        <v>586</v>
      </c>
      <c r="N2542" t="s">
        <v>40</v>
      </c>
      <c r="O2542" t="s">
        <v>84</v>
      </c>
      <c r="P2542" t="s">
        <v>587</v>
      </c>
      <c r="Q2542" s="8">
        <v>38000</v>
      </c>
      <c r="R2542">
        <v>5</v>
      </c>
      <c r="S2542" s="8">
        <f>Table3[[#This Row],[Harga]]*Table3[[#This Row],[Quantity]]</f>
        <v>190000</v>
      </c>
      <c r="T2542">
        <v>0</v>
      </c>
      <c r="U2542" s="8">
        <f>Table3[[#This Row],[Discount]]*Table3[[#This Row],[Revenue]]</f>
        <v>0</v>
      </c>
      <c r="V2542" s="8">
        <f>Table3[[#This Row],[Revenue]]-Table3[[#This Row],[Total Discount]]</f>
        <v>190000</v>
      </c>
    </row>
    <row r="2543" spans="1:22" x14ac:dyDescent="0.35">
      <c r="A2543">
        <v>2539</v>
      </c>
      <c r="B2543" t="s">
        <v>6089</v>
      </c>
      <c r="C2543" s="5">
        <v>41896</v>
      </c>
      <c r="D2543" s="6">
        <v>2014</v>
      </c>
      <c r="E2543" s="5" t="s">
        <v>111</v>
      </c>
      <c r="F2543" s="7">
        <v>14</v>
      </c>
      <c r="G2543" t="s">
        <v>51</v>
      </c>
      <c r="H2543" t="s">
        <v>139</v>
      </c>
      <c r="I2543" t="s">
        <v>4100</v>
      </c>
      <c r="J2543" t="s">
        <v>27</v>
      </c>
      <c r="K2543" t="s">
        <v>420</v>
      </c>
      <c r="L2543">
        <v>10009</v>
      </c>
      <c r="M2543" t="s">
        <v>2578</v>
      </c>
      <c r="N2543" t="s">
        <v>30</v>
      </c>
      <c r="O2543" t="s">
        <v>48</v>
      </c>
      <c r="P2543" t="s">
        <v>1971</v>
      </c>
      <c r="Q2543" s="8">
        <v>172000</v>
      </c>
      <c r="R2543">
        <v>9</v>
      </c>
      <c r="S2543" s="8">
        <f>Table3[[#This Row],[Harga]]*Table3[[#This Row],[Quantity]]</f>
        <v>1548000</v>
      </c>
      <c r="T2543">
        <v>0.4</v>
      </c>
      <c r="U2543" s="8">
        <f>Table3[[#This Row],[Discount]]*Table3[[#This Row],[Revenue]]</f>
        <v>619200</v>
      </c>
      <c r="V2543" s="8">
        <f>Table3[[#This Row],[Revenue]]-Table3[[#This Row],[Total Discount]]</f>
        <v>928800</v>
      </c>
    </row>
    <row r="2544" spans="1:22" x14ac:dyDescent="0.35">
      <c r="A2544">
        <v>2540</v>
      </c>
      <c r="B2544" t="s">
        <v>6090</v>
      </c>
      <c r="C2544" s="5">
        <v>43098</v>
      </c>
      <c r="D2544" s="6">
        <v>2017</v>
      </c>
      <c r="E2544" s="5" t="s">
        <v>66</v>
      </c>
      <c r="F2544" s="7">
        <v>29</v>
      </c>
      <c r="G2544" t="s">
        <v>51</v>
      </c>
      <c r="H2544" t="s">
        <v>105</v>
      </c>
      <c r="I2544" t="s">
        <v>646</v>
      </c>
      <c r="J2544" t="s">
        <v>37</v>
      </c>
      <c r="K2544" t="s">
        <v>227</v>
      </c>
      <c r="L2544">
        <v>92804</v>
      </c>
      <c r="M2544" t="s">
        <v>3562</v>
      </c>
      <c r="N2544" t="s">
        <v>30</v>
      </c>
      <c r="O2544" t="s">
        <v>55</v>
      </c>
      <c r="P2544" t="s">
        <v>3563</v>
      </c>
      <c r="Q2544" s="8">
        <v>64000</v>
      </c>
      <c r="R2544">
        <v>8</v>
      </c>
      <c r="S2544" s="8">
        <f>Table3[[#This Row],[Harga]]*Table3[[#This Row],[Quantity]]</f>
        <v>512000</v>
      </c>
      <c r="T2544">
        <v>0</v>
      </c>
      <c r="U2544" s="8">
        <f>Table3[[#This Row],[Discount]]*Table3[[#This Row],[Revenue]]</f>
        <v>0</v>
      </c>
      <c r="V2544" s="8">
        <f>Table3[[#This Row],[Revenue]]-Table3[[#This Row],[Total Discount]]</f>
        <v>512000</v>
      </c>
    </row>
    <row r="2545" spans="1:22" x14ac:dyDescent="0.35">
      <c r="A2545">
        <v>2541</v>
      </c>
      <c r="B2545" t="s">
        <v>6091</v>
      </c>
      <c r="C2545" s="5">
        <v>42176</v>
      </c>
      <c r="D2545" s="6">
        <v>2015</v>
      </c>
      <c r="E2545" s="5" t="s">
        <v>34</v>
      </c>
      <c r="F2545" s="7">
        <v>21</v>
      </c>
      <c r="G2545" t="s">
        <v>35</v>
      </c>
      <c r="H2545" t="s">
        <v>25</v>
      </c>
      <c r="I2545" t="s">
        <v>1027</v>
      </c>
      <c r="J2545" t="s">
        <v>27</v>
      </c>
      <c r="K2545" t="s">
        <v>188</v>
      </c>
      <c r="L2545">
        <v>32725</v>
      </c>
      <c r="M2545" t="s">
        <v>2865</v>
      </c>
      <c r="N2545" t="s">
        <v>135</v>
      </c>
      <c r="O2545" t="s">
        <v>136</v>
      </c>
      <c r="P2545" t="s">
        <v>2866</v>
      </c>
      <c r="Q2545" s="8">
        <v>135000</v>
      </c>
      <c r="R2545">
        <v>3</v>
      </c>
      <c r="S2545" s="8">
        <f>Table3[[#This Row],[Harga]]*Table3[[#This Row],[Quantity]]</f>
        <v>405000</v>
      </c>
      <c r="T2545">
        <v>0.2</v>
      </c>
      <c r="U2545" s="8">
        <f>Table3[[#This Row],[Discount]]*Table3[[#This Row],[Revenue]]</f>
        <v>81000</v>
      </c>
      <c r="V2545" s="8">
        <f>Table3[[#This Row],[Revenue]]-Table3[[#This Row],[Total Discount]]</f>
        <v>324000</v>
      </c>
    </row>
    <row r="2546" spans="1:22" x14ac:dyDescent="0.35">
      <c r="A2546">
        <v>2542</v>
      </c>
      <c r="B2546" t="s">
        <v>6092</v>
      </c>
      <c r="C2546" s="5">
        <v>43065</v>
      </c>
      <c r="D2546" s="6">
        <v>2017</v>
      </c>
      <c r="E2546" s="5" t="s">
        <v>23</v>
      </c>
      <c r="F2546" s="7">
        <v>26</v>
      </c>
      <c r="G2546" t="s">
        <v>51</v>
      </c>
      <c r="H2546" t="s">
        <v>105</v>
      </c>
      <c r="I2546" t="s">
        <v>2235</v>
      </c>
      <c r="J2546" t="s">
        <v>75</v>
      </c>
      <c r="K2546" t="s">
        <v>329</v>
      </c>
      <c r="L2546">
        <v>10009</v>
      </c>
      <c r="M2546" t="s">
        <v>5468</v>
      </c>
      <c r="N2546" t="s">
        <v>40</v>
      </c>
      <c r="O2546" t="s">
        <v>78</v>
      </c>
      <c r="P2546" t="s">
        <v>5469</v>
      </c>
      <c r="Q2546" s="8">
        <v>17000</v>
      </c>
      <c r="R2546">
        <v>7</v>
      </c>
      <c r="S2546" s="8">
        <f>Table3[[#This Row],[Harga]]*Table3[[#This Row],[Quantity]]</f>
        <v>119000</v>
      </c>
      <c r="T2546">
        <v>0</v>
      </c>
      <c r="U2546" s="8">
        <f>Table3[[#This Row],[Discount]]*Table3[[#This Row],[Revenue]]</f>
        <v>0</v>
      </c>
      <c r="V2546" s="8">
        <f>Table3[[#This Row],[Revenue]]-Table3[[#This Row],[Total Discount]]</f>
        <v>119000</v>
      </c>
    </row>
    <row r="2547" spans="1:22" x14ac:dyDescent="0.35">
      <c r="A2547">
        <v>2543</v>
      </c>
      <c r="B2547" t="s">
        <v>6093</v>
      </c>
      <c r="C2547" s="5">
        <v>42666</v>
      </c>
      <c r="D2547" s="6">
        <v>2016</v>
      </c>
      <c r="E2547" s="5" t="s">
        <v>44</v>
      </c>
      <c r="F2547" s="7">
        <v>23</v>
      </c>
      <c r="G2547" t="s">
        <v>51</v>
      </c>
      <c r="H2547" t="s">
        <v>139</v>
      </c>
      <c r="I2547" t="s">
        <v>2241</v>
      </c>
      <c r="J2547" t="s">
        <v>75</v>
      </c>
      <c r="K2547" t="s">
        <v>53</v>
      </c>
      <c r="L2547">
        <v>98103</v>
      </c>
      <c r="M2547" t="s">
        <v>618</v>
      </c>
      <c r="N2547" t="s">
        <v>40</v>
      </c>
      <c r="O2547" t="s">
        <v>180</v>
      </c>
      <c r="P2547" t="s">
        <v>619</v>
      </c>
      <c r="Q2547" s="8">
        <v>20000</v>
      </c>
      <c r="R2547">
        <v>5</v>
      </c>
      <c r="S2547" s="8">
        <f>Table3[[#This Row],[Harga]]*Table3[[#This Row],[Quantity]]</f>
        <v>100000</v>
      </c>
      <c r="T2547">
        <v>0</v>
      </c>
      <c r="U2547" s="8">
        <f>Table3[[#This Row],[Discount]]*Table3[[#This Row],[Revenue]]</f>
        <v>0</v>
      </c>
      <c r="V2547" s="8">
        <f>Table3[[#This Row],[Revenue]]-Table3[[#This Row],[Total Discount]]</f>
        <v>100000</v>
      </c>
    </row>
    <row r="2548" spans="1:22" x14ac:dyDescent="0.35">
      <c r="A2548">
        <v>2544</v>
      </c>
      <c r="B2548" t="s">
        <v>6094</v>
      </c>
      <c r="C2548" s="5">
        <v>42352</v>
      </c>
      <c r="D2548" s="6">
        <v>2015</v>
      </c>
      <c r="E2548" s="5" t="s">
        <v>66</v>
      </c>
      <c r="F2548" s="7">
        <v>14</v>
      </c>
      <c r="G2548" t="s">
        <v>51</v>
      </c>
      <c r="H2548" t="s">
        <v>25</v>
      </c>
      <c r="I2548" t="s">
        <v>2628</v>
      </c>
      <c r="J2548" t="s">
        <v>27</v>
      </c>
      <c r="K2548" t="s">
        <v>222</v>
      </c>
      <c r="L2548">
        <v>92105</v>
      </c>
      <c r="M2548" t="s">
        <v>6095</v>
      </c>
      <c r="N2548" t="s">
        <v>40</v>
      </c>
      <c r="O2548" t="s">
        <v>71</v>
      </c>
      <c r="P2548" t="s">
        <v>6096</v>
      </c>
      <c r="Q2548" s="8">
        <v>9000</v>
      </c>
      <c r="R2548">
        <v>2</v>
      </c>
      <c r="S2548" s="8">
        <f>Table3[[#This Row],[Harga]]*Table3[[#This Row],[Quantity]]</f>
        <v>18000</v>
      </c>
      <c r="T2548">
        <v>0.2</v>
      </c>
      <c r="U2548" s="8">
        <f>Table3[[#This Row],[Discount]]*Table3[[#This Row],[Revenue]]</f>
        <v>3600</v>
      </c>
      <c r="V2548" s="8">
        <f>Table3[[#This Row],[Revenue]]-Table3[[#This Row],[Total Discount]]</f>
        <v>14400</v>
      </c>
    </row>
    <row r="2549" spans="1:22" x14ac:dyDescent="0.35">
      <c r="A2549">
        <v>2545</v>
      </c>
      <c r="B2549" t="s">
        <v>6097</v>
      </c>
      <c r="C2549" s="5">
        <v>42687</v>
      </c>
      <c r="D2549" s="6">
        <v>2016</v>
      </c>
      <c r="E2549" s="5" t="s">
        <v>23</v>
      </c>
      <c r="F2549" s="7">
        <v>13</v>
      </c>
      <c r="G2549" t="s">
        <v>51</v>
      </c>
      <c r="H2549" t="s">
        <v>25</v>
      </c>
      <c r="I2549" t="s">
        <v>5684</v>
      </c>
      <c r="J2549" t="s">
        <v>37</v>
      </c>
      <c r="K2549" t="s">
        <v>127</v>
      </c>
      <c r="L2549">
        <v>73120</v>
      </c>
      <c r="M2549" t="s">
        <v>1245</v>
      </c>
      <c r="N2549" t="s">
        <v>30</v>
      </c>
      <c r="O2549" t="s">
        <v>55</v>
      </c>
      <c r="P2549" t="s">
        <v>1246</v>
      </c>
      <c r="Q2549" s="8">
        <v>31000</v>
      </c>
      <c r="R2549">
        <v>4</v>
      </c>
      <c r="S2549" s="8">
        <f>Table3[[#This Row],[Harga]]*Table3[[#This Row],[Quantity]]</f>
        <v>124000</v>
      </c>
      <c r="T2549">
        <v>0</v>
      </c>
      <c r="U2549" s="8">
        <f>Table3[[#This Row],[Discount]]*Table3[[#This Row],[Revenue]]</f>
        <v>0</v>
      </c>
      <c r="V2549" s="8">
        <f>Table3[[#This Row],[Revenue]]-Table3[[#This Row],[Total Discount]]</f>
        <v>124000</v>
      </c>
    </row>
    <row r="2550" spans="1:22" x14ac:dyDescent="0.35">
      <c r="A2550">
        <v>2546</v>
      </c>
      <c r="B2550" t="s">
        <v>6098</v>
      </c>
      <c r="C2550" s="5">
        <v>43007</v>
      </c>
      <c r="D2550" s="6">
        <v>2017</v>
      </c>
      <c r="E2550" s="5" t="s">
        <v>111</v>
      </c>
      <c r="F2550" s="7">
        <v>29</v>
      </c>
      <c r="G2550" t="s">
        <v>51</v>
      </c>
      <c r="H2550" t="s">
        <v>25</v>
      </c>
      <c r="I2550" t="s">
        <v>1719</v>
      </c>
      <c r="J2550" t="s">
        <v>27</v>
      </c>
      <c r="K2550" t="s">
        <v>141</v>
      </c>
      <c r="L2550">
        <v>10550</v>
      </c>
      <c r="M2550" t="s">
        <v>4291</v>
      </c>
      <c r="N2550" t="s">
        <v>40</v>
      </c>
      <c r="O2550" t="s">
        <v>143</v>
      </c>
      <c r="P2550" t="s">
        <v>405</v>
      </c>
      <c r="Q2550" s="8">
        <v>25000</v>
      </c>
      <c r="R2550">
        <v>3</v>
      </c>
      <c r="S2550" s="8">
        <f>Table3[[#This Row],[Harga]]*Table3[[#This Row],[Quantity]]</f>
        <v>75000</v>
      </c>
      <c r="T2550">
        <v>0</v>
      </c>
      <c r="U2550" s="8">
        <f>Table3[[#This Row],[Discount]]*Table3[[#This Row],[Revenue]]</f>
        <v>0</v>
      </c>
      <c r="V2550" s="8">
        <f>Table3[[#This Row],[Revenue]]-Table3[[#This Row],[Total Discount]]</f>
        <v>75000</v>
      </c>
    </row>
    <row r="2551" spans="1:22" x14ac:dyDescent="0.35">
      <c r="A2551">
        <v>2547</v>
      </c>
      <c r="B2551" t="s">
        <v>6099</v>
      </c>
      <c r="C2551" s="5">
        <v>42316</v>
      </c>
      <c r="D2551" s="6">
        <v>2015</v>
      </c>
      <c r="E2551" s="5" t="s">
        <v>23</v>
      </c>
      <c r="F2551" s="7">
        <v>8</v>
      </c>
      <c r="G2551" t="s">
        <v>67</v>
      </c>
      <c r="H2551" t="s">
        <v>105</v>
      </c>
      <c r="I2551" t="s">
        <v>2731</v>
      </c>
      <c r="J2551" t="s">
        <v>27</v>
      </c>
      <c r="K2551" t="s">
        <v>248</v>
      </c>
      <c r="L2551">
        <v>94109</v>
      </c>
      <c r="M2551" t="s">
        <v>6100</v>
      </c>
      <c r="N2551" t="s">
        <v>135</v>
      </c>
      <c r="O2551" t="s">
        <v>162</v>
      </c>
      <c r="P2551" t="s">
        <v>6101</v>
      </c>
      <c r="Q2551" s="8">
        <v>120000</v>
      </c>
      <c r="R2551">
        <v>2</v>
      </c>
      <c r="S2551" s="8">
        <f>Table3[[#This Row],[Harga]]*Table3[[#This Row],[Quantity]]</f>
        <v>240000</v>
      </c>
      <c r="T2551">
        <v>0</v>
      </c>
      <c r="U2551" s="8">
        <f>Table3[[#This Row],[Discount]]*Table3[[#This Row],[Revenue]]</f>
        <v>0</v>
      </c>
      <c r="V2551" s="8">
        <f>Table3[[#This Row],[Revenue]]-Table3[[#This Row],[Total Discount]]</f>
        <v>240000</v>
      </c>
    </row>
    <row r="2552" spans="1:22" x14ac:dyDescent="0.35">
      <c r="A2552">
        <v>2548</v>
      </c>
      <c r="B2552" t="s">
        <v>6102</v>
      </c>
      <c r="C2552" s="5">
        <v>42461</v>
      </c>
      <c r="D2552" s="6">
        <v>2016</v>
      </c>
      <c r="E2552" s="5" t="s">
        <v>58</v>
      </c>
      <c r="F2552" s="7">
        <v>1</v>
      </c>
      <c r="G2552" t="s">
        <v>67</v>
      </c>
      <c r="H2552" t="s">
        <v>25</v>
      </c>
      <c r="I2552" t="s">
        <v>1087</v>
      </c>
      <c r="J2552" t="s">
        <v>27</v>
      </c>
      <c r="K2552" t="s">
        <v>500</v>
      </c>
      <c r="L2552">
        <v>10009</v>
      </c>
      <c r="M2552" t="s">
        <v>5792</v>
      </c>
      <c r="N2552" t="s">
        <v>30</v>
      </c>
      <c r="O2552" t="s">
        <v>108</v>
      </c>
      <c r="P2552" t="s">
        <v>5793</v>
      </c>
      <c r="Q2552" s="8">
        <v>659000</v>
      </c>
      <c r="R2552">
        <v>6</v>
      </c>
      <c r="S2552" s="8">
        <f>Table3[[#This Row],[Harga]]*Table3[[#This Row],[Quantity]]</f>
        <v>3954000</v>
      </c>
      <c r="T2552">
        <v>0.1</v>
      </c>
      <c r="U2552" s="8">
        <f>Table3[[#This Row],[Discount]]*Table3[[#This Row],[Revenue]]</f>
        <v>395400</v>
      </c>
      <c r="V2552" s="8">
        <f>Table3[[#This Row],[Revenue]]-Table3[[#This Row],[Total Discount]]</f>
        <v>3558600</v>
      </c>
    </row>
    <row r="2553" spans="1:22" x14ac:dyDescent="0.35">
      <c r="A2553">
        <v>2549</v>
      </c>
      <c r="B2553" t="s">
        <v>6103</v>
      </c>
      <c r="C2553" s="5">
        <v>42768</v>
      </c>
      <c r="D2553" s="6">
        <v>2017</v>
      </c>
      <c r="E2553" s="5" t="s">
        <v>344</v>
      </c>
      <c r="F2553" s="7">
        <v>2</v>
      </c>
      <c r="G2553" t="s">
        <v>35</v>
      </c>
      <c r="H2553" t="s">
        <v>25</v>
      </c>
      <c r="I2553" t="s">
        <v>1200</v>
      </c>
      <c r="J2553" t="s">
        <v>27</v>
      </c>
      <c r="K2553" t="s">
        <v>420</v>
      </c>
      <c r="L2553">
        <v>90045</v>
      </c>
      <c r="M2553" t="s">
        <v>1059</v>
      </c>
      <c r="N2553" t="s">
        <v>30</v>
      </c>
      <c r="O2553" t="s">
        <v>55</v>
      </c>
      <c r="P2553" t="s">
        <v>1060</v>
      </c>
      <c r="Q2553" s="8">
        <v>35000</v>
      </c>
      <c r="R2553">
        <v>2</v>
      </c>
      <c r="S2553" s="8">
        <f>Table3[[#This Row],[Harga]]*Table3[[#This Row],[Quantity]]</f>
        <v>70000</v>
      </c>
      <c r="T2553">
        <v>0</v>
      </c>
      <c r="U2553" s="8">
        <f>Table3[[#This Row],[Discount]]*Table3[[#This Row],[Revenue]]</f>
        <v>0</v>
      </c>
      <c r="V2553" s="8">
        <f>Table3[[#This Row],[Revenue]]-Table3[[#This Row],[Total Discount]]</f>
        <v>70000</v>
      </c>
    </row>
    <row r="2554" spans="1:22" x14ac:dyDescent="0.35">
      <c r="A2554">
        <v>2550</v>
      </c>
      <c r="B2554" t="s">
        <v>6104</v>
      </c>
      <c r="C2554" s="5">
        <v>43093</v>
      </c>
      <c r="D2554" s="6">
        <v>2017</v>
      </c>
      <c r="E2554" s="5" t="s">
        <v>66</v>
      </c>
      <c r="F2554" s="7">
        <v>24</v>
      </c>
      <c r="G2554" t="s">
        <v>116</v>
      </c>
      <c r="H2554" t="s">
        <v>25</v>
      </c>
      <c r="I2554" t="s">
        <v>1511</v>
      </c>
      <c r="J2554" t="s">
        <v>75</v>
      </c>
      <c r="K2554" t="s">
        <v>420</v>
      </c>
      <c r="L2554">
        <v>85224</v>
      </c>
      <c r="M2554" t="s">
        <v>6105</v>
      </c>
      <c r="N2554" t="s">
        <v>30</v>
      </c>
      <c r="O2554" t="s">
        <v>55</v>
      </c>
      <c r="P2554" t="s">
        <v>6106</v>
      </c>
      <c r="Q2554" s="8">
        <v>9000</v>
      </c>
      <c r="R2554">
        <v>4</v>
      </c>
      <c r="S2554" s="8">
        <f>Table3[[#This Row],[Harga]]*Table3[[#This Row],[Quantity]]</f>
        <v>36000</v>
      </c>
      <c r="T2554">
        <v>0.2</v>
      </c>
      <c r="U2554" s="8">
        <f>Table3[[#This Row],[Discount]]*Table3[[#This Row],[Revenue]]</f>
        <v>7200</v>
      </c>
      <c r="V2554" s="8">
        <f>Table3[[#This Row],[Revenue]]-Table3[[#This Row],[Total Discount]]</f>
        <v>28800</v>
      </c>
    </row>
    <row r="2555" spans="1:22" x14ac:dyDescent="0.35">
      <c r="A2555">
        <v>2551</v>
      </c>
      <c r="B2555" t="s">
        <v>6107</v>
      </c>
      <c r="C2555" s="5">
        <v>41811</v>
      </c>
      <c r="D2555" s="6">
        <v>2014</v>
      </c>
      <c r="E2555" s="5" t="s">
        <v>34</v>
      </c>
      <c r="F2555" s="7">
        <v>21</v>
      </c>
      <c r="G2555" t="s">
        <v>67</v>
      </c>
      <c r="H2555" t="s">
        <v>25</v>
      </c>
      <c r="I2555" t="s">
        <v>2672</v>
      </c>
      <c r="J2555" t="s">
        <v>27</v>
      </c>
      <c r="K2555" t="s">
        <v>236</v>
      </c>
      <c r="L2555">
        <v>11561</v>
      </c>
      <c r="M2555" t="s">
        <v>3394</v>
      </c>
      <c r="N2555" t="s">
        <v>135</v>
      </c>
      <c r="O2555" t="s">
        <v>136</v>
      </c>
      <c r="P2555" t="s">
        <v>3395</v>
      </c>
      <c r="Q2555" s="8">
        <v>486000</v>
      </c>
      <c r="R2555">
        <v>3</v>
      </c>
      <c r="S2555" s="8">
        <f>Table3[[#This Row],[Harga]]*Table3[[#This Row],[Quantity]]</f>
        <v>1458000</v>
      </c>
      <c r="T2555">
        <v>0</v>
      </c>
      <c r="U2555" s="8">
        <f>Table3[[#This Row],[Discount]]*Table3[[#This Row],[Revenue]]</f>
        <v>0</v>
      </c>
      <c r="V2555" s="8">
        <f>Table3[[#This Row],[Revenue]]-Table3[[#This Row],[Total Discount]]</f>
        <v>1458000</v>
      </c>
    </row>
    <row r="2556" spans="1:22" x14ac:dyDescent="0.35">
      <c r="A2556">
        <v>2552</v>
      </c>
      <c r="B2556" t="s">
        <v>6108</v>
      </c>
      <c r="C2556" s="5">
        <v>42800</v>
      </c>
      <c r="D2556" s="6">
        <v>2017</v>
      </c>
      <c r="E2556" s="5" t="s">
        <v>159</v>
      </c>
      <c r="F2556" s="7">
        <v>6</v>
      </c>
      <c r="G2556" t="s">
        <v>35</v>
      </c>
      <c r="H2556" t="s">
        <v>25</v>
      </c>
      <c r="I2556" t="s">
        <v>358</v>
      </c>
      <c r="J2556" t="s">
        <v>37</v>
      </c>
      <c r="K2556" t="s">
        <v>118</v>
      </c>
      <c r="L2556">
        <v>94109</v>
      </c>
      <c r="M2556" t="s">
        <v>4241</v>
      </c>
      <c r="N2556" t="s">
        <v>40</v>
      </c>
      <c r="O2556" t="s">
        <v>84</v>
      </c>
      <c r="P2556" t="s">
        <v>4242</v>
      </c>
      <c r="Q2556" s="8">
        <v>306000</v>
      </c>
      <c r="R2556">
        <v>2</v>
      </c>
      <c r="S2556" s="8">
        <f>Table3[[#This Row],[Harga]]*Table3[[#This Row],[Quantity]]</f>
        <v>612000</v>
      </c>
      <c r="T2556">
        <v>0</v>
      </c>
      <c r="U2556" s="8">
        <f>Table3[[#This Row],[Discount]]*Table3[[#This Row],[Revenue]]</f>
        <v>0</v>
      </c>
      <c r="V2556" s="8">
        <f>Table3[[#This Row],[Revenue]]-Table3[[#This Row],[Total Discount]]</f>
        <v>612000</v>
      </c>
    </row>
    <row r="2557" spans="1:22" x14ac:dyDescent="0.35">
      <c r="A2557">
        <v>2553</v>
      </c>
      <c r="B2557" t="s">
        <v>6109</v>
      </c>
      <c r="C2557" s="5">
        <v>43003</v>
      </c>
      <c r="D2557" s="6">
        <v>2017</v>
      </c>
      <c r="E2557" s="5" t="s">
        <v>111</v>
      </c>
      <c r="F2557" s="7">
        <v>25</v>
      </c>
      <c r="G2557" t="s">
        <v>24</v>
      </c>
      <c r="H2557" t="s">
        <v>25</v>
      </c>
      <c r="I2557" t="s">
        <v>3734</v>
      </c>
      <c r="J2557" t="s">
        <v>37</v>
      </c>
      <c r="K2557" t="s">
        <v>500</v>
      </c>
      <c r="L2557">
        <v>59601</v>
      </c>
      <c r="M2557" t="s">
        <v>2878</v>
      </c>
      <c r="N2557" t="s">
        <v>40</v>
      </c>
      <c r="O2557" t="s">
        <v>84</v>
      </c>
      <c r="P2557" t="s">
        <v>2879</v>
      </c>
      <c r="Q2557" s="8">
        <v>64000</v>
      </c>
      <c r="R2557">
        <v>5</v>
      </c>
      <c r="S2557" s="8">
        <f>Table3[[#This Row],[Harga]]*Table3[[#This Row],[Quantity]]</f>
        <v>320000</v>
      </c>
      <c r="T2557">
        <v>0</v>
      </c>
      <c r="U2557" s="8">
        <f>Table3[[#This Row],[Discount]]*Table3[[#This Row],[Revenue]]</f>
        <v>0</v>
      </c>
      <c r="V2557" s="8">
        <f>Table3[[#This Row],[Revenue]]-Table3[[#This Row],[Total Discount]]</f>
        <v>320000</v>
      </c>
    </row>
    <row r="2558" spans="1:22" x14ac:dyDescent="0.35">
      <c r="A2558">
        <v>2554</v>
      </c>
      <c r="B2558" t="s">
        <v>6110</v>
      </c>
      <c r="C2558" s="5">
        <v>41820</v>
      </c>
      <c r="D2558" s="6">
        <v>2014</v>
      </c>
      <c r="E2558" s="5" t="s">
        <v>34</v>
      </c>
      <c r="F2558" s="7">
        <v>30</v>
      </c>
      <c r="G2558" t="s">
        <v>67</v>
      </c>
      <c r="H2558" t="s">
        <v>139</v>
      </c>
      <c r="I2558" t="s">
        <v>5820</v>
      </c>
      <c r="J2558" t="s">
        <v>27</v>
      </c>
      <c r="K2558" t="s">
        <v>76</v>
      </c>
      <c r="L2558">
        <v>10011</v>
      </c>
      <c r="M2558" t="s">
        <v>1031</v>
      </c>
      <c r="N2558" t="s">
        <v>40</v>
      </c>
      <c r="O2558" t="s">
        <v>71</v>
      </c>
      <c r="P2558" t="s">
        <v>1032</v>
      </c>
      <c r="Q2558" s="8">
        <v>11000</v>
      </c>
      <c r="R2558">
        <v>1</v>
      </c>
      <c r="S2558" s="8">
        <f>Table3[[#This Row],[Harga]]*Table3[[#This Row],[Quantity]]</f>
        <v>11000</v>
      </c>
      <c r="T2558">
        <v>0.2</v>
      </c>
      <c r="U2558" s="8">
        <f>Table3[[#This Row],[Discount]]*Table3[[#This Row],[Revenue]]</f>
        <v>2200</v>
      </c>
      <c r="V2558" s="8">
        <f>Table3[[#This Row],[Revenue]]-Table3[[#This Row],[Total Discount]]</f>
        <v>8800</v>
      </c>
    </row>
    <row r="2559" spans="1:22" x14ac:dyDescent="0.35">
      <c r="A2559">
        <v>2555</v>
      </c>
      <c r="B2559" t="s">
        <v>6111</v>
      </c>
      <c r="C2559" s="5">
        <v>42223</v>
      </c>
      <c r="D2559" s="6">
        <v>2015</v>
      </c>
      <c r="E2559" s="5" t="s">
        <v>93</v>
      </c>
      <c r="F2559" s="7">
        <v>7</v>
      </c>
      <c r="G2559" t="s">
        <v>51</v>
      </c>
      <c r="H2559" t="s">
        <v>25</v>
      </c>
      <c r="I2559" t="s">
        <v>3550</v>
      </c>
      <c r="J2559" t="s">
        <v>27</v>
      </c>
      <c r="K2559" t="s">
        <v>133</v>
      </c>
      <c r="L2559">
        <v>63122</v>
      </c>
      <c r="M2559" t="s">
        <v>5325</v>
      </c>
      <c r="N2559" t="s">
        <v>40</v>
      </c>
      <c r="O2559" t="s">
        <v>71</v>
      </c>
      <c r="P2559" t="s">
        <v>5326</v>
      </c>
      <c r="Q2559" s="8">
        <v>15000</v>
      </c>
      <c r="R2559">
        <v>4</v>
      </c>
      <c r="S2559" s="8">
        <f>Table3[[#This Row],[Harga]]*Table3[[#This Row],[Quantity]]</f>
        <v>60000</v>
      </c>
      <c r="T2559">
        <v>0</v>
      </c>
      <c r="U2559" s="8">
        <f>Table3[[#This Row],[Discount]]*Table3[[#This Row],[Revenue]]</f>
        <v>0</v>
      </c>
      <c r="V2559" s="8">
        <f>Table3[[#This Row],[Revenue]]-Table3[[#This Row],[Total Discount]]</f>
        <v>60000</v>
      </c>
    </row>
    <row r="2560" spans="1:22" x14ac:dyDescent="0.35">
      <c r="A2560">
        <v>2556</v>
      </c>
      <c r="B2560" t="s">
        <v>6112</v>
      </c>
      <c r="C2560" s="5">
        <v>42916</v>
      </c>
      <c r="D2560" s="6">
        <v>2017</v>
      </c>
      <c r="E2560" s="5" t="s">
        <v>34</v>
      </c>
      <c r="F2560" s="7">
        <v>30</v>
      </c>
      <c r="G2560" t="s">
        <v>67</v>
      </c>
      <c r="H2560" t="s">
        <v>139</v>
      </c>
      <c r="I2560" t="s">
        <v>4444</v>
      </c>
      <c r="J2560" t="s">
        <v>75</v>
      </c>
      <c r="K2560" t="s">
        <v>133</v>
      </c>
      <c r="L2560">
        <v>60653</v>
      </c>
      <c r="M2560" t="s">
        <v>6113</v>
      </c>
      <c r="N2560" t="s">
        <v>135</v>
      </c>
      <c r="O2560" t="s">
        <v>136</v>
      </c>
      <c r="P2560" t="s">
        <v>6114</v>
      </c>
      <c r="Q2560" s="8">
        <v>1002000</v>
      </c>
      <c r="R2560">
        <v>2</v>
      </c>
      <c r="S2560" s="8">
        <f>Table3[[#This Row],[Harga]]*Table3[[#This Row],[Quantity]]</f>
        <v>2004000</v>
      </c>
      <c r="T2560">
        <v>0.2</v>
      </c>
      <c r="U2560" s="8">
        <f>Table3[[#This Row],[Discount]]*Table3[[#This Row],[Revenue]]</f>
        <v>400800</v>
      </c>
      <c r="V2560" s="8">
        <f>Table3[[#This Row],[Revenue]]-Table3[[#This Row],[Total Discount]]</f>
        <v>1603200</v>
      </c>
    </row>
    <row r="2561" spans="1:22" x14ac:dyDescent="0.35">
      <c r="A2561">
        <v>2557</v>
      </c>
      <c r="B2561" t="s">
        <v>6115</v>
      </c>
      <c r="C2561" s="5">
        <v>42303</v>
      </c>
      <c r="D2561" s="6">
        <v>2015</v>
      </c>
      <c r="E2561" s="5" t="s">
        <v>44</v>
      </c>
      <c r="F2561" s="7">
        <v>26</v>
      </c>
      <c r="G2561" t="s">
        <v>24</v>
      </c>
      <c r="H2561" t="s">
        <v>139</v>
      </c>
      <c r="I2561" t="s">
        <v>600</v>
      </c>
      <c r="J2561" t="s">
        <v>37</v>
      </c>
      <c r="K2561" t="s">
        <v>89</v>
      </c>
      <c r="L2561">
        <v>85345</v>
      </c>
      <c r="M2561" t="s">
        <v>6116</v>
      </c>
      <c r="N2561" t="s">
        <v>135</v>
      </c>
      <c r="O2561" t="s">
        <v>136</v>
      </c>
      <c r="P2561" t="s">
        <v>6117</v>
      </c>
      <c r="Q2561" s="8">
        <v>106000</v>
      </c>
      <c r="R2561">
        <v>2</v>
      </c>
      <c r="S2561" s="8">
        <f>Table3[[#This Row],[Harga]]*Table3[[#This Row],[Quantity]]</f>
        <v>212000</v>
      </c>
      <c r="T2561">
        <v>0.2</v>
      </c>
      <c r="U2561" s="8">
        <f>Table3[[#This Row],[Discount]]*Table3[[#This Row],[Revenue]]</f>
        <v>42400</v>
      </c>
      <c r="V2561" s="8">
        <f>Table3[[#This Row],[Revenue]]-Table3[[#This Row],[Total Discount]]</f>
        <v>169600</v>
      </c>
    </row>
    <row r="2562" spans="1:22" x14ac:dyDescent="0.35">
      <c r="A2562">
        <v>2558</v>
      </c>
      <c r="B2562" t="s">
        <v>6118</v>
      </c>
      <c r="C2562" s="5">
        <v>41850</v>
      </c>
      <c r="D2562" s="6">
        <v>2014</v>
      </c>
      <c r="E2562" s="5" t="s">
        <v>104</v>
      </c>
      <c r="F2562" s="7">
        <v>30</v>
      </c>
      <c r="G2562" t="s">
        <v>67</v>
      </c>
      <c r="H2562" t="s">
        <v>25</v>
      </c>
      <c r="I2562" t="s">
        <v>5684</v>
      </c>
      <c r="J2562" t="s">
        <v>37</v>
      </c>
      <c r="K2562" t="s">
        <v>213</v>
      </c>
      <c r="L2562">
        <v>98103</v>
      </c>
      <c r="M2562" t="s">
        <v>4624</v>
      </c>
      <c r="N2562" t="s">
        <v>30</v>
      </c>
      <c r="O2562" t="s">
        <v>31</v>
      </c>
      <c r="P2562" t="s">
        <v>4625</v>
      </c>
      <c r="Q2562" s="8">
        <v>436000</v>
      </c>
      <c r="R2562">
        <v>8</v>
      </c>
      <c r="S2562" s="8">
        <f>Table3[[#This Row],[Harga]]*Table3[[#This Row],[Quantity]]</f>
        <v>3488000</v>
      </c>
      <c r="T2562">
        <v>0</v>
      </c>
      <c r="U2562" s="8">
        <f>Table3[[#This Row],[Discount]]*Table3[[#This Row],[Revenue]]</f>
        <v>0</v>
      </c>
      <c r="V2562" s="8">
        <f>Table3[[#This Row],[Revenue]]-Table3[[#This Row],[Total Discount]]</f>
        <v>3488000</v>
      </c>
    </row>
    <row r="2563" spans="1:22" x14ac:dyDescent="0.35">
      <c r="A2563">
        <v>2559</v>
      </c>
      <c r="B2563" t="s">
        <v>6119</v>
      </c>
      <c r="C2563" s="5">
        <v>42692</v>
      </c>
      <c r="D2563" s="6">
        <v>2016</v>
      </c>
      <c r="E2563" s="5" t="s">
        <v>23</v>
      </c>
      <c r="F2563" s="7">
        <v>18</v>
      </c>
      <c r="G2563" t="s">
        <v>51</v>
      </c>
      <c r="H2563" t="s">
        <v>25</v>
      </c>
      <c r="I2563" t="s">
        <v>1069</v>
      </c>
      <c r="J2563" t="s">
        <v>27</v>
      </c>
      <c r="K2563" t="s">
        <v>113</v>
      </c>
      <c r="L2563">
        <v>48180</v>
      </c>
      <c r="M2563" t="s">
        <v>244</v>
      </c>
      <c r="N2563" t="s">
        <v>30</v>
      </c>
      <c r="O2563" t="s">
        <v>108</v>
      </c>
      <c r="P2563" t="s">
        <v>245</v>
      </c>
      <c r="Q2563" s="8">
        <v>302000</v>
      </c>
      <c r="R2563">
        <v>2</v>
      </c>
      <c r="S2563" s="8">
        <f>Table3[[#This Row],[Harga]]*Table3[[#This Row],[Quantity]]</f>
        <v>604000</v>
      </c>
      <c r="T2563">
        <v>0</v>
      </c>
      <c r="U2563" s="8">
        <f>Table3[[#This Row],[Discount]]*Table3[[#This Row],[Revenue]]</f>
        <v>0</v>
      </c>
      <c r="V2563" s="8">
        <f>Table3[[#This Row],[Revenue]]-Table3[[#This Row],[Total Discount]]</f>
        <v>604000</v>
      </c>
    </row>
    <row r="2564" spans="1:22" x14ac:dyDescent="0.35">
      <c r="A2564">
        <v>2560</v>
      </c>
      <c r="B2564" t="s">
        <v>6120</v>
      </c>
      <c r="C2564" s="5">
        <v>42191</v>
      </c>
      <c r="D2564" s="6">
        <v>2015</v>
      </c>
      <c r="E2564" s="5" t="s">
        <v>104</v>
      </c>
      <c r="F2564" s="7">
        <v>6</v>
      </c>
      <c r="G2564" t="s">
        <v>35</v>
      </c>
      <c r="H2564" t="s">
        <v>25</v>
      </c>
      <c r="I2564" t="s">
        <v>4537</v>
      </c>
      <c r="J2564" t="s">
        <v>27</v>
      </c>
      <c r="K2564" t="s">
        <v>82</v>
      </c>
      <c r="L2564">
        <v>91104</v>
      </c>
      <c r="M2564" t="s">
        <v>6016</v>
      </c>
      <c r="N2564" t="s">
        <v>30</v>
      </c>
      <c r="O2564" t="s">
        <v>108</v>
      </c>
      <c r="P2564" t="s">
        <v>6017</v>
      </c>
      <c r="Q2564" s="8">
        <v>213000</v>
      </c>
      <c r="R2564">
        <v>3</v>
      </c>
      <c r="S2564" s="8">
        <f>Table3[[#This Row],[Harga]]*Table3[[#This Row],[Quantity]]</f>
        <v>639000</v>
      </c>
      <c r="T2564">
        <v>0.2</v>
      </c>
      <c r="U2564" s="8">
        <f>Table3[[#This Row],[Discount]]*Table3[[#This Row],[Revenue]]</f>
        <v>127800</v>
      </c>
      <c r="V2564" s="8">
        <f>Table3[[#This Row],[Revenue]]-Table3[[#This Row],[Total Discount]]</f>
        <v>511200</v>
      </c>
    </row>
    <row r="2565" spans="1:22" x14ac:dyDescent="0.35">
      <c r="A2565">
        <v>2561</v>
      </c>
      <c r="B2565" t="s">
        <v>6121</v>
      </c>
      <c r="C2565" s="5">
        <v>41953</v>
      </c>
      <c r="D2565" s="6">
        <v>2014</v>
      </c>
      <c r="E2565" s="5" t="s">
        <v>23</v>
      </c>
      <c r="F2565" s="7">
        <v>10</v>
      </c>
      <c r="G2565" t="s">
        <v>24</v>
      </c>
      <c r="H2565" t="s">
        <v>25</v>
      </c>
      <c r="I2565" t="s">
        <v>4764</v>
      </c>
      <c r="J2565" t="s">
        <v>27</v>
      </c>
      <c r="K2565" t="s">
        <v>236</v>
      </c>
      <c r="L2565">
        <v>48640</v>
      </c>
      <c r="M2565" t="s">
        <v>4825</v>
      </c>
      <c r="N2565" t="s">
        <v>40</v>
      </c>
      <c r="O2565" t="s">
        <v>96</v>
      </c>
      <c r="P2565" t="s">
        <v>4826</v>
      </c>
      <c r="Q2565" s="8">
        <v>4000</v>
      </c>
      <c r="R2565">
        <v>2</v>
      </c>
      <c r="S2565" s="8">
        <f>Table3[[#This Row],[Harga]]*Table3[[#This Row],[Quantity]]</f>
        <v>8000</v>
      </c>
      <c r="T2565">
        <v>0</v>
      </c>
      <c r="U2565" s="8">
        <f>Table3[[#This Row],[Discount]]*Table3[[#This Row],[Revenue]]</f>
        <v>0</v>
      </c>
      <c r="V2565" s="8">
        <f>Table3[[#This Row],[Revenue]]-Table3[[#This Row],[Total Discount]]</f>
        <v>8000</v>
      </c>
    </row>
    <row r="2566" spans="1:22" x14ac:dyDescent="0.35">
      <c r="A2566">
        <v>2562</v>
      </c>
      <c r="B2566" t="s">
        <v>6122</v>
      </c>
      <c r="C2566" s="5">
        <v>42517</v>
      </c>
      <c r="D2566" s="6">
        <v>2016</v>
      </c>
      <c r="E2566" s="5" t="s">
        <v>87</v>
      </c>
      <c r="F2566" s="7">
        <v>27</v>
      </c>
      <c r="G2566" t="s">
        <v>51</v>
      </c>
      <c r="H2566" t="s">
        <v>139</v>
      </c>
      <c r="I2566" t="s">
        <v>753</v>
      </c>
      <c r="J2566" t="s">
        <v>37</v>
      </c>
      <c r="K2566" t="s">
        <v>46</v>
      </c>
      <c r="L2566">
        <v>48205</v>
      </c>
      <c r="M2566" t="s">
        <v>1056</v>
      </c>
      <c r="N2566" t="s">
        <v>30</v>
      </c>
      <c r="O2566" t="s">
        <v>108</v>
      </c>
      <c r="P2566" t="s">
        <v>1057</v>
      </c>
      <c r="Q2566" s="8">
        <v>1122000</v>
      </c>
      <c r="R2566">
        <v>5</v>
      </c>
      <c r="S2566" s="8">
        <f>Table3[[#This Row],[Harga]]*Table3[[#This Row],[Quantity]]</f>
        <v>5610000</v>
      </c>
      <c r="T2566">
        <v>0</v>
      </c>
      <c r="U2566" s="8">
        <f>Table3[[#This Row],[Discount]]*Table3[[#This Row],[Revenue]]</f>
        <v>0</v>
      </c>
      <c r="V2566" s="8">
        <f>Table3[[#This Row],[Revenue]]-Table3[[#This Row],[Total Discount]]</f>
        <v>5610000</v>
      </c>
    </row>
    <row r="2567" spans="1:22" x14ac:dyDescent="0.35">
      <c r="A2567">
        <v>2563</v>
      </c>
      <c r="B2567" t="s">
        <v>6123</v>
      </c>
      <c r="C2567" s="5">
        <v>42071</v>
      </c>
      <c r="D2567" s="6">
        <v>2015</v>
      </c>
      <c r="E2567" s="5" t="s">
        <v>159</v>
      </c>
      <c r="F2567" s="7">
        <v>8</v>
      </c>
      <c r="G2567" t="s">
        <v>51</v>
      </c>
      <c r="H2567" t="s">
        <v>25</v>
      </c>
      <c r="I2567" t="s">
        <v>4816</v>
      </c>
      <c r="J2567" t="s">
        <v>37</v>
      </c>
      <c r="K2567" t="s">
        <v>253</v>
      </c>
      <c r="L2567">
        <v>81001</v>
      </c>
      <c r="M2567" t="s">
        <v>4159</v>
      </c>
      <c r="N2567" t="s">
        <v>40</v>
      </c>
      <c r="O2567" t="s">
        <v>96</v>
      </c>
      <c r="P2567" t="s">
        <v>4160</v>
      </c>
      <c r="Q2567" s="8">
        <v>5000</v>
      </c>
      <c r="R2567">
        <v>1</v>
      </c>
      <c r="S2567" s="8">
        <f>Table3[[#This Row],[Harga]]*Table3[[#This Row],[Quantity]]</f>
        <v>5000</v>
      </c>
      <c r="T2567">
        <v>0.2</v>
      </c>
      <c r="U2567" s="8">
        <f>Table3[[#This Row],[Discount]]*Table3[[#This Row],[Revenue]]</f>
        <v>1000</v>
      </c>
      <c r="V2567" s="8">
        <f>Table3[[#This Row],[Revenue]]-Table3[[#This Row],[Total Discount]]</f>
        <v>4000</v>
      </c>
    </row>
    <row r="2568" spans="1:22" x14ac:dyDescent="0.35">
      <c r="A2568">
        <v>2564</v>
      </c>
      <c r="B2568" t="s">
        <v>6124</v>
      </c>
      <c r="C2568" s="5">
        <v>43027</v>
      </c>
      <c r="D2568" s="6">
        <v>2017</v>
      </c>
      <c r="E2568" s="5" t="s">
        <v>44</v>
      </c>
      <c r="F2568" s="7">
        <v>19</v>
      </c>
      <c r="G2568" t="s">
        <v>35</v>
      </c>
      <c r="H2568" t="s">
        <v>139</v>
      </c>
      <c r="I2568" t="s">
        <v>1159</v>
      </c>
      <c r="J2568" t="s">
        <v>27</v>
      </c>
      <c r="K2568" t="s">
        <v>118</v>
      </c>
      <c r="L2568">
        <v>76706</v>
      </c>
      <c r="M2568" t="s">
        <v>4325</v>
      </c>
      <c r="N2568" t="s">
        <v>40</v>
      </c>
      <c r="O2568" t="s">
        <v>71</v>
      </c>
      <c r="P2568" t="s">
        <v>4326</v>
      </c>
      <c r="Q2568" s="8">
        <v>9000</v>
      </c>
      <c r="R2568">
        <v>2</v>
      </c>
      <c r="S2568" s="8">
        <f>Table3[[#This Row],[Harga]]*Table3[[#This Row],[Quantity]]</f>
        <v>18000</v>
      </c>
      <c r="T2568">
        <v>0.8</v>
      </c>
      <c r="U2568" s="8">
        <f>Table3[[#This Row],[Discount]]*Table3[[#This Row],[Revenue]]</f>
        <v>14400</v>
      </c>
      <c r="V2568" s="8">
        <f>Table3[[#This Row],[Revenue]]-Table3[[#This Row],[Total Discount]]</f>
        <v>3600</v>
      </c>
    </row>
    <row r="2569" spans="1:22" x14ac:dyDescent="0.35">
      <c r="A2569">
        <v>2565</v>
      </c>
      <c r="B2569" t="s">
        <v>6125</v>
      </c>
      <c r="C2569" s="5">
        <v>42679</v>
      </c>
      <c r="D2569" s="6">
        <v>2016</v>
      </c>
      <c r="E2569" s="5" t="s">
        <v>23</v>
      </c>
      <c r="F2569" s="7">
        <v>5</v>
      </c>
      <c r="G2569" t="s">
        <v>67</v>
      </c>
      <c r="H2569" t="s">
        <v>25</v>
      </c>
      <c r="I2569" t="s">
        <v>495</v>
      </c>
      <c r="J2569" t="s">
        <v>27</v>
      </c>
      <c r="K2569" t="s">
        <v>100</v>
      </c>
      <c r="L2569">
        <v>94109</v>
      </c>
      <c r="M2569" t="s">
        <v>3091</v>
      </c>
      <c r="N2569" t="s">
        <v>40</v>
      </c>
      <c r="O2569" t="s">
        <v>71</v>
      </c>
      <c r="P2569" t="s">
        <v>3092</v>
      </c>
      <c r="Q2569" s="8">
        <v>20000</v>
      </c>
      <c r="R2569">
        <v>2</v>
      </c>
      <c r="S2569" s="8">
        <f>Table3[[#This Row],[Harga]]*Table3[[#This Row],[Quantity]]</f>
        <v>40000</v>
      </c>
      <c r="T2569">
        <v>0.2</v>
      </c>
      <c r="U2569" s="8">
        <f>Table3[[#This Row],[Discount]]*Table3[[#This Row],[Revenue]]</f>
        <v>8000</v>
      </c>
      <c r="V2569" s="8">
        <f>Table3[[#This Row],[Revenue]]-Table3[[#This Row],[Total Discount]]</f>
        <v>32000</v>
      </c>
    </row>
    <row r="2570" spans="1:22" x14ac:dyDescent="0.35">
      <c r="A2570">
        <v>2566</v>
      </c>
      <c r="B2570" t="s">
        <v>6126</v>
      </c>
      <c r="C2570" s="5">
        <v>42730</v>
      </c>
      <c r="D2570" s="6">
        <v>2016</v>
      </c>
      <c r="E2570" s="5" t="s">
        <v>66</v>
      </c>
      <c r="F2570" s="7">
        <v>26</v>
      </c>
      <c r="G2570" t="s">
        <v>51</v>
      </c>
      <c r="H2570" t="s">
        <v>59</v>
      </c>
      <c r="I2570" t="s">
        <v>1403</v>
      </c>
      <c r="J2570" t="s">
        <v>37</v>
      </c>
      <c r="K2570" t="s">
        <v>283</v>
      </c>
      <c r="L2570">
        <v>10024</v>
      </c>
      <c r="M2570" t="s">
        <v>604</v>
      </c>
      <c r="N2570" t="s">
        <v>40</v>
      </c>
      <c r="O2570" t="s">
        <v>71</v>
      </c>
      <c r="P2570" t="s">
        <v>605</v>
      </c>
      <c r="Q2570" s="8">
        <v>3000</v>
      </c>
      <c r="R2570">
        <v>3</v>
      </c>
      <c r="S2570" s="8">
        <f>Table3[[#This Row],[Harga]]*Table3[[#This Row],[Quantity]]</f>
        <v>9000</v>
      </c>
      <c r="T2570">
        <v>0.2</v>
      </c>
      <c r="U2570" s="8">
        <f>Table3[[#This Row],[Discount]]*Table3[[#This Row],[Revenue]]</f>
        <v>1800</v>
      </c>
      <c r="V2570" s="8">
        <f>Table3[[#This Row],[Revenue]]-Table3[[#This Row],[Total Discount]]</f>
        <v>7200</v>
      </c>
    </row>
    <row r="2571" spans="1:22" x14ac:dyDescent="0.35">
      <c r="A2571">
        <v>2567</v>
      </c>
      <c r="B2571" t="s">
        <v>6127</v>
      </c>
      <c r="C2571" s="5">
        <v>42107</v>
      </c>
      <c r="D2571" s="6">
        <v>2015</v>
      </c>
      <c r="E2571" s="5" t="s">
        <v>58</v>
      </c>
      <c r="F2571" s="7">
        <v>13</v>
      </c>
      <c r="G2571" t="s">
        <v>24</v>
      </c>
      <c r="H2571" t="s">
        <v>139</v>
      </c>
      <c r="I2571" t="s">
        <v>1916</v>
      </c>
      <c r="J2571" t="s">
        <v>37</v>
      </c>
      <c r="K2571" t="s">
        <v>69</v>
      </c>
      <c r="L2571">
        <v>90036</v>
      </c>
      <c r="M2571" t="s">
        <v>3309</v>
      </c>
      <c r="N2571" t="s">
        <v>30</v>
      </c>
      <c r="O2571" t="s">
        <v>55</v>
      </c>
      <c r="P2571" t="s">
        <v>3310</v>
      </c>
      <c r="Q2571" s="8">
        <v>23000</v>
      </c>
      <c r="R2571">
        <v>2</v>
      </c>
      <c r="S2571" s="8">
        <f>Table3[[#This Row],[Harga]]*Table3[[#This Row],[Quantity]]</f>
        <v>46000</v>
      </c>
      <c r="T2571">
        <v>0</v>
      </c>
      <c r="U2571" s="8">
        <f>Table3[[#This Row],[Discount]]*Table3[[#This Row],[Revenue]]</f>
        <v>0</v>
      </c>
      <c r="V2571" s="8">
        <f>Table3[[#This Row],[Revenue]]-Table3[[#This Row],[Total Discount]]</f>
        <v>46000</v>
      </c>
    </row>
    <row r="2572" spans="1:22" x14ac:dyDescent="0.35">
      <c r="A2572">
        <v>2568</v>
      </c>
      <c r="B2572" t="s">
        <v>6128</v>
      </c>
      <c r="C2572" s="5">
        <v>42990</v>
      </c>
      <c r="D2572" s="6">
        <v>2017</v>
      </c>
      <c r="E2572" s="5" t="s">
        <v>111</v>
      </c>
      <c r="F2572" s="7">
        <v>12</v>
      </c>
      <c r="G2572" t="s">
        <v>51</v>
      </c>
      <c r="H2572" t="s">
        <v>131</v>
      </c>
      <c r="I2572" t="s">
        <v>675</v>
      </c>
      <c r="J2572" t="s">
        <v>37</v>
      </c>
      <c r="K2572" t="s">
        <v>545</v>
      </c>
      <c r="L2572">
        <v>2895</v>
      </c>
      <c r="M2572" t="s">
        <v>6129</v>
      </c>
      <c r="N2572" t="s">
        <v>40</v>
      </c>
      <c r="O2572" t="s">
        <v>63</v>
      </c>
      <c r="P2572" t="s">
        <v>6130</v>
      </c>
      <c r="Q2572" s="8">
        <v>46000</v>
      </c>
      <c r="R2572">
        <v>7</v>
      </c>
      <c r="S2572" s="8">
        <f>Table3[[#This Row],[Harga]]*Table3[[#This Row],[Quantity]]</f>
        <v>322000</v>
      </c>
      <c r="T2572">
        <v>0</v>
      </c>
      <c r="U2572" s="8">
        <f>Table3[[#This Row],[Discount]]*Table3[[#This Row],[Revenue]]</f>
        <v>0</v>
      </c>
      <c r="V2572" s="8">
        <f>Table3[[#This Row],[Revenue]]-Table3[[#This Row],[Total Discount]]</f>
        <v>322000</v>
      </c>
    </row>
    <row r="2573" spans="1:22" x14ac:dyDescent="0.35">
      <c r="A2573">
        <v>2569</v>
      </c>
      <c r="B2573" t="s">
        <v>6131</v>
      </c>
      <c r="C2573" s="5">
        <v>43002</v>
      </c>
      <c r="D2573" s="6">
        <v>2017</v>
      </c>
      <c r="E2573" s="5" t="s">
        <v>111</v>
      </c>
      <c r="F2573" s="7">
        <v>24</v>
      </c>
      <c r="G2573" t="s">
        <v>24</v>
      </c>
      <c r="H2573" t="s">
        <v>25</v>
      </c>
      <c r="I2573" t="s">
        <v>793</v>
      </c>
      <c r="J2573" t="s">
        <v>27</v>
      </c>
      <c r="K2573" t="s">
        <v>53</v>
      </c>
      <c r="L2573">
        <v>31907</v>
      </c>
      <c r="M2573" t="s">
        <v>6132</v>
      </c>
      <c r="N2573" t="s">
        <v>40</v>
      </c>
      <c r="O2573" t="s">
        <v>84</v>
      </c>
      <c r="P2573" t="s">
        <v>6133</v>
      </c>
      <c r="Q2573" s="8">
        <v>41000</v>
      </c>
      <c r="R2573">
        <v>3</v>
      </c>
      <c r="S2573" s="8">
        <f>Table3[[#This Row],[Harga]]*Table3[[#This Row],[Quantity]]</f>
        <v>123000</v>
      </c>
      <c r="T2573">
        <v>0</v>
      </c>
      <c r="U2573" s="8">
        <f>Table3[[#This Row],[Discount]]*Table3[[#This Row],[Revenue]]</f>
        <v>0</v>
      </c>
      <c r="V2573" s="8">
        <f>Table3[[#This Row],[Revenue]]-Table3[[#This Row],[Total Discount]]</f>
        <v>123000</v>
      </c>
    </row>
    <row r="2574" spans="1:22" x14ac:dyDescent="0.35">
      <c r="A2574">
        <v>2570</v>
      </c>
      <c r="B2574" t="s">
        <v>6134</v>
      </c>
      <c r="C2574" s="5">
        <v>42287</v>
      </c>
      <c r="D2574" s="6">
        <v>2015</v>
      </c>
      <c r="E2574" s="5" t="s">
        <v>44</v>
      </c>
      <c r="F2574" s="7">
        <v>10</v>
      </c>
      <c r="G2574" t="s">
        <v>35</v>
      </c>
      <c r="H2574" t="s">
        <v>139</v>
      </c>
      <c r="I2574" t="s">
        <v>2476</v>
      </c>
      <c r="J2574" t="s">
        <v>27</v>
      </c>
      <c r="K2574" t="s">
        <v>329</v>
      </c>
      <c r="L2574">
        <v>32216</v>
      </c>
      <c r="M2574" t="s">
        <v>3770</v>
      </c>
      <c r="N2574" t="s">
        <v>40</v>
      </c>
      <c r="O2574" t="s">
        <v>84</v>
      </c>
      <c r="P2574" t="s">
        <v>3771</v>
      </c>
      <c r="Q2574" s="8">
        <v>1802000</v>
      </c>
      <c r="R2574">
        <v>6</v>
      </c>
      <c r="S2574" s="8">
        <f>Table3[[#This Row],[Harga]]*Table3[[#This Row],[Quantity]]</f>
        <v>10812000</v>
      </c>
      <c r="T2574">
        <v>0.2</v>
      </c>
      <c r="U2574" s="8">
        <f>Table3[[#This Row],[Discount]]*Table3[[#This Row],[Revenue]]</f>
        <v>2162400</v>
      </c>
      <c r="V2574" s="8">
        <f>Table3[[#This Row],[Revenue]]-Table3[[#This Row],[Total Discount]]</f>
        <v>8649600</v>
      </c>
    </row>
    <row r="2575" spans="1:22" x14ac:dyDescent="0.35">
      <c r="A2575">
        <v>2571</v>
      </c>
      <c r="B2575" t="s">
        <v>6135</v>
      </c>
      <c r="C2575" s="5">
        <v>42335</v>
      </c>
      <c r="D2575" s="6">
        <v>2015</v>
      </c>
      <c r="E2575" s="5" t="s">
        <v>23</v>
      </c>
      <c r="F2575" s="7">
        <v>27</v>
      </c>
      <c r="G2575" t="s">
        <v>35</v>
      </c>
      <c r="H2575" t="s">
        <v>139</v>
      </c>
      <c r="I2575" t="s">
        <v>1230</v>
      </c>
      <c r="J2575" t="s">
        <v>75</v>
      </c>
      <c r="K2575" t="s">
        <v>193</v>
      </c>
      <c r="L2575">
        <v>19140</v>
      </c>
      <c r="M2575" t="s">
        <v>6136</v>
      </c>
      <c r="N2575" t="s">
        <v>135</v>
      </c>
      <c r="O2575" t="s">
        <v>136</v>
      </c>
      <c r="P2575" t="s">
        <v>6137</v>
      </c>
      <c r="Q2575" s="8">
        <v>749000</v>
      </c>
      <c r="R2575">
        <v>8</v>
      </c>
      <c r="S2575" s="8">
        <f>Table3[[#This Row],[Harga]]*Table3[[#This Row],[Quantity]]</f>
        <v>5992000</v>
      </c>
      <c r="T2575">
        <v>0.4</v>
      </c>
      <c r="U2575" s="8">
        <f>Table3[[#This Row],[Discount]]*Table3[[#This Row],[Revenue]]</f>
        <v>2396800</v>
      </c>
      <c r="V2575" s="8">
        <f>Table3[[#This Row],[Revenue]]-Table3[[#This Row],[Total Discount]]</f>
        <v>3595200</v>
      </c>
    </row>
    <row r="2576" spans="1:22" x14ac:dyDescent="0.35">
      <c r="A2576">
        <v>2572</v>
      </c>
      <c r="B2576" t="s">
        <v>6138</v>
      </c>
      <c r="C2576" s="5">
        <v>42260</v>
      </c>
      <c r="D2576" s="6">
        <v>2015</v>
      </c>
      <c r="E2576" s="5" t="s">
        <v>111</v>
      </c>
      <c r="F2576" s="7">
        <v>13</v>
      </c>
      <c r="G2576" t="s">
        <v>51</v>
      </c>
      <c r="H2576" t="s">
        <v>139</v>
      </c>
      <c r="I2576" t="s">
        <v>1117</v>
      </c>
      <c r="J2576" t="s">
        <v>27</v>
      </c>
      <c r="K2576" t="s">
        <v>100</v>
      </c>
      <c r="L2576">
        <v>47201</v>
      </c>
      <c r="M2576" t="s">
        <v>4564</v>
      </c>
      <c r="N2576" t="s">
        <v>135</v>
      </c>
      <c r="O2576" t="s">
        <v>162</v>
      </c>
      <c r="P2576" t="s">
        <v>4565</v>
      </c>
      <c r="Q2576" s="8">
        <v>100000</v>
      </c>
      <c r="R2576">
        <v>4</v>
      </c>
      <c r="S2576" s="8">
        <f>Table3[[#This Row],[Harga]]*Table3[[#This Row],[Quantity]]</f>
        <v>400000</v>
      </c>
      <c r="T2576">
        <v>0</v>
      </c>
      <c r="U2576" s="8">
        <f>Table3[[#This Row],[Discount]]*Table3[[#This Row],[Revenue]]</f>
        <v>0</v>
      </c>
      <c r="V2576" s="8">
        <f>Table3[[#This Row],[Revenue]]-Table3[[#This Row],[Total Discount]]</f>
        <v>400000</v>
      </c>
    </row>
    <row r="2577" spans="1:22" x14ac:dyDescent="0.35">
      <c r="A2577">
        <v>2573</v>
      </c>
      <c r="B2577" t="s">
        <v>6139</v>
      </c>
      <c r="C2577" s="5">
        <v>43053</v>
      </c>
      <c r="D2577" s="6">
        <v>2017</v>
      </c>
      <c r="E2577" s="5" t="s">
        <v>23</v>
      </c>
      <c r="F2577" s="7">
        <v>14</v>
      </c>
      <c r="G2577" t="s">
        <v>67</v>
      </c>
      <c r="H2577" t="s">
        <v>25</v>
      </c>
      <c r="I2577" t="s">
        <v>933</v>
      </c>
      <c r="J2577" t="s">
        <v>27</v>
      </c>
      <c r="K2577" t="s">
        <v>166</v>
      </c>
      <c r="L2577">
        <v>77506</v>
      </c>
      <c r="M2577" t="s">
        <v>2659</v>
      </c>
      <c r="N2577" t="s">
        <v>135</v>
      </c>
      <c r="O2577" t="s">
        <v>162</v>
      </c>
      <c r="P2577" t="s">
        <v>2660</v>
      </c>
      <c r="Q2577" s="8">
        <v>84000</v>
      </c>
      <c r="R2577">
        <v>6</v>
      </c>
      <c r="S2577" s="8">
        <f>Table3[[#This Row],[Harga]]*Table3[[#This Row],[Quantity]]</f>
        <v>504000</v>
      </c>
      <c r="T2577">
        <v>0.2</v>
      </c>
      <c r="U2577" s="8">
        <f>Table3[[#This Row],[Discount]]*Table3[[#This Row],[Revenue]]</f>
        <v>100800</v>
      </c>
      <c r="V2577" s="8">
        <f>Table3[[#This Row],[Revenue]]-Table3[[#This Row],[Total Discount]]</f>
        <v>403200</v>
      </c>
    </row>
    <row r="2578" spans="1:22" x14ac:dyDescent="0.35">
      <c r="A2578">
        <v>2574</v>
      </c>
      <c r="B2578" t="s">
        <v>6140</v>
      </c>
      <c r="C2578" s="5">
        <v>42860</v>
      </c>
      <c r="D2578" s="6">
        <v>2017</v>
      </c>
      <c r="E2578" s="5" t="s">
        <v>87</v>
      </c>
      <c r="F2578" s="7">
        <v>5</v>
      </c>
      <c r="G2578" t="s">
        <v>35</v>
      </c>
      <c r="H2578" t="s">
        <v>25</v>
      </c>
      <c r="I2578" t="s">
        <v>1034</v>
      </c>
      <c r="J2578" t="s">
        <v>27</v>
      </c>
      <c r="K2578" t="s">
        <v>519</v>
      </c>
      <c r="L2578">
        <v>94122</v>
      </c>
      <c r="M2578" t="s">
        <v>6141</v>
      </c>
      <c r="N2578" t="s">
        <v>40</v>
      </c>
      <c r="O2578" t="s">
        <v>143</v>
      </c>
      <c r="P2578" t="s">
        <v>6142</v>
      </c>
      <c r="Q2578" s="8">
        <v>24000</v>
      </c>
      <c r="R2578">
        <v>2</v>
      </c>
      <c r="S2578" s="8">
        <f>Table3[[#This Row],[Harga]]*Table3[[#This Row],[Quantity]]</f>
        <v>48000</v>
      </c>
      <c r="T2578">
        <v>0</v>
      </c>
      <c r="U2578" s="8">
        <f>Table3[[#This Row],[Discount]]*Table3[[#This Row],[Revenue]]</f>
        <v>0</v>
      </c>
      <c r="V2578" s="8">
        <f>Table3[[#This Row],[Revenue]]-Table3[[#This Row],[Total Discount]]</f>
        <v>48000</v>
      </c>
    </row>
    <row r="2579" spans="1:22" x14ac:dyDescent="0.35">
      <c r="A2579">
        <v>2575</v>
      </c>
      <c r="B2579" t="s">
        <v>6143</v>
      </c>
      <c r="C2579" s="5">
        <v>41971</v>
      </c>
      <c r="D2579" s="6">
        <v>2014</v>
      </c>
      <c r="E2579" s="5" t="s">
        <v>23</v>
      </c>
      <c r="F2579" s="7">
        <v>28</v>
      </c>
      <c r="G2579" t="s">
        <v>35</v>
      </c>
      <c r="H2579" t="s">
        <v>25</v>
      </c>
      <c r="I2579" t="s">
        <v>1401</v>
      </c>
      <c r="J2579" t="s">
        <v>37</v>
      </c>
      <c r="K2579" t="s">
        <v>519</v>
      </c>
      <c r="L2579">
        <v>29203</v>
      </c>
      <c r="M2579" t="s">
        <v>5551</v>
      </c>
      <c r="N2579" t="s">
        <v>30</v>
      </c>
      <c r="O2579" t="s">
        <v>55</v>
      </c>
      <c r="P2579" t="s">
        <v>5552</v>
      </c>
      <c r="Q2579" s="8">
        <v>191000</v>
      </c>
      <c r="R2579">
        <v>5</v>
      </c>
      <c r="S2579" s="8">
        <f>Table3[[#This Row],[Harga]]*Table3[[#This Row],[Quantity]]</f>
        <v>955000</v>
      </c>
      <c r="T2579">
        <v>0</v>
      </c>
      <c r="U2579" s="8">
        <f>Table3[[#This Row],[Discount]]*Table3[[#This Row],[Revenue]]</f>
        <v>0</v>
      </c>
      <c r="V2579" s="8">
        <f>Table3[[#This Row],[Revenue]]-Table3[[#This Row],[Total Discount]]</f>
        <v>955000</v>
      </c>
    </row>
    <row r="2580" spans="1:22" x14ac:dyDescent="0.35">
      <c r="A2580">
        <v>2576</v>
      </c>
      <c r="B2580" t="s">
        <v>6144</v>
      </c>
      <c r="C2580" s="5">
        <v>41769</v>
      </c>
      <c r="D2580" s="6">
        <v>2014</v>
      </c>
      <c r="E2580" s="5" t="s">
        <v>87</v>
      </c>
      <c r="F2580" s="7">
        <v>10</v>
      </c>
      <c r="G2580" t="s">
        <v>51</v>
      </c>
      <c r="H2580" t="s">
        <v>25</v>
      </c>
      <c r="I2580" t="s">
        <v>2508</v>
      </c>
      <c r="J2580" t="s">
        <v>27</v>
      </c>
      <c r="K2580" t="s">
        <v>283</v>
      </c>
      <c r="L2580">
        <v>98031</v>
      </c>
      <c r="M2580" t="s">
        <v>964</v>
      </c>
      <c r="N2580" t="s">
        <v>40</v>
      </c>
      <c r="O2580" t="s">
        <v>143</v>
      </c>
      <c r="P2580" t="s">
        <v>965</v>
      </c>
      <c r="Q2580" s="8">
        <v>106000</v>
      </c>
      <c r="R2580">
        <v>3</v>
      </c>
      <c r="S2580" s="8">
        <f>Table3[[#This Row],[Harga]]*Table3[[#This Row],[Quantity]]</f>
        <v>318000</v>
      </c>
      <c r="T2580">
        <v>0</v>
      </c>
      <c r="U2580" s="8">
        <f>Table3[[#This Row],[Discount]]*Table3[[#This Row],[Revenue]]</f>
        <v>0</v>
      </c>
      <c r="V2580" s="8">
        <f>Table3[[#This Row],[Revenue]]-Table3[[#This Row],[Total Discount]]</f>
        <v>318000</v>
      </c>
    </row>
    <row r="2581" spans="1:22" x14ac:dyDescent="0.35">
      <c r="A2581">
        <v>2577</v>
      </c>
      <c r="B2581" t="s">
        <v>6145</v>
      </c>
      <c r="C2581" s="5">
        <v>42432</v>
      </c>
      <c r="D2581" s="6">
        <v>2016</v>
      </c>
      <c r="E2581" s="5" t="s">
        <v>159</v>
      </c>
      <c r="F2581" s="7">
        <v>3</v>
      </c>
      <c r="G2581" t="s">
        <v>24</v>
      </c>
      <c r="H2581" t="s">
        <v>131</v>
      </c>
      <c r="I2581" t="s">
        <v>1999</v>
      </c>
      <c r="J2581" t="s">
        <v>27</v>
      </c>
      <c r="K2581" t="s">
        <v>113</v>
      </c>
      <c r="L2581">
        <v>78664</v>
      </c>
      <c r="M2581" t="s">
        <v>6146</v>
      </c>
      <c r="N2581" t="s">
        <v>40</v>
      </c>
      <c r="O2581" t="s">
        <v>790</v>
      </c>
      <c r="P2581" t="s">
        <v>6147</v>
      </c>
      <c r="Q2581" s="8">
        <v>3931000</v>
      </c>
      <c r="R2581">
        <v>3</v>
      </c>
      <c r="S2581" s="8">
        <f>Table3[[#This Row],[Harga]]*Table3[[#This Row],[Quantity]]</f>
        <v>11793000</v>
      </c>
      <c r="T2581">
        <v>0.2</v>
      </c>
      <c r="U2581" s="8">
        <f>Table3[[#This Row],[Discount]]*Table3[[#This Row],[Revenue]]</f>
        <v>2358600</v>
      </c>
      <c r="V2581" s="8">
        <f>Table3[[#This Row],[Revenue]]-Table3[[#This Row],[Total Discount]]</f>
        <v>9434400</v>
      </c>
    </row>
    <row r="2582" spans="1:22" x14ac:dyDescent="0.35">
      <c r="A2582">
        <v>2578</v>
      </c>
      <c r="B2582" t="s">
        <v>6148</v>
      </c>
      <c r="C2582" s="5">
        <v>42231</v>
      </c>
      <c r="D2582" s="6">
        <v>2015</v>
      </c>
      <c r="E2582" s="5" t="s">
        <v>93</v>
      </c>
      <c r="F2582" s="7">
        <v>15</v>
      </c>
      <c r="G2582" t="s">
        <v>35</v>
      </c>
      <c r="H2582" t="s">
        <v>139</v>
      </c>
      <c r="I2582" t="s">
        <v>4361</v>
      </c>
      <c r="J2582" t="s">
        <v>27</v>
      </c>
      <c r="K2582" t="s">
        <v>236</v>
      </c>
      <c r="L2582">
        <v>94601</v>
      </c>
      <c r="M2582" t="s">
        <v>2259</v>
      </c>
      <c r="N2582" t="s">
        <v>30</v>
      </c>
      <c r="O2582" t="s">
        <v>55</v>
      </c>
      <c r="P2582" t="s">
        <v>2260</v>
      </c>
      <c r="Q2582" s="8">
        <v>30000</v>
      </c>
      <c r="R2582">
        <v>7</v>
      </c>
      <c r="S2582" s="8">
        <f>Table3[[#This Row],[Harga]]*Table3[[#This Row],[Quantity]]</f>
        <v>210000</v>
      </c>
      <c r="T2582">
        <v>0</v>
      </c>
      <c r="U2582" s="8">
        <f>Table3[[#This Row],[Discount]]*Table3[[#This Row],[Revenue]]</f>
        <v>0</v>
      </c>
      <c r="V2582" s="8">
        <f>Table3[[#This Row],[Revenue]]-Table3[[#This Row],[Total Discount]]</f>
        <v>210000</v>
      </c>
    </row>
    <row r="2583" spans="1:22" x14ac:dyDescent="0.35">
      <c r="A2583">
        <v>2579</v>
      </c>
      <c r="B2583" t="s">
        <v>6149</v>
      </c>
      <c r="C2583" s="5">
        <v>42259</v>
      </c>
      <c r="D2583" s="6">
        <v>2015</v>
      </c>
      <c r="E2583" s="5" t="s">
        <v>111</v>
      </c>
      <c r="F2583" s="7">
        <v>12</v>
      </c>
      <c r="G2583" t="s">
        <v>67</v>
      </c>
      <c r="H2583" t="s">
        <v>25</v>
      </c>
      <c r="I2583" t="s">
        <v>3627</v>
      </c>
      <c r="J2583" t="s">
        <v>27</v>
      </c>
      <c r="K2583" t="s">
        <v>274</v>
      </c>
      <c r="L2583">
        <v>13021</v>
      </c>
      <c r="M2583" t="s">
        <v>464</v>
      </c>
      <c r="N2583" t="s">
        <v>40</v>
      </c>
      <c r="O2583" t="s">
        <v>96</v>
      </c>
      <c r="P2583" t="s">
        <v>465</v>
      </c>
      <c r="Q2583" s="8">
        <v>8000</v>
      </c>
      <c r="R2583">
        <v>2</v>
      </c>
      <c r="S2583" s="8">
        <f>Table3[[#This Row],[Harga]]*Table3[[#This Row],[Quantity]]</f>
        <v>16000</v>
      </c>
      <c r="T2583">
        <v>0</v>
      </c>
      <c r="U2583" s="8">
        <f>Table3[[#This Row],[Discount]]*Table3[[#This Row],[Revenue]]</f>
        <v>0</v>
      </c>
      <c r="V2583" s="8">
        <f>Table3[[#This Row],[Revenue]]-Table3[[#This Row],[Total Discount]]</f>
        <v>16000</v>
      </c>
    </row>
    <row r="2584" spans="1:22" x14ac:dyDescent="0.35">
      <c r="A2584">
        <v>2580</v>
      </c>
      <c r="B2584" t="s">
        <v>6150</v>
      </c>
      <c r="C2584" s="5">
        <v>42016</v>
      </c>
      <c r="D2584" s="6">
        <v>2015</v>
      </c>
      <c r="E2584" s="5" t="s">
        <v>115</v>
      </c>
      <c r="F2584" s="7">
        <v>12</v>
      </c>
      <c r="G2584" t="s">
        <v>67</v>
      </c>
      <c r="H2584" t="s">
        <v>25</v>
      </c>
      <c r="I2584" t="s">
        <v>2317</v>
      </c>
      <c r="J2584" t="s">
        <v>37</v>
      </c>
      <c r="K2584" t="s">
        <v>188</v>
      </c>
      <c r="L2584">
        <v>19711</v>
      </c>
      <c r="M2584" t="s">
        <v>4197</v>
      </c>
      <c r="N2584" t="s">
        <v>40</v>
      </c>
      <c r="O2584" t="s">
        <v>84</v>
      </c>
      <c r="P2584" t="s">
        <v>4198</v>
      </c>
      <c r="Q2584" s="8">
        <v>311000</v>
      </c>
      <c r="R2584">
        <v>3</v>
      </c>
      <c r="S2584" s="8">
        <f>Table3[[#This Row],[Harga]]*Table3[[#This Row],[Quantity]]</f>
        <v>933000</v>
      </c>
      <c r="T2584">
        <v>0</v>
      </c>
      <c r="U2584" s="8">
        <f>Table3[[#This Row],[Discount]]*Table3[[#This Row],[Revenue]]</f>
        <v>0</v>
      </c>
      <c r="V2584" s="8">
        <f>Table3[[#This Row],[Revenue]]-Table3[[#This Row],[Total Discount]]</f>
        <v>933000</v>
      </c>
    </row>
    <row r="2585" spans="1:22" x14ac:dyDescent="0.35">
      <c r="A2585">
        <v>2581</v>
      </c>
      <c r="B2585" t="s">
        <v>6151</v>
      </c>
      <c r="C2585" s="5">
        <v>42136</v>
      </c>
      <c r="D2585" s="6">
        <v>2015</v>
      </c>
      <c r="E2585" s="5" t="s">
        <v>87</v>
      </c>
      <c r="F2585" s="7">
        <v>12</v>
      </c>
      <c r="G2585" t="s">
        <v>51</v>
      </c>
      <c r="H2585" t="s">
        <v>139</v>
      </c>
      <c r="I2585" t="s">
        <v>3658</v>
      </c>
      <c r="J2585" t="s">
        <v>27</v>
      </c>
      <c r="K2585" t="s">
        <v>38</v>
      </c>
      <c r="L2585">
        <v>10024</v>
      </c>
      <c r="M2585" t="s">
        <v>6152</v>
      </c>
      <c r="N2585" t="s">
        <v>40</v>
      </c>
      <c r="O2585" t="s">
        <v>84</v>
      </c>
      <c r="P2585" t="s">
        <v>6153</v>
      </c>
      <c r="Q2585" s="8">
        <v>37000</v>
      </c>
      <c r="R2585">
        <v>3</v>
      </c>
      <c r="S2585" s="8">
        <f>Table3[[#This Row],[Harga]]*Table3[[#This Row],[Quantity]]</f>
        <v>111000</v>
      </c>
      <c r="T2585">
        <v>0</v>
      </c>
      <c r="U2585" s="8">
        <f>Table3[[#This Row],[Discount]]*Table3[[#This Row],[Revenue]]</f>
        <v>0</v>
      </c>
      <c r="V2585" s="8">
        <f>Table3[[#This Row],[Revenue]]-Table3[[#This Row],[Total Discount]]</f>
        <v>111000</v>
      </c>
    </row>
    <row r="2586" spans="1:22" x14ac:dyDescent="0.35">
      <c r="A2586">
        <v>2582</v>
      </c>
      <c r="B2586" t="s">
        <v>6154</v>
      </c>
      <c r="C2586" s="5">
        <v>42639</v>
      </c>
      <c r="D2586" s="6">
        <v>2016</v>
      </c>
      <c r="E2586" s="5" t="s">
        <v>111</v>
      </c>
      <c r="F2586" s="7">
        <v>26</v>
      </c>
      <c r="G2586" t="s">
        <v>51</v>
      </c>
      <c r="H2586" t="s">
        <v>25</v>
      </c>
      <c r="I2586" t="s">
        <v>1550</v>
      </c>
      <c r="J2586" t="s">
        <v>27</v>
      </c>
      <c r="K2586" t="s">
        <v>76</v>
      </c>
      <c r="L2586">
        <v>92374</v>
      </c>
      <c r="M2586" t="s">
        <v>6066</v>
      </c>
      <c r="N2586" t="s">
        <v>40</v>
      </c>
      <c r="O2586" t="s">
        <v>84</v>
      </c>
      <c r="P2586" t="s">
        <v>6067</v>
      </c>
      <c r="Q2586" s="8">
        <v>52000</v>
      </c>
      <c r="R2586">
        <v>3</v>
      </c>
      <c r="S2586" s="8">
        <f>Table3[[#This Row],[Harga]]*Table3[[#This Row],[Quantity]]</f>
        <v>156000</v>
      </c>
      <c r="T2586">
        <v>0</v>
      </c>
      <c r="U2586" s="8">
        <f>Table3[[#This Row],[Discount]]*Table3[[#This Row],[Revenue]]</f>
        <v>0</v>
      </c>
      <c r="V2586" s="8">
        <f>Table3[[#This Row],[Revenue]]-Table3[[#This Row],[Total Discount]]</f>
        <v>156000</v>
      </c>
    </row>
    <row r="2587" spans="1:22" x14ac:dyDescent="0.35">
      <c r="A2587">
        <v>2583</v>
      </c>
      <c r="B2587" t="s">
        <v>6155</v>
      </c>
      <c r="C2587" s="5">
        <v>42987</v>
      </c>
      <c r="D2587" s="6">
        <v>2017</v>
      </c>
      <c r="E2587" s="5" t="s">
        <v>111</v>
      </c>
      <c r="F2587" s="7">
        <v>9</v>
      </c>
      <c r="G2587" t="s">
        <v>51</v>
      </c>
      <c r="H2587" t="s">
        <v>25</v>
      </c>
      <c r="I2587" t="s">
        <v>4321</v>
      </c>
      <c r="J2587" t="s">
        <v>27</v>
      </c>
      <c r="K2587" t="s">
        <v>222</v>
      </c>
      <c r="L2587">
        <v>48066</v>
      </c>
      <c r="M2587" t="s">
        <v>3673</v>
      </c>
      <c r="N2587" t="s">
        <v>40</v>
      </c>
      <c r="O2587" t="s">
        <v>143</v>
      </c>
      <c r="P2587" t="s">
        <v>3674</v>
      </c>
      <c r="Q2587" s="8">
        <v>18000</v>
      </c>
      <c r="R2587">
        <v>2</v>
      </c>
      <c r="S2587" s="8">
        <f>Table3[[#This Row],[Harga]]*Table3[[#This Row],[Quantity]]</f>
        <v>36000</v>
      </c>
      <c r="T2587">
        <v>0</v>
      </c>
      <c r="U2587" s="8">
        <f>Table3[[#This Row],[Discount]]*Table3[[#This Row],[Revenue]]</f>
        <v>0</v>
      </c>
      <c r="V2587" s="8">
        <f>Table3[[#This Row],[Revenue]]-Table3[[#This Row],[Total Discount]]</f>
        <v>36000</v>
      </c>
    </row>
    <row r="2588" spans="1:22" x14ac:dyDescent="0.35">
      <c r="A2588">
        <v>2584</v>
      </c>
      <c r="B2588" t="s">
        <v>6156</v>
      </c>
      <c r="C2588" s="5">
        <v>42840</v>
      </c>
      <c r="D2588" s="6">
        <v>2017</v>
      </c>
      <c r="E2588" s="5" t="s">
        <v>58</v>
      </c>
      <c r="F2588" s="7">
        <v>15</v>
      </c>
      <c r="G2588" t="s">
        <v>24</v>
      </c>
      <c r="H2588" t="s">
        <v>131</v>
      </c>
      <c r="I2588" t="s">
        <v>1853</v>
      </c>
      <c r="J2588" t="s">
        <v>37</v>
      </c>
      <c r="K2588" t="s">
        <v>369</v>
      </c>
      <c r="L2588">
        <v>90049</v>
      </c>
      <c r="M2588" t="s">
        <v>4940</v>
      </c>
      <c r="N2588" t="s">
        <v>40</v>
      </c>
      <c r="O2588" t="s">
        <v>63</v>
      </c>
      <c r="P2588" t="s">
        <v>4941</v>
      </c>
      <c r="Q2588" s="8">
        <v>27000</v>
      </c>
      <c r="R2588">
        <v>3</v>
      </c>
      <c r="S2588" s="8">
        <f>Table3[[#This Row],[Harga]]*Table3[[#This Row],[Quantity]]</f>
        <v>81000</v>
      </c>
      <c r="T2588">
        <v>0</v>
      </c>
      <c r="U2588" s="8">
        <f>Table3[[#This Row],[Discount]]*Table3[[#This Row],[Revenue]]</f>
        <v>0</v>
      </c>
      <c r="V2588" s="8">
        <f>Table3[[#This Row],[Revenue]]-Table3[[#This Row],[Total Discount]]</f>
        <v>81000</v>
      </c>
    </row>
    <row r="2589" spans="1:22" x14ac:dyDescent="0.35">
      <c r="A2589">
        <v>2585</v>
      </c>
      <c r="B2589" t="s">
        <v>6157</v>
      </c>
      <c r="C2589" s="5">
        <v>42896</v>
      </c>
      <c r="D2589" s="6">
        <v>2017</v>
      </c>
      <c r="E2589" s="5" t="s">
        <v>34</v>
      </c>
      <c r="F2589" s="7">
        <v>10</v>
      </c>
      <c r="G2589" t="s">
        <v>51</v>
      </c>
      <c r="H2589" t="s">
        <v>25</v>
      </c>
      <c r="I2589" t="s">
        <v>146</v>
      </c>
      <c r="J2589" t="s">
        <v>37</v>
      </c>
      <c r="K2589" t="s">
        <v>248</v>
      </c>
      <c r="L2589">
        <v>10011</v>
      </c>
      <c r="M2589" t="s">
        <v>2488</v>
      </c>
      <c r="N2589" t="s">
        <v>40</v>
      </c>
      <c r="O2589" t="s">
        <v>96</v>
      </c>
      <c r="P2589" t="s">
        <v>2489</v>
      </c>
      <c r="Q2589" s="8">
        <v>7000</v>
      </c>
      <c r="R2589">
        <v>5</v>
      </c>
      <c r="S2589" s="8">
        <f>Table3[[#This Row],[Harga]]*Table3[[#This Row],[Quantity]]</f>
        <v>35000</v>
      </c>
      <c r="T2589">
        <v>0</v>
      </c>
      <c r="U2589" s="8">
        <f>Table3[[#This Row],[Discount]]*Table3[[#This Row],[Revenue]]</f>
        <v>0</v>
      </c>
      <c r="V2589" s="8">
        <f>Table3[[#This Row],[Revenue]]-Table3[[#This Row],[Total Discount]]</f>
        <v>35000</v>
      </c>
    </row>
    <row r="2590" spans="1:22" x14ac:dyDescent="0.35">
      <c r="A2590">
        <v>2586</v>
      </c>
      <c r="B2590" t="s">
        <v>6158</v>
      </c>
      <c r="C2590" s="5">
        <v>42979</v>
      </c>
      <c r="D2590" s="6">
        <v>2017</v>
      </c>
      <c r="E2590" s="5" t="s">
        <v>111</v>
      </c>
      <c r="F2590" s="7">
        <v>1</v>
      </c>
      <c r="G2590" t="s">
        <v>24</v>
      </c>
      <c r="H2590" t="s">
        <v>25</v>
      </c>
      <c r="I2590" t="s">
        <v>1079</v>
      </c>
      <c r="J2590" t="s">
        <v>27</v>
      </c>
      <c r="K2590" t="s">
        <v>38</v>
      </c>
      <c r="L2590">
        <v>48205</v>
      </c>
      <c r="M2590" t="s">
        <v>4542</v>
      </c>
      <c r="N2590" t="s">
        <v>30</v>
      </c>
      <c r="O2590" t="s">
        <v>108</v>
      </c>
      <c r="P2590" t="s">
        <v>4543</v>
      </c>
      <c r="Q2590" s="8">
        <v>114000</v>
      </c>
      <c r="R2590">
        <v>7</v>
      </c>
      <c r="S2590" s="8">
        <f>Table3[[#This Row],[Harga]]*Table3[[#This Row],[Quantity]]</f>
        <v>798000</v>
      </c>
      <c r="T2590">
        <v>0</v>
      </c>
      <c r="U2590" s="8">
        <f>Table3[[#This Row],[Discount]]*Table3[[#This Row],[Revenue]]</f>
        <v>0</v>
      </c>
      <c r="V2590" s="8">
        <f>Table3[[#This Row],[Revenue]]-Table3[[#This Row],[Total Discount]]</f>
        <v>798000</v>
      </c>
    </row>
    <row r="2591" spans="1:22" x14ac:dyDescent="0.35">
      <c r="A2591">
        <v>2587</v>
      </c>
      <c r="B2591" t="s">
        <v>6159</v>
      </c>
      <c r="C2591" s="5">
        <v>41804</v>
      </c>
      <c r="D2591" s="6">
        <v>2014</v>
      </c>
      <c r="E2591" s="5" t="s">
        <v>34</v>
      </c>
      <c r="F2591" s="7">
        <v>14</v>
      </c>
      <c r="G2591" t="s">
        <v>67</v>
      </c>
      <c r="H2591" t="s">
        <v>25</v>
      </c>
      <c r="I2591" t="s">
        <v>4312</v>
      </c>
      <c r="J2591" t="s">
        <v>75</v>
      </c>
      <c r="K2591" t="s">
        <v>274</v>
      </c>
      <c r="L2591">
        <v>48234</v>
      </c>
      <c r="M2591" t="s">
        <v>5250</v>
      </c>
      <c r="N2591" t="s">
        <v>30</v>
      </c>
      <c r="O2591" t="s">
        <v>31</v>
      </c>
      <c r="P2591" t="s">
        <v>5251</v>
      </c>
      <c r="Q2591" s="8">
        <v>639000</v>
      </c>
      <c r="R2591">
        <v>3</v>
      </c>
      <c r="S2591" s="8">
        <f>Table3[[#This Row],[Harga]]*Table3[[#This Row],[Quantity]]</f>
        <v>1917000</v>
      </c>
      <c r="T2591">
        <v>0</v>
      </c>
      <c r="U2591" s="8">
        <f>Table3[[#This Row],[Discount]]*Table3[[#This Row],[Revenue]]</f>
        <v>0</v>
      </c>
      <c r="V2591" s="8">
        <f>Table3[[#This Row],[Revenue]]-Table3[[#This Row],[Total Discount]]</f>
        <v>1917000</v>
      </c>
    </row>
    <row r="2592" spans="1:22" x14ac:dyDescent="0.35">
      <c r="A2592">
        <v>2588</v>
      </c>
      <c r="B2592" t="s">
        <v>6160</v>
      </c>
      <c r="C2592" s="5">
        <v>42873</v>
      </c>
      <c r="D2592" s="6">
        <v>2017</v>
      </c>
      <c r="E2592" s="5" t="s">
        <v>87</v>
      </c>
      <c r="F2592" s="7">
        <v>18</v>
      </c>
      <c r="G2592" t="s">
        <v>67</v>
      </c>
      <c r="H2592" t="s">
        <v>25</v>
      </c>
      <c r="I2592" t="s">
        <v>2313</v>
      </c>
      <c r="J2592" t="s">
        <v>75</v>
      </c>
      <c r="K2592" t="s">
        <v>354</v>
      </c>
      <c r="L2592">
        <v>65807</v>
      </c>
      <c r="M2592" t="s">
        <v>6161</v>
      </c>
      <c r="N2592" t="s">
        <v>40</v>
      </c>
      <c r="O2592" t="s">
        <v>78</v>
      </c>
      <c r="P2592" t="s">
        <v>6162</v>
      </c>
      <c r="Q2592" s="8">
        <v>707000</v>
      </c>
      <c r="R2592">
        <v>7</v>
      </c>
      <c r="S2592" s="8">
        <f>Table3[[#This Row],[Harga]]*Table3[[#This Row],[Quantity]]</f>
        <v>4949000</v>
      </c>
      <c r="T2592">
        <v>0</v>
      </c>
      <c r="U2592" s="8">
        <f>Table3[[#This Row],[Discount]]*Table3[[#This Row],[Revenue]]</f>
        <v>0</v>
      </c>
      <c r="V2592" s="8">
        <f>Table3[[#This Row],[Revenue]]-Table3[[#This Row],[Total Discount]]</f>
        <v>4949000</v>
      </c>
    </row>
    <row r="2593" spans="1:22" x14ac:dyDescent="0.35">
      <c r="A2593">
        <v>2589</v>
      </c>
      <c r="B2593" t="s">
        <v>6163</v>
      </c>
      <c r="C2593" s="5">
        <v>42990</v>
      </c>
      <c r="D2593" s="6">
        <v>2017</v>
      </c>
      <c r="E2593" s="5" t="s">
        <v>111</v>
      </c>
      <c r="F2593" s="7">
        <v>12</v>
      </c>
      <c r="G2593" t="s">
        <v>51</v>
      </c>
      <c r="H2593" t="s">
        <v>139</v>
      </c>
      <c r="I2593" t="s">
        <v>3722</v>
      </c>
      <c r="J2593" t="s">
        <v>27</v>
      </c>
      <c r="K2593" t="s">
        <v>69</v>
      </c>
      <c r="L2593">
        <v>90036</v>
      </c>
      <c r="M2593" t="s">
        <v>917</v>
      </c>
      <c r="N2593" t="s">
        <v>40</v>
      </c>
      <c r="O2593" t="s">
        <v>63</v>
      </c>
      <c r="P2593" t="s">
        <v>918</v>
      </c>
      <c r="Q2593" s="8">
        <v>56000</v>
      </c>
      <c r="R2593">
        <v>3</v>
      </c>
      <c r="S2593" s="8">
        <f>Table3[[#This Row],[Harga]]*Table3[[#This Row],[Quantity]]</f>
        <v>168000</v>
      </c>
      <c r="T2593">
        <v>0</v>
      </c>
      <c r="U2593" s="8">
        <f>Table3[[#This Row],[Discount]]*Table3[[#This Row],[Revenue]]</f>
        <v>0</v>
      </c>
      <c r="V2593" s="8">
        <f>Table3[[#This Row],[Revenue]]-Table3[[#This Row],[Total Discount]]</f>
        <v>168000</v>
      </c>
    </row>
    <row r="2594" spans="1:22" x14ac:dyDescent="0.35">
      <c r="A2594">
        <v>2590</v>
      </c>
      <c r="B2594" t="s">
        <v>6164</v>
      </c>
      <c r="C2594" s="5">
        <v>42542</v>
      </c>
      <c r="D2594" s="6">
        <v>2016</v>
      </c>
      <c r="E2594" s="5" t="s">
        <v>34</v>
      </c>
      <c r="F2594" s="7">
        <v>21</v>
      </c>
      <c r="G2594" t="s">
        <v>24</v>
      </c>
      <c r="H2594" t="s">
        <v>25</v>
      </c>
      <c r="I2594" t="s">
        <v>3012</v>
      </c>
      <c r="J2594" t="s">
        <v>27</v>
      </c>
      <c r="K2594" t="s">
        <v>133</v>
      </c>
      <c r="L2594">
        <v>10011</v>
      </c>
      <c r="M2594" t="s">
        <v>3579</v>
      </c>
      <c r="N2594" t="s">
        <v>40</v>
      </c>
      <c r="O2594" t="s">
        <v>71</v>
      </c>
      <c r="P2594" t="s">
        <v>3580</v>
      </c>
      <c r="Q2594" s="8">
        <v>14000</v>
      </c>
      <c r="R2594">
        <v>5</v>
      </c>
      <c r="S2594" s="8">
        <f>Table3[[#This Row],[Harga]]*Table3[[#This Row],[Quantity]]</f>
        <v>70000</v>
      </c>
      <c r="T2594">
        <v>0.2</v>
      </c>
      <c r="U2594" s="8">
        <f>Table3[[#This Row],[Discount]]*Table3[[#This Row],[Revenue]]</f>
        <v>14000</v>
      </c>
      <c r="V2594" s="8">
        <f>Table3[[#This Row],[Revenue]]-Table3[[#This Row],[Total Discount]]</f>
        <v>56000</v>
      </c>
    </row>
    <row r="2595" spans="1:22" x14ac:dyDescent="0.35">
      <c r="A2595">
        <v>2591</v>
      </c>
      <c r="B2595" t="s">
        <v>6165</v>
      </c>
      <c r="C2595" s="5">
        <v>41969</v>
      </c>
      <c r="D2595" s="6">
        <v>2014</v>
      </c>
      <c r="E2595" s="5" t="s">
        <v>23</v>
      </c>
      <c r="F2595" s="7">
        <v>26</v>
      </c>
      <c r="G2595" t="s">
        <v>51</v>
      </c>
      <c r="H2595" t="s">
        <v>139</v>
      </c>
      <c r="I2595" t="s">
        <v>341</v>
      </c>
      <c r="J2595" t="s">
        <v>75</v>
      </c>
      <c r="K2595" t="s">
        <v>354</v>
      </c>
      <c r="L2595">
        <v>94109</v>
      </c>
      <c r="M2595" t="s">
        <v>6166</v>
      </c>
      <c r="N2595" t="s">
        <v>40</v>
      </c>
      <c r="O2595" t="s">
        <v>63</v>
      </c>
      <c r="P2595" t="s">
        <v>6167</v>
      </c>
      <c r="Q2595" s="8">
        <v>82000</v>
      </c>
      <c r="R2595">
        <v>2</v>
      </c>
      <c r="S2595" s="8">
        <f>Table3[[#This Row],[Harga]]*Table3[[#This Row],[Quantity]]</f>
        <v>164000</v>
      </c>
      <c r="T2595">
        <v>0</v>
      </c>
      <c r="U2595" s="8">
        <f>Table3[[#This Row],[Discount]]*Table3[[#This Row],[Revenue]]</f>
        <v>0</v>
      </c>
      <c r="V2595" s="8">
        <f>Table3[[#This Row],[Revenue]]-Table3[[#This Row],[Total Discount]]</f>
        <v>164000</v>
      </c>
    </row>
    <row r="2596" spans="1:22" x14ac:dyDescent="0.35">
      <c r="A2596">
        <v>2592</v>
      </c>
      <c r="B2596" t="s">
        <v>6168</v>
      </c>
      <c r="C2596" s="5">
        <v>42813</v>
      </c>
      <c r="D2596" s="6">
        <v>2017</v>
      </c>
      <c r="E2596" s="5" t="s">
        <v>159</v>
      </c>
      <c r="F2596" s="7">
        <v>19</v>
      </c>
      <c r="G2596" t="s">
        <v>24</v>
      </c>
      <c r="H2596" t="s">
        <v>25</v>
      </c>
      <c r="I2596" t="s">
        <v>943</v>
      </c>
      <c r="J2596" t="s">
        <v>27</v>
      </c>
      <c r="K2596" t="s">
        <v>324</v>
      </c>
      <c r="L2596">
        <v>93727</v>
      </c>
      <c r="M2596" t="s">
        <v>3579</v>
      </c>
      <c r="N2596" t="s">
        <v>40</v>
      </c>
      <c r="O2596" t="s">
        <v>71</v>
      </c>
      <c r="P2596" t="s">
        <v>3580</v>
      </c>
      <c r="Q2596" s="8">
        <v>14000</v>
      </c>
      <c r="R2596">
        <v>2</v>
      </c>
      <c r="S2596" s="8">
        <f>Table3[[#This Row],[Harga]]*Table3[[#This Row],[Quantity]]</f>
        <v>28000</v>
      </c>
      <c r="T2596">
        <v>0.2</v>
      </c>
      <c r="U2596" s="8">
        <f>Table3[[#This Row],[Discount]]*Table3[[#This Row],[Revenue]]</f>
        <v>5600</v>
      </c>
      <c r="V2596" s="8">
        <f>Table3[[#This Row],[Revenue]]-Table3[[#This Row],[Total Discount]]</f>
        <v>22400</v>
      </c>
    </row>
    <row r="2597" spans="1:22" x14ac:dyDescent="0.35">
      <c r="A2597">
        <v>2593</v>
      </c>
      <c r="B2597" t="s">
        <v>6169</v>
      </c>
      <c r="C2597" s="5">
        <v>41930</v>
      </c>
      <c r="D2597" s="6">
        <v>2014</v>
      </c>
      <c r="E2597" s="5" t="s">
        <v>44</v>
      </c>
      <c r="F2597" s="7">
        <v>18</v>
      </c>
      <c r="G2597" t="s">
        <v>51</v>
      </c>
      <c r="H2597" t="s">
        <v>139</v>
      </c>
      <c r="I2597" t="s">
        <v>3734</v>
      </c>
      <c r="J2597" t="s">
        <v>37</v>
      </c>
      <c r="K2597" t="s">
        <v>46</v>
      </c>
      <c r="L2597">
        <v>71854</v>
      </c>
      <c r="M2597" t="s">
        <v>6170</v>
      </c>
      <c r="N2597" t="s">
        <v>30</v>
      </c>
      <c r="O2597" t="s">
        <v>108</v>
      </c>
      <c r="P2597" t="s">
        <v>6171</v>
      </c>
      <c r="Q2597" s="8">
        <v>606000</v>
      </c>
      <c r="R2597">
        <v>6</v>
      </c>
      <c r="S2597" s="8">
        <f>Table3[[#This Row],[Harga]]*Table3[[#This Row],[Quantity]]</f>
        <v>3636000</v>
      </c>
      <c r="T2597">
        <v>0</v>
      </c>
      <c r="U2597" s="8">
        <f>Table3[[#This Row],[Discount]]*Table3[[#This Row],[Revenue]]</f>
        <v>0</v>
      </c>
      <c r="V2597" s="8">
        <f>Table3[[#This Row],[Revenue]]-Table3[[#This Row],[Total Discount]]</f>
        <v>3636000</v>
      </c>
    </row>
    <row r="2598" spans="1:22" x14ac:dyDescent="0.35">
      <c r="A2598">
        <v>2594</v>
      </c>
      <c r="B2598" t="s">
        <v>6172</v>
      </c>
      <c r="C2598" s="5">
        <v>42969</v>
      </c>
      <c r="D2598" s="6">
        <v>2017</v>
      </c>
      <c r="E2598" s="5" t="s">
        <v>93</v>
      </c>
      <c r="F2598" s="7">
        <v>22</v>
      </c>
      <c r="G2598" t="s">
        <v>35</v>
      </c>
      <c r="H2598" t="s">
        <v>25</v>
      </c>
      <c r="I2598" t="s">
        <v>5641</v>
      </c>
      <c r="J2598" t="s">
        <v>27</v>
      </c>
      <c r="K2598" t="s">
        <v>53</v>
      </c>
      <c r="L2598">
        <v>94110</v>
      </c>
      <c r="M2598" t="s">
        <v>316</v>
      </c>
      <c r="N2598" t="s">
        <v>30</v>
      </c>
      <c r="O2598" t="s">
        <v>48</v>
      </c>
      <c r="P2598" t="s">
        <v>317</v>
      </c>
      <c r="Q2598" s="8">
        <v>788000</v>
      </c>
      <c r="R2598">
        <v>1</v>
      </c>
      <c r="S2598" s="8">
        <f>Table3[[#This Row],[Harga]]*Table3[[#This Row],[Quantity]]</f>
        <v>788000</v>
      </c>
      <c r="T2598">
        <v>0.2</v>
      </c>
      <c r="U2598" s="8">
        <f>Table3[[#This Row],[Discount]]*Table3[[#This Row],[Revenue]]</f>
        <v>157600</v>
      </c>
      <c r="V2598" s="8">
        <f>Table3[[#This Row],[Revenue]]-Table3[[#This Row],[Total Discount]]</f>
        <v>630400</v>
      </c>
    </row>
    <row r="2599" spans="1:22" x14ac:dyDescent="0.35">
      <c r="A2599">
        <v>2595</v>
      </c>
      <c r="B2599" t="s">
        <v>6173</v>
      </c>
      <c r="C2599" s="5">
        <v>42693</v>
      </c>
      <c r="D2599" s="6">
        <v>2016</v>
      </c>
      <c r="E2599" s="5" t="s">
        <v>23</v>
      </c>
      <c r="F2599" s="7">
        <v>19</v>
      </c>
      <c r="G2599" t="s">
        <v>51</v>
      </c>
      <c r="H2599" t="s">
        <v>25</v>
      </c>
      <c r="I2599" t="s">
        <v>3884</v>
      </c>
      <c r="J2599" t="s">
        <v>37</v>
      </c>
      <c r="K2599" t="s">
        <v>329</v>
      </c>
      <c r="L2599">
        <v>46203</v>
      </c>
      <c r="M2599" t="s">
        <v>5283</v>
      </c>
      <c r="N2599" t="s">
        <v>40</v>
      </c>
      <c r="O2599" t="s">
        <v>78</v>
      </c>
      <c r="P2599" t="s">
        <v>5284</v>
      </c>
      <c r="Q2599" s="8">
        <v>74000</v>
      </c>
      <c r="R2599">
        <v>3</v>
      </c>
      <c r="S2599" s="8">
        <f>Table3[[#This Row],[Harga]]*Table3[[#This Row],[Quantity]]</f>
        <v>222000</v>
      </c>
      <c r="T2599">
        <v>0</v>
      </c>
      <c r="U2599" s="8">
        <f>Table3[[#This Row],[Discount]]*Table3[[#This Row],[Revenue]]</f>
        <v>0</v>
      </c>
      <c r="V2599" s="8">
        <f>Table3[[#This Row],[Revenue]]-Table3[[#This Row],[Total Discount]]</f>
        <v>222000</v>
      </c>
    </row>
    <row r="2600" spans="1:22" x14ac:dyDescent="0.35">
      <c r="A2600">
        <v>2596</v>
      </c>
      <c r="B2600" t="s">
        <v>6174</v>
      </c>
      <c r="C2600" s="5">
        <v>41902</v>
      </c>
      <c r="D2600" s="6">
        <v>2014</v>
      </c>
      <c r="E2600" s="5" t="s">
        <v>111</v>
      </c>
      <c r="F2600" s="7">
        <v>20</v>
      </c>
      <c r="G2600" t="s">
        <v>24</v>
      </c>
      <c r="H2600" t="s">
        <v>139</v>
      </c>
      <c r="I2600" t="s">
        <v>231</v>
      </c>
      <c r="J2600" t="s">
        <v>27</v>
      </c>
      <c r="K2600" t="s">
        <v>28</v>
      </c>
      <c r="L2600">
        <v>21044</v>
      </c>
      <c r="M2600" t="s">
        <v>2013</v>
      </c>
      <c r="N2600" t="s">
        <v>30</v>
      </c>
      <c r="O2600" t="s">
        <v>55</v>
      </c>
      <c r="P2600" t="s">
        <v>2014</v>
      </c>
      <c r="Q2600" s="8">
        <v>110000</v>
      </c>
      <c r="R2600">
        <v>3</v>
      </c>
      <c r="S2600" s="8">
        <f>Table3[[#This Row],[Harga]]*Table3[[#This Row],[Quantity]]</f>
        <v>330000</v>
      </c>
      <c r="T2600">
        <v>0</v>
      </c>
      <c r="U2600" s="8">
        <f>Table3[[#This Row],[Discount]]*Table3[[#This Row],[Revenue]]</f>
        <v>0</v>
      </c>
      <c r="V2600" s="8">
        <f>Table3[[#This Row],[Revenue]]-Table3[[#This Row],[Total Discount]]</f>
        <v>330000</v>
      </c>
    </row>
    <row r="2601" spans="1:22" x14ac:dyDescent="0.35">
      <c r="A2601">
        <v>2597</v>
      </c>
      <c r="B2601" t="s">
        <v>6175</v>
      </c>
      <c r="C2601" s="5">
        <v>42624</v>
      </c>
      <c r="D2601" s="6">
        <v>2016</v>
      </c>
      <c r="E2601" s="5" t="s">
        <v>111</v>
      </c>
      <c r="F2601" s="7">
        <v>11</v>
      </c>
      <c r="G2601" t="s">
        <v>24</v>
      </c>
      <c r="H2601" t="s">
        <v>131</v>
      </c>
      <c r="I2601" t="s">
        <v>4412</v>
      </c>
      <c r="J2601" t="s">
        <v>27</v>
      </c>
      <c r="K2601" t="s">
        <v>100</v>
      </c>
      <c r="L2601">
        <v>95123</v>
      </c>
      <c r="M2601" t="s">
        <v>83</v>
      </c>
      <c r="N2601" t="s">
        <v>40</v>
      </c>
      <c r="O2601" t="s">
        <v>84</v>
      </c>
      <c r="P2601" t="s">
        <v>85</v>
      </c>
      <c r="Q2601" s="8">
        <v>666000</v>
      </c>
      <c r="R2601">
        <v>3</v>
      </c>
      <c r="S2601" s="8">
        <f>Table3[[#This Row],[Harga]]*Table3[[#This Row],[Quantity]]</f>
        <v>1998000</v>
      </c>
      <c r="T2601">
        <v>0</v>
      </c>
      <c r="U2601" s="8">
        <f>Table3[[#This Row],[Discount]]*Table3[[#This Row],[Revenue]]</f>
        <v>0</v>
      </c>
      <c r="V2601" s="8">
        <f>Table3[[#This Row],[Revenue]]-Table3[[#This Row],[Total Discount]]</f>
        <v>1998000</v>
      </c>
    </row>
    <row r="2602" spans="1:22" x14ac:dyDescent="0.35">
      <c r="A2602">
        <v>2598</v>
      </c>
      <c r="B2602" t="s">
        <v>6176</v>
      </c>
      <c r="C2602" s="5">
        <v>42636</v>
      </c>
      <c r="D2602" s="6">
        <v>2016</v>
      </c>
      <c r="E2602" s="5" t="s">
        <v>111</v>
      </c>
      <c r="F2602" s="7">
        <v>23</v>
      </c>
      <c r="G2602" t="s">
        <v>51</v>
      </c>
      <c r="H2602" t="s">
        <v>25</v>
      </c>
      <c r="I2602" t="s">
        <v>4560</v>
      </c>
      <c r="J2602" t="s">
        <v>37</v>
      </c>
      <c r="K2602" t="s">
        <v>69</v>
      </c>
      <c r="L2602">
        <v>98115</v>
      </c>
      <c r="M2602" t="s">
        <v>6177</v>
      </c>
      <c r="N2602" t="s">
        <v>40</v>
      </c>
      <c r="O2602" t="s">
        <v>790</v>
      </c>
      <c r="P2602" t="s">
        <v>6178</v>
      </c>
      <c r="Q2602" s="8">
        <v>14000</v>
      </c>
      <c r="R2602">
        <v>2</v>
      </c>
      <c r="S2602" s="8">
        <f>Table3[[#This Row],[Harga]]*Table3[[#This Row],[Quantity]]</f>
        <v>28000</v>
      </c>
      <c r="T2602">
        <v>0</v>
      </c>
      <c r="U2602" s="8">
        <f>Table3[[#This Row],[Discount]]*Table3[[#This Row],[Revenue]]</f>
        <v>0</v>
      </c>
      <c r="V2602" s="8">
        <f>Table3[[#This Row],[Revenue]]-Table3[[#This Row],[Total Discount]]</f>
        <v>28000</v>
      </c>
    </row>
    <row r="2603" spans="1:22" x14ac:dyDescent="0.35">
      <c r="A2603">
        <v>2599</v>
      </c>
      <c r="B2603" t="s">
        <v>6179</v>
      </c>
      <c r="C2603" s="5">
        <v>42951</v>
      </c>
      <c r="D2603" s="6">
        <v>2017</v>
      </c>
      <c r="E2603" s="5" t="s">
        <v>93</v>
      </c>
      <c r="F2603" s="7">
        <v>4</v>
      </c>
      <c r="G2603" t="s">
        <v>51</v>
      </c>
      <c r="H2603" t="s">
        <v>139</v>
      </c>
      <c r="I2603" t="s">
        <v>2291</v>
      </c>
      <c r="J2603" t="s">
        <v>37</v>
      </c>
      <c r="K2603" t="s">
        <v>213</v>
      </c>
      <c r="L2603">
        <v>75007</v>
      </c>
      <c r="M2603" t="s">
        <v>5740</v>
      </c>
      <c r="N2603" t="s">
        <v>40</v>
      </c>
      <c r="O2603" t="s">
        <v>71</v>
      </c>
      <c r="P2603" t="s">
        <v>5741</v>
      </c>
      <c r="Q2603" s="8">
        <v>12000</v>
      </c>
      <c r="R2603">
        <v>3</v>
      </c>
      <c r="S2603" s="8">
        <f>Table3[[#This Row],[Harga]]*Table3[[#This Row],[Quantity]]</f>
        <v>36000</v>
      </c>
      <c r="T2603">
        <v>0.8</v>
      </c>
      <c r="U2603" s="8">
        <f>Table3[[#This Row],[Discount]]*Table3[[#This Row],[Revenue]]</f>
        <v>28800</v>
      </c>
      <c r="V2603" s="8">
        <f>Table3[[#This Row],[Revenue]]-Table3[[#This Row],[Total Discount]]</f>
        <v>7200</v>
      </c>
    </row>
    <row r="2604" spans="1:22" x14ac:dyDescent="0.35">
      <c r="A2604">
        <v>2600</v>
      </c>
      <c r="B2604" t="s">
        <v>6180</v>
      </c>
      <c r="C2604" s="5">
        <v>42576</v>
      </c>
      <c r="D2604" s="6">
        <v>2016</v>
      </c>
      <c r="E2604" s="5" t="s">
        <v>104</v>
      </c>
      <c r="F2604" s="7">
        <v>25</v>
      </c>
      <c r="G2604" t="s">
        <v>51</v>
      </c>
      <c r="H2604" t="s">
        <v>131</v>
      </c>
      <c r="I2604" t="s">
        <v>2327</v>
      </c>
      <c r="J2604" t="s">
        <v>75</v>
      </c>
      <c r="K2604" t="s">
        <v>100</v>
      </c>
      <c r="L2604">
        <v>22204</v>
      </c>
      <c r="M2604" t="s">
        <v>2025</v>
      </c>
      <c r="N2604" t="s">
        <v>40</v>
      </c>
      <c r="O2604" t="s">
        <v>71</v>
      </c>
      <c r="P2604" t="s">
        <v>2026</v>
      </c>
      <c r="Q2604" s="8">
        <v>51000</v>
      </c>
      <c r="R2604">
        <v>1</v>
      </c>
      <c r="S2604" s="8">
        <f>Table3[[#This Row],[Harga]]*Table3[[#This Row],[Quantity]]</f>
        <v>51000</v>
      </c>
      <c r="T2604">
        <v>0</v>
      </c>
      <c r="U2604" s="8">
        <f>Table3[[#This Row],[Discount]]*Table3[[#This Row],[Revenue]]</f>
        <v>0</v>
      </c>
      <c r="V2604" s="8">
        <f>Table3[[#This Row],[Revenue]]-Table3[[#This Row],[Total Discount]]</f>
        <v>51000</v>
      </c>
    </row>
    <row r="2605" spans="1:22" x14ac:dyDescent="0.35">
      <c r="A2605">
        <v>2601</v>
      </c>
      <c r="B2605" t="s">
        <v>6181</v>
      </c>
      <c r="C2605" s="5">
        <v>42584</v>
      </c>
      <c r="D2605" s="6">
        <v>2016</v>
      </c>
      <c r="E2605" s="5" t="s">
        <v>93</v>
      </c>
      <c r="F2605" s="7">
        <v>2</v>
      </c>
      <c r="G2605" t="s">
        <v>67</v>
      </c>
      <c r="H2605" t="s">
        <v>25</v>
      </c>
      <c r="I2605" t="s">
        <v>1387</v>
      </c>
      <c r="J2605" t="s">
        <v>37</v>
      </c>
      <c r="K2605" t="s">
        <v>236</v>
      </c>
      <c r="L2605">
        <v>90032</v>
      </c>
      <c r="M2605" t="s">
        <v>6182</v>
      </c>
      <c r="N2605" t="s">
        <v>30</v>
      </c>
      <c r="O2605" t="s">
        <v>48</v>
      </c>
      <c r="P2605" t="s">
        <v>6183</v>
      </c>
      <c r="Q2605" s="8">
        <v>137000</v>
      </c>
      <c r="R2605">
        <v>2</v>
      </c>
      <c r="S2605" s="8">
        <f>Table3[[#This Row],[Harga]]*Table3[[#This Row],[Quantity]]</f>
        <v>274000</v>
      </c>
      <c r="T2605">
        <v>0.2</v>
      </c>
      <c r="U2605" s="8">
        <f>Table3[[#This Row],[Discount]]*Table3[[#This Row],[Revenue]]</f>
        <v>54800</v>
      </c>
      <c r="V2605" s="8">
        <f>Table3[[#This Row],[Revenue]]-Table3[[#This Row],[Total Discount]]</f>
        <v>219200</v>
      </c>
    </row>
    <row r="2606" spans="1:22" x14ac:dyDescent="0.35">
      <c r="A2606">
        <v>2602</v>
      </c>
      <c r="B2606" t="s">
        <v>6184</v>
      </c>
      <c r="C2606" s="5">
        <v>42145</v>
      </c>
      <c r="D2606" s="6">
        <v>2015</v>
      </c>
      <c r="E2606" s="5" t="s">
        <v>87</v>
      </c>
      <c r="F2606" s="7">
        <v>21</v>
      </c>
      <c r="G2606" t="s">
        <v>116</v>
      </c>
      <c r="H2606" t="s">
        <v>25</v>
      </c>
      <c r="I2606" t="s">
        <v>212</v>
      </c>
      <c r="J2606" t="s">
        <v>27</v>
      </c>
      <c r="K2606" t="s">
        <v>519</v>
      </c>
      <c r="L2606">
        <v>60423</v>
      </c>
      <c r="M2606" t="s">
        <v>279</v>
      </c>
      <c r="N2606" t="s">
        <v>40</v>
      </c>
      <c r="O2606" t="s">
        <v>78</v>
      </c>
      <c r="P2606" t="s">
        <v>280</v>
      </c>
      <c r="Q2606" s="8">
        <v>78000</v>
      </c>
      <c r="R2606">
        <v>8</v>
      </c>
      <c r="S2606" s="8">
        <f>Table3[[#This Row],[Harga]]*Table3[[#This Row],[Quantity]]</f>
        <v>624000</v>
      </c>
      <c r="T2606">
        <v>0.8</v>
      </c>
      <c r="U2606" s="8">
        <f>Table3[[#This Row],[Discount]]*Table3[[#This Row],[Revenue]]</f>
        <v>499200</v>
      </c>
      <c r="V2606" s="8">
        <f>Table3[[#This Row],[Revenue]]-Table3[[#This Row],[Total Discount]]</f>
        <v>124800</v>
      </c>
    </row>
    <row r="2607" spans="1:22" x14ac:dyDescent="0.35">
      <c r="A2607">
        <v>2603</v>
      </c>
      <c r="B2607" t="s">
        <v>6185</v>
      </c>
      <c r="C2607" s="5">
        <v>43042</v>
      </c>
      <c r="D2607" s="6">
        <v>2017</v>
      </c>
      <c r="E2607" s="5" t="s">
        <v>23</v>
      </c>
      <c r="F2607" s="7">
        <v>3</v>
      </c>
      <c r="G2607" t="s">
        <v>24</v>
      </c>
      <c r="H2607" t="s">
        <v>25</v>
      </c>
      <c r="I2607" t="s">
        <v>2094</v>
      </c>
      <c r="J2607" t="s">
        <v>27</v>
      </c>
      <c r="K2607" t="s">
        <v>133</v>
      </c>
      <c r="L2607">
        <v>98105</v>
      </c>
      <c r="M2607" t="s">
        <v>3353</v>
      </c>
      <c r="N2607" t="s">
        <v>135</v>
      </c>
      <c r="O2607" t="s">
        <v>162</v>
      </c>
      <c r="P2607" t="s">
        <v>3354</v>
      </c>
      <c r="Q2607" s="8">
        <v>29000</v>
      </c>
      <c r="R2607">
        <v>3</v>
      </c>
      <c r="S2607" s="8">
        <f>Table3[[#This Row],[Harga]]*Table3[[#This Row],[Quantity]]</f>
        <v>87000</v>
      </c>
      <c r="T2607">
        <v>0</v>
      </c>
      <c r="U2607" s="8">
        <f>Table3[[#This Row],[Discount]]*Table3[[#This Row],[Revenue]]</f>
        <v>0</v>
      </c>
      <c r="V2607" s="8">
        <f>Table3[[#This Row],[Revenue]]-Table3[[#This Row],[Total Discount]]</f>
        <v>87000</v>
      </c>
    </row>
    <row r="2608" spans="1:22" x14ac:dyDescent="0.35">
      <c r="A2608">
        <v>2604</v>
      </c>
      <c r="B2608" t="s">
        <v>6186</v>
      </c>
      <c r="C2608" s="5">
        <v>42110</v>
      </c>
      <c r="D2608" s="6">
        <v>2015</v>
      </c>
      <c r="E2608" s="5" t="s">
        <v>58</v>
      </c>
      <c r="F2608" s="7">
        <v>16</v>
      </c>
      <c r="G2608" t="s">
        <v>35</v>
      </c>
      <c r="H2608" t="s">
        <v>25</v>
      </c>
      <c r="I2608" t="s">
        <v>1296</v>
      </c>
      <c r="J2608" t="s">
        <v>37</v>
      </c>
      <c r="K2608" t="s">
        <v>53</v>
      </c>
      <c r="L2608">
        <v>19143</v>
      </c>
      <c r="M2608" t="s">
        <v>3608</v>
      </c>
      <c r="N2608" t="s">
        <v>40</v>
      </c>
      <c r="O2608" t="s">
        <v>180</v>
      </c>
      <c r="P2608" t="s">
        <v>1001</v>
      </c>
      <c r="Q2608" s="8">
        <v>8000</v>
      </c>
      <c r="R2608">
        <v>4</v>
      </c>
      <c r="S2608" s="8">
        <f>Table3[[#This Row],[Harga]]*Table3[[#This Row],[Quantity]]</f>
        <v>32000</v>
      </c>
      <c r="T2608">
        <v>0.2</v>
      </c>
      <c r="U2608" s="8">
        <f>Table3[[#This Row],[Discount]]*Table3[[#This Row],[Revenue]]</f>
        <v>6400</v>
      </c>
      <c r="V2608" s="8">
        <f>Table3[[#This Row],[Revenue]]-Table3[[#This Row],[Total Discount]]</f>
        <v>25600</v>
      </c>
    </row>
    <row r="2609" spans="1:22" x14ac:dyDescent="0.35">
      <c r="A2609">
        <v>2605</v>
      </c>
      <c r="B2609" t="s">
        <v>6187</v>
      </c>
      <c r="C2609" s="5">
        <v>42716</v>
      </c>
      <c r="D2609" s="6">
        <v>2016</v>
      </c>
      <c r="E2609" s="5" t="s">
        <v>66</v>
      </c>
      <c r="F2609" s="7">
        <v>12</v>
      </c>
      <c r="G2609" t="s">
        <v>24</v>
      </c>
      <c r="H2609" t="s">
        <v>105</v>
      </c>
      <c r="I2609" t="s">
        <v>4397</v>
      </c>
      <c r="J2609" t="s">
        <v>27</v>
      </c>
      <c r="K2609" t="s">
        <v>166</v>
      </c>
      <c r="L2609">
        <v>31907</v>
      </c>
      <c r="M2609" t="s">
        <v>4564</v>
      </c>
      <c r="N2609" t="s">
        <v>135</v>
      </c>
      <c r="O2609" t="s">
        <v>162</v>
      </c>
      <c r="P2609" t="s">
        <v>4565</v>
      </c>
      <c r="Q2609" s="8">
        <v>100000</v>
      </c>
      <c r="R2609">
        <v>5</v>
      </c>
      <c r="S2609" s="8">
        <f>Table3[[#This Row],[Harga]]*Table3[[#This Row],[Quantity]]</f>
        <v>500000</v>
      </c>
      <c r="T2609">
        <v>0</v>
      </c>
      <c r="U2609" s="8">
        <f>Table3[[#This Row],[Discount]]*Table3[[#This Row],[Revenue]]</f>
        <v>0</v>
      </c>
      <c r="V2609" s="8">
        <f>Table3[[#This Row],[Revenue]]-Table3[[#This Row],[Total Discount]]</f>
        <v>500000</v>
      </c>
    </row>
    <row r="2610" spans="1:22" x14ac:dyDescent="0.35">
      <c r="A2610">
        <v>2606</v>
      </c>
      <c r="B2610" t="s">
        <v>6188</v>
      </c>
      <c r="C2610" s="5">
        <v>42307</v>
      </c>
      <c r="D2610" s="6">
        <v>2015</v>
      </c>
      <c r="E2610" s="5" t="s">
        <v>44</v>
      </c>
      <c r="F2610" s="7">
        <v>30</v>
      </c>
      <c r="G2610" t="s">
        <v>35</v>
      </c>
      <c r="H2610" t="s">
        <v>105</v>
      </c>
      <c r="I2610" t="s">
        <v>3764</v>
      </c>
      <c r="J2610" t="s">
        <v>27</v>
      </c>
      <c r="K2610" t="s">
        <v>222</v>
      </c>
      <c r="L2610">
        <v>23464</v>
      </c>
      <c r="M2610" t="s">
        <v>3844</v>
      </c>
      <c r="N2610" t="s">
        <v>40</v>
      </c>
      <c r="O2610" t="s">
        <v>78</v>
      </c>
      <c r="P2610" t="s">
        <v>3845</v>
      </c>
      <c r="Q2610" s="8">
        <v>122000</v>
      </c>
      <c r="R2610">
        <v>3</v>
      </c>
      <c r="S2610" s="8">
        <f>Table3[[#This Row],[Harga]]*Table3[[#This Row],[Quantity]]</f>
        <v>366000</v>
      </c>
      <c r="T2610">
        <v>0</v>
      </c>
      <c r="U2610" s="8">
        <f>Table3[[#This Row],[Discount]]*Table3[[#This Row],[Revenue]]</f>
        <v>0</v>
      </c>
      <c r="V2610" s="8">
        <f>Table3[[#This Row],[Revenue]]-Table3[[#This Row],[Total Discount]]</f>
        <v>366000</v>
      </c>
    </row>
    <row r="2611" spans="1:22" x14ac:dyDescent="0.35">
      <c r="A2611">
        <v>2607</v>
      </c>
      <c r="B2611" t="s">
        <v>6189</v>
      </c>
      <c r="C2611" s="5">
        <v>41705</v>
      </c>
      <c r="D2611" s="6">
        <v>2014</v>
      </c>
      <c r="E2611" s="5" t="s">
        <v>159</v>
      </c>
      <c r="F2611" s="7">
        <v>7</v>
      </c>
      <c r="G2611" t="s">
        <v>51</v>
      </c>
      <c r="H2611" t="s">
        <v>25</v>
      </c>
      <c r="I2611" t="s">
        <v>2438</v>
      </c>
      <c r="J2611" t="s">
        <v>75</v>
      </c>
      <c r="K2611" t="s">
        <v>69</v>
      </c>
      <c r="L2611">
        <v>98198</v>
      </c>
      <c r="M2611" t="s">
        <v>2695</v>
      </c>
      <c r="N2611" t="s">
        <v>40</v>
      </c>
      <c r="O2611" t="s">
        <v>71</v>
      </c>
      <c r="P2611" t="s">
        <v>2696</v>
      </c>
      <c r="Q2611" s="8">
        <v>122000</v>
      </c>
      <c r="R2611">
        <v>2</v>
      </c>
      <c r="S2611" s="8">
        <f>Table3[[#This Row],[Harga]]*Table3[[#This Row],[Quantity]]</f>
        <v>244000</v>
      </c>
      <c r="T2611">
        <v>0.2</v>
      </c>
      <c r="U2611" s="8">
        <f>Table3[[#This Row],[Discount]]*Table3[[#This Row],[Revenue]]</f>
        <v>48800</v>
      </c>
      <c r="V2611" s="8">
        <f>Table3[[#This Row],[Revenue]]-Table3[[#This Row],[Total Discount]]</f>
        <v>195200</v>
      </c>
    </row>
    <row r="2612" spans="1:22" x14ac:dyDescent="0.35">
      <c r="A2612">
        <v>2608</v>
      </c>
      <c r="B2612" t="s">
        <v>6190</v>
      </c>
      <c r="C2612" s="5">
        <v>42068</v>
      </c>
      <c r="D2612" s="6">
        <v>2015</v>
      </c>
      <c r="E2612" s="5" t="s">
        <v>159</v>
      </c>
      <c r="F2612" s="7">
        <v>5</v>
      </c>
      <c r="G2612" t="s">
        <v>24</v>
      </c>
      <c r="H2612" t="s">
        <v>25</v>
      </c>
      <c r="I2612" t="s">
        <v>613</v>
      </c>
      <c r="J2612" t="s">
        <v>37</v>
      </c>
      <c r="K2612" t="s">
        <v>227</v>
      </c>
      <c r="L2612">
        <v>18018</v>
      </c>
      <c r="M2612" t="s">
        <v>1454</v>
      </c>
      <c r="N2612" t="s">
        <v>30</v>
      </c>
      <c r="O2612" t="s">
        <v>108</v>
      </c>
      <c r="P2612" t="s">
        <v>1455</v>
      </c>
      <c r="Q2612" s="8">
        <v>284000</v>
      </c>
      <c r="R2612">
        <v>2</v>
      </c>
      <c r="S2612" s="8">
        <f>Table3[[#This Row],[Harga]]*Table3[[#This Row],[Quantity]]</f>
        <v>568000</v>
      </c>
      <c r="T2612">
        <v>0.3</v>
      </c>
      <c r="U2612" s="8">
        <f>Table3[[#This Row],[Discount]]*Table3[[#This Row],[Revenue]]</f>
        <v>170400</v>
      </c>
      <c r="V2612" s="8">
        <f>Table3[[#This Row],[Revenue]]-Table3[[#This Row],[Total Discount]]</f>
        <v>397600</v>
      </c>
    </row>
    <row r="2613" spans="1:22" x14ac:dyDescent="0.35">
      <c r="A2613">
        <v>2609</v>
      </c>
      <c r="B2613" t="s">
        <v>6191</v>
      </c>
      <c r="C2613" s="5">
        <v>42590</v>
      </c>
      <c r="D2613" s="6">
        <v>2016</v>
      </c>
      <c r="E2613" s="5" t="s">
        <v>93</v>
      </c>
      <c r="F2613" s="7">
        <v>8</v>
      </c>
      <c r="G2613" t="s">
        <v>24</v>
      </c>
      <c r="H2613" t="s">
        <v>25</v>
      </c>
      <c r="I2613" t="s">
        <v>1107</v>
      </c>
      <c r="J2613" t="s">
        <v>27</v>
      </c>
      <c r="K2613" t="s">
        <v>193</v>
      </c>
      <c r="L2613">
        <v>73120</v>
      </c>
      <c r="M2613" t="s">
        <v>4106</v>
      </c>
      <c r="N2613" t="s">
        <v>40</v>
      </c>
      <c r="O2613" t="s">
        <v>63</v>
      </c>
      <c r="P2613" t="s">
        <v>4107</v>
      </c>
      <c r="Q2613" s="8">
        <v>34000</v>
      </c>
      <c r="R2613">
        <v>2</v>
      </c>
      <c r="S2613" s="8">
        <f>Table3[[#This Row],[Harga]]*Table3[[#This Row],[Quantity]]</f>
        <v>68000</v>
      </c>
      <c r="T2613">
        <v>0</v>
      </c>
      <c r="U2613" s="8">
        <f>Table3[[#This Row],[Discount]]*Table3[[#This Row],[Revenue]]</f>
        <v>0</v>
      </c>
      <c r="V2613" s="8">
        <f>Table3[[#This Row],[Revenue]]-Table3[[#This Row],[Total Discount]]</f>
        <v>68000</v>
      </c>
    </row>
    <row r="2614" spans="1:22" x14ac:dyDescent="0.35">
      <c r="A2614">
        <v>2610</v>
      </c>
      <c r="B2614" t="s">
        <v>6192</v>
      </c>
      <c r="C2614" s="5">
        <v>42738</v>
      </c>
      <c r="D2614" s="6">
        <v>2017</v>
      </c>
      <c r="E2614" s="5" t="s">
        <v>115</v>
      </c>
      <c r="F2614" s="7">
        <v>3</v>
      </c>
      <c r="G2614" t="s">
        <v>51</v>
      </c>
      <c r="H2614" t="s">
        <v>139</v>
      </c>
      <c r="I2614" t="s">
        <v>549</v>
      </c>
      <c r="J2614" t="s">
        <v>27</v>
      </c>
      <c r="K2614" t="s">
        <v>76</v>
      </c>
      <c r="L2614">
        <v>91730</v>
      </c>
      <c r="M2614" t="s">
        <v>4803</v>
      </c>
      <c r="N2614" t="s">
        <v>40</v>
      </c>
      <c r="O2614" t="s">
        <v>63</v>
      </c>
      <c r="P2614" t="s">
        <v>4804</v>
      </c>
      <c r="Q2614" s="8">
        <v>46000</v>
      </c>
      <c r="R2614">
        <v>6</v>
      </c>
      <c r="S2614" s="8">
        <f>Table3[[#This Row],[Harga]]*Table3[[#This Row],[Quantity]]</f>
        <v>276000</v>
      </c>
      <c r="T2614">
        <v>0</v>
      </c>
      <c r="U2614" s="8">
        <f>Table3[[#This Row],[Discount]]*Table3[[#This Row],[Revenue]]</f>
        <v>0</v>
      </c>
      <c r="V2614" s="8">
        <f>Table3[[#This Row],[Revenue]]-Table3[[#This Row],[Total Discount]]</f>
        <v>276000</v>
      </c>
    </row>
    <row r="2615" spans="1:22" x14ac:dyDescent="0.35">
      <c r="A2615">
        <v>2611</v>
      </c>
      <c r="B2615" t="s">
        <v>6193</v>
      </c>
      <c r="C2615" s="5">
        <v>43017</v>
      </c>
      <c r="D2615" s="6">
        <v>2017</v>
      </c>
      <c r="E2615" s="5" t="s">
        <v>44</v>
      </c>
      <c r="F2615" s="7">
        <v>9</v>
      </c>
      <c r="G2615" t="s">
        <v>35</v>
      </c>
      <c r="H2615" t="s">
        <v>25</v>
      </c>
      <c r="I2615" t="s">
        <v>933</v>
      </c>
      <c r="J2615" t="s">
        <v>27</v>
      </c>
      <c r="K2615" t="s">
        <v>193</v>
      </c>
      <c r="L2615">
        <v>90032</v>
      </c>
      <c r="M2615" t="s">
        <v>1685</v>
      </c>
      <c r="N2615" t="s">
        <v>40</v>
      </c>
      <c r="O2615" t="s">
        <v>63</v>
      </c>
      <c r="P2615" t="s">
        <v>1686</v>
      </c>
      <c r="Q2615" s="8">
        <v>46000</v>
      </c>
      <c r="R2615">
        <v>5</v>
      </c>
      <c r="S2615" s="8">
        <f>Table3[[#This Row],[Harga]]*Table3[[#This Row],[Quantity]]</f>
        <v>230000</v>
      </c>
      <c r="T2615">
        <v>0</v>
      </c>
      <c r="U2615" s="8">
        <f>Table3[[#This Row],[Discount]]*Table3[[#This Row],[Revenue]]</f>
        <v>0</v>
      </c>
      <c r="V2615" s="8">
        <f>Table3[[#This Row],[Revenue]]-Table3[[#This Row],[Total Discount]]</f>
        <v>230000</v>
      </c>
    </row>
    <row r="2616" spans="1:22" x14ac:dyDescent="0.35">
      <c r="A2616">
        <v>2612</v>
      </c>
      <c r="B2616" t="s">
        <v>6194</v>
      </c>
      <c r="C2616" s="5">
        <v>43028</v>
      </c>
      <c r="D2616" s="6">
        <v>2017</v>
      </c>
      <c r="E2616" s="5" t="s">
        <v>44</v>
      </c>
      <c r="F2616" s="7">
        <v>20</v>
      </c>
      <c r="G2616" t="s">
        <v>24</v>
      </c>
      <c r="H2616" t="s">
        <v>139</v>
      </c>
      <c r="I2616" t="s">
        <v>126</v>
      </c>
      <c r="J2616" t="s">
        <v>75</v>
      </c>
      <c r="K2616" t="s">
        <v>420</v>
      </c>
      <c r="L2616">
        <v>19120</v>
      </c>
      <c r="M2616" t="s">
        <v>1450</v>
      </c>
      <c r="N2616" t="s">
        <v>40</v>
      </c>
      <c r="O2616" t="s">
        <v>63</v>
      </c>
      <c r="P2616" t="s">
        <v>1451</v>
      </c>
      <c r="Q2616" s="8">
        <v>133000</v>
      </c>
      <c r="R2616">
        <v>3</v>
      </c>
      <c r="S2616" s="8">
        <f>Table3[[#This Row],[Harga]]*Table3[[#This Row],[Quantity]]</f>
        <v>399000</v>
      </c>
      <c r="T2616">
        <v>0.2</v>
      </c>
      <c r="U2616" s="8">
        <f>Table3[[#This Row],[Discount]]*Table3[[#This Row],[Revenue]]</f>
        <v>79800</v>
      </c>
      <c r="V2616" s="8">
        <f>Table3[[#This Row],[Revenue]]-Table3[[#This Row],[Total Discount]]</f>
        <v>319200</v>
      </c>
    </row>
    <row r="2617" spans="1:22" x14ac:dyDescent="0.35">
      <c r="A2617">
        <v>2613</v>
      </c>
      <c r="B2617" t="s">
        <v>6195</v>
      </c>
      <c r="C2617" s="5">
        <v>41889</v>
      </c>
      <c r="D2617" s="6">
        <v>2014</v>
      </c>
      <c r="E2617" s="5" t="s">
        <v>111</v>
      </c>
      <c r="F2617" s="7">
        <v>7</v>
      </c>
      <c r="G2617" t="s">
        <v>67</v>
      </c>
      <c r="H2617" t="s">
        <v>139</v>
      </c>
      <c r="I2617" t="s">
        <v>2295</v>
      </c>
      <c r="J2617" t="s">
        <v>75</v>
      </c>
      <c r="K2617" t="s">
        <v>500</v>
      </c>
      <c r="L2617">
        <v>77036</v>
      </c>
      <c r="M2617" t="s">
        <v>3744</v>
      </c>
      <c r="N2617" t="s">
        <v>135</v>
      </c>
      <c r="O2617" t="s">
        <v>136</v>
      </c>
      <c r="P2617" t="s">
        <v>3745</v>
      </c>
      <c r="Q2617" s="8">
        <v>197000</v>
      </c>
      <c r="R2617">
        <v>3</v>
      </c>
      <c r="S2617" s="8">
        <f>Table3[[#This Row],[Harga]]*Table3[[#This Row],[Quantity]]</f>
        <v>591000</v>
      </c>
      <c r="T2617">
        <v>0.2</v>
      </c>
      <c r="U2617" s="8">
        <f>Table3[[#This Row],[Discount]]*Table3[[#This Row],[Revenue]]</f>
        <v>118200</v>
      </c>
      <c r="V2617" s="8">
        <f>Table3[[#This Row],[Revenue]]-Table3[[#This Row],[Total Discount]]</f>
        <v>472800</v>
      </c>
    </row>
    <row r="2618" spans="1:22" x14ac:dyDescent="0.35">
      <c r="A2618">
        <v>2614</v>
      </c>
      <c r="B2618" t="s">
        <v>6196</v>
      </c>
      <c r="C2618" s="5">
        <v>43008</v>
      </c>
      <c r="D2618" s="6">
        <v>2017</v>
      </c>
      <c r="E2618" s="5" t="s">
        <v>111</v>
      </c>
      <c r="F2618" s="7">
        <v>30</v>
      </c>
      <c r="G2618" t="s">
        <v>35</v>
      </c>
      <c r="H2618" t="s">
        <v>25</v>
      </c>
      <c r="I2618" t="s">
        <v>4428</v>
      </c>
      <c r="J2618" t="s">
        <v>37</v>
      </c>
      <c r="K2618" t="s">
        <v>420</v>
      </c>
      <c r="L2618">
        <v>98103</v>
      </c>
      <c r="M2618" t="s">
        <v>2468</v>
      </c>
      <c r="N2618" t="s">
        <v>40</v>
      </c>
      <c r="O2618" t="s">
        <v>63</v>
      </c>
      <c r="P2618" t="s">
        <v>2469</v>
      </c>
      <c r="Q2618" s="8">
        <v>6000</v>
      </c>
      <c r="R2618">
        <v>2</v>
      </c>
      <c r="S2618" s="8">
        <f>Table3[[#This Row],[Harga]]*Table3[[#This Row],[Quantity]]</f>
        <v>12000</v>
      </c>
      <c r="T2618">
        <v>0</v>
      </c>
      <c r="U2618" s="8">
        <f>Table3[[#This Row],[Discount]]*Table3[[#This Row],[Revenue]]</f>
        <v>0</v>
      </c>
      <c r="V2618" s="8">
        <f>Table3[[#This Row],[Revenue]]-Table3[[#This Row],[Total Discount]]</f>
        <v>12000</v>
      </c>
    </row>
    <row r="2619" spans="1:22" x14ac:dyDescent="0.35">
      <c r="A2619">
        <v>2615</v>
      </c>
      <c r="B2619" t="s">
        <v>6197</v>
      </c>
      <c r="C2619" s="5">
        <v>43055</v>
      </c>
      <c r="D2619" s="6">
        <v>2017</v>
      </c>
      <c r="E2619" s="5" t="s">
        <v>23</v>
      </c>
      <c r="F2619" s="7">
        <v>16</v>
      </c>
      <c r="G2619" t="s">
        <v>67</v>
      </c>
      <c r="H2619" t="s">
        <v>131</v>
      </c>
      <c r="I2619" t="s">
        <v>2107</v>
      </c>
      <c r="J2619" t="s">
        <v>75</v>
      </c>
      <c r="K2619" t="s">
        <v>53</v>
      </c>
      <c r="L2619">
        <v>10701</v>
      </c>
      <c r="M2619" t="s">
        <v>6198</v>
      </c>
      <c r="N2619" t="s">
        <v>135</v>
      </c>
      <c r="O2619" t="s">
        <v>567</v>
      </c>
      <c r="P2619" t="s">
        <v>6199</v>
      </c>
      <c r="Q2619" s="8">
        <v>53000</v>
      </c>
      <c r="R2619">
        <v>4</v>
      </c>
      <c r="S2619" s="8">
        <f>Table3[[#This Row],[Harga]]*Table3[[#This Row],[Quantity]]</f>
        <v>212000</v>
      </c>
      <c r="T2619">
        <v>0</v>
      </c>
      <c r="U2619" s="8">
        <f>Table3[[#This Row],[Discount]]*Table3[[#This Row],[Revenue]]</f>
        <v>0</v>
      </c>
      <c r="V2619" s="8">
        <f>Table3[[#This Row],[Revenue]]-Table3[[#This Row],[Total Discount]]</f>
        <v>212000</v>
      </c>
    </row>
    <row r="2620" spans="1:22" x14ac:dyDescent="0.35">
      <c r="A2620">
        <v>2616</v>
      </c>
      <c r="B2620" t="s">
        <v>6200</v>
      </c>
      <c r="C2620" s="5">
        <v>42989</v>
      </c>
      <c r="D2620" s="6">
        <v>2017</v>
      </c>
      <c r="E2620" s="5" t="s">
        <v>111</v>
      </c>
      <c r="F2620" s="7">
        <v>11</v>
      </c>
      <c r="G2620" t="s">
        <v>67</v>
      </c>
      <c r="H2620" t="s">
        <v>139</v>
      </c>
      <c r="I2620" t="s">
        <v>463</v>
      </c>
      <c r="J2620" t="s">
        <v>27</v>
      </c>
      <c r="K2620" t="s">
        <v>519</v>
      </c>
      <c r="L2620">
        <v>94110</v>
      </c>
      <c r="M2620" t="s">
        <v>6201</v>
      </c>
      <c r="N2620" t="s">
        <v>30</v>
      </c>
      <c r="O2620" t="s">
        <v>55</v>
      </c>
      <c r="P2620" t="s">
        <v>6202</v>
      </c>
      <c r="Q2620" s="8">
        <v>33000</v>
      </c>
      <c r="R2620">
        <v>4</v>
      </c>
      <c r="S2620" s="8">
        <f>Table3[[#This Row],[Harga]]*Table3[[#This Row],[Quantity]]</f>
        <v>132000</v>
      </c>
      <c r="T2620">
        <v>0</v>
      </c>
      <c r="U2620" s="8">
        <f>Table3[[#This Row],[Discount]]*Table3[[#This Row],[Revenue]]</f>
        <v>0</v>
      </c>
      <c r="V2620" s="8">
        <f>Table3[[#This Row],[Revenue]]-Table3[[#This Row],[Total Discount]]</f>
        <v>132000</v>
      </c>
    </row>
    <row r="2621" spans="1:22" x14ac:dyDescent="0.35">
      <c r="A2621">
        <v>2617</v>
      </c>
      <c r="B2621" t="s">
        <v>6203</v>
      </c>
      <c r="C2621" s="5">
        <v>42751</v>
      </c>
      <c r="D2621" s="6">
        <v>2017</v>
      </c>
      <c r="E2621" s="5" t="s">
        <v>115</v>
      </c>
      <c r="F2621" s="7">
        <v>16</v>
      </c>
      <c r="G2621" t="s">
        <v>35</v>
      </c>
      <c r="H2621" t="s">
        <v>25</v>
      </c>
      <c r="I2621" t="s">
        <v>4702</v>
      </c>
      <c r="J2621" t="s">
        <v>37</v>
      </c>
      <c r="K2621" t="s">
        <v>61</v>
      </c>
      <c r="L2621">
        <v>90008</v>
      </c>
      <c r="M2621" t="s">
        <v>54</v>
      </c>
      <c r="N2621" t="s">
        <v>30</v>
      </c>
      <c r="O2621" t="s">
        <v>55</v>
      </c>
      <c r="P2621" t="s">
        <v>56</v>
      </c>
      <c r="Q2621" s="8">
        <v>49000</v>
      </c>
      <c r="R2621">
        <v>4</v>
      </c>
      <c r="S2621" s="8">
        <f>Table3[[#This Row],[Harga]]*Table3[[#This Row],[Quantity]]</f>
        <v>196000</v>
      </c>
      <c r="T2621">
        <v>0</v>
      </c>
      <c r="U2621" s="8">
        <f>Table3[[#This Row],[Discount]]*Table3[[#This Row],[Revenue]]</f>
        <v>0</v>
      </c>
      <c r="V2621" s="8">
        <f>Table3[[#This Row],[Revenue]]-Table3[[#This Row],[Total Discount]]</f>
        <v>196000</v>
      </c>
    </row>
    <row r="2622" spans="1:22" x14ac:dyDescent="0.35">
      <c r="A2622">
        <v>2618</v>
      </c>
      <c r="B2622" t="s">
        <v>6204</v>
      </c>
      <c r="C2622" s="5">
        <v>42700</v>
      </c>
      <c r="D2622" s="6">
        <v>2016</v>
      </c>
      <c r="E2622" s="5" t="s">
        <v>23</v>
      </c>
      <c r="F2622" s="7">
        <v>26</v>
      </c>
      <c r="G2622" t="s">
        <v>67</v>
      </c>
      <c r="H2622" t="s">
        <v>25</v>
      </c>
      <c r="I2622" t="s">
        <v>299</v>
      </c>
      <c r="J2622" t="s">
        <v>75</v>
      </c>
      <c r="K2622" t="s">
        <v>500</v>
      </c>
      <c r="L2622">
        <v>33142</v>
      </c>
      <c r="M2622" t="s">
        <v>1730</v>
      </c>
      <c r="N2622" t="s">
        <v>40</v>
      </c>
      <c r="O2622" t="s">
        <v>71</v>
      </c>
      <c r="P2622" t="s">
        <v>1731</v>
      </c>
      <c r="Q2622" s="8">
        <v>7000</v>
      </c>
      <c r="R2622">
        <v>4</v>
      </c>
      <c r="S2622" s="8">
        <f>Table3[[#This Row],[Harga]]*Table3[[#This Row],[Quantity]]</f>
        <v>28000</v>
      </c>
      <c r="T2622">
        <v>0.7</v>
      </c>
      <c r="U2622" s="8">
        <f>Table3[[#This Row],[Discount]]*Table3[[#This Row],[Revenue]]</f>
        <v>19600</v>
      </c>
      <c r="V2622" s="8">
        <f>Table3[[#This Row],[Revenue]]-Table3[[#This Row],[Total Discount]]</f>
        <v>8400</v>
      </c>
    </row>
    <row r="2623" spans="1:22" x14ac:dyDescent="0.35">
      <c r="A2623">
        <v>2619</v>
      </c>
      <c r="B2623" t="s">
        <v>6205</v>
      </c>
      <c r="C2623" s="5">
        <v>42315</v>
      </c>
      <c r="D2623" s="6">
        <v>2015</v>
      </c>
      <c r="E2623" s="5" t="s">
        <v>23</v>
      </c>
      <c r="F2623" s="7">
        <v>7</v>
      </c>
      <c r="G2623" t="s">
        <v>24</v>
      </c>
      <c r="H2623" t="s">
        <v>25</v>
      </c>
      <c r="I2623" t="s">
        <v>3921</v>
      </c>
      <c r="J2623" t="s">
        <v>27</v>
      </c>
      <c r="K2623" t="s">
        <v>218</v>
      </c>
      <c r="L2623" t="s">
        <v>3421</v>
      </c>
      <c r="M2623" t="s">
        <v>1012</v>
      </c>
      <c r="N2623" t="s">
        <v>30</v>
      </c>
      <c r="O2623" t="s">
        <v>108</v>
      </c>
      <c r="P2623" t="s">
        <v>1013</v>
      </c>
      <c r="Q2623" s="8">
        <v>191000</v>
      </c>
      <c r="R2623">
        <v>3</v>
      </c>
      <c r="S2623" s="8">
        <f>Table3[[#This Row],[Harga]]*Table3[[#This Row],[Quantity]]</f>
        <v>573000</v>
      </c>
      <c r="T2623">
        <v>0</v>
      </c>
      <c r="U2623" s="8">
        <f>Table3[[#This Row],[Discount]]*Table3[[#This Row],[Revenue]]</f>
        <v>0</v>
      </c>
      <c r="V2623" s="8">
        <f>Table3[[#This Row],[Revenue]]-Table3[[#This Row],[Total Discount]]</f>
        <v>573000</v>
      </c>
    </row>
    <row r="2624" spans="1:22" x14ac:dyDescent="0.35">
      <c r="A2624">
        <v>2620</v>
      </c>
      <c r="B2624" t="s">
        <v>6206</v>
      </c>
      <c r="C2624" s="5">
        <v>43083</v>
      </c>
      <c r="D2624" s="6">
        <v>2017</v>
      </c>
      <c r="E2624" s="5" t="s">
        <v>66</v>
      </c>
      <c r="F2624" s="7">
        <v>14</v>
      </c>
      <c r="G2624" t="s">
        <v>24</v>
      </c>
      <c r="H2624" t="s">
        <v>25</v>
      </c>
      <c r="I2624" t="s">
        <v>621</v>
      </c>
      <c r="J2624" t="s">
        <v>37</v>
      </c>
      <c r="K2624" t="s">
        <v>545</v>
      </c>
      <c r="L2624">
        <v>72701</v>
      </c>
      <c r="M2624" t="s">
        <v>575</v>
      </c>
      <c r="N2624" t="s">
        <v>135</v>
      </c>
      <c r="O2624" t="s">
        <v>162</v>
      </c>
      <c r="P2624" t="s">
        <v>576</v>
      </c>
      <c r="Q2624" s="8">
        <v>80000</v>
      </c>
      <c r="R2624">
        <v>4</v>
      </c>
      <c r="S2624" s="8">
        <f>Table3[[#This Row],[Harga]]*Table3[[#This Row],[Quantity]]</f>
        <v>320000</v>
      </c>
      <c r="T2624">
        <v>0</v>
      </c>
      <c r="U2624" s="8">
        <f>Table3[[#This Row],[Discount]]*Table3[[#This Row],[Revenue]]</f>
        <v>0</v>
      </c>
      <c r="V2624" s="8">
        <f>Table3[[#This Row],[Revenue]]-Table3[[#This Row],[Total Discount]]</f>
        <v>320000</v>
      </c>
    </row>
    <row r="2625" spans="1:22" x14ac:dyDescent="0.35">
      <c r="A2625">
        <v>2621</v>
      </c>
      <c r="B2625" t="s">
        <v>6207</v>
      </c>
      <c r="C2625" s="5">
        <v>41895</v>
      </c>
      <c r="D2625" s="6">
        <v>2014</v>
      </c>
      <c r="E2625" s="5" t="s">
        <v>111</v>
      </c>
      <c r="F2625" s="7">
        <v>13</v>
      </c>
      <c r="G2625" t="s">
        <v>67</v>
      </c>
      <c r="H2625" t="s">
        <v>25</v>
      </c>
      <c r="I2625" t="s">
        <v>3526</v>
      </c>
      <c r="J2625" t="s">
        <v>75</v>
      </c>
      <c r="K2625" t="s">
        <v>76</v>
      </c>
      <c r="L2625">
        <v>79762</v>
      </c>
      <c r="M2625" t="s">
        <v>428</v>
      </c>
      <c r="N2625" t="s">
        <v>30</v>
      </c>
      <c r="O2625" t="s">
        <v>108</v>
      </c>
      <c r="P2625" t="s">
        <v>429</v>
      </c>
      <c r="Q2625" s="8">
        <v>397000</v>
      </c>
      <c r="R2625">
        <v>6</v>
      </c>
      <c r="S2625" s="8">
        <f>Table3[[#This Row],[Harga]]*Table3[[#This Row],[Quantity]]</f>
        <v>2382000</v>
      </c>
      <c r="T2625">
        <v>0.3</v>
      </c>
      <c r="U2625" s="8">
        <f>Table3[[#This Row],[Discount]]*Table3[[#This Row],[Revenue]]</f>
        <v>714600</v>
      </c>
      <c r="V2625" s="8">
        <f>Table3[[#This Row],[Revenue]]-Table3[[#This Row],[Total Discount]]</f>
        <v>1667400</v>
      </c>
    </row>
    <row r="2626" spans="1:22" x14ac:dyDescent="0.35">
      <c r="A2626">
        <v>2622</v>
      </c>
      <c r="B2626" t="s">
        <v>6208</v>
      </c>
      <c r="C2626" s="5">
        <v>41980</v>
      </c>
      <c r="D2626" s="6">
        <v>2014</v>
      </c>
      <c r="E2626" s="5" t="s">
        <v>66</v>
      </c>
      <c r="F2626" s="7">
        <v>7</v>
      </c>
      <c r="G2626" t="s">
        <v>24</v>
      </c>
      <c r="H2626" t="s">
        <v>25</v>
      </c>
      <c r="I2626" t="s">
        <v>679</v>
      </c>
      <c r="J2626" t="s">
        <v>27</v>
      </c>
      <c r="K2626" t="s">
        <v>46</v>
      </c>
      <c r="L2626">
        <v>23464</v>
      </c>
      <c r="M2626" t="s">
        <v>2282</v>
      </c>
      <c r="N2626" t="s">
        <v>40</v>
      </c>
      <c r="O2626" t="s">
        <v>63</v>
      </c>
      <c r="P2626" t="s">
        <v>2283</v>
      </c>
      <c r="Q2626" s="8">
        <v>80000</v>
      </c>
      <c r="R2626">
        <v>4</v>
      </c>
      <c r="S2626" s="8">
        <f>Table3[[#This Row],[Harga]]*Table3[[#This Row],[Quantity]]</f>
        <v>320000</v>
      </c>
      <c r="T2626">
        <v>0</v>
      </c>
      <c r="U2626" s="8">
        <f>Table3[[#This Row],[Discount]]*Table3[[#This Row],[Revenue]]</f>
        <v>0</v>
      </c>
      <c r="V2626" s="8">
        <f>Table3[[#This Row],[Revenue]]-Table3[[#This Row],[Total Discount]]</f>
        <v>320000</v>
      </c>
    </row>
    <row r="2627" spans="1:22" x14ac:dyDescent="0.35">
      <c r="A2627">
        <v>2623</v>
      </c>
      <c r="B2627" t="s">
        <v>6209</v>
      </c>
      <c r="C2627" s="5">
        <v>42985</v>
      </c>
      <c r="D2627" s="6">
        <v>2017</v>
      </c>
      <c r="E2627" s="5" t="s">
        <v>111</v>
      </c>
      <c r="F2627" s="7">
        <v>7</v>
      </c>
      <c r="G2627" t="s">
        <v>24</v>
      </c>
      <c r="H2627" t="s">
        <v>139</v>
      </c>
      <c r="I2627" t="s">
        <v>793</v>
      </c>
      <c r="J2627" t="s">
        <v>27</v>
      </c>
      <c r="K2627" t="s">
        <v>141</v>
      </c>
      <c r="L2627">
        <v>53209</v>
      </c>
      <c r="M2627" t="s">
        <v>6210</v>
      </c>
      <c r="N2627" t="s">
        <v>135</v>
      </c>
      <c r="O2627" t="s">
        <v>162</v>
      </c>
      <c r="P2627" t="s">
        <v>6211</v>
      </c>
      <c r="Q2627" s="8">
        <v>14000</v>
      </c>
      <c r="R2627">
        <v>1</v>
      </c>
      <c r="S2627" s="8">
        <f>Table3[[#This Row],[Harga]]*Table3[[#This Row],[Quantity]]</f>
        <v>14000</v>
      </c>
      <c r="T2627">
        <v>0</v>
      </c>
      <c r="U2627" s="8">
        <f>Table3[[#This Row],[Discount]]*Table3[[#This Row],[Revenue]]</f>
        <v>0</v>
      </c>
      <c r="V2627" s="8">
        <f>Table3[[#This Row],[Revenue]]-Table3[[#This Row],[Total Discount]]</f>
        <v>14000</v>
      </c>
    </row>
    <row r="2628" spans="1:22" x14ac:dyDescent="0.35">
      <c r="A2628">
        <v>2624</v>
      </c>
      <c r="B2628" t="s">
        <v>6212</v>
      </c>
      <c r="C2628" s="5">
        <v>43015</v>
      </c>
      <c r="D2628" s="6">
        <v>2017</v>
      </c>
      <c r="E2628" s="5" t="s">
        <v>44</v>
      </c>
      <c r="F2628" s="7">
        <v>7</v>
      </c>
      <c r="G2628" t="s">
        <v>24</v>
      </c>
      <c r="H2628" t="s">
        <v>59</v>
      </c>
      <c r="I2628" t="s">
        <v>992</v>
      </c>
      <c r="J2628" t="s">
        <v>27</v>
      </c>
      <c r="K2628" t="s">
        <v>53</v>
      </c>
      <c r="L2628">
        <v>48234</v>
      </c>
      <c r="M2628" t="s">
        <v>3714</v>
      </c>
      <c r="N2628" t="s">
        <v>40</v>
      </c>
      <c r="O2628" t="s">
        <v>84</v>
      </c>
      <c r="P2628" t="s">
        <v>3715</v>
      </c>
      <c r="Q2628" s="8">
        <v>86000</v>
      </c>
      <c r="R2628">
        <v>2</v>
      </c>
      <c r="S2628" s="8">
        <f>Table3[[#This Row],[Harga]]*Table3[[#This Row],[Quantity]]</f>
        <v>172000</v>
      </c>
      <c r="T2628">
        <v>0</v>
      </c>
      <c r="U2628" s="8">
        <f>Table3[[#This Row],[Discount]]*Table3[[#This Row],[Revenue]]</f>
        <v>0</v>
      </c>
      <c r="V2628" s="8">
        <f>Table3[[#This Row],[Revenue]]-Table3[[#This Row],[Total Discount]]</f>
        <v>172000</v>
      </c>
    </row>
    <row r="2629" spans="1:22" x14ac:dyDescent="0.35">
      <c r="A2629">
        <v>2625</v>
      </c>
      <c r="B2629" t="s">
        <v>6213</v>
      </c>
      <c r="C2629" s="5">
        <v>42252</v>
      </c>
      <c r="D2629" s="6">
        <v>2015</v>
      </c>
      <c r="E2629" s="5" t="s">
        <v>111</v>
      </c>
      <c r="F2629" s="7">
        <v>5</v>
      </c>
      <c r="G2629" t="s">
        <v>24</v>
      </c>
      <c r="H2629" t="s">
        <v>139</v>
      </c>
      <c r="I2629" t="s">
        <v>659</v>
      </c>
      <c r="J2629" t="s">
        <v>37</v>
      </c>
      <c r="K2629" t="s">
        <v>82</v>
      </c>
      <c r="L2629">
        <v>55901</v>
      </c>
      <c r="M2629" t="s">
        <v>6214</v>
      </c>
      <c r="N2629" t="s">
        <v>30</v>
      </c>
      <c r="O2629" t="s">
        <v>55</v>
      </c>
      <c r="P2629" t="s">
        <v>6215</v>
      </c>
      <c r="Q2629" s="8">
        <v>7000</v>
      </c>
      <c r="R2629">
        <v>2</v>
      </c>
      <c r="S2629" s="8">
        <f>Table3[[#This Row],[Harga]]*Table3[[#This Row],[Quantity]]</f>
        <v>14000</v>
      </c>
      <c r="T2629">
        <v>0</v>
      </c>
      <c r="U2629" s="8">
        <f>Table3[[#This Row],[Discount]]*Table3[[#This Row],[Revenue]]</f>
        <v>0</v>
      </c>
      <c r="V2629" s="8">
        <f>Table3[[#This Row],[Revenue]]-Table3[[#This Row],[Total Discount]]</f>
        <v>14000</v>
      </c>
    </row>
    <row r="2630" spans="1:22" x14ac:dyDescent="0.35">
      <c r="A2630">
        <v>2626</v>
      </c>
      <c r="B2630" t="s">
        <v>6216</v>
      </c>
      <c r="C2630" s="5">
        <v>41728</v>
      </c>
      <c r="D2630" s="6">
        <v>2014</v>
      </c>
      <c r="E2630" s="5" t="s">
        <v>159</v>
      </c>
      <c r="F2630" s="7">
        <v>30</v>
      </c>
      <c r="G2630" t="s">
        <v>67</v>
      </c>
      <c r="H2630" t="s">
        <v>25</v>
      </c>
      <c r="I2630" t="s">
        <v>561</v>
      </c>
      <c r="J2630" t="s">
        <v>37</v>
      </c>
      <c r="K2630" t="s">
        <v>127</v>
      </c>
      <c r="L2630">
        <v>98105</v>
      </c>
      <c r="M2630" t="s">
        <v>4477</v>
      </c>
      <c r="N2630" t="s">
        <v>40</v>
      </c>
      <c r="O2630" t="s">
        <v>84</v>
      </c>
      <c r="P2630" t="s">
        <v>4478</v>
      </c>
      <c r="Q2630" s="8">
        <v>13000</v>
      </c>
      <c r="R2630">
        <v>3</v>
      </c>
      <c r="S2630" s="8">
        <f>Table3[[#This Row],[Harga]]*Table3[[#This Row],[Quantity]]</f>
        <v>39000</v>
      </c>
      <c r="T2630">
        <v>0</v>
      </c>
      <c r="U2630" s="8">
        <f>Table3[[#This Row],[Discount]]*Table3[[#This Row],[Revenue]]</f>
        <v>0</v>
      </c>
      <c r="V2630" s="8">
        <f>Table3[[#This Row],[Revenue]]-Table3[[#This Row],[Total Discount]]</f>
        <v>39000</v>
      </c>
    </row>
    <row r="2631" spans="1:22" x14ac:dyDescent="0.35">
      <c r="A2631">
        <v>2627</v>
      </c>
      <c r="B2631" t="s">
        <v>6217</v>
      </c>
      <c r="C2631" s="5">
        <v>42860</v>
      </c>
      <c r="D2631" s="6">
        <v>2017</v>
      </c>
      <c r="E2631" s="5" t="s">
        <v>87</v>
      </c>
      <c r="F2631" s="7">
        <v>5</v>
      </c>
      <c r="G2631" t="s">
        <v>24</v>
      </c>
      <c r="H2631" t="s">
        <v>139</v>
      </c>
      <c r="I2631" t="s">
        <v>1397</v>
      </c>
      <c r="J2631" t="s">
        <v>27</v>
      </c>
      <c r="K2631" t="s">
        <v>324</v>
      </c>
      <c r="L2631">
        <v>80027</v>
      </c>
      <c r="M2631" t="s">
        <v>1794</v>
      </c>
      <c r="N2631" t="s">
        <v>40</v>
      </c>
      <c r="O2631" t="s">
        <v>143</v>
      </c>
      <c r="P2631" t="s">
        <v>1795</v>
      </c>
      <c r="Q2631" s="8">
        <v>8000</v>
      </c>
      <c r="R2631">
        <v>9</v>
      </c>
      <c r="S2631" s="8">
        <f>Table3[[#This Row],[Harga]]*Table3[[#This Row],[Quantity]]</f>
        <v>72000</v>
      </c>
      <c r="T2631">
        <v>0.2</v>
      </c>
      <c r="U2631" s="8">
        <f>Table3[[#This Row],[Discount]]*Table3[[#This Row],[Revenue]]</f>
        <v>14400</v>
      </c>
      <c r="V2631" s="8">
        <f>Table3[[#This Row],[Revenue]]-Table3[[#This Row],[Total Discount]]</f>
        <v>57600</v>
      </c>
    </row>
    <row r="2632" spans="1:22" x14ac:dyDescent="0.35">
      <c r="A2632">
        <v>2628</v>
      </c>
      <c r="B2632" t="s">
        <v>6218</v>
      </c>
      <c r="C2632" s="5">
        <v>42855</v>
      </c>
      <c r="D2632" s="6">
        <v>2017</v>
      </c>
      <c r="E2632" s="5" t="s">
        <v>58</v>
      </c>
      <c r="F2632" s="7">
        <v>30</v>
      </c>
      <c r="G2632" t="s">
        <v>51</v>
      </c>
      <c r="H2632" t="s">
        <v>25</v>
      </c>
      <c r="I2632" t="s">
        <v>328</v>
      </c>
      <c r="J2632" t="s">
        <v>75</v>
      </c>
      <c r="K2632" t="s">
        <v>38</v>
      </c>
      <c r="L2632">
        <v>94122</v>
      </c>
      <c r="M2632" t="s">
        <v>2853</v>
      </c>
      <c r="N2632" t="s">
        <v>40</v>
      </c>
      <c r="O2632" t="s">
        <v>63</v>
      </c>
      <c r="P2632" t="s">
        <v>2854</v>
      </c>
      <c r="Q2632" s="8">
        <v>369000</v>
      </c>
      <c r="R2632">
        <v>4</v>
      </c>
      <c r="S2632" s="8">
        <f>Table3[[#This Row],[Harga]]*Table3[[#This Row],[Quantity]]</f>
        <v>1476000</v>
      </c>
      <c r="T2632">
        <v>0</v>
      </c>
      <c r="U2632" s="8">
        <f>Table3[[#This Row],[Discount]]*Table3[[#This Row],[Revenue]]</f>
        <v>0</v>
      </c>
      <c r="V2632" s="8">
        <f>Table3[[#This Row],[Revenue]]-Table3[[#This Row],[Total Discount]]</f>
        <v>1476000</v>
      </c>
    </row>
    <row r="2633" spans="1:22" x14ac:dyDescent="0.35">
      <c r="A2633">
        <v>2629</v>
      </c>
      <c r="B2633" t="s">
        <v>6219</v>
      </c>
      <c r="C2633" s="5">
        <v>41890</v>
      </c>
      <c r="D2633" s="6">
        <v>2014</v>
      </c>
      <c r="E2633" s="5" t="s">
        <v>111</v>
      </c>
      <c r="F2633" s="7">
        <v>8</v>
      </c>
      <c r="G2633" t="s">
        <v>67</v>
      </c>
      <c r="H2633" t="s">
        <v>139</v>
      </c>
      <c r="I2633" t="s">
        <v>2287</v>
      </c>
      <c r="J2633" t="s">
        <v>27</v>
      </c>
      <c r="K2633" t="s">
        <v>166</v>
      </c>
      <c r="L2633">
        <v>77036</v>
      </c>
      <c r="M2633" t="s">
        <v>2016</v>
      </c>
      <c r="N2633" t="s">
        <v>40</v>
      </c>
      <c r="O2633" t="s">
        <v>63</v>
      </c>
      <c r="P2633" t="s">
        <v>2017</v>
      </c>
      <c r="Q2633" s="8">
        <v>23000</v>
      </c>
      <c r="R2633">
        <v>2</v>
      </c>
      <c r="S2633" s="8">
        <f>Table3[[#This Row],[Harga]]*Table3[[#This Row],[Quantity]]</f>
        <v>46000</v>
      </c>
      <c r="T2633">
        <v>0.2</v>
      </c>
      <c r="U2633" s="8">
        <f>Table3[[#This Row],[Discount]]*Table3[[#This Row],[Revenue]]</f>
        <v>9200</v>
      </c>
      <c r="V2633" s="8">
        <f>Table3[[#This Row],[Revenue]]-Table3[[#This Row],[Total Discount]]</f>
        <v>36800</v>
      </c>
    </row>
    <row r="2634" spans="1:22" x14ac:dyDescent="0.35">
      <c r="A2634">
        <v>2630</v>
      </c>
      <c r="B2634" t="s">
        <v>6220</v>
      </c>
      <c r="C2634" s="5">
        <v>42906</v>
      </c>
      <c r="D2634" s="6">
        <v>2017</v>
      </c>
      <c r="E2634" s="5" t="s">
        <v>34</v>
      </c>
      <c r="F2634" s="7">
        <v>20</v>
      </c>
      <c r="G2634" t="s">
        <v>51</v>
      </c>
      <c r="H2634" t="s">
        <v>25</v>
      </c>
      <c r="I2634" t="s">
        <v>1479</v>
      </c>
      <c r="J2634" t="s">
        <v>27</v>
      </c>
      <c r="K2634" t="s">
        <v>369</v>
      </c>
      <c r="L2634">
        <v>33180</v>
      </c>
      <c r="M2634" t="s">
        <v>6221</v>
      </c>
      <c r="N2634" t="s">
        <v>40</v>
      </c>
      <c r="O2634" t="s">
        <v>84</v>
      </c>
      <c r="P2634" t="s">
        <v>6222</v>
      </c>
      <c r="Q2634" s="8">
        <v>5000</v>
      </c>
      <c r="R2634">
        <v>1</v>
      </c>
      <c r="S2634" s="8">
        <f>Table3[[#This Row],[Harga]]*Table3[[#This Row],[Quantity]]</f>
        <v>5000</v>
      </c>
      <c r="T2634">
        <v>0.2</v>
      </c>
      <c r="U2634" s="8">
        <f>Table3[[#This Row],[Discount]]*Table3[[#This Row],[Revenue]]</f>
        <v>1000</v>
      </c>
      <c r="V2634" s="8">
        <f>Table3[[#This Row],[Revenue]]-Table3[[#This Row],[Total Discount]]</f>
        <v>4000</v>
      </c>
    </row>
    <row r="2635" spans="1:22" x14ac:dyDescent="0.35">
      <c r="A2635">
        <v>2631</v>
      </c>
      <c r="B2635" t="s">
        <v>6223</v>
      </c>
      <c r="C2635" s="5">
        <v>42364</v>
      </c>
      <c r="D2635" s="6">
        <v>2015</v>
      </c>
      <c r="E2635" s="5" t="s">
        <v>66</v>
      </c>
      <c r="F2635" s="7">
        <v>26</v>
      </c>
      <c r="G2635" t="s">
        <v>51</v>
      </c>
      <c r="H2635" t="s">
        <v>25</v>
      </c>
      <c r="I2635" t="s">
        <v>2607</v>
      </c>
      <c r="J2635" t="s">
        <v>27</v>
      </c>
      <c r="K2635" t="s">
        <v>324</v>
      </c>
      <c r="L2635">
        <v>44256</v>
      </c>
      <c r="M2635" t="s">
        <v>1970</v>
      </c>
      <c r="N2635" t="s">
        <v>30</v>
      </c>
      <c r="O2635" t="s">
        <v>48</v>
      </c>
      <c r="P2635" t="s">
        <v>1971</v>
      </c>
      <c r="Q2635" s="8">
        <v>344000</v>
      </c>
      <c r="R2635">
        <v>1</v>
      </c>
      <c r="S2635" s="8">
        <f>Table3[[#This Row],[Harga]]*Table3[[#This Row],[Quantity]]</f>
        <v>344000</v>
      </c>
      <c r="T2635">
        <v>0.4</v>
      </c>
      <c r="U2635" s="8">
        <f>Table3[[#This Row],[Discount]]*Table3[[#This Row],[Revenue]]</f>
        <v>137600</v>
      </c>
      <c r="V2635" s="8">
        <f>Table3[[#This Row],[Revenue]]-Table3[[#This Row],[Total Discount]]</f>
        <v>206400</v>
      </c>
    </row>
    <row r="2636" spans="1:22" x14ac:dyDescent="0.35">
      <c r="A2636">
        <v>2632</v>
      </c>
      <c r="B2636" t="s">
        <v>6224</v>
      </c>
      <c r="C2636" s="5">
        <v>42962</v>
      </c>
      <c r="D2636" s="6">
        <v>2017</v>
      </c>
      <c r="E2636" s="5" t="s">
        <v>93</v>
      </c>
      <c r="F2636" s="7">
        <v>15</v>
      </c>
      <c r="G2636" t="s">
        <v>67</v>
      </c>
      <c r="H2636" t="s">
        <v>25</v>
      </c>
      <c r="I2636" t="s">
        <v>3859</v>
      </c>
      <c r="J2636" t="s">
        <v>37</v>
      </c>
      <c r="K2636" t="s">
        <v>69</v>
      </c>
      <c r="L2636">
        <v>55113</v>
      </c>
      <c r="M2636" t="s">
        <v>6225</v>
      </c>
      <c r="N2636" t="s">
        <v>40</v>
      </c>
      <c r="O2636" t="s">
        <v>41</v>
      </c>
      <c r="P2636" t="s">
        <v>6226</v>
      </c>
      <c r="Q2636" s="8">
        <v>51000</v>
      </c>
      <c r="R2636">
        <v>8</v>
      </c>
      <c r="S2636" s="8">
        <f>Table3[[#This Row],[Harga]]*Table3[[#This Row],[Quantity]]</f>
        <v>408000</v>
      </c>
      <c r="T2636">
        <v>0</v>
      </c>
      <c r="U2636" s="8">
        <f>Table3[[#This Row],[Discount]]*Table3[[#This Row],[Revenue]]</f>
        <v>0</v>
      </c>
      <c r="V2636" s="8">
        <f>Table3[[#This Row],[Revenue]]-Table3[[#This Row],[Total Discount]]</f>
        <v>408000</v>
      </c>
    </row>
    <row r="2637" spans="1:22" x14ac:dyDescent="0.35">
      <c r="A2637">
        <v>2633</v>
      </c>
      <c r="B2637" t="s">
        <v>6227</v>
      </c>
      <c r="C2637" s="5">
        <v>42798</v>
      </c>
      <c r="D2637" s="6">
        <v>2017</v>
      </c>
      <c r="E2637" s="5" t="s">
        <v>159</v>
      </c>
      <c r="F2637" s="7">
        <v>4</v>
      </c>
      <c r="G2637" t="s">
        <v>35</v>
      </c>
      <c r="H2637" t="s">
        <v>25</v>
      </c>
      <c r="I2637" t="s">
        <v>174</v>
      </c>
      <c r="J2637" t="s">
        <v>27</v>
      </c>
      <c r="K2637" t="s">
        <v>82</v>
      </c>
      <c r="L2637">
        <v>77041</v>
      </c>
      <c r="M2637" t="s">
        <v>2562</v>
      </c>
      <c r="N2637" t="s">
        <v>40</v>
      </c>
      <c r="O2637" t="s">
        <v>63</v>
      </c>
      <c r="P2637" t="s">
        <v>2563</v>
      </c>
      <c r="Q2637" s="8">
        <v>112000</v>
      </c>
      <c r="R2637">
        <v>2</v>
      </c>
      <c r="S2637" s="8">
        <f>Table3[[#This Row],[Harga]]*Table3[[#This Row],[Quantity]]</f>
        <v>224000</v>
      </c>
      <c r="T2637">
        <v>0.2</v>
      </c>
      <c r="U2637" s="8">
        <f>Table3[[#This Row],[Discount]]*Table3[[#This Row],[Revenue]]</f>
        <v>44800</v>
      </c>
      <c r="V2637" s="8">
        <f>Table3[[#This Row],[Revenue]]-Table3[[#This Row],[Total Discount]]</f>
        <v>179200</v>
      </c>
    </row>
    <row r="2638" spans="1:22" x14ac:dyDescent="0.35">
      <c r="A2638">
        <v>2634</v>
      </c>
      <c r="B2638" t="s">
        <v>6228</v>
      </c>
      <c r="C2638" s="5">
        <v>42943</v>
      </c>
      <c r="D2638" s="6">
        <v>2017</v>
      </c>
      <c r="E2638" s="5" t="s">
        <v>104</v>
      </c>
      <c r="F2638" s="7">
        <v>27</v>
      </c>
      <c r="G2638" t="s">
        <v>51</v>
      </c>
      <c r="H2638" t="s">
        <v>139</v>
      </c>
      <c r="I2638" t="s">
        <v>5641</v>
      </c>
      <c r="J2638" t="s">
        <v>27</v>
      </c>
      <c r="K2638" t="s">
        <v>227</v>
      </c>
      <c r="L2638">
        <v>10701</v>
      </c>
      <c r="M2638" t="s">
        <v>2259</v>
      </c>
      <c r="N2638" t="s">
        <v>30</v>
      </c>
      <c r="O2638" t="s">
        <v>55</v>
      </c>
      <c r="P2638" t="s">
        <v>2260</v>
      </c>
      <c r="Q2638" s="8">
        <v>30000</v>
      </c>
      <c r="R2638">
        <v>1</v>
      </c>
      <c r="S2638" s="8">
        <f>Table3[[#This Row],[Harga]]*Table3[[#This Row],[Quantity]]</f>
        <v>30000</v>
      </c>
      <c r="T2638">
        <v>0</v>
      </c>
      <c r="U2638" s="8">
        <f>Table3[[#This Row],[Discount]]*Table3[[#This Row],[Revenue]]</f>
        <v>0</v>
      </c>
      <c r="V2638" s="8">
        <f>Table3[[#This Row],[Revenue]]-Table3[[#This Row],[Total Discount]]</f>
        <v>30000</v>
      </c>
    </row>
    <row r="2639" spans="1:22" x14ac:dyDescent="0.35">
      <c r="A2639">
        <v>2635</v>
      </c>
      <c r="B2639" t="s">
        <v>6229</v>
      </c>
      <c r="C2639" s="5">
        <v>42636</v>
      </c>
      <c r="D2639" s="6">
        <v>2016</v>
      </c>
      <c r="E2639" s="5" t="s">
        <v>111</v>
      </c>
      <c r="F2639" s="7">
        <v>23</v>
      </c>
      <c r="G2639" t="s">
        <v>51</v>
      </c>
      <c r="H2639" t="s">
        <v>139</v>
      </c>
      <c r="I2639" t="s">
        <v>36</v>
      </c>
      <c r="J2639" t="s">
        <v>37</v>
      </c>
      <c r="K2639" t="s">
        <v>100</v>
      </c>
      <c r="L2639">
        <v>92037</v>
      </c>
      <c r="M2639" t="s">
        <v>460</v>
      </c>
      <c r="N2639" t="s">
        <v>40</v>
      </c>
      <c r="O2639" t="s">
        <v>143</v>
      </c>
      <c r="P2639" t="s">
        <v>461</v>
      </c>
      <c r="Q2639" s="8">
        <v>15000</v>
      </c>
      <c r="R2639">
        <v>2</v>
      </c>
      <c r="S2639" s="8">
        <f>Table3[[#This Row],[Harga]]*Table3[[#This Row],[Quantity]]</f>
        <v>30000</v>
      </c>
      <c r="T2639">
        <v>0</v>
      </c>
      <c r="U2639" s="8">
        <f>Table3[[#This Row],[Discount]]*Table3[[#This Row],[Revenue]]</f>
        <v>0</v>
      </c>
      <c r="V2639" s="8">
        <f>Table3[[#This Row],[Revenue]]-Table3[[#This Row],[Total Discount]]</f>
        <v>30000</v>
      </c>
    </row>
    <row r="2640" spans="1:22" x14ac:dyDescent="0.35">
      <c r="A2640">
        <v>2636</v>
      </c>
      <c r="B2640" t="s">
        <v>6230</v>
      </c>
      <c r="C2640" s="5">
        <v>42520</v>
      </c>
      <c r="D2640" s="6">
        <v>2016</v>
      </c>
      <c r="E2640" s="5" t="s">
        <v>87</v>
      </c>
      <c r="F2640" s="7">
        <v>30</v>
      </c>
      <c r="G2640" t="s">
        <v>67</v>
      </c>
      <c r="H2640" t="s">
        <v>139</v>
      </c>
      <c r="I2640" t="s">
        <v>4705</v>
      </c>
      <c r="J2640" t="s">
        <v>37</v>
      </c>
      <c r="K2640" t="s">
        <v>218</v>
      </c>
      <c r="L2640">
        <v>22153</v>
      </c>
      <c r="M2640" t="s">
        <v>4773</v>
      </c>
      <c r="N2640" t="s">
        <v>30</v>
      </c>
      <c r="O2640" t="s">
        <v>48</v>
      </c>
      <c r="P2640" t="s">
        <v>4774</v>
      </c>
      <c r="Q2640" s="8">
        <v>797000</v>
      </c>
      <c r="R2640">
        <v>10</v>
      </c>
      <c r="S2640" s="8">
        <f>Table3[[#This Row],[Harga]]*Table3[[#This Row],[Quantity]]</f>
        <v>7970000</v>
      </c>
      <c r="T2640">
        <v>0</v>
      </c>
      <c r="U2640" s="8">
        <f>Table3[[#This Row],[Discount]]*Table3[[#This Row],[Revenue]]</f>
        <v>0</v>
      </c>
      <c r="V2640" s="8">
        <f>Table3[[#This Row],[Revenue]]-Table3[[#This Row],[Total Discount]]</f>
        <v>7970000</v>
      </c>
    </row>
    <row r="2641" spans="1:22" x14ac:dyDescent="0.35">
      <c r="A2641">
        <v>2637</v>
      </c>
      <c r="B2641" t="s">
        <v>6231</v>
      </c>
      <c r="C2641" s="5">
        <v>41959</v>
      </c>
      <c r="D2641" s="6">
        <v>2014</v>
      </c>
      <c r="E2641" s="5" t="s">
        <v>23</v>
      </c>
      <c r="F2641" s="7">
        <v>16</v>
      </c>
      <c r="G2641" t="s">
        <v>24</v>
      </c>
      <c r="H2641" t="s">
        <v>139</v>
      </c>
      <c r="I2641" t="s">
        <v>1282</v>
      </c>
      <c r="J2641" t="s">
        <v>27</v>
      </c>
      <c r="K2641" t="s">
        <v>166</v>
      </c>
      <c r="L2641">
        <v>62521</v>
      </c>
      <c r="M2641" t="s">
        <v>6232</v>
      </c>
      <c r="N2641" t="s">
        <v>30</v>
      </c>
      <c r="O2641" t="s">
        <v>108</v>
      </c>
      <c r="P2641" t="s">
        <v>6233</v>
      </c>
      <c r="Q2641" s="8">
        <v>38000</v>
      </c>
      <c r="R2641">
        <v>2</v>
      </c>
      <c r="S2641" s="8">
        <f>Table3[[#This Row],[Harga]]*Table3[[#This Row],[Quantity]]</f>
        <v>76000</v>
      </c>
      <c r="T2641">
        <v>0.3</v>
      </c>
      <c r="U2641" s="8">
        <f>Table3[[#This Row],[Discount]]*Table3[[#This Row],[Revenue]]</f>
        <v>22800</v>
      </c>
      <c r="V2641" s="8">
        <f>Table3[[#This Row],[Revenue]]-Table3[[#This Row],[Total Discount]]</f>
        <v>53200</v>
      </c>
    </row>
    <row r="2642" spans="1:22" x14ac:dyDescent="0.35">
      <c r="A2642">
        <v>2638</v>
      </c>
      <c r="B2642" t="s">
        <v>6234</v>
      </c>
      <c r="C2642" s="5">
        <v>41903</v>
      </c>
      <c r="D2642" s="6">
        <v>2014</v>
      </c>
      <c r="E2642" s="5" t="s">
        <v>111</v>
      </c>
      <c r="F2642" s="7">
        <v>21</v>
      </c>
      <c r="G2642" t="s">
        <v>51</v>
      </c>
      <c r="H2642" t="s">
        <v>25</v>
      </c>
      <c r="I2642" t="s">
        <v>906</v>
      </c>
      <c r="J2642" t="s">
        <v>75</v>
      </c>
      <c r="K2642" t="s">
        <v>248</v>
      </c>
      <c r="L2642">
        <v>75043</v>
      </c>
      <c r="M2642" t="s">
        <v>4152</v>
      </c>
      <c r="N2642" t="s">
        <v>30</v>
      </c>
      <c r="O2642" t="s">
        <v>55</v>
      </c>
      <c r="P2642" t="s">
        <v>4153</v>
      </c>
      <c r="Q2642" s="8">
        <v>18000</v>
      </c>
      <c r="R2642">
        <v>2</v>
      </c>
      <c r="S2642" s="8">
        <f>Table3[[#This Row],[Harga]]*Table3[[#This Row],[Quantity]]</f>
        <v>36000</v>
      </c>
      <c r="T2642">
        <v>0.6</v>
      </c>
      <c r="U2642" s="8">
        <f>Table3[[#This Row],[Discount]]*Table3[[#This Row],[Revenue]]</f>
        <v>21600</v>
      </c>
      <c r="V2642" s="8">
        <f>Table3[[#This Row],[Revenue]]-Table3[[#This Row],[Total Discount]]</f>
        <v>14400</v>
      </c>
    </row>
    <row r="2643" spans="1:22" x14ac:dyDescent="0.35">
      <c r="A2643">
        <v>2639</v>
      </c>
      <c r="B2643" t="s">
        <v>6235</v>
      </c>
      <c r="C2643" s="5">
        <v>42421</v>
      </c>
      <c r="D2643" s="6">
        <v>2016</v>
      </c>
      <c r="E2643" s="5" t="s">
        <v>344</v>
      </c>
      <c r="F2643" s="7">
        <v>21</v>
      </c>
      <c r="G2643" t="s">
        <v>67</v>
      </c>
      <c r="H2643" t="s">
        <v>25</v>
      </c>
      <c r="I2643" t="s">
        <v>1410</v>
      </c>
      <c r="J2643" t="s">
        <v>37</v>
      </c>
      <c r="K2643" t="s">
        <v>369</v>
      </c>
      <c r="L2643">
        <v>11572</v>
      </c>
      <c r="M2643" t="s">
        <v>270</v>
      </c>
      <c r="N2643" t="s">
        <v>30</v>
      </c>
      <c r="O2643" t="s">
        <v>55</v>
      </c>
      <c r="P2643" t="s">
        <v>271</v>
      </c>
      <c r="Q2643" s="8">
        <v>97000</v>
      </c>
      <c r="R2643">
        <v>5</v>
      </c>
      <c r="S2643" s="8">
        <f>Table3[[#This Row],[Harga]]*Table3[[#This Row],[Quantity]]</f>
        <v>485000</v>
      </c>
      <c r="T2643">
        <v>0</v>
      </c>
      <c r="U2643" s="8">
        <f>Table3[[#This Row],[Discount]]*Table3[[#This Row],[Revenue]]</f>
        <v>0</v>
      </c>
      <c r="V2643" s="8">
        <f>Table3[[#This Row],[Revenue]]-Table3[[#This Row],[Total Discount]]</f>
        <v>485000</v>
      </c>
    </row>
    <row r="2644" spans="1:22" x14ac:dyDescent="0.35">
      <c r="A2644">
        <v>2640</v>
      </c>
      <c r="B2644" t="s">
        <v>6236</v>
      </c>
      <c r="C2644" s="5">
        <v>43058</v>
      </c>
      <c r="D2644" s="6">
        <v>2017</v>
      </c>
      <c r="E2644" s="5" t="s">
        <v>23</v>
      </c>
      <c r="F2644" s="7">
        <v>19</v>
      </c>
      <c r="G2644" t="s">
        <v>116</v>
      </c>
      <c r="H2644" t="s">
        <v>25</v>
      </c>
      <c r="I2644" t="s">
        <v>5007</v>
      </c>
      <c r="J2644" t="s">
        <v>27</v>
      </c>
      <c r="K2644" t="s">
        <v>113</v>
      </c>
      <c r="L2644">
        <v>77095</v>
      </c>
      <c r="M2644" t="s">
        <v>4532</v>
      </c>
      <c r="N2644" t="s">
        <v>30</v>
      </c>
      <c r="O2644" t="s">
        <v>108</v>
      </c>
      <c r="P2644" t="s">
        <v>4533</v>
      </c>
      <c r="Q2644" s="8">
        <v>319000</v>
      </c>
      <c r="R2644">
        <v>3</v>
      </c>
      <c r="S2644" s="8">
        <f>Table3[[#This Row],[Harga]]*Table3[[#This Row],[Quantity]]</f>
        <v>957000</v>
      </c>
      <c r="T2644">
        <v>0.3</v>
      </c>
      <c r="U2644" s="8">
        <f>Table3[[#This Row],[Discount]]*Table3[[#This Row],[Revenue]]</f>
        <v>287100</v>
      </c>
      <c r="V2644" s="8">
        <f>Table3[[#This Row],[Revenue]]-Table3[[#This Row],[Total Discount]]</f>
        <v>669900</v>
      </c>
    </row>
    <row r="2645" spans="1:22" x14ac:dyDescent="0.35">
      <c r="A2645">
        <v>2641</v>
      </c>
      <c r="B2645" t="s">
        <v>6237</v>
      </c>
      <c r="C2645" s="5">
        <v>42603</v>
      </c>
      <c r="D2645" s="6">
        <v>2016</v>
      </c>
      <c r="E2645" s="5" t="s">
        <v>93</v>
      </c>
      <c r="F2645" s="7">
        <v>21</v>
      </c>
      <c r="G2645" t="s">
        <v>51</v>
      </c>
      <c r="H2645" t="s">
        <v>25</v>
      </c>
      <c r="I2645" t="s">
        <v>4782</v>
      </c>
      <c r="J2645" t="s">
        <v>75</v>
      </c>
      <c r="K2645" t="s">
        <v>222</v>
      </c>
      <c r="L2645">
        <v>27834</v>
      </c>
      <c r="M2645" t="s">
        <v>3761</v>
      </c>
      <c r="N2645" t="s">
        <v>40</v>
      </c>
      <c r="O2645" t="s">
        <v>41</v>
      </c>
      <c r="P2645" t="s">
        <v>3762</v>
      </c>
      <c r="Q2645" s="8">
        <v>21000</v>
      </c>
      <c r="R2645">
        <v>4</v>
      </c>
      <c r="S2645" s="8">
        <f>Table3[[#This Row],[Harga]]*Table3[[#This Row],[Quantity]]</f>
        <v>84000</v>
      </c>
      <c r="T2645">
        <v>0.2</v>
      </c>
      <c r="U2645" s="8">
        <f>Table3[[#This Row],[Discount]]*Table3[[#This Row],[Revenue]]</f>
        <v>16800</v>
      </c>
      <c r="V2645" s="8">
        <f>Table3[[#This Row],[Revenue]]-Table3[[#This Row],[Total Discount]]</f>
        <v>67200</v>
      </c>
    </row>
    <row r="2646" spans="1:22" x14ac:dyDescent="0.35">
      <c r="A2646">
        <v>2642</v>
      </c>
      <c r="B2646" t="s">
        <v>6238</v>
      </c>
      <c r="C2646" s="5">
        <v>42855</v>
      </c>
      <c r="D2646" s="6">
        <v>2017</v>
      </c>
      <c r="E2646" s="5" t="s">
        <v>58</v>
      </c>
      <c r="F2646" s="7">
        <v>30</v>
      </c>
      <c r="G2646" t="s">
        <v>67</v>
      </c>
      <c r="H2646" t="s">
        <v>139</v>
      </c>
      <c r="I2646" t="s">
        <v>675</v>
      </c>
      <c r="J2646" t="s">
        <v>37</v>
      </c>
      <c r="K2646" t="s">
        <v>227</v>
      </c>
      <c r="L2646">
        <v>94110</v>
      </c>
      <c r="M2646" t="s">
        <v>1334</v>
      </c>
      <c r="N2646" t="s">
        <v>30</v>
      </c>
      <c r="O2646" t="s">
        <v>55</v>
      </c>
      <c r="P2646" t="s">
        <v>1335</v>
      </c>
      <c r="Q2646" s="8">
        <v>130000</v>
      </c>
      <c r="R2646">
        <v>2</v>
      </c>
      <c r="S2646" s="8">
        <f>Table3[[#This Row],[Harga]]*Table3[[#This Row],[Quantity]]</f>
        <v>260000</v>
      </c>
      <c r="T2646">
        <v>0</v>
      </c>
      <c r="U2646" s="8">
        <f>Table3[[#This Row],[Discount]]*Table3[[#This Row],[Revenue]]</f>
        <v>0</v>
      </c>
      <c r="V2646" s="8">
        <f>Table3[[#This Row],[Revenue]]-Table3[[#This Row],[Total Discount]]</f>
        <v>260000</v>
      </c>
    </row>
    <row r="2647" spans="1:22" x14ac:dyDescent="0.35">
      <c r="A2647">
        <v>2643</v>
      </c>
      <c r="B2647" t="s">
        <v>6239</v>
      </c>
      <c r="C2647" s="5">
        <v>42492</v>
      </c>
      <c r="D2647" s="6">
        <v>2016</v>
      </c>
      <c r="E2647" s="5" t="s">
        <v>87</v>
      </c>
      <c r="F2647" s="7">
        <v>2</v>
      </c>
      <c r="G2647" t="s">
        <v>35</v>
      </c>
      <c r="H2647" t="s">
        <v>25</v>
      </c>
      <c r="I2647" t="s">
        <v>1414</v>
      </c>
      <c r="J2647" t="s">
        <v>27</v>
      </c>
      <c r="K2647" t="s">
        <v>141</v>
      </c>
      <c r="L2647">
        <v>27405</v>
      </c>
      <c r="M2647" t="s">
        <v>1857</v>
      </c>
      <c r="N2647" t="s">
        <v>30</v>
      </c>
      <c r="O2647" t="s">
        <v>108</v>
      </c>
      <c r="P2647" t="s">
        <v>1858</v>
      </c>
      <c r="Q2647" s="8">
        <v>255000</v>
      </c>
      <c r="R2647">
        <v>9</v>
      </c>
      <c r="S2647" s="8">
        <f>Table3[[#This Row],[Harga]]*Table3[[#This Row],[Quantity]]</f>
        <v>2295000</v>
      </c>
      <c r="T2647">
        <v>0.2</v>
      </c>
      <c r="U2647" s="8">
        <f>Table3[[#This Row],[Discount]]*Table3[[#This Row],[Revenue]]</f>
        <v>459000</v>
      </c>
      <c r="V2647" s="8">
        <f>Table3[[#This Row],[Revenue]]-Table3[[#This Row],[Total Discount]]</f>
        <v>1836000</v>
      </c>
    </row>
    <row r="2648" spans="1:22" x14ac:dyDescent="0.35">
      <c r="A2648">
        <v>2644</v>
      </c>
      <c r="B2648" t="s">
        <v>6240</v>
      </c>
      <c r="C2648" s="5">
        <v>43010</v>
      </c>
      <c r="D2648" s="6">
        <v>2017</v>
      </c>
      <c r="E2648" s="5" t="s">
        <v>44</v>
      </c>
      <c r="F2648" s="7">
        <v>2</v>
      </c>
      <c r="G2648" t="s">
        <v>67</v>
      </c>
      <c r="H2648" t="s">
        <v>25</v>
      </c>
      <c r="I2648" t="s">
        <v>4030</v>
      </c>
      <c r="J2648" t="s">
        <v>75</v>
      </c>
      <c r="K2648" t="s">
        <v>283</v>
      </c>
      <c r="L2648">
        <v>37918</v>
      </c>
      <c r="M2648" t="s">
        <v>3288</v>
      </c>
      <c r="N2648" t="s">
        <v>30</v>
      </c>
      <c r="O2648" t="s">
        <v>55</v>
      </c>
      <c r="P2648" t="s">
        <v>3289</v>
      </c>
      <c r="Q2648" s="8">
        <v>15000</v>
      </c>
      <c r="R2648">
        <v>2</v>
      </c>
      <c r="S2648" s="8">
        <f>Table3[[#This Row],[Harga]]*Table3[[#This Row],[Quantity]]</f>
        <v>30000</v>
      </c>
      <c r="T2648">
        <v>0.2</v>
      </c>
      <c r="U2648" s="8">
        <f>Table3[[#This Row],[Discount]]*Table3[[#This Row],[Revenue]]</f>
        <v>6000</v>
      </c>
      <c r="V2648" s="8">
        <f>Table3[[#This Row],[Revenue]]-Table3[[#This Row],[Total Discount]]</f>
        <v>24000</v>
      </c>
    </row>
    <row r="2649" spans="1:22" x14ac:dyDescent="0.35">
      <c r="A2649">
        <v>2645</v>
      </c>
      <c r="B2649" t="s">
        <v>6241</v>
      </c>
      <c r="C2649" s="5">
        <v>42996</v>
      </c>
      <c r="D2649" s="6">
        <v>2017</v>
      </c>
      <c r="E2649" s="5" t="s">
        <v>111</v>
      </c>
      <c r="F2649" s="7">
        <v>18</v>
      </c>
      <c r="G2649" t="s">
        <v>51</v>
      </c>
      <c r="H2649" t="s">
        <v>139</v>
      </c>
      <c r="I2649" t="s">
        <v>3627</v>
      </c>
      <c r="J2649" t="s">
        <v>27</v>
      </c>
      <c r="K2649" t="s">
        <v>151</v>
      </c>
      <c r="L2649">
        <v>68801</v>
      </c>
      <c r="M2649" t="s">
        <v>3211</v>
      </c>
      <c r="N2649" t="s">
        <v>40</v>
      </c>
      <c r="O2649" t="s">
        <v>63</v>
      </c>
      <c r="P2649" t="s">
        <v>3212</v>
      </c>
      <c r="Q2649" s="8">
        <v>40000</v>
      </c>
      <c r="R2649">
        <v>2</v>
      </c>
      <c r="S2649" s="8">
        <f>Table3[[#This Row],[Harga]]*Table3[[#This Row],[Quantity]]</f>
        <v>80000</v>
      </c>
      <c r="T2649">
        <v>0</v>
      </c>
      <c r="U2649" s="8">
        <f>Table3[[#This Row],[Discount]]*Table3[[#This Row],[Revenue]]</f>
        <v>0</v>
      </c>
      <c r="V2649" s="8">
        <f>Table3[[#This Row],[Revenue]]-Table3[[#This Row],[Total Discount]]</f>
        <v>80000</v>
      </c>
    </row>
    <row r="2650" spans="1:22" x14ac:dyDescent="0.35">
      <c r="A2650">
        <v>2646</v>
      </c>
      <c r="B2650" t="s">
        <v>6242</v>
      </c>
      <c r="C2650" s="5">
        <v>42342</v>
      </c>
      <c r="D2650" s="6">
        <v>2015</v>
      </c>
      <c r="E2650" s="5" t="s">
        <v>66</v>
      </c>
      <c r="F2650" s="7">
        <v>4</v>
      </c>
      <c r="G2650" t="s">
        <v>51</v>
      </c>
      <c r="H2650" t="s">
        <v>25</v>
      </c>
      <c r="I2650" t="s">
        <v>1759</v>
      </c>
      <c r="J2650" t="s">
        <v>27</v>
      </c>
      <c r="K2650" t="s">
        <v>236</v>
      </c>
      <c r="L2650">
        <v>90712</v>
      </c>
      <c r="M2650" t="s">
        <v>6243</v>
      </c>
      <c r="N2650" t="s">
        <v>40</v>
      </c>
      <c r="O2650" t="s">
        <v>96</v>
      </c>
      <c r="P2650" t="s">
        <v>6244</v>
      </c>
      <c r="Q2650" s="8">
        <v>17000</v>
      </c>
      <c r="R2650">
        <v>5</v>
      </c>
      <c r="S2650" s="8">
        <f>Table3[[#This Row],[Harga]]*Table3[[#This Row],[Quantity]]</f>
        <v>85000</v>
      </c>
      <c r="T2650">
        <v>0</v>
      </c>
      <c r="U2650" s="8">
        <f>Table3[[#This Row],[Discount]]*Table3[[#This Row],[Revenue]]</f>
        <v>0</v>
      </c>
      <c r="V2650" s="8">
        <f>Table3[[#This Row],[Revenue]]-Table3[[#This Row],[Total Discount]]</f>
        <v>85000</v>
      </c>
    </row>
    <row r="2651" spans="1:22" x14ac:dyDescent="0.35">
      <c r="A2651">
        <v>2647</v>
      </c>
      <c r="B2651" t="s">
        <v>6245</v>
      </c>
      <c r="C2651" s="5">
        <v>42021</v>
      </c>
      <c r="D2651" s="6">
        <v>2015</v>
      </c>
      <c r="E2651" s="5" t="s">
        <v>115</v>
      </c>
      <c r="F2651" s="7">
        <v>17</v>
      </c>
      <c r="G2651" t="s">
        <v>116</v>
      </c>
      <c r="H2651" t="s">
        <v>139</v>
      </c>
      <c r="I2651" t="s">
        <v>3572</v>
      </c>
      <c r="J2651" t="s">
        <v>37</v>
      </c>
      <c r="K2651" t="s">
        <v>69</v>
      </c>
      <c r="L2651">
        <v>1841</v>
      </c>
      <c r="M2651" t="s">
        <v>4501</v>
      </c>
      <c r="N2651" t="s">
        <v>40</v>
      </c>
      <c r="O2651" t="s">
        <v>96</v>
      </c>
      <c r="P2651" t="s">
        <v>4502</v>
      </c>
      <c r="Q2651" s="8">
        <v>19000</v>
      </c>
      <c r="R2651">
        <v>2</v>
      </c>
      <c r="S2651" s="8">
        <f>Table3[[#This Row],[Harga]]*Table3[[#This Row],[Quantity]]</f>
        <v>38000</v>
      </c>
      <c r="T2651">
        <v>0</v>
      </c>
      <c r="U2651" s="8">
        <f>Table3[[#This Row],[Discount]]*Table3[[#This Row],[Revenue]]</f>
        <v>0</v>
      </c>
      <c r="V2651" s="8">
        <f>Table3[[#This Row],[Revenue]]-Table3[[#This Row],[Total Discount]]</f>
        <v>38000</v>
      </c>
    </row>
    <row r="2652" spans="1:22" x14ac:dyDescent="0.35">
      <c r="A2652">
        <v>2648</v>
      </c>
      <c r="B2652" t="s">
        <v>6246</v>
      </c>
      <c r="C2652" s="5">
        <v>41645</v>
      </c>
      <c r="D2652" s="6">
        <v>2014</v>
      </c>
      <c r="E2652" s="5" t="s">
        <v>115</v>
      </c>
      <c r="F2652" s="7">
        <v>6</v>
      </c>
      <c r="G2652" t="s">
        <v>67</v>
      </c>
      <c r="H2652" t="s">
        <v>139</v>
      </c>
      <c r="I2652" t="s">
        <v>5028</v>
      </c>
      <c r="J2652" t="s">
        <v>27</v>
      </c>
      <c r="K2652" t="s">
        <v>89</v>
      </c>
      <c r="L2652">
        <v>90049</v>
      </c>
      <c r="M2652" t="s">
        <v>5603</v>
      </c>
      <c r="N2652" t="s">
        <v>40</v>
      </c>
      <c r="O2652" t="s">
        <v>63</v>
      </c>
      <c r="P2652" t="s">
        <v>5604</v>
      </c>
      <c r="Q2652" s="8">
        <v>26000</v>
      </c>
      <c r="R2652">
        <v>3</v>
      </c>
      <c r="S2652" s="8">
        <f>Table3[[#This Row],[Harga]]*Table3[[#This Row],[Quantity]]</f>
        <v>78000</v>
      </c>
      <c r="T2652">
        <v>0</v>
      </c>
      <c r="U2652" s="8">
        <f>Table3[[#This Row],[Discount]]*Table3[[#This Row],[Revenue]]</f>
        <v>0</v>
      </c>
      <c r="V2652" s="8">
        <f>Table3[[#This Row],[Revenue]]-Table3[[#This Row],[Total Discount]]</f>
        <v>78000</v>
      </c>
    </row>
    <row r="2653" spans="1:22" x14ac:dyDescent="0.35">
      <c r="A2653">
        <v>2649</v>
      </c>
      <c r="B2653" t="s">
        <v>6247</v>
      </c>
      <c r="C2653" s="5">
        <v>42068</v>
      </c>
      <c r="D2653" s="6">
        <v>2015</v>
      </c>
      <c r="E2653" s="5" t="s">
        <v>159</v>
      </c>
      <c r="F2653" s="7">
        <v>5</v>
      </c>
      <c r="G2653" t="s">
        <v>51</v>
      </c>
      <c r="H2653" t="s">
        <v>25</v>
      </c>
      <c r="I2653" t="s">
        <v>769</v>
      </c>
      <c r="J2653" t="s">
        <v>27</v>
      </c>
      <c r="K2653" t="s">
        <v>100</v>
      </c>
      <c r="L2653">
        <v>77036</v>
      </c>
      <c r="M2653" t="s">
        <v>924</v>
      </c>
      <c r="N2653" t="s">
        <v>135</v>
      </c>
      <c r="O2653" t="s">
        <v>136</v>
      </c>
      <c r="P2653" t="s">
        <v>925</v>
      </c>
      <c r="Q2653" s="8">
        <v>96000</v>
      </c>
      <c r="R2653">
        <v>2</v>
      </c>
      <c r="S2653" s="8">
        <f>Table3[[#This Row],[Harga]]*Table3[[#This Row],[Quantity]]</f>
        <v>192000</v>
      </c>
      <c r="T2653">
        <v>0.2</v>
      </c>
      <c r="U2653" s="8">
        <f>Table3[[#This Row],[Discount]]*Table3[[#This Row],[Revenue]]</f>
        <v>38400</v>
      </c>
      <c r="V2653" s="8">
        <f>Table3[[#This Row],[Revenue]]-Table3[[#This Row],[Total Discount]]</f>
        <v>153600</v>
      </c>
    </row>
    <row r="2654" spans="1:22" x14ac:dyDescent="0.35">
      <c r="A2654">
        <v>2650</v>
      </c>
      <c r="B2654" t="s">
        <v>6248</v>
      </c>
      <c r="C2654" s="5">
        <v>42729</v>
      </c>
      <c r="D2654" s="6">
        <v>2016</v>
      </c>
      <c r="E2654" s="5" t="s">
        <v>66</v>
      </c>
      <c r="F2654" s="7">
        <v>25</v>
      </c>
      <c r="G2654" t="s">
        <v>35</v>
      </c>
      <c r="H2654" t="s">
        <v>25</v>
      </c>
      <c r="I2654" t="s">
        <v>1884</v>
      </c>
      <c r="J2654" t="s">
        <v>27</v>
      </c>
      <c r="K2654" t="s">
        <v>69</v>
      </c>
      <c r="L2654">
        <v>10035</v>
      </c>
      <c r="M2654" t="s">
        <v>1889</v>
      </c>
      <c r="N2654" t="s">
        <v>40</v>
      </c>
      <c r="O2654" t="s">
        <v>71</v>
      </c>
      <c r="P2654" t="s">
        <v>1890</v>
      </c>
      <c r="Q2654" s="8">
        <v>26000</v>
      </c>
      <c r="R2654">
        <v>2</v>
      </c>
      <c r="S2654" s="8">
        <f>Table3[[#This Row],[Harga]]*Table3[[#This Row],[Quantity]]</f>
        <v>52000</v>
      </c>
      <c r="T2654">
        <v>0.2</v>
      </c>
      <c r="U2654" s="8">
        <f>Table3[[#This Row],[Discount]]*Table3[[#This Row],[Revenue]]</f>
        <v>10400</v>
      </c>
      <c r="V2654" s="8">
        <f>Table3[[#This Row],[Revenue]]-Table3[[#This Row],[Total Discount]]</f>
        <v>41600</v>
      </c>
    </row>
    <row r="2655" spans="1:22" x14ac:dyDescent="0.35">
      <c r="A2655">
        <v>2651</v>
      </c>
      <c r="B2655" t="s">
        <v>6249</v>
      </c>
      <c r="C2655" s="5">
        <v>42617</v>
      </c>
      <c r="D2655" s="6">
        <v>2016</v>
      </c>
      <c r="E2655" s="5" t="s">
        <v>111</v>
      </c>
      <c r="F2655" s="7">
        <v>4</v>
      </c>
      <c r="G2655" t="s">
        <v>67</v>
      </c>
      <c r="H2655" t="s">
        <v>25</v>
      </c>
      <c r="I2655" t="s">
        <v>3604</v>
      </c>
      <c r="J2655" t="s">
        <v>27</v>
      </c>
      <c r="K2655" t="s">
        <v>253</v>
      </c>
      <c r="L2655">
        <v>10011</v>
      </c>
      <c r="M2655" t="s">
        <v>4308</v>
      </c>
      <c r="N2655" t="s">
        <v>30</v>
      </c>
      <c r="O2655" t="s">
        <v>55</v>
      </c>
      <c r="P2655" t="s">
        <v>4309</v>
      </c>
      <c r="Q2655" s="8">
        <v>192000</v>
      </c>
      <c r="R2655">
        <v>1</v>
      </c>
      <c r="S2655" s="8">
        <f>Table3[[#This Row],[Harga]]*Table3[[#This Row],[Quantity]]</f>
        <v>192000</v>
      </c>
      <c r="T2655">
        <v>0</v>
      </c>
      <c r="U2655" s="8">
        <f>Table3[[#This Row],[Discount]]*Table3[[#This Row],[Revenue]]</f>
        <v>0</v>
      </c>
      <c r="V2655" s="8">
        <f>Table3[[#This Row],[Revenue]]-Table3[[#This Row],[Total Discount]]</f>
        <v>192000</v>
      </c>
    </row>
    <row r="2656" spans="1:22" x14ac:dyDescent="0.35">
      <c r="A2656">
        <v>2652</v>
      </c>
      <c r="B2656" t="s">
        <v>6250</v>
      </c>
      <c r="C2656" s="5">
        <v>41877</v>
      </c>
      <c r="D2656" s="6">
        <v>2014</v>
      </c>
      <c r="E2656" s="5" t="s">
        <v>93</v>
      </c>
      <c r="F2656" s="7">
        <v>26</v>
      </c>
      <c r="G2656" t="s">
        <v>67</v>
      </c>
      <c r="H2656" t="s">
        <v>131</v>
      </c>
      <c r="I2656" t="s">
        <v>261</v>
      </c>
      <c r="J2656" t="s">
        <v>27</v>
      </c>
      <c r="K2656" t="s">
        <v>53</v>
      </c>
      <c r="L2656">
        <v>19711</v>
      </c>
      <c r="M2656" t="s">
        <v>6105</v>
      </c>
      <c r="N2656" t="s">
        <v>30</v>
      </c>
      <c r="O2656" t="s">
        <v>55</v>
      </c>
      <c r="P2656" t="s">
        <v>6106</v>
      </c>
      <c r="Q2656" s="8">
        <v>9000</v>
      </c>
      <c r="R2656">
        <v>4</v>
      </c>
      <c r="S2656" s="8">
        <f>Table3[[#This Row],[Harga]]*Table3[[#This Row],[Quantity]]</f>
        <v>36000</v>
      </c>
      <c r="T2656">
        <v>0</v>
      </c>
      <c r="U2656" s="8">
        <f>Table3[[#This Row],[Discount]]*Table3[[#This Row],[Revenue]]</f>
        <v>0</v>
      </c>
      <c r="V2656" s="8">
        <f>Table3[[#This Row],[Revenue]]-Table3[[#This Row],[Total Discount]]</f>
        <v>36000</v>
      </c>
    </row>
    <row r="2657" spans="1:22" x14ac:dyDescent="0.35">
      <c r="A2657">
        <v>2653</v>
      </c>
      <c r="B2657" t="s">
        <v>6251</v>
      </c>
      <c r="C2657" s="5">
        <v>42145</v>
      </c>
      <c r="D2657" s="6">
        <v>2015</v>
      </c>
      <c r="E2657" s="5" t="s">
        <v>87</v>
      </c>
      <c r="F2657" s="7">
        <v>21</v>
      </c>
      <c r="G2657" t="s">
        <v>51</v>
      </c>
      <c r="H2657" t="s">
        <v>25</v>
      </c>
      <c r="I2657" t="s">
        <v>2978</v>
      </c>
      <c r="J2657" t="s">
        <v>37</v>
      </c>
      <c r="K2657" t="s">
        <v>218</v>
      </c>
      <c r="L2657">
        <v>98105</v>
      </c>
      <c r="M2657" t="s">
        <v>6252</v>
      </c>
      <c r="N2657" t="s">
        <v>40</v>
      </c>
      <c r="O2657" t="s">
        <v>71</v>
      </c>
      <c r="P2657" t="s">
        <v>6253</v>
      </c>
      <c r="Q2657" s="8">
        <v>27000</v>
      </c>
      <c r="R2657">
        <v>4</v>
      </c>
      <c r="S2657" s="8">
        <f>Table3[[#This Row],[Harga]]*Table3[[#This Row],[Quantity]]</f>
        <v>108000</v>
      </c>
      <c r="T2657">
        <v>0.2</v>
      </c>
      <c r="U2657" s="8">
        <f>Table3[[#This Row],[Discount]]*Table3[[#This Row],[Revenue]]</f>
        <v>21600</v>
      </c>
      <c r="V2657" s="8">
        <f>Table3[[#This Row],[Revenue]]-Table3[[#This Row],[Total Discount]]</f>
        <v>86400</v>
      </c>
    </row>
    <row r="2658" spans="1:22" x14ac:dyDescent="0.35">
      <c r="A2658">
        <v>2654</v>
      </c>
      <c r="B2658" t="s">
        <v>6254</v>
      </c>
      <c r="C2658" s="5">
        <v>43024</v>
      </c>
      <c r="D2658" s="6">
        <v>2017</v>
      </c>
      <c r="E2658" s="5" t="s">
        <v>44</v>
      </c>
      <c r="F2658" s="7">
        <v>16</v>
      </c>
      <c r="G2658" t="s">
        <v>51</v>
      </c>
      <c r="H2658" t="s">
        <v>25</v>
      </c>
      <c r="I2658" t="s">
        <v>1557</v>
      </c>
      <c r="J2658" t="s">
        <v>37</v>
      </c>
      <c r="K2658" t="s">
        <v>236</v>
      </c>
      <c r="L2658">
        <v>85254</v>
      </c>
      <c r="M2658" t="s">
        <v>6255</v>
      </c>
      <c r="N2658" t="s">
        <v>40</v>
      </c>
      <c r="O2658" t="s">
        <v>63</v>
      </c>
      <c r="P2658" t="s">
        <v>6256</v>
      </c>
      <c r="Q2658" s="8">
        <v>308000</v>
      </c>
      <c r="R2658">
        <v>7</v>
      </c>
      <c r="S2658" s="8">
        <f>Table3[[#This Row],[Harga]]*Table3[[#This Row],[Quantity]]</f>
        <v>2156000</v>
      </c>
      <c r="T2658">
        <v>0.2</v>
      </c>
      <c r="U2658" s="8">
        <f>Table3[[#This Row],[Discount]]*Table3[[#This Row],[Revenue]]</f>
        <v>431200</v>
      </c>
      <c r="V2658" s="8">
        <f>Table3[[#This Row],[Revenue]]-Table3[[#This Row],[Total Discount]]</f>
        <v>1724800</v>
      </c>
    </row>
    <row r="2659" spans="1:22" x14ac:dyDescent="0.35">
      <c r="A2659">
        <v>2655</v>
      </c>
      <c r="B2659" t="s">
        <v>6257</v>
      </c>
      <c r="C2659" s="5">
        <v>42317</v>
      </c>
      <c r="D2659" s="6">
        <v>2015</v>
      </c>
      <c r="E2659" s="5" t="s">
        <v>23</v>
      </c>
      <c r="F2659" s="7">
        <v>9</v>
      </c>
      <c r="G2659" t="s">
        <v>51</v>
      </c>
      <c r="H2659" t="s">
        <v>25</v>
      </c>
      <c r="I2659" t="s">
        <v>1111</v>
      </c>
      <c r="J2659" t="s">
        <v>27</v>
      </c>
      <c r="K2659" t="s">
        <v>28</v>
      </c>
      <c r="L2659">
        <v>11572</v>
      </c>
      <c r="M2659" t="s">
        <v>6258</v>
      </c>
      <c r="N2659" t="s">
        <v>40</v>
      </c>
      <c r="O2659" t="s">
        <v>84</v>
      </c>
      <c r="P2659" t="s">
        <v>6259</v>
      </c>
      <c r="Q2659" s="8">
        <v>245000</v>
      </c>
      <c r="R2659">
        <v>5</v>
      </c>
      <c r="S2659" s="8">
        <f>Table3[[#This Row],[Harga]]*Table3[[#This Row],[Quantity]]</f>
        <v>1225000</v>
      </c>
      <c r="T2659">
        <v>0</v>
      </c>
      <c r="U2659" s="8">
        <f>Table3[[#This Row],[Discount]]*Table3[[#This Row],[Revenue]]</f>
        <v>0</v>
      </c>
      <c r="V2659" s="8">
        <f>Table3[[#This Row],[Revenue]]-Table3[[#This Row],[Total Discount]]</f>
        <v>1225000</v>
      </c>
    </row>
    <row r="2660" spans="1:22" x14ac:dyDescent="0.35">
      <c r="A2660">
        <v>2656</v>
      </c>
      <c r="B2660" t="s">
        <v>6260</v>
      </c>
      <c r="C2660" s="5">
        <v>41964</v>
      </c>
      <c r="D2660" s="6">
        <v>2014</v>
      </c>
      <c r="E2660" s="5" t="s">
        <v>23</v>
      </c>
      <c r="F2660" s="7">
        <v>21</v>
      </c>
      <c r="G2660" t="s">
        <v>51</v>
      </c>
      <c r="H2660" t="s">
        <v>25</v>
      </c>
      <c r="I2660" t="s">
        <v>6261</v>
      </c>
      <c r="J2660" t="s">
        <v>37</v>
      </c>
      <c r="K2660" t="s">
        <v>500</v>
      </c>
      <c r="L2660">
        <v>75220</v>
      </c>
      <c r="M2660" t="s">
        <v>460</v>
      </c>
      <c r="N2660" t="s">
        <v>40</v>
      </c>
      <c r="O2660" t="s">
        <v>143</v>
      </c>
      <c r="P2660" t="s">
        <v>461</v>
      </c>
      <c r="Q2660" s="8">
        <v>15000</v>
      </c>
      <c r="R2660">
        <v>1</v>
      </c>
      <c r="S2660" s="8">
        <f>Table3[[#This Row],[Harga]]*Table3[[#This Row],[Quantity]]</f>
        <v>15000</v>
      </c>
      <c r="T2660">
        <v>0.2</v>
      </c>
      <c r="U2660" s="8">
        <f>Table3[[#This Row],[Discount]]*Table3[[#This Row],[Revenue]]</f>
        <v>3000</v>
      </c>
      <c r="V2660" s="8">
        <f>Table3[[#This Row],[Revenue]]-Table3[[#This Row],[Total Discount]]</f>
        <v>12000</v>
      </c>
    </row>
    <row r="2661" spans="1:22" x14ac:dyDescent="0.35">
      <c r="A2661">
        <v>2657</v>
      </c>
      <c r="B2661" t="s">
        <v>6262</v>
      </c>
      <c r="C2661" s="5">
        <v>42288</v>
      </c>
      <c r="D2661" s="6">
        <v>2015</v>
      </c>
      <c r="E2661" s="5" t="s">
        <v>44</v>
      </c>
      <c r="F2661" s="7">
        <v>11</v>
      </c>
      <c r="G2661" t="s">
        <v>67</v>
      </c>
      <c r="H2661" t="s">
        <v>25</v>
      </c>
      <c r="I2661" t="s">
        <v>642</v>
      </c>
      <c r="J2661" t="s">
        <v>27</v>
      </c>
      <c r="K2661" t="s">
        <v>420</v>
      </c>
      <c r="L2661">
        <v>14609</v>
      </c>
      <c r="M2661" t="s">
        <v>5997</v>
      </c>
      <c r="N2661" t="s">
        <v>135</v>
      </c>
      <c r="O2661" t="s">
        <v>162</v>
      </c>
      <c r="P2661" t="s">
        <v>6263</v>
      </c>
      <c r="Q2661" s="8">
        <v>48000</v>
      </c>
      <c r="R2661">
        <v>1</v>
      </c>
      <c r="S2661" s="8">
        <f>Table3[[#This Row],[Harga]]*Table3[[#This Row],[Quantity]]</f>
        <v>48000</v>
      </c>
      <c r="T2661">
        <v>0</v>
      </c>
      <c r="U2661" s="8">
        <f>Table3[[#This Row],[Discount]]*Table3[[#This Row],[Revenue]]</f>
        <v>0</v>
      </c>
      <c r="V2661" s="8">
        <f>Table3[[#This Row],[Revenue]]-Table3[[#This Row],[Total Discount]]</f>
        <v>48000</v>
      </c>
    </row>
    <row r="2662" spans="1:22" x14ac:dyDescent="0.35">
      <c r="A2662">
        <v>2658</v>
      </c>
      <c r="B2662" t="s">
        <v>6264</v>
      </c>
      <c r="C2662" s="5">
        <v>42815</v>
      </c>
      <c r="D2662" s="6">
        <v>2017</v>
      </c>
      <c r="E2662" s="5" t="s">
        <v>159</v>
      </c>
      <c r="F2662" s="7">
        <v>21</v>
      </c>
      <c r="G2662" t="s">
        <v>24</v>
      </c>
      <c r="H2662" t="s">
        <v>59</v>
      </c>
      <c r="I2662" t="s">
        <v>323</v>
      </c>
      <c r="J2662" t="s">
        <v>27</v>
      </c>
      <c r="K2662" t="s">
        <v>113</v>
      </c>
      <c r="L2662">
        <v>90045</v>
      </c>
      <c r="M2662" t="s">
        <v>590</v>
      </c>
      <c r="N2662" t="s">
        <v>40</v>
      </c>
      <c r="O2662" t="s">
        <v>84</v>
      </c>
      <c r="P2662" t="s">
        <v>591</v>
      </c>
      <c r="Q2662" s="8">
        <v>726000</v>
      </c>
      <c r="R2662">
        <v>4</v>
      </c>
      <c r="S2662" s="8">
        <f>Table3[[#This Row],[Harga]]*Table3[[#This Row],[Quantity]]</f>
        <v>2904000</v>
      </c>
      <c r="T2662">
        <v>0</v>
      </c>
      <c r="U2662" s="8">
        <f>Table3[[#This Row],[Discount]]*Table3[[#This Row],[Revenue]]</f>
        <v>0</v>
      </c>
      <c r="V2662" s="8">
        <f>Table3[[#This Row],[Revenue]]-Table3[[#This Row],[Total Discount]]</f>
        <v>2904000</v>
      </c>
    </row>
    <row r="2663" spans="1:22" x14ac:dyDescent="0.35">
      <c r="A2663">
        <v>2659</v>
      </c>
      <c r="B2663" t="s">
        <v>6265</v>
      </c>
      <c r="C2663" s="5">
        <v>42008</v>
      </c>
      <c r="D2663" s="6">
        <v>2015</v>
      </c>
      <c r="E2663" s="5" t="s">
        <v>115</v>
      </c>
      <c r="F2663" s="7">
        <v>4</v>
      </c>
      <c r="G2663" t="s">
        <v>35</v>
      </c>
      <c r="H2663" t="s">
        <v>25</v>
      </c>
      <c r="I2663" t="s">
        <v>1401</v>
      </c>
      <c r="J2663" t="s">
        <v>37</v>
      </c>
      <c r="K2663" t="s">
        <v>38</v>
      </c>
      <c r="L2663">
        <v>55125</v>
      </c>
      <c r="M2663" t="s">
        <v>2775</v>
      </c>
      <c r="N2663" t="s">
        <v>40</v>
      </c>
      <c r="O2663" t="s">
        <v>71</v>
      </c>
      <c r="P2663" t="s">
        <v>2776</v>
      </c>
      <c r="Q2663" s="8">
        <v>10000</v>
      </c>
      <c r="R2663">
        <v>3</v>
      </c>
      <c r="S2663" s="8">
        <f>Table3[[#This Row],[Harga]]*Table3[[#This Row],[Quantity]]</f>
        <v>30000</v>
      </c>
      <c r="T2663">
        <v>0</v>
      </c>
      <c r="U2663" s="8">
        <f>Table3[[#This Row],[Discount]]*Table3[[#This Row],[Revenue]]</f>
        <v>0</v>
      </c>
      <c r="V2663" s="8">
        <f>Table3[[#This Row],[Revenue]]-Table3[[#This Row],[Total Discount]]</f>
        <v>30000</v>
      </c>
    </row>
    <row r="2664" spans="1:22" x14ac:dyDescent="0.35">
      <c r="A2664">
        <v>2660</v>
      </c>
      <c r="B2664" t="s">
        <v>6266</v>
      </c>
      <c r="C2664" s="5">
        <v>43078</v>
      </c>
      <c r="D2664" s="6">
        <v>2017</v>
      </c>
      <c r="E2664" s="5" t="s">
        <v>66</v>
      </c>
      <c r="F2664" s="7">
        <v>9</v>
      </c>
      <c r="G2664" t="s">
        <v>24</v>
      </c>
      <c r="H2664" t="s">
        <v>25</v>
      </c>
      <c r="I2664" t="s">
        <v>170</v>
      </c>
      <c r="J2664" t="s">
        <v>27</v>
      </c>
      <c r="K2664" t="s">
        <v>519</v>
      </c>
      <c r="L2664">
        <v>60068</v>
      </c>
      <c r="M2664" t="s">
        <v>1545</v>
      </c>
      <c r="N2664" t="s">
        <v>40</v>
      </c>
      <c r="O2664" t="s">
        <v>63</v>
      </c>
      <c r="P2664" t="s">
        <v>1546</v>
      </c>
      <c r="Q2664" s="8">
        <v>40000</v>
      </c>
      <c r="R2664">
        <v>9</v>
      </c>
      <c r="S2664" s="8">
        <f>Table3[[#This Row],[Harga]]*Table3[[#This Row],[Quantity]]</f>
        <v>360000</v>
      </c>
      <c r="T2664">
        <v>0.2</v>
      </c>
      <c r="U2664" s="8">
        <f>Table3[[#This Row],[Discount]]*Table3[[#This Row],[Revenue]]</f>
        <v>72000</v>
      </c>
      <c r="V2664" s="8">
        <f>Table3[[#This Row],[Revenue]]-Table3[[#This Row],[Total Discount]]</f>
        <v>288000</v>
      </c>
    </row>
    <row r="2665" spans="1:22" x14ac:dyDescent="0.35">
      <c r="A2665">
        <v>2661</v>
      </c>
      <c r="B2665" t="s">
        <v>6267</v>
      </c>
      <c r="C2665" s="5">
        <v>42619</v>
      </c>
      <c r="D2665" s="6">
        <v>2016</v>
      </c>
      <c r="E2665" s="5" t="s">
        <v>111</v>
      </c>
      <c r="F2665" s="7">
        <v>6</v>
      </c>
      <c r="G2665" t="s">
        <v>51</v>
      </c>
      <c r="H2665" t="s">
        <v>25</v>
      </c>
      <c r="I2665" t="s">
        <v>1373</v>
      </c>
      <c r="J2665" t="s">
        <v>37</v>
      </c>
      <c r="K2665" t="s">
        <v>141</v>
      </c>
      <c r="L2665">
        <v>75217</v>
      </c>
      <c r="M2665" t="s">
        <v>6268</v>
      </c>
      <c r="N2665" t="s">
        <v>40</v>
      </c>
      <c r="O2665" t="s">
        <v>63</v>
      </c>
      <c r="P2665" t="s">
        <v>6269</v>
      </c>
      <c r="Q2665" s="8">
        <v>42000</v>
      </c>
      <c r="R2665">
        <v>4</v>
      </c>
      <c r="S2665" s="8">
        <f>Table3[[#This Row],[Harga]]*Table3[[#This Row],[Quantity]]</f>
        <v>168000</v>
      </c>
      <c r="T2665">
        <v>0.2</v>
      </c>
      <c r="U2665" s="8">
        <f>Table3[[#This Row],[Discount]]*Table3[[#This Row],[Revenue]]</f>
        <v>33600</v>
      </c>
      <c r="V2665" s="8">
        <f>Table3[[#This Row],[Revenue]]-Table3[[#This Row],[Total Discount]]</f>
        <v>134400</v>
      </c>
    </row>
    <row r="2666" spans="1:22" x14ac:dyDescent="0.35">
      <c r="A2666">
        <v>2662</v>
      </c>
      <c r="B2666" t="s">
        <v>6270</v>
      </c>
      <c r="C2666" s="5">
        <v>42616</v>
      </c>
      <c r="D2666" s="6">
        <v>2016</v>
      </c>
      <c r="E2666" s="5" t="s">
        <v>111</v>
      </c>
      <c r="F2666" s="7">
        <v>3</v>
      </c>
      <c r="G2666" t="s">
        <v>24</v>
      </c>
      <c r="H2666" t="s">
        <v>25</v>
      </c>
      <c r="I2666" t="s">
        <v>1923</v>
      </c>
      <c r="J2666" t="s">
        <v>37</v>
      </c>
      <c r="K2666" t="s">
        <v>519</v>
      </c>
      <c r="L2666">
        <v>71203</v>
      </c>
      <c r="M2666" t="s">
        <v>1428</v>
      </c>
      <c r="N2666" t="s">
        <v>40</v>
      </c>
      <c r="O2666" t="s">
        <v>71</v>
      </c>
      <c r="P2666" t="s">
        <v>1429</v>
      </c>
      <c r="Q2666" s="8">
        <v>18000</v>
      </c>
      <c r="R2666">
        <v>8</v>
      </c>
      <c r="S2666" s="8">
        <f>Table3[[#This Row],[Harga]]*Table3[[#This Row],[Quantity]]</f>
        <v>144000</v>
      </c>
      <c r="T2666">
        <v>0</v>
      </c>
      <c r="U2666" s="8">
        <f>Table3[[#This Row],[Discount]]*Table3[[#This Row],[Revenue]]</f>
        <v>0</v>
      </c>
      <c r="V2666" s="8">
        <f>Table3[[#This Row],[Revenue]]-Table3[[#This Row],[Total Discount]]</f>
        <v>144000</v>
      </c>
    </row>
    <row r="2667" spans="1:22" x14ac:dyDescent="0.35">
      <c r="A2667">
        <v>2663</v>
      </c>
      <c r="B2667" t="s">
        <v>6271</v>
      </c>
      <c r="C2667" s="5">
        <v>41772</v>
      </c>
      <c r="D2667" s="6">
        <v>2014</v>
      </c>
      <c r="E2667" s="5" t="s">
        <v>87</v>
      </c>
      <c r="F2667" s="7">
        <v>13</v>
      </c>
      <c r="G2667" t="s">
        <v>67</v>
      </c>
      <c r="H2667" t="s">
        <v>25</v>
      </c>
      <c r="I2667" t="s">
        <v>4500</v>
      </c>
      <c r="J2667" t="s">
        <v>37</v>
      </c>
      <c r="K2667" t="s">
        <v>100</v>
      </c>
      <c r="L2667">
        <v>90004</v>
      </c>
      <c r="M2667" t="s">
        <v>3659</v>
      </c>
      <c r="N2667" t="s">
        <v>30</v>
      </c>
      <c r="O2667" t="s">
        <v>108</v>
      </c>
      <c r="P2667" t="s">
        <v>3660</v>
      </c>
      <c r="Q2667" s="8">
        <v>367000</v>
      </c>
      <c r="R2667">
        <v>6</v>
      </c>
      <c r="S2667" s="8">
        <f>Table3[[#This Row],[Harga]]*Table3[[#This Row],[Quantity]]</f>
        <v>2202000</v>
      </c>
      <c r="T2667">
        <v>0.2</v>
      </c>
      <c r="U2667" s="8">
        <f>Table3[[#This Row],[Discount]]*Table3[[#This Row],[Revenue]]</f>
        <v>440400</v>
      </c>
      <c r="V2667" s="8">
        <f>Table3[[#This Row],[Revenue]]-Table3[[#This Row],[Total Discount]]</f>
        <v>1761600</v>
      </c>
    </row>
    <row r="2668" spans="1:22" x14ac:dyDescent="0.35">
      <c r="A2668">
        <v>2664</v>
      </c>
      <c r="B2668" t="s">
        <v>6272</v>
      </c>
      <c r="C2668" s="5">
        <v>42642</v>
      </c>
      <c r="D2668" s="6">
        <v>2016</v>
      </c>
      <c r="E2668" s="5" t="s">
        <v>111</v>
      </c>
      <c r="F2668" s="7">
        <v>29</v>
      </c>
      <c r="G2668" t="s">
        <v>24</v>
      </c>
      <c r="H2668" t="s">
        <v>25</v>
      </c>
      <c r="I2668" t="s">
        <v>2491</v>
      </c>
      <c r="J2668" t="s">
        <v>27</v>
      </c>
      <c r="K2668" t="s">
        <v>82</v>
      </c>
      <c r="L2668">
        <v>94109</v>
      </c>
      <c r="M2668" t="s">
        <v>4806</v>
      </c>
      <c r="N2668" t="s">
        <v>40</v>
      </c>
      <c r="O2668" t="s">
        <v>71</v>
      </c>
      <c r="P2668" t="s">
        <v>4807</v>
      </c>
      <c r="Q2668" s="8">
        <v>22000</v>
      </c>
      <c r="R2668">
        <v>5</v>
      </c>
      <c r="S2668" s="8">
        <f>Table3[[#This Row],[Harga]]*Table3[[#This Row],[Quantity]]</f>
        <v>110000</v>
      </c>
      <c r="T2668">
        <v>0.2</v>
      </c>
      <c r="U2668" s="8">
        <f>Table3[[#This Row],[Discount]]*Table3[[#This Row],[Revenue]]</f>
        <v>22000</v>
      </c>
      <c r="V2668" s="8">
        <f>Table3[[#This Row],[Revenue]]-Table3[[#This Row],[Total Discount]]</f>
        <v>88000</v>
      </c>
    </row>
    <row r="2669" spans="1:22" x14ac:dyDescent="0.35">
      <c r="A2669">
        <v>2665</v>
      </c>
      <c r="B2669" t="s">
        <v>6273</v>
      </c>
      <c r="C2669" s="5">
        <v>41856</v>
      </c>
      <c r="D2669" s="6">
        <v>2014</v>
      </c>
      <c r="E2669" s="5" t="s">
        <v>93</v>
      </c>
      <c r="F2669" s="7">
        <v>5</v>
      </c>
      <c r="G2669" t="s">
        <v>67</v>
      </c>
      <c r="H2669" t="s">
        <v>25</v>
      </c>
      <c r="I2669" t="s">
        <v>955</v>
      </c>
      <c r="J2669" t="s">
        <v>27</v>
      </c>
      <c r="K2669" t="s">
        <v>369</v>
      </c>
      <c r="L2669">
        <v>94122</v>
      </c>
      <c r="M2669" t="s">
        <v>2299</v>
      </c>
      <c r="N2669" t="s">
        <v>135</v>
      </c>
      <c r="O2669" t="s">
        <v>162</v>
      </c>
      <c r="P2669" t="s">
        <v>2300</v>
      </c>
      <c r="Q2669" s="8">
        <v>50000</v>
      </c>
      <c r="R2669">
        <v>1</v>
      </c>
      <c r="S2669" s="8">
        <f>Table3[[#This Row],[Harga]]*Table3[[#This Row],[Quantity]]</f>
        <v>50000</v>
      </c>
      <c r="T2669">
        <v>0</v>
      </c>
      <c r="U2669" s="8">
        <f>Table3[[#This Row],[Discount]]*Table3[[#This Row],[Revenue]]</f>
        <v>0</v>
      </c>
      <c r="V2669" s="8">
        <f>Table3[[#This Row],[Revenue]]-Table3[[#This Row],[Total Discount]]</f>
        <v>50000</v>
      </c>
    </row>
    <row r="2670" spans="1:22" x14ac:dyDescent="0.35">
      <c r="A2670">
        <v>2666</v>
      </c>
      <c r="B2670" t="s">
        <v>6274</v>
      </c>
      <c r="C2670" s="5">
        <v>42839</v>
      </c>
      <c r="D2670" s="6">
        <v>2017</v>
      </c>
      <c r="E2670" s="5" t="s">
        <v>58</v>
      </c>
      <c r="F2670" s="7">
        <v>14</v>
      </c>
      <c r="G2670" t="s">
        <v>67</v>
      </c>
      <c r="H2670" t="s">
        <v>25</v>
      </c>
      <c r="I2670" t="s">
        <v>345</v>
      </c>
      <c r="J2670" t="s">
        <v>37</v>
      </c>
      <c r="K2670" t="s">
        <v>28</v>
      </c>
      <c r="L2670">
        <v>28314</v>
      </c>
      <c r="M2670" t="s">
        <v>2189</v>
      </c>
      <c r="N2670" t="s">
        <v>30</v>
      </c>
      <c r="O2670" t="s">
        <v>31</v>
      </c>
      <c r="P2670" t="s">
        <v>2190</v>
      </c>
      <c r="Q2670" s="8">
        <v>62000</v>
      </c>
      <c r="R2670">
        <v>8</v>
      </c>
      <c r="S2670" s="8">
        <f>Table3[[#This Row],[Harga]]*Table3[[#This Row],[Quantity]]</f>
        <v>496000</v>
      </c>
      <c r="T2670">
        <v>0.2</v>
      </c>
      <c r="U2670" s="8">
        <f>Table3[[#This Row],[Discount]]*Table3[[#This Row],[Revenue]]</f>
        <v>99200</v>
      </c>
      <c r="V2670" s="8">
        <f>Table3[[#This Row],[Revenue]]-Table3[[#This Row],[Total Discount]]</f>
        <v>396800</v>
      </c>
    </row>
    <row r="2671" spans="1:22" x14ac:dyDescent="0.35">
      <c r="A2671">
        <v>2667</v>
      </c>
      <c r="B2671" t="s">
        <v>6275</v>
      </c>
      <c r="C2671" s="5">
        <v>42895</v>
      </c>
      <c r="D2671" s="6">
        <v>2017</v>
      </c>
      <c r="E2671" s="5" t="s">
        <v>34</v>
      </c>
      <c r="F2671" s="7">
        <v>9</v>
      </c>
      <c r="G2671" t="s">
        <v>67</v>
      </c>
      <c r="H2671" t="s">
        <v>139</v>
      </c>
      <c r="I2671" t="s">
        <v>2964</v>
      </c>
      <c r="J2671" t="s">
        <v>37</v>
      </c>
      <c r="K2671" t="s">
        <v>82</v>
      </c>
      <c r="L2671">
        <v>75217</v>
      </c>
      <c r="M2671" t="s">
        <v>4934</v>
      </c>
      <c r="N2671" t="s">
        <v>40</v>
      </c>
      <c r="O2671" t="s">
        <v>84</v>
      </c>
      <c r="P2671" t="s">
        <v>4935</v>
      </c>
      <c r="Q2671" s="8">
        <v>361000</v>
      </c>
      <c r="R2671">
        <v>5</v>
      </c>
      <c r="S2671" s="8">
        <f>Table3[[#This Row],[Harga]]*Table3[[#This Row],[Quantity]]</f>
        <v>1805000</v>
      </c>
      <c r="T2671">
        <v>0.2</v>
      </c>
      <c r="U2671" s="8">
        <f>Table3[[#This Row],[Discount]]*Table3[[#This Row],[Revenue]]</f>
        <v>361000</v>
      </c>
      <c r="V2671" s="8">
        <f>Table3[[#This Row],[Revenue]]-Table3[[#This Row],[Total Discount]]</f>
        <v>1444000</v>
      </c>
    </row>
    <row r="2672" spans="1:22" x14ac:dyDescent="0.35">
      <c r="A2672">
        <v>2668</v>
      </c>
      <c r="B2672" t="s">
        <v>6276</v>
      </c>
      <c r="C2672" s="5">
        <v>42733</v>
      </c>
      <c r="D2672" s="6">
        <v>2016</v>
      </c>
      <c r="E2672" s="5" t="s">
        <v>66</v>
      </c>
      <c r="F2672" s="7">
        <v>29</v>
      </c>
      <c r="G2672" t="s">
        <v>35</v>
      </c>
      <c r="H2672" t="s">
        <v>105</v>
      </c>
      <c r="I2672" t="s">
        <v>1453</v>
      </c>
      <c r="J2672" t="s">
        <v>27</v>
      </c>
      <c r="K2672" t="s">
        <v>69</v>
      </c>
      <c r="L2672">
        <v>67212</v>
      </c>
      <c r="M2672" t="s">
        <v>6277</v>
      </c>
      <c r="N2672" t="s">
        <v>30</v>
      </c>
      <c r="O2672" t="s">
        <v>55</v>
      </c>
      <c r="P2672" t="s">
        <v>6278</v>
      </c>
      <c r="Q2672" s="8">
        <v>71000</v>
      </c>
      <c r="R2672">
        <v>6</v>
      </c>
      <c r="S2672" s="8">
        <f>Table3[[#This Row],[Harga]]*Table3[[#This Row],[Quantity]]</f>
        <v>426000</v>
      </c>
      <c r="T2672">
        <v>0</v>
      </c>
      <c r="U2672" s="8">
        <f>Table3[[#This Row],[Discount]]*Table3[[#This Row],[Revenue]]</f>
        <v>0</v>
      </c>
      <c r="V2672" s="8">
        <f>Table3[[#This Row],[Revenue]]-Table3[[#This Row],[Total Discount]]</f>
        <v>426000</v>
      </c>
    </row>
    <row r="2673" spans="1:22" x14ac:dyDescent="0.35">
      <c r="A2673">
        <v>2669</v>
      </c>
      <c r="B2673" t="s">
        <v>6279</v>
      </c>
      <c r="C2673" s="5">
        <v>41657</v>
      </c>
      <c r="D2673" s="6">
        <v>2014</v>
      </c>
      <c r="E2673" s="5" t="s">
        <v>115</v>
      </c>
      <c r="F2673" s="7">
        <v>18</v>
      </c>
      <c r="G2673" t="s">
        <v>67</v>
      </c>
      <c r="H2673" t="s">
        <v>25</v>
      </c>
      <c r="I2673" t="s">
        <v>4531</v>
      </c>
      <c r="J2673" t="s">
        <v>37</v>
      </c>
      <c r="K2673" t="s">
        <v>500</v>
      </c>
      <c r="L2673">
        <v>97477</v>
      </c>
      <c r="M2673" t="s">
        <v>3357</v>
      </c>
      <c r="N2673" t="s">
        <v>40</v>
      </c>
      <c r="O2673" t="s">
        <v>78</v>
      </c>
      <c r="P2673" t="s">
        <v>3358</v>
      </c>
      <c r="Q2673" s="8">
        <v>61000</v>
      </c>
      <c r="R2673">
        <v>4</v>
      </c>
      <c r="S2673" s="8">
        <f>Table3[[#This Row],[Harga]]*Table3[[#This Row],[Quantity]]</f>
        <v>244000</v>
      </c>
      <c r="T2673">
        <v>0.2</v>
      </c>
      <c r="U2673" s="8">
        <f>Table3[[#This Row],[Discount]]*Table3[[#This Row],[Revenue]]</f>
        <v>48800</v>
      </c>
      <c r="V2673" s="8">
        <f>Table3[[#This Row],[Revenue]]-Table3[[#This Row],[Total Discount]]</f>
        <v>195200</v>
      </c>
    </row>
    <row r="2674" spans="1:22" x14ac:dyDescent="0.35">
      <c r="A2674">
        <v>2670</v>
      </c>
      <c r="B2674" t="s">
        <v>6280</v>
      </c>
      <c r="C2674" s="5">
        <v>42694</v>
      </c>
      <c r="D2674" s="6">
        <v>2016</v>
      </c>
      <c r="E2674" s="5" t="s">
        <v>23</v>
      </c>
      <c r="F2674" s="7">
        <v>20</v>
      </c>
      <c r="G2674" t="s">
        <v>51</v>
      </c>
      <c r="H2674" t="s">
        <v>139</v>
      </c>
      <c r="I2674" t="s">
        <v>3047</v>
      </c>
      <c r="J2674" t="s">
        <v>27</v>
      </c>
      <c r="K2674" t="s">
        <v>545</v>
      </c>
      <c r="L2674">
        <v>77041</v>
      </c>
      <c r="M2674" t="s">
        <v>2042</v>
      </c>
      <c r="N2674" t="s">
        <v>135</v>
      </c>
      <c r="O2674" t="s">
        <v>136</v>
      </c>
      <c r="P2674" t="s">
        <v>2043</v>
      </c>
      <c r="Q2674" s="8">
        <v>1323000</v>
      </c>
      <c r="R2674">
        <v>1</v>
      </c>
      <c r="S2674" s="8">
        <f>Table3[[#This Row],[Harga]]*Table3[[#This Row],[Quantity]]</f>
        <v>1323000</v>
      </c>
      <c r="T2674">
        <v>0.2</v>
      </c>
      <c r="U2674" s="8">
        <f>Table3[[#This Row],[Discount]]*Table3[[#This Row],[Revenue]]</f>
        <v>264600</v>
      </c>
      <c r="V2674" s="8">
        <f>Table3[[#This Row],[Revenue]]-Table3[[#This Row],[Total Discount]]</f>
        <v>1058400</v>
      </c>
    </row>
    <row r="2675" spans="1:22" x14ac:dyDescent="0.35">
      <c r="A2675">
        <v>2671</v>
      </c>
      <c r="B2675" t="s">
        <v>6281</v>
      </c>
      <c r="C2675" s="5">
        <v>42896</v>
      </c>
      <c r="D2675" s="6">
        <v>2017</v>
      </c>
      <c r="E2675" s="5" t="s">
        <v>34</v>
      </c>
      <c r="F2675" s="7">
        <v>10</v>
      </c>
      <c r="G2675" t="s">
        <v>51</v>
      </c>
      <c r="H2675" t="s">
        <v>25</v>
      </c>
      <c r="I2675" t="s">
        <v>1055</v>
      </c>
      <c r="J2675" t="s">
        <v>27</v>
      </c>
      <c r="K2675" t="s">
        <v>193</v>
      </c>
      <c r="L2675">
        <v>98103</v>
      </c>
      <c r="M2675" t="s">
        <v>1720</v>
      </c>
      <c r="N2675" t="s">
        <v>135</v>
      </c>
      <c r="O2675" t="s">
        <v>136</v>
      </c>
      <c r="P2675" t="s">
        <v>1721</v>
      </c>
      <c r="Q2675" s="8">
        <v>30000</v>
      </c>
      <c r="R2675">
        <v>3</v>
      </c>
      <c r="S2675" s="8">
        <f>Table3[[#This Row],[Harga]]*Table3[[#This Row],[Quantity]]</f>
        <v>90000</v>
      </c>
      <c r="T2675">
        <v>0.2</v>
      </c>
      <c r="U2675" s="8">
        <f>Table3[[#This Row],[Discount]]*Table3[[#This Row],[Revenue]]</f>
        <v>18000</v>
      </c>
      <c r="V2675" s="8">
        <f>Table3[[#This Row],[Revenue]]-Table3[[#This Row],[Total Discount]]</f>
        <v>72000</v>
      </c>
    </row>
    <row r="2676" spans="1:22" x14ac:dyDescent="0.35">
      <c r="A2676">
        <v>2672</v>
      </c>
      <c r="B2676" t="s">
        <v>6282</v>
      </c>
      <c r="C2676" s="5">
        <v>42988</v>
      </c>
      <c r="D2676" s="6">
        <v>2017</v>
      </c>
      <c r="E2676" s="5" t="s">
        <v>111</v>
      </c>
      <c r="F2676" s="7">
        <v>10</v>
      </c>
      <c r="G2676" t="s">
        <v>24</v>
      </c>
      <c r="H2676" t="s">
        <v>131</v>
      </c>
      <c r="I2676" t="s">
        <v>848</v>
      </c>
      <c r="J2676" t="s">
        <v>37</v>
      </c>
      <c r="K2676" t="s">
        <v>236</v>
      </c>
      <c r="L2676">
        <v>44312</v>
      </c>
      <c r="M2676" t="s">
        <v>6283</v>
      </c>
      <c r="N2676" t="s">
        <v>40</v>
      </c>
      <c r="O2676" t="s">
        <v>63</v>
      </c>
      <c r="P2676" t="s">
        <v>6284</v>
      </c>
      <c r="Q2676" s="8">
        <v>86000</v>
      </c>
      <c r="R2676">
        <v>3</v>
      </c>
      <c r="S2676" s="8">
        <f>Table3[[#This Row],[Harga]]*Table3[[#This Row],[Quantity]]</f>
        <v>258000</v>
      </c>
      <c r="T2676">
        <v>0.2</v>
      </c>
      <c r="U2676" s="8">
        <f>Table3[[#This Row],[Discount]]*Table3[[#This Row],[Revenue]]</f>
        <v>51600</v>
      </c>
      <c r="V2676" s="8">
        <f>Table3[[#This Row],[Revenue]]-Table3[[#This Row],[Total Discount]]</f>
        <v>206400</v>
      </c>
    </row>
    <row r="2677" spans="1:22" x14ac:dyDescent="0.35">
      <c r="A2677">
        <v>2673</v>
      </c>
      <c r="B2677" t="s">
        <v>6285</v>
      </c>
      <c r="C2677" s="5">
        <v>42833</v>
      </c>
      <c r="D2677" s="6">
        <v>2017</v>
      </c>
      <c r="E2677" s="5" t="s">
        <v>58</v>
      </c>
      <c r="F2677" s="7">
        <v>8</v>
      </c>
      <c r="G2677" t="s">
        <v>51</v>
      </c>
      <c r="H2677" t="s">
        <v>139</v>
      </c>
      <c r="I2677" t="s">
        <v>2410</v>
      </c>
      <c r="J2677" t="s">
        <v>37</v>
      </c>
      <c r="K2677" t="s">
        <v>127</v>
      </c>
      <c r="L2677">
        <v>48237</v>
      </c>
      <c r="M2677" t="s">
        <v>3790</v>
      </c>
      <c r="N2677" t="s">
        <v>30</v>
      </c>
      <c r="O2677" t="s">
        <v>55</v>
      </c>
      <c r="P2677" t="s">
        <v>3791</v>
      </c>
      <c r="Q2677" s="8">
        <v>822000</v>
      </c>
      <c r="R2677">
        <v>2</v>
      </c>
      <c r="S2677" s="8">
        <f>Table3[[#This Row],[Harga]]*Table3[[#This Row],[Quantity]]</f>
        <v>1644000</v>
      </c>
      <c r="T2677">
        <v>0</v>
      </c>
      <c r="U2677" s="8">
        <f>Table3[[#This Row],[Discount]]*Table3[[#This Row],[Revenue]]</f>
        <v>0</v>
      </c>
      <c r="V2677" s="8">
        <f>Table3[[#This Row],[Revenue]]-Table3[[#This Row],[Total Discount]]</f>
        <v>1644000</v>
      </c>
    </row>
    <row r="2678" spans="1:22" x14ac:dyDescent="0.35">
      <c r="A2678">
        <v>2674</v>
      </c>
      <c r="B2678" t="s">
        <v>6286</v>
      </c>
      <c r="C2678" s="5">
        <v>42301</v>
      </c>
      <c r="D2678" s="6">
        <v>2015</v>
      </c>
      <c r="E2678" s="5" t="s">
        <v>44</v>
      </c>
      <c r="F2678" s="7">
        <v>24</v>
      </c>
      <c r="G2678" t="s">
        <v>35</v>
      </c>
      <c r="H2678" t="s">
        <v>25</v>
      </c>
      <c r="I2678" t="s">
        <v>600</v>
      </c>
      <c r="J2678" t="s">
        <v>37</v>
      </c>
      <c r="K2678" t="s">
        <v>248</v>
      </c>
      <c r="L2678">
        <v>77041</v>
      </c>
      <c r="M2678" t="s">
        <v>262</v>
      </c>
      <c r="N2678" t="s">
        <v>40</v>
      </c>
      <c r="O2678" t="s">
        <v>63</v>
      </c>
      <c r="P2678" t="s">
        <v>263</v>
      </c>
      <c r="Q2678" s="8">
        <v>13000</v>
      </c>
      <c r="R2678">
        <v>3</v>
      </c>
      <c r="S2678" s="8">
        <f>Table3[[#This Row],[Harga]]*Table3[[#This Row],[Quantity]]</f>
        <v>39000</v>
      </c>
      <c r="T2678">
        <v>0.2</v>
      </c>
      <c r="U2678" s="8">
        <f>Table3[[#This Row],[Discount]]*Table3[[#This Row],[Revenue]]</f>
        <v>7800</v>
      </c>
      <c r="V2678" s="8">
        <f>Table3[[#This Row],[Revenue]]-Table3[[#This Row],[Total Discount]]</f>
        <v>31200</v>
      </c>
    </row>
    <row r="2679" spans="1:22" x14ac:dyDescent="0.35">
      <c r="A2679">
        <v>2675</v>
      </c>
      <c r="B2679" t="s">
        <v>6287</v>
      </c>
      <c r="C2679" s="5">
        <v>42882</v>
      </c>
      <c r="D2679" s="6">
        <v>2017</v>
      </c>
      <c r="E2679" s="5" t="s">
        <v>87</v>
      </c>
      <c r="F2679" s="7">
        <v>27</v>
      </c>
      <c r="G2679" t="s">
        <v>51</v>
      </c>
      <c r="H2679" t="s">
        <v>25</v>
      </c>
      <c r="I2679" t="s">
        <v>2864</v>
      </c>
      <c r="J2679" t="s">
        <v>37</v>
      </c>
      <c r="K2679" t="s">
        <v>545</v>
      </c>
      <c r="L2679">
        <v>98103</v>
      </c>
      <c r="M2679" t="s">
        <v>2299</v>
      </c>
      <c r="N2679" t="s">
        <v>135</v>
      </c>
      <c r="O2679" t="s">
        <v>162</v>
      </c>
      <c r="P2679" t="s">
        <v>2300</v>
      </c>
      <c r="Q2679" s="8">
        <v>50000</v>
      </c>
      <c r="R2679">
        <v>6</v>
      </c>
      <c r="S2679" s="8">
        <f>Table3[[#This Row],[Harga]]*Table3[[#This Row],[Quantity]]</f>
        <v>300000</v>
      </c>
      <c r="T2679">
        <v>0</v>
      </c>
      <c r="U2679" s="8">
        <f>Table3[[#This Row],[Discount]]*Table3[[#This Row],[Revenue]]</f>
        <v>0</v>
      </c>
      <c r="V2679" s="8">
        <f>Table3[[#This Row],[Revenue]]-Table3[[#This Row],[Total Discount]]</f>
        <v>300000</v>
      </c>
    </row>
    <row r="2680" spans="1:22" x14ac:dyDescent="0.35">
      <c r="A2680">
        <v>2676</v>
      </c>
      <c r="B2680" t="s">
        <v>6288</v>
      </c>
      <c r="C2680" s="5">
        <v>41978</v>
      </c>
      <c r="D2680" s="6">
        <v>2014</v>
      </c>
      <c r="E2680" s="5" t="s">
        <v>66</v>
      </c>
      <c r="F2680" s="7">
        <v>5</v>
      </c>
      <c r="G2680" t="s">
        <v>51</v>
      </c>
      <c r="H2680" t="s">
        <v>25</v>
      </c>
      <c r="I2680" t="s">
        <v>1145</v>
      </c>
      <c r="J2680" t="s">
        <v>37</v>
      </c>
      <c r="K2680" t="s">
        <v>283</v>
      </c>
      <c r="L2680">
        <v>19134</v>
      </c>
      <c r="M2680" t="s">
        <v>1425</v>
      </c>
      <c r="N2680" t="s">
        <v>40</v>
      </c>
      <c r="O2680" t="s">
        <v>143</v>
      </c>
      <c r="P2680" t="s">
        <v>1426</v>
      </c>
      <c r="Q2680" s="8">
        <v>187000</v>
      </c>
      <c r="R2680">
        <v>7</v>
      </c>
      <c r="S2680" s="8">
        <f>Table3[[#This Row],[Harga]]*Table3[[#This Row],[Quantity]]</f>
        <v>1309000</v>
      </c>
      <c r="T2680">
        <v>0.2</v>
      </c>
      <c r="U2680" s="8">
        <f>Table3[[#This Row],[Discount]]*Table3[[#This Row],[Revenue]]</f>
        <v>261800</v>
      </c>
      <c r="V2680" s="8">
        <f>Table3[[#This Row],[Revenue]]-Table3[[#This Row],[Total Discount]]</f>
        <v>1047200</v>
      </c>
    </row>
    <row r="2681" spans="1:22" x14ac:dyDescent="0.35">
      <c r="A2681">
        <v>2677</v>
      </c>
      <c r="B2681" t="s">
        <v>6289</v>
      </c>
      <c r="C2681" s="5">
        <v>42596</v>
      </c>
      <c r="D2681" s="6">
        <v>2016</v>
      </c>
      <c r="E2681" s="5" t="s">
        <v>93</v>
      </c>
      <c r="F2681" s="7">
        <v>14</v>
      </c>
      <c r="G2681" t="s">
        <v>51</v>
      </c>
      <c r="H2681" t="s">
        <v>25</v>
      </c>
      <c r="I2681" t="s">
        <v>6055</v>
      </c>
      <c r="J2681" t="s">
        <v>27</v>
      </c>
      <c r="K2681" t="s">
        <v>28</v>
      </c>
      <c r="L2681">
        <v>90045</v>
      </c>
      <c r="M2681" t="s">
        <v>6290</v>
      </c>
      <c r="N2681" t="s">
        <v>40</v>
      </c>
      <c r="O2681" t="s">
        <v>63</v>
      </c>
      <c r="P2681" t="s">
        <v>6291</v>
      </c>
      <c r="Q2681" s="8">
        <v>16000</v>
      </c>
      <c r="R2681">
        <v>3</v>
      </c>
      <c r="S2681" s="8">
        <f>Table3[[#This Row],[Harga]]*Table3[[#This Row],[Quantity]]</f>
        <v>48000</v>
      </c>
      <c r="T2681">
        <v>0</v>
      </c>
      <c r="U2681" s="8">
        <f>Table3[[#This Row],[Discount]]*Table3[[#This Row],[Revenue]]</f>
        <v>0</v>
      </c>
      <c r="V2681" s="8">
        <f>Table3[[#This Row],[Revenue]]-Table3[[#This Row],[Total Discount]]</f>
        <v>48000</v>
      </c>
    </row>
    <row r="2682" spans="1:22" x14ac:dyDescent="0.35">
      <c r="A2682">
        <v>2678</v>
      </c>
      <c r="B2682" t="s">
        <v>6292</v>
      </c>
      <c r="C2682" s="5">
        <v>42618</v>
      </c>
      <c r="D2682" s="6">
        <v>2016</v>
      </c>
      <c r="E2682" s="5" t="s">
        <v>111</v>
      </c>
      <c r="F2682" s="7">
        <v>5</v>
      </c>
      <c r="G2682" t="s">
        <v>24</v>
      </c>
      <c r="H2682" t="s">
        <v>25</v>
      </c>
      <c r="I2682" t="s">
        <v>6293</v>
      </c>
      <c r="J2682" t="s">
        <v>37</v>
      </c>
      <c r="K2682" t="s">
        <v>133</v>
      </c>
      <c r="L2682">
        <v>77070</v>
      </c>
      <c r="M2682" t="s">
        <v>6294</v>
      </c>
      <c r="N2682" t="s">
        <v>40</v>
      </c>
      <c r="O2682" t="s">
        <v>63</v>
      </c>
      <c r="P2682" t="s">
        <v>6295</v>
      </c>
      <c r="Q2682" s="8">
        <v>26000</v>
      </c>
      <c r="R2682">
        <v>5</v>
      </c>
      <c r="S2682" s="8">
        <f>Table3[[#This Row],[Harga]]*Table3[[#This Row],[Quantity]]</f>
        <v>130000</v>
      </c>
      <c r="T2682">
        <v>0.2</v>
      </c>
      <c r="U2682" s="8">
        <f>Table3[[#This Row],[Discount]]*Table3[[#This Row],[Revenue]]</f>
        <v>26000</v>
      </c>
      <c r="V2682" s="8">
        <f>Table3[[#This Row],[Revenue]]-Table3[[#This Row],[Total Discount]]</f>
        <v>104000</v>
      </c>
    </row>
    <row r="2683" spans="1:22" x14ac:dyDescent="0.35">
      <c r="A2683">
        <v>2679</v>
      </c>
      <c r="B2683" t="s">
        <v>6296</v>
      </c>
      <c r="C2683" s="5">
        <v>42912</v>
      </c>
      <c r="D2683" s="6">
        <v>2017</v>
      </c>
      <c r="E2683" s="5" t="s">
        <v>34</v>
      </c>
      <c r="F2683" s="7">
        <v>26</v>
      </c>
      <c r="G2683" t="s">
        <v>51</v>
      </c>
      <c r="H2683" t="s">
        <v>25</v>
      </c>
      <c r="I2683" t="s">
        <v>2123</v>
      </c>
      <c r="J2683" t="s">
        <v>27</v>
      </c>
      <c r="K2683" t="s">
        <v>166</v>
      </c>
      <c r="L2683">
        <v>19143</v>
      </c>
      <c r="M2683" t="s">
        <v>6297</v>
      </c>
      <c r="N2683" t="s">
        <v>135</v>
      </c>
      <c r="O2683" t="s">
        <v>136</v>
      </c>
      <c r="P2683" t="s">
        <v>6298</v>
      </c>
      <c r="Q2683" s="8">
        <v>359000</v>
      </c>
      <c r="R2683">
        <v>3</v>
      </c>
      <c r="S2683" s="8">
        <f>Table3[[#This Row],[Harga]]*Table3[[#This Row],[Quantity]]</f>
        <v>1077000</v>
      </c>
      <c r="T2683">
        <v>0.4</v>
      </c>
      <c r="U2683" s="8">
        <f>Table3[[#This Row],[Discount]]*Table3[[#This Row],[Revenue]]</f>
        <v>430800</v>
      </c>
      <c r="V2683" s="8">
        <f>Table3[[#This Row],[Revenue]]-Table3[[#This Row],[Total Discount]]</f>
        <v>646200</v>
      </c>
    </row>
    <row r="2684" spans="1:22" x14ac:dyDescent="0.35">
      <c r="A2684">
        <v>2680</v>
      </c>
      <c r="B2684" t="s">
        <v>6299</v>
      </c>
      <c r="C2684" s="5">
        <v>42806</v>
      </c>
      <c r="D2684" s="6">
        <v>2017</v>
      </c>
      <c r="E2684" s="5" t="s">
        <v>159</v>
      </c>
      <c r="F2684" s="7">
        <v>12</v>
      </c>
      <c r="G2684" t="s">
        <v>51</v>
      </c>
      <c r="H2684" t="s">
        <v>105</v>
      </c>
      <c r="I2684" t="s">
        <v>1530</v>
      </c>
      <c r="J2684" t="s">
        <v>27</v>
      </c>
      <c r="K2684" t="s">
        <v>61</v>
      </c>
      <c r="L2684">
        <v>72756</v>
      </c>
      <c r="M2684" t="s">
        <v>3898</v>
      </c>
      <c r="N2684" t="s">
        <v>40</v>
      </c>
      <c r="O2684" t="s">
        <v>71</v>
      </c>
      <c r="P2684" t="s">
        <v>1947</v>
      </c>
      <c r="Q2684" s="8">
        <v>11000</v>
      </c>
      <c r="R2684">
        <v>9</v>
      </c>
      <c r="S2684" s="8">
        <f>Table3[[#This Row],[Harga]]*Table3[[#This Row],[Quantity]]</f>
        <v>99000</v>
      </c>
      <c r="T2684">
        <v>0</v>
      </c>
      <c r="U2684" s="8">
        <f>Table3[[#This Row],[Discount]]*Table3[[#This Row],[Revenue]]</f>
        <v>0</v>
      </c>
      <c r="V2684" s="8">
        <f>Table3[[#This Row],[Revenue]]-Table3[[#This Row],[Total Discount]]</f>
        <v>99000</v>
      </c>
    </row>
    <row r="2685" spans="1:22" x14ac:dyDescent="0.35">
      <c r="A2685">
        <v>2681</v>
      </c>
      <c r="B2685" t="s">
        <v>6300</v>
      </c>
      <c r="C2685" s="5">
        <v>42784</v>
      </c>
      <c r="D2685" s="6">
        <v>2017</v>
      </c>
      <c r="E2685" s="5" t="s">
        <v>344</v>
      </c>
      <c r="F2685" s="7">
        <v>18</v>
      </c>
      <c r="G2685" t="s">
        <v>51</v>
      </c>
      <c r="H2685" t="s">
        <v>25</v>
      </c>
      <c r="I2685" t="s">
        <v>303</v>
      </c>
      <c r="J2685" t="s">
        <v>37</v>
      </c>
      <c r="K2685" t="s">
        <v>53</v>
      </c>
      <c r="L2685">
        <v>90045</v>
      </c>
      <c r="M2685" t="s">
        <v>6301</v>
      </c>
      <c r="N2685" t="s">
        <v>135</v>
      </c>
      <c r="O2685" t="s">
        <v>136</v>
      </c>
      <c r="P2685" t="s">
        <v>6302</v>
      </c>
      <c r="Q2685" s="8">
        <v>168000</v>
      </c>
      <c r="R2685">
        <v>3</v>
      </c>
      <c r="S2685" s="8">
        <f>Table3[[#This Row],[Harga]]*Table3[[#This Row],[Quantity]]</f>
        <v>504000</v>
      </c>
      <c r="T2685">
        <v>0.2</v>
      </c>
      <c r="U2685" s="8">
        <f>Table3[[#This Row],[Discount]]*Table3[[#This Row],[Revenue]]</f>
        <v>100800</v>
      </c>
      <c r="V2685" s="8">
        <f>Table3[[#This Row],[Revenue]]-Table3[[#This Row],[Total Discount]]</f>
        <v>403200</v>
      </c>
    </row>
    <row r="2686" spans="1:22" x14ac:dyDescent="0.35">
      <c r="A2686">
        <v>2682</v>
      </c>
      <c r="B2686" t="s">
        <v>6303</v>
      </c>
      <c r="C2686" s="5">
        <v>43049</v>
      </c>
      <c r="D2686" s="6">
        <v>2017</v>
      </c>
      <c r="E2686" s="5" t="s">
        <v>23</v>
      </c>
      <c r="F2686" s="7">
        <v>10</v>
      </c>
      <c r="G2686" t="s">
        <v>67</v>
      </c>
      <c r="H2686" t="s">
        <v>25</v>
      </c>
      <c r="I2686" t="s">
        <v>4848</v>
      </c>
      <c r="J2686" t="s">
        <v>37</v>
      </c>
      <c r="K2686" t="s">
        <v>213</v>
      </c>
      <c r="L2686">
        <v>98105</v>
      </c>
      <c r="M2686" t="s">
        <v>3157</v>
      </c>
      <c r="N2686" t="s">
        <v>40</v>
      </c>
      <c r="O2686" t="s">
        <v>71</v>
      </c>
      <c r="P2686" t="s">
        <v>3158</v>
      </c>
      <c r="Q2686" s="8">
        <v>18000</v>
      </c>
      <c r="R2686">
        <v>3</v>
      </c>
      <c r="S2686" s="8">
        <f>Table3[[#This Row],[Harga]]*Table3[[#This Row],[Quantity]]</f>
        <v>54000</v>
      </c>
      <c r="T2686">
        <v>0.2</v>
      </c>
      <c r="U2686" s="8">
        <f>Table3[[#This Row],[Discount]]*Table3[[#This Row],[Revenue]]</f>
        <v>10800</v>
      </c>
      <c r="V2686" s="8">
        <f>Table3[[#This Row],[Revenue]]-Table3[[#This Row],[Total Discount]]</f>
        <v>43200</v>
      </c>
    </row>
    <row r="2687" spans="1:22" x14ac:dyDescent="0.35">
      <c r="A2687">
        <v>2683</v>
      </c>
      <c r="B2687" t="s">
        <v>6304</v>
      </c>
      <c r="C2687" s="5">
        <v>41962</v>
      </c>
      <c r="D2687" s="6">
        <v>2014</v>
      </c>
      <c r="E2687" s="5" t="s">
        <v>23</v>
      </c>
      <c r="F2687" s="7">
        <v>19</v>
      </c>
      <c r="G2687" t="s">
        <v>35</v>
      </c>
      <c r="H2687" t="s">
        <v>25</v>
      </c>
      <c r="I2687" t="s">
        <v>5600</v>
      </c>
      <c r="J2687" t="s">
        <v>37</v>
      </c>
      <c r="K2687" t="s">
        <v>46</v>
      </c>
      <c r="L2687">
        <v>19805</v>
      </c>
      <c r="M2687" t="s">
        <v>2662</v>
      </c>
      <c r="N2687" t="s">
        <v>40</v>
      </c>
      <c r="O2687" t="s">
        <v>41</v>
      </c>
      <c r="P2687" t="s">
        <v>2663</v>
      </c>
      <c r="Q2687" s="8">
        <v>4000</v>
      </c>
      <c r="R2687">
        <v>6</v>
      </c>
      <c r="S2687" s="8">
        <f>Table3[[#This Row],[Harga]]*Table3[[#This Row],[Quantity]]</f>
        <v>24000</v>
      </c>
      <c r="T2687">
        <v>0</v>
      </c>
      <c r="U2687" s="8">
        <f>Table3[[#This Row],[Discount]]*Table3[[#This Row],[Revenue]]</f>
        <v>0</v>
      </c>
      <c r="V2687" s="8">
        <f>Table3[[#This Row],[Revenue]]-Table3[[#This Row],[Total Discount]]</f>
        <v>24000</v>
      </c>
    </row>
    <row r="2688" spans="1:22" x14ac:dyDescent="0.35">
      <c r="A2688">
        <v>2684</v>
      </c>
      <c r="B2688" t="s">
        <v>6305</v>
      </c>
      <c r="C2688" s="5">
        <v>41961</v>
      </c>
      <c r="D2688" s="6">
        <v>2014</v>
      </c>
      <c r="E2688" s="5" t="s">
        <v>23</v>
      </c>
      <c r="F2688" s="7">
        <v>18</v>
      </c>
      <c r="G2688" t="s">
        <v>67</v>
      </c>
      <c r="H2688" t="s">
        <v>25</v>
      </c>
      <c r="I2688" t="s">
        <v>929</v>
      </c>
      <c r="J2688" t="s">
        <v>37</v>
      </c>
      <c r="K2688" t="s">
        <v>193</v>
      </c>
      <c r="L2688">
        <v>84604</v>
      </c>
      <c r="M2688" t="s">
        <v>3935</v>
      </c>
      <c r="N2688" t="s">
        <v>40</v>
      </c>
      <c r="O2688" t="s">
        <v>63</v>
      </c>
      <c r="P2688" t="s">
        <v>3936</v>
      </c>
      <c r="Q2688" s="8">
        <v>16000</v>
      </c>
      <c r="R2688">
        <v>7</v>
      </c>
      <c r="S2688" s="8">
        <f>Table3[[#This Row],[Harga]]*Table3[[#This Row],[Quantity]]</f>
        <v>112000</v>
      </c>
      <c r="T2688">
        <v>0</v>
      </c>
      <c r="U2688" s="8">
        <f>Table3[[#This Row],[Discount]]*Table3[[#This Row],[Revenue]]</f>
        <v>0</v>
      </c>
      <c r="V2688" s="8">
        <f>Table3[[#This Row],[Revenue]]-Table3[[#This Row],[Total Discount]]</f>
        <v>112000</v>
      </c>
    </row>
    <row r="2689" spans="1:22" x14ac:dyDescent="0.35">
      <c r="A2689">
        <v>2685</v>
      </c>
      <c r="B2689" t="s">
        <v>6306</v>
      </c>
      <c r="C2689" s="5">
        <v>42637</v>
      </c>
      <c r="D2689" s="6">
        <v>2016</v>
      </c>
      <c r="E2689" s="5" t="s">
        <v>111</v>
      </c>
      <c r="F2689" s="7">
        <v>24</v>
      </c>
      <c r="G2689" t="s">
        <v>35</v>
      </c>
      <c r="H2689" t="s">
        <v>139</v>
      </c>
      <c r="I2689" t="s">
        <v>2580</v>
      </c>
      <c r="J2689" t="s">
        <v>37</v>
      </c>
      <c r="K2689" t="s">
        <v>651</v>
      </c>
      <c r="L2689">
        <v>94110</v>
      </c>
      <c r="M2689" t="s">
        <v>3562</v>
      </c>
      <c r="N2689" t="s">
        <v>30</v>
      </c>
      <c r="O2689" t="s">
        <v>55</v>
      </c>
      <c r="P2689" t="s">
        <v>3563</v>
      </c>
      <c r="Q2689" s="8">
        <v>64000</v>
      </c>
      <c r="R2689">
        <v>5</v>
      </c>
      <c r="S2689" s="8">
        <f>Table3[[#This Row],[Harga]]*Table3[[#This Row],[Quantity]]</f>
        <v>320000</v>
      </c>
      <c r="T2689">
        <v>0</v>
      </c>
      <c r="U2689" s="8">
        <f>Table3[[#This Row],[Discount]]*Table3[[#This Row],[Revenue]]</f>
        <v>0</v>
      </c>
      <c r="V2689" s="8">
        <f>Table3[[#This Row],[Revenue]]-Table3[[#This Row],[Total Discount]]</f>
        <v>320000</v>
      </c>
    </row>
    <row r="2690" spans="1:22" x14ac:dyDescent="0.35">
      <c r="A2690">
        <v>2686</v>
      </c>
      <c r="B2690" t="s">
        <v>6307</v>
      </c>
      <c r="C2690" s="5">
        <v>42694</v>
      </c>
      <c r="D2690" s="6">
        <v>2016</v>
      </c>
      <c r="E2690" s="5" t="s">
        <v>23</v>
      </c>
      <c r="F2690" s="7">
        <v>20</v>
      </c>
      <c r="G2690" t="s">
        <v>35</v>
      </c>
      <c r="H2690" t="s">
        <v>25</v>
      </c>
      <c r="I2690" t="s">
        <v>994</v>
      </c>
      <c r="J2690" t="s">
        <v>37</v>
      </c>
      <c r="K2690" t="s">
        <v>69</v>
      </c>
      <c r="L2690">
        <v>90004</v>
      </c>
      <c r="M2690" t="s">
        <v>6308</v>
      </c>
      <c r="N2690" t="s">
        <v>40</v>
      </c>
      <c r="O2690" t="s">
        <v>78</v>
      </c>
      <c r="P2690" t="s">
        <v>6309</v>
      </c>
      <c r="Q2690" s="8">
        <v>39000</v>
      </c>
      <c r="R2690">
        <v>12</v>
      </c>
      <c r="S2690" s="8">
        <f>Table3[[#This Row],[Harga]]*Table3[[#This Row],[Quantity]]</f>
        <v>468000</v>
      </c>
      <c r="T2690">
        <v>0</v>
      </c>
      <c r="U2690" s="8">
        <f>Table3[[#This Row],[Discount]]*Table3[[#This Row],[Revenue]]</f>
        <v>0</v>
      </c>
      <c r="V2690" s="8">
        <f>Table3[[#This Row],[Revenue]]-Table3[[#This Row],[Total Discount]]</f>
        <v>468000</v>
      </c>
    </row>
    <row r="2691" spans="1:22" x14ac:dyDescent="0.35">
      <c r="A2691">
        <v>2687</v>
      </c>
      <c r="B2691" t="s">
        <v>6310</v>
      </c>
      <c r="C2691" s="5">
        <v>42640</v>
      </c>
      <c r="D2691" s="6">
        <v>2016</v>
      </c>
      <c r="E2691" s="5" t="s">
        <v>111</v>
      </c>
      <c r="F2691" s="7">
        <v>27</v>
      </c>
      <c r="G2691" t="s">
        <v>24</v>
      </c>
      <c r="H2691" t="s">
        <v>139</v>
      </c>
      <c r="I2691" t="s">
        <v>1518</v>
      </c>
      <c r="J2691" t="s">
        <v>37</v>
      </c>
      <c r="K2691" t="s">
        <v>141</v>
      </c>
      <c r="L2691">
        <v>43130</v>
      </c>
      <c r="M2691" t="s">
        <v>5464</v>
      </c>
      <c r="N2691" t="s">
        <v>40</v>
      </c>
      <c r="O2691" t="s">
        <v>71</v>
      </c>
      <c r="P2691" t="s">
        <v>5465</v>
      </c>
      <c r="Q2691" s="8">
        <v>8000</v>
      </c>
      <c r="R2691">
        <v>3</v>
      </c>
      <c r="S2691" s="8">
        <f>Table3[[#This Row],[Harga]]*Table3[[#This Row],[Quantity]]</f>
        <v>24000</v>
      </c>
      <c r="T2691">
        <v>0.7</v>
      </c>
      <c r="U2691" s="8">
        <f>Table3[[#This Row],[Discount]]*Table3[[#This Row],[Revenue]]</f>
        <v>16800</v>
      </c>
      <c r="V2691" s="8">
        <f>Table3[[#This Row],[Revenue]]-Table3[[#This Row],[Total Discount]]</f>
        <v>7200</v>
      </c>
    </row>
    <row r="2692" spans="1:22" x14ac:dyDescent="0.35">
      <c r="A2692">
        <v>2688</v>
      </c>
      <c r="B2692" t="s">
        <v>6311</v>
      </c>
      <c r="C2692" s="5">
        <v>42469</v>
      </c>
      <c r="D2692" s="6">
        <v>2016</v>
      </c>
      <c r="E2692" s="5" t="s">
        <v>58</v>
      </c>
      <c r="F2692" s="7">
        <v>9</v>
      </c>
      <c r="G2692" t="s">
        <v>67</v>
      </c>
      <c r="H2692" t="s">
        <v>25</v>
      </c>
      <c r="I2692" t="s">
        <v>2753</v>
      </c>
      <c r="J2692" t="s">
        <v>27</v>
      </c>
      <c r="K2692" t="s">
        <v>253</v>
      </c>
      <c r="L2692">
        <v>90004</v>
      </c>
      <c r="M2692" t="s">
        <v>29</v>
      </c>
      <c r="N2692" t="s">
        <v>30</v>
      </c>
      <c r="O2692" t="s">
        <v>31</v>
      </c>
      <c r="P2692" t="s">
        <v>32</v>
      </c>
      <c r="Q2692" s="8">
        <v>262000</v>
      </c>
      <c r="R2692">
        <v>5</v>
      </c>
      <c r="S2692" s="8">
        <f>Table3[[#This Row],[Harga]]*Table3[[#This Row],[Quantity]]</f>
        <v>1310000</v>
      </c>
      <c r="T2692">
        <v>0.15</v>
      </c>
      <c r="U2692" s="8">
        <f>Table3[[#This Row],[Discount]]*Table3[[#This Row],[Revenue]]</f>
        <v>196500</v>
      </c>
      <c r="V2692" s="8">
        <f>Table3[[#This Row],[Revenue]]-Table3[[#This Row],[Total Discount]]</f>
        <v>1113500</v>
      </c>
    </row>
    <row r="2693" spans="1:22" x14ac:dyDescent="0.35">
      <c r="A2693">
        <v>2689</v>
      </c>
      <c r="B2693" t="s">
        <v>6312</v>
      </c>
      <c r="C2693" s="5">
        <v>42999</v>
      </c>
      <c r="D2693" s="6">
        <v>2017</v>
      </c>
      <c r="E2693" s="5" t="s">
        <v>111</v>
      </c>
      <c r="F2693" s="7">
        <v>21</v>
      </c>
      <c r="G2693" t="s">
        <v>24</v>
      </c>
      <c r="H2693" t="s">
        <v>25</v>
      </c>
      <c r="I2693" t="s">
        <v>6313</v>
      </c>
      <c r="J2693" t="s">
        <v>27</v>
      </c>
      <c r="K2693" t="s">
        <v>46</v>
      </c>
      <c r="L2693">
        <v>98103</v>
      </c>
      <c r="M2693" t="s">
        <v>809</v>
      </c>
      <c r="N2693" t="s">
        <v>135</v>
      </c>
      <c r="O2693" t="s">
        <v>162</v>
      </c>
      <c r="P2693" t="s">
        <v>810</v>
      </c>
      <c r="Q2693" s="8">
        <v>180000</v>
      </c>
      <c r="R2693">
        <v>2</v>
      </c>
      <c r="S2693" s="8">
        <f>Table3[[#This Row],[Harga]]*Table3[[#This Row],[Quantity]]</f>
        <v>360000</v>
      </c>
      <c r="T2693">
        <v>0</v>
      </c>
      <c r="U2693" s="8">
        <f>Table3[[#This Row],[Discount]]*Table3[[#This Row],[Revenue]]</f>
        <v>0</v>
      </c>
      <c r="V2693" s="8">
        <f>Table3[[#This Row],[Revenue]]-Table3[[#This Row],[Total Discount]]</f>
        <v>360000</v>
      </c>
    </row>
    <row r="2694" spans="1:22" x14ac:dyDescent="0.35">
      <c r="A2694">
        <v>2690</v>
      </c>
      <c r="B2694" t="s">
        <v>6314</v>
      </c>
      <c r="C2694" s="5">
        <v>42971</v>
      </c>
      <c r="D2694" s="6">
        <v>2017</v>
      </c>
      <c r="E2694" s="5" t="s">
        <v>93</v>
      </c>
      <c r="F2694" s="7">
        <v>24</v>
      </c>
      <c r="G2694" t="s">
        <v>51</v>
      </c>
      <c r="H2694" t="s">
        <v>25</v>
      </c>
      <c r="I2694" t="s">
        <v>613</v>
      </c>
      <c r="J2694" t="s">
        <v>37</v>
      </c>
      <c r="K2694" t="s">
        <v>545</v>
      </c>
      <c r="L2694">
        <v>10024</v>
      </c>
      <c r="M2694" t="s">
        <v>4253</v>
      </c>
      <c r="N2694" t="s">
        <v>40</v>
      </c>
      <c r="O2694" t="s">
        <v>71</v>
      </c>
      <c r="P2694" t="s">
        <v>4254</v>
      </c>
      <c r="Q2694" s="8">
        <v>3000</v>
      </c>
      <c r="R2694">
        <v>4</v>
      </c>
      <c r="S2694" s="8">
        <f>Table3[[#This Row],[Harga]]*Table3[[#This Row],[Quantity]]</f>
        <v>12000</v>
      </c>
      <c r="T2694">
        <v>0.2</v>
      </c>
      <c r="U2694" s="8">
        <f>Table3[[#This Row],[Discount]]*Table3[[#This Row],[Revenue]]</f>
        <v>2400</v>
      </c>
      <c r="V2694" s="8">
        <f>Table3[[#This Row],[Revenue]]-Table3[[#This Row],[Total Discount]]</f>
        <v>9600</v>
      </c>
    </row>
    <row r="2695" spans="1:22" x14ac:dyDescent="0.35">
      <c r="A2695">
        <v>2691</v>
      </c>
      <c r="B2695" t="s">
        <v>6315</v>
      </c>
      <c r="C2695" s="5">
        <v>42422</v>
      </c>
      <c r="D2695" s="6">
        <v>2016</v>
      </c>
      <c r="E2695" s="5" t="s">
        <v>344</v>
      </c>
      <c r="F2695" s="7">
        <v>22</v>
      </c>
      <c r="G2695" t="s">
        <v>67</v>
      </c>
      <c r="H2695" t="s">
        <v>25</v>
      </c>
      <c r="I2695" t="s">
        <v>1759</v>
      </c>
      <c r="J2695" t="s">
        <v>27</v>
      </c>
      <c r="K2695" t="s">
        <v>53</v>
      </c>
      <c r="L2695">
        <v>90045</v>
      </c>
      <c r="M2695" t="s">
        <v>656</v>
      </c>
      <c r="N2695" t="s">
        <v>135</v>
      </c>
      <c r="O2695" t="s">
        <v>136</v>
      </c>
      <c r="P2695" t="s">
        <v>657</v>
      </c>
      <c r="Q2695" s="8">
        <v>179000</v>
      </c>
      <c r="R2695">
        <v>5</v>
      </c>
      <c r="S2695" s="8">
        <f>Table3[[#This Row],[Harga]]*Table3[[#This Row],[Quantity]]</f>
        <v>895000</v>
      </c>
      <c r="T2695">
        <v>0.2</v>
      </c>
      <c r="U2695" s="8">
        <f>Table3[[#This Row],[Discount]]*Table3[[#This Row],[Revenue]]</f>
        <v>179000</v>
      </c>
      <c r="V2695" s="8">
        <f>Table3[[#This Row],[Revenue]]-Table3[[#This Row],[Total Discount]]</f>
        <v>716000</v>
      </c>
    </row>
    <row r="2696" spans="1:22" x14ac:dyDescent="0.35">
      <c r="A2696">
        <v>2692</v>
      </c>
      <c r="B2696" t="s">
        <v>6316</v>
      </c>
      <c r="C2696" s="5">
        <v>43077</v>
      </c>
      <c r="D2696" s="6">
        <v>2017</v>
      </c>
      <c r="E2696" s="5" t="s">
        <v>66</v>
      </c>
      <c r="F2696" s="7">
        <v>8</v>
      </c>
      <c r="G2696" t="s">
        <v>35</v>
      </c>
      <c r="H2696" t="s">
        <v>25</v>
      </c>
      <c r="I2696" t="s">
        <v>4130</v>
      </c>
      <c r="J2696" t="s">
        <v>37</v>
      </c>
      <c r="K2696" t="s">
        <v>253</v>
      </c>
      <c r="L2696">
        <v>94109</v>
      </c>
      <c r="M2696" t="s">
        <v>6317</v>
      </c>
      <c r="N2696" t="s">
        <v>40</v>
      </c>
      <c r="O2696" t="s">
        <v>63</v>
      </c>
      <c r="P2696" t="s">
        <v>6318</v>
      </c>
      <c r="Q2696" s="8">
        <v>88000</v>
      </c>
      <c r="R2696">
        <v>4</v>
      </c>
      <c r="S2696" s="8">
        <f>Table3[[#This Row],[Harga]]*Table3[[#This Row],[Quantity]]</f>
        <v>352000</v>
      </c>
      <c r="T2696">
        <v>0</v>
      </c>
      <c r="U2696" s="8">
        <f>Table3[[#This Row],[Discount]]*Table3[[#This Row],[Revenue]]</f>
        <v>0</v>
      </c>
      <c r="V2696" s="8">
        <f>Table3[[#This Row],[Revenue]]-Table3[[#This Row],[Total Discount]]</f>
        <v>352000</v>
      </c>
    </row>
    <row r="2697" spans="1:22" x14ac:dyDescent="0.35">
      <c r="A2697">
        <v>2693</v>
      </c>
      <c r="B2697" t="s">
        <v>6319</v>
      </c>
      <c r="C2697" s="5">
        <v>42996</v>
      </c>
      <c r="D2697" s="6">
        <v>2017</v>
      </c>
      <c r="E2697" s="5" t="s">
        <v>111</v>
      </c>
      <c r="F2697" s="7">
        <v>18</v>
      </c>
      <c r="G2697" t="s">
        <v>24</v>
      </c>
      <c r="H2697" t="s">
        <v>25</v>
      </c>
      <c r="I2697" t="s">
        <v>4606</v>
      </c>
      <c r="J2697" t="s">
        <v>27</v>
      </c>
      <c r="K2697" t="s">
        <v>651</v>
      </c>
      <c r="L2697">
        <v>88101</v>
      </c>
      <c r="M2697" t="s">
        <v>1747</v>
      </c>
      <c r="N2697" t="s">
        <v>40</v>
      </c>
      <c r="O2697" t="s">
        <v>71</v>
      </c>
      <c r="P2697" t="s">
        <v>1748</v>
      </c>
      <c r="Q2697" s="8">
        <v>2000</v>
      </c>
      <c r="R2697">
        <v>7</v>
      </c>
      <c r="S2697" s="8">
        <f>Table3[[#This Row],[Harga]]*Table3[[#This Row],[Quantity]]</f>
        <v>14000</v>
      </c>
      <c r="T2697">
        <v>0.2</v>
      </c>
      <c r="U2697" s="8">
        <f>Table3[[#This Row],[Discount]]*Table3[[#This Row],[Revenue]]</f>
        <v>2800</v>
      </c>
      <c r="V2697" s="8">
        <f>Table3[[#This Row],[Revenue]]-Table3[[#This Row],[Total Discount]]</f>
        <v>11200</v>
      </c>
    </row>
    <row r="2698" spans="1:22" x14ac:dyDescent="0.35">
      <c r="A2698">
        <v>2694</v>
      </c>
      <c r="B2698" t="s">
        <v>6320</v>
      </c>
      <c r="C2698" s="5">
        <v>42624</v>
      </c>
      <c r="D2698" s="6">
        <v>2016</v>
      </c>
      <c r="E2698" s="5" t="s">
        <v>111</v>
      </c>
      <c r="F2698" s="7">
        <v>11</v>
      </c>
      <c r="G2698" t="s">
        <v>35</v>
      </c>
      <c r="H2698" t="s">
        <v>105</v>
      </c>
      <c r="I2698" t="s">
        <v>3287</v>
      </c>
      <c r="J2698" t="s">
        <v>27</v>
      </c>
      <c r="K2698" t="s">
        <v>61</v>
      </c>
      <c r="L2698">
        <v>67212</v>
      </c>
      <c r="M2698" t="s">
        <v>5080</v>
      </c>
      <c r="N2698" t="s">
        <v>135</v>
      </c>
      <c r="O2698" t="s">
        <v>136</v>
      </c>
      <c r="P2698" t="s">
        <v>5081</v>
      </c>
      <c r="Q2698" s="8">
        <v>135000</v>
      </c>
      <c r="R2698">
        <v>5</v>
      </c>
      <c r="S2698" s="8">
        <f>Table3[[#This Row],[Harga]]*Table3[[#This Row],[Quantity]]</f>
        <v>675000</v>
      </c>
      <c r="T2698">
        <v>0</v>
      </c>
      <c r="U2698" s="8">
        <f>Table3[[#This Row],[Discount]]*Table3[[#This Row],[Revenue]]</f>
        <v>0</v>
      </c>
      <c r="V2698" s="8">
        <f>Table3[[#This Row],[Revenue]]-Table3[[#This Row],[Total Discount]]</f>
        <v>675000</v>
      </c>
    </row>
    <row r="2699" spans="1:22" x14ac:dyDescent="0.35">
      <c r="A2699">
        <v>2695</v>
      </c>
      <c r="B2699" t="s">
        <v>6321</v>
      </c>
      <c r="C2699" s="5">
        <v>43001</v>
      </c>
      <c r="D2699" s="6">
        <v>2017</v>
      </c>
      <c r="E2699" s="5" t="s">
        <v>111</v>
      </c>
      <c r="F2699" s="7">
        <v>23</v>
      </c>
      <c r="G2699" t="s">
        <v>51</v>
      </c>
      <c r="H2699" t="s">
        <v>25</v>
      </c>
      <c r="I2699" t="s">
        <v>291</v>
      </c>
      <c r="J2699" t="s">
        <v>27</v>
      </c>
      <c r="K2699" t="s">
        <v>82</v>
      </c>
      <c r="L2699">
        <v>60653</v>
      </c>
      <c r="M2699" t="s">
        <v>5984</v>
      </c>
      <c r="N2699" t="s">
        <v>40</v>
      </c>
      <c r="O2699" t="s">
        <v>78</v>
      </c>
      <c r="P2699" t="s">
        <v>5985</v>
      </c>
      <c r="Q2699" s="8">
        <v>49000</v>
      </c>
      <c r="R2699">
        <v>6</v>
      </c>
      <c r="S2699" s="8">
        <f>Table3[[#This Row],[Harga]]*Table3[[#This Row],[Quantity]]</f>
        <v>294000</v>
      </c>
      <c r="T2699">
        <v>0.8</v>
      </c>
      <c r="U2699" s="8">
        <f>Table3[[#This Row],[Discount]]*Table3[[#This Row],[Revenue]]</f>
        <v>235200</v>
      </c>
      <c r="V2699" s="8">
        <f>Table3[[#This Row],[Revenue]]-Table3[[#This Row],[Total Discount]]</f>
        <v>58800</v>
      </c>
    </row>
    <row r="2700" spans="1:22" x14ac:dyDescent="0.35">
      <c r="A2700">
        <v>2696</v>
      </c>
      <c r="B2700" t="s">
        <v>6322</v>
      </c>
      <c r="C2700" s="5">
        <v>41918</v>
      </c>
      <c r="D2700" s="6">
        <v>2014</v>
      </c>
      <c r="E2700" s="5" t="s">
        <v>44</v>
      </c>
      <c r="F2700" s="7">
        <v>6</v>
      </c>
      <c r="G2700" t="s">
        <v>51</v>
      </c>
      <c r="H2700" t="s">
        <v>25</v>
      </c>
      <c r="I2700" t="s">
        <v>451</v>
      </c>
      <c r="J2700" t="s">
        <v>37</v>
      </c>
      <c r="K2700" t="s">
        <v>283</v>
      </c>
      <c r="L2700">
        <v>68104</v>
      </c>
      <c r="M2700" t="s">
        <v>6323</v>
      </c>
      <c r="N2700" t="s">
        <v>40</v>
      </c>
      <c r="O2700" t="s">
        <v>71</v>
      </c>
      <c r="P2700" t="s">
        <v>6324</v>
      </c>
      <c r="Q2700" s="8">
        <v>16000</v>
      </c>
      <c r="R2700">
        <v>2</v>
      </c>
      <c r="S2700" s="8">
        <f>Table3[[#This Row],[Harga]]*Table3[[#This Row],[Quantity]]</f>
        <v>32000</v>
      </c>
      <c r="T2700">
        <v>0</v>
      </c>
      <c r="U2700" s="8">
        <f>Table3[[#This Row],[Discount]]*Table3[[#This Row],[Revenue]]</f>
        <v>0</v>
      </c>
      <c r="V2700" s="8">
        <f>Table3[[#This Row],[Revenue]]-Table3[[#This Row],[Total Discount]]</f>
        <v>32000</v>
      </c>
    </row>
    <row r="2701" spans="1:22" x14ac:dyDescent="0.35">
      <c r="A2701">
        <v>2697</v>
      </c>
      <c r="B2701" t="s">
        <v>6325</v>
      </c>
      <c r="C2701" s="5">
        <v>42300</v>
      </c>
      <c r="D2701" s="6">
        <v>2015</v>
      </c>
      <c r="E2701" s="5" t="s">
        <v>44</v>
      </c>
      <c r="F2701" s="7">
        <v>23</v>
      </c>
      <c r="G2701" t="s">
        <v>51</v>
      </c>
      <c r="H2701" t="s">
        <v>105</v>
      </c>
      <c r="I2701" t="s">
        <v>3090</v>
      </c>
      <c r="J2701" t="s">
        <v>27</v>
      </c>
      <c r="K2701" t="s">
        <v>213</v>
      </c>
      <c r="L2701">
        <v>77041</v>
      </c>
      <c r="M2701" t="s">
        <v>2138</v>
      </c>
      <c r="N2701" t="s">
        <v>40</v>
      </c>
      <c r="O2701" t="s">
        <v>63</v>
      </c>
      <c r="P2701" t="s">
        <v>2139</v>
      </c>
      <c r="Q2701" s="8">
        <v>11000</v>
      </c>
      <c r="R2701">
        <v>7</v>
      </c>
      <c r="S2701" s="8">
        <f>Table3[[#This Row],[Harga]]*Table3[[#This Row],[Quantity]]</f>
        <v>77000</v>
      </c>
      <c r="T2701">
        <v>0.2</v>
      </c>
      <c r="U2701" s="8">
        <f>Table3[[#This Row],[Discount]]*Table3[[#This Row],[Revenue]]</f>
        <v>15400</v>
      </c>
      <c r="V2701" s="8">
        <f>Table3[[#This Row],[Revenue]]-Table3[[#This Row],[Total Discount]]</f>
        <v>61600</v>
      </c>
    </row>
    <row r="2702" spans="1:22" x14ac:dyDescent="0.35">
      <c r="A2702">
        <v>2698</v>
      </c>
      <c r="B2702" t="s">
        <v>6326</v>
      </c>
      <c r="C2702" s="5">
        <v>42460</v>
      </c>
      <c r="D2702" s="6">
        <v>2016</v>
      </c>
      <c r="E2702" s="5" t="s">
        <v>159</v>
      </c>
      <c r="F2702" s="7">
        <v>31</v>
      </c>
      <c r="G2702" t="s">
        <v>24</v>
      </c>
      <c r="H2702" t="s">
        <v>139</v>
      </c>
      <c r="I2702" t="s">
        <v>1103</v>
      </c>
      <c r="J2702" t="s">
        <v>27</v>
      </c>
      <c r="K2702" t="s">
        <v>127</v>
      </c>
      <c r="L2702">
        <v>19134</v>
      </c>
      <c r="M2702" t="s">
        <v>6136</v>
      </c>
      <c r="N2702" t="s">
        <v>135</v>
      </c>
      <c r="O2702" t="s">
        <v>136</v>
      </c>
      <c r="P2702" t="s">
        <v>6137</v>
      </c>
      <c r="Q2702" s="8">
        <v>749000</v>
      </c>
      <c r="R2702">
        <v>3</v>
      </c>
      <c r="S2702" s="8">
        <f>Table3[[#This Row],[Harga]]*Table3[[#This Row],[Quantity]]</f>
        <v>2247000</v>
      </c>
      <c r="T2702">
        <v>0.4</v>
      </c>
      <c r="U2702" s="8">
        <f>Table3[[#This Row],[Discount]]*Table3[[#This Row],[Revenue]]</f>
        <v>898800</v>
      </c>
      <c r="V2702" s="8">
        <f>Table3[[#This Row],[Revenue]]-Table3[[#This Row],[Total Discount]]</f>
        <v>1348200</v>
      </c>
    </row>
    <row r="2703" spans="1:22" x14ac:dyDescent="0.35">
      <c r="A2703">
        <v>2699</v>
      </c>
      <c r="B2703" t="s">
        <v>6327</v>
      </c>
      <c r="C2703" s="5">
        <v>42733</v>
      </c>
      <c r="D2703" s="6">
        <v>2016</v>
      </c>
      <c r="E2703" s="5" t="s">
        <v>66</v>
      </c>
      <c r="F2703" s="7">
        <v>29</v>
      </c>
      <c r="G2703" t="s">
        <v>51</v>
      </c>
      <c r="H2703" t="s">
        <v>25</v>
      </c>
      <c r="I2703" t="s">
        <v>2125</v>
      </c>
      <c r="J2703" t="s">
        <v>27</v>
      </c>
      <c r="K2703" t="s">
        <v>519</v>
      </c>
      <c r="L2703">
        <v>90045</v>
      </c>
      <c r="M2703" t="s">
        <v>2823</v>
      </c>
      <c r="N2703" t="s">
        <v>40</v>
      </c>
      <c r="O2703" t="s">
        <v>71</v>
      </c>
      <c r="P2703" t="s">
        <v>2824</v>
      </c>
      <c r="Q2703" s="8">
        <v>12000</v>
      </c>
      <c r="R2703">
        <v>3</v>
      </c>
      <c r="S2703" s="8">
        <f>Table3[[#This Row],[Harga]]*Table3[[#This Row],[Quantity]]</f>
        <v>36000</v>
      </c>
      <c r="T2703">
        <v>0.2</v>
      </c>
      <c r="U2703" s="8">
        <f>Table3[[#This Row],[Discount]]*Table3[[#This Row],[Revenue]]</f>
        <v>7200</v>
      </c>
      <c r="V2703" s="8">
        <f>Table3[[#This Row],[Revenue]]-Table3[[#This Row],[Total Discount]]</f>
        <v>28800</v>
      </c>
    </row>
    <row r="2704" spans="1:22" x14ac:dyDescent="0.35">
      <c r="A2704">
        <v>2700</v>
      </c>
      <c r="B2704" t="s">
        <v>6328</v>
      </c>
      <c r="C2704" s="5">
        <v>43042</v>
      </c>
      <c r="D2704" s="6">
        <v>2017</v>
      </c>
      <c r="E2704" s="5" t="s">
        <v>23</v>
      </c>
      <c r="F2704" s="7">
        <v>3</v>
      </c>
      <c r="G2704" t="s">
        <v>35</v>
      </c>
      <c r="H2704" t="s">
        <v>59</v>
      </c>
      <c r="I2704" t="s">
        <v>3488</v>
      </c>
      <c r="J2704" t="s">
        <v>37</v>
      </c>
      <c r="K2704" t="s">
        <v>236</v>
      </c>
      <c r="L2704">
        <v>40475</v>
      </c>
      <c r="M2704" t="s">
        <v>6329</v>
      </c>
      <c r="N2704" t="s">
        <v>40</v>
      </c>
      <c r="O2704" t="s">
        <v>63</v>
      </c>
      <c r="P2704" t="s">
        <v>6330</v>
      </c>
      <c r="Q2704" s="8">
        <v>27000</v>
      </c>
      <c r="R2704">
        <v>5</v>
      </c>
      <c r="S2704" s="8">
        <f>Table3[[#This Row],[Harga]]*Table3[[#This Row],[Quantity]]</f>
        <v>135000</v>
      </c>
      <c r="T2704">
        <v>0</v>
      </c>
      <c r="U2704" s="8">
        <f>Table3[[#This Row],[Discount]]*Table3[[#This Row],[Revenue]]</f>
        <v>0</v>
      </c>
      <c r="V2704" s="8">
        <f>Table3[[#This Row],[Revenue]]-Table3[[#This Row],[Total Discount]]</f>
        <v>135000</v>
      </c>
    </row>
    <row r="2705" spans="1:22" x14ac:dyDescent="0.35">
      <c r="A2705">
        <v>2701</v>
      </c>
      <c r="B2705" t="s">
        <v>6331</v>
      </c>
      <c r="C2705" s="5">
        <v>42755</v>
      </c>
      <c r="D2705" s="6">
        <v>2017</v>
      </c>
      <c r="E2705" s="5" t="s">
        <v>115</v>
      </c>
      <c r="F2705" s="7">
        <v>20</v>
      </c>
      <c r="G2705" t="s">
        <v>35</v>
      </c>
      <c r="H2705" t="s">
        <v>25</v>
      </c>
      <c r="I2705" t="s">
        <v>1083</v>
      </c>
      <c r="J2705" t="s">
        <v>27</v>
      </c>
      <c r="K2705" t="s">
        <v>166</v>
      </c>
      <c r="L2705">
        <v>6708</v>
      </c>
      <c r="M2705" t="s">
        <v>1943</v>
      </c>
      <c r="N2705" t="s">
        <v>40</v>
      </c>
      <c r="O2705" t="s">
        <v>96</v>
      </c>
      <c r="P2705" t="s">
        <v>1944</v>
      </c>
      <c r="Q2705" s="8">
        <v>8000</v>
      </c>
      <c r="R2705">
        <v>2</v>
      </c>
      <c r="S2705" s="8">
        <f>Table3[[#This Row],[Harga]]*Table3[[#This Row],[Quantity]]</f>
        <v>16000</v>
      </c>
      <c r="T2705">
        <v>0</v>
      </c>
      <c r="U2705" s="8">
        <f>Table3[[#This Row],[Discount]]*Table3[[#This Row],[Revenue]]</f>
        <v>0</v>
      </c>
      <c r="V2705" s="8">
        <f>Table3[[#This Row],[Revenue]]-Table3[[#This Row],[Total Discount]]</f>
        <v>16000</v>
      </c>
    </row>
    <row r="2706" spans="1:22" x14ac:dyDescent="0.35">
      <c r="A2706">
        <v>2702</v>
      </c>
      <c r="B2706" t="s">
        <v>6332</v>
      </c>
      <c r="C2706" s="5">
        <v>42707</v>
      </c>
      <c r="D2706" s="6">
        <v>2016</v>
      </c>
      <c r="E2706" s="5" t="s">
        <v>66</v>
      </c>
      <c r="F2706" s="7">
        <v>3</v>
      </c>
      <c r="G2706" t="s">
        <v>67</v>
      </c>
      <c r="H2706" t="s">
        <v>25</v>
      </c>
      <c r="I2706" t="s">
        <v>1949</v>
      </c>
      <c r="J2706" t="s">
        <v>27</v>
      </c>
      <c r="K2706" t="s">
        <v>151</v>
      </c>
      <c r="L2706">
        <v>90045</v>
      </c>
      <c r="M2706" t="s">
        <v>6333</v>
      </c>
      <c r="N2706" t="s">
        <v>135</v>
      </c>
      <c r="O2706" t="s">
        <v>162</v>
      </c>
      <c r="P2706" t="s">
        <v>6334</v>
      </c>
      <c r="Q2706" s="8">
        <v>1650000</v>
      </c>
      <c r="R2706">
        <v>5</v>
      </c>
      <c r="S2706" s="8">
        <f>Table3[[#This Row],[Harga]]*Table3[[#This Row],[Quantity]]</f>
        <v>8250000</v>
      </c>
      <c r="T2706">
        <v>0</v>
      </c>
      <c r="U2706" s="8">
        <f>Table3[[#This Row],[Discount]]*Table3[[#This Row],[Revenue]]</f>
        <v>0</v>
      </c>
      <c r="V2706" s="8">
        <f>Table3[[#This Row],[Revenue]]-Table3[[#This Row],[Total Discount]]</f>
        <v>8250000</v>
      </c>
    </row>
    <row r="2707" spans="1:22" x14ac:dyDescent="0.35">
      <c r="A2707">
        <v>2703</v>
      </c>
      <c r="B2707" t="s">
        <v>6335</v>
      </c>
      <c r="C2707" s="5">
        <v>42535</v>
      </c>
      <c r="D2707" s="6">
        <v>2016</v>
      </c>
      <c r="E2707" s="5" t="s">
        <v>34</v>
      </c>
      <c r="F2707" s="7">
        <v>14</v>
      </c>
      <c r="G2707" t="s">
        <v>35</v>
      </c>
      <c r="H2707" t="s">
        <v>139</v>
      </c>
      <c r="I2707" t="s">
        <v>6336</v>
      </c>
      <c r="J2707" t="s">
        <v>75</v>
      </c>
      <c r="K2707" t="s">
        <v>141</v>
      </c>
      <c r="L2707">
        <v>90036</v>
      </c>
      <c r="M2707" t="s">
        <v>6337</v>
      </c>
      <c r="N2707" t="s">
        <v>30</v>
      </c>
      <c r="O2707" t="s">
        <v>31</v>
      </c>
      <c r="P2707" t="s">
        <v>6338</v>
      </c>
      <c r="Q2707" s="8">
        <v>600000</v>
      </c>
      <c r="R2707">
        <v>5</v>
      </c>
      <c r="S2707" s="8">
        <f>Table3[[#This Row],[Harga]]*Table3[[#This Row],[Quantity]]</f>
        <v>3000000</v>
      </c>
      <c r="T2707">
        <v>0.15</v>
      </c>
      <c r="U2707" s="8">
        <f>Table3[[#This Row],[Discount]]*Table3[[#This Row],[Revenue]]</f>
        <v>450000</v>
      </c>
      <c r="V2707" s="8">
        <f>Table3[[#This Row],[Revenue]]-Table3[[#This Row],[Total Discount]]</f>
        <v>2550000</v>
      </c>
    </row>
    <row r="2708" spans="1:22" x14ac:dyDescent="0.35">
      <c r="A2708">
        <v>2704</v>
      </c>
      <c r="B2708" t="s">
        <v>6339</v>
      </c>
      <c r="C2708" s="5">
        <v>42615</v>
      </c>
      <c r="D2708" s="6">
        <v>2016</v>
      </c>
      <c r="E2708" s="5" t="s">
        <v>111</v>
      </c>
      <c r="F2708" s="7">
        <v>2</v>
      </c>
      <c r="G2708" t="s">
        <v>24</v>
      </c>
      <c r="H2708" t="s">
        <v>139</v>
      </c>
      <c r="I2708" t="s">
        <v>2295</v>
      </c>
      <c r="J2708" t="s">
        <v>75</v>
      </c>
      <c r="K2708" t="s">
        <v>283</v>
      </c>
      <c r="L2708">
        <v>94122</v>
      </c>
      <c r="M2708" t="s">
        <v>436</v>
      </c>
      <c r="N2708" t="s">
        <v>40</v>
      </c>
      <c r="O2708" t="s">
        <v>84</v>
      </c>
      <c r="P2708" t="s">
        <v>437</v>
      </c>
      <c r="Q2708" s="8">
        <v>25000</v>
      </c>
      <c r="R2708">
        <v>3</v>
      </c>
      <c r="S2708" s="8">
        <f>Table3[[#This Row],[Harga]]*Table3[[#This Row],[Quantity]]</f>
        <v>75000</v>
      </c>
      <c r="T2708">
        <v>0</v>
      </c>
      <c r="U2708" s="8">
        <f>Table3[[#This Row],[Discount]]*Table3[[#This Row],[Revenue]]</f>
        <v>0</v>
      </c>
      <c r="V2708" s="8">
        <f>Table3[[#This Row],[Revenue]]-Table3[[#This Row],[Total Discount]]</f>
        <v>75000</v>
      </c>
    </row>
    <row r="2709" spans="1:22" x14ac:dyDescent="0.35">
      <c r="A2709">
        <v>2705</v>
      </c>
      <c r="B2709" t="s">
        <v>6340</v>
      </c>
      <c r="C2709" s="5">
        <v>41887</v>
      </c>
      <c r="D2709" s="6">
        <v>2014</v>
      </c>
      <c r="E2709" s="5" t="s">
        <v>111</v>
      </c>
      <c r="F2709" s="7">
        <v>5</v>
      </c>
      <c r="G2709" t="s">
        <v>67</v>
      </c>
      <c r="H2709" t="s">
        <v>139</v>
      </c>
      <c r="I2709" t="s">
        <v>4615</v>
      </c>
      <c r="J2709" t="s">
        <v>27</v>
      </c>
      <c r="K2709" t="s">
        <v>118</v>
      </c>
      <c r="L2709">
        <v>33710</v>
      </c>
      <c r="M2709" t="s">
        <v>676</v>
      </c>
      <c r="N2709" t="s">
        <v>30</v>
      </c>
      <c r="O2709" t="s">
        <v>55</v>
      </c>
      <c r="P2709" t="s">
        <v>677</v>
      </c>
      <c r="Q2709" s="8">
        <v>16000</v>
      </c>
      <c r="R2709">
        <v>2</v>
      </c>
      <c r="S2709" s="8">
        <f>Table3[[#This Row],[Harga]]*Table3[[#This Row],[Quantity]]</f>
        <v>32000</v>
      </c>
      <c r="T2709">
        <v>0.2</v>
      </c>
      <c r="U2709" s="8">
        <f>Table3[[#This Row],[Discount]]*Table3[[#This Row],[Revenue]]</f>
        <v>6400</v>
      </c>
      <c r="V2709" s="8">
        <f>Table3[[#This Row],[Revenue]]-Table3[[#This Row],[Total Discount]]</f>
        <v>25600</v>
      </c>
    </row>
    <row r="2710" spans="1:22" x14ac:dyDescent="0.35">
      <c r="A2710">
        <v>2706</v>
      </c>
      <c r="B2710" t="s">
        <v>6341</v>
      </c>
      <c r="C2710" s="5">
        <v>43029</v>
      </c>
      <c r="D2710" s="6">
        <v>2017</v>
      </c>
      <c r="E2710" s="5" t="s">
        <v>44</v>
      </c>
      <c r="F2710" s="7">
        <v>21</v>
      </c>
      <c r="G2710" t="s">
        <v>51</v>
      </c>
      <c r="H2710" t="s">
        <v>131</v>
      </c>
      <c r="I2710" t="s">
        <v>6342</v>
      </c>
      <c r="J2710" t="s">
        <v>75</v>
      </c>
      <c r="K2710" t="s">
        <v>324</v>
      </c>
      <c r="L2710">
        <v>44107</v>
      </c>
      <c r="M2710" t="s">
        <v>6161</v>
      </c>
      <c r="N2710" t="s">
        <v>40</v>
      </c>
      <c r="O2710" t="s">
        <v>78</v>
      </c>
      <c r="P2710" t="s">
        <v>6162</v>
      </c>
      <c r="Q2710" s="8">
        <v>707000</v>
      </c>
      <c r="R2710">
        <v>2</v>
      </c>
      <c r="S2710" s="8">
        <f>Table3[[#This Row],[Harga]]*Table3[[#This Row],[Quantity]]</f>
        <v>1414000</v>
      </c>
      <c r="T2710">
        <v>0.2</v>
      </c>
      <c r="U2710" s="8">
        <f>Table3[[#This Row],[Discount]]*Table3[[#This Row],[Revenue]]</f>
        <v>282800</v>
      </c>
      <c r="V2710" s="8">
        <f>Table3[[#This Row],[Revenue]]-Table3[[#This Row],[Total Discount]]</f>
        <v>1131200</v>
      </c>
    </row>
    <row r="2711" spans="1:22" x14ac:dyDescent="0.35">
      <c r="A2711">
        <v>2707</v>
      </c>
      <c r="B2711" t="s">
        <v>6343</v>
      </c>
      <c r="C2711" s="5">
        <v>42850</v>
      </c>
      <c r="D2711" s="6">
        <v>2017</v>
      </c>
      <c r="E2711" s="5" t="s">
        <v>58</v>
      </c>
      <c r="F2711" s="7">
        <v>25</v>
      </c>
      <c r="G2711" t="s">
        <v>51</v>
      </c>
      <c r="H2711" t="s">
        <v>139</v>
      </c>
      <c r="I2711" t="s">
        <v>2061</v>
      </c>
      <c r="J2711" t="s">
        <v>27</v>
      </c>
      <c r="K2711" t="s">
        <v>329</v>
      </c>
      <c r="L2711">
        <v>85224</v>
      </c>
      <c r="M2711" t="s">
        <v>101</v>
      </c>
      <c r="N2711" t="s">
        <v>40</v>
      </c>
      <c r="O2711" t="s">
        <v>96</v>
      </c>
      <c r="P2711" t="s">
        <v>102</v>
      </c>
      <c r="Q2711" s="8">
        <v>20000</v>
      </c>
      <c r="R2711">
        <v>4</v>
      </c>
      <c r="S2711" s="8">
        <f>Table3[[#This Row],[Harga]]*Table3[[#This Row],[Quantity]]</f>
        <v>80000</v>
      </c>
      <c r="T2711">
        <v>0.2</v>
      </c>
      <c r="U2711" s="8">
        <f>Table3[[#This Row],[Discount]]*Table3[[#This Row],[Revenue]]</f>
        <v>16000</v>
      </c>
      <c r="V2711" s="8">
        <f>Table3[[#This Row],[Revenue]]-Table3[[#This Row],[Total Discount]]</f>
        <v>64000</v>
      </c>
    </row>
    <row r="2712" spans="1:22" x14ac:dyDescent="0.35">
      <c r="A2712">
        <v>2708</v>
      </c>
      <c r="B2712" t="s">
        <v>6344</v>
      </c>
      <c r="C2712" s="5">
        <v>42296</v>
      </c>
      <c r="D2712" s="6">
        <v>2015</v>
      </c>
      <c r="E2712" s="5" t="s">
        <v>44</v>
      </c>
      <c r="F2712" s="7">
        <v>19</v>
      </c>
      <c r="G2712" t="s">
        <v>35</v>
      </c>
      <c r="H2712" t="s">
        <v>25</v>
      </c>
      <c r="I2712" t="s">
        <v>439</v>
      </c>
      <c r="J2712" t="s">
        <v>75</v>
      </c>
      <c r="K2712" t="s">
        <v>213</v>
      </c>
      <c r="L2712">
        <v>90008</v>
      </c>
      <c r="M2712" t="s">
        <v>6345</v>
      </c>
      <c r="N2712" t="s">
        <v>40</v>
      </c>
      <c r="O2712" t="s">
        <v>78</v>
      </c>
      <c r="P2712" t="s">
        <v>6346</v>
      </c>
      <c r="Q2712" s="8">
        <v>1641000</v>
      </c>
      <c r="R2712">
        <v>5</v>
      </c>
      <c r="S2712" s="8">
        <f>Table3[[#This Row],[Harga]]*Table3[[#This Row],[Quantity]]</f>
        <v>8205000</v>
      </c>
      <c r="T2712">
        <v>0</v>
      </c>
      <c r="U2712" s="8">
        <f>Table3[[#This Row],[Discount]]*Table3[[#This Row],[Revenue]]</f>
        <v>0</v>
      </c>
      <c r="V2712" s="8">
        <f>Table3[[#This Row],[Revenue]]-Table3[[#This Row],[Total Discount]]</f>
        <v>8205000</v>
      </c>
    </row>
    <row r="2713" spans="1:22" x14ac:dyDescent="0.35">
      <c r="A2713">
        <v>2709</v>
      </c>
      <c r="B2713" t="s">
        <v>6347</v>
      </c>
      <c r="C2713" s="5">
        <v>41825</v>
      </c>
      <c r="D2713" s="6">
        <v>2014</v>
      </c>
      <c r="E2713" s="5" t="s">
        <v>104</v>
      </c>
      <c r="F2713" s="7">
        <v>5</v>
      </c>
      <c r="G2713" t="s">
        <v>35</v>
      </c>
      <c r="H2713" t="s">
        <v>25</v>
      </c>
      <c r="I2713" t="s">
        <v>6293</v>
      </c>
      <c r="J2713" t="s">
        <v>37</v>
      </c>
      <c r="K2713" t="s">
        <v>82</v>
      </c>
      <c r="L2713">
        <v>32137</v>
      </c>
      <c r="M2713" t="s">
        <v>4383</v>
      </c>
      <c r="N2713" t="s">
        <v>30</v>
      </c>
      <c r="O2713" t="s">
        <v>55</v>
      </c>
      <c r="P2713" t="s">
        <v>4384</v>
      </c>
      <c r="Q2713" s="8">
        <v>61000</v>
      </c>
      <c r="R2713">
        <v>2</v>
      </c>
      <c r="S2713" s="8">
        <f>Table3[[#This Row],[Harga]]*Table3[[#This Row],[Quantity]]</f>
        <v>122000</v>
      </c>
      <c r="T2713">
        <v>0.2</v>
      </c>
      <c r="U2713" s="8">
        <f>Table3[[#This Row],[Discount]]*Table3[[#This Row],[Revenue]]</f>
        <v>24400</v>
      </c>
      <c r="V2713" s="8">
        <f>Table3[[#This Row],[Revenue]]-Table3[[#This Row],[Total Discount]]</f>
        <v>97600</v>
      </c>
    </row>
    <row r="2714" spans="1:22" x14ac:dyDescent="0.35">
      <c r="A2714">
        <v>2710</v>
      </c>
      <c r="B2714" t="s">
        <v>6348</v>
      </c>
      <c r="C2714" s="5">
        <v>42464</v>
      </c>
      <c r="D2714" s="6">
        <v>2016</v>
      </c>
      <c r="E2714" s="5" t="s">
        <v>58</v>
      </c>
      <c r="F2714" s="7">
        <v>4</v>
      </c>
      <c r="G2714" t="s">
        <v>51</v>
      </c>
      <c r="H2714" t="s">
        <v>25</v>
      </c>
      <c r="I2714" t="s">
        <v>4571</v>
      </c>
      <c r="J2714" t="s">
        <v>27</v>
      </c>
      <c r="K2714" t="s">
        <v>222</v>
      </c>
      <c r="L2714">
        <v>10035</v>
      </c>
      <c r="M2714" t="s">
        <v>4441</v>
      </c>
      <c r="N2714" t="s">
        <v>40</v>
      </c>
      <c r="O2714" t="s">
        <v>71</v>
      </c>
      <c r="P2714" t="s">
        <v>4442</v>
      </c>
      <c r="Q2714" s="8">
        <v>736000</v>
      </c>
      <c r="R2714">
        <v>2</v>
      </c>
      <c r="S2714" s="8">
        <f>Table3[[#This Row],[Harga]]*Table3[[#This Row],[Quantity]]</f>
        <v>1472000</v>
      </c>
      <c r="T2714">
        <v>0.2</v>
      </c>
      <c r="U2714" s="8">
        <f>Table3[[#This Row],[Discount]]*Table3[[#This Row],[Revenue]]</f>
        <v>294400</v>
      </c>
      <c r="V2714" s="8">
        <f>Table3[[#This Row],[Revenue]]-Table3[[#This Row],[Total Discount]]</f>
        <v>1177600</v>
      </c>
    </row>
    <row r="2715" spans="1:22" x14ac:dyDescent="0.35">
      <c r="A2715">
        <v>2711</v>
      </c>
      <c r="B2715" t="s">
        <v>6349</v>
      </c>
      <c r="C2715" s="5">
        <v>43052</v>
      </c>
      <c r="D2715" s="6">
        <v>2017</v>
      </c>
      <c r="E2715" s="5" t="s">
        <v>23</v>
      </c>
      <c r="F2715" s="7">
        <v>13</v>
      </c>
      <c r="G2715" t="s">
        <v>51</v>
      </c>
      <c r="H2715" t="s">
        <v>25</v>
      </c>
      <c r="I2715" t="s">
        <v>3918</v>
      </c>
      <c r="J2715" t="s">
        <v>27</v>
      </c>
      <c r="K2715" t="s">
        <v>283</v>
      </c>
      <c r="L2715">
        <v>33458</v>
      </c>
      <c r="M2715" t="s">
        <v>1539</v>
      </c>
      <c r="N2715" t="s">
        <v>40</v>
      </c>
      <c r="O2715" t="s">
        <v>96</v>
      </c>
      <c r="P2715" t="s">
        <v>1540</v>
      </c>
      <c r="Q2715" s="8">
        <v>6000</v>
      </c>
      <c r="R2715">
        <v>1</v>
      </c>
      <c r="S2715" s="8">
        <f>Table3[[#This Row],[Harga]]*Table3[[#This Row],[Quantity]]</f>
        <v>6000</v>
      </c>
      <c r="T2715">
        <v>0.2</v>
      </c>
      <c r="U2715" s="8">
        <f>Table3[[#This Row],[Discount]]*Table3[[#This Row],[Revenue]]</f>
        <v>1200</v>
      </c>
      <c r="V2715" s="8">
        <f>Table3[[#This Row],[Revenue]]-Table3[[#This Row],[Total Discount]]</f>
        <v>4800</v>
      </c>
    </row>
    <row r="2716" spans="1:22" x14ac:dyDescent="0.35">
      <c r="A2716">
        <v>2712</v>
      </c>
      <c r="B2716" t="s">
        <v>6350</v>
      </c>
      <c r="C2716" s="5">
        <v>42987</v>
      </c>
      <c r="D2716" s="6">
        <v>2017</v>
      </c>
      <c r="E2716" s="5" t="s">
        <v>111</v>
      </c>
      <c r="F2716" s="7">
        <v>9</v>
      </c>
      <c r="G2716" t="s">
        <v>35</v>
      </c>
      <c r="H2716" t="s">
        <v>25</v>
      </c>
      <c r="I2716" t="s">
        <v>2508</v>
      </c>
      <c r="J2716" t="s">
        <v>27</v>
      </c>
      <c r="K2716" t="s">
        <v>100</v>
      </c>
      <c r="L2716">
        <v>85301</v>
      </c>
      <c r="M2716" t="s">
        <v>6351</v>
      </c>
      <c r="N2716" t="s">
        <v>40</v>
      </c>
      <c r="O2716" t="s">
        <v>63</v>
      </c>
      <c r="P2716" t="s">
        <v>6352</v>
      </c>
      <c r="Q2716" s="8">
        <v>7000</v>
      </c>
      <c r="R2716">
        <v>2</v>
      </c>
      <c r="S2716" s="8">
        <f>Table3[[#This Row],[Harga]]*Table3[[#This Row],[Quantity]]</f>
        <v>14000</v>
      </c>
      <c r="T2716">
        <v>0.2</v>
      </c>
      <c r="U2716" s="8">
        <f>Table3[[#This Row],[Discount]]*Table3[[#This Row],[Revenue]]</f>
        <v>2800</v>
      </c>
      <c r="V2716" s="8">
        <f>Table3[[#This Row],[Revenue]]-Table3[[#This Row],[Total Discount]]</f>
        <v>11200</v>
      </c>
    </row>
    <row r="2717" spans="1:22" x14ac:dyDescent="0.35">
      <c r="A2717">
        <v>2713</v>
      </c>
      <c r="B2717" t="s">
        <v>6353</v>
      </c>
      <c r="C2717" s="5">
        <v>42111</v>
      </c>
      <c r="D2717" s="6">
        <v>2015</v>
      </c>
      <c r="E2717" s="5" t="s">
        <v>58</v>
      </c>
      <c r="F2717" s="7">
        <v>17</v>
      </c>
      <c r="G2717" t="s">
        <v>51</v>
      </c>
      <c r="H2717" t="s">
        <v>139</v>
      </c>
      <c r="I2717" t="s">
        <v>1671</v>
      </c>
      <c r="J2717" t="s">
        <v>27</v>
      </c>
      <c r="K2717" t="s">
        <v>218</v>
      </c>
      <c r="L2717">
        <v>10035</v>
      </c>
      <c r="M2717" t="s">
        <v>5964</v>
      </c>
      <c r="N2717" t="s">
        <v>135</v>
      </c>
      <c r="O2717" t="s">
        <v>162</v>
      </c>
      <c r="P2717" t="s">
        <v>5965</v>
      </c>
      <c r="Q2717" s="8">
        <v>718000</v>
      </c>
      <c r="R2717">
        <v>1</v>
      </c>
      <c r="S2717" s="8">
        <f>Table3[[#This Row],[Harga]]*Table3[[#This Row],[Quantity]]</f>
        <v>718000</v>
      </c>
      <c r="T2717">
        <v>0</v>
      </c>
      <c r="U2717" s="8">
        <f>Table3[[#This Row],[Discount]]*Table3[[#This Row],[Revenue]]</f>
        <v>0</v>
      </c>
      <c r="V2717" s="8">
        <f>Table3[[#This Row],[Revenue]]-Table3[[#This Row],[Total Discount]]</f>
        <v>718000</v>
      </c>
    </row>
    <row r="2718" spans="1:22" x14ac:dyDescent="0.35">
      <c r="A2718">
        <v>2714</v>
      </c>
      <c r="B2718" t="s">
        <v>6354</v>
      </c>
      <c r="C2718" s="5">
        <v>42576</v>
      </c>
      <c r="D2718" s="6">
        <v>2016</v>
      </c>
      <c r="E2718" s="5" t="s">
        <v>104</v>
      </c>
      <c r="F2718" s="7">
        <v>25</v>
      </c>
      <c r="G2718" t="s">
        <v>51</v>
      </c>
      <c r="H2718" t="s">
        <v>25</v>
      </c>
      <c r="I2718" t="s">
        <v>1652</v>
      </c>
      <c r="J2718" t="s">
        <v>75</v>
      </c>
      <c r="K2718" t="s">
        <v>141</v>
      </c>
      <c r="L2718">
        <v>77041</v>
      </c>
      <c r="M2718" t="s">
        <v>3270</v>
      </c>
      <c r="N2718" t="s">
        <v>40</v>
      </c>
      <c r="O2718" t="s">
        <v>143</v>
      </c>
      <c r="P2718" t="s">
        <v>3271</v>
      </c>
      <c r="Q2718" s="8">
        <v>105000</v>
      </c>
      <c r="R2718">
        <v>1</v>
      </c>
      <c r="S2718" s="8">
        <f>Table3[[#This Row],[Harga]]*Table3[[#This Row],[Quantity]]</f>
        <v>105000</v>
      </c>
      <c r="T2718">
        <v>0.2</v>
      </c>
      <c r="U2718" s="8">
        <f>Table3[[#This Row],[Discount]]*Table3[[#This Row],[Revenue]]</f>
        <v>21000</v>
      </c>
      <c r="V2718" s="8">
        <f>Table3[[#This Row],[Revenue]]-Table3[[#This Row],[Total Discount]]</f>
        <v>84000</v>
      </c>
    </row>
    <row r="2719" spans="1:22" x14ac:dyDescent="0.35">
      <c r="A2719">
        <v>2715</v>
      </c>
      <c r="B2719" t="s">
        <v>6355</v>
      </c>
      <c r="C2719" s="5">
        <v>42608</v>
      </c>
      <c r="D2719" s="6">
        <v>2016</v>
      </c>
      <c r="E2719" s="5" t="s">
        <v>93</v>
      </c>
      <c r="F2719" s="7">
        <v>26</v>
      </c>
      <c r="G2719" t="s">
        <v>24</v>
      </c>
      <c r="H2719" t="s">
        <v>139</v>
      </c>
      <c r="I2719" t="s">
        <v>553</v>
      </c>
      <c r="J2719" t="s">
        <v>37</v>
      </c>
      <c r="K2719" t="s">
        <v>133</v>
      </c>
      <c r="L2719">
        <v>10035</v>
      </c>
      <c r="M2719" t="s">
        <v>2088</v>
      </c>
      <c r="N2719" t="s">
        <v>135</v>
      </c>
      <c r="O2719" t="s">
        <v>136</v>
      </c>
      <c r="P2719" t="s">
        <v>2089</v>
      </c>
      <c r="Q2719" s="8">
        <v>22000</v>
      </c>
      <c r="R2719">
        <v>6</v>
      </c>
      <c r="S2719" s="8">
        <f>Table3[[#This Row],[Harga]]*Table3[[#This Row],[Quantity]]</f>
        <v>132000</v>
      </c>
      <c r="T2719">
        <v>0</v>
      </c>
      <c r="U2719" s="8">
        <f>Table3[[#This Row],[Discount]]*Table3[[#This Row],[Revenue]]</f>
        <v>0</v>
      </c>
      <c r="V2719" s="8">
        <f>Table3[[#This Row],[Revenue]]-Table3[[#This Row],[Total Discount]]</f>
        <v>132000</v>
      </c>
    </row>
    <row r="2720" spans="1:22" x14ac:dyDescent="0.35">
      <c r="A2720">
        <v>2716</v>
      </c>
      <c r="B2720" t="s">
        <v>6356</v>
      </c>
      <c r="C2720" s="5">
        <v>41894</v>
      </c>
      <c r="D2720" s="6">
        <v>2014</v>
      </c>
      <c r="E2720" s="5" t="s">
        <v>111</v>
      </c>
      <c r="F2720" s="7">
        <v>12</v>
      </c>
      <c r="G2720" t="s">
        <v>24</v>
      </c>
      <c r="H2720" t="s">
        <v>139</v>
      </c>
      <c r="I2720" t="s">
        <v>3869</v>
      </c>
      <c r="J2720" t="s">
        <v>75</v>
      </c>
      <c r="K2720" t="s">
        <v>324</v>
      </c>
      <c r="L2720">
        <v>66062</v>
      </c>
      <c r="M2720" t="s">
        <v>4002</v>
      </c>
      <c r="N2720" t="s">
        <v>40</v>
      </c>
      <c r="O2720" t="s">
        <v>790</v>
      </c>
      <c r="P2720" t="s">
        <v>4003</v>
      </c>
      <c r="Q2720" s="8">
        <v>478000</v>
      </c>
      <c r="R2720">
        <v>3</v>
      </c>
      <c r="S2720" s="8">
        <f>Table3[[#This Row],[Harga]]*Table3[[#This Row],[Quantity]]</f>
        <v>1434000</v>
      </c>
      <c r="T2720">
        <v>0</v>
      </c>
      <c r="U2720" s="8">
        <f>Table3[[#This Row],[Discount]]*Table3[[#This Row],[Revenue]]</f>
        <v>0</v>
      </c>
      <c r="V2720" s="8">
        <f>Table3[[#This Row],[Revenue]]-Table3[[#This Row],[Total Discount]]</f>
        <v>1434000</v>
      </c>
    </row>
    <row r="2721" spans="1:22" x14ac:dyDescent="0.35">
      <c r="A2721">
        <v>2717</v>
      </c>
      <c r="B2721" t="s">
        <v>6357</v>
      </c>
      <c r="C2721" s="5">
        <v>42573</v>
      </c>
      <c r="D2721" s="6">
        <v>2016</v>
      </c>
      <c r="E2721" s="5" t="s">
        <v>104</v>
      </c>
      <c r="F2721" s="7">
        <v>22</v>
      </c>
      <c r="G2721" t="s">
        <v>67</v>
      </c>
      <c r="H2721" t="s">
        <v>25</v>
      </c>
      <c r="I2721" t="s">
        <v>3541</v>
      </c>
      <c r="J2721" t="s">
        <v>75</v>
      </c>
      <c r="K2721" t="s">
        <v>38</v>
      </c>
      <c r="L2721">
        <v>89431</v>
      </c>
      <c r="M2721" t="s">
        <v>6358</v>
      </c>
      <c r="N2721" t="s">
        <v>40</v>
      </c>
      <c r="O2721" t="s">
        <v>790</v>
      </c>
      <c r="P2721" t="s">
        <v>6359</v>
      </c>
      <c r="Q2721" s="8">
        <v>87000</v>
      </c>
      <c r="R2721">
        <v>5</v>
      </c>
      <c r="S2721" s="8">
        <f>Table3[[#This Row],[Harga]]*Table3[[#This Row],[Quantity]]</f>
        <v>435000</v>
      </c>
      <c r="T2721">
        <v>0</v>
      </c>
      <c r="U2721" s="8">
        <f>Table3[[#This Row],[Discount]]*Table3[[#This Row],[Revenue]]</f>
        <v>0</v>
      </c>
      <c r="V2721" s="8">
        <f>Table3[[#This Row],[Revenue]]-Table3[[#This Row],[Total Discount]]</f>
        <v>435000</v>
      </c>
    </row>
    <row r="2722" spans="1:22" x14ac:dyDescent="0.35">
      <c r="A2722">
        <v>2718</v>
      </c>
      <c r="B2722" t="s">
        <v>6360</v>
      </c>
      <c r="C2722" s="5">
        <v>42874</v>
      </c>
      <c r="D2722" s="6">
        <v>2017</v>
      </c>
      <c r="E2722" s="5" t="s">
        <v>87</v>
      </c>
      <c r="F2722" s="7">
        <v>19</v>
      </c>
      <c r="G2722" t="s">
        <v>51</v>
      </c>
      <c r="H2722" t="s">
        <v>25</v>
      </c>
      <c r="I2722" t="s">
        <v>3488</v>
      </c>
      <c r="J2722" t="s">
        <v>37</v>
      </c>
      <c r="K2722" t="s">
        <v>166</v>
      </c>
      <c r="L2722">
        <v>61107</v>
      </c>
      <c r="M2722" t="s">
        <v>5821</v>
      </c>
      <c r="N2722" t="s">
        <v>40</v>
      </c>
      <c r="O2722" t="s">
        <v>63</v>
      </c>
      <c r="P2722" t="s">
        <v>5822</v>
      </c>
      <c r="Q2722" s="8">
        <v>26000</v>
      </c>
      <c r="R2722">
        <v>6</v>
      </c>
      <c r="S2722" s="8">
        <f>Table3[[#This Row],[Harga]]*Table3[[#This Row],[Quantity]]</f>
        <v>156000</v>
      </c>
      <c r="T2722">
        <v>0.2</v>
      </c>
      <c r="U2722" s="8">
        <f>Table3[[#This Row],[Discount]]*Table3[[#This Row],[Revenue]]</f>
        <v>31200</v>
      </c>
      <c r="V2722" s="8">
        <f>Table3[[#This Row],[Revenue]]-Table3[[#This Row],[Total Discount]]</f>
        <v>124800</v>
      </c>
    </row>
    <row r="2723" spans="1:22" x14ac:dyDescent="0.35">
      <c r="A2723">
        <v>2719</v>
      </c>
      <c r="B2723" t="s">
        <v>6361</v>
      </c>
      <c r="C2723" s="5">
        <v>42853</v>
      </c>
      <c r="D2723" s="6">
        <v>2017</v>
      </c>
      <c r="E2723" s="5" t="s">
        <v>58</v>
      </c>
      <c r="F2723" s="7">
        <v>28</v>
      </c>
      <c r="G2723" t="s">
        <v>67</v>
      </c>
      <c r="H2723" t="s">
        <v>25</v>
      </c>
      <c r="I2723" t="s">
        <v>994</v>
      </c>
      <c r="J2723" t="s">
        <v>37</v>
      </c>
      <c r="K2723" t="s">
        <v>248</v>
      </c>
      <c r="L2723">
        <v>19143</v>
      </c>
      <c r="M2723" t="s">
        <v>1024</v>
      </c>
      <c r="N2723" t="s">
        <v>40</v>
      </c>
      <c r="O2723" t="s">
        <v>84</v>
      </c>
      <c r="P2723" t="s">
        <v>1025</v>
      </c>
      <c r="Q2723" s="8">
        <v>17000</v>
      </c>
      <c r="R2723">
        <v>1</v>
      </c>
      <c r="S2723" s="8">
        <f>Table3[[#This Row],[Harga]]*Table3[[#This Row],[Quantity]]</f>
        <v>17000</v>
      </c>
      <c r="T2723">
        <v>0.2</v>
      </c>
      <c r="U2723" s="8">
        <f>Table3[[#This Row],[Discount]]*Table3[[#This Row],[Revenue]]</f>
        <v>3400</v>
      </c>
      <c r="V2723" s="8">
        <f>Table3[[#This Row],[Revenue]]-Table3[[#This Row],[Total Discount]]</f>
        <v>13600</v>
      </c>
    </row>
    <row r="2724" spans="1:22" x14ac:dyDescent="0.35">
      <c r="A2724">
        <v>2720</v>
      </c>
      <c r="B2724" t="s">
        <v>6362</v>
      </c>
      <c r="C2724" s="5">
        <v>43098</v>
      </c>
      <c r="D2724" s="6">
        <v>2017</v>
      </c>
      <c r="E2724" s="5" t="s">
        <v>66</v>
      </c>
      <c r="F2724" s="7">
        <v>29</v>
      </c>
      <c r="G2724" t="s">
        <v>51</v>
      </c>
      <c r="H2724" t="s">
        <v>25</v>
      </c>
      <c r="I2724" t="s">
        <v>479</v>
      </c>
      <c r="J2724" t="s">
        <v>27</v>
      </c>
      <c r="K2724" t="s">
        <v>354</v>
      </c>
      <c r="L2724">
        <v>98026</v>
      </c>
      <c r="M2724" t="s">
        <v>6363</v>
      </c>
      <c r="N2724" t="s">
        <v>40</v>
      </c>
      <c r="O2724" t="s">
        <v>180</v>
      </c>
      <c r="P2724" t="s">
        <v>6364</v>
      </c>
      <c r="Q2724" s="8">
        <v>20000</v>
      </c>
      <c r="R2724">
        <v>5</v>
      </c>
      <c r="S2724" s="8">
        <f>Table3[[#This Row],[Harga]]*Table3[[#This Row],[Quantity]]</f>
        <v>100000</v>
      </c>
      <c r="T2724">
        <v>0</v>
      </c>
      <c r="U2724" s="8">
        <f>Table3[[#This Row],[Discount]]*Table3[[#This Row],[Revenue]]</f>
        <v>0</v>
      </c>
      <c r="V2724" s="8">
        <f>Table3[[#This Row],[Revenue]]-Table3[[#This Row],[Total Discount]]</f>
        <v>100000</v>
      </c>
    </row>
    <row r="2725" spans="1:22" x14ac:dyDescent="0.35">
      <c r="A2725">
        <v>2721</v>
      </c>
      <c r="B2725" t="s">
        <v>6365</v>
      </c>
      <c r="C2725" s="5">
        <v>42982</v>
      </c>
      <c r="D2725" s="6">
        <v>2017</v>
      </c>
      <c r="E2725" s="5" t="s">
        <v>111</v>
      </c>
      <c r="F2725" s="7">
        <v>4</v>
      </c>
      <c r="G2725" t="s">
        <v>24</v>
      </c>
      <c r="H2725" t="s">
        <v>139</v>
      </c>
      <c r="I2725" t="s">
        <v>81</v>
      </c>
      <c r="J2725" t="s">
        <v>27</v>
      </c>
      <c r="K2725" t="s">
        <v>213</v>
      </c>
      <c r="L2725">
        <v>94122</v>
      </c>
      <c r="M2725" t="s">
        <v>1766</v>
      </c>
      <c r="N2725" t="s">
        <v>40</v>
      </c>
      <c r="O2725" t="s">
        <v>71</v>
      </c>
      <c r="P2725" t="s">
        <v>1767</v>
      </c>
      <c r="Q2725" s="8">
        <v>2000</v>
      </c>
      <c r="R2725">
        <v>6</v>
      </c>
      <c r="S2725" s="8">
        <f>Table3[[#This Row],[Harga]]*Table3[[#This Row],[Quantity]]</f>
        <v>12000</v>
      </c>
      <c r="T2725">
        <v>0.2</v>
      </c>
      <c r="U2725" s="8">
        <f>Table3[[#This Row],[Discount]]*Table3[[#This Row],[Revenue]]</f>
        <v>2400</v>
      </c>
      <c r="V2725" s="8">
        <f>Table3[[#This Row],[Revenue]]-Table3[[#This Row],[Total Discount]]</f>
        <v>9600</v>
      </c>
    </row>
    <row r="2726" spans="1:22" x14ac:dyDescent="0.35">
      <c r="A2726">
        <v>2722</v>
      </c>
      <c r="B2726" t="s">
        <v>6366</v>
      </c>
      <c r="C2726" s="5">
        <v>41719</v>
      </c>
      <c r="D2726" s="6">
        <v>2014</v>
      </c>
      <c r="E2726" s="5" t="s">
        <v>159</v>
      </c>
      <c r="F2726" s="7">
        <v>21</v>
      </c>
      <c r="G2726" t="s">
        <v>51</v>
      </c>
      <c r="H2726" t="s">
        <v>131</v>
      </c>
      <c r="I2726" t="s">
        <v>650</v>
      </c>
      <c r="J2726" t="s">
        <v>37</v>
      </c>
      <c r="K2726" t="s">
        <v>69</v>
      </c>
      <c r="L2726">
        <v>28806</v>
      </c>
      <c r="M2726" t="s">
        <v>6367</v>
      </c>
      <c r="N2726" t="s">
        <v>40</v>
      </c>
      <c r="O2726" t="s">
        <v>84</v>
      </c>
      <c r="P2726" t="s">
        <v>6368</v>
      </c>
      <c r="Q2726" s="8">
        <v>17000</v>
      </c>
      <c r="R2726">
        <v>1</v>
      </c>
      <c r="S2726" s="8">
        <f>Table3[[#This Row],[Harga]]*Table3[[#This Row],[Quantity]]</f>
        <v>17000</v>
      </c>
      <c r="T2726">
        <v>0.2</v>
      </c>
      <c r="U2726" s="8">
        <f>Table3[[#This Row],[Discount]]*Table3[[#This Row],[Revenue]]</f>
        <v>3400</v>
      </c>
      <c r="V2726" s="8">
        <f>Table3[[#This Row],[Revenue]]-Table3[[#This Row],[Total Discount]]</f>
        <v>13600</v>
      </c>
    </row>
    <row r="2727" spans="1:22" x14ac:dyDescent="0.35">
      <c r="A2727">
        <v>2723</v>
      </c>
      <c r="B2727" t="s">
        <v>6369</v>
      </c>
      <c r="C2727" s="5">
        <v>43006</v>
      </c>
      <c r="D2727" s="6">
        <v>2017</v>
      </c>
      <c r="E2727" s="5" t="s">
        <v>111</v>
      </c>
      <c r="F2727" s="7">
        <v>28</v>
      </c>
      <c r="G2727" t="s">
        <v>35</v>
      </c>
      <c r="H2727" t="s">
        <v>25</v>
      </c>
      <c r="I2727" t="s">
        <v>1113</v>
      </c>
      <c r="J2727" t="s">
        <v>27</v>
      </c>
      <c r="K2727" t="s">
        <v>274</v>
      </c>
      <c r="L2727">
        <v>90032</v>
      </c>
      <c r="M2727" t="s">
        <v>6214</v>
      </c>
      <c r="N2727" t="s">
        <v>30</v>
      </c>
      <c r="O2727" t="s">
        <v>55</v>
      </c>
      <c r="P2727" t="s">
        <v>6215</v>
      </c>
      <c r="Q2727" s="8">
        <v>7000</v>
      </c>
      <c r="R2727">
        <v>3</v>
      </c>
      <c r="S2727" s="8">
        <f>Table3[[#This Row],[Harga]]*Table3[[#This Row],[Quantity]]</f>
        <v>21000</v>
      </c>
      <c r="T2727">
        <v>0</v>
      </c>
      <c r="U2727" s="8">
        <f>Table3[[#This Row],[Discount]]*Table3[[#This Row],[Revenue]]</f>
        <v>0</v>
      </c>
      <c r="V2727" s="8">
        <f>Table3[[#This Row],[Revenue]]-Table3[[#This Row],[Total Discount]]</f>
        <v>21000</v>
      </c>
    </row>
    <row r="2728" spans="1:22" x14ac:dyDescent="0.35">
      <c r="A2728">
        <v>2724</v>
      </c>
      <c r="B2728" t="s">
        <v>6370</v>
      </c>
      <c r="C2728" s="5">
        <v>41658</v>
      </c>
      <c r="D2728" s="6">
        <v>2014</v>
      </c>
      <c r="E2728" s="5" t="s">
        <v>115</v>
      </c>
      <c r="F2728" s="7">
        <v>19</v>
      </c>
      <c r="G2728" t="s">
        <v>35</v>
      </c>
      <c r="H2728" t="s">
        <v>131</v>
      </c>
      <c r="I2728" t="s">
        <v>1765</v>
      </c>
      <c r="J2728" t="s">
        <v>27</v>
      </c>
      <c r="K2728" t="s">
        <v>193</v>
      </c>
      <c r="L2728">
        <v>85254</v>
      </c>
      <c r="M2728" t="s">
        <v>2775</v>
      </c>
      <c r="N2728" t="s">
        <v>40</v>
      </c>
      <c r="O2728" t="s">
        <v>71</v>
      </c>
      <c r="P2728" t="s">
        <v>2776</v>
      </c>
      <c r="Q2728" s="8">
        <v>10000</v>
      </c>
      <c r="R2728">
        <v>10</v>
      </c>
      <c r="S2728" s="8">
        <f>Table3[[#This Row],[Harga]]*Table3[[#This Row],[Quantity]]</f>
        <v>100000</v>
      </c>
      <c r="T2728">
        <v>0.7</v>
      </c>
      <c r="U2728" s="8">
        <f>Table3[[#This Row],[Discount]]*Table3[[#This Row],[Revenue]]</f>
        <v>70000</v>
      </c>
      <c r="V2728" s="8">
        <f>Table3[[#This Row],[Revenue]]-Table3[[#This Row],[Total Discount]]</f>
        <v>30000</v>
      </c>
    </row>
    <row r="2729" spans="1:22" x14ac:dyDescent="0.35">
      <c r="A2729">
        <v>2725</v>
      </c>
      <c r="B2729" t="s">
        <v>6371</v>
      </c>
      <c r="C2729" s="5">
        <v>41684</v>
      </c>
      <c r="D2729" s="6">
        <v>2014</v>
      </c>
      <c r="E2729" s="5" t="s">
        <v>344</v>
      </c>
      <c r="F2729" s="7">
        <v>14</v>
      </c>
      <c r="G2729" t="s">
        <v>35</v>
      </c>
      <c r="H2729" t="s">
        <v>25</v>
      </c>
      <c r="I2729" t="s">
        <v>2369</v>
      </c>
      <c r="J2729" t="s">
        <v>27</v>
      </c>
      <c r="K2729" t="s">
        <v>420</v>
      </c>
      <c r="L2729">
        <v>77095</v>
      </c>
      <c r="M2729" t="s">
        <v>5162</v>
      </c>
      <c r="N2729" t="s">
        <v>40</v>
      </c>
      <c r="O2729" t="s">
        <v>63</v>
      </c>
      <c r="P2729" t="s">
        <v>5163</v>
      </c>
      <c r="Q2729" s="8">
        <v>14000</v>
      </c>
      <c r="R2729">
        <v>3</v>
      </c>
      <c r="S2729" s="8">
        <f>Table3[[#This Row],[Harga]]*Table3[[#This Row],[Quantity]]</f>
        <v>42000</v>
      </c>
      <c r="T2729">
        <v>0.2</v>
      </c>
      <c r="U2729" s="8">
        <f>Table3[[#This Row],[Discount]]*Table3[[#This Row],[Revenue]]</f>
        <v>8400</v>
      </c>
      <c r="V2729" s="8">
        <f>Table3[[#This Row],[Revenue]]-Table3[[#This Row],[Total Discount]]</f>
        <v>33600</v>
      </c>
    </row>
    <row r="2730" spans="1:22" x14ac:dyDescent="0.35">
      <c r="A2730">
        <v>2726</v>
      </c>
      <c r="B2730" t="s">
        <v>6372</v>
      </c>
      <c r="C2730" s="5">
        <v>42530</v>
      </c>
      <c r="D2730" s="6">
        <v>2016</v>
      </c>
      <c r="E2730" s="5" t="s">
        <v>34</v>
      </c>
      <c r="F2730" s="7">
        <v>9</v>
      </c>
      <c r="G2730" t="s">
        <v>24</v>
      </c>
      <c r="H2730" t="s">
        <v>25</v>
      </c>
      <c r="I2730" t="s">
        <v>992</v>
      </c>
      <c r="J2730" t="s">
        <v>27</v>
      </c>
      <c r="K2730" t="s">
        <v>151</v>
      </c>
      <c r="L2730">
        <v>94109</v>
      </c>
      <c r="M2730" t="s">
        <v>107</v>
      </c>
      <c r="N2730" t="s">
        <v>30</v>
      </c>
      <c r="O2730" t="s">
        <v>108</v>
      </c>
      <c r="P2730" t="s">
        <v>109</v>
      </c>
      <c r="Q2730" s="8">
        <v>72000</v>
      </c>
      <c r="R2730">
        <v>3</v>
      </c>
      <c r="S2730" s="8">
        <f>Table3[[#This Row],[Harga]]*Table3[[#This Row],[Quantity]]</f>
        <v>216000</v>
      </c>
      <c r="T2730">
        <v>0.2</v>
      </c>
      <c r="U2730" s="8">
        <f>Table3[[#This Row],[Discount]]*Table3[[#This Row],[Revenue]]</f>
        <v>43200</v>
      </c>
      <c r="V2730" s="8">
        <f>Table3[[#This Row],[Revenue]]-Table3[[#This Row],[Total Discount]]</f>
        <v>172800</v>
      </c>
    </row>
    <row r="2731" spans="1:22" x14ac:dyDescent="0.35">
      <c r="A2731">
        <v>2727</v>
      </c>
      <c r="B2731" t="s">
        <v>6373</v>
      </c>
      <c r="C2731" s="5">
        <v>41908</v>
      </c>
      <c r="D2731" s="6">
        <v>2014</v>
      </c>
      <c r="E2731" s="5" t="s">
        <v>111</v>
      </c>
      <c r="F2731" s="7">
        <v>26</v>
      </c>
      <c r="G2731" t="s">
        <v>51</v>
      </c>
      <c r="H2731" t="s">
        <v>25</v>
      </c>
      <c r="I2731" t="s">
        <v>3324</v>
      </c>
      <c r="J2731" t="s">
        <v>75</v>
      </c>
      <c r="K2731" t="s">
        <v>283</v>
      </c>
      <c r="L2731">
        <v>92105</v>
      </c>
      <c r="M2731" t="s">
        <v>5792</v>
      </c>
      <c r="N2731" t="s">
        <v>30</v>
      </c>
      <c r="O2731" t="s">
        <v>108</v>
      </c>
      <c r="P2731" t="s">
        <v>5793</v>
      </c>
      <c r="Q2731" s="8">
        <v>659000</v>
      </c>
      <c r="R2731">
        <v>3</v>
      </c>
      <c r="S2731" s="8">
        <f>Table3[[#This Row],[Harga]]*Table3[[#This Row],[Quantity]]</f>
        <v>1977000</v>
      </c>
      <c r="T2731">
        <v>0.2</v>
      </c>
      <c r="U2731" s="8">
        <f>Table3[[#This Row],[Discount]]*Table3[[#This Row],[Revenue]]</f>
        <v>395400</v>
      </c>
      <c r="V2731" s="8">
        <f>Table3[[#This Row],[Revenue]]-Table3[[#This Row],[Total Discount]]</f>
        <v>1581600</v>
      </c>
    </row>
    <row r="2732" spans="1:22" x14ac:dyDescent="0.35">
      <c r="A2732">
        <v>2728</v>
      </c>
      <c r="B2732" t="s">
        <v>6374</v>
      </c>
      <c r="C2732" s="5">
        <v>42520</v>
      </c>
      <c r="D2732" s="6">
        <v>2016</v>
      </c>
      <c r="E2732" s="5" t="s">
        <v>87</v>
      </c>
      <c r="F2732" s="7">
        <v>30</v>
      </c>
      <c r="G2732" t="s">
        <v>35</v>
      </c>
      <c r="H2732" t="s">
        <v>25</v>
      </c>
      <c r="I2732" t="s">
        <v>3439</v>
      </c>
      <c r="J2732" t="s">
        <v>27</v>
      </c>
      <c r="K2732" t="s">
        <v>651</v>
      </c>
      <c r="L2732">
        <v>45011</v>
      </c>
      <c r="M2732" t="s">
        <v>3382</v>
      </c>
      <c r="N2732" t="s">
        <v>40</v>
      </c>
      <c r="O2732" t="s">
        <v>78</v>
      </c>
      <c r="P2732" t="s">
        <v>3383</v>
      </c>
      <c r="Q2732" s="8">
        <v>168000</v>
      </c>
      <c r="R2732">
        <v>5</v>
      </c>
      <c r="S2732" s="8">
        <f>Table3[[#This Row],[Harga]]*Table3[[#This Row],[Quantity]]</f>
        <v>840000</v>
      </c>
      <c r="T2732">
        <v>0.2</v>
      </c>
      <c r="U2732" s="8">
        <f>Table3[[#This Row],[Discount]]*Table3[[#This Row],[Revenue]]</f>
        <v>168000</v>
      </c>
      <c r="V2732" s="8">
        <f>Table3[[#This Row],[Revenue]]-Table3[[#This Row],[Total Discount]]</f>
        <v>672000</v>
      </c>
    </row>
    <row r="2733" spans="1:22" x14ac:dyDescent="0.35">
      <c r="A2733">
        <v>2729</v>
      </c>
      <c r="B2733" t="s">
        <v>6375</v>
      </c>
      <c r="C2733" s="5">
        <v>43088</v>
      </c>
      <c r="D2733" s="6">
        <v>2017</v>
      </c>
      <c r="E2733" s="5" t="s">
        <v>66</v>
      </c>
      <c r="F2733" s="7">
        <v>19</v>
      </c>
      <c r="G2733" t="s">
        <v>51</v>
      </c>
      <c r="H2733" t="s">
        <v>105</v>
      </c>
      <c r="I2733" t="s">
        <v>4606</v>
      </c>
      <c r="J2733" t="s">
        <v>27</v>
      </c>
      <c r="K2733" t="s">
        <v>329</v>
      </c>
      <c r="L2733">
        <v>80134</v>
      </c>
      <c r="M2733" t="s">
        <v>4652</v>
      </c>
      <c r="N2733" t="s">
        <v>30</v>
      </c>
      <c r="O2733" t="s">
        <v>55</v>
      </c>
      <c r="P2733" t="s">
        <v>4653</v>
      </c>
      <c r="Q2733" s="8">
        <v>25000</v>
      </c>
      <c r="R2733">
        <v>5</v>
      </c>
      <c r="S2733" s="8">
        <f>Table3[[#This Row],[Harga]]*Table3[[#This Row],[Quantity]]</f>
        <v>125000</v>
      </c>
      <c r="T2733">
        <v>0.2</v>
      </c>
      <c r="U2733" s="8">
        <f>Table3[[#This Row],[Discount]]*Table3[[#This Row],[Revenue]]</f>
        <v>25000</v>
      </c>
      <c r="V2733" s="8">
        <f>Table3[[#This Row],[Revenue]]-Table3[[#This Row],[Total Discount]]</f>
        <v>100000</v>
      </c>
    </row>
    <row r="2734" spans="1:22" x14ac:dyDescent="0.35">
      <c r="A2734">
        <v>2730</v>
      </c>
      <c r="B2734" t="s">
        <v>6376</v>
      </c>
      <c r="C2734" s="5">
        <v>43095</v>
      </c>
      <c r="D2734" s="6">
        <v>2017</v>
      </c>
      <c r="E2734" s="5" t="s">
        <v>66</v>
      </c>
      <c r="F2734" s="7">
        <v>26</v>
      </c>
      <c r="G2734" t="s">
        <v>67</v>
      </c>
      <c r="H2734" t="s">
        <v>131</v>
      </c>
      <c r="I2734" t="s">
        <v>1373</v>
      </c>
      <c r="J2734" t="s">
        <v>37</v>
      </c>
      <c r="K2734" t="s">
        <v>166</v>
      </c>
      <c r="L2734">
        <v>68025</v>
      </c>
      <c r="M2734" t="s">
        <v>3770</v>
      </c>
      <c r="N2734" t="s">
        <v>40</v>
      </c>
      <c r="O2734" t="s">
        <v>84</v>
      </c>
      <c r="P2734" t="s">
        <v>3771</v>
      </c>
      <c r="Q2734" s="8">
        <v>1802000</v>
      </c>
      <c r="R2734">
        <v>2</v>
      </c>
      <c r="S2734" s="8">
        <f>Table3[[#This Row],[Harga]]*Table3[[#This Row],[Quantity]]</f>
        <v>3604000</v>
      </c>
      <c r="T2734">
        <v>0</v>
      </c>
      <c r="U2734" s="8">
        <f>Table3[[#This Row],[Discount]]*Table3[[#This Row],[Revenue]]</f>
        <v>0</v>
      </c>
      <c r="V2734" s="8">
        <f>Table3[[#This Row],[Revenue]]-Table3[[#This Row],[Total Discount]]</f>
        <v>3604000</v>
      </c>
    </row>
    <row r="2735" spans="1:22" x14ac:dyDescent="0.35">
      <c r="A2735">
        <v>2731</v>
      </c>
      <c r="B2735" t="s">
        <v>6377</v>
      </c>
      <c r="C2735" s="5">
        <v>42901</v>
      </c>
      <c r="D2735" s="6">
        <v>2017</v>
      </c>
      <c r="E2735" s="5" t="s">
        <v>34</v>
      </c>
      <c r="F2735" s="7">
        <v>15</v>
      </c>
      <c r="G2735" t="s">
        <v>116</v>
      </c>
      <c r="H2735" t="s">
        <v>25</v>
      </c>
      <c r="I2735" t="s">
        <v>4030</v>
      </c>
      <c r="J2735" t="s">
        <v>75</v>
      </c>
      <c r="K2735" t="s">
        <v>369</v>
      </c>
      <c r="L2735">
        <v>55369</v>
      </c>
      <c r="M2735" t="s">
        <v>2302</v>
      </c>
      <c r="N2735" t="s">
        <v>40</v>
      </c>
      <c r="O2735" t="s">
        <v>41</v>
      </c>
      <c r="P2735" t="s">
        <v>2303</v>
      </c>
      <c r="Q2735" s="8">
        <v>30000</v>
      </c>
      <c r="R2735">
        <v>3</v>
      </c>
      <c r="S2735" s="8">
        <f>Table3[[#This Row],[Harga]]*Table3[[#This Row],[Quantity]]</f>
        <v>90000</v>
      </c>
      <c r="T2735">
        <v>0</v>
      </c>
      <c r="U2735" s="8">
        <f>Table3[[#This Row],[Discount]]*Table3[[#This Row],[Revenue]]</f>
        <v>0</v>
      </c>
      <c r="V2735" s="8">
        <f>Table3[[#This Row],[Revenue]]-Table3[[#This Row],[Total Discount]]</f>
        <v>90000</v>
      </c>
    </row>
    <row r="2736" spans="1:22" x14ac:dyDescent="0.35">
      <c r="A2736">
        <v>2732</v>
      </c>
      <c r="B2736" t="s">
        <v>6378</v>
      </c>
      <c r="C2736" s="5">
        <v>42694</v>
      </c>
      <c r="D2736" s="6">
        <v>2016</v>
      </c>
      <c r="E2736" s="5" t="s">
        <v>23</v>
      </c>
      <c r="F2736" s="7">
        <v>20</v>
      </c>
      <c r="G2736" t="s">
        <v>35</v>
      </c>
      <c r="H2736" t="s">
        <v>25</v>
      </c>
      <c r="I2736" t="s">
        <v>424</v>
      </c>
      <c r="J2736" t="s">
        <v>27</v>
      </c>
      <c r="K2736" t="s">
        <v>227</v>
      </c>
      <c r="L2736">
        <v>19711</v>
      </c>
      <c r="M2736" t="s">
        <v>6379</v>
      </c>
      <c r="N2736" t="s">
        <v>40</v>
      </c>
      <c r="O2736" t="s">
        <v>71</v>
      </c>
      <c r="P2736" t="s">
        <v>6380</v>
      </c>
      <c r="Q2736" s="8">
        <v>129000</v>
      </c>
      <c r="R2736">
        <v>3</v>
      </c>
      <c r="S2736" s="8">
        <f>Table3[[#This Row],[Harga]]*Table3[[#This Row],[Quantity]]</f>
        <v>387000</v>
      </c>
      <c r="T2736">
        <v>0</v>
      </c>
      <c r="U2736" s="8">
        <f>Table3[[#This Row],[Discount]]*Table3[[#This Row],[Revenue]]</f>
        <v>0</v>
      </c>
      <c r="V2736" s="8">
        <f>Table3[[#This Row],[Revenue]]-Table3[[#This Row],[Total Discount]]</f>
        <v>387000</v>
      </c>
    </row>
    <row r="2737" spans="1:22" x14ac:dyDescent="0.35">
      <c r="A2737">
        <v>2733</v>
      </c>
      <c r="B2737" t="s">
        <v>6381</v>
      </c>
      <c r="C2737" s="5">
        <v>41729</v>
      </c>
      <c r="D2737" s="6">
        <v>2014</v>
      </c>
      <c r="E2737" s="5" t="s">
        <v>159</v>
      </c>
      <c r="F2737" s="7">
        <v>31</v>
      </c>
      <c r="G2737" t="s">
        <v>67</v>
      </c>
      <c r="H2737" t="s">
        <v>25</v>
      </c>
      <c r="I2737" t="s">
        <v>1011</v>
      </c>
      <c r="J2737" t="s">
        <v>37</v>
      </c>
      <c r="K2737" t="s">
        <v>248</v>
      </c>
      <c r="L2737">
        <v>33180</v>
      </c>
      <c r="M2737" t="s">
        <v>1872</v>
      </c>
      <c r="N2737" t="s">
        <v>40</v>
      </c>
      <c r="O2737" t="s">
        <v>71</v>
      </c>
      <c r="P2737" t="s">
        <v>1873</v>
      </c>
      <c r="Q2737" s="8">
        <v>20000</v>
      </c>
      <c r="R2737">
        <v>1</v>
      </c>
      <c r="S2737" s="8">
        <f>Table3[[#This Row],[Harga]]*Table3[[#This Row],[Quantity]]</f>
        <v>20000</v>
      </c>
      <c r="T2737">
        <v>0.7</v>
      </c>
      <c r="U2737" s="8">
        <f>Table3[[#This Row],[Discount]]*Table3[[#This Row],[Revenue]]</f>
        <v>14000</v>
      </c>
      <c r="V2737" s="8">
        <f>Table3[[#This Row],[Revenue]]-Table3[[#This Row],[Total Discount]]</f>
        <v>6000</v>
      </c>
    </row>
    <row r="2738" spans="1:22" x14ac:dyDescent="0.35">
      <c r="A2738">
        <v>2734</v>
      </c>
      <c r="B2738" t="s">
        <v>6382</v>
      </c>
      <c r="C2738" s="5">
        <v>43016</v>
      </c>
      <c r="D2738" s="6">
        <v>2017</v>
      </c>
      <c r="E2738" s="5" t="s">
        <v>44</v>
      </c>
      <c r="F2738" s="7">
        <v>8</v>
      </c>
      <c r="G2738" t="s">
        <v>67</v>
      </c>
      <c r="H2738" t="s">
        <v>25</v>
      </c>
      <c r="I2738" t="s">
        <v>1401</v>
      </c>
      <c r="J2738" t="s">
        <v>37</v>
      </c>
      <c r="K2738" t="s">
        <v>545</v>
      </c>
      <c r="L2738">
        <v>92105</v>
      </c>
      <c r="M2738" t="s">
        <v>4065</v>
      </c>
      <c r="N2738" t="s">
        <v>135</v>
      </c>
      <c r="O2738" t="s">
        <v>136</v>
      </c>
      <c r="P2738" t="s">
        <v>4066</v>
      </c>
      <c r="Q2738" s="8">
        <v>258000</v>
      </c>
      <c r="R2738">
        <v>1</v>
      </c>
      <c r="S2738" s="8">
        <f>Table3[[#This Row],[Harga]]*Table3[[#This Row],[Quantity]]</f>
        <v>258000</v>
      </c>
      <c r="T2738">
        <v>0.2</v>
      </c>
      <c r="U2738" s="8">
        <f>Table3[[#This Row],[Discount]]*Table3[[#This Row],[Revenue]]</f>
        <v>51600</v>
      </c>
      <c r="V2738" s="8">
        <f>Table3[[#This Row],[Revenue]]-Table3[[#This Row],[Total Discount]]</f>
        <v>206400</v>
      </c>
    </row>
    <row r="2739" spans="1:22" x14ac:dyDescent="0.35">
      <c r="A2739">
        <v>2735</v>
      </c>
      <c r="B2739" t="s">
        <v>6383</v>
      </c>
      <c r="C2739" s="5">
        <v>42765</v>
      </c>
      <c r="D2739" s="6">
        <v>2017</v>
      </c>
      <c r="E2739" s="5" t="s">
        <v>115</v>
      </c>
      <c r="F2739" s="7">
        <v>30</v>
      </c>
      <c r="G2739" t="s">
        <v>35</v>
      </c>
      <c r="H2739" t="s">
        <v>59</v>
      </c>
      <c r="I2739" t="s">
        <v>112</v>
      </c>
      <c r="J2739" t="s">
        <v>27</v>
      </c>
      <c r="K2739" t="s">
        <v>133</v>
      </c>
      <c r="L2739">
        <v>33142</v>
      </c>
      <c r="M2739" t="s">
        <v>6384</v>
      </c>
      <c r="N2739" t="s">
        <v>30</v>
      </c>
      <c r="O2739" t="s">
        <v>108</v>
      </c>
      <c r="P2739" t="s">
        <v>6385</v>
      </c>
      <c r="Q2739" s="8">
        <v>420000</v>
      </c>
      <c r="R2739">
        <v>4</v>
      </c>
      <c r="S2739" s="8">
        <f>Table3[[#This Row],[Harga]]*Table3[[#This Row],[Quantity]]</f>
        <v>1680000</v>
      </c>
      <c r="T2739">
        <v>0.2</v>
      </c>
      <c r="U2739" s="8">
        <f>Table3[[#This Row],[Discount]]*Table3[[#This Row],[Revenue]]</f>
        <v>336000</v>
      </c>
      <c r="V2739" s="8">
        <f>Table3[[#This Row],[Revenue]]-Table3[[#This Row],[Total Discount]]</f>
        <v>1344000</v>
      </c>
    </row>
    <row r="2740" spans="1:22" x14ac:dyDescent="0.35">
      <c r="A2740">
        <v>2736</v>
      </c>
      <c r="B2740" t="s">
        <v>6386</v>
      </c>
      <c r="C2740" s="5">
        <v>41985</v>
      </c>
      <c r="D2740" s="6">
        <v>2014</v>
      </c>
      <c r="E2740" s="5" t="s">
        <v>66</v>
      </c>
      <c r="F2740" s="7">
        <v>12</v>
      </c>
      <c r="G2740" t="s">
        <v>67</v>
      </c>
      <c r="H2740" t="s">
        <v>25</v>
      </c>
      <c r="I2740" t="s">
        <v>820</v>
      </c>
      <c r="J2740" t="s">
        <v>27</v>
      </c>
      <c r="K2740" t="s">
        <v>218</v>
      </c>
      <c r="L2740">
        <v>33178</v>
      </c>
      <c r="M2740" t="s">
        <v>1628</v>
      </c>
      <c r="N2740" t="s">
        <v>40</v>
      </c>
      <c r="O2740" t="s">
        <v>143</v>
      </c>
      <c r="P2740" t="s">
        <v>405</v>
      </c>
      <c r="Q2740" s="8">
        <v>16000</v>
      </c>
      <c r="R2740">
        <v>3</v>
      </c>
      <c r="S2740" s="8">
        <f>Table3[[#This Row],[Harga]]*Table3[[#This Row],[Quantity]]</f>
        <v>48000</v>
      </c>
      <c r="T2740">
        <v>0.2</v>
      </c>
      <c r="U2740" s="8">
        <f>Table3[[#This Row],[Discount]]*Table3[[#This Row],[Revenue]]</f>
        <v>9600</v>
      </c>
      <c r="V2740" s="8">
        <f>Table3[[#This Row],[Revenue]]-Table3[[#This Row],[Total Discount]]</f>
        <v>38400</v>
      </c>
    </row>
    <row r="2741" spans="1:22" x14ac:dyDescent="0.35">
      <c r="A2741">
        <v>2737</v>
      </c>
      <c r="B2741" t="s">
        <v>6387</v>
      </c>
      <c r="C2741" s="5">
        <v>42301</v>
      </c>
      <c r="D2741" s="6">
        <v>2015</v>
      </c>
      <c r="E2741" s="5" t="s">
        <v>44</v>
      </c>
      <c r="F2741" s="7">
        <v>24</v>
      </c>
      <c r="G2741" t="s">
        <v>24</v>
      </c>
      <c r="H2741" t="s">
        <v>139</v>
      </c>
      <c r="I2741" t="s">
        <v>939</v>
      </c>
      <c r="J2741" t="s">
        <v>75</v>
      </c>
      <c r="K2741" t="s">
        <v>69</v>
      </c>
      <c r="L2741">
        <v>78207</v>
      </c>
      <c r="M2741" t="s">
        <v>1946</v>
      </c>
      <c r="N2741" t="s">
        <v>40</v>
      </c>
      <c r="O2741" t="s">
        <v>71</v>
      </c>
      <c r="P2741" t="s">
        <v>1947</v>
      </c>
      <c r="Q2741" s="8">
        <v>3000</v>
      </c>
      <c r="R2741">
        <v>4</v>
      </c>
      <c r="S2741" s="8">
        <f>Table3[[#This Row],[Harga]]*Table3[[#This Row],[Quantity]]</f>
        <v>12000</v>
      </c>
      <c r="T2741">
        <v>0.8</v>
      </c>
      <c r="U2741" s="8">
        <f>Table3[[#This Row],[Discount]]*Table3[[#This Row],[Revenue]]</f>
        <v>9600</v>
      </c>
      <c r="V2741" s="8">
        <f>Table3[[#This Row],[Revenue]]-Table3[[#This Row],[Total Discount]]</f>
        <v>2400</v>
      </c>
    </row>
    <row r="2742" spans="1:22" x14ac:dyDescent="0.35">
      <c r="A2742">
        <v>2738</v>
      </c>
      <c r="B2742" t="s">
        <v>6388</v>
      </c>
      <c r="C2742" s="5">
        <v>42826</v>
      </c>
      <c r="D2742" s="6">
        <v>2017</v>
      </c>
      <c r="E2742" s="5" t="s">
        <v>58</v>
      </c>
      <c r="F2742" s="7">
        <v>1</v>
      </c>
      <c r="G2742" t="s">
        <v>51</v>
      </c>
      <c r="H2742" t="s">
        <v>139</v>
      </c>
      <c r="I2742" t="s">
        <v>1387</v>
      </c>
      <c r="J2742" t="s">
        <v>37</v>
      </c>
      <c r="K2742" t="s">
        <v>166</v>
      </c>
      <c r="L2742">
        <v>32216</v>
      </c>
      <c r="M2742" t="s">
        <v>2890</v>
      </c>
      <c r="N2742" t="s">
        <v>135</v>
      </c>
      <c r="O2742" t="s">
        <v>136</v>
      </c>
      <c r="P2742" t="s">
        <v>2891</v>
      </c>
      <c r="Q2742" s="8">
        <v>70000</v>
      </c>
      <c r="R2742">
        <v>3</v>
      </c>
      <c r="S2742" s="8">
        <f>Table3[[#This Row],[Harga]]*Table3[[#This Row],[Quantity]]</f>
        <v>210000</v>
      </c>
      <c r="T2742">
        <v>0.2</v>
      </c>
      <c r="U2742" s="8">
        <f>Table3[[#This Row],[Discount]]*Table3[[#This Row],[Revenue]]</f>
        <v>42000</v>
      </c>
      <c r="V2742" s="8">
        <f>Table3[[#This Row],[Revenue]]-Table3[[#This Row],[Total Discount]]</f>
        <v>168000</v>
      </c>
    </row>
    <row r="2743" spans="1:22" x14ac:dyDescent="0.35">
      <c r="A2743">
        <v>2739</v>
      </c>
      <c r="B2743" t="s">
        <v>6389</v>
      </c>
      <c r="C2743" s="5">
        <v>42761</v>
      </c>
      <c r="D2743" s="6">
        <v>2017</v>
      </c>
      <c r="E2743" s="5" t="s">
        <v>115</v>
      </c>
      <c r="F2743" s="7">
        <v>26</v>
      </c>
      <c r="G2743" t="s">
        <v>35</v>
      </c>
      <c r="H2743" t="s">
        <v>59</v>
      </c>
      <c r="I2743" t="s">
        <v>26</v>
      </c>
      <c r="J2743" t="s">
        <v>27</v>
      </c>
      <c r="K2743" t="s">
        <v>28</v>
      </c>
      <c r="L2743">
        <v>77070</v>
      </c>
      <c r="M2743" t="s">
        <v>4369</v>
      </c>
      <c r="N2743" t="s">
        <v>40</v>
      </c>
      <c r="O2743" t="s">
        <v>84</v>
      </c>
      <c r="P2743" t="s">
        <v>4370</v>
      </c>
      <c r="Q2743" s="8">
        <v>91000</v>
      </c>
      <c r="R2743">
        <v>2</v>
      </c>
      <c r="S2743" s="8">
        <f>Table3[[#This Row],[Harga]]*Table3[[#This Row],[Quantity]]</f>
        <v>182000</v>
      </c>
      <c r="T2743">
        <v>0.2</v>
      </c>
      <c r="U2743" s="8">
        <f>Table3[[#This Row],[Discount]]*Table3[[#This Row],[Revenue]]</f>
        <v>36400</v>
      </c>
      <c r="V2743" s="8">
        <f>Table3[[#This Row],[Revenue]]-Table3[[#This Row],[Total Discount]]</f>
        <v>145600</v>
      </c>
    </row>
    <row r="2744" spans="1:22" x14ac:dyDescent="0.35">
      <c r="A2744">
        <v>2740</v>
      </c>
      <c r="B2744" t="s">
        <v>6390</v>
      </c>
      <c r="C2744" s="5">
        <v>41971</v>
      </c>
      <c r="D2744" s="6">
        <v>2014</v>
      </c>
      <c r="E2744" s="5" t="s">
        <v>23</v>
      </c>
      <c r="F2744" s="7">
        <v>28</v>
      </c>
      <c r="G2744" t="s">
        <v>51</v>
      </c>
      <c r="H2744" t="s">
        <v>139</v>
      </c>
      <c r="I2744" t="s">
        <v>5046</v>
      </c>
      <c r="J2744" t="s">
        <v>75</v>
      </c>
      <c r="K2744" t="s">
        <v>253</v>
      </c>
      <c r="L2744">
        <v>94122</v>
      </c>
      <c r="M2744" t="s">
        <v>1551</v>
      </c>
      <c r="N2744" t="s">
        <v>40</v>
      </c>
      <c r="O2744" t="s">
        <v>790</v>
      </c>
      <c r="P2744" t="s">
        <v>1552</v>
      </c>
      <c r="Q2744" s="8">
        <v>8000</v>
      </c>
      <c r="R2744">
        <v>2</v>
      </c>
      <c r="S2744" s="8">
        <f>Table3[[#This Row],[Harga]]*Table3[[#This Row],[Quantity]]</f>
        <v>16000</v>
      </c>
      <c r="T2744">
        <v>0</v>
      </c>
      <c r="U2744" s="8">
        <f>Table3[[#This Row],[Discount]]*Table3[[#This Row],[Revenue]]</f>
        <v>0</v>
      </c>
      <c r="V2744" s="8">
        <f>Table3[[#This Row],[Revenue]]-Table3[[#This Row],[Total Discount]]</f>
        <v>16000</v>
      </c>
    </row>
    <row r="2745" spans="1:22" x14ac:dyDescent="0.35">
      <c r="A2745">
        <v>2741</v>
      </c>
      <c r="B2745" t="s">
        <v>6391</v>
      </c>
      <c r="C2745" s="5">
        <v>42251</v>
      </c>
      <c r="D2745" s="6">
        <v>2015</v>
      </c>
      <c r="E2745" s="5" t="s">
        <v>111</v>
      </c>
      <c r="F2745" s="7">
        <v>4</v>
      </c>
      <c r="G2745" t="s">
        <v>67</v>
      </c>
      <c r="H2745" t="s">
        <v>25</v>
      </c>
      <c r="I2745" t="s">
        <v>2386</v>
      </c>
      <c r="J2745" t="s">
        <v>37</v>
      </c>
      <c r="K2745" t="s">
        <v>236</v>
      </c>
      <c r="L2745">
        <v>19140</v>
      </c>
      <c r="M2745" t="s">
        <v>3111</v>
      </c>
      <c r="N2745" t="s">
        <v>40</v>
      </c>
      <c r="O2745" t="s">
        <v>71</v>
      </c>
      <c r="P2745" t="s">
        <v>3112</v>
      </c>
      <c r="Q2745" s="8">
        <v>6000</v>
      </c>
      <c r="R2745">
        <v>4</v>
      </c>
      <c r="S2745" s="8">
        <f>Table3[[#This Row],[Harga]]*Table3[[#This Row],[Quantity]]</f>
        <v>24000</v>
      </c>
      <c r="T2745">
        <v>0.7</v>
      </c>
      <c r="U2745" s="8">
        <f>Table3[[#This Row],[Discount]]*Table3[[#This Row],[Revenue]]</f>
        <v>16800</v>
      </c>
      <c r="V2745" s="8">
        <f>Table3[[#This Row],[Revenue]]-Table3[[#This Row],[Total Discount]]</f>
        <v>7200</v>
      </c>
    </row>
    <row r="2746" spans="1:22" x14ac:dyDescent="0.35">
      <c r="A2746">
        <v>2742</v>
      </c>
      <c r="B2746" t="s">
        <v>6392</v>
      </c>
      <c r="C2746" s="5">
        <v>42898</v>
      </c>
      <c r="D2746" s="6">
        <v>2017</v>
      </c>
      <c r="E2746" s="5" t="s">
        <v>34</v>
      </c>
      <c r="F2746" s="7">
        <v>12</v>
      </c>
      <c r="G2746" t="s">
        <v>67</v>
      </c>
      <c r="H2746" t="s">
        <v>105</v>
      </c>
      <c r="I2746" t="s">
        <v>3910</v>
      </c>
      <c r="J2746" t="s">
        <v>27</v>
      </c>
      <c r="K2746" t="s">
        <v>46</v>
      </c>
      <c r="L2746">
        <v>43302</v>
      </c>
      <c r="M2746" t="s">
        <v>575</v>
      </c>
      <c r="N2746" t="s">
        <v>135</v>
      </c>
      <c r="O2746" t="s">
        <v>162</v>
      </c>
      <c r="P2746" t="s">
        <v>576</v>
      </c>
      <c r="Q2746" s="8">
        <v>80000</v>
      </c>
      <c r="R2746">
        <v>2</v>
      </c>
      <c r="S2746" s="8">
        <f>Table3[[#This Row],[Harga]]*Table3[[#This Row],[Quantity]]</f>
        <v>160000</v>
      </c>
      <c r="T2746">
        <v>0.2</v>
      </c>
      <c r="U2746" s="8">
        <f>Table3[[#This Row],[Discount]]*Table3[[#This Row],[Revenue]]</f>
        <v>32000</v>
      </c>
      <c r="V2746" s="8">
        <f>Table3[[#This Row],[Revenue]]-Table3[[#This Row],[Total Discount]]</f>
        <v>128000</v>
      </c>
    </row>
    <row r="2747" spans="1:22" x14ac:dyDescent="0.35">
      <c r="A2747">
        <v>2743</v>
      </c>
      <c r="B2747" t="s">
        <v>6393</v>
      </c>
      <c r="C2747" s="5">
        <v>42931</v>
      </c>
      <c r="D2747" s="6">
        <v>2017</v>
      </c>
      <c r="E2747" s="5" t="s">
        <v>104</v>
      </c>
      <c r="F2747" s="7">
        <v>15</v>
      </c>
      <c r="G2747" t="s">
        <v>67</v>
      </c>
      <c r="H2747" t="s">
        <v>25</v>
      </c>
      <c r="I2747" t="s">
        <v>2709</v>
      </c>
      <c r="J2747" t="s">
        <v>27</v>
      </c>
      <c r="K2747" t="s">
        <v>500</v>
      </c>
      <c r="L2747">
        <v>10024</v>
      </c>
      <c r="M2747" t="s">
        <v>3233</v>
      </c>
      <c r="N2747" t="s">
        <v>40</v>
      </c>
      <c r="O2747" t="s">
        <v>96</v>
      </c>
      <c r="P2747" t="s">
        <v>3234</v>
      </c>
      <c r="Q2747" s="8">
        <v>14000</v>
      </c>
      <c r="R2747">
        <v>2</v>
      </c>
      <c r="S2747" s="8">
        <f>Table3[[#This Row],[Harga]]*Table3[[#This Row],[Quantity]]</f>
        <v>28000</v>
      </c>
      <c r="T2747">
        <v>0</v>
      </c>
      <c r="U2747" s="8">
        <f>Table3[[#This Row],[Discount]]*Table3[[#This Row],[Revenue]]</f>
        <v>0</v>
      </c>
      <c r="V2747" s="8">
        <f>Table3[[#This Row],[Revenue]]-Table3[[#This Row],[Total Discount]]</f>
        <v>28000</v>
      </c>
    </row>
    <row r="2748" spans="1:22" x14ac:dyDescent="0.35">
      <c r="A2748">
        <v>2744</v>
      </c>
      <c r="B2748" t="s">
        <v>6394</v>
      </c>
      <c r="C2748" s="5">
        <v>43041</v>
      </c>
      <c r="D2748" s="6">
        <v>2017</v>
      </c>
      <c r="E2748" s="5" t="s">
        <v>23</v>
      </c>
      <c r="F2748" s="7">
        <v>2</v>
      </c>
      <c r="G2748" t="s">
        <v>51</v>
      </c>
      <c r="H2748" t="s">
        <v>25</v>
      </c>
      <c r="I2748" t="s">
        <v>6395</v>
      </c>
      <c r="J2748" t="s">
        <v>37</v>
      </c>
      <c r="K2748" t="s">
        <v>213</v>
      </c>
      <c r="L2748">
        <v>19140</v>
      </c>
      <c r="M2748" t="s">
        <v>6396</v>
      </c>
      <c r="N2748" t="s">
        <v>30</v>
      </c>
      <c r="O2748" t="s">
        <v>55</v>
      </c>
      <c r="P2748" t="s">
        <v>6397</v>
      </c>
      <c r="Q2748" s="8">
        <v>4000</v>
      </c>
      <c r="R2748">
        <v>1</v>
      </c>
      <c r="S2748" s="8">
        <f>Table3[[#This Row],[Harga]]*Table3[[#This Row],[Quantity]]</f>
        <v>4000</v>
      </c>
      <c r="T2748">
        <v>0.2</v>
      </c>
      <c r="U2748" s="8">
        <f>Table3[[#This Row],[Discount]]*Table3[[#This Row],[Revenue]]</f>
        <v>800</v>
      </c>
      <c r="V2748" s="8">
        <f>Table3[[#This Row],[Revenue]]-Table3[[#This Row],[Total Discount]]</f>
        <v>3200</v>
      </c>
    </row>
    <row r="2749" spans="1:22" x14ac:dyDescent="0.35">
      <c r="A2749">
        <v>2745</v>
      </c>
      <c r="B2749" t="s">
        <v>6398</v>
      </c>
      <c r="C2749" s="5">
        <v>42651</v>
      </c>
      <c r="D2749" s="6">
        <v>2016</v>
      </c>
      <c r="E2749" s="5" t="s">
        <v>44</v>
      </c>
      <c r="F2749" s="7">
        <v>8</v>
      </c>
      <c r="G2749" t="s">
        <v>51</v>
      </c>
      <c r="H2749" t="s">
        <v>25</v>
      </c>
      <c r="I2749" t="s">
        <v>212</v>
      </c>
      <c r="J2749" t="s">
        <v>27</v>
      </c>
      <c r="K2749" t="s">
        <v>324</v>
      </c>
      <c r="L2749">
        <v>90036</v>
      </c>
      <c r="M2749" t="s">
        <v>6399</v>
      </c>
      <c r="N2749" t="s">
        <v>40</v>
      </c>
      <c r="O2749" t="s">
        <v>63</v>
      </c>
      <c r="P2749" t="s">
        <v>6400</v>
      </c>
      <c r="Q2749" s="8">
        <v>62000</v>
      </c>
      <c r="R2749">
        <v>2</v>
      </c>
      <c r="S2749" s="8">
        <f>Table3[[#This Row],[Harga]]*Table3[[#This Row],[Quantity]]</f>
        <v>124000</v>
      </c>
      <c r="T2749">
        <v>0</v>
      </c>
      <c r="U2749" s="8">
        <f>Table3[[#This Row],[Discount]]*Table3[[#This Row],[Revenue]]</f>
        <v>0</v>
      </c>
      <c r="V2749" s="8">
        <f>Table3[[#This Row],[Revenue]]-Table3[[#This Row],[Total Discount]]</f>
        <v>124000</v>
      </c>
    </row>
    <row r="2750" spans="1:22" x14ac:dyDescent="0.35">
      <c r="A2750">
        <v>2746</v>
      </c>
      <c r="B2750" t="s">
        <v>6401</v>
      </c>
      <c r="C2750" s="5">
        <v>42468</v>
      </c>
      <c r="D2750" s="6">
        <v>2016</v>
      </c>
      <c r="E2750" s="5" t="s">
        <v>58</v>
      </c>
      <c r="F2750" s="7">
        <v>8</v>
      </c>
      <c r="G2750" t="s">
        <v>24</v>
      </c>
      <c r="H2750" t="s">
        <v>139</v>
      </c>
      <c r="I2750" t="s">
        <v>1495</v>
      </c>
      <c r="J2750" t="s">
        <v>27</v>
      </c>
      <c r="K2750" t="s">
        <v>141</v>
      </c>
      <c r="L2750">
        <v>30080</v>
      </c>
      <c r="M2750" t="s">
        <v>4357</v>
      </c>
      <c r="N2750" t="s">
        <v>40</v>
      </c>
      <c r="O2750" t="s">
        <v>143</v>
      </c>
      <c r="P2750" t="s">
        <v>4358</v>
      </c>
      <c r="Q2750" s="8">
        <v>9000</v>
      </c>
      <c r="R2750">
        <v>4</v>
      </c>
      <c r="S2750" s="8">
        <f>Table3[[#This Row],[Harga]]*Table3[[#This Row],[Quantity]]</f>
        <v>36000</v>
      </c>
      <c r="T2750">
        <v>0</v>
      </c>
      <c r="U2750" s="8">
        <f>Table3[[#This Row],[Discount]]*Table3[[#This Row],[Revenue]]</f>
        <v>0</v>
      </c>
      <c r="V2750" s="8">
        <f>Table3[[#This Row],[Revenue]]-Table3[[#This Row],[Total Discount]]</f>
        <v>36000</v>
      </c>
    </row>
    <row r="2751" spans="1:22" x14ac:dyDescent="0.35">
      <c r="A2751">
        <v>2747</v>
      </c>
      <c r="B2751" t="s">
        <v>6402</v>
      </c>
      <c r="C2751" s="5">
        <v>42285</v>
      </c>
      <c r="D2751" s="6">
        <v>2015</v>
      </c>
      <c r="E2751" s="5" t="s">
        <v>44</v>
      </c>
      <c r="F2751" s="7">
        <v>8</v>
      </c>
      <c r="G2751" t="s">
        <v>24</v>
      </c>
      <c r="H2751" t="s">
        <v>25</v>
      </c>
      <c r="I2751" t="s">
        <v>475</v>
      </c>
      <c r="J2751" t="s">
        <v>27</v>
      </c>
      <c r="K2751" t="s">
        <v>193</v>
      </c>
      <c r="L2751">
        <v>94122</v>
      </c>
      <c r="M2751" t="s">
        <v>652</v>
      </c>
      <c r="N2751" t="s">
        <v>30</v>
      </c>
      <c r="O2751" t="s">
        <v>55</v>
      </c>
      <c r="P2751" t="s">
        <v>653</v>
      </c>
      <c r="Q2751" s="8">
        <v>88000</v>
      </c>
      <c r="R2751">
        <v>5</v>
      </c>
      <c r="S2751" s="8">
        <f>Table3[[#This Row],[Harga]]*Table3[[#This Row],[Quantity]]</f>
        <v>440000</v>
      </c>
      <c r="T2751">
        <v>0</v>
      </c>
      <c r="U2751" s="8">
        <f>Table3[[#This Row],[Discount]]*Table3[[#This Row],[Revenue]]</f>
        <v>0</v>
      </c>
      <c r="V2751" s="8">
        <f>Table3[[#This Row],[Revenue]]-Table3[[#This Row],[Total Discount]]</f>
        <v>440000</v>
      </c>
    </row>
    <row r="2752" spans="1:22" x14ac:dyDescent="0.35">
      <c r="A2752">
        <v>2748</v>
      </c>
      <c r="B2752" t="s">
        <v>6403</v>
      </c>
      <c r="C2752" s="5">
        <v>42870</v>
      </c>
      <c r="D2752" s="6">
        <v>2017</v>
      </c>
      <c r="E2752" s="5" t="s">
        <v>87</v>
      </c>
      <c r="F2752" s="7">
        <v>15</v>
      </c>
      <c r="G2752" t="s">
        <v>67</v>
      </c>
      <c r="H2752" t="s">
        <v>139</v>
      </c>
      <c r="I2752" t="s">
        <v>3110</v>
      </c>
      <c r="J2752" t="s">
        <v>27</v>
      </c>
      <c r="K2752" t="s">
        <v>82</v>
      </c>
      <c r="L2752">
        <v>60653</v>
      </c>
      <c r="M2752" t="s">
        <v>5789</v>
      </c>
      <c r="N2752" t="s">
        <v>40</v>
      </c>
      <c r="O2752" t="s">
        <v>63</v>
      </c>
      <c r="P2752" t="s">
        <v>5790</v>
      </c>
      <c r="Q2752" s="8">
        <v>213000</v>
      </c>
      <c r="R2752">
        <v>2</v>
      </c>
      <c r="S2752" s="8">
        <f>Table3[[#This Row],[Harga]]*Table3[[#This Row],[Quantity]]</f>
        <v>426000</v>
      </c>
      <c r="T2752">
        <v>0.2</v>
      </c>
      <c r="U2752" s="8">
        <f>Table3[[#This Row],[Discount]]*Table3[[#This Row],[Revenue]]</f>
        <v>85200</v>
      </c>
      <c r="V2752" s="8">
        <f>Table3[[#This Row],[Revenue]]-Table3[[#This Row],[Total Discount]]</f>
        <v>340800</v>
      </c>
    </row>
    <row r="2753" spans="1:22" x14ac:dyDescent="0.35">
      <c r="A2753">
        <v>2749</v>
      </c>
      <c r="B2753" t="s">
        <v>6404</v>
      </c>
      <c r="C2753" s="5">
        <v>41694</v>
      </c>
      <c r="D2753" s="6">
        <v>2014</v>
      </c>
      <c r="E2753" s="5" t="s">
        <v>344</v>
      </c>
      <c r="F2753" s="7">
        <v>24</v>
      </c>
      <c r="G2753" t="s">
        <v>51</v>
      </c>
      <c r="H2753" t="s">
        <v>25</v>
      </c>
      <c r="I2753" t="s">
        <v>1843</v>
      </c>
      <c r="J2753" t="s">
        <v>27</v>
      </c>
      <c r="K2753" t="s">
        <v>100</v>
      </c>
      <c r="L2753">
        <v>97504</v>
      </c>
      <c r="M2753" t="s">
        <v>4686</v>
      </c>
      <c r="N2753" t="s">
        <v>40</v>
      </c>
      <c r="O2753" t="s">
        <v>63</v>
      </c>
      <c r="P2753" t="s">
        <v>4687</v>
      </c>
      <c r="Q2753" s="8">
        <v>33000</v>
      </c>
      <c r="R2753">
        <v>4</v>
      </c>
      <c r="S2753" s="8">
        <f>Table3[[#This Row],[Harga]]*Table3[[#This Row],[Quantity]]</f>
        <v>132000</v>
      </c>
      <c r="T2753">
        <v>0.2</v>
      </c>
      <c r="U2753" s="8">
        <f>Table3[[#This Row],[Discount]]*Table3[[#This Row],[Revenue]]</f>
        <v>26400</v>
      </c>
      <c r="V2753" s="8">
        <f>Table3[[#This Row],[Revenue]]-Table3[[#This Row],[Total Discount]]</f>
        <v>105600</v>
      </c>
    </row>
    <row r="2754" spans="1:22" x14ac:dyDescent="0.35">
      <c r="A2754">
        <v>2750</v>
      </c>
      <c r="B2754" t="s">
        <v>6405</v>
      </c>
      <c r="C2754" s="5">
        <v>42154</v>
      </c>
      <c r="D2754" s="6">
        <v>2015</v>
      </c>
      <c r="E2754" s="5" t="s">
        <v>87</v>
      </c>
      <c r="F2754" s="7">
        <v>30</v>
      </c>
      <c r="G2754" t="s">
        <v>51</v>
      </c>
      <c r="H2754" t="s">
        <v>25</v>
      </c>
      <c r="I2754" t="s">
        <v>3847</v>
      </c>
      <c r="J2754" t="s">
        <v>27</v>
      </c>
      <c r="K2754" t="s">
        <v>283</v>
      </c>
      <c r="L2754">
        <v>10009</v>
      </c>
      <c r="M2754" t="s">
        <v>6406</v>
      </c>
      <c r="N2754" t="s">
        <v>135</v>
      </c>
      <c r="O2754" t="s">
        <v>136</v>
      </c>
      <c r="P2754" t="s">
        <v>6407</v>
      </c>
      <c r="Q2754" s="8">
        <v>240000</v>
      </c>
      <c r="R2754">
        <v>3</v>
      </c>
      <c r="S2754" s="8">
        <f>Table3[[#This Row],[Harga]]*Table3[[#This Row],[Quantity]]</f>
        <v>720000</v>
      </c>
      <c r="T2754">
        <v>0</v>
      </c>
      <c r="U2754" s="8">
        <f>Table3[[#This Row],[Discount]]*Table3[[#This Row],[Revenue]]</f>
        <v>0</v>
      </c>
      <c r="V2754" s="8">
        <f>Table3[[#This Row],[Revenue]]-Table3[[#This Row],[Total Discount]]</f>
        <v>720000</v>
      </c>
    </row>
    <row r="2755" spans="1:22" x14ac:dyDescent="0.35">
      <c r="A2755">
        <v>2751</v>
      </c>
      <c r="B2755" t="s">
        <v>6408</v>
      </c>
      <c r="C2755" s="5">
        <v>42692</v>
      </c>
      <c r="D2755" s="6">
        <v>2016</v>
      </c>
      <c r="E2755" s="5" t="s">
        <v>23</v>
      </c>
      <c r="F2755" s="7">
        <v>18</v>
      </c>
      <c r="G2755" t="s">
        <v>24</v>
      </c>
      <c r="H2755" t="s">
        <v>139</v>
      </c>
      <c r="I2755" t="s">
        <v>1693</v>
      </c>
      <c r="J2755" t="s">
        <v>37</v>
      </c>
      <c r="K2755" t="s">
        <v>324</v>
      </c>
      <c r="L2755">
        <v>35810</v>
      </c>
      <c r="M2755" t="s">
        <v>6333</v>
      </c>
      <c r="N2755" t="s">
        <v>135</v>
      </c>
      <c r="O2755" t="s">
        <v>162</v>
      </c>
      <c r="P2755" t="s">
        <v>6334</v>
      </c>
      <c r="Q2755" s="8">
        <v>1650000</v>
      </c>
      <c r="R2755">
        <v>4</v>
      </c>
      <c r="S2755" s="8">
        <f>Table3[[#This Row],[Harga]]*Table3[[#This Row],[Quantity]]</f>
        <v>6600000</v>
      </c>
      <c r="T2755">
        <v>0</v>
      </c>
      <c r="U2755" s="8">
        <f>Table3[[#This Row],[Discount]]*Table3[[#This Row],[Revenue]]</f>
        <v>0</v>
      </c>
      <c r="V2755" s="8">
        <f>Table3[[#This Row],[Revenue]]-Table3[[#This Row],[Total Discount]]</f>
        <v>6600000</v>
      </c>
    </row>
    <row r="2756" spans="1:22" x14ac:dyDescent="0.35">
      <c r="A2756">
        <v>2752</v>
      </c>
      <c r="B2756" t="s">
        <v>6409</v>
      </c>
      <c r="C2756" s="5">
        <v>43073</v>
      </c>
      <c r="D2756" s="6">
        <v>2017</v>
      </c>
      <c r="E2756" s="5" t="s">
        <v>66</v>
      </c>
      <c r="F2756" s="7">
        <v>4</v>
      </c>
      <c r="G2756" t="s">
        <v>24</v>
      </c>
      <c r="H2756" t="s">
        <v>25</v>
      </c>
      <c r="I2756" t="s">
        <v>499</v>
      </c>
      <c r="J2756" t="s">
        <v>37</v>
      </c>
      <c r="K2756" t="s">
        <v>53</v>
      </c>
      <c r="L2756">
        <v>19134</v>
      </c>
      <c r="M2756" t="s">
        <v>2639</v>
      </c>
      <c r="N2756" t="s">
        <v>30</v>
      </c>
      <c r="O2756" t="s">
        <v>108</v>
      </c>
      <c r="P2756" t="s">
        <v>2640</v>
      </c>
      <c r="Q2756" s="8">
        <v>48000</v>
      </c>
      <c r="R2756">
        <v>10</v>
      </c>
      <c r="S2756" s="8">
        <f>Table3[[#This Row],[Harga]]*Table3[[#This Row],[Quantity]]</f>
        <v>480000</v>
      </c>
      <c r="T2756">
        <v>0.3</v>
      </c>
      <c r="U2756" s="8">
        <f>Table3[[#This Row],[Discount]]*Table3[[#This Row],[Revenue]]</f>
        <v>144000</v>
      </c>
      <c r="V2756" s="8">
        <f>Table3[[#This Row],[Revenue]]-Table3[[#This Row],[Total Discount]]</f>
        <v>336000</v>
      </c>
    </row>
    <row r="2757" spans="1:22" x14ac:dyDescent="0.35">
      <c r="A2757">
        <v>2753</v>
      </c>
      <c r="B2757" t="s">
        <v>6410</v>
      </c>
      <c r="C2757" s="5">
        <v>42526</v>
      </c>
      <c r="D2757" s="6">
        <v>2016</v>
      </c>
      <c r="E2757" s="5" t="s">
        <v>34</v>
      </c>
      <c r="F2757" s="7">
        <v>5</v>
      </c>
      <c r="G2757" t="s">
        <v>24</v>
      </c>
      <c r="H2757" t="s">
        <v>59</v>
      </c>
      <c r="I2757" t="s">
        <v>1133</v>
      </c>
      <c r="J2757" t="s">
        <v>27</v>
      </c>
      <c r="K2757" t="s">
        <v>248</v>
      </c>
      <c r="L2757">
        <v>95051</v>
      </c>
      <c r="M2757" t="s">
        <v>3898</v>
      </c>
      <c r="N2757" t="s">
        <v>40</v>
      </c>
      <c r="O2757" t="s">
        <v>71</v>
      </c>
      <c r="P2757" t="s">
        <v>1947</v>
      </c>
      <c r="Q2757" s="8">
        <v>11000</v>
      </c>
      <c r="R2757">
        <v>6</v>
      </c>
      <c r="S2757" s="8">
        <f>Table3[[#This Row],[Harga]]*Table3[[#This Row],[Quantity]]</f>
        <v>66000</v>
      </c>
      <c r="T2757">
        <v>0.2</v>
      </c>
      <c r="U2757" s="8">
        <f>Table3[[#This Row],[Discount]]*Table3[[#This Row],[Revenue]]</f>
        <v>13200</v>
      </c>
      <c r="V2757" s="8">
        <f>Table3[[#This Row],[Revenue]]-Table3[[#This Row],[Total Discount]]</f>
        <v>52800</v>
      </c>
    </row>
    <row r="2758" spans="1:22" x14ac:dyDescent="0.35">
      <c r="A2758">
        <v>2754</v>
      </c>
      <c r="B2758" t="s">
        <v>6411</v>
      </c>
      <c r="C2758" s="5">
        <v>42714</v>
      </c>
      <c r="D2758" s="6">
        <v>2016</v>
      </c>
      <c r="E2758" s="5" t="s">
        <v>66</v>
      </c>
      <c r="F2758" s="7">
        <v>10</v>
      </c>
      <c r="G2758" t="s">
        <v>35</v>
      </c>
      <c r="H2758" t="s">
        <v>25</v>
      </c>
      <c r="I2758" t="s">
        <v>1548</v>
      </c>
      <c r="J2758" t="s">
        <v>75</v>
      </c>
      <c r="K2758" t="s">
        <v>283</v>
      </c>
      <c r="L2758">
        <v>90805</v>
      </c>
      <c r="M2758" t="s">
        <v>2754</v>
      </c>
      <c r="N2758" t="s">
        <v>40</v>
      </c>
      <c r="O2758" t="s">
        <v>63</v>
      </c>
      <c r="P2758" t="s">
        <v>2755</v>
      </c>
      <c r="Q2758" s="8">
        <v>34000</v>
      </c>
      <c r="R2758">
        <v>12</v>
      </c>
      <c r="S2758" s="8">
        <f>Table3[[#This Row],[Harga]]*Table3[[#This Row],[Quantity]]</f>
        <v>408000</v>
      </c>
      <c r="T2758">
        <v>0</v>
      </c>
      <c r="U2758" s="8">
        <f>Table3[[#This Row],[Discount]]*Table3[[#This Row],[Revenue]]</f>
        <v>0</v>
      </c>
      <c r="V2758" s="8">
        <f>Table3[[#This Row],[Revenue]]-Table3[[#This Row],[Total Discount]]</f>
        <v>408000</v>
      </c>
    </row>
    <row r="2759" spans="1:22" x14ac:dyDescent="0.35">
      <c r="A2759">
        <v>2755</v>
      </c>
      <c r="B2759" t="s">
        <v>6412</v>
      </c>
      <c r="C2759" s="5">
        <v>42855</v>
      </c>
      <c r="D2759" s="6">
        <v>2017</v>
      </c>
      <c r="E2759" s="5" t="s">
        <v>58</v>
      </c>
      <c r="F2759" s="7">
        <v>30</v>
      </c>
      <c r="G2759" t="s">
        <v>67</v>
      </c>
      <c r="H2759" t="s">
        <v>139</v>
      </c>
      <c r="I2759" t="s">
        <v>523</v>
      </c>
      <c r="J2759" t="s">
        <v>37</v>
      </c>
      <c r="K2759" t="s">
        <v>222</v>
      </c>
      <c r="L2759">
        <v>90008</v>
      </c>
      <c r="M2759" t="s">
        <v>643</v>
      </c>
      <c r="N2759" t="s">
        <v>40</v>
      </c>
      <c r="O2759" t="s">
        <v>96</v>
      </c>
      <c r="P2759" t="s">
        <v>644</v>
      </c>
      <c r="Q2759" s="8">
        <v>5000</v>
      </c>
      <c r="R2759">
        <v>2</v>
      </c>
      <c r="S2759" s="8">
        <f>Table3[[#This Row],[Harga]]*Table3[[#This Row],[Quantity]]</f>
        <v>10000</v>
      </c>
      <c r="T2759">
        <v>0</v>
      </c>
      <c r="U2759" s="8">
        <f>Table3[[#This Row],[Discount]]*Table3[[#This Row],[Revenue]]</f>
        <v>0</v>
      </c>
      <c r="V2759" s="8">
        <f>Table3[[#This Row],[Revenue]]-Table3[[#This Row],[Total Discount]]</f>
        <v>10000</v>
      </c>
    </row>
    <row r="2760" spans="1:22" x14ac:dyDescent="0.35">
      <c r="A2760">
        <v>2756</v>
      </c>
      <c r="B2760" t="s">
        <v>6413</v>
      </c>
      <c r="C2760" s="5">
        <v>42849</v>
      </c>
      <c r="D2760" s="6">
        <v>2017</v>
      </c>
      <c r="E2760" s="5" t="s">
        <v>58</v>
      </c>
      <c r="F2760" s="7">
        <v>24</v>
      </c>
      <c r="G2760" t="s">
        <v>24</v>
      </c>
      <c r="H2760" t="s">
        <v>25</v>
      </c>
      <c r="I2760" t="s">
        <v>2298</v>
      </c>
      <c r="J2760" t="s">
        <v>75</v>
      </c>
      <c r="K2760" t="s">
        <v>100</v>
      </c>
      <c r="L2760">
        <v>93101</v>
      </c>
      <c r="M2760" t="s">
        <v>4677</v>
      </c>
      <c r="N2760" t="s">
        <v>40</v>
      </c>
      <c r="O2760" t="s">
        <v>180</v>
      </c>
      <c r="P2760" t="s">
        <v>4678</v>
      </c>
      <c r="Q2760" s="8">
        <v>2000</v>
      </c>
      <c r="R2760">
        <v>1</v>
      </c>
      <c r="S2760" s="8">
        <f>Table3[[#This Row],[Harga]]*Table3[[#This Row],[Quantity]]</f>
        <v>2000</v>
      </c>
      <c r="T2760">
        <v>0</v>
      </c>
      <c r="U2760" s="8">
        <f>Table3[[#This Row],[Discount]]*Table3[[#This Row],[Revenue]]</f>
        <v>0</v>
      </c>
      <c r="V2760" s="8">
        <f>Table3[[#This Row],[Revenue]]-Table3[[#This Row],[Total Discount]]</f>
        <v>2000</v>
      </c>
    </row>
    <row r="2761" spans="1:22" x14ac:dyDescent="0.35">
      <c r="A2761">
        <v>2757</v>
      </c>
      <c r="B2761" t="s">
        <v>6414</v>
      </c>
      <c r="C2761" s="5">
        <v>42132</v>
      </c>
      <c r="D2761" s="6">
        <v>2015</v>
      </c>
      <c r="E2761" s="5" t="s">
        <v>87</v>
      </c>
      <c r="F2761" s="7">
        <v>8</v>
      </c>
      <c r="G2761" t="s">
        <v>51</v>
      </c>
      <c r="H2761" t="s">
        <v>25</v>
      </c>
      <c r="I2761" t="s">
        <v>2241</v>
      </c>
      <c r="J2761" t="s">
        <v>75</v>
      </c>
      <c r="K2761" t="s">
        <v>69</v>
      </c>
      <c r="L2761">
        <v>10009</v>
      </c>
      <c r="M2761" t="s">
        <v>3950</v>
      </c>
      <c r="N2761" t="s">
        <v>40</v>
      </c>
      <c r="O2761" t="s">
        <v>63</v>
      </c>
      <c r="P2761" t="s">
        <v>3951</v>
      </c>
      <c r="Q2761" s="8">
        <v>31000</v>
      </c>
      <c r="R2761">
        <v>2</v>
      </c>
      <c r="S2761" s="8">
        <f>Table3[[#This Row],[Harga]]*Table3[[#This Row],[Quantity]]</f>
        <v>62000</v>
      </c>
      <c r="T2761">
        <v>0</v>
      </c>
      <c r="U2761" s="8">
        <f>Table3[[#This Row],[Discount]]*Table3[[#This Row],[Revenue]]</f>
        <v>0</v>
      </c>
      <c r="V2761" s="8">
        <f>Table3[[#This Row],[Revenue]]-Table3[[#This Row],[Total Discount]]</f>
        <v>62000</v>
      </c>
    </row>
    <row r="2762" spans="1:22" x14ac:dyDescent="0.35">
      <c r="A2762">
        <v>2758</v>
      </c>
      <c r="B2762" t="s">
        <v>6415</v>
      </c>
      <c r="C2762" s="5">
        <v>42094</v>
      </c>
      <c r="D2762" s="6">
        <v>2015</v>
      </c>
      <c r="E2762" s="5" t="s">
        <v>159</v>
      </c>
      <c r="F2762" s="7">
        <v>31</v>
      </c>
      <c r="G2762" t="s">
        <v>35</v>
      </c>
      <c r="H2762" t="s">
        <v>25</v>
      </c>
      <c r="I2762" t="s">
        <v>3572</v>
      </c>
      <c r="J2762" t="s">
        <v>37</v>
      </c>
      <c r="K2762" t="s">
        <v>324</v>
      </c>
      <c r="L2762">
        <v>32216</v>
      </c>
      <c r="M2762" t="s">
        <v>1152</v>
      </c>
      <c r="N2762" t="s">
        <v>135</v>
      </c>
      <c r="O2762" t="s">
        <v>136</v>
      </c>
      <c r="P2762" t="s">
        <v>1153</v>
      </c>
      <c r="Q2762" s="8">
        <v>120000</v>
      </c>
      <c r="R2762">
        <v>5</v>
      </c>
      <c r="S2762" s="8">
        <f>Table3[[#This Row],[Harga]]*Table3[[#This Row],[Quantity]]</f>
        <v>600000</v>
      </c>
      <c r="T2762">
        <v>0.2</v>
      </c>
      <c r="U2762" s="8">
        <f>Table3[[#This Row],[Discount]]*Table3[[#This Row],[Revenue]]</f>
        <v>120000</v>
      </c>
      <c r="V2762" s="8">
        <f>Table3[[#This Row],[Revenue]]-Table3[[#This Row],[Total Discount]]</f>
        <v>480000</v>
      </c>
    </row>
    <row r="2763" spans="1:22" x14ac:dyDescent="0.35">
      <c r="A2763">
        <v>2759</v>
      </c>
      <c r="B2763" t="s">
        <v>6416</v>
      </c>
      <c r="C2763" s="5">
        <v>42953</v>
      </c>
      <c r="D2763" s="6">
        <v>2017</v>
      </c>
      <c r="E2763" s="5" t="s">
        <v>93</v>
      </c>
      <c r="F2763" s="7">
        <v>6</v>
      </c>
      <c r="G2763" t="s">
        <v>51</v>
      </c>
      <c r="H2763" t="s">
        <v>139</v>
      </c>
      <c r="I2763" t="s">
        <v>2164</v>
      </c>
      <c r="J2763" t="s">
        <v>37</v>
      </c>
      <c r="K2763" t="s">
        <v>248</v>
      </c>
      <c r="L2763">
        <v>75104</v>
      </c>
      <c r="M2763" t="s">
        <v>5921</v>
      </c>
      <c r="N2763" t="s">
        <v>40</v>
      </c>
      <c r="O2763" t="s">
        <v>63</v>
      </c>
      <c r="P2763" t="s">
        <v>5922</v>
      </c>
      <c r="Q2763" s="8">
        <v>97000</v>
      </c>
      <c r="R2763">
        <v>3</v>
      </c>
      <c r="S2763" s="8">
        <f>Table3[[#This Row],[Harga]]*Table3[[#This Row],[Quantity]]</f>
        <v>291000</v>
      </c>
      <c r="T2763">
        <v>0.2</v>
      </c>
      <c r="U2763" s="8">
        <f>Table3[[#This Row],[Discount]]*Table3[[#This Row],[Revenue]]</f>
        <v>58200</v>
      </c>
      <c r="V2763" s="8">
        <f>Table3[[#This Row],[Revenue]]-Table3[[#This Row],[Total Discount]]</f>
        <v>232800</v>
      </c>
    </row>
    <row r="2764" spans="1:22" x14ac:dyDescent="0.35">
      <c r="A2764">
        <v>2760</v>
      </c>
      <c r="B2764" t="s">
        <v>6417</v>
      </c>
      <c r="C2764" s="5">
        <v>43071</v>
      </c>
      <c r="D2764" s="6">
        <v>2017</v>
      </c>
      <c r="E2764" s="5" t="s">
        <v>66</v>
      </c>
      <c r="F2764" s="7">
        <v>2</v>
      </c>
      <c r="G2764" t="s">
        <v>51</v>
      </c>
      <c r="H2764" t="s">
        <v>25</v>
      </c>
      <c r="I2764" t="s">
        <v>6418</v>
      </c>
      <c r="J2764" t="s">
        <v>27</v>
      </c>
      <c r="K2764" t="s">
        <v>188</v>
      </c>
      <c r="L2764">
        <v>68104</v>
      </c>
      <c r="M2764" t="s">
        <v>6406</v>
      </c>
      <c r="N2764" t="s">
        <v>135</v>
      </c>
      <c r="O2764" t="s">
        <v>136</v>
      </c>
      <c r="P2764" t="s">
        <v>6419</v>
      </c>
      <c r="Q2764" s="8">
        <v>240000</v>
      </c>
      <c r="R2764">
        <v>4</v>
      </c>
      <c r="S2764" s="8">
        <f>Table3[[#This Row],[Harga]]*Table3[[#This Row],[Quantity]]</f>
        <v>960000</v>
      </c>
      <c r="T2764">
        <v>0</v>
      </c>
      <c r="U2764" s="8">
        <f>Table3[[#This Row],[Discount]]*Table3[[#This Row],[Revenue]]</f>
        <v>0</v>
      </c>
      <c r="V2764" s="8">
        <f>Table3[[#This Row],[Revenue]]-Table3[[#This Row],[Total Discount]]</f>
        <v>960000</v>
      </c>
    </row>
    <row r="2765" spans="1:22" x14ac:dyDescent="0.35">
      <c r="A2765">
        <v>2761</v>
      </c>
      <c r="B2765" t="s">
        <v>6420</v>
      </c>
      <c r="C2765" s="5">
        <v>42527</v>
      </c>
      <c r="D2765" s="6">
        <v>2016</v>
      </c>
      <c r="E2765" s="5" t="s">
        <v>34</v>
      </c>
      <c r="F2765" s="7">
        <v>6</v>
      </c>
      <c r="G2765" t="s">
        <v>51</v>
      </c>
      <c r="H2765" t="s">
        <v>139</v>
      </c>
      <c r="I2765" t="s">
        <v>1151</v>
      </c>
      <c r="J2765" t="s">
        <v>27</v>
      </c>
      <c r="K2765" t="s">
        <v>236</v>
      </c>
      <c r="L2765">
        <v>72209</v>
      </c>
      <c r="M2765" t="s">
        <v>3095</v>
      </c>
      <c r="N2765" t="s">
        <v>135</v>
      </c>
      <c r="O2765" t="s">
        <v>162</v>
      </c>
      <c r="P2765" t="s">
        <v>3096</v>
      </c>
      <c r="Q2765" s="8">
        <v>96000</v>
      </c>
      <c r="R2765">
        <v>6</v>
      </c>
      <c r="S2765" s="8">
        <f>Table3[[#This Row],[Harga]]*Table3[[#This Row],[Quantity]]</f>
        <v>576000</v>
      </c>
      <c r="T2765">
        <v>0</v>
      </c>
      <c r="U2765" s="8">
        <f>Table3[[#This Row],[Discount]]*Table3[[#This Row],[Revenue]]</f>
        <v>0</v>
      </c>
      <c r="V2765" s="8">
        <f>Table3[[#This Row],[Revenue]]-Table3[[#This Row],[Total Discount]]</f>
        <v>576000</v>
      </c>
    </row>
    <row r="2766" spans="1:22" x14ac:dyDescent="0.35">
      <c r="A2766">
        <v>2762</v>
      </c>
      <c r="B2766" t="s">
        <v>6421</v>
      </c>
      <c r="C2766" s="5">
        <v>42107</v>
      </c>
      <c r="D2766" s="6">
        <v>2015</v>
      </c>
      <c r="E2766" s="5" t="s">
        <v>58</v>
      </c>
      <c r="F2766" s="7">
        <v>13</v>
      </c>
      <c r="G2766" t="s">
        <v>24</v>
      </c>
      <c r="H2766" t="s">
        <v>139</v>
      </c>
      <c r="I2766" t="s">
        <v>955</v>
      </c>
      <c r="J2766" t="s">
        <v>27</v>
      </c>
      <c r="K2766" t="s">
        <v>354</v>
      </c>
      <c r="L2766">
        <v>68701</v>
      </c>
      <c r="M2766" t="s">
        <v>1606</v>
      </c>
      <c r="N2766" t="s">
        <v>40</v>
      </c>
      <c r="O2766" t="s">
        <v>71</v>
      </c>
      <c r="P2766" t="s">
        <v>1607</v>
      </c>
      <c r="Q2766" s="8">
        <v>14000</v>
      </c>
      <c r="R2766">
        <v>3</v>
      </c>
      <c r="S2766" s="8">
        <f>Table3[[#This Row],[Harga]]*Table3[[#This Row],[Quantity]]</f>
        <v>42000</v>
      </c>
      <c r="T2766">
        <v>0</v>
      </c>
      <c r="U2766" s="8">
        <f>Table3[[#This Row],[Discount]]*Table3[[#This Row],[Revenue]]</f>
        <v>0</v>
      </c>
      <c r="V2766" s="8">
        <f>Table3[[#This Row],[Revenue]]-Table3[[#This Row],[Total Discount]]</f>
        <v>42000</v>
      </c>
    </row>
    <row r="2767" spans="1:22" x14ac:dyDescent="0.35">
      <c r="A2767">
        <v>2763</v>
      </c>
      <c r="B2767" t="s">
        <v>6422</v>
      </c>
      <c r="C2767" s="5">
        <v>42877</v>
      </c>
      <c r="D2767" s="6">
        <v>2017</v>
      </c>
      <c r="E2767" s="5" t="s">
        <v>87</v>
      </c>
      <c r="F2767" s="7">
        <v>22</v>
      </c>
      <c r="G2767" t="s">
        <v>51</v>
      </c>
      <c r="H2767" t="s">
        <v>139</v>
      </c>
      <c r="I2767" t="s">
        <v>491</v>
      </c>
      <c r="J2767" t="s">
        <v>27</v>
      </c>
      <c r="K2767" t="s">
        <v>193</v>
      </c>
      <c r="L2767">
        <v>60653</v>
      </c>
      <c r="M2767" t="s">
        <v>214</v>
      </c>
      <c r="N2767" t="s">
        <v>30</v>
      </c>
      <c r="O2767" t="s">
        <v>108</v>
      </c>
      <c r="P2767" t="s">
        <v>215</v>
      </c>
      <c r="Q2767" s="8">
        <v>832000</v>
      </c>
      <c r="R2767">
        <v>2</v>
      </c>
      <c r="S2767" s="8">
        <f>Table3[[#This Row],[Harga]]*Table3[[#This Row],[Quantity]]</f>
        <v>1664000</v>
      </c>
      <c r="T2767">
        <v>0.3</v>
      </c>
      <c r="U2767" s="8">
        <f>Table3[[#This Row],[Discount]]*Table3[[#This Row],[Revenue]]</f>
        <v>499200</v>
      </c>
      <c r="V2767" s="8">
        <f>Table3[[#This Row],[Revenue]]-Table3[[#This Row],[Total Discount]]</f>
        <v>1164800</v>
      </c>
    </row>
    <row r="2768" spans="1:22" x14ac:dyDescent="0.35">
      <c r="A2768">
        <v>2764</v>
      </c>
      <c r="B2768" t="s">
        <v>6423</v>
      </c>
      <c r="C2768" s="5">
        <v>42723</v>
      </c>
      <c r="D2768" s="6">
        <v>2016</v>
      </c>
      <c r="E2768" s="5" t="s">
        <v>66</v>
      </c>
      <c r="F2768" s="7">
        <v>19</v>
      </c>
      <c r="G2768" t="s">
        <v>51</v>
      </c>
      <c r="H2768" t="s">
        <v>25</v>
      </c>
      <c r="I2768" t="s">
        <v>155</v>
      </c>
      <c r="J2768" t="s">
        <v>37</v>
      </c>
      <c r="K2768" t="s">
        <v>222</v>
      </c>
      <c r="L2768">
        <v>85705</v>
      </c>
      <c r="M2768" t="s">
        <v>6424</v>
      </c>
      <c r="N2768" t="s">
        <v>30</v>
      </c>
      <c r="O2768" t="s">
        <v>48</v>
      </c>
      <c r="P2768" t="s">
        <v>6425</v>
      </c>
      <c r="Q2768" s="8">
        <v>456000</v>
      </c>
      <c r="R2768">
        <v>6</v>
      </c>
      <c r="S2768" s="8">
        <f>Table3[[#This Row],[Harga]]*Table3[[#This Row],[Quantity]]</f>
        <v>2736000</v>
      </c>
      <c r="T2768">
        <v>0.5</v>
      </c>
      <c r="U2768" s="8">
        <f>Table3[[#This Row],[Discount]]*Table3[[#This Row],[Revenue]]</f>
        <v>1368000</v>
      </c>
      <c r="V2768" s="8">
        <f>Table3[[#This Row],[Revenue]]-Table3[[#This Row],[Total Discount]]</f>
        <v>1368000</v>
      </c>
    </row>
    <row r="2769" spans="1:22" x14ac:dyDescent="0.35">
      <c r="A2769">
        <v>2765</v>
      </c>
      <c r="B2769" t="s">
        <v>6426</v>
      </c>
      <c r="C2769" s="5">
        <v>43000</v>
      </c>
      <c r="D2769" s="6">
        <v>2017</v>
      </c>
      <c r="E2769" s="5" t="s">
        <v>111</v>
      </c>
      <c r="F2769" s="7">
        <v>22</v>
      </c>
      <c r="G2769" t="s">
        <v>51</v>
      </c>
      <c r="H2769" t="s">
        <v>25</v>
      </c>
      <c r="I2769" t="s">
        <v>2298</v>
      </c>
      <c r="J2769" t="s">
        <v>75</v>
      </c>
      <c r="K2769" t="s">
        <v>545</v>
      </c>
      <c r="L2769">
        <v>3301</v>
      </c>
      <c r="M2769" t="s">
        <v>2182</v>
      </c>
      <c r="N2769" t="s">
        <v>40</v>
      </c>
      <c r="O2769" t="s">
        <v>84</v>
      </c>
      <c r="P2769" t="s">
        <v>2183</v>
      </c>
      <c r="Q2769" s="8">
        <v>27000</v>
      </c>
      <c r="R2769">
        <v>5</v>
      </c>
      <c r="S2769" s="8">
        <f>Table3[[#This Row],[Harga]]*Table3[[#This Row],[Quantity]]</f>
        <v>135000</v>
      </c>
      <c r="T2769">
        <v>0</v>
      </c>
      <c r="U2769" s="8">
        <f>Table3[[#This Row],[Discount]]*Table3[[#This Row],[Revenue]]</f>
        <v>0</v>
      </c>
      <c r="V2769" s="8">
        <f>Table3[[#This Row],[Revenue]]-Table3[[#This Row],[Total Discount]]</f>
        <v>135000</v>
      </c>
    </row>
    <row r="2770" spans="1:22" x14ac:dyDescent="0.35">
      <c r="A2770">
        <v>2766</v>
      </c>
      <c r="B2770" t="s">
        <v>6427</v>
      </c>
      <c r="C2770" s="5">
        <v>42985</v>
      </c>
      <c r="D2770" s="6">
        <v>2017</v>
      </c>
      <c r="E2770" s="5" t="s">
        <v>111</v>
      </c>
      <c r="F2770" s="7">
        <v>7</v>
      </c>
      <c r="G2770" t="s">
        <v>35</v>
      </c>
      <c r="H2770" t="s">
        <v>25</v>
      </c>
      <c r="I2770" t="s">
        <v>3439</v>
      </c>
      <c r="J2770" t="s">
        <v>27</v>
      </c>
      <c r="K2770" t="s">
        <v>127</v>
      </c>
      <c r="L2770">
        <v>84020</v>
      </c>
      <c r="M2770" t="s">
        <v>6428</v>
      </c>
      <c r="N2770" t="s">
        <v>30</v>
      </c>
      <c r="O2770" t="s">
        <v>55</v>
      </c>
      <c r="P2770" t="s">
        <v>6429</v>
      </c>
      <c r="Q2770" s="8">
        <v>26000</v>
      </c>
      <c r="R2770">
        <v>2</v>
      </c>
      <c r="S2770" s="8">
        <f>Table3[[#This Row],[Harga]]*Table3[[#This Row],[Quantity]]</f>
        <v>52000</v>
      </c>
      <c r="T2770">
        <v>0</v>
      </c>
      <c r="U2770" s="8">
        <f>Table3[[#This Row],[Discount]]*Table3[[#This Row],[Revenue]]</f>
        <v>0</v>
      </c>
      <c r="V2770" s="8">
        <f>Table3[[#This Row],[Revenue]]-Table3[[#This Row],[Total Discount]]</f>
        <v>52000</v>
      </c>
    </row>
    <row r="2771" spans="1:22" x14ac:dyDescent="0.35">
      <c r="A2771">
        <v>2767</v>
      </c>
      <c r="B2771" t="s">
        <v>6430</v>
      </c>
      <c r="C2771" s="5">
        <v>41971</v>
      </c>
      <c r="D2771" s="6">
        <v>2014</v>
      </c>
      <c r="E2771" s="5" t="s">
        <v>23</v>
      </c>
      <c r="F2771" s="7">
        <v>28</v>
      </c>
      <c r="G2771" t="s">
        <v>67</v>
      </c>
      <c r="H2771" t="s">
        <v>25</v>
      </c>
      <c r="I2771" t="s">
        <v>2586</v>
      </c>
      <c r="J2771" t="s">
        <v>27</v>
      </c>
      <c r="K2771" t="s">
        <v>213</v>
      </c>
      <c r="L2771">
        <v>94109</v>
      </c>
      <c r="M2771" t="s">
        <v>2218</v>
      </c>
      <c r="N2771" t="s">
        <v>40</v>
      </c>
      <c r="O2771" t="s">
        <v>78</v>
      </c>
      <c r="P2771" t="s">
        <v>2219</v>
      </c>
      <c r="Q2771" s="8">
        <v>73000</v>
      </c>
      <c r="R2771">
        <v>3</v>
      </c>
      <c r="S2771" s="8">
        <f>Table3[[#This Row],[Harga]]*Table3[[#This Row],[Quantity]]</f>
        <v>219000</v>
      </c>
      <c r="T2771">
        <v>0</v>
      </c>
      <c r="U2771" s="8">
        <f>Table3[[#This Row],[Discount]]*Table3[[#This Row],[Revenue]]</f>
        <v>0</v>
      </c>
      <c r="V2771" s="8">
        <f>Table3[[#This Row],[Revenue]]-Table3[[#This Row],[Total Discount]]</f>
        <v>219000</v>
      </c>
    </row>
    <row r="2772" spans="1:22" x14ac:dyDescent="0.35">
      <c r="A2772">
        <v>2768</v>
      </c>
      <c r="B2772" t="s">
        <v>6431</v>
      </c>
      <c r="C2772" s="5">
        <v>41955</v>
      </c>
      <c r="D2772" s="6">
        <v>2014</v>
      </c>
      <c r="E2772" s="5" t="s">
        <v>23</v>
      </c>
      <c r="F2772" s="7">
        <v>12</v>
      </c>
      <c r="G2772" t="s">
        <v>51</v>
      </c>
      <c r="H2772" t="s">
        <v>25</v>
      </c>
      <c r="I2772" t="s">
        <v>4863</v>
      </c>
      <c r="J2772" t="s">
        <v>37</v>
      </c>
      <c r="K2772" t="s">
        <v>46</v>
      </c>
      <c r="L2772">
        <v>77036</v>
      </c>
      <c r="M2772" t="s">
        <v>4501</v>
      </c>
      <c r="N2772" t="s">
        <v>40</v>
      </c>
      <c r="O2772" t="s">
        <v>96</v>
      </c>
      <c r="P2772" t="s">
        <v>4502</v>
      </c>
      <c r="Q2772" s="8">
        <v>19000</v>
      </c>
      <c r="R2772">
        <v>1</v>
      </c>
      <c r="S2772" s="8">
        <f>Table3[[#This Row],[Harga]]*Table3[[#This Row],[Quantity]]</f>
        <v>19000</v>
      </c>
      <c r="T2772">
        <v>0.2</v>
      </c>
      <c r="U2772" s="8">
        <f>Table3[[#This Row],[Discount]]*Table3[[#This Row],[Revenue]]</f>
        <v>3800</v>
      </c>
      <c r="V2772" s="8">
        <f>Table3[[#This Row],[Revenue]]-Table3[[#This Row],[Total Discount]]</f>
        <v>15200</v>
      </c>
    </row>
    <row r="2773" spans="1:22" x14ac:dyDescent="0.35">
      <c r="A2773">
        <v>2769</v>
      </c>
      <c r="B2773" t="s">
        <v>6432</v>
      </c>
      <c r="C2773" s="5">
        <v>43010</v>
      </c>
      <c r="D2773" s="6">
        <v>2017</v>
      </c>
      <c r="E2773" s="5" t="s">
        <v>44</v>
      </c>
      <c r="F2773" s="7">
        <v>2</v>
      </c>
      <c r="G2773" t="s">
        <v>67</v>
      </c>
      <c r="H2773" t="s">
        <v>25</v>
      </c>
      <c r="I2773" t="s">
        <v>2471</v>
      </c>
      <c r="J2773" t="s">
        <v>37</v>
      </c>
      <c r="K2773" t="s">
        <v>193</v>
      </c>
      <c r="L2773">
        <v>36116</v>
      </c>
      <c r="M2773" t="s">
        <v>6433</v>
      </c>
      <c r="N2773" t="s">
        <v>30</v>
      </c>
      <c r="O2773" t="s">
        <v>55</v>
      </c>
      <c r="P2773" t="s">
        <v>6434</v>
      </c>
      <c r="Q2773" s="8">
        <v>11000</v>
      </c>
      <c r="R2773">
        <v>2</v>
      </c>
      <c r="S2773" s="8">
        <f>Table3[[#This Row],[Harga]]*Table3[[#This Row],[Quantity]]</f>
        <v>22000</v>
      </c>
      <c r="T2773">
        <v>0</v>
      </c>
      <c r="U2773" s="8">
        <f>Table3[[#This Row],[Discount]]*Table3[[#This Row],[Revenue]]</f>
        <v>0</v>
      </c>
      <c r="V2773" s="8">
        <f>Table3[[#This Row],[Revenue]]-Table3[[#This Row],[Total Discount]]</f>
        <v>22000</v>
      </c>
    </row>
    <row r="2774" spans="1:22" x14ac:dyDescent="0.35">
      <c r="A2774">
        <v>2770</v>
      </c>
      <c r="B2774" t="s">
        <v>6435</v>
      </c>
      <c r="C2774" s="5">
        <v>42352</v>
      </c>
      <c r="D2774" s="6">
        <v>2015</v>
      </c>
      <c r="E2774" s="5" t="s">
        <v>66</v>
      </c>
      <c r="F2774" s="7">
        <v>14</v>
      </c>
      <c r="G2774" t="s">
        <v>67</v>
      </c>
      <c r="H2774" t="s">
        <v>25</v>
      </c>
      <c r="I2774" t="s">
        <v>2423</v>
      </c>
      <c r="J2774" t="s">
        <v>37</v>
      </c>
      <c r="K2774" t="s">
        <v>329</v>
      </c>
      <c r="L2774">
        <v>39212</v>
      </c>
      <c r="M2774" t="s">
        <v>3881</v>
      </c>
      <c r="N2774" t="s">
        <v>30</v>
      </c>
      <c r="O2774" t="s">
        <v>55</v>
      </c>
      <c r="P2774" t="s">
        <v>3882</v>
      </c>
      <c r="Q2774" s="8">
        <v>5000</v>
      </c>
      <c r="R2774">
        <v>2</v>
      </c>
      <c r="S2774" s="8">
        <f>Table3[[#This Row],[Harga]]*Table3[[#This Row],[Quantity]]</f>
        <v>10000</v>
      </c>
      <c r="T2774">
        <v>0</v>
      </c>
      <c r="U2774" s="8">
        <f>Table3[[#This Row],[Discount]]*Table3[[#This Row],[Revenue]]</f>
        <v>0</v>
      </c>
      <c r="V2774" s="8">
        <f>Table3[[#This Row],[Revenue]]-Table3[[#This Row],[Total Discount]]</f>
        <v>10000</v>
      </c>
    </row>
    <row r="2775" spans="1:22" x14ac:dyDescent="0.35">
      <c r="A2775">
        <v>2771</v>
      </c>
      <c r="B2775" t="s">
        <v>6436</v>
      </c>
      <c r="C2775" s="5">
        <v>42344</v>
      </c>
      <c r="D2775" s="6">
        <v>2015</v>
      </c>
      <c r="E2775" s="5" t="s">
        <v>66</v>
      </c>
      <c r="F2775" s="7">
        <v>6</v>
      </c>
      <c r="G2775" t="s">
        <v>67</v>
      </c>
      <c r="H2775" t="s">
        <v>139</v>
      </c>
      <c r="I2775" t="s">
        <v>3332</v>
      </c>
      <c r="J2775" t="s">
        <v>27</v>
      </c>
      <c r="K2775" t="s">
        <v>118</v>
      </c>
      <c r="L2775">
        <v>89031</v>
      </c>
      <c r="M2775" t="s">
        <v>6437</v>
      </c>
      <c r="N2775" t="s">
        <v>40</v>
      </c>
      <c r="O2775" t="s">
        <v>63</v>
      </c>
      <c r="P2775" t="s">
        <v>6438</v>
      </c>
      <c r="Q2775" s="8">
        <v>7000</v>
      </c>
      <c r="R2775">
        <v>1</v>
      </c>
      <c r="S2775" s="8">
        <f>Table3[[#This Row],[Harga]]*Table3[[#This Row],[Quantity]]</f>
        <v>7000</v>
      </c>
      <c r="T2775">
        <v>0</v>
      </c>
      <c r="U2775" s="8">
        <f>Table3[[#This Row],[Discount]]*Table3[[#This Row],[Revenue]]</f>
        <v>0</v>
      </c>
      <c r="V2775" s="8">
        <f>Table3[[#This Row],[Revenue]]-Table3[[#This Row],[Total Discount]]</f>
        <v>7000</v>
      </c>
    </row>
    <row r="2776" spans="1:22" x14ac:dyDescent="0.35">
      <c r="A2776">
        <v>2772</v>
      </c>
      <c r="B2776" t="s">
        <v>6439</v>
      </c>
      <c r="C2776" s="5">
        <v>42825</v>
      </c>
      <c r="D2776" s="6">
        <v>2017</v>
      </c>
      <c r="E2776" s="5" t="s">
        <v>159</v>
      </c>
      <c r="F2776" s="7">
        <v>31</v>
      </c>
      <c r="G2776" t="s">
        <v>67</v>
      </c>
      <c r="H2776" t="s">
        <v>139</v>
      </c>
      <c r="I2776" t="s">
        <v>2862</v>
      </c>
      <c r="J2776" t="s">
        <v>37</v>
      </c>
      <c r="K2776" t="s">
        <v>61</v>
      </c>
      <c r="L2776">
        <v>30318</v>
      </c>
      <c r="M2776" t="s">
        <v>6440</v>
      </c>
      <c r="N2776" t="s">
        <v>40</v>
      </c>
      <c r="O2776" t="s">
        <v>71</v>
      </c>
      <c r="P2776" t="s">
        <v>6441</v>
      </c>
      <c r="Q2776" s="8">
        <v>35000</v>
      </c>
      <c r="R2776">
        <v>1</v>
      </c>
      <c r="S2776" s="8">
        <f>Table3[[#This Row],[Harga]]*Table3[[#This Row],[Quantity]]</f>
        <v>35000</v>
      </c>
      <c r="T2776">
        <v>0</v>
      </c>
      <c r="U2776" s="8">
        <f>Table3[[#This Row],[Discount]]*Table3[[#This Row],[Revenue]]</f>
        <v>0</v>
      </c>
      <c r="V2776" s="8">
        <f>Table3[[#This Row],[Revenue]]-Table3[[#This Row],[Total Discount]]</f>
        <v>35000</v>
      </c>
    </row>
    <row r="2777" spans="1:22" x14ac:dyDescent="0.35">
      <c r="A2777">
        <v>2773</v>
      </c>
      <c r="B2777" t="s">
        <v>6442</v>
      </c>
      <c r="C2777" s="5">
        <v>42807</v>
      </c>
      <c r="D2777" s="6">
        <v>2017</v>
      </c>
      <c r="E2777" s="5" t="s">
        <v>159</v>
      </c>
      <c r="F2777" s="7">
        <v>13</v>
      </c>
      <c r="G2777" t="s">
        <v>51</v>
      </c>
      <c r="H2777" t="s">
        <v>25</v>
      </c>
      <c r="I2777" t="s">
        <v>4782</v>
      </c>
      <c r="J2777" t="s">
        <v>75</v>
      </c>
      <c r="K2777" t="s">
        <v>324</v>
      </c>
      <c r="L2777">
        <v>60610</v>
      </c>
      <c r="M2777" t="s">
        <v>6443</v>
      </c>
      <c r="N2777" t="s">
        <v>40</v>
      </c>
      <c r="O2777" t="s">
        <v>96</v>
      </c>
      <c r="P2777" t="s">
        <v>6444</v>
      </c>
      <c r="Q2777" s="8">
        <v>20000</v>
      </c>
      <c r="R2777">
        <v>4</v>
      </c>
      <c r="S2777" s="8">
        <f>Table3[[#This Row],[Harga]]*Table3[[#This Row],[Quantity]]</f>
        <v>80000</v>
      </c>
      <c r="T2777">
        <v>0.2</v>
      </c>
      <c r="U2777" s="8">
        <f>Table3[[#This Row],[Discount]]*Table3[[#This Row],[Revenue]]</f>
        <v>16000</v>
      </c>
      <c r="V2777" s="8">
        <f>Table3[[#This Row],[Revenue]]-Table3[[#This Row],[Total Discount]]</f>
        <v>64000</v>
      </c>
    </row>
    <row r="2778" spans="1:22" x14ac:dyDescent="0.35">
      <c r="A2778">
        <v>2774</v>
      </c>
      <c r="B2778" t="s">
        <v>6445</v>
      </c>
      <c r="C2778" s="5">
        <v>41978</v>
      </c>
      <c r="D2778" s="6">
        <v>2014</v>
      </c>
      <c r="E2778" s="5" t="s">
        <v>66</v>
      </c>
      <c r="F2778" s="7">
        <v>5</v>
      </c>
      <c r="G2778" t="s">
        <v>116</v>
      </c>
      <c r="H2778" t="s">
        <v>25</v>
      </c>
      <c r="I2778" t="s">
        <v>523</v>
      </c>
      <c r="J2778" t="s">
        <v>37</v>
      </c>
      <c r="K2778" t="s">
        <v>151</v>
      </c>
      <c r="L2778">
        <v>43229</v>
      </c>
      <c r="M2778" t="s">
        <v>6166</v>
      </c>
      <c r="N2778" t="s">
        <v>40</v>
      </c>
      <c r="O2778" t="s">
        <v>63</v>
      </c>
      <c r="P2778" t="s">
        <v>6167</v>
      </c>
      <c r="Q2778" s="8">
        <v>82000</v>
      </c>
      <c r="R2778">
        <v>3</v>
      </c>
      <c r="S2778" s="8">
        <f>Table3[[#This Row],[Harga]]*Table3[[#This Row],[Quantity]]</f>
        <v>246000</v>
      </c>
      <c r="T2778">
        <v>0.2</v>
      </c>
      <c r="U2778" s="8">
        <f>Table3[[#This Row],[Discount]]*Table3[[#This Row],[Revenue]]</f>
        <v>49200</v>
      </c>
      <c r="V2778" s="8">
        <f>Table3[[#This Row],[Revenue]]-Table3[[#This Row],[Total Discount]]</f>
        <v>196800</v>
      </c>
    </row>
    <row r="2779" spans="1:22" x14ac:dyDescent="0.35">
      <c r="A2779">
        <v>2775</v>
      </c>
      <c r="B2779" t="s">
        <v>6446</v>
      </c>
      <c r="C2779" s="5">
        <v>42716</v>
      </c>
      <c r="D2779" s="6">
        <v>2016</v>
      </c>
      <c r="E2779" s="5" t="s">
        <v>66</v>
      </c>
      <c r="F2779" s="7">
        <v>12</v>
      </c>
      <c r="G2779" t="s">
        <v>24</v>
      </c>
      <c r="H2779" t="s">
        <v>25</v>
      </c>
      <c r="I2779" t="s">
        <v>804</v>
      </c>
      <c r="J2779" t="s">
        <v>27</v>
      </c>
      <c r="K2779" t="s">
        <v>324</v>
      </c>
      <c r="L2779">
        <v>91104</v>
      </c>
      <c r="M2779" t="s">
        <v>3582</v>
      </c>
      <c r="N2779" t="s">
        <v>30</v>
      </c>
      <c r="O2779" t="s">
        <v>55</v>
      </c>
      <c r="P2779" t="s">
        <v>3583</v>
      </c>
      <c r="Q2779" s="8">
        <v>128000</v>
      </c>
      <c r="R2779">
        <v>6</v>
      </c>
      <c r="S2779" s="8">
        <f>Table3[[#This Row],[Harga]]*Table3[[#This Row],[Quantity]]</f>
        <v>768000</v>
      </c>
      <c r="T2779">
        <v>0</v>
      </c>
      <c r="U2779" s="8">
        <f>Table3[[#This Row],[Discount]]*Table3[[#This Row],[Revenue]]</f>
        <v>0</v>
      </c>
      <c r="V2779" s="8">
        <f>Table3[[#This Row],[Revenue]]-Table3[[#This Row],[Total Discount]]</f>
        <v>768000</v>
      </c>
    </row>
    <row r="2780" spans="1:22" x14ac:dyDescent="0.35">
      <c r="A2780">
        <v>2776</v>
      </c>
      <c r="B2780" t="s">
        <v>6447</v>
      </c>
      <c r="C2780" s="5">
        <v>42987</v>
      </c>
      <c r="D2780" s="6">
        <v>2017</v>
      </c>
      <c r="E2780" s="5" t="s">
        <v>111</v>
      </c>
      <c r="F2780" s="7">
        <v>9</v>
      </c>
      <c r="G2780" t="s">
        <v>35</v>
      </c>
      <c r="H2780" t="s">
        <v>139</v>
      </c>
      <c r="I2780" t="s">
        <v>4633</v>
      </c>
      <c r="J2780" t="s">
        <v>27</v>
      </c>
      <c r="K2780" t="s">
        <v>113</v>
      </c>
      <c r="L2780">
        <v>90004</v>
      </c>
      <c r="M2780" t="s">
        <v>6448</v>
      </c>
      <c r="N2780" t="s">
        <v>40</v>
      </c>
      <c r="O2780" t="s">
        <v>96</v>
      </c>
      <c r="P2780" t="s">
        <v>6449</v>
      </c>
      <c r="Q2780" s="8">
        <v>7000</v>
      </c>
      <c r="R2780">
        <v>2</v>
      </c>
      <c r="S2780" s="8">
        <f>Table3[[#This Row],[Harga]]*Table3[[#This Row],[Quantity]]</f>
        <v>14000</v>
      </c>
      <c r="T2780">
        <v>0</v>
      </c>
      <c r="U2780" s="8">
        <f>Table3[[#This Row],[Discount]]*Table3[[#This Row],[Revenue]]</f>
        <v>0</v>
      </c>
      <c r="V2780" s="8">
        <f>Table3[[#This Row],[Revenue]]-Table3[[#This Row],[Total Discount]]</f>
        <v>14000</v>
      </c>
    </row>
    <row r="2781" spans="1:22" x14ac:dyDescent="0.35">
      <c r="A2781">
        <v>2777</v>
      </c>
      <c r="B2781" t="s">
        <v>6450</v>
      </c>
      <c r="C2781" s="5">
        <v>43012</v>
      </c>
      <c r="D2781" s="6">
        <v>2017</v>
      </c>
      <c r="E2781" s="5" t="s">
        <v>44</v>
      </c>
      <c r="F2781" s="7">
        <v>4</v>
      </c>
      <c r="G2781" t="s">
        <v>35</v>
      </c>
      <c r="H2781" t="s">
        <v>25</v>
      </c>
      <c r="I2781" t="s">
        <v>192</v>
      </c>
      <c r="J2781" t="s">
        <v>75</v>
      </c>
      <c r="K2781" t="s">
        <v>38</v>
      </c>
      <c r="L2781">
        <v>20735</v>
      </c>
      <c r="M2781" t="s">
        <v>2081</v>
      </c>
      <c r="N2781" t="s">
        <v>30</v>
      </c>
      <c r="O2781" t="s">
        <v>55</v>
      </c>
      <c r="P2781" t="s">
        <v>2082</v>
      </c>
      <c r="Q2781" s="8">
        <v>48000</v>
      </c>
      <c r="R2781">
        <v>1</v>
      </c>
      <c r="S2781" s="8">
        <f>Table3[[#This Row],[Harga]]*Table3[[#This Row],[Quantity]]</f>
        <v>48000</v>
      </c>
      <c r="T2781">
        <v>0</v>
      </c>
      <c r="U2781" s="8">
        <f>Table3[[#This Row],[Discount]]*Table3[[#This Row],[Revenue]]</f>
        <v>0</v>
      </c>
      <c r="V2781" s="8">
        <f>Table3[[#This Row],[Revenue]]-Table3[[#This Row],[Total Discount]]</f>
        <v>48000</v>
      </c>
    </row>
    <row r="2782" spans="1:22" x14ac:dyDescent="0.35">
      <c r="A2782">
        <v>2778</v>
      </c>
      <c r="B2782" t="s">
        <v>6451</v>
      </c>
      <c r="C2782" s="5">
        <v>42499</v>
      </c>
      <c r="D2782" s="6">
        <v>2016</v>
      </c>
      <c r="E2782" s="5" t="s">
        <v>87</v>
      </c>
      <c r="F2782" s="7">
        <v>9</v>
      </c>
      <c r="G2782" t="s">
        <v>67</v>
      </c>
      <c r="H2782" t="s">
        <v>139</v>
      </c>
      <c r="I2782" t="s">
        <v>192</v>
      </c>
      <c r="J2782" t="s">
        <v>75</v>
      </c>
      <c r="K2782" t="s">
        <v>38</v>
      </c>
      <c r="L2782">
        <v>10024</v>
      </c>
      <c r="M2782" t="s">
        <v>6452</v>
      </c>
      <c r="N2782" t="s">
        <v>40</v>
      </c>
      <c r="O2782" t="s">
        <v>96</v>
      </c>
      <c r="P2782" t="s">
        <v>6453</v>
      </c>
      <c r="Q2782" s="8">
        <v>8000</v>
      </c>
      <c r="R2782">
        <v>5</v>
      </c>
      <c r="S2782" s="8">
        <f>Table3[[#This Row],[Harga]]*Table3[[#This Row],[Quantity]]</f>
        <v>40000</v>
      </c>
      <c r="T2782">
        <v>0</v>
      </c>
      <c r="U2782" s="8">
        <f>Table3[[#This Row],[Discount]]*Table3[[#This Row],[Revenue]]</f>
        <v>0</v>
      </c>
      <c r="V2782" s="8">
        <f>Table3[[#This Row],[Revenue]]-Table3[[#This Row],[Total Discount]]</f>
        <v>40000</v>
      </c>
    </row>
    <row r="2783" spans="1:22" x14ac:dyDescent="0.35">
      <c r="A2783">
        <v>2779</v>
      </c>
      <c r="B2783" t="s">
        <v>6454</v>
      </c>
      <c r="C2783" s="5">
        <v>41988</v>
      </c>
      <c r="D2783" s="6">
        <v>2014</v>
      </c>
      <c r="E2783" s="5" t="s">
        <v>66</v>
      </c>
      <c r="F2783" s="7">
        <v>15</v>
      </c>
      <c r="G2783" t="s">
        <v>51</v>
      </c>
      <c r="H2783" t="s">
        <v>25</v>
      </c>
      <c r="I2783" t="s">
        <v>607</v>
      </c>
      <c r="J2783" t="s">
        <v>27</v>
      </c>
      <c r="K2783" t="s">
        <v>82</v>
      </c>
      <c r="L2783">
        <v>92037</v>
      </c>
      <c r="M2783" t="s">
        <v>3881</v>
      </c>
      <c r="N2783" t="s">
        <v>30</v>
      </c>
      <c r="O2783" t="s">
        <v>55</v>
      </c>
      <c r="P2783" t="s">
        <v>3882</v>
      </c>
      <c r="Q2783" s="8">
        <v>5000</v>
      </c>
      <c r="R2783">
        <v>2</v>
      </c>
      <c r="S2783" s="8">
        <f>Table3[[#This Row],[Harga]]*Table3[[#This Row],[Quantity]]</f>
        <v>10000</v>
      </c>
      <c r="T2783">
        <v>0</v>
      </c>
      <c r="U2783" s="8">
        <f>Table3[[#This Row],[Discount]]*Table3[[#This Row],[Revenue]]</f>
        <v>0</v>
      </c>
      <c r="V2783" s="8">
        <f>Table3[[#This Row],[Revenue]]-Table3[[#This Row],[Total Discount]]</f>
        <v>10000</v>
      </c>
    </row>
    <row r="2784" spans="1:22" x14ac:dyDescent="0.35">
      <c r="A2784">
        <v>2780</v>
      </c>
      <c r="B2784" t="s">
        <v>6455</v>
      </c>
      <c r="C2784" s="5">
        <v>43069</v>
      </c>
      <c r="D2784" s="6">
        <v>2017</v>
      </c>
      <c r="E2784" s="5" t="s">
        <v>23</v>
      </c>
      <c r="F2784" s="7">
        <v>30</v>
      </c>
      <c r="G2784" t="s">
        <v>67</v>
      </c>
      <c r="H2784" t="s">
        <v>25</v>
      </c>
      <c r="I2784" t="s">
        <v>781</v>
      </c>
      <c r="J2784" t="s">
        <v>75</v>
      </c>
      <c r="K2784" t="s">
        <v>188</v>
      </c>
      <c r="L2784">
        <v>10011</v>
      </c>
      <c r="M2784" t="s">
        <v>6456</v>
      </c>
      <c r="N2784" t="s">
        <v>40</v>
      </c>
      <c r="O2784" t="s">
        <v>84</v>
      </c>
      <c r="P2784" t="s">
        <v>6457</v>
      </c>
      <c r="Q2784" s="8">
        <v>84000</v>
      </c>
      <c r="R2784">
        <v>4</v>
      </c>
      <c r="S2784" s="8">
        <f>Table3[[#This Row],[Harga]]*Table3[[#This Row],[Quantity]]</f>
        <v>336000</v>
      </c>
      <c r="T2784">
        <v>0</v>
      </c>
      <c r="U2784" s="8">
        <f>Table3[[#This Row],[Discount]]*Table3[[#This Row],[Revenue]]</f>
        <v>0</v>
      </c>
      <c r="V2784" s="8">
        <f>Table3[[#This Row],[Revenue]]-Table3[[#This Row],[Total Discount]]</f>
        <v>336000</v>
      </c>
    </row>
    <row r="2785" spans="1:22" x14ac:dyDescent="0.35">
      <c r="A2785">
        <v>2781</v>
      </c>
      <c r="B2785" t="s">
        <v>6458</v>
      </c>
      <c r="C2785" s="5">
        <v>42082</v>
      </c>
      <c r="D2785" s="6">
        <v>2015</v>
      </c>
      <c r="E2785" s="5" t="s">
        <v>159</v>
      </c>
      <c r="F2785" s="7">
        <v>19</v>
      </c>
      <c r="G2785" t="s">
        <v>51</v>
      </c>
      <c r="H2785" t="s">
        <v>25</v>
      </c>
      <c r="I2785" t="s">
        <v>1530</v>
      </c>
      <c r="J2785" t="s">
        <v>27</v>
      </c>
      <c r="K2785" t="s">
        <v>500</v>
      </c>
      <c r="L2785">
        <v>93534</v>
      </c>
      <c r="M2785" t="s">
        <v>5590</v>
      </c>
      <c r="N2785" t="s">
        <v>40</v>
      </c>
      <c r="O2785" t="s">
        <v>180</v>
      </c>
      <c r="P2785" t="s">
        <v>5591</v>
      </c>
      <c r="Q2785" s="8">
        <v>16000</v>
      </c>
      <c r="R2785">
        <v>5</v>
      </c>
      <c r="S2785" s="8">
        <f>Table3[[#This Row],[Harga]]*Table3[[#This Row],[Quantity]]</f>
        <v>80000</v>
      </c>
      <c r="T2785">
        <v>0</v>
      </c>
      <c r="U2785" s="8">
        <f>Table3[[#This Row],[Discount]]*Table3[[#This Row],[Revenue]]</f>
        <v>0</v>
      </c>
      <c r="V2785" s="8">
        <f>Table3[[#This Row],[Revenue]]-Table3[[#This Row],[Total Discount]]</f>
        <v>80000</v>
      </c>
    </row>
    <row r="2786" spans="1:22" x14ac:dyDescent="0.35">
      <c r="A2786">
        <v>2782</v>
      </c>
      <c r="B2786" t="s">
        <v>6459</v>
      </c>
      <c r="C2786" s="5">
        <v>41839</v>
      </c>
      <c r="D2786" s="6">
        <v>2014</v>
      </c>
      <c r="E2786" s="5" t="s">
        <v>104</v>
      </c>
      <c r="F2786" s="7">
        <v>19</v>
      </c>
      <c r="G2786" t="s">
        <v>67</v>
      </c>
      <c r="H2786" t="s">
        <v>25</v>
      </c>
      <c r="I2786" t="s">
        <v>4248</v>
      </c>
      <c r="J2786" t="s">
        <v>75</v>
      </c>
      <c r="K2786" t="s">
        <v>53</v>
      </c>
      <c r="L2786">
        <v>59405</v>
      </c>
      <c r="M2786" t="s">
        <v>1697</v>
      </c>
      <c r="N2786" t="s">
        <v>40</v>
      </c>
      <c r="O2786" t="s">
        <v>71</v>
      </c>
      <c r="P2786" t="s">
        <v>1698</v>
      </c>
      <c r="Q2786" s="8">
        <v>7000</v>
      </c>
      <c r="R2786">
        <v>2</v>
      </c>
      <c r="S2786" s="8">
        <f>Table3[[#This Row],[Harga]]*Table3[[#This Row],[Quantity]]</f>
        <v>14000</v>
      </c>
      <c r="T2786">
        <v>0.2</v>
      </c>
      <c r="U2786" s="8">
        <f>Table3[[#This Row],[Discount]]*Table3[[#This Row],[Revenue]]</f>
        <v>2800</v>
      </c>
      <c r="V2786" s="8">
        <f>Table3[[#This Row],[Revenue]]-Table3[[#This Row],[Total Discount]]</f>
        <v>11200</v>
      </c>
    </row>
    <row r="2787" spans="1:22" x14ac:dyDescent="0.35">
      <c r="A2787">
        <v>2783</v>
      </c>
      <c r="B2787" t="s">
        <v>6460</v>
      </c>
      <c r="C2787" s="5">
        <v>42712</v>
      </c>
      <c r="D2787" s="6">
        <v>2016</v>
      </c>
      <c r="E2787" s="5" t="s">
        <v>66</v>
      </c>
      <c r="F2787" s="7">
        <v>8</v>
      </c>
      <c r="G2787" t="s">
        <v>51</v>
      </c>
      <c r="H2787" t="s">
        <v>25</v>
      </c>
      <c r="I2787" t="s">
        <v>687</v>
      </c>
      <c r="J2787" t="s">
        <v>27</v>
      </c>
      <c r="K2787" t="s">
        <v>227</v>
      </c>
      <c r="L2787">
        <v>94110</v>
      </c>
      <c r="M2787" t="s">
        <v>4369</v>
      </c>
      <c r="N2787" t="s">
        <v>40</v>
      </c>
      <c r="O2787" t="s">
        <v>84</v>
      </c>
      <c r="P2787" t="s">
        <v>4370</v>
      </c>
      <c r="Q2787" s="8">
        <v>91000</v>
      </c>
      <c r="R2787">
        <v>3</v>
      </c>
      <c r="S2787" s="8">
        <f>Table3[[#This Row],[Harga]]*Table3[[#This Row],[Quantity]]</f>
        <v>273000</v>
      </c>
      <c r="T2787">
        <v>0</v>
      </c>
      <c r="U2787" s="8">
        <f>Table3[[#This Row],[Discount]]*Table3[[#This Row],[Revenue]]</f>
        <v>0</v>
      </c>
      <c r="V2787" s="8">
        <f>Table3[[#This Row],[Revenue]]-Table3[[#This Row],[Total Discount]]</f>
        <v>273000</v>
      </c>
    </row>
    <row r="2788" spans="1:22" x14ac:dyDescent="0.35">
      <c r="A2788">
        <v>2784</v>
      </c>
      <c r="B2788" t="s">
        <v>6461</v>
      </c>
      <c r="C2788" s="5">
        <v>41925</v>
      </c>
      <c r="D2788" s="6">
        <v>2014</v>
      </c>
      <c r="E2788" s="5" t="s">
        <v>44</v>
      </c>
      <c r="F2788" s="7">
        <v>13</v>
      </c>
      <c r="G2788" t="s">
        <v>24</v>
      </c>
      <c r="H2788" t="s">
        <v>139</v>
      </c>
      <c r="I2788" t="s">
        <v>2656</v>
      </c>
      <c r="J2788" t="s">
        <v>37</v>
      </c>
      <c r="K2788" t="s">
        <v>500</v>
      </c>
      <c r="L2788">
        <v>8701</v>
      </c>
      <c r="M2788" t="s">
        <v>2271</v>
      </c>
      <c r="N2788" t="s">
        <v>30</v>
      </c>
      <c r="O2788" t="s">
        <v>108</v>
      </c>
      <c r="P2788" t="s">
        <v>2272</v>
      </c>
      <c r="Q2788" s="8">
        <v>259000</v>
      </c>
      <c r="R2788">
        <v>2</v>
      </c>
      <c r="S2788" s="8">
        <f>Table3[[#This Row],[Harga]]*Table3[[#This Row],[Quantity]]</f>
        <v>518000</v>
      </c>
      <c r="T2788">
        <v>0</v>
      </c>
      <c r="U2788" s="8">
        <f>Table3[[#This Row],[Discount]]*Table3[[#This Row],[Revenue]]</f>
        <v>0</v>
      </c>
      <c r="V2788" s="8">
        <f>Table3[[#This Row],[Revenue]]-Table3[[#This Row],[Total Discount]]</f>
        <v>518000</v>
      </c>
    </row>
    <row r="2789" spans="1:22" x14ac:dyDescent="0.35">
      <c r="A2789">
        <v>2785</v>
      </c>
      <c r="B2789" t="s">
        <v>6462</v>
      </c>
      <c r="C2789" s="5">
        <v>43058</v>
      </c>
      <c r="D2789" s="6">
        <v>2017</v>
      </c>
      <c r="E2789" s="5" t="s">
        <v>23</v>
      </c>
      <c r="F2789" s="7">
        <v>19</v>
      </c>
      <c r="G2789" t="s">
        <v>51</v>
      </c>
      <c r="H2789" t="s">
        <v>25</v>
      </c>
      <c r="I2789" t="s">
        <v>1843</v>
      </c>
      <c r="J2789" t="s">
        <v>27</v>
      </c>
      <c r="K2789" t="s">
        <v>500</v>
      </c>
      <c r="L2789">
        <v>44105</v>
      </c>
      <c r="M2789" t="s">
        <v>1590</v>
      </c>
      <c r="N2789" t="s">
        <v>40</v>
      </c>
      <c r="O2789" t="s">
        <v>71</v>
      </c>
      <c r="P2789" t="s">
        <v>1591</v>
      </c>
      <c r="Q2789" s="8">
        <v>69000</v>
      </c>
      <c r="R2789">
        <v>7</v>
      </c>
      <c r="S2789" s="8">
        <f>Table3[[#This Row],[Harga]]*Table3[[#This Row],[Quantity]]</f>
        <v>483000</v>
      </c>
      <c r="T2789">
        <v>0.7</v>
      </c>
      <c r="U2789" s="8">
        <f>Table3[[#This Row],[Discount]]*Table3[[#This Row],[Revenue]]</f>
        <v>338100</v>
      </c>
      <c r="V2789" s="8">
        <f>Table3[[#This Row],[Revenue]]-Table3[[#This Row],[Total Discount]]</f>
        <v>144900</v>
      </c>
    </row>
    <row r="2790" spans="1:22" x14ac:dyDescent="0.35">
      <c r="A2790">
        <v>2786</v>
      </c>
      <c r="B2790" t="s">
        <v>6463</v>
      </c>
      <c r="C2790" s="5">
        <v>43002</v>
      </c>
      <c r="D2790" s="6">
        <v>2017</v>
      </c>
      <c r="E2790" s="5" t="s">
        <v>111</v>
      </c>
      <c r="F2790" s="7">
        <v>24</v>
      </c>
      <c r="G2790" t="s">
        <v>51</v>
      </c>
      <c r="H2790" t="s">
        <v>25</v>
      </c>
      <c r="I2790" t="s">
        <v>777</v>
      </c>
      <c r="J2790" t="s">
        <v>37</v>
      </c>
      <c r="K2790" t="s">
        <v>222</v>
      </c>
      <c r="L2790">
        <v>1841</v>
      </c>
      <c r="M2790" t="s">
        <v>1020</v>
      </c>
      <c r="N2790" t="s">
        <v>135</v>
      </c>
      <c r="O2790" t="s">
        <v>136</v>
      </c>
      <c r="P2790" t="s">
        <v>1021</v>
      </c>
      <c r="Q2790" s="8">
        <v>980000</v>
      </c>
      <c r="R2790">
        <v>2</v>
      </c>
      <c r="S2790" s="8">
        <f>Table3[[#This Row],[Harga]]*Table3[[#This Row],[Quantity]]</f>
        <v>1960000</v>
      </c>
      <c r="T2790">
        <v>0</v>
      </c>
      <c r="U2790" s="8">
        <f>Table3[[#This Row],[Discount]]*Table3[[#This Row],[Revenue]]</f>
        <v>0</v>
      </c>
      <c r="V2790" s="8">
        <f>Table3[[#This Row],[Revenue]]-Table3[[#This Row],[Total Discount]]</f>
        <v>1960000</v>
      </c>
    </row>
    <row r="2791" spans="1:22" x14ac:dyDescent="0.35">
      <c r="A2791">
        <v>2787</v>
      </c>
      <c r="B2791" t="s">
        <v>6464</v>
      </c>
      <c r="C2791" s="5">
        <v>42272</v>
      </c>
      <c r="D2791" s="6">
        <v>2015</v>
      </c>
      <c r="E2791" s="5" t="s">
        <v>111</v>
      </c>
      <c r="F2791" s="7">
        <v>25</v>
      </c>
      <c r="G2791" t="s">
        <v>35</v>
      </c>
      <c r="H2791" t="s">
        <v>139</v>
      </c>
      <c r="I2791" t="s">
        <v>6465</v>
      </c>
      <c r="J2791" t="s">
        <v>27</v>
      </c>
      <c r="K2791" t="s">
        <v>500</v>
      </c>
      <c r="L2791">
        <v>3301</v>
      </c>
      <c r="M2791" t="s">
        <v>3349</v>
      </c>
      <c r="N2791" t="s">
        <v>40</v>
      </c>
      <c r="O2791" t="s">
        <v>71</v>
      </c>
      <c r="P2791" t="s">
        <v>3350</v>
      </c>
      <c r="Q2791" s="8">
        <v>55000</v>
      </c>
      <c r="R2791">
        <v>2</v>
      </c>
      <c r="S2791" s="8">
        <f>Table3[[#This Row],[Harga]]*Table3[[#This Row],[Quantity]]</f>
        <v>110000</v>
      </c>
      <c r="T2791">
        <v>0</v>
      </c>
      <c r="U2791" s="8">
        <f>Table3[[#This Row],[Discount]]*Table3[[#This Row],[Revenue]]</f>
        <v>0</v>
      </c>
      <c r="V2791" s="8">
        <f>Table3[[#This Row],[Revenue]]-Table3[[#This Row],[Total Discount]]</f>
        <v>110000</v>
      </c>
    </row>
    <row r="2792" spans="1:22" x14ac:dyDescent="0.35">
      <c r="A2792">
        <v>2788</v>
      </c>
      <c r="B2792" t="s">
        <v>6466</v>
      </c>
      <c r="C2792" s="5">
        <v>42779</v>
      </c>
      <c r="D2792" s="6">
        <v>2017</v>
      </c>
      <c r="E2792" s="5" t="s">
        <v>344</v>
      </c>
      <c r="F2792" s="7">
        <v>13</v>
      </c>
      <c r="G2792" t="s">
        <v>67</v>
      </c>
      <c r="H2792" t="s">
        <v>25</v>
      </c>
      <c r="I2792" t="s">
        <v>3921</v>
      </c>
      <c r="J2792" t="s">
        <v>27</v>
      </c>
      <c r="K2792" t="s">
        <v>69</v>
      </c>
      <c r="L2792">
        <v>21215</v>
      </c>
      <c r="M2792" t="s">
        <v>3960</v>
      </c>
      <c r="N2792" t="s">
        <v>40</v>
      </c>
      <c r="O2792" t="s">
        <v>790</v>
      </c>
      <c r="P2792" t="s">
        <v>3961</v>
      </c>
      <c r="Q2792" s="8">
        <v>17000</v>
      </c>
      <c r="R2792">
        <v>3</v>
      </c>
      <c r="S2792" s="8">
        <f>Table3[[#This Row],[Harga]]*Table3[[#This Row],[Quantity]]</f>
        <v>51000</v>
      </c>
      <c r="T2792">
        <v>0</v>
      </c>
      <c r="U2792" s="8">
        <f>Table3[[#This Row],[Discount]]*Table3[[#This Row],[Revenue]]</f>
        <v>0</v>
      </c>
      <c r="V2792" s="8">
        <f>Table3[[#This Row],[Revenue]]-Table3[[#This Row],[Total Discount]]</f>
        <v>51000</v>
      </c>
    </row>
    <row r="2793" spans="1:22" x14ac:dyDescent="0.35">
      <c r="A2793">
        <v>2789</v>
      </c>
      <c r="B2793" t="s">
        <v>6467</v>
      </c>
      <c r="C2793" s="5">
        <v>41915</v>
      </c>
      <c r="D2793" s="6">
        <v>2014</v>
      </c>
      <c r="E2793" s="5" t="s">
        <v>44</v>
      </c>
      <c r="F2793" s="7">
        <v>3</v>
      </c>
      <c r="G2793" t="s">
        <v>35</v>
      </c>
      <c r="H2793" t="s">
        <v>105</v>
      </c>
      <c r="I2793" t="s">
        <v>757</v>
      </c>
      <c r="J2793" t="s">
        <v>27</v>
      </c>
      <c r="K2793" t="s">
        <v>222</v>
      </c>
      <c r="L2793">
        <v>43229</v>
      </c>
      <c r="M2793" t="s">
        <v>6468</v>
      </c>
      <c r="N2793" t="s">
        <v>40</v>
      </c>
      <c r="O2793" t="s">
        <v>96</v>
      </c>
      <c r="P2793" t="s">
        <v>6469</v>
      </c>
      <c r="Q2793" s="8">
        <v>56000</v>
      </c>
      <c r="R2793">
        <v>2</v>
      </c>
      <c r="S2793" s="8">
        <f>Table3[[#This Row],[Harga]]*Table3[[#This Row],[Quantity]]</f>
        <v>112000</v>
      </c>
      <c r="T2793">
        <v>0.2</v>
      </c>
      <c r="U2793" s="8">
        <f>Table3[[#This Row],[Discount]]*Table3[[#This Row],[Revenue]]</f>
        <v>22400</v>
      </c>
      <c r="V2793" s="8">
        <f>Table3[[#This Row],[Revenue]]-Table3[[#This Row],[Total Discount]]</f>
        <v>89600</v>
      </c>
    </row>
    <row r="2794" spans="1:22" x14ac:dyDescent="0.35">
      <c r="A2794">
        <v>2790</v>
      </c>
      <c r="B2794" t="s">
        <v>6470</v>
      </c>
      <c r="C2794" s="5">
        <v>42609</v>
      </c>
      <c r="D2794" s="6">
        <v>2016</v>
      </c>
      <c r="E2794" s="5" t="s">
        <v>93</v>
      </c>
      <c r="F2794" s="7">
        <v>27</v>
      </c>
      <c r="G2794" t="s">
        <v>51</v>
      </c>
      <c r="H2794" t="s">
        <v>139</v>
      </c>
      <c r="I2794" t="s">
        <v>2164</v>
      </c>
      <c r="J2794" t="s">
        <v>37</v>
      </c>
      <c r="K2794" t="s">
        <v>89</v>
      </c>
      <c r="L2794">
        <v>77041</v>
      </c>
      <c r="M2794" t="s">
        <v>6471</v>
      </c>
      <c r="N2794" t="s">
        <v>40</v>
      </c>
      <c r="O2794" t="s">
        <v>84</v>
      </c>
      <c r="P2794" t="s">
        <v>6472</v>
      </c>
      <c r="Q2794" s="8">
        <v>15000</v>
      </c>
      <c r="R2794">
        <v>1</v>
      </c>
      <c r="S2794" s="8">
        <f>Table3[[#This Row],[Harga]]*Table3[[#This Row],[Quantity]]</f>
        <v>15000</v>
      </c>
      <c r="T2794">
        <v>0.2</v>
      </c>
      <c r="U2794" s="8">
        <f>Table3[[#This Row],[Discount]]*Table3[[#This Row],[Revenue]]</f>
        <v>3000</v>
      </c>
      <c r="V2794" s="8">
        <f>Table3[[#This Row],[Revenue]]-Table3[[#This Row],[Total Discount]]</f>
        <v>12000</v>
      </c>
    </row>
    <row r="2795" spans="1:22" x14ac:dyDescent="0.35">
      <c r="A2795">
        <v>2791</v>
      </c>
      <c r="B2795" t="s">
        <v>6473</v>
      </c>
      <c r="C2795" s="5">
        <v>42341</v>
      </c>
      <c r="D2795" s="6">
        <v>2015</v>
      </c>
      <c r="E2795" s="5" t="s">
        <v>66</v>
      </c>
      <c r="F2795" s="7">
        <v>3</v>
      </c>
      <c r="G2795" t="s">
        <v>67</v>
      </c>
      <c r="H2795" t="s">
        <v>139</v>
      </c>
      <c r="I2795" t="s">
        <v>2689</v>
      </c>
      <c r="J2795" t="s">
        <v>37</v>
      </c>
      <c r="K2795" t="s">
        <v>329</v>
      </c>
      <c r="L2795">
        <v>10011</v>
      </c>
      <c r="M2795" t="s">
        <v>6474</v>
      </c>
      <c r="N2795" t="s">
        <v>40</v>
      </c>
      <c r="O2795" t="s">
        <v>71</v>
      </c>
      <c r="P2795" t="s">
        <v>6475</v>
      </c>
      <c r="Q2795" s="8">
        <v>591000</v>
      </c>
      <c r="R2795">
        <v>6</v>
      </c>
      <c r="S2795" s="8">
        <f>Table3[[#This Row],[Harga]]*Table3[[#This Row],[Quantity]]</f>
        <v>3546000</v>
      </c>
      <c r="T2795">
        <v>0.2</v>
      </c>
      <c r="U2795" s="8">
        <f>Table3[[#This Row],[Discount]]*Table3[[#This Row],[Revenue]]</f>
        <v>709200</v>
      </c>
      <c r="V2795" s="8">
        <f>Table3[[#This Row],[Revenue]]-Table3[[#This Row],[Total Discount]]</f>
        <v>2836800</v>
      </c>
    </row>
    <row r="2796" spans="1:22" x14ac:dyDescent="0.35">
      <c r="A2796">
        <v>2792</v>
      </c>
      <c r="B2796" t="s">
        <v>6476</v>
      </c>
      <c r="C2796" s="5">
        <v>42633</v>
      </c>
      <c r="D2796" s="6">
        <v>2016</v>
      </c>
      <c r="E2796" s="5" t="s">
        <v>111</v>
      </c>
      <c r="F2796" s="7">
        <v>20</v>
      </c>
      <c r="G2796" t="s">
        <v>116</v>
      </c>
      <c r="H2796" t="s">
        <v>105</v>
      </c>
      <c r="I2796" t="s">
        <v>2796</v>
      </c>
      <c r="J2796" t="s">
        <v>37</v>
      </c>
      <c r="K2796" t="s">
        <v>500</v>
      </c>
      <c r="L2796">
        <v>27405</v>
      </c>
      <c r="M2796" t="s">
        <v>4152</v>
      </c>
      <c r="N2796" t="s">
        <v>30</v>
      </c>
      <c r="O2796" t="s">
        <v>55</v>
      </c>
      <c r="P2796" t="s">
        <v>4153</v>
      </c>
      <c r="Q2796" s="8">
        <v>18000</v>
      </c>
      <c r="R2796">
        <v>2</v>
      </c>
      <c r="S2796" s="8">
        <f>Table3[[#This Row],[Harga]]*Table3[[#This Row],[Quantity]]</f>
        <v>36000</v>
      </c>
      <c r="T2796">
        <v>0.2</v>
      </c>
      <c r="U2796" s="8">
        <f>Table3[[#This Row],[Discount]]*Table3[[#This Row],[Revenue]]</f>
        <v>7200</v>
      </c>
      <c r="V2796" s="8">
        <f>Table3[[#This Row],[Revenue]]-Table3[[#This Row],[Total Discount]]</f>
        <v>28800</v>
      </c>
    </row>
    <row r="2797" spans="1:22" x14ac:dyDescent="0.35">
      <c r="A2797">
        <v>2793</v>
      </c>
      <c r="B2797" t="s">
        <v>6477</v>
      </c>
      <c r="C2797" s="5">
        <v>42819</v>
      </c>
      <c r="D2797" s="6">
        <v>2017</v>
      </c>
      <c r="E2797" s="5" t="s">
        <v>159</v>
      </c>
      <c r="F2797" s="7">
        <v>25</v>
      </c>
      <c r="G2797" t="s">
        <v>35</v>
      </c>
      <c r="H2797" t="s">
        <v>139</v>
      </c>
      <c r="I2797" t="s">
        <v>1200</v>
      </c>
      <c r="J2797" t="s">
        <v>27</v>
      </c>
      <c r="K2797" t="s">
        <v>151</v>
      </c>
      <c r="L2797">
        <v>10024</v>
      </c>
      <c r="M2797" t="s">
        <v>386</v>
      </c>
      <c r="N2797" t="s">
        <v>40</v>
      </c>
      <c r="O2797" t="s">
        <v>96</v>
      </c>
      <c r="P2797" t="s">
        <v>387</v>
      </c>
      <c r="Q2797" s="8">
        <v>7000</v>
      </c>
      <c r="R2797">
        <v>5</v>
      </c>
      <c r="S2797" s="8">
        <f>Table3[[#This Row],[Harga]]*Table3[[#This Row],[Quantity]]</f>
        <v>35000</v>
      </c>
      <c r="T2797">
        <v>0</v>
      </c>
      <c r="U2797" s="8">
        <f>Table3[[#This Row],[Discount]]*Table3[[#This Row],[Revenue]]</f>
        <v>0</v>
      </c>
      <c r="V2797" s="8">
        <f>Table3[[#This Row],[Revenue]]-Table3[[#This Row],[Total Discount]]</f>
        <v>35000</v>
      </c>
    </row>
    <row r="2798" spans="1:22" x14ac:dyDescent="0.35">
      <c r="A2798">
        <v>2794</v>
      </c>
      <c r="B2798" t="s">
        <v>6478</v>
      </c>
      <c r="C2798" s="5">
        <v>42344</v>
      </c>
      <c r="D2798" s="6">
        <v>2015</v>
      </c>
      <c r="E2798" s="5" t="s">
        <v>66</v>
      </c>
      <c r="F2798" s="7">
        <v>6</v>
      </c>
      <c r="G2798" t="s">
        <v>51</v>
      </c>
      <c r="H2798" t="s">
        <v>25</v>
      </c>
      <c r="I2798" t="s">
        <v>3299</v>
      </c>
      <c r="J2798" t="s">
        <v>27</v>
      </c>
      <c r="K2798" t="s">
        <v>53</v>
      </c>
      <c r="L2798">
        <v>94109</v>
      </c>
      <c r="M2798" t="s">
        <v>6479</v>
      </c>
      <c r="N2798" t="s">
        <v>40</v>
      </c>
      <c r="O2798" t="s">
        <v>78</v>
      </c>
      <c r="P2798" t="s">
        <v>6480</v>
      </c>
      <c r="Q2798" s="8">
        <v>8000</v>
      </c>
      <c r="R2798">
        <v>2</v>
      </c>
      <c r="S2798" s="8">
        <f>Table3[[#This Row],[Harga]]*Table3[[#This Row],[Quantity]]</f>
        <v>16000</v>
      </c>
      <c r="T2798">
        <v>0</v>
      </c>
      <c r="U2798" s="8">
        <f>Table3[[#This Row],[Discount]]*Table3[[#This Row],[Revenue]]</f>
        <v>0</v>
      </c>
      <c r="V2798" s="8">
        <f>Table3[[#This Row],[Revenue]]-Table3[[#This Row],[Total Discount]]</f>
        <v>16000</v>
      </c>
    </row>
    <row r="2799" spans="1:22" x14ac:dyDescent="0.35">
      <c r="A2799">
        <v>2795</v>
      </c>
      <c r="B2799" t="s">
        <v>6481</v>
      </c>
      <c r="C2799" s="5">
        <v>42978</v>
      </c>
      <c r="D2799" s="6">
        <v>2017</v>
      </c>
      <c r="E2799" s="5" t="s">
        <v>93</v>
      </c>
      <c r="F2799" s="7">
        <v>31</v>
      </c>
      <c r="G2799" t="s">
        <v>67</v>
      </c>
      <c r="H2799" t="s">
        <v>25</v>
      </c>
      <c r="I2799" t="s">
        <v>6482</v>
      </c>
      <c r="J2799" t="s">
        <v>27</v>
      </c>
      <c r="K2799" t="s">
        <v>369</v>
      </c>
      <c r="L2799">
        <v>71203</v>
      </c>
      <c r="M2799" t="s">
        <v>1785</v>
      </c>
      <c r="N2799" t="s">
        <v>135</v>
      </c>
      <c r="O2799" t="s">
        <v>162</v>
      </c>
      <c r="P2799" t="s">
        <v>1786</v>
      </c>
      <c r="Q2799" s="8">
        <v>2310000</v>
      </c>
      <c r="R2799">
        <v>2</v>
      </c>
      <c r="S2799" s="8">
        <f>Table3[[#This Row],[Harga]]*Table3[[#This Row],[Quantity]]</f>
        <v>4620000</v>
      </c>
      <c r="T2799">
        <v>0</v>
      </c>
      <c r="U2799" s="8">
        <f>Table3[[#This Row],[Discount]]*Table3[[#This Row],[Revenue]]</f>
        <v>0</v>
      </c>
      <c r="V2799" s="8">
        <f>Table3[[#This Row],[Revenue]]-Table3[[#This Row],[Total Discount]]</f>
        <v>4620000</v>
      </c>
    </row>
    <row r="2800" spans="1:22" x14ac:dyDescent="0.35">
      <c r="A2800">
        <v>2796</v>
      </c>
      <c r="B2800" t="s">
        <v>6483</v>
      </c>
      <c r="C2800" s="5">
        <v>42282</v>
      </c>
      <c r="D2800" s="6">
        <v>2015</v>
      </c>
      <c r="E2800" s="5" t="s">
        <v>44</v>
      </c>
      <c r="F2800" s="7">
        <v>5</v>
      </c>
      <c r="G2800" t="s">
        <v>67</v>
      </c>
      <c r="H2800" t="s">
        <v>139</v>
      </c>
      <c r="I2800" t="s">
        <v>475</v>
      </c>
      <c r="J2800" t="s">
        <v>27</v>
      </c>
      <c r="K2800" t="s">
        <v>100</v>
      </c>
      <c r="L2800">
        <v>45231</v>
      </c>
      <c r="M2800" t="s">
        <v>448</v>
      </c>
      <c r="N2800" t="s">
        <v>135</v>
      </c>
      <c r="O2800" t="s">
        <v>162</v>
      </c>
      <c r="P2800" t="s">
        <v>449</v>
      </c>
      <c r="Q2800" s="8">
        <v>177000</v>
      </c>
      <c r="R2800">
        <v>3</v>
      </c>
      <c r="S2800" s="8">
        <f>Table3[[#This Row],[Harga]]*Table3[[#This Row],[Quantity]]</f>
        <v>531000</v>
      </c>
      <c r="T2800">
        <v>0.2</v>
      </c>
      <c r="U2800" s="8">
        <f>Table3[[#This Row],[Discount]]*Table3[[#This Row],[Revenue]]</f>
        <v>106200</v>
      </c>
      <c r="V2800" s="8">
        <f>Table3[[#This Row],[Revenue]]-Table3[[#This Row],[Total Discount]]</f>
        <v>424800</v>
      </c>
    </row>
    <row r="2801" spans="1:22" x14ac:dyDescent="0.35">
      <c r="A2801">
        <v>2797</v>
      </c>
      <c r="B2801" t="s">
        <v>6484</v>
      </c>
      <c r="C2801" s="5">
        <v>42965</v>
      </c>
      <c r="D2801" s="6">
        <v>2017</v>
      </c>
      <c r="E2801" s="5" t="s">
        <v>93</v>
      </c>
      <c r="F2801" s="7">
        <v>18</v>
      </c>
      <c r="G2801" t="s">
        <v>67</v>
      </c>
      <c r="H2801" t="s">
        <v>25</v>
      </c>
      <c r="I2801" t="s">
        <v>1457</v>
      </c>
      <c r="J2801" t="s">
        <v>37</v>
      </c>
      <c r="K2801" t="s">
        <v>222</v>
      </c>
      <c r="L2801">
        <v>98105</v>
      </c>
      <c r="M2801" t="s">
        <v>3624</v>
      </c>
      <c r="N2801" t="s">
        <v>135</v>
      </c>
      <c r="O2801" t="s">
        <v>162</v>
      </c>
      <c r="P2801" t="s">
        <v>4439</v>
      </c>
      <c r="Q2801" s="8">
        <v>1116000</v>
      </c>
      <c r="R2801">
        <v>2</v>
      </c>
      <c r="S2801" s="8">
        <f>Table3[[#This Row],[Harga]]*Table3[[#This Row],[Quantity]]</f>
        <v>2232000</v>
      </c>
      <c r="T2801">
        <v>0</v>
      </c>
      <c r="U2801" s="8">
        <f>Table3[[#This Row],[Discount]]*Table3[[#This Row],[Revenue]]</f>
        <v>0</v>
      </c>
      <c r="V2801" s="8">
        <f>Table3[[#This Row],[Revenue]]-Table3[[#This Row],[Total Discount]]</f>
        <v>2232000</v>
      </c>
    </row>
    <row r="2802" spans="1:22" x14ac:dyDescent="0.35">
      <c r="A2802">
        <v>2798</v>
      </c>
      <c r="B2802" t="s">
        <v>6485</v>
      </c>
      <c r="C2802" s="5">
        <v>42402</v>
      </c>
      <c r="D2802" s="6">
        <v>2016</v>
      </c>
      <c r="E2802" s="5" t="s">
        <v>344</v>
      </c>
      <c r="F2802" s="7">
        <v>2</v>
      </c>
      <c r="G2802" t="s">
        <v>24</v>
      </c>
      <c r="H2802" t="s">
        <v>25</v>
      </c>
      <c r="I2802" t="s">
        <v>2338</v>
      </c>
      <c r="J2802" t="s">
        <v>27</v>
      </c>
      <c r="K2802" t="s">
        <v>545</v>
      </c>
      <c r="L2802">
        <v>10011</v>
      </c>
      <c r="M2802" t="s">
        <v>6486</v>
      </c>
      <c r="N2802" t="s">
        <v>40</v>
      </c>
      <c r="O2802" t="s">
        <v>84</v>
      </c>
      <c r="P2802" t="s">
        <v>6487</v>
      </c>
      <c r="Q2802" s="8">
        <v>118000</v>
      </c>
      <c r="R2802">
        <v>2</v>
      </c>
      <c r="S2802" s="8">
        <f>Table3[[#This Row],[Harga]]*Table3[[#This Row],[Quantity]]</f>
        <v>236000</v>
      </c>
      <c r="T2802">
        <v>0</v>
      </c>
      <c r="U2802" s="8">
        <f>Table3[[#This Row],[Discount]]*Table3[[#This Row],[Revenue]]</f>
        <v>0</v>
      </c>
      <c r="V2802" s="8">
        <f>Table3[[#This Row],[Revenue]]-Table3[[#This Row],[Total Discount]]</f>
        <v>236000</v>
      </c>
    </row>
    <row r="2803" spans="1:22" x14ac:dyDescent="0.35">
      <c r="A2803">
        <v>2799</v>
      </c>
      <c r="B2803" t="s">
        <v>6488</v>
      </c>
      <c r="C2803" s="5">
        <v>42605</v>
      </c>
      <c r="D2803" s="6">
        <v>2016</v>
      </c>
      <c r="E2803" s="5" t="s">
        <v>93</v>
      </c>
      <c r="F2803" s="7">
        <v>23</v>
      </c>
      <c r="G2803" t="s">
        <v>35</v>
      </c>
      <c r="H2803" t="s">
        <v>25</v>
      </c>
      <c r="I2803" t="s">
        <v>4419</v>
      </c>
      <c r="J2803" t="s">
        <v>37</v>
      </c>
      <c r="K2803" t="s">
        <v>151</v>
      </c>
      <c r="L2803">
        <v>10035</v>
      </c>
      <c r="M2803" t="s">
        <v>4159</v>
      </c>
      <c r="N2803" t="s">
        <v>40</v>
      </c>
      <c r="O2803" t="s">
        <v>96</v>
      </c>
      <c r="P2803" t="s">
        <v>4160</v>
      </c>
      <c r="Q2803" s="8">
        <v>5000</v>
      </c>
      <c r="R2803">
        <v>5</v>
      </c>
      <c r="S2803" s="8">
        <f>Table3[[#This Row],[Harga]]*Table3[[#This Row],[Quantity]]</f>
        <v>25000</v>
      </c>
      <c r="T2803">
        <v>0</v>
      </c>
      <c r="U2803" s="8">
        <f>Table3[[#This Row],[Discount]]*Table3[[#This Row],[Revenue]]</f>
        <v>0</v>
      </c>
      <c r="V2803" s="8">
        <f>Table3[[#This Row],[Revenue]]-Table3[[#This Row],[Total Discount]]</f>
        <v>25000</v>
      </c>
    </row>
    <row r="2804" spans="1:22" x14ac:dyDescent="0.35">
      <c r="A2804">
        <v>2800</v>
      </c>
      <c r="B2804" t="s">
        <v>6489</v>
      </c>
      <c r="C2804" s="5">
        <v>42916</v>
      </c>
      <c r="D2804" s="6">
        <v>2017</v>
      </c>
      <c r="E2804" s="5" t="s">
        <v>34</v>
      </c>
      <c r="F2804" s="7">
        <v>30</v>
      </c>
      <c r="G2804" t="s">
        <v>24</v>
      </c>
      <c r="H2804" t="s">
        <v>25</v>
      </c>
      <c r="I2804" t="s">
        <v>36</v>
      </c>
      <c r="J2804" t="s">
        <v>37</v>
      </c>
      <c r="K2804" t="s">
        <v>69</v>
      </c>
      <c r="L2804">
        <v>38109</v>
      </c>
      <c r="M2804" t="s">
        <v>4383</v>
      </c>
      <c r="N2804" t="s">
        <v>30</v>
      </c>
      <c r="O2804" t="s">
        <v>55</v>
      </c>
      <c r="P2804" t="s">
        <v>4384</v>
      </c>
      <c r="Q2804" s="8">
        <v>61000</v>
      </c>
      <c r="R2804">
        <v>2</v>
      </c>
      <c r="S2804" s="8">
        <f>Table3[[#This Row],[Harga]]*Table3[[#This Row],[Quantity]]</f>
        <v>122000</v>
      </c>
      <c r="T2804">
        <v>0.2</v>
      </c>
      <c r="U2804" s="8">
        <f>Table3[[#This Row],[Discount]]*Table3[[#This Row],[Revenue]]</f>
        <v>24400</v>
      </c>
      <c r="V2804" s="8">
        <f>Table3[[#This Row],[Revenue]]-Table3[[#This Row],[Total Discount]]</f>
        <v>97600</v>
      </c>
    </row>
    <row r="2805" spans="1:22" x14ac:dyDescent="0.35">
      <c r="A2805">
        <v>2801</v>
      </c>
      <c r="B2805" t="s">
        <v>6490</v>
      </c>
      <c r="C2805" s="5">
        <v>42265</v>
      </c>
      <c r="D2805" s="6">
        <v>2015</v>
      </c>
      <c r="E2805" s="5" t="s">
        <v>111</v>
      </c>
      <c r="F2805" s="7">
        <v>18</v>
      </c>
      <c r="G2805" t="s">
        <v>24</v>
      </c>
      <c r="H2805" t="s">
        <v>25</v>
      </c>
      <c r="I2805" t="s">
        <v>2588</v>
      </c>
      <c r="J2805" t="s">
        <v>27</v>
      </c>
      <c r="K2805" t="s">
        <v>253</v>
      </c>
      <c r="L2805">
        <v>92105</v>
      </c>
      <c r="M2805" t="s">
        <v>83</v>
      </c>
      <c r="N2805" t="s">
        <v>40</v>
      </c>
      <c r="O2805" t="s">
        <v>84</v>
      </c>
      <c r="P2805" t="s">
        <v>85</v>
      </c>
      <c r="Q2805" s="8">
        <v>666000</v>
      </c>
      <c r="R2805">
        <v>4</v>
      </c>
      <c r="S2805" s="8">
        <f>Table3[[#This Row],[Harga]]*Table3[[#This Row],[Quantity]]</f>
        <v>2664000</v>
      </c>
      <c r="T2805">
        <v>0</v>
      </c>
      <c r="U2805" s="8">
        <f>Table3[[#This Row],[Discount]]*Table3[[#This Row],[Revenue]]</f>
        <v>0</v>
      </c>
      <c r="V2805" s="8">
        <f>Table3[[#This Row],[Revenue]]-Table3[[#This Row],[Total Discount]]</f>
        <v>2664000</v>
      </c>
    </row>
    <row r="2806" spans="1:22" x14ac:dyDescent="0.35">
      <c r="A2806">
        <v>2802</v>
      </c>
      <c r="B2806" t="s">
        <v>6491</v>
      </c>
      <c r="C2806" s="5">
        <v>42638</v>
      </c>
      <c r="D2806" s="6">
        <v>2016</v>
      </c>
      <c r="E2806" s="5" t="s">
        <v>111</v>
      </c>
      <c r="F2806" s="7">
        <v>25</v>
      </c>
      <c r="G2806" t="s">
        <v>35</v>
      </c>
      <c r="H2806" t="s">
        <v>25</v>
      </c>
      <c r="I2806" t="s">
        <v>1337</v>
      </c>
      <c r="J2806" t="s">
        <v>37</v>
      </c>
      <c r="K2806" t="s">
        <v>28</v>
      </c>
      <c r="L2806">
        <v>54601</v>
      </c>
      <c r="M2806" t="s">
        <v>3068</v>
      </c>
      <c r="N2806" t="s">
        <v>135</v>
      </c>
      <c r="O2806" t="s">
        <v>162</v>
      </c>
      <c r="P2806" t="s">
        <v>3069</v>
      </c>
      <c r="Q2806" s="8">
        <v>200000</v>
      </c>
      <c r="R2806">
        <v>5</v>
      </c>
      <c r="S2806" s="8">
        <f>Table3[[#This Row],[Harga]]*Table3[[#This Row],[Quantity]]</f>
        <v>1000000</v>
      </c>
      <c r="T2806">
        <v>0</v>
      </c>
      <c r="U2806" s="8">
        <f>Table3[[#This Row],[Discount]]*Table3[[#This Row],[Revenue]]</f>
        <v>0</v>
      </c>
      <c r="V2806" s="8">
        <f>Table3[[#This Row],[Revenue]]-Table3[[#This Row],[Total Discount]]</f>
        <v>1000000</v>
      </c>
    </row>
    <row r="2807" spans="1:22" x14ac:dyDescent="0.35">
      <c r="A2807">
        <v>2803</v>
      </c>
      <c r="B2807" t="s">
        <v>6492</v>
      </c>
      <c r="C2807" s="5">
        <v>42667</v>
      </c>
      <c r="D2807" s="6">
        <v>2016</v>
      </c>
      <c r="E2807" s="5" t="s">
        <v>44</v>
      </c>
      <c r="F2807" s="7">
        <v>24</v>
      </c>
      <c r="G2807" t="s">
        <v>35</v>
      </c>
      <c r="H2807" t="s">
        <v>25</v>
      </c>
      <c r="I2807" t="s">
        <v>504</v>
      </c>
      <c r="J2807" t="s">
        <v>37</v>
      </c>
      <c r="K2807" t="s">
        <v>213</v>
      </c>
      <c r="L2807">
        <v>90032</v>
      </c>
      <c r="M2807" t="s">
        <v>2800</v>
      </c>
      <c r="N2807" t="s">
        <v>135</v>
      </c>
      <c r="O2807" t="s">
        <v>162</v>
      </c>
      <c r="P2807" t="s">
        <v>2801</v>
      </c>
      <c r="Q2807" s="8">
        <v>100000</v>
      </c>
      <c r="R2807">
        <v>4</v>
      </c>
      <c r="S2807" s="8">
        <f>Table3[[#This Row],[Harga]]*Table3[[#This Row],[Quantity]]</f>
        <v>400000</v>
      </c>
      <c r="T2807">
        <v>0</v>
      </c>
      <c r="U2807" s="8">
        <f>Table3[[#This Row],[Discount]]*Table3[[#This Row],[Revenue]]</f>
        <v>0</v>
      </c>
      <c r="V2807" s="8">
        <f>Table3[[#This Row],[Revenue]]-Table3[[#This Row],[Total Discount]]</f>
        <v>400000</v>
      </c>
    </row>
    <row r="2808" spans="1:22" x14ac:dyDescent="0.35">
      <c r="A2808">
        <v>2804</v>
      </c>
      <c r="B2808" t="s">
        <v>6493</v>
      </c>
      <c r="C2808" s="5">
        <v>41911</v>
      </c>
      <c r="D2808" s="6">
        <v>2014</v>
      </c>
      <c r="E2808" s="5" t="s">
        <v>111</v>
      </c>
      <c r="F2808" s="7">
        <v>29</v>
      </c>
      <c r="G2808" t="s">
        <v>51</v>
      </c>
      <c r="H2808" t="s">
        <v>25</v>
      </c>
      <c r="I2808" t="s">
        <v>2313</v>
      </c>
      <c r="J2808" t="s">
        <v>75</v>
      </c>
      <c r="K2808" t="s">
        <v>248</v>
      </c>
      <c r="L2808">
        <v>98115</v>
      </c>
      <c r="M2808" t="s">
        <v>6214</v>
      </c>
      <c r="N2808" t="s">
        <v>30</v>
      </c>
      <c r="O2808" t="s">
        <v>55</v>
      </c>
      <c r="P2808" t="s">
        <v>6215</v>
      </c>
      <c r="Q2808" s="8">
        <v>7000</v>
      </c>
      <c r="R2808">
        <v>2</v>
      </c>
      <c r="S2808" s="8">
        <f>Table3[[#This Row],[Harga]]*Table3[[#This Row],[Quantity]]</f>
        <v>14000</v>
      </c>
      <c r="T2808">
        <v>0</v>
      </c>
      <c r="U2808" s="8">
        <f>Table3[[#This Row],[Discount]]*Table3[[#This Row],[Revenue]]</f>
        <v>0</v>
      </c>
      <c r="V2808" s="8">
        <f>Table3[[#This Row],[Revenue]]-Table3[[#This Row],[Total Discount]]</f>
        <v>14000</v>
      </c>
    </row>
    <row r="2809" spans="1:22" x14ac:dyDescent="0.35">
      <c r="A2809">
        <v>2805</v>
      </c>
      <c r="B2809" t="s">
        <v>6494</v>
      </c>
      <c r="C2809" s="5">
        <v>42912</v>
      </c>
      <c r="D2809" s="6">
        <v>2017</v>
      </c>
      <c r="E2809" s="5" t="s">
        <v>34</v>
      </c>
      <c r="F2809" s="7">
        <v>26</v>
      </c>
      <c r="G2809" t="s">
        <v>116</v>
      </c>
      <c r="H2809" t="s">
        <v>139</v>
      </c>
      <c r="I2809" t="s">
        <v>553</v>
      </c>
      <c r="J2809" t="s">
        <v>37</v>
      </c>
      <c r="K2809" t="s">
        <v>118</v>
      </c>
      <c r="L2809">
        <v>33180</v>
      </c>
      <c r="M2809" t="s">
        <v>3990</v>
      </c>
      <c r="N2809" t="s">
        <v>40</v>
      </c>
      <c r="O2809" t="s">
        <v>41</v>
      </c>
      <c r="P2809" t="s">
        <v>3991</v>
      </c>
      <c r="Q2809" s="8">
        <v>15000</v>
      </c>
      <c r="R2809">
        <v>6</v>
      </c>
      <c r="S2809" s="8">
        <f>Table3[[#This Row],[Harga]]*Table3[[#This Row],[Quantity]]</f>
        <v>90000</v>
      </c>
      <c r="T2809">
        <v>0.2</v>
      </c>
      <c r="U2809" s="8">
        <f>Table3[[#This Row],[Discount]]*Table3[[#This Row],[Revenue]]</f>
        <v>18000</v>
      </c>
      <c r="V2809" s="8">
        <f>Table3[[#This Row],[Revenue]]-Table3[[#This Row],[Total Discount]]</f>
        <v>72000</v>
      </c>
    </row>
    <row r="2810" spans="1:22" x14ac:dyDescent="0.35">
      <c r="A2810">
        <v>2806</v>
      </c>
      <c r="B2810" t="s">
        <v>6495</v>
      </c>
      <c r="C2810" s="5">
        <v>42603</v>
      </c>
      <c r="D2810" s="6">
        <v>2016</v>
      </c>
      <c r="E2810" s="5" t="s">
        <v>93</v>
      </c>
      <c r="F2810" s="7">
        <v>21</v>
      </c>
      <c r="G2810" t="s">
        <v>51</v>
      </c>
      <c r="H2810" t="s">
        <v>139</v>
      </c>
      <c r="I2810" t="s">
        <v>282</v>
      </c>
      <c r="J2810" t="s">
        <v>75</v>
      </c>
      <c r="K2810" t="s">
        <v>274</v>
      </c>
      <c r="L2810">
        <v>19143</v>
      </c>
      <c r="M2810" t="s">
        <v>6496</v>
      </c>
      <c r="N2810" t="s">
        <v>30</v>
      </c>
      <c r="O2810" t="s">
        <v>48</v>
      </c>
      <c r="P2810" t="s">
        <v>6497</v>
      </c>
      <c r="Q2810" s="8">
        <v>816000</v>
      </c>
      <c r="R2810">
        <v>9</v>
      </c>
      <c r="S2810" s="8">
        <f>Table3[[#This Row],[Harga]]*Table3[[#This Row],[Quantity]]</f>
        <v>7344000</v>
      </c>
      <c r="T2810">
        <v>0.4</v>
      </c>
      <c r="U2810" s="8">
        <f>Table3[[#This Row],[Discount]]*Table3[[#This Row],[Revenue]]</f>
        <v>2937600</v>
      </c>
      <c r="V2810" s="8">
        <f>Table3[[#This Row],[Revenue]]-Table3[[#This Row],[Total Discount]]</f>
        <v>4406400</v>
      </c>
    </row>
    <row r="2811" spans="1:22" x14ac:dyDescent="0.35">
      <c r="A2811">
        <v>2807</v>
      </c>
      <c r="B2811" t="s">
        <v>6498</v>
      </c>
      <c r="C2811" s="5">
        <v>41681</v>
      </c>
      <c r="D2811" s="6">
        <v>2014</v>
      </c>
      <c r="E2811" s="5" t="s">
        <v>344</v>
      </c>
      <c r="F2811" s="7">
        <v>11</v>
      </c>
      <c r="G2811" t="s">
        <v>35</v>
      </c>
      <c r="H2811" t="s">
        <v>25</v>
      </c>
      <c r="I2811" t="s">
        <v>837</v>
      </c>
      <c r="J2811" t="s">
        <v>27</v>
      </c>
      <c r="K2811" t="s">
        <v>213</v>
      </c>
      <c r="L2811">
        <v>23320</v>
      </c>
      <c r="M2811" t="s">
        <v>1039</v>
      </c>
      <c r="N2811" t="s">
        <v>135</v>
      </c>
      <c r="O2811" t="s">
        <v>162</v>
      </c>
      <c r="P2811" t="s">
        <v>1040</v>
      </c>
      <c r="Q2811" s="8">
        <v>469000</v>
      </c>
      <c r="R2811">
        <v>3</v>
      </c>
      <c r="S2811" s="8">
        <f>Table3[[#This Row],[Harga]]*Table3[[#This Row],[Quantity]]</f>
        <v>1407000</v>
      </c>
      <c r="T2811">
        <v>0</v>
      </c>
      <c r="U2811" s="8">
        <f>Table3[[#This Row],[Discount]]*Table3[[#This Row],[Revenue]]</f>
        <v>0</v>
      </c>
      <c r="V2811" s="8">
        <f>Table3[[#This Row],[Revenue]]-Table3[[#This Row],[Total Discount]]</f>
        <v>1407000</v>
      </c>
    </row>
    <row r="2812" spans="1:22" x14ac:dyDescent="0.35">
      <c r="A2812">
        <v>2808</v>
      </c>
      <c r="B2812" t="s">
        <v>6499</v>
      </c>
      <c r="C2812" s="5">
        <v>42636</v>
      </c>
      <c r="D2812" s="6">
        <v>2016</v>
      </c>
      <c r="E2812" s="5" t="s">
        <v>111</v>
      </c>
      <c r="F2812" s="7">
        <v>23</v>
      </c>
      <c r="G2812" t="s">
        <v>67</v>
      </c>
      <c r="H2812" t="s">
        <v>25</v>
      </c>
      <c r="I2812" t="s">
        <v>3650</v>
      </c>
      <c r="J2812" t="s">
        <v>75</v>
      </c>
      <c r="K2812" t="s">
        <v>133</v>
      </c>
      <c r="L2812">
        <v>10009</v>
      </c>
      <c r="M2812" t="s">
        <v>3119</v>
      </c>
      <c r="N2812" t="s">
        <v>40</v>
      </c>
      <c r="O2812" t="s">
        <v>71</v>
      </c>
      <c r="P2812" t="s">
        <v>3120</v>
      </c>
      <c r="Q2812" s="8">
        <v>4000</v>
      </c>
      <c r="R2812">
        <v>7</v>
      </c>
      <c r="S2812" s="8">
        <f>Table3[[#This Row],[Harga]]*Table3[[#This Row],[Quantity]]</f>
        <v>28000</v>
      </c>
      <c r="T2812">
        <v>0.2</v>
      </c>
      <c r="U2812" s="8">
        <f>Table3[[#This Row],[Discount]]*Table3[[#This Row],[Revenue]]</f>
        <v>5600</v>
      </c>
      <c r="V2812" s="8">
        <f>Table3[[#This Row],[Revenue]]-Table3[[#This Row],[Total Discount]]</f>
        <v>22400</v>
      </c>
    </row>
    <row r="2813" spans="1:22" x14ac:dyDescent="0.35">
      <c r="A2813">
        <v>2809</v>
      </c>
      <c r="B2813" t="s">
        <v>6500</v>
      </c>
      <c r="C2813" s="5">
        <v>42343</v>
      </c>
      <c r="D2813" s="6">
        <v>2015</v>
      </c>
      <c r="E2813" s="5" t="s">
        <v>66</v>
      </c>
      <c r="F2813" s="7">
        <v>5</v>
      </c>
      <c r="G2813" t="s">
        <v>67</v>
      </c>
      <c r="H2813" t="s">
        <v>139</v>
      </c>
      <c r="I2813" t="s">
        <v>4782</v>
      </c>
      <c r="J2813" t="s">
        <v>75</v>
      </c>
      <c r="K2813" t="s">
        <v>28</v>
      </c>
      <c r="L2813">
        <v>48104</v>
      </c>
      <c r="M2813" t="s">
        <v>4301</v>
      </c>
      <c r="N2813" t="s">
        <v>40</v>
      </c>
      <c r="O2813" t="s">
        <v>71</v>
      </c>
      <c r="P2813" t="s">
        <v>4302</v>
      </c>
      <c r="Q2813" s="8">
        <v>92000</v>
      </c>
      <c r="R2813">
        <v>5</v>
      </c>
      <c r="S2813" s="8">
        <f>Table3[[#This Row],[Harga]]*Table3[[#This Row],[Quantity]]</f>
        <v>460000</v>
      </c>
      <c r="T2813">
        <v>0</v>
      </c>
      <c r="U2813" s="8">
        <f>Table3[[#This Row],[Discount]]*Table3[[#This Row],[Revenue]]</f>
        <v>0</v>
      </c>
      <c r="V2813" s="8">
        <f>Table3[[#This Row],[Revenue]]-Table3[[#This Row],[Total Discount]]</f>
        <v>460000</v>
      </c>
    </row>
    <row r="2814" spans="1:22" x14ac:dyDescent="0.35">
      <c r="A2814">
        <v>2810</v>
      </c>
      <c r="B2814" t="s">
        <v>6501</v>
      </c>
      <c r="C2814" s="5">
        <v>42981</v>
      </c>
      <c r="D2814" s="6">
        <v>2017</v>
      </c>
      <c r="E2814" s="5" t="s">
        <v>111</v>
      </c>
      <c r="F2814" s="7">
        <v>3</v>
      </c>
      <c r="G2814" t="s">
        <v>51</v>
      </c>
      <c r="H2814" t="s">
        <v>105</v>
      </c>
      <c r="I2814" t="s">
        <v>1656</v>
      </c>
      <c r="J2814" t="s">
        <v>75</v>
      </c>
      <c r="K2814" t="s">
        <v>213</v>
      </c>
      <c r="L2814">
        <v>91941</v>
      </c>
      <c r="M2814" t="s">
        <v>3166</v>
      </c>
      <c r="N2814" t="s">
        <v>40</v>
      </c>
      <c r="O2814" t="s">
        <v>71</v>
      </c>
      <c r="P2814" t="s">
        <v>3167</v>
      </c>
      <c r="Q2814" s="8">
        <v>34000</v>
      </c>
      <c r="R2814">
        <v>5</v>
      </c>
      <c r="S2814" s="8">
        <f>Table3[[#This Row],[Harga]]*Table3[[#This Row],[Quantity]]</f>
        <v>170000</v>
      </c>
      <c r="T2814">
        <v>0.2</v>
      </c>
      <c r="U2814" s="8">
        <f>Table3[[#This Row],[Discount]]*Table3[[#This Row],[Revenue]]</f>
        <v>34000</v>
      </c>
      <c r="V2814" s="8">
        <f>Table3[[#This Row],[Revenue]]-Table3[[#This Row],[Total Discount]]</f>
        <v>136000</v>
      </c>
    </row>
    <row r="2815" spans="1:22" x14ac:dyDescent="0.35">
      <c r="A2815">
        <v>2811</v>
      </c>
      <c r="B2815" t="s">
        <v>6502</v>
      </c>
      <c r="C2815" s="5">
        <v>42820</v>
      </c>
      <c r="D2815" s="6">
        <v>2017</v>
      </c>
      <c r="E2815" s="5" t="s">
        <v>159</v>
      </c>
      <c r="F2815" s="7">
        <v>26</v>
      </c>
      <c r="G2815" t="s">
        <v>24</v>
      </c>
      <c r="H2815" t="s">
        <v>139</v>
      </c>
      <c r="I2815" t="s">
        <v>3640</v>
      </c>
      <c r="J2815" t="s">
        <v>37</v>
      </c>
      <c r="K2815" t="s">
        <v>248</v>
      </c>
      <c r="L2815">
        <v>48126</v>
      </c>
      <c r="M2815" t="s">
        <v>6503</v>
      </c>
      <c r="N2815" t="s">
        <v>30</v>
      </c>
      <c r="O2815" t="s">
        <v>55</v>
      </c>
      <c r="P2815" t="s">
        <v>6504</v>
      </c>
      <c r="Q2815" s="8">
        <v>61000</v>
      </c>
      <c r="R2815">
        <v>3</v>
      </c>
      <c r="S2815" s="8">
        <f>Table3[[#This Row],[Harga]]*Table3[[#This Row],[Quantity]]</f>
        <v>183000</v>
      </c>
      <c r="T2815">
        <v>0</v>
      </c>
      <c r="U2815" s="8">
        <f>Table3[[#This Row],[Discount]]*Table3[[#This Row],[Revenue]]</f>
        <v>0</v>
      </c>
      <c r="V2815" s="8">
        <f>Table3[[#This Row],[Revenue]]-Table3[[#This Row],[Total Discount]]</f>
        <v>183000</v>
      </c>
    </row>
    <row r="2816" spans="1:22" x14ac:dyDescent="0.35">
      <c r="A2816">
        <v>2812</v>
      </c>
      <c r="B2816" t="s">
        <v>6505</v>
      </c>
      <c r="C2816" s="5">
        <v>41994</v>
      </c>
      <c r="D2816" s="6">
        <v>2014</v>
      </c>
      <c r="E2816" s="5" t="s">
        <v>66</v>
      </c>
      <c r="F2816" s="7">
        <v>21</v>
      </c>
      <c r="G2816" t="s">
        <v>51</v>
      </c>
      <c r="H2816" t="s">
        <v>139</v>
      </c>
      <c r="I2816" t="s">
        <v>1468</v>
      </c>
      <c r="J2816" t="s">
        <v>27</v>
      </c>
      <c r="K2816" t="s">
        <v>113</v>
      </c>
      <c r="L2816">
        <v>92024</v>
      </c>
      <c r="M2816" t="s">
        <v>3901</v>
      </c>
      <c r="N2816" t="s">
        <v>30</v>
      </c>
      <c r="O2816" t="s">
        <v>108</v>
      </c>
      <c r="P2816" t="s">
        <v>3902</v>
      </c>
      <c r="Q2816" s="8">
        <v>884000</v>
      </c>
      <c r="R2816">
        <v>6</v>
      </c>
      <c r="S2816" s="8">
        <f>Table3[[#This Row],[Harga]]*Table3[[#This Row],[Quantity]]</f>
        <v>5304000</v>
      </c>
      <c r="T2816">
        <v>0.2</v>
      </c>
      <c r="U2816" s="8">
        <f>Table3[[#This Row],[Discount]]*Table3[[#This Row],[Revenue]]</f>
        <v>1060800</v>
      </c>
      <c r="V2816" s="8">
        <f>Table3[[#This Row],[Revenue]]-Table3[[#This Row],[Total Discount]]</f>
        <v>4243200</v>
      </c>
    </row>
    <row r="2817" spans="1:22" x14ac:dyDescent="0.35">
      <c r="A2817">
        <v>2813</v>
      </c>
      <c r="B2817" t="s">
        <v>6506</v>
      </c>
      <c r="C2817" s="5">
        <v>41905</v>
      </c>
      <c r="D2817" s="6">
        <v>2014</v>
      </c>
      <c r="E2817" s="5" t="s">
        <v>111</v>
      </c>
      <c r="F2817" s="7">
        <v>23</v>
      </c>
      <c r="G2817" t="s">
        <v>51</v>
      </c>
      <c r="H2817" t="s">
        <v>139</v>
      </c>
      <c r="I2817" t="s">
        <v>431</v>
      </c>
      <c r="J2817" t="s">
        <v>75</v>
      </c>
      <c r="K2817" t="s">
        <v>248</v>
      </c>
      <c r="L2817">
        <v>44107</v>
      </c>
      <c r="M2817" t="s">
        <v>6507</v>
      </c>
      <c r="N2817" t="s">
        <v>40</v>
      </c>
      <c r="O2817" t="s">
        <v>63</v>
      </c>
      <c r="P2817" t="s">
        <v>6508</v>
      </c>
      <c r="Q2817" s="8">
        <v>29000</v>
      </c>
      <c r="R2817">
        <v>9</v>
      </c>
      <c r="S2817" s="8">
        <f>Table3[[#This Row],[Harga]]*Table3[[#This Row],[Quantity]]</f>
        <v>261000</v>
      </c>
      <c r="T2817">
        <v>0.2</v>
      </c>
      <c r="U2817" s="8">
        <f>Table3[[#This Row],[Discount]]*Table3[[#This Row],[Revenue]]</f>
        <v>52200</v>
      </c>
      <c r="V2817" s="8">
        <f>Table3[[#This Row],[Revenue]]-Table3[[#This Row],[Total Discount]]</f>
        <v>208800</v>
      </c>
    </row>
    <row r="2818" spans="1:22" x14ac:dyDescent="0.35">
      <c r="A2818">
        <v>2814</v>
      </c>
      <c r="B2818" t="s">
        <v>6509</v>
      </c>
      <c r="C2818" s="5">
        <v>42827</v>
      </c>
      <c r="D2818" s="6">
        <v>2017</v>
      </c>
      <c r="E2818" s="5" t="s">
        <v>58</v>
      </c>
      <c r="F2818" s="7">
        <v>2</v>
      </c>
      <c r="G2818" t="s">
        <v>24</v>
      </c>
      <c r="H2818" t="s">
        <v>25</v>
      </c>
      <c r="I2818" t="s">
        <v>2031</v>
      </c>
      <c r="J2818" t="s">
        <v>75</v>
      </c>
      <c r="K2818" t="s">
        <v>61</v>
      </c>
      <c r="L2818">
        <v>6450</v>
      </c>
      <c r="M2818" t="s">
        <v>101</v>
      </c>
      <c r="N2818" t="s">
        <v>40</v>
      </c>
      <c r="O2818" t="s">
        <v>96</v>
      </c>
      <c r="P2818" t="s">
        <v>102</v>
      </c>
      <c r="Q2818" s="8">
        <v>20000</v>
      </c>
      <c r="R2818">
        <v>4</v>
      </c>
      <c r="S2818" s="8">
        <f>Table3[[#This Row],[Harga]]*Table3[[#This Row],[Quantity]]</f>
        <v>80000</v>
      </c>
      <c r="T2818">
        <v>0</v>
      </c>
      <c r="U2818" s="8">
        <f>Table3[[#This Row],[Discount]]*Table3[[#This Row],[Revenue]]</f>
        <v>0</v>
      </c>
      <c r="V2818" s="8">
        <f>Table3[[#This Row],[Revenue]]-Table3[[#This Row],[Total Discount]]</f>
        <v>80000</v>
      </c>
    </row>
    <row r="2819" spans="1:22" x14ac:dyDescent="0.35">
      <c r="A2819">
        <v>2815</v>
      </c>
      <c r="B2819" t="s">
        <v>6510</v>
      </c>
      <c r="C2819" s="5">
        <v>42461</v>
      </c>
      <c r="D2819" s="6">
        <v>2016</v>
      </c>
      <c r="E2819" s="5" t="s">
        <v>58</v>
      </c>
      <c r="F2819" s="7">
        <v>1</v>
      </c>
      <c r="G2819" t="s">
        <v>67</v>
      </c>
      <c r="H2819" t="s">
        <v>139</v>
      </c>
      <c r="I2819" t="s">
        <v>3751</v>
      </c>
      <c r="J2819" t="s">
        <v>75</v>
      </c>
      <c r="K2819" t="s">
        <v>166</v>
      </c>
      <c r="L2819">
        <v>31907</v>
      </c>
      <c r="M2819" t="s">
        <v>6511</v>
      </c>
      <c r="N2819" t="s">
        <v>30</v>
      </c>
      <c r="O2819" t="s">
        <v>55</v>
      </c>
      <c r="P2819" t="s">
        <v>6512</v>
      </c>
      <c r="Q2819" s="8">
        <v>8000</v>
      </c>
      <c r="R2819">
        <v>4</v>
      </c>
      <c r="S2819" s="8">
        <f>Table3[[#This Row],[Harga]]*Table3[[#This Row],[Quantity]]</f>
        <v>32000</v>
      </c>
      <c r="T2819">
        <v>0</v>
      </c>
      <c r="U2819" s="8">
        <f>Table3[[#This Row],[Discount]]*Table3[[#This Row],[Revenue]]</f>
        <v>0</v>
      </c>
      <c r="V2819" s="8">
        <f>Table3[[#This Row],[Revenue]]-Table3[[#This Row],[Total Discount]]</f>
        <v>32000</v>
      </c>
    </row>
    <row r="2820" spans="1:22" x14ac:dyDescent="0.35">
      <c r="A2820">
        <v>2816</v>
      </c>
      <c r="B2820" t="s">
        <v>6513</v>
      </c>
      <c r="C2820" s="5">
        <v>42139</v>
      </c>
      <c r="D2820" s="6">
        <v>2015</v>
      </c>
      <c r="E2820" s="5" t="s">
        <v>87</v>
      </c>
      <c r="F2820" s="7">
        <v>15</v>
      </c>
      <c r="G2820" t="s">
        <v>51</v>
      </c>
      <c r="H2820" t="s">
        <v>25</v>
      </c>
      <c r="I2820" t="s">
        <v>4705</v>
      </c>
      <c r="J2820" t="s">
        <v>37</v>
      </c>
      <c r="K2820" t="s">
        <v>151</v>
      </c>
      <c r="L2820">
        <v>30076</v>
      </c>
      <c r="M2820" t="s">
        <v>3542</v>
      </c>
      <c r="N2820" t="s">
        <v>40</v>
      </c>
      <c r="O2820" t="s">
        <v>143</v>
      </c>
      <c r="P2820" t="s">
        <v>3543</v>
      </c>
      <c r="Q2820" s="8">
        <v>15000</v>
      </c>
      <c r="R2820">
        <v>3</v>
      </c>
      <c r="S2820" s="8">
        <f>Table3[[#This Row],[Harga]]*Table3[[#This Row],[Quantity]]</f>
        <v>45000</v>
      </c>
      <c r="T2820">
        <v>0</v>
      </c>
      <c r="U2820" s="8">
        <f>Table3[[#This Row],[Discount]]*Table3[[#This Row],[Revenue]]</f>
        <v>0</v>
      </c>
      <c r="V2820" s="8">
        <f>Table3[[#This Row],[Revenue]]-Table3[[#This Row],[Total Discount]]</f>
        <v>45000</v>
      </c>
    </row>
    <row r="2821" spans="1:22" x14ac:dyDescent="0.35">
      <c r="A2821">
        <v>2817</v>
      </c>
      <c r="B2821" t="s">
        <v>6514</v>
      </c>
      <c r="C2821" s="5">
        <v>42817</v>
      </c>
      <c r="D2821" s="6">
        <v>2017</v>
      </c>
      <c r="E2821" s="5" t="s">
        <v>159</v>
      </c>
      <c r="F2821" s="7">
        <v>23</v>
      </c>
      <c r="G2821" t="s">
        <v>67</v>
      </c>
      <c r="H2821" t="s">
        <v>25</v>
      </c>
      <c r="I2821" t="s">
        <v>1548</v>
      </c>
      <c r="J2821" t="s">
        <v>75</v>
      </c>
      <c r="K2821" t="s">
        <v>324</v>
      </c>
      <c r="L2821">
        <v>98105</v>
      </c>
      <c r="M2821" t="s">
        <v>1160</v>
      </c>
      <c r="N2821" t="s">
        <v>40</v>
      </c>
      <c r="O2821" t="s">
        <v>71</v>
      </c>
      <c r="P2821" t="s">
        <v>1161</v>
      </c>
      <c r="Q2821" s="8">
        <v>9000</v>
      </c>
      <c r="R2821">
        <v>5</v>
      </c>
      <c r="S2821" s="8">
        <f>Table3[[#This Row],[Harga]]*Table3[[#This Row],[Quantity]]</f>
        <v>45000</v>
      </c>
      <c r="T2821">
        <v>0.2</v>
      </c>
      <c r="U2821" s="8">
        <f>Table3[[#This Row],[Discount]]*Table3[[#This Row],[Revenue]]</f>
        <v>9000</v>
      </c>
      <c r="V2821" s="8">
        <f>Table3[[#This Row],[Revenue]]-Table3[[#This Row],[Total Discount]]</f>
        <v>36000</v>
      </c>
    </row>
    <row r="2822" spans="1:22" x14ac:dyDescent="0.35">
      <c r="A2822">
        <v>2818</v>
      </c>
      <c r="B2822" t="s">
        <v>6515</v>
      </c>
      <c r="C2822" s="5">
        <v>42839</v>
      </c>
      <c r="D2822" s="6">
        <v>2017</v>
      </c>
      <c r="E2822" s="5" t="s">
        <v>58</v>
      </c>
      <c r="F2822" s="7">
        <v>14</v>
      </c>
      <c r="G2822" t="s">
        <v>67</v>
      </c>
      <c r="H2822" t="s">
        <v>25</v>
      </c>
      <c r="I2822" t="s">
        <v>2291</v>
      </c>
      <c r="J2822" t="s">
        <v>37</v>
      </c>
      <c r="K2822" t="s">
        <v>519</v>
      </c>
      <c r="L2822">
        <v>7960</v>
      </c>
      <c r="M2822" t="s">
        <v>2259</v>
      </c>
      <c r="N2822" t="s">
        <v>30</v>
      </c>
      <c r="O2822" t="s">
        <v>55</v>
      </c>
      <c r="P2822" t="s">
        <v>2260</v>
      </c>
      <c r="Q2822" s="8">
        <v>30000</v>
      </c>
      <c r="R2822">
        <v>5</v>
      </c>
      <c r="S2822" s="8">
        <f>Table3[[#This Row],[Harga]]*Table3[[#This Row],[Quantity]]</f>
        <v>150000</v>
      </c>
      <c r="T2822">
        <v>0</v>
      </c>
      <c r="U2822" s="8">
        <f>Table3[[#This Row],[Discount]]*Table3[[#This Row],[Revenue]]</f>
        <v>0</v>
      </c>
      <c r="V2822" s="8">
        <f>Table3[[#This Row],[Revenue]]-Table3[[#This Row],[Total Discount]]</f>
        <v>150000</v>
      </c>
    </row>
    <row r="2823" spans="1:22" x14ac:dyDescent="0.35">
      <c r="A2823">
        <v>2819</v>
      </c>
      <c r="B2823" t="s">
        <v>6516</v>
      </c>
      <c r="C2823" s="5">
        <v>42008</v>
      </c>
      <c r="D2823" s="6">
        <v>2015</v>
      </c>
      <c r="E2823" s="5" t="s">
        <v>115</v>
      </c>
      <c r="F2823" s="7">
        <v>4</v>
      </c>
      <c r="G2823" t="s">
        <v>35</v>
      </c>
      <c r="H2823" t="s">
        <v>25</v>
      </c>
      <c r="I2823" t="s">
        <v>600</v>
      </c>
      <c r="J2823" t="s">
        <v>37</v>
      </c>
      <c r="K2823" t="s">
        <v>354</v>
      </c>
      <c r="L2823">
        <v>22304</v>
      </c>
      <c r="M2823" t="s">
        <v>2412</v>
      </c>
      <c r="N2823" t="s">
        <v>30</v>
      </c>
      <c r="O2823" t="s">
        <v>55</v>
      </c>
      <c r="P2823" t="s">
        <v>2413</v>
      </c>
      <c r="Q2823" s="8">
        <v>28000</v>
      </c>
      <c r="R2823">
        <v>14</v>
      </c>
      <c r="S2823" s="8">
        <f>Table3[[#This Row],[Harga]]*Table3[[#This Row],[Quantity]]</f>
        <v>392000</v>
      </c>
      <c r="T2823">
        <v>0</v>
      </c>
      <c r="U2823" s="8">
        <f>Table3[[#This Row],[Discount]]*Table3[[#This Row],[Revenue]]</f>
        <v>0</v>
      </c>
      <c r="V2823" s="8">
        <f>Table3[[#This Row],[Revenue]]-Table3[[#This Row],[Total Discount]]</f>
        <v>392000</v>
      </c>
    </row>
    <row r="2824" spans="1:22" x14ac:dyDescent="0.35">
      <c r="A2824">
        <v>2820</v>
      </c>
      <c r="B2824" t="s">
        <v>6517</v>
      </c>
      <c r="C2824" s="5">
        <v>43041</v>
      </c>
      <c r="D2824" s="6">
        <v>2017</v>
      </c>
      <c r="E2824" s="5" t="s">
        <v>23</v>
      </c>
      <c r="F2824" s="7">
        <v>2</v>
      </c>
      <c r="G2824" t="s">
        <v>67</v>
      </c>
      <c r="H2824" t="s">
        <v>139</v>
      </c>
      <c r="I2824" t="s">
        <v>4321</v>
      </c>
      <c r="J2824" t="s">
        <v>27</v>
      </c>
      <c r="K2824" t="s">
        <v>28</v>
      </c>
      <c r="L2824">
        <v>84106</v>
      </c>
      <c r="M2824" t="s">
        <v>1297</v>
      </c>
      <c r="N2824" t="s">
        <v>40</v>
      </c>
      <c r="O2824" t="s">
        <v>63</v>
      </c>
      <c r="P2824" t="s">
        <v>1298</v>
      </c>
      <c r="Q2824" s="8">
        <v>11000</v>
      </c>
      <c r="R2824">
        <v>3</v>
      </c>
      <c r="S2824" s="8">
        <f>Table3[[#This Row],[Harga]]*Table3[[#This Row],[Quantity]]</f>
        <v>33000</v>
      </c>
      <c r="T2824">
        <v>0</v>
      </c>
      <c r="U2824" s="8">
        <f>Table3[[#This Row],[Discount]]*Table3[[#This Row],[Revenue]]</f>
        <v>0</v>
      </c>
      <c r="V2824" s="8">
        <f>Table3[[#This Row],[Revenue]]-Table3[[#This Row],[Total Discount]]</f>
        <v>33000</v>
      </c>
    </row>
    <row r="2825" spans="1:22" x14ac:dyDescent="0.35">
      <c r="A2825">
        <v>2821</v>
      </c>
      <c r="B2825" t="s">
        <v>6518</v>
      </c>
      <c r="C2825" s="5">
        <v>42933</v>
      </c>
      <c r="D2825" s="6">
        <v>2017</v>
      </c>
      <c r="E2825" s="5" t="s">
        <v>104</v>
      </c>
      <c r="F2825" s="7">
        <v>17</v>
      </c>
      <c r="G2825" t="s">
        <v>35</v>
      </c>
      <c r="H2825" t="s">
        <v>25</v>
      </c>
      <c r="I2825" t="s">
        <v>1403</v>
      </c>
      <c r="J2825" t="s">
        <v>37</v>
      </c>
      <c r="K2825" t="s">
        <v>253</v>
      </c>
      <c r="L2825">
        <v>92307</v>
      </c>
      <c r="M2825" t="s">
        <v>4561</v>
      </c>
      <c r="N2825" t="s">
        <v>40</v>
      </c>
      <c r="O2825" t="s">
        <v>63</v>
      </c>
      <c r="P2825" t="s">
        <v>4562</v>
      </c>
      <c r="Q2825" s="8">
        <v>21000</v>
      </c>
      <c r="R2825">
        <v>5</v>
      </c>
      <c r="S2825" s="8">
        <f>Table3[[#This Row],[Harga]]*Table3[[#This Row],[Quantity]]</f>
        <v>105000</v>
      </c>
      <c r="T2825">
        <v>0</v>
      </c>
      <c r="U2825" s="8">
        <f>Table3[[#This Row],[Discount]]*Table3[[#This Row],[Revenue]]</f>
        <v>0</v>
      </c>
      <c r="V2825" s="8">
        <f>Table3[[#This Row],[Revenue]]-Table3[[#This Row],[Total Discount]]</f>
        <v>105000</v>
      </c>
    </row>
    <row r="2826" spans="1:22" x14ac:dyDescent="0.35">
      <c r="A2826">
        <v>2822</v>
      </c>
      <c r="B2826" t="s">
        <v>6519</v>
      </c>
      <c r="C2826" s="5">
        <v>43014</v>
      </c>
      <c r="D2826" s="6">
        <v>2017</v>
      </c>
      <c r="E2826" s="5" t="s">
        <v>44</v>
      </c>
      <c r="F2826" s="7">
        <v>6</v>
      </c>
      <c r="G2826" t="s">
        <v>67</v>
      </c>
      <c r="H2826" t="s">
        <v>25</v>
      </c>
      <c r="I2826" t="s">
        <v>737</v>
      </c>
      <c r="J2826" t="s">
        <v>37</v>
      </c>
      <c r="K2826" t="s">
        <v>53</v>
      </c>
      <c r="L2826">
        <v>10009</v>
      </c>
      <c r="M2826" t="s">
        <v>6166</v>
      </c>
      <c r="N2826" t="s">
        <v>40</v>
      </c>
      <c r="O2826" t="s">
        <v>63</v>
      </c>
      <c r="P2826" t="s">
        <v>6167</v>
      </c>
      <c r="Q2826" s="8">
        <v>82000</v>
      </c>
      <c r="R2826">
        <v>1</v>
      </c>
      <c r="S2826" s="8">
        <f>Table3[[#This Row],[Harga]]*Table3[[#This Row],[Quantity]]</f>
        <v>82000</v>
      </c>
      <c r="T2826">
        <v>0</v>
      </c>
      <c r="U2826" s="8">
        <f>Table3[[#This Row],[Discount]]*Table3[[#This Row],[Revenue]]</f>
        <v>0</v>
      </c>
      <c r="V2826" s="8">
        <f>Table3[[#This Row],[Revenue]]-Table3[[#This Row],[Total Discount]]</f>
        <v>82000</v>
      </c>
    </row>
    <row r="2827" spans="1:22" x14ac:dyDescent="0.35">
      <c r="A2827">
        <v>2823</v>
      </c>
      <c r="B2827" t="s">
        <v>6520</v>
      </c>
      <c r="C2827" s="5">
        <v>41947</v>
      </c>
      <c r="D2827" s="6">
        <v>2014</v>
      </c>
      <c r="E2827" s="5" t="s">
        <v>23</v>
      </c>
      <c r="F2827" s="7">
        <v>4</v>
      </c>
      <c r="G2827" t="s">
        <v>24</v>
      </c>
      <c r="H2827" t="s">
        <v>105</v>
      </c>
      <c r="I2827" t="s">
        <v>1240</v>
      </c>
      <c r="J2827" t="s">
        <v>37</v>
      </c>
      <c r="K2827" t="s">
        <v>188</v>
      </c>
      <c r="L2827">
        <v>90805</v>
      </c>
      <c r="M2827" t="s">
        <v>359</v>
      </c>
      <c r="N2827" t="s">
        <v>40</v>
      </c>
      <c r="O2827" t="s">
        <v>96</v>
      </c>
      <c r="P2827" t="s">
        <v>360</v>
      </c>
      <c r="Q2827" s="8">
        <v>9000</v>
      </c>
      <c r="R2827">
        <v>1</v>
      </c>
      <c r="S2827" s="8">
        <f>Table3[[#This Row],[Harga]]*Table3[[#This Row],[Quantity]]</f>
        <v>9000</v>
      </c>
      <c r="T2827">
        <v>0</v>
      </c>
      <c r="U2827" s="8">
        <f>Table3[[#This Row],[Discount]]*Table3[[#This Row],[Revenue]]</f>
        <v>0</v>
      </c>
      <c r="V2827" s="8">
        <f>Table3[[#This Row],[Revenue]]-Table3[[#This Row],[Total Discount]]</f>
        <v>9000</v>
      </c>
    </row>
    <row r="2828" spans="1:22" x14ac:dyDescent="0.35">
      <c r="A2828">
        <v>2824</v>
      </c>
      <c r="B2828" t="s">
        <v>6521</v>
      </c>
      <c r="C2828" s="5">
        <v>42722</v>
      </c>
      <c r="D2828" s="6">
        <v>2016</v>
      </c>
      <c r="E2828" s="5" t="s">
        <v>66</v>
      </c>
      <c r="F2828" s="7">
        <v>18</v>
      </c>
      <c r="G2828" t="s">
        <v>116</v>
      </c>
      <c r="H2828" t="s">
        <v>25</v>
      </c>
      <c r="I2828" t="s">
        <v>3243</v>
      </c>
      <c r="J2828" t="s">
        <v>75</v>
      </c>
      <c r="K2828" t="s">
        <v>324</v>
      </c>
      <c r="L2828">
        <v>97301</v>
      </c>
      <c r="M2828" t="s">
        <v>971</v>
      </c>
      <c r="N2828" t="s">
        <v>40</v>
      </c>
      <c r="O2828" t="s">
        <v>71</v>
      </c>
      <c r="P2828" t="s">
        <v>972</v>
      </c>
      <c r="Q2828" s="8">
        <v>23000</v>
      </c>
      <c r="R2828">
        <v>4</v>
      </c>
      <c r="S2828" s="8">
        <f>Table3[[#This Row],[Harga]]*Table3[[#This Row],[Quantity]]</f>
        <v>92000</v>
      </c>
      <c r="T2828">
        <v>0.7</v>
      </c>
      <c r="U2828" s="8">
        <f>Table3[[#This Row],[Discount]]*Table3[[#This Row],[Revenue]]</f>
        <v>64399.999999999993</v>
      </c>
      <c r="V2828" s="8">
        <f>Table3[[#This Row],[Revenue]]-Table3[[#This Row],[Total Discount]]</f>
        <v>27600.000000000007</v>
      </c>
    </row>
    <row r="2829" spans="1:22" x14ac:dyDescent="0.35">
      <c r="A2829">
        <v>2825</v>
      </c>
      <c r="B2829" t="s">
        <v>6522</v>
      </c>
      <c r="C2829" s="5">
        <v>42637</v>
      </c>
      <c r="D2829" s="6">
        <v>2016</v>
      </c>
      <c r="E2829" s="5" t="s">
        <v>111</v>
      </c>
      <c r="F2829" s="7">
        <v>24</v>
      </c>
      <c r="G2829" t="s">
        <v>67</v>
      </c>
      <c r="H2829" t="s">
        <v>25</v>
      </c>
      <c r="I2829" t="s">
        <v>3907</v>
      </c>
      <c r="J2829" t="s">
        <v>75</v>
      </c>
      <c r="K2829" t="s">
        <v>28</v>
      </c>
      <c r="L2829">
        <v>80013</v>
      </c>
      <c r="M2829" t="s">
        <v>632</v>
      </c>
      <c r="N2829" t="s">
        <v>30</v>
      </c>
      <c r="O2829" t="s">
        <v>55</v>
      </c>
      <c r="P2829" t="s">
        <v>633</v>
      </c>
      <c r="Q2829" s="8">
        <v>27000</v>
      </c>
      <c r="R2829">
        <v>2</v>
      </c>
      <c r="S2829" s="8">
        <f>Table3[[#This Row],[Harga]]*Table3[[#This Row],[Quantity]]</f>
        <v>54000</v>
      </c>
      <c r="T2829">
        <v>0.2</v>
      </c>
      <c r="U2829" s="8">
        <f>Table3[[#This Row],[Discount]]*Table3[[#This Row],[Revenue]]</f>
        <v>10800</v>
      </c>
      <c r="V2829" s="8">
        <f>Table3[[#This Row],[Revenue]]-Table3[[#This Row],[Total Discount]]</f>
        <v>43200</v>
      </c>
    </row>
    <row r="2830" spans="1:22" x14ac:dyDescent="0.35">
      <c r="A2830">
        <v>2826</v>
      </c>
      <c r="B2830" t="s">
        <v>6523</v>
      </c>
      <c r="C2830" s="5">
        <v>42572</v>
      </c>
      <c r="D2830" s="6">
        <v>2016</v>
      </c>
      <c r="E2830" s="5" t="s">
        <v>104</v>
      </c>
      <c r="F2830" s="7">
        <v>21</v>
      </c>
      <c r="G2830" t="s">
        <v>35</v>
      </c>
      <c r="H2830" t="s">
        <v>25</v>
      </c>
      <c r="I2830" t="s">
        <v>4390</v>
      </c>
      <c r="J2830" t="s">
        <v>37</v>
      </c>
      <c r="K2830" t="s">
        <v>236</v>
      </c>
      <c r="L2830">
        <v>43055</v>
      </c>
      <c r="M2830" t="s">
        <v>6524</v>
      </c>
      <c r="N2830" t="s">
        <v>40</v>
      </c>
      <c r="O2830" t="s">
        <v>96</v>
      </c>
      <c r="P2830" t="s">
        <v>6525</v>
      </c>
      <c r="Q2830" s="8">
        <v>19000</v>
      </c>
      <c r="R2830">
        <v>2</v>
      </c>
      <c r="S2830" s="8">
        <f>Table3[[#This Row],[Harga]]*Table3[[#This Row],[Quantity]]</f>
        <v>38000</v>
      </c>
      <c r="T2830">
        <v>0.2</v>
      </c>
      <c r="U2830" s="8">
        <f>Table3[[#This Row],[Discount]]*Table3[[#This Row],[Revenue]]</f>
        <v>7600</v>
      </c>
      <c r="V2830" s="8">
        <f>Table3[[#This Row],[Revenue]]-Table3[[#This Row],[Total Discount]]</f>
        <v>30400</v>
      </c>
    </row>
    <row r="2831" spans="1:22" x14ac:dyDescent="0.35">
      <c r="A2831">
        <v>2827</v>
      </c>
      <c r="B2831" t="s">
        <v>6526</v>
      </c>
      <c r="C2831" s="5">
        <v>42532</v>
      </c>
      <c r="D2831" s="6">
        <v>2016</v>
      </c>
      <c r="E2831" s="5" t="s">
        <v>34</v>
      </c>
      <c r="F2831" s="7">
        <v>11</v>
      </c>
      <c r="G2831" t="s">
        <v>35</v>
      </c>
      <c r="H2831" t="s">
        <v>25</v>
      </c>
      <c r="I2831" t="s">
        <v>1665</v>
      </c>
      <c r="J2831" t="s">
        <v>27</v>
      </c>
      <c r="K2831" t="s">
        <v>420</v>
      </c>
      <c r="L2831">
        <v>98103</v>
      </c>
      <c r="M2831" t="s">
        <v>3531</v>
      </c>
      <c r="N2831" t="s">
        <v>40</v>
      </c>
      <c r="O2831" t="s">
        <v>41</v>
      </c>
      <c r="P2831" t="s">
        <v>3532</v>
      </c>
      <c r="Q2831" s="8">
        <v>15000</v>
      </c>
      <c r="R2831">
        <v>2</v>
      </c>
      <c r="S2831" s="8">
        <f>Table3[[#This Row],[Harga]]*Table3[[#This Row],[Quantity]]</f>
        <v>30000</v>
      </c>
      <c r="T2831">
        <v>0</v>
      </c>
      <c r="U2831" s="8">
        <f>Table3[[#This Row],[Discount]]*Table3[[#This Row],[Revenue]]</f>
        <v>0</v>
      </c>
      <c r="V2831" s="8">
        <f>Table3[[#This Row],[Revenue]]-Table3[[#This Row],[Total Discount]]</f>
        <v>30000</v>
      </c>
    </row>
    <row r="2832" spans="1:22" x14ac:dyDescent="0.35">
      <c r="A2832">
        <v>2828</v>
      </c>
      <c r="B2832" t="s">
        <v>6527</v>
      </c>
      <c r="C2832" s="5">
        <v>42164</v>
      </c>
      <c r="D2832" s="6">
        <v>2015</v>
      </c>
      <c r="E2832" s="5" t="s">
        <v>34</v>
      </c>
      <c r="F2832" s="7">
        <v>9</v>
      </c>
      <c r="G2832" t="s">
        <v>51</v>
      </c>
      <c r="H2832" t="s">
        <v>131</v>
      </c>
      <c r="I2832" t="s">
        <v>1101</v>
      </c>
      <c r="J2832" t="s">
        <v>27</v>
      </c>
      <c r="K2832" t="s">
        <v>218</v>
      </c>
      <c r="L2832">
        <v>83201</v>
      </c>
      <c r="M2832" t="s">
        <v>6528</v>
      </c>
      <c r="N2832" t="s">
        <v>30</v>
      </c>
      <c r="O2832" t="s">
        <v>55</v>
      </c>
      <c r="P2832" t="s">
        <v>6529</v>
      </c>
      <c r="Q2832" s="8">
        <v>356000</v>
      </c>
      <c r="R2832">
        <v>4</v>
      </c>
      <c r="S2832" s="8">
        <f>Table3[[#This Row],[Harga]]*Table3[[#This Row],[Quantity]]</f>
        <v>1424000</v>
      </c>
      <c r="T2832">
        <v>0</v>
      </c>
      <c r="U2832" s="8">
        <f>Table3[[#This Row],[Discount]]*Table3[[#This Row],[Revenue]]</f>
        <v>0</v>
      </c>
      <c r="V2832" s="8">
        <f>Table3[[#This Row],[Revenue]]-Table3[[#This Row],[Total Discount]]</f>
        <v>1424000</v>
      </c>
    </row>
    <row r="2833" spans="1:22" x14ac:dyDescent="0.35">
      <c r="A2833">
        <v>2829</v>
      </c>
      <c r="B2833" t="s">
        <v>6530</v>
      </c>
      <c r="C2833" s="5">
        <v>43035</v>
      </c>
      <c r="D2833" s="6">
        <v>2017</v>
      </c>
      <c r="E2833" s="5" t="s">
        <v>44</v>
      </c>
      <c r="F2833" s="7">
        <v>27</v>
      </c>
      <c r="G2833" t="s">
        <v>35</v>
      </c>
      <c r="H2833" t="s">
        <v>25</v>
      </c>
      <c r="I2833" t="s">
        <v>358</v>
      </c>
      <c r="J2833" t="s">
        <v>37</v>
      </c>
      <c r="K2833" t="s">
        <v>69</v>
      </c>
      <c r="L2833">
        <v>75081</v>
      </c>
      <c r="M2833" t="s">
        <v>5493</v>
      </c>
      <c r="N2833" t="s">
        <v>40</v>
      </c>
      <c r="O2833" t="s">
        <v>143</v>
      </c>
      <c r="P2833" t="s">
        <v>5494</v>
      </c>
      <c r="Q2833" s="8">
        <v>8000</v>
      </c>
      <c r="R2833">
        <v>2</v>
      </c>
      <c r="S2833" s="8">
        <f>Table3[[#This Row],[Harga]]*Table3[[#This Row],[Quantity]]</f>
        <v>16000</v>
      </c>
      <c r="T2833">
        <v>0.2</v>
      </c>
      <c r="U2833" s="8">
        <f>Table3[[#This Row],[Discount]]*Table3[[#This Row],[Revenue]]</f>
        <v>3200</v>
      </c>
      <c r="V2833" s="8">
        <f>Table3[[#This Row],[Revenue]]-Table3[[#This Row],[Total Discount]]</f>
        <v>12800</v>
      </c>
    </row>
    <row r="2834" spans="1:22" x14ac:dyDescent="0.35">
      <c r="A2834">
        <v>2830</v>
      </c>
      <c r="B2834" t="s">
        <v>6531</v>
      </c>
      <c r="C2834" s="5">
        <v>42391</v>
      </c>
      <c r="D2834" s="6">
        <v>2016</v>
      </c>
      <c r="E2834" s="5" t="s">
        <v>115</v>
      </c>
      <c r="F2834" s="7">
        <v>22</v>
      </c>
      <c r="G2834" t="s">
        <v>51</v>
      </c>
      <c r="H2834" t="s">
        <v>59</v>
      </c>
      <c r="I2834" t="s">
        <v>2675</v>
      </c>
      <c r="J2834" t="s">
        <v>27</v>
      </c>
      <c r="K2834" t="s">
        <v>38</v>
      </c>
      <c r="L2834">
        <v>98105</v>
      </c>
      <c r="M2834" t="s">
        <v>1465</v>
      </c>
      <c r="N2834" t="s">
        <v>40</v>
      </c>
      <c r="O2834" t="s">
        <v>63</v>
      </c>
      <c r="P2834" t="s">
        <v>1466</v>
      </c>
      <c r="Q2834" s="8">
        <v>13000</v>
      </c>
      <c r="R2834">
        <v>2</v>
      </c>
      <c r="S2834" s="8">
        <f>Table3[[#This Row],[Harga]]*Table3[[#This Row],[Quantity]]</f>
        <v>26000</v>
      </c>
      <c r="T2834">
        <v>0</v>
      </c>
      <c r="U2834" s="8">
        <f>Table3[[#This Row],[Discount]]*Table3[[#This Row],[Revenue]]</f>
        <v>0</v>
      </c>
      <c r="V2834" s="8">
        <f>Table3[[#This Row],[Revenue]]-Table3[[#This Row],[Total Discount]]</f>
        <v>26000</v>
      </c>
    </row>
    <row r="2835" spans="1:22" x14ac:dyDescent="0.35">
      <c r="A2835">
        <v>2831</v>
      </c>
      <c r="B2835" t="s">
        <v>6532</v>
      </c>
      <c r="C2835" s="5">
        <v>41787</v>
      </c>
      <c r="D2835" s="6">
        <v>2014</v>
      </c>
      <c r="E2835" s="5" t="s">
        <v>87</v>
      </c>
      <c r="F2835" s="7">
        <v>28</v>
      </c>
      <c r="G2835" t="s">
        <v>24</v>
      </c>
      <c r="H2835" t="s">
        <v>25</v>
      </c>
      <c r="I2835" t="s">
        <v>3488</v>
      </c>
      <c r="J2835" t="s">
        <v>37</v>
      </c>
      <c r="K2835" t="s">
        <v>236</v>
      </c>
      <c r="L2835">
        <v>98115</v>
      </c>
      <c r="M2835" t="s">
        <v>1527</v>
      </c>
      <c r="N2835" t="s">
        <v>135</v>
      </c>
      <c r="O2835" t="s">
        <v>136</v>
      </c>
      <c r="P2835" t="s">
        <v>1528</v>
      </c>
      <c r="Q2835" s="8">
        <v>84000</v>
      </c>
      <c r="R2835">
        <v>6</v>
      </c>
      <c r="S2835" s="8">
        <f>Table3[[#This Row],[Harga]]*Table3[[#This Row],[Quantity]]</f>
        <v>504000</v>
      </c>
      <c r="T2835">
        <v>0.2</v>
      </c>
      <c r="U2835" s="8">
        <f>Table3[[#This Row],[Discount]]*Table3[[#This Row],[Revenue]]</f>
        <v>100800</v>
      </c>
      <c r="V2835" s="8">
        <f>Table3[[#This Row],[Revenue]]-Table3[[#This Row],[Total Discount]]</f>
        <v>403200</v>
      </c>
    </row>
    <row r="2836" spans="1:22" x14ac:dyDescent="0.35">
      <c r="A2836">
        <v>2832</v>
      </c>
      <c r="B2836" t="s">
        <v>6533</v>
      </c>
      <c r="C2836" s="5">
        <v>42002</v>
      </c>
      <c r="D2836" s="6">
        <v>2014</v>
      </c>
      <c r="E2836" s="5" t="s">
        <v>66</v>
      </c>
      <c r="F2836" s="7">
        <v>29</v>
      </c>
      <c r="G2836" t="s">
        <v>51</v>
      </c>
      <c r="H2836" t="s">
        <v>25</v>
      </c>
      <c r="I2836" t="s">
        <v>1117</v>
      </c>
      <c r="J2836" t="s">
        <v>27</v>
      </c>
      <c r="K2836" t="s">
        <v>236</v>
      </c>
      <c r="L2836">
        <v>60610</v>
      </c>
      <c r="M2836" t="s">
        <v>6534</v>
      </c>
      <c r="N2836" t="s">
        <v>30</v>
      </c>
      <c r="O2836" t="s">
        <v>55</v>
      </c>
      <c r="P2836" t="s">
        <v>6535</v>
      </c>
      <c r="Q2836" s="8">
        <v>39000</v>
      </c>
      <c r="R2836">
        <v>3</v>
      </c>
      <c r="S2836" s="8">
        <f>Table3[[#This Row],[Harga]]*Table3[[#This Row],[Quantity]]</f>
        <v>117000</v>
      </c>
      <c r="T2836">
        <v>0.6</v>
      </c>
      <c r="U2836" s="8">
        <f>Table3[[#This Row],[Discount]]*Table3[[#This Row],[Revenue]]</f>
        <v>70200</v>
      </c>
      <c r="V2836" s="8">
        <f>Table3[[#This Row],[Revenue]]-Table3[[#This Row],[Total Discount]]</f>
        <v>46800</v>
      </c>
    </row>
    <row r="2837" spans="1:22" x14ac:dyDescent="0.35">
      <c r="A2837">
        <v>2833</v>
      </c>
      <c r="B2837" t="s">
        <v>6536</v>
      </c>
      <c r="C2837" s="5">
        <v>42579</v>
      </c>
      <c r="D2837" s="6">
        <v>2016</v>
      </c>
      <c r="E2837" s="5" t="s">
        <v>104</v>
      </c>
      <c r="F2837" s="7">
        <v>28</v>
      </c>
      <c r="G2837" t="s">
        <v>67</v>
      </c>
      <c r="H2837" t="s">
        <v>25</v>
      </c>
      <c r="I2837" t="s">
        <v>3978</v>
      </c>
      <c r="J2837" t="s">
        <v>75</v>
      </c>
      <c r="K2837" t="s">
        <v>141</v>
      </c>
      <c r="L2837">
        <v>49423</v>
      </c>
      <c r="M2837" t="s">
        <v>6537</v>
      </c>
      <c r="N2837" t="s">
        <v>40</v>
      </c>
      <c r="O2837" t="s">
        <v>180</v>
      </c>
      <c r="P2837" t="s">
        <v>1001</v>
      </c>
      <c r="Q2837" s="8">
        <v>21000</v>
      </c>
      <c r="R2837">
        <v>7</v>
      </c>
      <c r="S2837" s="8">
        <f>Table3[[#This Row],[Harga]]*Table3[[#This Row],[Quantity]]</f>
        <v>147000</v>
      </c>
      <c r="T2837">
        <v>0</v>
      </c>
      <c r="U2837" s="8">
        <f>Table3[[#This Row],[Discount]]*Table3[[#This Row],[Revenue]]</f>
        <v>0</v>
      </c>
      <c r="V2837" s="8">
        <f>Table3[[#This Row],[Revenue]]-Table3[[#This Row],[Total Discount]]</f>
        <v>147000</v>
      </c>
    </row>
    <row r="2838" spans="1:22" x14ac:dyDescent="0.35">
      <c r="A2838">
        <v>2834</v>
      </c>
      <c r="B2838" t="s">
        <v>6538</v>
      </c>
      <c r="C2838" s="5">
        <v>42637</v>
      </c>
      <c r="D2838" s="6">
        <v>2016</v>
      </c>
      <c r="E2838" s="5" t="s">
        <v>111</v>
      </c>
      <c r="F2838" s="7">
        <v>24</v>
      </c>
      <c r="G2838" t="s">
        <v>35</v>
      </c>
      <c r="H2838" t="s">
        <v>25</v>
      </c>
      <c r="I2838" t="s">
        <v>2982</v>
      </c>
      <c r="J2838" t="s">
        <v>27</v>
      </c>
      <c r="K2838" t="s">
        <v>82</v>
      </c>
      <c r="L2838">
        <v>74012</v>
      </c>
      <c r="M2838" t="s">
        <v>3111</v>
      </c>
      <c r="N2838" t="s">
        <v>40</v>
      </c>
      <c r="O2838" t="s">
        <v>71</v>
      </c>
      <c r="P2838" t="s">
        <v>3112</v>
      </c>
      <c r="Q2838" s="8">
        <v>6000</v>
      </c>
      <c r="R2838">
        <v>1</v>
      </c>
      <c r="S2838" s="8">
        <f>Table3[[#This Row],[Harga]]*Table3[[#This Row],[Quantity]]</f>
        <v>6000</v>
      </c>
      <c r="T2838">
        <v>0</v>
      </c>
      <c r="U2838" s="8">
        <f>Table3[[#This Row],[Discount]]*Table3[[#This Row],[Revenue]]</f>
        <v>0</v>
      </c>
      <c r="V2838" s="8">
        <f>Table3[[#This Row],[Revenue]]-Table3[[#This Row],[Total Discount]]</f>
        <v>6000</v>
      </c>
    </row>
    <row r="2839" spans="1:22" x14ac:dyDescent="0.35">
      <c r="A2839">
        <v>2835</v>
      </c>
      <c r="B2839" t="s">
        <v>6539</v>
      </c>
      <c r="C2839" s="5">
        <v>41731</v>
      </c>
      <c r="D2839" s="6">
        <v>2014</v>
      </c>
      <c r="E2839" s="5" t="s">
        <v>58</v>
      </c>
      <c r="F2839" s="7">
        <v>2</v>
      </c>
      <c r="G2839" t="s">
        <v>24</v>
      </c>
      <c r="H2839" t="s">
        <v>25</v>
      </c>
      <c r="I2839" t="s">
        <v>1780</v>
      </c>
      <c r="J2839" t="s">
        <v>27</v>
      </c>
      <c r="K2839" t="s">
        <v>133</v>
      </c>
      <c r="L2839">
        <v>30605</v>
      </c>
      <c r="M2839" t="s">
        <v>5348</v>
      </c>
      <c r="N2839" t="s">
        <v>40</v>
      </c>
      <c r="O2839" t="s">
        <v>63</v>
      </c>
      <c r="P2839" t="s">
        <v>5349</v>
      </c>
      <c r="Q2839" s="8">
        <v>22000</v>
      </c>
      <c r="R2839">
        <v>3</v>
      </c>
      <c r="S2839" s="8">
        <f>Table3[[#This Row],[Harga]]*Table3[[#This Row],[Quantity]]</f>
        <v>66000</v>
      </c>
      <c r="T2839">
        <v>0</v>
      </c>
      <c r="U2839" s="8">
        <f>Table3[[#This Row],[Discount]]*Table3[[#This Row],[Revenue]]</f>
        <v>0</v>
      </c>
      <c r="V2839" s="8">
        <f>Table3[[#This Row],[Revenue]]-Table3[[#This Row],[Total Discount]]</f>
        <v>66000</v>
      </c>
    </row>
    <row r="2840" spans="1:22" x14ac:dyDescent="0.35">
      <c r="A2840">
        <v>2836</v>
      </c>
      <c r="B2840" t="s">
        <v>6540</v>
      </c>
      <c r="C2840" s="5">
        <v>42313</v>
      </c>
      <c r="D2840" s="6">
        <v>2015</v>
      </c>
      <c r="E2840" s="5" t="s">
        <v>23</v>
      </c>
      <c r="F2840" s="7">
        <v>5</v>
      </c>
      <c r="G2840" t="s">
        <v>51</v>
      </c>
      <c r="H2840" t="s">
        <v>25</v>
      </c>
      <c r="I2840" t="s">
        <v>534</v>
      </c>
      <c r="J2840" t="s">
        <v>27</v>
      </c>
      <c r="K2840" t="s">
        <v>28</v>
      </c>
      <c r="L2840">
        <v>98105</v>
      </c>
      <c r="M2840" t="s">
        <v>6541</v>
      </c>
      <c r="N2840" t="s">
        <v>40</v>
      </c>
      <c r="O2840" t="s">
        <v>71</v>
      </c>
      <c r="P2840" t="s">
        <v>6542</v>
      </c>
      <c r="Q2840" s="8">
        <v>99000</v>
      </c>
      <c r="R2840">
        <v>3</v>
      </c>
      <c r="S2840" s="8">
        <f>Table3[[#This Row],[Harga]]*Table3[[#This Row],[Quantity]]</f>
        <v>297000</v>
      </c>
      <c r="T2840">
        <v>0.2</v>
      </c>
      <c r="U2840" s="8">
        <f>Table3[[#This Row],[Discount]]*Table3[[#This Row],[Revenue]]</f>
        <v>59400</v>
      </c>
      <c r="V2840" s="8">
        <f>Table3[[#This Row],[Revenue]]-Table3[[#This Row],[Total Discount]]</f>
        <v>237600</v>
      </c>
    </row>
    <row r="2841" spans="1:22" x14ac:dyDescent="0.35">
      <c r="A2841">
        <v>2837</v>
      </c>
      <c r="B2841" t="s">
        <v>6543</v>
      </c>
      <c r="C2841" s="5">
        <v>41848</v>
      </c>
      <c r="D2841" s="6">
        <v>2014</v>
      </c>
      <c r="E2841" s="5" t="s">
        <v>104</v>
      </c>
      <c r="F2841" s="7">
        <v>28</v>
      </c>
      <c r="G2841" t="s">
        <v>51</v>
      </c>
      <c r="H2841" t="s">
        <v>25</v>
      </c>
      <c r="I2841" t="s">
        <v>1133</v>
      </c>
      <c r="J2841" t="s">
        <v>27</v>
      </c>
      <c r="K2841" t="s">
        <v>151</v>
      </c>
      <c r="L2841">
        <v>32712</v>
      </c>
      <c r="M2841" t="s">
        <v>312</v>
      </c>
      <c r="N2841" t="s">
        <v>40</v>
      </c>
      <c r="O2841" t="s">
        <v>180</v>
      </c>
      <c r="P2841" t="s">
        <v>313</v>
      </c>
      <c r="Q2841" s="8">
        <v>41000</v>
      </c>
      <c r="R2841">
        <v>5</v>
      </c>
      <c r="S2841" s="8">
        <f>Table3[[#This Row],[Harga]]*Table3[[#This Row],[Quantity]]</f>
        <v>205000</v>
      </c>
      <c r="T2841">
        <v>0.2</v>
      </c>
      <c r="U2841" s="8">
        <f>Table3[[#This Row],[Discount]]*Table3[[#This Row],[Revenue]]</f>
        <v>41000</v>
      </c>
      <c r="V2841" s="8">
        <f>Table3[[#This Row],[Revenue]]-Table3[[#This Row],[Total Discount]]</f>
        <v>164000</v>
      </c>
    </row>
    <row r="2842" spans="1:22" x14ac:dyDescent="0.35">
      <c r="A2842">
        <v>2838</v>
      </c>
      <c r="B2842" t="s">
        <v>6544</v>
      </c>
      <c r="C2842" s="5">
        <v>42364</v>
      </c>
      <c r="D2842" s="6">
        <v>2015</v>
      </c>
      <c r="E2842" s="5" t="s">
        <v>66</v>
      </c>
      <c r="F2842" s="7">
        <v>26</v>
      </c>
      <c r="G2842" t="s">
        <v>116</v>
      </c>
      <c r="H2842" t="s">
        <v>25</v>
      </c>
      <c r="I2842" t="s">
        <v>265</v>
      </c>
      <c r="J2842" t="s">
        <v>75</v>
      </c>
      <c r="K2842" t="s">
        <v>82</v>
      </c>
      <c r="L2842">
        <v>77070</v>
      </c>
      <c r="M2842" t="s">
        <v>6384</v>
      </c>
      <c r="N2842" t="s">
        <v>30</v>
      </c>
      <c r="O2842" t="s">
        <v>108</v>
      </c>
      <c r="P2842" t="s">
        <v>6385</v>
      </c>
      <c r="Q2842" s="8">
        <v>420000</v>
      </c>
      <c r="R2842">
        <v>3</v>
      </c>
      <c r="S2842" s="8">
        <f>Table3[[#This Row],[Harga]]*Table3[[#This Row],[Quantity]]</f>
        <v>1260000</v>
      </c>
      <c r="T2842">
        <v>0.3</v>
      </c>
      <c r="U2842" s="8">
        <f>Table3[[#This Row],[Discount]]*Table3[[#This Row],[Revenue]]</f>
        <v>378000</v>
      </c>
      <c r="V2842" s="8">
        <f>Table3[[#This Row],[Revenue]]-Table3[[#This Row],[Total Discount]]</f>
        <v>882000</v>
      </c>
    </row>
    <row r="2843" spans="1:22" x14ac:dyDescent="0.35">
      <c r="A2843">
        <v>2839</v>
      </c>
      <c r="B2843" t="s">
        <v>6545</v>
      </c>
      <c r="C2843" s="5">
        <v>42348</v>
      </c>
      <c r="D2843" s="6">
        <v>2015</v>
      </c>
      <c r="E2843" s="5" t="s">
        <v>66</v>
      </c>
      <c r="F2843" s="7">
        <v>10</v>
      </c>
      <c r="G2843" t="s">
        <v>51</v>
      </c>
      <c r="H2843" t="s">
        <v>25</v>
      </c>
      <c r="I2843" t="s">
        <v>1813</v>
      </c>
      <c r="J2843" t="s">
        <v>37</v>
      </c>
      <c r="K2843" t="s">
        <v>218</v>
      </c>
      <c r="L2843">
        <v>21215</v>
      </c>
      <c r="M2843" t="s">
        <v>6546</v>
      </c>
      <c r="N2843" t="s">
        <v>40</v>
      </c>
      <c r="O2843" t="s">
        <v>96</v>
      </c>
      <c r="P2843" t="s">
        <v>6547</v>
      </c>
      <c r="Q2843" s="8">
        <v>28000</v>
      </c>
      <c r="R2843">
        <v>9</v>
      </c>
      <c r="S2843" s="8">
        <f>Table3[[#This Row],[Harga]]*Table3[[#This Row],[Quantity]]</f>
        <v>252000</v>
      </c>
      <c r="T2843">
        <v>0</v>
      </c>
      <c r="U2843" s="8">
        <f>Table3[[#This Row],[Discount]]*Table3[[#This Row],[Revenue]]</f>
        <v>0</v>
      </c>
      <c r="V2843" s="8">
        <f>Table3[[#This Row],[Revenue]]-Table3[[#This Row],[Total Discount]]</f>
        <v>252000</v>
      </c>
    </row>
    <row r="2844" spans="1:22" x14ac:dyDescent="0.35">
      <c r="A2844">
        <v>2840</v>
      </c>
      <c r="B2844" t="s">
        <v>6548</v>
      </c>
      <c r="C2844" s="5">
        <v>42495</v>
      </c>
      <c r="D2844" s="6">
        <v>2016</v>
      </c>
      <c r="E2844" s="5" t="s">
        <v>87</v>
      </c>
      <c r="F2844" s="7">
        <v>5</v>
      </c>
      <c r="G2844" t="s">
        <v>51</v>
      </c>
      <c r="H2844" t="s">
        <v>139</v>
      </c>
      <c r="I2844" t="s">
        <v>5316</v>
      </c>
      <c r="J2844" t="s">
        <v>27</v>
      </c>
      <c r="K2844" t="s">
        <v>133</v>
      </c>
      <c r="L2844">
        <v>94109</v>
      </c>
      <c r="M2844" t="s">
        <v>4553</v>
      </c>
      <c r="N2844" t="s">
        <v>30</v>
      </c>
      <c r="O2844" t="s">
        <v>48</v>
      </c>
      <c r="P2844" t="s">
        <v>4554</v>
      </c>
      <c r="Q2844" s="8">
        <v>80000</v>
      </c>
      <c r="R2844">
        <v>2</v>
      </c>
      <c r="S2844" s="8">
        <f>Table3[[#This Row],[Harga]]*Table3[[#This Row],[Quantity]]</f>
        <v>160000</v>
      </c>
      <c r="T2844">
        <v>0.2</v>
      </c>
      <c r="U2844" s="8">
        <f>Table3[[#This Row],[Discount]]*Table3[[#This Row],[Revenue]]</f>
        <v>32000</v>
      </c>
      <c r="V2844" s="8">
        <f>Table3[[#This Row],[Revenue]]-Table3[[#This Row],[Total Discount]]</f>
        <v>128000</v>
      </c>
    </row>
    <row r="2845" spans="1:22" x14ac:dyDescent="0.35">
      <c r="A2845">
        <v>2841</v>
      </c>
      <c r="B2845" t="s">
        <v>6549</v>
      </c>
      <c r="C2845" s="5">
        <v>43022</v>
      </c>
      <c r="D2845" s="6">
        <v>2017</v>
      </c>
      <c r="E2845" s="5" t="s">
        <v>44</v>
      </c>
      <c r="F2845" s="7">
        <v>14</v>
      </c>
      <c r="G2845" t="s">
        <v>24</v>
      </c>
      <c r="H2845" t="s">
        <v>131</v>
      </c>
      <c r="I2845" t="s">
        <v>1586</v>
      </c>
      <c r="J2845" t="s">
        <v>75</v>
      </c>
      <c r="K2845" t="s">
        <v>519</v>
      </c>
      <c r="L2845">
        <v>60623</v>
      </c>
      <c r="M2845" t="s">
        <v>3346</v>
      </c>
      <c r="N2845" t="s">
        <v>40</v>
      </c>
      <c r="O2845" t="s">
        <v>71</v>
      </c>
      <c r="P2845" t="s">
        <v>3347</v>
      </c>
      <c r="Q2845" s="8">
        <v>86000</v>
      </c>
      <c r="R2845">
        <v>9</v>
      </c>
      <c r="S2845" s="8">
        <f>Table3[[#This Row],[Harga]]*Table3[[#This Row],[Quantity]]</f>
        <v>774000</v>
      </c>
      <c r="T2845">
        <v>0.8</v>
      </c>
      <c r="U2845" s="8">
        <f>Table3[[#This Row],[Discount]]*Table3[[#This Row],[Revenue]]</f>
        <v>619200</v>
      </c>
      <c r="V2845" s="8">
        <f>Table3[[#This Row],[Revenue]]-Table3[[#This Row],[Total Discount]]</f>
        <v>154800</v>
      </c>
    </row>
    <row r="2846" spans="1:22" x14ac:dyDescent="0.35">
      <c r="A2846">
        <v>2842</v>
      </c>
      <c r="B2846" t="s">
        <v>6550</v>
      </c>
      <c r="C2846" s="5">
        <v>42679</v>
      </c>
      <c r="D2846" s="6">
        <v>2016</v>
      </c>
      <c r="E2846" s="5" t="s">
        <v>23</v>
      </c>
      <c r="F2846" s="7">
        <v>5</v>
      </c>
      <c r="G2846" t="s">
        <v>35</v>
      </c>
      <c r="H2846" t="s">
        <v>139</v>
      </c>
      <c r="I2846" t="s">
        <v>2221</v>
      </c>
      <c r="J2846" t="s">
        <v>27</v>
      </c>
      <c r="K2846" t="s">
        <v>28</v>
      </c>
      <c r="L2846">
        <v>78041</v>
      </c>
      <c r="M2846" t="s">
        <v>2302</v>
      </c>
      <c r="N2846" t="s">
        <v>40</v>
      </c>
      <c r="O2846" t="s">
        <v>41</v>
      </c>
      <c r="P2846" t="s">
        <v>2303</v>
      </c>
      <c r="Q2846" s="8">
        <v>30000</v>
      </c>
      <c r="R2846">
        <v>1</v>
      </c>
      <c r="S2846" s="8">
        <f>Table3[[#This Row],[Harga]]*Table3[[#This Row],[Quantity]]</f>
        <v>30000</v>
      </c>
      <c r="T2846">
        <v>0.2</v>
      </c>
      <c r="U2846" s="8">
        <f>Table3[[#This Row],[Discount]]*Table3[[#This Row],[Revenue]]</f>
        <v>6000</v>
      </c>
      <c r="V2846" s="8">
        <f>Table3[[#This Row],[Revenue]]-Table3[[#This Row],[Total Discount]]</f>
        <v>24000</v>
      </c>
    </row>
    <row r="2847" spans="1:22" x14ac:dyDescent="0.35">
      <c r="A2847">
        <v>2843</v>
      </c>
      <c r="B2847" t="s">
        <v>6551</v>
      </c>
      <c r="C2847" s="5">
        <v>43042</v>
      </c>
      <c r="D2847" s="6">
        <v>2017</v>
      </c>
      <c r="E2847" s="5" t="s">
        <v>23</v>
      </c>
      <c r="F2847" s="7">
        <v>3</v>
      </c>
      <c r="G2847" t="s">
        <v>51</v>
      </c>
      <c r="H2847" t="s">
        <v>25</v>
      </c>
      <c r="I2847" t="s">
        <v>247</v>
      </c>
      <c r="J2847" t="s">
        <v>27</v>
      </c>
      <c r="K2847" t="s">
        <v>53</v>
      </c>
      <c r="L2847">
        <v>94109</v>
      </c>
      <c r="M2847" t="s">
        <v>6317</v>
      </c>
      <c r="N2847" t="s">
        <v>40</v>
      </c>
      <c r="O2847" t="s">
        <v>63</v>
      </c>
      <c r="P2847" t="s">
        <v>6552</v>
      </c>
      <c r="Q2847" s="8">
        <v>88000</v>
      </c>
      <c r="R2847">
        <v>6</v>
      </c>
      <c r="S2847" s="8">
        <f>Table3[[#This Row],[Harga]]*Table3[[#This Row],[Quantity]]</f>
        <v>528000</v>
      </c>
      <c r="T2847">
        <v>0</v>
      </c>
      <c r="U2847" s="8">
        <f>Table3[[#This Row],[Discount]]*Table3[[#This Row],[Revenue]]</f>
        <v>0</v>
      </c>
      <c r="V2847" s="8">
        <f>Table3[[#This Row],[Revenue]]-Table3[[#This Row],[Total Discount]]</f>
        <v>528000</v>
      </c>
    </row>
    <row r="2848" spans="1:22" x14ac:dyDescent="0.35">
      <c r="A2848">
        <v>2844</v>
      </c>
      <c r="B2848" t="s">
        <v>6553</v>
      </c>
      <c r="C2848" s="5">
        <v>42698</v>
      </c>
      <c r="D2848" s="6">
        <v>2016</v>
      </c>
      <c r="E2848" s="5" t="s">
        <v>23</v>
      </c>
      <c r="F2848" s="7">
        <v>24</v>
      </c>
      <c r="G2848" t="s">
        <v>35</v>
      </c>
      <c r="H2848" t="s">
        <v>139</v>
      </c>
      <c r="I2848" t="s">
        <v>2038</v>
      </c>
      <c r="J2848" t="s">
        <v>75</v>
      </c>
      <c r="K2848" t="s">
        <v>213</v>
      </c>
      <c r="L2848">
        <v>44105</v>
      </c>
      <c r="M2848" t="s">
        <v>3663</v>
      </c>
      <c r="N2848" t="s">
        <v>40</v>
      </c>
      <c r="O2848" t="s">
        <v>143</v>
      </c>
      <c r="P2848" t="s">
        <v>3664</v>
      </c>
      <c r="Q2848" s="8">
        <v>34000</v>
      </c>
      <c r="R2848">
        <v>3</v>
      </c>
      <c r="S2848" s="8">
        <f>Table3[[#This Row],[Harga]]*Table3[[#This Row],[Quantity]]</f>
        <v>102000</v>
      </c>
      <c r="T2848">
        <v>0.2</v>
      </c>
      <c r="U2848" s="8">
        <f>Table3[[#This Row],[Discount]]*Table3[[#This Row],[Revenue]]</f>
        <v>20400</v>
      </c>
      <c r="V2848" s="8">
        <f>Table3[[#This Row],[Revenue]]-Table3[[#This Row],[Total Discount]]</f>
        <v>81600</v>
      </c>
    </row>
    <row r="2849" spans="1:22" x14ac:dyDescent="0.35">
      <c r="A2849">
        <v>2845</v>
      </c>
      <c r="B2849" t="s">
        <v>6554</v>
      </c>
      <c r="C2849" s="5">
        <v>41987</v>
      </c>
      <c r="D2849" s="6">
        <v>2014</v>
      </c>
      <c r="E2849" s="5" t="s">
        <v>66</v>
      </c>
      <c r="F2849" s="7">
        <v>14</v>
      </c>
      <c r="G2849" t="s">
        <v>51</v>
      </c>
      <c r="H2849" t="s">
        <v>105</v>
      </c>
      <c r="I2849" t="s">
        <v>1360</v>
      </c>
      <c r="J2849" t="s">
        <v>27</v>
      </c>
      <c r="K2849" t="s">
        <v>222</v>
      </c>
      <c r="L2849">
        <v>43302</v>
      </c>
      <c r="M2849" t="s">
        <v>6448</v>
      </c>
      <c r="N2849" t="s">
        <v>40</v>
      </c>
      <c r="O2849" t="s">
        <v>96</v>
      </c>
      <c r="P2849" t="s">
        <v>6449</v>
      </c>
      <c r="Q2849" s="8">
        <v>7000</v>
      </c>
      <c r="R2849">
        <v>1</v>
      </c>
      <c r="S2849" s="8">
        <f>Table3[[#This Row],[Harga]]*Table3[[#This Row],[Quantity]]</f>
        <v>7000</v>
      </c>
      <c r="T2849">
        <v>0.2</v>
      </c>
      <c r="U2849" s="8">
        <f>Table3[[#This Row],[Discount]]*Table3[[#This Row],[Revenue]]</f>
        <v>1400</v>
      </c>
      <c r="V2849" s="8">
        <f>Table3[[#This Row],[Revenue]]-Table3[[#This Row],[Total Discount]]</f>
        <v>5600</v>
      </c>
    </row>
    <row r="2850" spans="1:22" x14ac:dyDescent="0.35">
      <c r="A2850">
        <v>2846</v>
      </c>
      <c r="B2850" t="s">
        <v>6555</v>
      </c>
      <c r="C2850" s="5">
        <v>41946</v>
      </c>
      <c r="D2850" s="6">
        <v>2014</v>
      </c>
      <c r="E2850" s="5" t="s">
        <v>23</v>
      </c>
      <c r="F2850" s="7">
        <v>3</v>
      </c>
      <c r="G2850" t="s">
        <v>51</v>
      </c>
      <c r="H2850" t="s">
        <v>25</v>
      </c>
      <c r="I2850" t="s">
        <v>1244</v>
      </c>
      <c r="J2850" t="s">
        <v>27</v>
      </c>
      <c r="K2850" t="s">
        <v>76</v>
      </c>
      <c r="L2850">
        <v>6824</v>
      </c>
      <c r="M2850" t="s">
        <v>6556</v>
      </c>
      <c r="N2850" t="s">
        <v>40</v>
      </c>
      <c r="O2850" t="s">
        <v>790</v>
      </c>
      <c r="P2850" t="s">
        <v>6557</v>
      </c>
      <c r="Q2850" s="8">
        <v>12000</v>
      </c>
      <c r="R2850">
        <v>3</v>
      </c>
      <c r="S2850" s="8">
        <f>Table3[[#This Row],[Harga]]*Table3[[#This Row],[Quantity]]</f>
        <v>36000</v>
      </c>
      <c r="T2850">
        <v>0</v>
      </c>
      <c r="U2850" s="8">
        <f>Table3[[#This Row],[Discount]]*Table3[[#This Row],[Revenue]]</f>
        <v>0</v>
      </c>
      <c r="V2850" s="8">
        <f>Table3[[#This Row],[Revenue]]-Table3[[#This Row],[Total Discount]]</f>
        <v>36000</v>
      </c>
    </row>
    <row r="2851" spans="1:22" x14ac:dyDescent="0.35">
      <c r="A2851">
        <v>2847</v>
      </c>
      <c r="B2851" t="s">
        <v>6558</v>
      </c>
      <c r="C2851" s="5">
        <v>43000</v>
      </c>
      <c r="D2851" s="6">
        <v>2017</v>
      </c>
      <c r="E2851" s="5" t="s">
        <v>111</v>
      </c>
      <c r="F2851" s="7">
        <v>22</v>
      </c>
      <c r="G2851" t="s">
        <v>35</v>
      </c>
      <c r="H2851" t="s">
        <v>25</v>
      </c>
      <c r="I2851" t="s">
        <v>2386</v>
      </c>
      <c r="J2851" t="s">
        <v>37</v>
      </c>
      <c r="K2851" t="s">
        <v>519</v>
      </c>
      <c r="L2851">
        <v>10009</v>
      </c>
      <c r="M2851" t="s">
        <v>5059</v>
      </c>
      <c r="N2851" t="s">
        <v>40</v>
      </c>
      <c r="O2851" t="s">
        <v>71</v>
      </c>
      <c r="P2851" t="s">
        <v>5060</v>
      </c>
      <c r="Q2851" s="8">
        <v>41000</v>
      </c>
      <c r="R2851">
        <v>3</v>
      </c>
      <c r="S2851" s="8">
        <f>Table3[[#This Row],[Harga]]*Table3[[#This Row],[Quantity]]</f>
        <v>123000</v>
      </c>
      <c r="T2851">
        <v>0.2</v>
      </c>
      <c r="U2851" s="8">
        <f>Table3[[#This Row],[Discount]]*Table3[[#This Row],[Revenue]]</f>
        <v>24600</v>
      </c>
      <c r="V2851" s="8">
        <f>Table3[[#This Row],[Revenue]]-Table3[[#This Row],[Total Discount]]</f>
        <v>98400</v>
      </c>
    </row>
    <row r="2852" spans="1:22" x14ac:dyDescent="0.35">
      <c r="A2852">
        <v>2848</v>
      </c>
      <c r="B2852" t="s">
        <v>6559</v>
      </c>
      <c r="C2852" s="5">
        <v>42132</v>
      </c>
      <c r="D2852" s="6">
        <v>2015</v>
      </c>
      <c r="E2852" s="5" t="s">
        <v>87</v>
      </c>
      <c r="F2852" s="7">
        <v>8</v>
      </c>
      <c r="G2852" t="s">
        <v>51</v>
      </c>
      <c r="H2852" t="s">
        <v>131</v>
      </c>
      <c r="I2852" t="s">
        <v>2683</v>
      </c>
      <c r="J2852" t="s">
        <v>27</v>
      </c>
      <c r="K2852" t="s">
        <v>82</v>
      </c>
      <c r="L2852">
        <v>10024</v>
      </c>
      <c r="M2852" t="s">
        <v>1743</v>
      </c>
      <c r="N2852" t="s">
        <v>30</v>
      </c>
      <c r="O2852" t="s">
        <v>55</v>
      </c>
      <c r="P2852" t="s">
        <v>1744</v>
      </c>
      <c r="Q2852" s="8">
        <v>128000</v>
      </c>
      <c r="R2852">
        <v>3</v>
      </c>
      <c r="S2852" s="8">
        <f>Table3[[#This Row],[Harga]]*Table3[[#This Row],[Quantity]]</f>
        <v>384000</v>
      </c>
      <c r="T2852">
        <v>0</v>
      </c>
      <c r="U2852" s="8">
        <f>Table3[[#This Row],[Discount]]*Table3[[#This Row],[Revenue]]</f>
        <v>0</v>
      </c>
      <c r="V2852" s="8">
        <f>Table3[[#This Row],[Revenue]]-Table3[[#This Row],[Total Discount]]</f>
        <v>384000</v>
      </c>
    </row>
    <row r="2853" spans="1:22" x14ac:dyDescent="0.35">
      <c r="A2853">
        <v>2849</v>
      </c>
      <c r="B2853" t="s">
        <v>6560</v>
      </c>
      <c r="C2853" s="5">
        <v>42947</v>
      </c>
      <c r="D2853" s="6">
        <v>2017</v>
      </c>
      <c r="E2853" s="5" t="s">
        <v>104</v>
      </c>
      <c r="F2853" s="7">
        <v>31</v>
      </c>
      <c r="G2853" t="s">
        <v>35</v>
      </c>
      <c r="H2853" t="s">
        <v>139</v>
      </c>
      <c r="I2853" t="s">
        <v>719</v>
      </c>
      <c r="J2853" t="s">
        <v>27</v>
      </c>
      <c r="K2853" t="s">
        <v>188</v>
      </c>
      <c r="L2853">
        <v>60653</v>
      </c>
      <c r="M2853" t="s">
        <v>2277</v>
      </c>
      <c r="N2853" t="s">
        <v>135</v>
      </c>
      <c r="O2853" t="s">
        <v>136</v>
      </c>
      <c r="P2853" t="s">
        <v>2278</v>
      </c>
      <c r="Q2853" s="8">
        <v>184000</v>
      </c>
      <c r="R2853">
        <v>1</v>
      </c>
      <c r="S2853" s="8">
        <f>Table3[[#This Row],[Harga]]*Table3[[#This Row],[Quantity]]</f>
        <v>184000</v>
      </c>
      <c r="T2853">
        <v>0.2</v>
      </c>
      <c r="U2853" s="8">
        <f>Table3[[#This Row],[Discount]]*Table3[[#This Row],[Revenue]]</f>
        <v>36800</v>
      </c>
      <c r="V2853" s="8">
        <f>Table3[[#This Row],[Revenue]]-Table3[[#This Row],[Total Discount]]</f>
        <v>147200</v>
      </c>
    </row>
    <row r="2854" spans="1:22" x14ac:dyDescent="0.35">
      <c r="A2854">
        <v>2850</v>
      </c>
      <c r="B2854" t="s">
        <v>6561</v>
      </c>
      <c r="C2854" s="5">
        <v>41699</v>
      </c>
      <c r="D2854" s="6">
        <v>2014</v>
      </c>
      <c r="E2854" s="5" t="s">
        <v>159</v>
      </c>
      <c r="F2854" s="7">
        <v>1</v>
      </c>
      <c r="G2854" t="s">
        <v>51</v>
      </c>
      <c r="H2854" t="s">
        <v>139</v>
      </c>
      <c r="I2854" t="s">
        <v>1823</v>
      </c>
      <c r="J2854" t="s">
        <v>75</v>
      </c>
      <c r="K2854" t="s">
        <v>188</v>
      </c>
      <c r="L2854">
        <v>10035</v>
      </c>
      <c r="M2854" t="s">
        <v>6562</v>
      </c>
      <c r="N2854" t="s">
        <v>135</v>
      </c>
      <c r="O2854" t="s">
        <v>136</v>
      </c>
      <c r="P2854" t="s">
        <v>6563</v>
      </c>
      <c r="Q2854" s="8">
        <v>6000</v>
      </c>
      <c r="R2854">
        <v>3</v>
      </c>
      <c r="S2854" s="8">
        <f>Table3[[#This Row],[Harga]]*Table3[[#This Row],[Quantity]]</f>
        <v>18000</v>
      </c>
      <c r="T2854">
        <v>0</v>
      </c>
      <c r="U2854" s="8">
        <f>Table3[[#This Row],[Discount]]*Table3[[#This Row],[Revenue]]</f>
        <v>0</v>
      </c>
      <c r="V2854" s="8">
        <f>Table3[[#This Row],[Revenue]]-Table3[[#This Row],[Total Discount]]</f>
        <v>18000</v>
      </c>
    </row>
    <row r="2855" spans="1:22" x14ac:dyDescent="0.35">
      <c r="A2855">
        <v>2851</v>
      </c>
      <c r="B2855" t="s">
        <v>6564</v>
      </c>
      <c r="C2855" s="5">
        <v>43003</v>
      </c>
      <c r="D2855" s="6">
        <v>2017</v>
      </c>
      <c r="E2855" s="5" t="s">
        <v>111</v>
      </c>
      <c r="F2855" s="7">
        <v>25</v>
      </c>
      <c r="G2855" t="s">
        <v>35</v>
      </c>
      <c r="H2855" t="s">
        <v>59</v>
      </c>
      <c r="I2855" t="s">
        <v>733</v>
      </c>
      <c r="J2855" t="s">
        <v>27</v>
      </c>
      <c r="K2855" t="s">
        <v>69</v>
      </c>
      <c r="L2855">
        <v>23223</v>
      </c>
      <c r="M2855" t="s">
        <v>1975</v>
      </c>
      <c r="N2855" t="s">
        <v>40</v>
      </c>
      <c r="O2855" t="s">
        <v>84</v>
      </c>
      <c r="P2855" t="s">
        <v>1976</v>
      </c>
      <c r="Q2855" s="8">
        <v>86000</v>
      </c>
      <c r="R2855">
        <v>5</v>
      </c>
      <c r="S2855" s="8">
        <f>Table3[[#This Row],[Harga]]*Table3[[#This Row],[Quantity]]</f>
        <v>430000</v>
      </c>
      <c r="T2855">
        <v>0</v>
      </c>
      <c r="U2855" s="8">
        <f>Table3[[#This Row],[Discount]]*Table3[[#This Row],[Revenue]]</f>
        <v>0</v>
      </c>
      <c r="V2855" s="8">
        <f>Table3[[#This Row],[Revenue]]-Table3[[#This Row],[Total Discount]]</f>
        <v>430000</v>
      </c>
    </row>
    <row r="2856" spans="1:22" x14ac:dyDescent="0.35">
      <c r="A2856">
        <v>2852</v>
      </c>
      <c r="B2856" t="s">
        <v>6565</v>
      </c>
      <c r="C2856" s="5">
        <v>42286</v>
      </c>
      <c r="D2856" s="6">
        <v>2015</v>
      </c>
      <c r="E2856" s="5" t="s">
        <v>44</v>
      </c>
      <c r="F2856" s="7">
        <v>9</v>
      </c>
      <c r="G2856" t="s">
        <v>67</v>
      </c>
      <c r="H2856" t="s">
        <v>25</v>
      </c>
      <c r="I2856" t="s">
        <v>1518</v>
      </c>
      <c r="J2856" t="s">
        <v>37</v>
      </c>
      <c r="K2856" t="s">
        <v>519</v>
      </c>
      <c r="L2856">
        <v>48104</v>
      </c>
      <c r="M2856" t="s">
        <v>3624</v>
      </c>
      <c r="N2856" t="s">
        <v>135</v>
      </c>
      <c r="O2856" t="s">
        <v>162</v>
      </c>
      <c r="P2856" t="s">
        <v>3625</v>
      </c>
      <c r="Q2856" s="8">
        <v>1116000</v>
      </c>
      <c r="R2856">
        <v>5</v>
      </c>
      <c r="S2856" s="8">
        <f>Table3[[#This Row],[Harga]]*Table3[[#This Row],[Quantity]]</f>
        <v>5580000</v>
      </c>
      <c r="T2856">
        <v>0</v>
      </c>
      <c r="U2856" s="8">
        <f>Table3[[#This Row],[Discount]]*Table3[[#This Row],[Revenue]]</f>
        <v>0</v>
      </c>
      <c r="V2856" s="8">
        <f>Table3[[#This Row],[Revenue]]-Table3[[#This Row],[Total Discount]]</f>
        <v>5580000</v>
      </c>
    </row>
    <row r="2857" spans="1:22" x14ac:dyDescent="0.35">
      <c r="A2857">
        <v>2853</v>
      </c>
      <c r="B2857" t="s">
        <v>6566</v>
      </c>
      <c r="C2857" s="5">
        <v>42823</v>
      </c>
      <c r="D2857" s="6">
        <v>2017</v>
      </c>
      <c r="E2857" s="5" t="s">
        <v>159</v>
      </c>
      <c r="F2857" s="7">
        <v>29</v>
      </c>
      <c r="G2857" t="s">
        <v>67</v>
      </c>
      <c r="H2857" t="s">
        <v>25</v>
      </c>
      <c r="I2857" t="s">
        <v>5489</v>
      </c>
      <c r="J2857" t="s">
        <v>27</v>
      </c>
      <c r="K2857" t="s">
        <v>76</v>
      </c>
      <c r="L2857">
        <v>47905</v>
      </c>
      <c r="M2857" t="s">
        <v>6567</v>
      </c>
      <c r="N2857" t="s">
        <v>40</v>
      </c>
      <c r="O2857" t="s">
        <v>84</v>
      </c>
      <c r="P2857" t="s">
        <v>6568</v>
      </c>
      <c r="Q2857" s="8">
        <v>82000</v>
      </c>
      <c r="R2857">
        <v>5</v>
      </c>
      <c r="S2857" s="8">
        <f>Table3[[#This Row],[Harga]]*Table3[[#This Row],[Quantity]]</f>
        <v>410000</v>
      </c>
      <c r="T2857">
        <v>0</v>
      </c>
      <c r="U2857" s="8">
        <f>Table3[[#This Row],[Discount]]*Table3[[#This Row],[Revenue]]</f>
        <v>0</v>
      </c>
      <c r="V2857" s="8">
        <f>Table3[[#This Row],[Revenue]]-Table3[[#This Row],[Total Discount]]</f>
        <v>410000</v>
      </c>
    </row>
    <row r="2858" spans="1:22" x14ac:dyDescent="0.35">
      <c r="A2858">
        <v>2854</v>
      </c>
      <c r="B2858" t="s">
        <v>6569</v>
      </c>
      <c r="C2858" s="5">
        <v>42322</v>
      </c>
      <c r="D2858" s="6">
        <v>2015</v>
      </c>
      <c r="E2858" s="5" t="s">
        <v>23</v>
      </c>
      <c r="F2858" s="7">
        <v>14</v>
      </c>
      <c r="G2858" t="s">
        <v>67</v>
      </c>
      <c r="H2858" t="s">
        <v>25</v>
      </c>
      <c r="I2858" t="s">
        <v>99</v>
      </c>
      <c r="J2858" t="s">
        <v>37</v>
      </c>
      <c r="K2858" t="s">
        <v>89</v>
      </c>
      <c r="L2858">
        <v>97477</v>
      </c>
      <c r="M2858" t="s">
        <v>179</v>
      </c>
      <c r="N2858" t="s">
        <v>40</v>
      </c>
      <c r="O2858" t="s">
        <v>180</v>
      </c>
      <c r="P2858" t="s">
        <v>181</v>
      </c>
      <c r="Q2858" s="8">
        <v>16000</v>
      </c>
      <c r="R2858">
        <v>5</v>
      </c>
      <c r="S2858" s="8">
        <f>Table3[[#This Row],[Harga]]*Table3[[#This Row],[Quantity]]</f>
        <v>80000</v>
      </c>
      <c r="T2858">
        <v>0.2</v>
      </c>
      <c r="U2858" s="8">
        <f>Table3[[#This Row],[Discount]]*Table3[[#This Row],[Revenue]]</f>
        <v>16000</v>
      </c>
      <c r="V2858" s="8">
        <f>Table3[[#This Row],[Revenue]]-Table3[[#This Row],[Total Discount]]</f>
        <v>64000</v>
      </c>
    </row>
    <row r="2859" spans="1:22" x14ac:dyDescent="0.35">
      <c r="A2859">
        <v>2855</v>
      </c>
      <c r="B2859" t="s">
        <v>6570</v>
      </c>
      <c r="C2859" s="5">
        <v>42639</v>
      </c>
      <c r="D2859" s="6">
        <v>2016</v>
      </c>
      <c r="E2859" s="5" t="s">
        <v>111</v>
      </c>
      <c r="F2859" s="7">
        <v>26</v>
      </c>
      <c r="G2859" t="s">
        <v>24</v>
      </c>
      <c r="H2859" t="s">
        <v>25</v>
      </c>
      <c r="I2859" t="s">
        <v>345</v>
      </c>
      <c r="J2859" t="s">
        <v>37</v>
      </c>
      <c r="K2859" t="s">
        <v>218</v>
      </c>
      <c r="L2859">
        <v>94109</v>
      </c>
      <c r="M2859" t="s">
        <v>4803</v>
      </c>
      <c r="N2859" t="s">
        <v>40</v>
      </c>
      <c r="O2859" t="s">
        <v>63</v>
      </c>
      <c r="P2859" t="s">
        <v>4804</v>
      </c>
      <c r="Q2859" s="8">
        <v>46000</v>
      </c>
      <c r="R2859">
        <v>2</v>
      </c>
      <c r="S2859" s="8">
        <f>Table3[[#This Row],[Harga]]*Table3[[#This Row],[Quantity]]</f>
        <v>92000</v>
      </c>
      <c r="T2859">
        <v>0</v>
      </c>
      <c r="U2859" s="8">
        <f>Table3[[#This Row],[Discount]]*Table3[[#This Row],[Revenue]]</f>
        <v>0</v>
      </c>
      <c r="V2859" s="8">
        <f>Table3[[#This Row],[Revenue]]-Table3[[#This Row],[Total Discount]]</f>
        <v>92000</v>
      </c>
    </row>
    <row r="2860" spans="1:22" x14ac:dyDescent="0.35">
      <c r="A2860">
        <v>2856</v>
      </c>
      <c r="B2860" t="s">
        <v>6571</v>
      </c>
      <c r="C2860" s="5">
        <v>41904</v>
      </c>
      <c r="D2860" s="6">
        <v>2014</v>
      </c>
      <c r="E2860" s="5" t="s">
        <v>111</v>
      </c>
      <c r="F2860" s="7">
        <v>22</v>
      </c>
      <c r="G2860" t="s">
        <v>51</v>
      </c>
      <c r="H2860" t="s">
        <v>25</v>
      </c>
      <c r="I2860" t="s">
        <v>2622</v>
      </c>
      <c r="J2860" t="s">
        <v>37</v>
      </c>
      <c r="K2860" t="s">
        <v>76</v>
      </c>
      <c r="L2860">
        <v>60653</v>
      </c>
      <c r="M2860" t="s">
        <v>2251</v>
      </c>
      <c r="N2860" t="s">
        <v>40</v>
      </c>
      <c r="O2860" t="s">
        <v>84</v>
      </c>
      <c r="P2860" t="s">
        <v>2252</v>
      </c>
      <c r="Q2860" s="8">
        <v>553000</v>
      </c>
      <c r="R2860">
        <v>3</v>
      </c>
      <c r="S2860" s="8">
        <f>Table3[[#This Row],[Harga]]*Table3[[#This Row],[Quantity]]</f>
        <v>1659000</v>
      </c>
      <c r="T2860">
        <v>0.2</v>
      </c>
      <c r="U2860" s="8">
        <f>Table3[[#This Row],[Discount]]*Table3[[#This Row],[Revenue]]</f>
        <v>331800</v>
      </c>
      <c r="V2860" s="8">
        <f>Table3[[#This Row],[Revenue]]-Table3[[#This Row],[Total Discount]]</f>
        <v>1327200</v>
      </c>
    </row>
    <row r="2861" spans="1:22" x14ac:dyDescent="0.35">
      <c r="A2861">
        <v>2857</v>
      </c>
      <c r="B2861" t="s">
        <v>6572</v>
      </c>
      <c r="C2861" s="5">
        <v>42272</v>
      </c>
      <c r="D2861" s="6">
        <v>2015</v>
      </c>
      <c r="E2861" s="5" t="s">
        <v>111</v>
      </c>
      <c r="F2861" s="7">
        <v>25</v>
      </c>
      <c r="G2861" t="s">
        <v>51</v>
      </c>
      <c r="H2861" t="s">
        <v>131</v>
      </c>
      <c r="I2861" t="s">
        <v>553</v>
      </c>
      <c r="J2861" t="s">
        <v>37</v>
      </c>
      <c r="K2861" t="s">
        <v>329</v>
      </c>
      <c r="L2861">
        <v>10011</v>
      </c>
      <c r="M2861" t="s">
        <v>6573</v>
      </c>
      <c r="N2861" t="s">
        <v>135</v>
      </c>
      <c r="O2861" t="s">
        <v>162</v>
      </c>
      <c r="P2861" t="s">
        <v>6574</v>
      </c>
      <c r="Q2861" s="8">
        <v>900000</v>
      </c>
      <c r="R2861">
        <v>9</v>
      </c>
      <c r="S2861" s="8">
        <f>Table3[[#This Row],[Harga]]*Table3[[#This Row],[Quantity]]</f>
        <v>8100000</v>
      </c>
      <c r="T2861">
        <v>0</v>
      </c>
      <c r="U2861" s="8">
        <f>Table3[[#This Row],[Discount]]*Table3[[#This Row],[Revenue]]</f>
        <v>0</v>
      </c>
      <c r="V2861" s="8">
        <f>Table3[[#This Row],[Revenue]]-Table3[[#This Row],[Total Discount]]</f>
        <v>8100000</v>
      </c>
    </row>
    <row r="2862" spans="1:22" x14ac:dyDescent="0.35">
      <c r="A2862">
        <v>2858</v>
      </c>
      <c r="B2862" t="s">
        <v>6575</v>
      </c>
      <c r="C2862" s="5">
        <v>42128</v>
      </c>
      <c r="D2862" s="6">
        <v>2015</v>
      </c>
      <c r="E2862" s="5" t="s">
        <v>87</v>
      </c>
      <c r="F2862" s="7">
        <v>4</v>
      </c>
      <c r="G2862" t="s">
        <v>35</v>
      </c>
      <c r="H2862" t="s">
        <v>59</v>
      </c>
      <c r="I2862" t="s">
        <v>4705</v>
      </c>
      <c r="J2862" t="s">
        <v>37</v>
      </c>
      <c r="K2862" t="s">
        <v>324</v>
      </c>
      <c r="L2862">
        <v>77095</v>
      </c>
      <c r="M2862" t="s">
        <v>2351</v>
      </c>
      <c r="N2862" t="s">
        <v>135</v>
      </c>
      <c r="O2862" t="s">
        <v>136</v>
      </c>
      <c r="P2862" t="s">
        <v>2352</v>
      </c>
      <c r="Q2862" s="8">
        <v>947000</v>
      </c>
      <c r="R2862">
        <v>7</v>
      </c>
      <c r="S2862" s="8">
        <f>Table3[[#This Row],[Harga]]*Table3[[#This Row],[Quantity]]</f>
        <v>6629000</v>
      </c>
      <c r="T2862">
        <v>0.2</v>
      </c>
      <c r="U2862" s="8">
        <f>Table3[[#This Row],[Discount]]*Table3[[#This Row],[Revenue]]</f>
        <v>1325800</v>
      </c>
      <c r="V2862" s="8">
        <f>Table3[[#This Row],[Revenue]]-Table3[[#This Row],[Total Discount]]</f>
        <v>5303200</v>
      </c>
    </row>
    <row r="2863" spans="1:22" x14ac:dyDescent="0.35">
      <c r="A2863">
        <v>2859</v>
      </c>
      <c r="B2863" t="s">
        <v>6576</v>
      </c>
      <c r="C2863" s="5">
        <v>43077</v>
      </c>
      <c r="D2863" s="6">
        <v>2017</v>
      </c>
      <c r="E2863" s="5" t="s">
        <v>66</v>
      </c>
      <c r="F2863" s="7">
        <v>8</v>
      </c>
      <c r="G2863" t="s">
        <v>24</v>
      </c>
      <c r="H2863" t="s">
        <v>25</v>
      </c>
      <c r="I2863" t="s">
        <v>920</v>
      </c>
      <c r="J2863" t="s">
        <v>27</v>
      </c>
      <c r="K2863" t="s">
        <v>651</v>
      </c>
      <c r="L2863">
        <v>53711</v>
      </c>
      <c r="M2863" t="s">
        <v>6577</v>
      </c>
      <c r="N2863" t="s">
        <v>135</v>
      </c>
      <c r="O2863" t="s">
        <v>162</v>
      </c>
      <c r="P2863" t="s">
        <v>6578</v>
      </c>
      <c r="Q2863" s="8">
        <v>179000</v>
      </c>
      <c r="R2863">
        <v>3</v>
      </c>
      <c r="S2863" s="8">
        <f>Table3[[#This Row],[Harga]]*Table3[[#This Row],[Quantity]]</f>
        <v>537000</v>
      </c>
      <c r="T2863">
        <v>0</v>
      </c>
      <c r="U2863" s="8">
        <f>Table3[[#This Row],[Discount]]*Table3[[#This Row],[Revenue]]</f>
        <v>0</v>
      </c>
      <c r="V2863" s="8">
        <f>Table3[[#This Row],[Revenue]]-Table3[[#This Row],[Total Discount]]</f>
        <v>537000</v>
      </c>
    </row>
    <row r="2864" spans="1:22" x14ac:dyDescent="0.35">
      <c r="A2864">
        <v>2860</v>
      </c>
      <c r="B2864" t="s">
        <v>6579</v>
      </c>
      <c r="C2864" s="5">
        <v>42915</v>
      </c>
      <c r="D2864" s="6">
        <v>2017</v>
      </c>
      <c r="E2864" s="5" t="s">
        <v>34</v>
      </c>
      <c r="F2864" s="7">
        <v>29</v>
      </c>
      <c r="G2864" t="s">
        <v>67</v>
      </c>
      <c r="H2864" t="s">
        <v>131</v>
      </c>
      <c r="I2864" t="s">
        <v>553</v>
      </c>
      <c r="J2864" t="s">
        <v>37</v>
      </c>
      <c r="K2864" t="s">
        <v>118</v>
      </c>
      <c r="L2864">
        <v>6460</v>
      </c>
      <c r="M2864" t="s">
        <v>4638</v>
      </c>
      <c r="N2864" t="s">
        <v>30</v>
      </c>
      <c r="O2864" t="s">
        <v>31</v>
      </c>
      <c r="P2864" t="s">
        <v>4639</v>
      </c>
      <c r="Q2864" s="8">
        <v>142000</v>
      </c>
      <c r="R2864">
        <v>9</v>
      </c>
      <c r="S2864" s="8">
        <f>Table3[[#This Row],[Harga]]*Table3[[#This Row],[Quantity]]</f>
        <v>1278000</v>
      </c>
      <c r="T2864">
        <v>0</v>
      </c>
      <c r="U2864" s="8">
        <f>Table3[[#This Row],[Discount]]*Table3[[#This Row],[Revenue]]</f>
        <v>0</v>
      </c>
      <c r="V2864" s="8">
        <f>Table3[[#This Row],[Revenue]]-Table3[[#This Row],[Total Discount]]</f>
        <v>1278000</v>
      </c>
    </row>
    <row r="2865" spans="1:22" x14ac:dyDescent="0.35">
      <c r="A2865">
        <v>2861</v>
      </c>
      <c r="B2865" t="s">
        <v>6580</v>
      </c>
      <c r="C2865" s="5">
        <v>41819</v>
      </c>
      <c r="D2865" s="6">
        <v>2014</v>
      </c>
      <c r="E2865" s="5" t="s">
        <v>34</v>
      </c>
      <c r="F2865" s="7">
        <v>29</v>
      </c>
      <c r="G2865" t="s">
        <v>35</v>
      </c>
      <c r="H2865" t="s">
        <v>25</v>
      </c>
      <c r="I2865" t="s">
        <v>3482</v>
      </c>
      <c r="J2865" t="s">
        <v>27</v>
      </c>
      <c r="K2865" t="s">
        <v>283</v>
      </c>
      <c r="L2865">
        <v>10024</v>
      </c>
      <c r="M2865" t="s">
        <v>6581</v>
      </c>
      <c r="N2865" t="s">
        <v>40</v>
      </c>
      <c r="O2865" t="s">
        <v>71</v>
      </c>
      <c r="P2865" t="s">
        <v>6582</v>
      </c>
      <c r="Q2865" s="8">
        <v>14000</v>
      </c>
      <c r="R2865">
        <v>3</v>
      </c>
      <c r="S2865" s="8">
        <f>Table3[[#This Row],[Harga]]*Table3[[#This Row],[Quantity]]</f>
        <v>42000</v>
      </c>
      <c r="T2865">
        <v>0.2</v>
      </c>
      <c r="U2865" s="8">
        <f>Table3[[#This Row],[Discount]]*Table3[[#This Row],[Revenue]]</f>
        <v>8400</v>
      </c>
      <c r="V2865" s="8">
        <f>Table3[[#This Row],[Revenue]]-Table3[[#This Row],[Total Discount]]</f>
        <v>33600</v>
      </c>
    </row>
    <row r="2866" spans="1:22" x14ac:dyDescent="0.35">
      <c r="A2866">
        <v>2862</v>
      </c>
      <c r="B2866" t="s">
        <v>6583</v>
      </c>
      <c r="C2866" s="5">
        <v>41659</v>
      </c>
      <c r="D2866" s="6">
        <v>2014</v>
      </c>
      <c r="E2866" s="5" t="s">
        <v>115</v>
      </c>
      <c r="F2866" s="7">
        <v>20</v>
      </c>
      <c r="G2866" t="s">
        <v>24</v>
      </c>
      <c r="H2866" t="s">
        <v>131</v>
      </c>
      <c r="I2866" t="s">
        <v>3455</v>
      </c>
      <c r="J2866" t="s">
        <v>27</v>
      </c>
      <c r="K2866" t="s">
        <v>354</v>
      </c>
      <c r="L2866">
        <v>90049</v>
      </c>
      <c r="M2866" t="s">
        <v>3173</v>
      </c>
      <c r="N2866" t="s">
        <v>40</v>
      </c>
      <c r="O2866" t="s">
        <v>63</v>
      </c>
      <c r="P2866" t="s">
        <v>3174</v>
      </c>
      <c r="Q2866" s="8">
        <v>30000</v>
      </c>
      <c r="R2866">
        <v>2</v>
      </c>
      <c r="S2866" s="8">
        <f>Table3[[#This Row],[Harga]]*Table3[[#This Row],[Quantity]]</f>
        <v>60000</v>
      </c>
      <c r="T2866">
        <v>0</v>
      </c>
      <c r="U2866" s="8">
        <f>Table3[[#This Row],[Discount]]*Table3[[#This Row],[Revenue]]</f>
        <v>0</v>
      </c>
      <c r="V2866" s="8">
        <f>Table3[[#This Row],[Revenue]]-Table3[[#This Row],[Total Discount]]</f>
        <v>60000</v>
      </c>
    </row>
    <row r="2867" spans="1:22" x14ac:dyDescent="0.35">
      <c r="A2867">
        <v>2863</v>
      </c>
      <c r="B2867" t="s">
        <v>6584</v>
      </c>
      <c r="C2867" s="5">
        <v>42735</v>
      </c>
      <c r="D2867" s="6">
        <v>2016</v>
      </c>
      <c r="E2867" s="5" t="s">
        <v>66</v>
      </c>
      <c r="F2867" s="7">
        <v>31</v>
      </c>
      <c r="G2867" t="s">
        <v>24</v>
      </c>
      <c r="H2867" t="s">
        <v>131</v>
      </c>
      <c r="I2867" t="s">
        <v>4225</v>
      </c>
      <c r="J2867" t="s">
        <v>27</v>
      </c>
      <c r="K2867" t="s">
        <v>369</v>
      </c>
      <c r="L2867">
        <v>94109</v>
      </c>
      <c r="M2867" t="s">
        <v>6585</v>
      </c>
      <c r="N2867" t="s">
        <v>40</v>
      </c>
      <c r="O2867" t="s">
        <v>71</v>
      </c>
      <c r="P2867" t="s">
        <v>6586</v>
      </c>
      <c r="Q2867" s="8">
        <v>39000</v>
      </c>
      <c r="R2867">
        <v>3</v>
      </c>
      <c r="S2867" s="8">
        <f>Table3[[#This Row],[Harga]]*Table3[[#This Row],[Quantity]]</f>
        <v>117000</v>
      </c>
      <c r="T2867">
        <v>0.2</v>
      </c>
      <c r="U2867" s="8">
        <f>Table3[[#This Row],[Discount]]*Table3[[#This Row],[Revenue]]</f>
        <v>23400</v>
      </c>
      <c r="V2867" s="8">
        <f>Table3[[#This Row],[Revenue]]-Table3[[#This Row],[Total Discount]]</f>
        <v>93600</v>
      </c>
    </row>
    <row r="2868" spans="1:22" x14ac:dyDescent="0.35">
      <c r="A2868">
        <v>2864</v>
      </c>
      <c r="B2868" t="s">
        <v>6587</v>
      </c>
      <c r="C2868" s="5">
        <v>42822</v>
      </c>
      <c r="D2868" s="6">
        <v>2017</v>
      </c>
      <c r="E2868" s="5" t="s">
        <v>159</v>
      </c>
      <c r="F2868" s="7">
        <v>28</v>
      </c>
      <c r="G2868" t="s">
        <v>51</v>
      </c>
      <c r="H2868" t="s">
        <v>139</v>
      </c>
      <c r="I2868" t="s">
        <v>4667</v>
      </c>
      <c r="J2868" t="s">
        <v>37</v>
      </c>
      <c r="K2868" t="s">
        <v>69</v>
      </c>
      <c r="L2868">
        <v>94533</v>
      </c>
      <c r="M2868" t="s">
        <v>6588</v>
      </c>
      <c r="N2868" t="s">
        <v>40</v>
      </c>
      <c r="O2868" t="s">
        <v>63</v>
      </c>
      <c r="P2868" t="s">
        <v>6589</v>
      </c>
      <c r="Q2868" s="8">
        <v>13000</v>
      </c>
      <c r="R2868">
        <v>2</v>
      </c>
      <c r="S2868" s="8">
        <f>Table3[[#This Row],[Harga]]*Table3[[#This Row],[Quantity]]</f>
        <v>26000</v>
      </c>
      <c r="T2868">
        <v>0</v>
      </c>
      <c r="U2868" s="8">
        <f>Table3[[#This Row],[Discount]]*Table3[[#This Row],[Revenue]]</f>
        <v>0</v>
      </c>
      <c r="V2868" s="8">
        <f>Table3[[#This Row],[Revenue]]-Table3[[#This Row],[Total Discount]]</f>
        <v>26000</v>
      </c>
    </row>
    <row r="2869" spans="1:22" x14ac:dyDescent="0.35">
      <c r="A2869">
        <v>2865</v>
      </c>
      <c r="B2869" t="s">
        <v>6590</v>
      </c>
      <c r="C2869" s="5">
        <v>42712</v>
      </c>
      <c r="D2869" s="6">
        <v>2016</v>
      </c>
      <c r="E2869" s="5" t="s">
        <v>66</v>
      </c>
      <c r="F2869" s="7">
        <v>8</v>
      </c>
      <c r="G2869" t="s">
        <v>35</v>
      </c>
      <c r="H2869" t="s">
        <v>139</v>
      </c>
      <c r="I2869" t="s">
        <v>170</v>
      </c>
      <c r="J2869" t="s">
        <v>27</v>
      </c>
      <c r="K2869" t="s">
        <v>227</v>
      </c>
      <c r="L2869">
        <v>27834</v>
      </c>
      <c r="M2869" t="s">
        <v>1088</v>
      </c>
      <c r="N2869" t="s">
        <v>135</v>
      </c>
      <c r="O2869" t="s">
        <v>136</v>
      </c>
      <c r="P2869" t="s">
        <v>1089</v>
      </c>
      <c r="Q2869" s="8">
        <v>375000</v>
      </c>
      <c r="R2869">
        <v>2</v>
      </c>
      <c r="S2869" s="8">
        <f>Table3[[#This Row],[Harga]]*Table3[[#This Row],[Quantity]]</f>
        <v>750000</v>
      </c>
      <c r="T2869">
        <v>0.2</v>
      </c>
      <c r="U2869" s="8">
        <f>Table3[[#This Row],[Discount]]*Table3[[#This Row],[Revenue]]</f>
        <v>150000</v>
      </c>
      <c r="V2869" s="8">
        <f>Table3[[#This Row],[Revenue]]-Table3[[#This Row],[Total Discount]]</f>
        <v>600000</v>
      </c>
    </row>
    <row r="2870" spans="1:22" x14ac:dyDescent="0.35">
      <c r="A2870">
        <v>2866</v>
      </c>
      <c r="B2870" t="s">
        <v>6591</v>
      </c>
      <c r="C2870" s="5">
        <v>43057</v>
      </c>
      <c r="D2870" s="6">
        <v>2017</v>
      </c>
      <c r="E2870" s="5" t="s">
        <v>23</v>
      </c>
      <c r="F2870" s="7">
        <v>18</v>
      </c>
      <c r="G2870" t="s">
        <v>35</v>
      </c>
      <c r="H2870" t="s">
        <v>25</v>
      </c>
      <c r="I2870" t="s">
        <v>315</v>
      </c>
      <c r="J2870" t="s">
        <v>27</v>
      </c>
      <c r="K2870" t="s">
        <v>354</v>
      </c>
      <c r="L2870">
        <v>11561</v>
      </c>
      <c r="M2870" t="s">
        <v>6592</v>
      </c>
      <c r="N2870" t="s">
        <v>135</v>
      </c>
      <c r="O2870" t="s">
        <v>136</v>
      </c>
      <c r="P2870" t="s">
        <v>6593</v>
      </c>
      <c r="Q2870" s="8">
        <v>75000</v>
      </c>
      <c r="R2870">
        <v>5</v>
      </c>
      <c r="S2870" s="8">
        <f>Table3[[#This Row],[Harga]]*Table3[[#This Row],[Quantity]]</f>
        <v>375000</v>
      </c>
      <c r="T2870">
        <v>0</v>
      </c>
      <c r="U2870" s="8">
        <f>Table3[[#This Row],[Discount]]*Table3[[#This Row],[Revenue]]</f>
        <v>0</v>
      </c>
      <c r="V2870" s="8">
        <f>Table3[[#This Row],[Revenue]]-Table3[[#This Row],[Total Discount]]</f>
        <v>375000</v>
      </c>
    </row>
    <row r="2871" spans="1:22" x14ac:dyDescent="0.35">
      <c r="A2871">
        <v>2867</v>
      </c>
      <c r="B2871" t="s">
        <v>6594</v>
      </c>
      <c r="C2871" s="5">
        <v>41789</v>
      </c>
      <c r="D2871" s="6">
        <v>2014</v>
      </c>
      <c r="E2871" s="5" t="s">
        <v>87</v>
      </c>
      <c r="F2871" s="7">
        <v>30</v>
      </c>
      <c r="G2871" t="s">
        <v>51</v>
      </c>
      <c r="H2871" t="s">
        <v>25</v>
      </c>
      <c r="I2871" t="s">
        <v>6009</v>
      </c>
      <c r="J2871" t="s">
        <v>27</v>
      </c>
      <c r="K2871" t="s">
        <v>236</v>
      </c>
      <c r="L2871">
        <v>60089</v>
      </c>
      <c r="M2871" t="s">
        <v>886</v>
      </c>
      <c r="N2871" t="s">
        <v>30</v>
      </c>
      <c r="O2871" t="s">
        <v>48</v>
      </c>
      <c r="P2871" t="s">
        <v>887</v>
      </c>
      <c r="Q2871" s="8">
        <v>285000</v>
      </c>
      <c r="R2871">
        <v>3</v>
      </c>
      <c r="S2871" s="8">
        <f>Table3[[#This Row],[Harga]]*Table3[[#This Row],[Quantity]]</f>
        <v>855000</v>
      </c>
      <c r="T2871">
        <v>0.5</v>
      </c>
      <c r="U2871" s="8">
        <f>Table3[[#This Row],[Discount]]*Table3[[#This Row],[Revenue]]</f>
        <v>427500</v>
      </c>
      <c r="V2871" s="8">
        <f>Table3[[#This Row],[Revenue]]-Table3[[#This Row],[Total Discount]]</f>
        <v>427500</v>
      </c>
    </row>
    <row r="2872" spans="1:22" x14ac:dyDescent="0.35">
      <c r="A2872">
        <v>2868</v>
      </c>
      <c r="B2872" t="s">
        <v>6595</v>
      </c>
      <c r="C2872" s="5">
        <v>42391</v>
      </c>
      <c r="D2872" s="6">
        <v>2016</v>
      </c>
      <c r="E2872" s="5" t="s">
        <v>115</v>
      </c>
      <c r="F2872" s="7">
        <v>22</v>
      </c>
      <c r="G2872" t="s">
        <v>35</v>
      </c>
      <c r="H2872" t="s">
        <v>139</v>
      </c>
      <c r="I2872" t="s">
        <v>1087</v>
      </c>
      <c r="J2872" t="s">
        <v>27</v>
      </c>
      <c r="K2872" t="s">
        <v>500</v>
      </c>
      <c r="L2872">
        <v>92037</v>
      </c>
      <c r="M2872" t="s">
        <v>6596</v>
      </c>
      <c r="N2872" t="s">
        <v>40</v>
      </c>
      <c r="O2872" t="s">
        <v>41</v>
      </c>
      <c r="P2872" t="s">
        <v>6597</v>
      </c>
      <c r="Q2872" s="8">
        <v>45000</v>
      </c>
      <c r="R2872">
        <v>3</v>
      </c>
      <c r="S2872" s="8">
        <f>Table3[[#This Row],[Harga]]*Table3[[#This Row],[Quantity]]</f>
        <v>135000</v>
      </c>
      <c r="T2872">
        <v>0</v>
      </c>
      <c r="U2872" s="8">
        <f>Table3[[#This Row],[Discount]]*Table3[[#This Row],[Revenue]]</f>
        <v>0</v>
      </c>
      <c r="V2872" s="8">
        <f>Table3[[#This Row],[Revenue]]-Table3[[#This Row],[Total Discount]]</f>
        <v>135000</v>
      </c>
    </row>
    <row r="2873" spans="1:22" x14ac:dyDescent="0.35">
      <c r="A2873">
        <v>2869</v>
      </c>
      <c r="B2873" t="s">
        <v>6598</v>
      </c>
      <c r="C2873" s="5">
        <v>42403</v>
      </c>
      <c r="D2873" s="6">
        <v>2016</v>
      </c>
      <c r="E2873" s="5" t="s">
        <v>344</v>
      </c>
      <c r="F2873" s="7">
        <v>3</v>
      </c>
      <c r="G2873" t="s">
        <v>51</v>
      </c>
      <c r="H2873" t="s">
        <v>25</v>
      </c>
      <c r="I2873" t="s">
        <v>4633</v>
      </c>
      <c r="J2873" t="s">
        <v>27</v>
      </c>
      <c r="K2873" t="s">
        <v>500</v>
      </c>
      <c r="L2873">
        <v>40475</v>
      </c>
      <c r="M2873" t="s">
        <v>838</v>
      </c>
      <c r="N2873" t="s">
        <v>30</v>
      </c>
      <c r="O2873" t="s">
        <v>108</v>
      </c>
      <c r="P2873" t="s">
        <v>839</v>
      </c>
      <c r="Q2873" s="8">
        <v>867000</v>
      </c>
      <c r="R2873">
        <v>4</v>
      </c>
      <c r="S2873" s="8">
        <f>Table3[[#This Row],[Harga]]*Table3[[#This Row],[Quantity]]</f>
        <v>3468000</v>
      </c>
      <c r="T2873">
        <v>0</v>
      </c>
      <c r="U2873" s="8">
        <f>Table3[[#This Row],[Discount]]*Table3[[#This Row],[Revenue]]</f>
        <v>0</v>
      </c>
      <c r="V2873" s="8">
        <f>Table3[[#This Row],[Revenue]]-Table3[[#This Row],[Total Discount]]</f>
        <v>3468000</v>
      </c>
    </row>
    <row r="2874" spans="1:22" x14ac:dyDescent="0.35">
      <c r="A2874">
        <v>2870</v>
      </c>
      <c r="B2874" t="s">
        <v>6599</v>
      </c>
      <c r="C2874" s="5">
        <v>42092</v>
      </c>
      <c r="D2874" s="6">
        <v>2015</v>
      </c>
      <c r="E2874" s="5" t="s">
        <v>159</v>
      </c>
      <c r="F2874" s="7">
        <v>29</v>
      </c>
      <c r="G2874" t="s">
        <v>35</v>
      </c>
      <c r="H2874" t="s">
        <v>25</v>
      </c>
      <c r="I2874" t="s">
        <v>1137</v>
      </c>
      <c r="J2874" t="s">
        <v>27</v>
      </c>
      <c r="K2874" t="s">
        <v>69</v>
      </c>
      <c r="L2874">
        <v>22153</v>
      </c>
      <c r="M2874" t="s">
        <v>1893</v>
      </c>
      <c r="N2874" t="s">
        <v>40</v>
      </c>
      <c r="O2874" t="s">
        <v>96</v>
      </c>
      <c r="P2874" t="s">
        <v>1894</v>
      </c>
      <c r="Q2874" s="8">
        <v>20000</v>
      </c>
      <c r="R2874">
        <v>2</v>
      </c>
      <c r="S2874" s="8">
        <f>Table3[[#This Row],[Harga]]*Table3[[#This Row],[Quantity]]</f>
        <v>40000</v>
      </c>
      <c r="T2874">
        <v>0</v>
      </c>
      <c r="U2874" s="8">
        <f>Table3[[#This Row],[Discount]]*Table3[[#This Row],[Revenue]]</f>
        <v>0</v>
      </c>
      <c r="V2874" s="8">
        <f>Table3[[#This Row],[Revenue]]-Table3[[#This Row],[Total Discount]]</f>
        <v>40000</v>
      </c>
    </row>
    <row r="2875" spans="1:22" x14ac:dyDescent="0.35">
      <c r="A2875">
        <v>2871</v>
      </c>
      <c r="B2875" t="s">
        <v>6600</v>
      </c>
      <c r="C2875" s="5">
        <v>41926</v>
      </c>
      <c r="D2875" s="6">
        <v>2014</v>
      </c>
      <c r="E2875" s="5" t="s">
        <v>44</v>
      </c>
      <c r="F2875" s="7">
        <v>14</v>
      </c>
      <c r="G2875" t="s">
        <v>51</v>
      </c>
      <c r="H2875" t="s">
        <v>25</v>
      </c>
      <c r="I2875" t="s">
        <v>3910</v>
      </c>
      <c r="J2875" t="s">
        <v>27</v>
      </c>
      <c r="K2875" t="s">
        <v>519</v>
      </c>
      <c r="L2875">
        <v>76106</v>
      </c>
      <c r="M2875" t="s">
        <v>6601</v>
      </c>
      <c r="N2875" t="s">
        <v>40</v>
      </c>
      <c r="O2875" t="s">
        <v>78</v>
      </c>
      <c r="P2875" t="s">
        <v>6602</v>
      </c>
      <c r="Q2875" s="8">
        <v>4000</v>
      </c>
      <c r="R2875">
        <v>4</v>
      </c>
      <c r="S2875" s="8">
        <f>Table3[[#This Row],[Harga]]*Table3[[#This Row],[Quantity]]</f>
        <v>16000</v>
      </c>
      <c r="T2875">
        <v>0.8</v>
      </c>
      <c r="U2875" s="8">
        <f>Table3[[#This Row],[Discount]]*Table3[[#This Row],[Revenue]]</f>
        <v>12800</v>
      </c>
      <c r="V2875" s="8">
        <f>Table3[[#This Row],[Revenue]]-Table3[[#This Row],[Total Discount]]</f>
        <v>3200</v>
      </c>
    </row>
    <row r="2876" spans="1:22" x14ac:dyDescent="0.35">
      <c r="A2876">
        <v>2872</v>
      </c>
      <c r="B2876" t="s">
        <v>6603</v>
      </c>
      <c r="C2876" s="5">
        <v>42227</v>
      </c>
      <c r="D2876" s="6">
        <v>2015</v>
      </c>
      <c r="E2876" s="5" t="s">
        <v>93</v>
      </c>
      <c r="F2876" s="7">
        <v>11</v>
      </c>
      <c r="G2876" t="s">
        <v>35</v>
      </c>
      <c r="H2876" t="s">
        <v>25</v>
      </c>
      <c r="I2876" t="s">
        <v>6604</v>
      </c>
      <c r="J2876" t="s">
        <v>27</v>
      </c>
      <c r="K2876" t="s">
        <v>100</v>
      </c>
      <c r="L2876">
        <v>27604</v>
      </c>
      <c r="M2876" t="s">
        <v>2435</v>
      </c>
      <c r="N2876" t="s">
        <v>30</v>
      </c>
      <c r="O2876" t="s">
        <v>55</v>
      </c>
      <c r="P2876" t="s">
        <v>3893</v>
      </c>
      <c r="Q2876" s="8">
        <v>7000</v>
      </c>
      <c r="R2876">
        <v>3</v>
      </c>
      <c r="S2876" s="8">
        <f>Table3[[#This Row],[Harga]]*Table3[[#This Row],[Quantity]]</f>
        <v>21000</v>
      </c>
      <c r="T2876">
        <v>0.2</v>
      </c>
      <c r="U2876" s="8">
        <f>Table3[[#This Row],[Discount]]*Table3[[#This Row],[Revenue]]</f>
        <v>4200</v>
      </c>
      <c r="V2876" s="8">
        <f>Table3[[#This Row],[Revenue]]-Table3[[#This Row],[Total Discount]]</f>
        <v>16800</v>
      </c>
    </row>
    <row r="2877" spans="1:22" x14ac:dyDescent="0.35">
      <c r="A2877">
        <v>2873</v>
      </c>
      <c r="B2877" t="s">
        <v>6605</v>
      </c>
      <c r="C2877" s="5">
        <v>42330</v>
      </c>
      <c r="D2877" s="6">
        <v>2015</v>
      </c>
      <c r="E2877" s="5" t="s">
        <v>23</v>
      </c>
      <c r="F2877" s="7">
        <v>22</v>
      </c>
      <c r="G2877" t="s">
        <v>67</v>
      </c>
      <c r="H2877" t="s">
        <v>25</v>
      </c>
      <c r="I2877" t="s">
        <v>52</v>
      </c>
      <c r="J2877" t="s">
        <v>27</v>
      </c>
      <c r="K2877" t="s">
        <v>227</v>
      </c>
      <c r="L2877">
        <v>33012</v>
      </c>
      <c r="M2877" t="s">
        <v>6606</v>
      </c>
      <c r="N2877" t="s">
        <v>135</v>
      </c>
      <c r="O2877" t="s">
        <v>567</v>
      </c>
      <c r="P2877" t="s">
        <v>6607</v>
      </c>
      <c r="Q2877" s="8">
        <v>33000</v>
      </c>
      <c r="R2877">
        <v>3</v>
      </c>
      <c r="S2877" s="8">
        <f>Table3[[#This Row],[Harga]]*Table3[[#This Row],[Quantity]]</f>
        <v>99000</v>
      </c>
      <c r="T2877">
        <v>0.5</v>
      </c>
      <c r="U2877" s="8">
        <f>Table3[[#This Row],[Discount]]*Table3[[#This Row],[Revenue]]</f>
        <v>49500</v>
      </c>
      <c r="V2877" s="8">
        <f>Table3[[#This Row],[Revenue]]-Table3[[#This Row],[Total Discount]]</f>
        <v>49500</v>
      </c>
    </row>
    <row r="2878" spans="1:22" x14ac:dyDescent="0.35">
      <c r="A2878">
        <v>2874</v>
      </c>
      <c r="B2878" t="s">
        <v>6608</v>
      </c>
      <c r="C2878" s="5">
        <v>42734</v>
      </c>
      <c r="D2878" s="6">
        <v>2016</v>
      </c>
      <c r="E2878" s="5" t="s">
        <v>66</v>
      </c>
      <c r="F2878" s="7">
        <v>30</v>
      </c>
      <c r="G2878" t="s">
        <v>51</v>
      </c>
      <c r="H2878" t="s">
        <v>139</v>
      </c>
      <c r="I2878" t="s">
        <v>4028</v>
      </c>
      <c r="J2878" t="s">
        <v>75</v>
      </c>
      <c r="K2878" t="s">
        <v>53</v>
      </c>
      <c r="L2878">
        <v>90032</v>
      </c>
      <c r="M2878" t="s">
        <v>4119</v>
      </c>
      <c r="N2878" t="s">
        <v>40</v>
      </c>
      <c r="O2878" t="s">
        <v>84</v>
      </c>
      <c r="P2878" t="s">
        <v>4120</v>
      </c>
      <c r="Q2878" s="8">
        <v>121000</v>
      </c>
      <c r="R2878">
        <v>4</v>
      </c>
      <c r="S2878" s="8">
        <f>Table3[[#This Row],[Harga]]*Table3[[#This Row],[Quantity]]</f>
        <v>484000</v>
      </c>
      <c r="T2878">
        <v>0</v>
      </c>
      <c r="U2878" s="8">
        <f>Table3[[#This Row],[Discount]]*Table3[[#This Row],[Revenue]]</f>
        <v>0</v>
      </c>
      <c r="V2878" s="8">
        <f>Table3[[#This Row],[Revenue]]-Table3[[#This Row],[Total Discount]]</f>
        <v>484000</v>
      </c>
    </row>
    <row r="2879" spans="1:22" x14ac:dyDescent="0.35">
      <c r="A2879">
        <v>2875</v>
      </c>
      <c r="B2879" t="s">
        <v>6609</v>
      </c>
      <c r="C2879" s="5">
        <v>42959</v>
      </c>
      <c r="D2879" s="6">
        <v>2017</v>
      </c>
      <c r="E2879" s="5" t="s">
        <v>93</v>
      </c>
      <c r="F2879" s="7">
        <v>12</v>
      </c>
      <c r="G2879" t="s">
        <v>35</v>
      </c>
      <c r="H2879" t="s">
        <v>25</v>
      </c>
      <c r="I2879" t="s">
        <v>3439</v>
      </c>
      <c r="J2879" t="s">
        <v>27</v>
      </c>
      <c r="K2879" t="s">
        <v>519</v>
      </c>
      <c r="L2879">
        <v>92630</v>
      </c>
      <c r="M2879" t="s">
        <v>2793</v>
      </c>
      <c r="N2879" t="s">
        <v>40</v>
      </c>
      <c r="O2879" t="s">
        <v>78</v>
      </c>
      <c r="P2879" t="s">
        <v>2794</v>
      </c>
      <c r="Q2879" s="8">
        <v>435000</v>
      </c>
      <c r="R2879">
        <v>3</v>
      </c>
      <c r="S2879" s="8">
        <f>Table3[[#This Row],[Harga]]*Table3[[#This Row],[Quantity]]</f>
        <v>1305000</v>
      </c>
      <c r="T2879">
        <v>0</v>
      </c>
      <c r="U2879" s="8">
        <f>Table3[[#This Row],[Discount]]*Table3[[#This Row],[Revenue]]</f>
        <v>0</v>
      </c>
      <c r="V2879" s="8">
        <f>Table3[[#This Row],[Revenue]]-Table3[[#This Row],[Total Discount]]</f>
        <v>1305000</v>
      </c>
    </row>
    <row r="2880" spans="1:22" x14ac:dyDescent="0.35">
      <c r="A2880">
        <v>2876</v>
      </c>
      <c r="B2880" t="s">
        <v>6610</v>
      </c>
      <c r="C2880" s="5">
        <v>42311</v>
      </c>
      <c r="D2880" s="6">
        <v>2015</v>
      </c>
      <c r="E2880" s="5" t="s">
        <v>23</v>
      </c>
      <c r="F2880" s="7">
        <v>3</v>
      </c>
      <c r="G2880" t="s">
        <v>35</v>
      </c>
      <c r="H2880" t="s">
        <v>25</v>
      </c>
      <c r="I2880" t="s">
        <v>471</v>
      </c>
      <c r="J2880" t="s">
        <v>37</v>
      </c>
      <c r="K2880" t="s">
        <v>500</v>
      </c>
      <c r="L2880">
        <v>11561</v>
      </c>
      <c r="M2880" t="s">
        <v>5724</v>
      </c>
      <c r="N2880" t="s">
        <v>30</v>
      </c>
      <c r="O2880" t="s">
        <v>108</v>
      </c>
      <c r="P2880" t="s">
        <v>5725</v>
      </c>
      <c r="Q2880" s="8">
        <v>435000</v>
      </c>
      <c r="R2880">
        <v>10</v>
      </c>
      <c r="S2880" s="8">
        <f>Table3[[#This Row],[Harga]]*Table3[[#This Row],[Quantity]]</f>
        <v>4350000</v>
      </c>
      <c r="T2880">
        <v>0.1</v>
      </c>
      <c r="U2880" s="8">
        <f>Table3[[#This Row],[Discount]]*Table3[[#This Row],[Revenue]]</f>
        <v>435000</v>
      </c>
      <c r="V2880" s="8">
        <f>Table3[[#This Row],[Revenue]]-Table3[[#This Row],[Total Discount]]</f>
        <v>3915000</v>
      </c>
    </row>
    <row r="2881" spans="1:22" x14ac:dyDescent="0.35">
      <c r="A2881">
        <v>2877</v>
      </c>
      <c r="B2881" t="s">
        <v>6611</v>
      </c>
      <c r="C2881" s="5">
        <v>42257</v>
      </c>
      <c r="D2881" s="6">
        <v>2015</v>
      </c>
      <c r="E2881" s="5" t="s">
        <v>111</v>
      </c>
      <c r="F2881" s="7">
        <v>10</v>
      </c>
      <c r="G2881" t="s">
        <v>67</v>
      </c>
      <c r="H2881" t="s">
        <v>25</v>
      </c>
      <c r="I2881" t="s">
        <v>2215</v>
      </c>
      <c r="J2881" t="s">
        <v>27</v>
      </c>
      <c r="K2881" t="s">
        <v>369</v>
      </c>
      <c r="L2881">
        <v>98103</v>
      </c>
      <c r="M2881" t="s">
        <v>6486</v>
      </c>
      <c r="N2881" t="s">
        <v>40</v>
      </c>
      <c r="O2881" t="s">
        <v>84</v>
      </c>
      <c r="P2881" t="s">
        <v>6487</v>
      </c>
      <c r="Q2881" s="8">
        <v>118000</v>
      </c>
      <c r="R2881">
        <v>6</v>
      </c>
      <c r="S2881" s="8">
        <f>Table3[[#This Row],[Harga]]*Table3[[#This Row],[Quantity]]</f>
        <v>708000</v>
      </c>
      <c r="T2881">
        <v>0</v>
      </c>
      <c r="U2881" s="8">
        <f>Table3[[#This Row],[Discount]]*Table3[[#This Row],[Revenue]]</f>
        <v>0</v>
      </c>
      <c r="V2881" s="8">
        <f>Table3[[#This Row],[Revenue]]-Table3[[#This Row],[Total Discount]]</f>
        <v>708000</v>
      </c>
    </row>
    <row r="2882" spans="1:22" x14ac:dyDescent="0.35">
      <c r="A2882">
        <v>2878</v>
      </c>
      <c r="B2882" t="s">
        <v>6612</v>
      </c>
      <c r="C2882" s="5">
        <v>41951</v>
      </c>
      <c r="D2882" s="6">
        <v>2014</v>
      </c>
      <c r="E2882" s="5" t="s">
        <v>23</v>
      </c>
      <c r="F2882" s="7">
        <v>8</v>
      </c>
      <c r="G2882" t="s">
        <v>35</v>
      </c>
      <c r="H2882" t="s">
        <v>25</v>
      </c>
      <c r="I2882" t="s">
        <v>112</v>
      </c>
      <c r="J2882" t="s">
        <v>27</v>
      </c>
      <c r="K2882" t="s">
        <v>69</v>
      </c>
      <c r="L2882">
        <v>96003</v>
      </c>
      <c r="M2882" t="s">
        <v>6613</v>
      </c>
      <c r="N2882" t="s">
        <v>135</v>
      </c>
      <c r="O2882" t="s">
        <v>136</v>
      </c>
      <c r="P2882" t="s">
        <v>6614</v>
      </c>
      <c r="Q2882" s="8">
        <v>334000</v>
      </c>
      <c r="R2882">
        <v>3</v>
      </c>
      <c r="S2882" s="8">
        <f>Table3[[#This Row],[Harga]]*Table3[[#This Row],[Quantity]]</f>
        <v>1002000</v>
      </c>
      <c r="T2882">
        <v>0.2</v>
      </c>
      <c r="U2882" s="8">
        <f>Table3[[#This Row],[Discount]]*Table3[[#This Row],[Revenue]]</f>
        <v>200400</v>
      </c>
      <c r="V2882" s="8">
        <f>Table3[[#This Row],[Revenue]]-Table3[[#This Row],[Total Discount]]</f>
        <v>801600</v>
      </c>
    </row>
    <row r="2883" spans="1:22" x14ac:dyDescent="0.35">
      <c r="A2883">
        <v>2879</v>
      </c>
      <c r="B2883" t="s">
        <v>6615</v>
      </c>
      <c r="C2883" s="5">
        <v>42651</v>
      </c>
      <c r="D2883" s="6">
        <v>2016</v>
      </c>
      <c r="E2883" s="5" t="s">
        <v>44</v>
      </c>
      <c r="F2883" s="7">
        <v>8</v>
      </c>
      <c r="G2883" t="s">
        <v>116</v>
      </c>
      <c r="H2883" t="s">
        <v>139</v>
      </c>
      <c r="I2883" t="s">
        <v>1599</v>
      </c>
      <c r="J2883" t="s">
        <v>75</v>
      </c>
      <c r="K2883" t="s">
        <v>61</v>
      </c>
      <c r="L2883">
        <v>78207</v>
      </c>
      <c r="M2883" t="s">
        <v>6616</v>
      </c>
      <c r="N2883" t="s">
        <v>40</v>
      </c>
      <c r="O2883" t="s">
        <v>41</v>
      </c>
      <c r="P2883" t="s">
        <v>6617</v>
      </c>
      <c r="Q2883" s="8">
        <v>61000</v>
      </c>
      <c r="R2883">
        <v>6</v>
      </c>
      <c r="S2883" s="8">
        <f>Table3[[#This Row],[Harga]]*Table3[[#This Row],[Quantity]]</f>
        <v>366000</v>
      </c>
      <c r="T2883">
        <v>0.2</v>
      </c>
      <c r="U2883" s="8">
        <f>Table3[[#This Row],[Discount]]*Table3[[#This Row],[Revenue]]</f>
        <v>73200</v>
      </c>
      <c r="V2883" s="8">
        <f>Table3[[#This Row],[Revenue]]-Table3[[#This Row],[Total Discount]]</f>
        <v>292800</v>
      </c>
    </row>
    <row r="2884" spans="1:22" x14ac:dyDescent="0.35">
      <c r="A2884">
        <v>2880</v>
      </c>
      <c r="B2884" t="s">
        <v>6618</v>
      </c>
      <c r="C2884" s="5">
        <v>42986</v>
      </c>
      <c r="D2884" s="6">
        <v>2017</v>
      </c>
      <c r="E2884" s="5" t="s">
        <v>111</v>
      </c>
      <c r="F2884" s="7">
        <v>8</v>
      </c>
      <c r="G2884" t="s">
        <v>51</v>
      </c>
      <c r="H2884" t="s">
        <v>139</v>
      </c>
      <c r="I2884" t="s">
        <v>5924</v>
      </c>
      <c r="J2884" t="s">
        <v>37</v>
      </c>
      <c r="K2884" t="s">
        <v>61</v>
      </c>
      <c r="L2884">
        <v>77070</v>
      </c>
      <c r="M2884" t="s">
        <v>2210</v>
      </c>
      <c r="N2884" t="s">
        <v>135</v>
      </c>
      <c r="O2884" t="s">
        <v>162</v>
      </c>
      <c r="P2884" t="s">
        <v>2211</v>
      </c>
      <c r="Q2884" s="8">
        <v>15000</v>
      </c>
      <c r="R2884">
        <v>6</v>
      </c>
      <c r="S2884" s="8">
        <f>Table3[[#This Row],[Harga]]*Table3[[#This Row],[Quantity]]</f>
        <v>90000</v>
      </c>
      <c r="T2884">
        <v>0.2</v>
      </c>
      <c r="U2884" s="8">
        <f>Table3[[#This Row],[Discount]]*Table3[[#This Row],[Revenue]]</f>
        <v>18000</v>
      </c>
      <c r="V2884" s="8">
        <f>Table3[[#This Row],[Revenue]]-Table3[[#This Row],[Total Discount]]</f>
        <v>72000</v>
      </c>
    </row>
    <row r="2885" spans="1:22" x14ac:dyDescent="0.35">
      <c r="A2885">
        <v>2881</v>
      </c>
      <c r="B2885" t="s">
        <v>6619</v>
      </c>
      <c r="C2885" s="5">
        <v>42060</v>
      </c>
      <c r="D2885" s="6">
        <v>2015</v>
      </c>
      <c r="E2885" s="5" t="s">
        <v>344</v>
      </c>
      <c r="F2885" s="7">
        <v>25</v>
      </c>
      <c r="G2885" t="s">
        <v>24</v>
      </c>
      <c r="H2885" t="s">
        <v>59</v>
      </c>
      <c r="I2885" t="s">
        <v>1360</v>
      </c>
      <c r="J2885" t="s">
        <v>27</v>
      </c>
      <c r="K2885" t="s">
        <v>222</v>
      </c>
      <c r="L2885">
        <v>1453</v>
      </c>
      <c r="M2885" t="s">
        <v>2582</v>
      </c>
      <c r="N2885" t="s">
        <v>40</v>
      </c>
      <c r="O2885" t="s">
        <v>41</v>
      </c>
      <c r="P2885" t="s">
        <v>2583</v>
      </c>
      <c r="Q2885" s="8">
        <v>19000</v>
      </c>
      <c r="R2885">
        <v>1</v>
      </c>
      <c r="S2885" s="8">
        <f>Table3[[#This Row],[Harga]]*Table3[[#This Row],[Quantity]]</f>
        <v>19000</v>
      </c>
      <c r="T2885">
        <v>0</v>
      </c>
      <c r="U2885" s="8">
        <f>Table3[[#This Row],[Discount]]*Table3[[#This Row],[Revenue]]</f>
        <v>0</v>
      </c>
      <c r="V2885" s="8">
        <f>Table3[[#This Row],[Revenue]]-Table3[[#This Row],[Total Discount]]</f>
        <v>19000</v>
      </c>
    </row>
    <row r="2886" spans="1:22" x14ac:dyDescent="0.35">
      <c r="A2886">
        <v>2882</v>
      </c>
      <c r="B2886" t="s">
        <v>6620</v>
      </c>
      <c r="C2886" s="5">
        <v>42271</v>
      </c>
      <c r="D2886" s="6">
        <v>2015</v>
      </c>
      <c r="E2886" s="5" t="s">
        <v>111</v>
      </c>
      <c r="F2886" s="7">
        <v>24</v>
      </c>
      <c r="G2886" t="s">
        <v>67</v>
      </c>
      <c r="H2886" t="s">
        <v>25</v>
      </c>
      <c r="I2886" t="s">
        <v>2386</v>
      </c>
      <c r="J2886" t="s">
        <v>37</v>
      </c>
      <c r="K2886" t="s">
        <v>213</v>
      </c>
      <c r="L2886">
        <v>90032</v>
      </c>
      <c r="M2886" t="s">
        <v>1316</v>
      </c>
      <c r="N2886" t="s">
        <v>30</v>
      </c>
      <c r="O2886" t="s">
        <v>55</v>
      </c>
      <c r="P2886" t="s">
        <v>1317</v>
      </c>
      <c r="Q2886" s="8">
        <v>10000</v>
      </c>
      <c r="R2886">
        <v>3</v>
      </c>
      <c r="S2886" s="8">
        <f>Table3[[#This Row],[Harga]]*Table3[[#This Row],[Quantity]]</f>
        <v>30000</v>
      </c>
      <c r="T2886">
        <v>0</v>
      </c>
      <c r="U2886" s="8">
        <f>Table3[[#This Row],[Discount]]*Table3[[#This Row],[Revenue]]</f>
        <v>0</v>
      </c>
      <c r="V2886" s="8">
        <f>Table3[[#This Row],[Revenue]]-Table3[[#This Row],[Total Discount]]</f>
        <v>30000</v>
      </c>
    </row>
    <row r="2887" spans="1:22" x14ac:dyDescent="0.35">
      <c r="A2887">
        <v>2883</v>
      </c>
      <c r="B2887" t="s">
        <v>6621</v>
      </c>
      <c r="C2887" s="5">
        <v>42334</v>
      </c>
      <c r="D2887" s="6">
        <v>2015</v>
      </c>
      <c r="E2887" s="5" t="s">
        <v>23</v>
      </c>
      <c r="F2887" s="7">
        <v>26</v>
      </c>
      <c r="G2887" t="s">
        <v>24</v>
      </c>
      <c r="H2887" t="s">
        <v>25</v>
      </c>
      <c r="I2887" t="s">
        <v>523</v>
      </c>
      <c r="J2887" t="s">
        <v>37</v>
      </c>
      <c r="K2887" t="s">
        <v>133</v>
      </c>
      <c r="L2887">
        <v>65807</v>
      </c>
      <c r="M2887" t="s">
        <v>6622</v>
      </c>
      <c r="N2887" t="s">
        <v>135</v>
      </c>
      <c r="O2887" t="s">
        <v>989</v>
      </c>
      <c r="P2887" t="s">
        <v>6623</v>
      </c>
      <c r="Q2887" s="8">
        <v>600000</v>
      </c>
      <c r="R2887">
        <v>1</v>
      </c>
      <c r="S2887" s="8">
        <f>Table3[[#This Row],[Harga]]*Table3[[#This Row],[Quantity]]</f>
        <v>600000</v>
      </c>
      <c r="T2887">
        <v>0</v>
      </c>
      <c r="U2887" s="8">
        <f>Table3[[#This Row],[Discount]]*Table3[[#This Row],[Revenue]]</f>
        <v>0</v>
      </c>
      <c r="V2887" s="8">
        <f>Table3[[#This Row],[Revenue]]-Table3[[#This Row],[Total Discount]]</f>
        <v>600000</v>
      </c>
    </row>
    <row r="2888" spans="1:22" x14ac:dyDescent="0.35">
      <c r="A2888">
        <v>2884</v>
      </c>
      <c r="B2888" t="s">
        <v>6624</v>
      </c>
      <c r="C2888" s="5">
        <v>42613</v>
      </c>
      <c r="D2888" s="6">
        <v>2016</v>
      </c>
      <c r="E2888" s="5" t="s">
        <v>93</v>
      </c>
      <c r="F2888" s="7">
        <v>31</v>
      </c>
      <c r="G2888" t="s">
        <v>35</v>
      </c>
      <c r="H2888" t="s">
        <v>25</v>
      </c>
      <c r="I2888" t="s">
        <v>1129</v>
      </c>
      <c r="J2888" t="s">
        <v>27</v>
      </c>
      <c r="K2888" t="s">
        <v>118</v>
      </c>
      <c r="L2888">
        <v>76706</v>
      </c>
      <c r="M2888" t="s">
        <v>794</v>
      </c>
      <c r="N2888" t="s">
        <v>40</v>
      </c>
      <c r="O2888" t="s">
        <v>84</v>
      </c>
      <c r="P2888" t="s">
        <v>795</v>
      </c>
      <c r="Q2888" s="8">
        <v>36000</v>
      </c>
      <c r="R2888">
        <v>2</v>
      </c>
      <c r="S2888" s="8">
        <f>Table3[[#This Row],[Harga]]*Table3[[#This Row],[Quantity]]</f>
        <v>72000</v>
      </c>
      <c r="T2888">
        <v>0.2</v>
      </c>
      <c r="U2888" s="8">
        <f>Table3[[#This Row],[Discount]]*Table3[[#This Row],[Revenue]]</f>
        <v>14400</v>
      </c>
      <c r="V2888" s="8">
        <f>Table3[[#This Row],[Revenue]]-Table3[[#This Row],[Total Discount]]</f>
        <v>57600</v>
      </c>
    </row>
    <row r="2889" spans="1:22" x14ac:dyDescent="0.35">
      <c r="A2889">
        <v>2885</v>
      </c>
      <c r="B2889" t="s">
        <v>6625</v>
      </c>
      <c r="C2889" s="5">
        <v>42472</v>
      </c>
      <c r="D2889" s="6">
        <v>2016</v>
      </c>
      <c r="E2889" s="5" t="s">
        <v>58</v>
      </c>
      <c r="F2889" s="7">
        <v>12</v>
      </c>
      <c r="G2889" t="s">
        <v>51</v>
      </c>
      <c r="H2889" t="s">
        <v>25</v>
      </c>
      <c r="I2889" t="s">
        <v>2270</v>
      </c>
      <c r="J2889" t="s">
        <v>27</v>
      </c>
      <c r="K2889" t="s">
        <v>519</v>
      </c>
      <c r="L2889">
        <v>90036</v>
      </c>
      <c r="M2889" t="s">
        <v>6626</v>
      </c>
      <c r="N2889" t="s">
        <v>30</v>
      </c>
      <c r="O2889" t="s">
        <v>108</v>
      </c>
      <c r="P2889" t="s">
        <v>6627</v>
      </c>
      <c r="Q2889" s="8">
        <v>639000</v>
      </c>
      <c r="R2889">
        <v>7</v>
      </c>
      <c r="S2889" s="8">
        <f>Table3[[#This Row],[Harga]]*Table3[[#This Row],[Quantity]]</f>
        <v>4473000</v>
      </c>
      <c r="T2889">
        <v>0.2</v>
      </c>
      <c r="U2889" s="8">
        <f>Table3[[#This Row],[Discount]]*Table3[[#This Row],[Revenue]]</f>
        <v>894600</v>
      </c>
      <c r="V2889" s="8">
        <f>Table3[[#This Row],[Revenue]]-Table3[[#This Row],[Total Discount]]</f>
        <v>3578400</v>
      </c>
    </row>
    <row r="2890" spans="1:22" x14ac:dyDescent="0.35">
      <c r="A2890">
        <v>2886</v>
      </c>
      <c r="B2890" t="s">
        <v>6628</v>
      </c>
      <c r="C2890" s="5">
        <v>42708</v>
      </c>
      <c r="D2890" s="6">
        <v>2016</v>
      </c>
      <c r="E2890" s="5" t="s">
        <v>66</v>
      </c>
      <c r="F2890" s="7">
        <v>4</v>
      </c>
      <c r="G2890" t="s">
        <v>51</v>
      </c>
      <c r="H2890" t="s">
        <v>139</v>
      </c>
      <c r="I2890" t="s">
        <v>1045</v>
      </c>
      <c r="J2890" t="s">
        <v>27</v>
      </c>
      <c r="K2890" t="s">
        <v>118</v>
      </c>
      <c r="L2890">
        <v>13021</v>
      </c>
      <c r="M2890" t="s">
        <v>2022</v>
      </c>
      <c r="N2890" t="s">
        <v>40</v>
      </c>
      <c r="O2890" t="s">
        <v>71</v>
      </c>
      <c r="P2890" t="s">
        <v>2023</v>
      </c>
      <c r="Q2890" s="8">
        <v>6000</v>
      </c>
      <c r="R2890">
        <v>3</v>
      </c>
      <c r="S2890" s="8">
        <f>Table3[[#This Row],[Harga]]*Table3[[#This Row],[Quantity]]</f>
        <v>18000</v>
      </c>
      <c r="T2890">
        <v>0.2</v>
      </c>
      <c r="U2890" s="8">
        <f>Table3[[#This Row],[Discount]]*Table3[[#This Row],[Revenue]]</f>
        <v>3600</v>
      </c>
      <c r="V2890" s="8">
        <f>Table3[[#This Row],[Revenue]]-Table3[[#This Row],[Total Discount]]</f>
        <v>14400</v>
      </c>
    </row>
    <row r="2891" spans="1:22" x14ac:dyDescent="0.35">
      <c r="A2891">
        <v>2887</v>
      </c>
      <c r="B2891" t="s">
        <v>6629</v>
      </c>
      <c r="C2891" s="5">
        <v>42708</v>
      </c>
      <c r="D2891" s="6">
        <v>2016</v>
      </c>
      <c r="E2891" s="5" t="s">
        <v>66</v>
      </c>
      <c r="F2891" s="7">
        <v>4</v>
      </c>
      <c r="G2891" t="s">
        <v>51</v>
      </c>
      <c r="H2891" t="s">
        <v>25</v>
      </c>
      <c r="I2891" t="s">
        <v>2287</v>
      </c>
      <c r="J2891" t="s">
        <v>27</v>
      </c>
      <c r="K2891" t="s">
        <v>369</v>
      </c>
      <c r="L2891">
        <v>94109</v>
      </c>
      <c r="M2891" t="s">
        <v>2554</v>
      </c>
      <c r="N2891" t="s">
        <v>40</v>
      </c>
      <c r="O2891" t="s">
        <v>63</v>
      </c>
      <c r="P2891" t="s">
        <v>2555</v>
      </c>
      <c r="Q2891" s="8">
        <v>336000</v>
      </c>
      <c r="R2891">
        <v>1</v>
      </c>
      <c r="S2891" s="8">
        <f>Table3[[#This Row],[Harga]]*Table3[[#This Row],[Quantity]]</f>
        <v>336000</v>
      </c>
      <c r="T2891">
        <v>0</v>
      </c>
      <c r="U2891" s="8">
        <f>Table3[[#This Row],[Discount]]*Table3[[#This Row],[Revenue]]</f>
        <v>0</v>
      </c>
      <c r="V2891" s="8">
        <f>Table3[[#This Row],[Revenue]]-Table3[[#This Row],[Total Discount]]</f>
        <v>336000</v>
      </c>
    </row>
    <row r="2892" spans="1:22" x14ac:dyDescent="0.35">
      <c r="A2892">
        <v>2888</v>
      </c>
      <c r="B2892" t="s">
        <v>6630</v>
      </c>
      <c r="C2892" s="5">
        <v>41954</v>
      </c>
      <c r="D2892" s="6">
        <v>2014</v>
      </c>
      <c r="E2892" s="5" t="s">
        <v>23</v>
      </c>
      <c r="F2892" s="7">
        <v>11</v>
      </c>
      <c r="G2892" t="s">
        <v>35</v>
      </c>
      <c r="H2892" t="s">
        <v>25</v>
      </c>
      <c r="I2892" t="s">
        <v>1304</v>
      </c>
      <c r="J2892" t="s">
        <v>27</v>
      </c>
      <c r="K2892" t="s">
        <v>324</v>
      </c>
      <c r="L2892">
        <v>90008</v>
      </c>
      <c r="M2892" t="s">
        <v>1967</v>
      </c>
      <c r="N2892" t="s">
        <v>40</v>
      </c>
      <c r="O2892" t="s">
        <v>96</v>
      </c>
      <c r="P2892" t="s">
        <v>1968</v>
      </c>
      <c r="Q2892" s="8">
        <v>11000</v>
      </c>
      <c r="R2892">
        <v>3</v>
      </c>
      <c r="S2892" s="8">
        <f>Table3[[#This Row],[Harga]]*Table3[[#This Row],[Quantity]]</f>
        <v>33000</v>
      </c>
      <c r="T2892">
        <v>0</v>
      </c>
      <c r="U2892" s="8">
        <f>Table3[[#This Row],[Discount]]*Table3[[#This Row],[Revenue]]</f>
        <v>0</v>
      </c>
      <c r="V2892" s="8">
        <f>Table3[[#This Row],[Revenue]]-Table3[[#This Row],[Total Discount]]</f>
        <v>33000</v>
      </c>
    </row>
    <row r="2893" spans="1:22" x14ac:dyDescent="0.35">
      <c r="A2893">
        <v>2889</v>
      </c>
      <c r="B2893" t="s">
        <v>6631</v>
      </c>
      <c r="C2893" s="5">
        <v>42096</v>
      </c>
      <c r="D2893" s="6">
        <v>2015</v>
      </c>
      <c r="E2893" s="5" t="s">
        <v>58</v>
      </c>
      <c r="F2893" s="7">
        <v>2</v>
      </c>
      <c r="G2893" t="s">
        <v>116</v>
      </c>
      <c r="H2893" t="s">
        <v>25</v>
      </c>
      <c r="I2893" t="s">
        <v>2476</v>
      </c>
      <c r="J2893" t="s">
        <v>27</v>
      </c>
      <c r="K2893" t="s">
        <v>127</v>
      </c>
      <c r="L2893">
        <v>90049</v>
      </c>
      <c r="M2893" t="s">
        <v>6632</v>
      </c>
      <c r="N2893" t="s">
        <v>135</v>
      </c>
      <c r="O2893" t="s">
        <v>567</v>
      </c>
      <c r="P2893" t="s">
        <v>6633</v>
      </c>
      <c r="Q2893" s="8">
        <v>72000</v>
      </c>
      <c r="R2893">
        <v>3</v>
      </c>
      <c r="S2893" s="8">
        <f>Table3[[#This Row],[Harga]]*Table3[[#This Row],[Quantity]]</f>
        <v>216000</v>
      </c>
      <c r="T2893">
        <v>0.2</v>
      </c>
      <c r="U2893" s="8">
        <f>Table3[[#This Row],[Discount]]*Table3[[#This Row],[Revenue]]</f>
        <v>43200</v>
      </c>
      <c r="V2893" s="8">
        <f>Table3[[#This Row],[Revenue]]-Table3[[#This Row],[Total Discount]]</f>
        <v>172800</v>
      </c>
    </row>
    <row r="2894" spans="1:22" x14ac:dyDescent="0.35">
      <c r="A2894">
        <v>2890</v>
      </c>
      <c r="B2894" t="s">
        <v>6634</v>
      </c>
      <c r="C2894" s="5">
        <v>42350</v>
      </c>
      <c r="D2894" s="6">
        <v>2015</v>
      </c>
      <c r="E2894" s="5" t="s">
        <v>66</v>
      </c>
      <c r="F2894" s="7">
        <v>12</v>
      </c>
      <c r="G2894" t="s">
        <v>35</v>
      </c>
      <c r="H2894" t="s">
        <v>59</v>
      </c>
      <c r="I2894" t="s">
        <v>933</v>
      </c>
      <c r="J2894" t="s">
        <v>27</v>
      </c>
      <c r="K2894" t="s">
        <v>61</v>
      </c>
      <c r="L2894">
        <v>95928</v>
      </c>
      <c r="M2894" t="s">
        <v>386</v>
      </c>
      <c r="N2894" t="s">
        <v>40</v>
      </c>
      <c r="O2894" t="s">
        <v>96</v>
      </c>
      <c r="P2894" t="s">
        <v>387</v>
      </c>
      <c r="Q2894" s="8">
        <v>7000</v>
      </c>
      <c r="R2894">
        <v>1</v>
      </c>
      <c r="S2894" s="8">
        <f>Table3[[#This Row],[Harga]]*Table3[[#This Row],[Quantity]]</f>
        <v>7000</v>
      </c>
      <c r="T2894">
        <v>0</v>
      </c>
      <c r="U2894" s="8">
        <f>Table3[[#This Row],[Discount]]*Table3[[#This Row],[Revenue]]</f>
        <v>0</v>
      </c>
      <c r="V2894" s="8">
        <f>Table3[[#This Row],[Revenue]]-Table3[[#This Row],[Total Discount]]</f>
        <v>7000</v>
      </c>
    </row>
    <row r="2895" spans="1:22" x14ac:dyDescent="0.35">
      <c r="A2895">
        <v>2891</v>
      </c>
      <c r="B2895" t="s">
        <v>6635</v>
      </c>
      <c r="C2895" s="5">
        <v>43010</v>
      </c>
      <c r="D2895" s="6">
        <v>2017</v>
      </c>
      <c r="E2895" s="5" t="s">
        <v>44</v>
      </c>
      <c r="F2895" s="7">
        <v>2</v>
      </c>
      <c r="G2895" t="s">
        <v>116</v>
      </c>
      <c r="H2895" t="s">
        <v>25</v>
      </c>
      <c r="I2895" t="s">
        <v>6418</v>
      </c>
      <c r="J2895" t="s">
        <v>27</v>
      </c>
      <c r="K2895" t="s">
        <v>329</v>
      </c>
      <c r="L2895">
        <v>97477</v>
      </c>
      <c r="M2895" t="s">
        <v>3267</v>
      </c>
      <c r="N2895" t="s">
        <v>30</v>
      </c>
      <c r="O2895" t="s">
        <v>31</v>
      </c>
      <c r="P2895" t="s">
        <v>3268</v>
      </c>
      <c r="Q2895" s="8">
        <v>242000</v>
      </c>
      <c r="R2895">
        <v>6</v>
      </c>
      <c r="S2895" s="8">
        <f>Table3[[#This Row],[Harga]]*Table3[[#This Row],[Quantity]]</f>
        <v>1452000</v>
      </c>
      <c r="T2895">
        <v>0.7</v>
      </c>
      <c r="U2895" s="8">
        <f>Table3[[#This Row],[Discount]]*Table3[[#This Row],[Revenue]]</f>
        <v>1016399.9999999999</v>
      </c>
      <c r="V2895" s="8">
        <f>Table3[[#This Row],[Revenue]]-Table3[[#This Row],[Total Discount]]</f>
        <v>435600.00000000012</v>
      </c>
    </row>
    <row r="2896" spans="1:22" x14ac:dyDescent="0.35">
      <c r="A2896">
        <v>2892</v>
      </c>
      <c r="B2896" t="s">
        <v>6636</v>
      </c>
      <c r="C2896" s="5">
        <v>42835</v>
      </c>
      <c r="D2896" s="6">
        <v>2017</v>
      </c>
      <c r="E2896" s="5" t="s">
        <v>58</v>
      </c>
      <c r="F2896" s="7">
        <v>10</v>
      </c>
      <c r="G2896" t="s">
        <v>51</v>
      </c>
      <c r="H2896" t="s">
        <v>139</v>
      </c>
      <c r="I2896" t="s">
        <v>6637</v>
      </c>
      <c r="J2896" t="s">
        <v>37</v>
      </c>
      <c r="K2896" t="s">
        <v>248</v>
      </c>
      <c r="L2896">
        <v>32216</v>
      </c>
      <c r="M2896" t="s">
        <v>3881</v>
      </c>
      <c r="N2896" t="s">
        <v>30</v>
      </c>
      <c r="O2896" t="s">
        <v>55</v>
      </c>
      <c r="P2896" t="s">
        <v>3882</v>
      </c>
      <c r="Q2896" s="8">
        <v>5000</v>
      </c>
      <c r="R2896">
        <v>5</v>
      </c>
      <c r="S2896" s="8">
        <f>Table3[[#This Row],[Harga]]*Table3[[#This Row],[Quantity]]</f>
        <v>25000</v>
      </c>
      <c r="T2896">
        <v>0.2</v>
      </c>
      <c r="U2896" s="8">
        <f>Table3[[#This Row],[Discount]]*Table3[[#This Row],[Revenue]]</f>
        <v>5000</v>
      </c>
      <c r="V2896" s="8">
        <f>Table3[[#This Row],[Revenue]]-Table3[[#This Row],[Total Discount]]</f>
        <v>20000</v>
      </c>
    </row>
    <row r="2897" spans="1:22" x14ac:dyDescent="0.35">
      <c r="A2897">
        <v>2893</v>
      </c>
      <c r="B2897" t="s">
        <v>6638</v>
      </c>
      <c r="C2897" s="5">
        <v>43007</v>
      </c>
      <c r="D2897" s="6">
        <v>2017</v>
      </c>
      <c r="E2897" s="5" t="s">
        <v>111</v>
      </c>
      <c r="F2897" s="7">
        <v>29</v>
      </c>
      <c r="G2897" t="s">
        <v>35</v>
      </c>
      <c r="H2897" t="s">
        <v>25</v>
      </c>
      <c r="I2897" t="s">
        <v>1495</v>
      </c>
      <c r="J2897" t="s">
        <v>27</v>
      </c>
      <c r="K2897" t="s">
        <v>222</v>
      </c>
      <c r="L2897">
        <v>93309</v>
      </c>
      <c r="M2897" t="s">
        <v>1499</v>
      </c>
      <c r="N2897" t="s">
        <v>40</v>
      </c>
      <c r="O2897" t="s">
        <v>180</v>
      </c>
      <c r="P2897" t="s">
        <v>1500</v>
      </c>
      <c r="Q2897" s="8">
        <v>35000</v>
      </c>
      <c r="R2897">
        <v>7</v>
      </c>
      <c r="S2897" s="8">
        <f>Table3[[#This Row],[Harga]]*Table3[[#This Row],[Quantity]]</f>
        <v>245000</v>
      </c>
      <c r="T2897">
        <v>0</v>
      </c>
      <c r="U2897" s="8">
        <f>Table3[[#This Row],[Discount]]*Table3[[#This Row],[Revenue]]</f>
        <v>0</v>
      </c>
      <c r="V2897" s="8">
        <f>Table3[[#This Row],[Revenue]]-Table3[[#This Row],[Total Discount]]</f>
        <v>245000</v>
      </c>
    </row>
    <row r="2898" spans="1:22" x14ac:dyDescent="0.35">
      <c r="A2898">
        <v>2894</v>
      </c>
      <c r="B2898" t="s">
        <v>6639</v>
      </c>
      <c r="C2898" s="5">
        <v>41911</v>
      </c>
      <c r="D2898" s="6">
        <v>2014</v>
      </c>
      <c r="E2898" s="5" t="s">
        <v>111</v>
      </c>
      <c r="F2898" s="7">
        <v>29</v>
      </c>
      <c r="G2898" t="s">
        <v>51</v>
      </c>
      <c r="H2898" t="s">
        <v>131</v>
      </c>
      <c r="I2898" t="s">
        <v>2239</v>
      </c>
      <c r="J2898" t="s">
        <v>27</v>
      </c>
      <c r="K2898" t="s">
        <v>227</v>
      </c>
      <c r="L2898">
        <v>10011</v>
      </c>
      <c r="M2898" t="s">
        <v>4197</v>
      </c>
      <c r="N2898" t="s">
        <v>40</v>
      </c>
      <c r="O2898" t="s">
        <v>84</v>
      </c>
      <c r="P2898" t="s">
        <v>4198</v>
      </c>
      <c r="Q2898" s="8">
        <v>311000</v>
      </c>
      <c r="R2898">
        <v>9</v>
      </c>
      <c r="S2898" s="8">
        <f>Table3[[#This Row],[Harga]]*Table3[[#This Row],[Quantity]]</f>
        <v>2799000</v>
      </c>
      <c r="T2898">
        <v>0</v>
      </c>
      <c r="U2898" s="8">
        <f>Table3[[#This Row],[Discount]]*Table3[[#This Row],[Revenue]]</f>
        <v>0</v>
      </c>
      <c r="V2898" s="8">
        <f>Table3[[#This Row],[Revenue]]-Table3[[#This Row],[Total Discount]]</f>
        <v>2799000</v>
      </c>
    </row>
    <row r="2899" spans="1:22" x14ac:dyDescent="0.35">
      <c r="A2899">
        <v>2895</v>
      </c>
      <c r="B2899" t="s">
        <v>6640</v>
      </c>
      <c r="C2899" s="5">
        <v>41871</v>
      </c>
      <c r="D2899" s="6">
        <v>2014</v>
      </c>
      <c r="E2899" s="5" t="s">
        <v>93</v>
      </c>
      <c r="F2899" s="7">
        <v>20</v>
      </c>
      <c r="G2899" t="s">
        <v>67</v>
      </c>
      <c r="H2899" t="s">
        <v>25</v>
      </c>
      <c r="I2899" t="s">
        <v>1226</v>
      </c>
      <c r="J2899" t="s">
        <v>27</v>
      </c>
      <c r="K2899" t="s">
        <v>354</v>
      </c>
      <c r="L2899">
        <v>60610</v>
      </c>
      <c r="M2899" t="s">
        <v>4429</v>
      </c>
      <c r="N2899" t="s">
        <v>30</v>
      </c>
      <c r="O2899" t="s">
        <v>108</v>
      </c>
      <c r="P2899" t="s">
        <v>4430</v>
      </c>
      <c r="Q2899" s="8">
        <v>964000</v>
      </c>
      <c r="R2899">
        <v>2</v>
      </c>
      <c r="S2899" s="8">
        <f>Table3[[#This Row],[Harga]]*Table3[[#This Row],[Quantity]]</f>
        <v>1928000</v>
      </c>
      <c r="T2899">
        <v>0.3</v>
      </c>
      <c r="U2899" s="8">
        <f>Table3[[#This Row],[Discount]]*Table3[[#This Row],[Revenue]]</f>
        <v>578400</v>
      </c>
      <c r="V2899" s="8">
        <f>Table3[[#This Row],[Revenue]]-Table3[[#This Row],[Total Discount]]</f>
        <v>1349600</v>
      </c>
    </row>
    <row r="2900" spans="1:22" x14ac:dyDescent="0.35">
      <c r="A2900">
        <v>2896</v>
      </c>
      <c r="B2900" t="s">
        <v>6641</v>
      </c>
      <c r="C2900" s="5">
        <v>41831</v>
      </c>
      <c r="D2900" s="6">
        <v>2014</v>
      </c>
      <c r="E2900" s="5" t="s">
        <v>104</v>
      </c>
      <c r="F2900" s="7">
        <v>11</v>
      </c>
      <c r="G2900" t="s">
        <v>35</v>
      </c>
      <c r="H2900" t="s">
        <v>139</v>
      </c>
      <c r="I2900" t="s">
        <v>2245</v>
      </c>
      <c r="J2900" t="s">
        <v>27</v>
      </c>
      <c r="K2900" t="s">
        <v>227</v>
      </c>
      <c r="L2900">
        <v>79907</v>
      </c>
      <c r="M2900" t="s">
        <v>2927</v>
      </c>
      <c r="N2900" t="s">
        <v>135</v>
      </c>
      <c r="O2900" t="s">
        <v>136</v>
      </c>
      <c r="P2900" t="s">
        <v>2928</v>
      </c>
      <c r="Q2900" s="8">
        <v>1440000</v>
      </c>
      <c r="R2900">
        <v>4</v>
      </c>
      <c r="S2900" s="8">
        <f>Table3[[#This Row],[Harga]]*Table3[[#This Row],[Quantity]]</f>
        <v>5760000</v>
      </c>
      <c r="T2900">
        <v>0.2</v>
      </c>
      <c r="U2900" s="8">
        <f>Table3[[#This Row],[Discount]]*Table3[[#This Row],[Revenue]]</f>
        <v>1152000</v>
      </c>
      <c r="V2900" s="8">
        <f>Table3[[#This Row],[Revenue]]-Table3[[#This Row],[Total Discount]]</f>
        <v>4608000</v>
      </c>
    </row>
    <row r="2901" spans="1:22" x14ac:dyDescent="0.35">
      <c r="A2901">
        <v>2897</v>
      </c>
      <c r="B2901" t="s">
        <v>6642</v>
      </c>
      <c r="C2901" s="5">
        <v>42085</v>
      </c>
      <c r="D2901" s="6">
        <v>2015</v>
      </c>
      <c r="E2901" s="5" t="s">
        <v>159</v>
      </c>
      <c r="F2901" s="7">
        <v>22</v>
      </c>
      <c r="G2901" t="s">
        <v>67</v>
      </c>
      <c r="H2901" t="s">
        <v>25</v>
      </c>
      <c r="I2901" t="s">
        <v>403</v>
      </c>
      <c r="J2901" t="s">
        <v>27</v>
      </c>
      <c r="K2901" t="s">
        <v>651</v>
      </c>
      <c r="L2901">
        <v>91360</v>
      </c>
      <c r="M2901" t="s">
        <v>948</v>
      </c>
      <c r="N2901" t="s">
        <v>135</v>
      </c>
      <c r="O2901" t="s">
        <v>136</v>
      </c>
      <c r="P2901" t="s">
        <v>949</v>
      </c>
      <c r="Q2901" s="8">
        <v>8000</v>
      </c>
      <c r="R2901">
        <v>2</v>
      </c>
      <c r="S2901" s="8">
        <f>Table3[[#This Row],[Harga]]*Table3[[#This Row],[Quantity]]</f>
        <v>16000</v>
      </c>
      <c r="T2901">
        <v>0.2</v>
      </c>
      <c r="U2901" s="8">
        <f>Table3[[#This Row],[Discount]]*Table3[[#This Row],[Revenue]]</f>
        <v>3200</v>
      </c>
      <c r="V2901" s="8">
        <f>Table3[[#This Row],[Revenue]]-Table3[[#This Row],[Total Discount]]</f>
        <v>12800</v>
      </c>
    </row>
    <row r="2902" spans="1:22" x14ac:dyDescent="0.35">
      <c r="A2902">
        <v>2898</v>
      </c>
      <c r="B2902" t="s">
        <v>6643</v>
      </c>
      <c r="C2902" s="5">
        <v>42867</v>
      </c>
      <c r="D2902" s="6">
        <v>2017</v>
      </c>
      <c r="E2902" s="5" t="s">
        <v>87</v>
      </c>
      <c r="F2902" s="7">
        <v>12</v>
      </c>
      <c r="G2902" t="s">
        <v>67</v>
      </c>
      <c r="H2902" t="s">
        <v>139</v>
      </c>
      <c r="I2902" t="s">
        <v>4028</v>
      </c>
      <c r="J2902" t="s">
        <v>75</v>
      </c>
      <c r="K2902" t="s">
        <v>46</v>
      </c>
      <c r="L2902">
        <v>45503</v>
      </c>
      <c r="M2902" t="s">
        <v>2603</v>
      </c>
      <c r="N2902" t="s">
        <v>40</v>
      </c>
      <c r="O2902" t="s">
        <v>96</v>
      </c>
      <c r="P2902" t="s">
        <v>2604</v>
      </c>
      <c r="Q2902" s="8">
        <v>13000</v>
      </c>
      <c r="R2902">
        <v>3</v>
      </c>
      <c r="S2902" s="8">
        <f>Table3[[#This Row],[Harga]]*Table3[[#This Row],[Quantity]]</f>
        <v>39000</v>
      </c>
      <c r="T2902">
        <v>0.2</v>
      </c>
      <c r="U2902" s="8">
        <f>Table3[[#This Row],[Discount]]*Table3[[#This Row],[Revenue]]</f>
        <v>7800</v>
      </c>
      <c r="V2902" s="8">
        <f>Table3[[#This Row],[Revenue]]-Table3[[#This Row],[Total Discount]]</f>
        <v>31200</v>
      </c>
    </row>
    <row r="2903" spans="1:22" x14ac:dyDescent="0.35">
      <c r="A2903">
        <v>2899</v>
      </c>
      <c r="B2903" t="s">
        <v>6644</v>
      </c>
      <c r="C2903" s="5">
        <v>43052</v>
      </c>
      <c r="D2903" s="6">
        <v>2017</v>
      </c>
      <c r="E2903" s="5" t="s">
        <v>23</v>
      </c>
      <c r="F2903" s="7">
        <v>13</v>
      </c>
      <c r="G2903" t="s">
        <v>24</v>
      </c>
      <c r="H2903" t="s">
        <v>25</v>
      </c>
      <c r="I2903" t="s">
        <v>5038</v>
      </c>
      <c r="J2903" t="s">
        <v>37</v>
      </c>
      <c r="K2903" t="s">
        <v>53</v>
      </c>
      <c r="L2903">
        <v>75220</v>
      </c>
      <c r="M2903" t="s">
        <v>3339</v>
      </c>
      <c r="N2903" t="s">
        <v>40</v>
      </c>
      <c r="O2903" t="s">
        <v>84</v>
      </c>
      <c r="P2903" t="s">
        <v>3340</v>
      </c>
      <c r="Q2903" s="8">
        <v>62000</v>
      </c>
      <c r="R2903">
        <v>4</v>
      </c>
      <c r="S2903" s="8">
        <f>Table3[[#This Row],[Harga]]*Table3[[#This Row],[Quantity]]</f>
        <v>248000</v>
      </c>
      <c r="T2903">
        <v>0.2</v>
      </c>
      <c r="U2903" s="8">
        <f>Table3[[#This Row],[Discount]]*Table3[[#This Row],[Revenue]]</f>
        <v>49600</v>
      </c>
      <c r="V2903" s="8">
        <f>Table3[[#This Row],[Revenue]]-Table3[[#This Row],[Total Discount]]</f>
        <v>198400</v>
      </c>
    </row>
    <row r="2904" spans="1:22" x14ac:dyDescent="0.35">
      <c r="A2904">
        <v>2900</v>
      </c>
      <c r="B2904" t="s">
        <v>6645</v>
      </c>
      <c r="C2904" s="5">
        <v>42617</v>
      </c>
      <c r="D2904" s="6">
        <v>2016</v>
      </c>
      <c r="E2904" s="5" t="s">
        <v>111</v>
      </c>
      <c r="F2904" s="7">
        <v>4</v>
      </c>
      <c r="G2904" t="s">
        <v>35</v>
      </c>
      <c r="H2904" t="s">
        <v>25</v>
      </c>
      <c r="I2904" t="s">
        <v>549</v>
      </c>
      <c r="J2904" t="s">
        <v>27</v>
      </c>
      <c r="K2904" t="s">
        <v>133</v>
      </c>
      <c r="L2904">
        <v>37918</v>
      </c>
      <c r="M2904" t="s">
        <v>1681</v>
      </c>
      <c r="N2904" t="s">
        <v>40</v>
      </c>
      <c r="O2904" t="s">
        <v>63</v>
      </c>
      <c r="P2904" t="s">
        <v>1682</v>
      </c>
      <c r="Q2904" s="8">
        <v>13000</v>
      </c>
      <c r="R2904">
        <v>3</v>
      </c>
      <c r="S2904" s="8">
        <f>Table3[[#This Row],[Harga]]*Table3[[#This Row],[Quantity]]</f>
        <v>39000</v>
      </c>
      <c r="T2904">
        <v>0.2</v>
      </c>
      <c r="U2904" s="8">
        <f>Table3[[#This Row],[Discount]]*Table3[[#This Row],[Revenue]]</f>
        <v>7800</v>
      </c>
      <c r="V2904" s="8">
        <f>Table3[[#This Row],[Revenue]]-Table3[[#This Row],[Total Discount]]</f>
        <v>31200</v>
      </c>
    </row>
    <row r="2905" spans="1:22" x14ac:dyDescent="0.35">
      <c r="A2905">
        <v>2901</v>
      </c>
      <c r="B2905" t="s">
        <v>6646</v>
      </c>
      <c r="C2905" s="5">
        <v>42406</v>
      </c>
      <c r="D2905" s="6">
        <v>2016</v>
      </c>
      <c r="E2905" s="5" t="s">
        <v>344</v>
      </c>
      <c r="F2905" s="7">
        <v>6</v>
      </c>
      <c r="G2905" t="s">
        <v>51</v>
      </c>
      <c r="H2905" t="s">
        <v>25</v>
      </c>
      <c r="I2905" t="s">
        <v>1011</v>
      </c>
      <c r="J2905" t="s">
        <v>37</v>
      </c>
      <c r="K2905" t="s">
        <v>118</v>
      </c>
      <c r="L2905">
        <v>37421</v>
      </c>
      <c r="M2905" t="s">
        <v>6647</v>
      </c>
      <c r="N2905" t="s">
        <v>30</v>
      </c>
      <c r="O2905" t="s">
        <v>55</v>
      </c>
      <c r="P2905" t="s">
        <v>6648</v>
      </c>
      <c r="Q2905" s="8">
        <v>133000</v>
      </c>
      <c r="R2905">
        <v>4</v>
      </c>
      <c r="S2905" s="8">
        <f>Table3[[#This Row],[Harga]]*Table3[[#This Row],[Quantity]]</f>
        <v>532000</v>
      </c>
      <c r="T2905">
        <v>0.2</v>
      </c>
      <c r="U2905" s="8">
        <f>Table3[[#This Row],[Discount]]*Table3[[#This Row],[Revenue]]</f>
        <v>106400</v>
      </c>
      <c r="V2905" s="8">
        <f>Table3[[#This Row],[Revenue]]-Table3[[#This Row],[Total Discount]]</f>
        <v>425600</v>
      </c>
    </row>
    <row r="2906" spans="1:22" x14ac:dyDescent="0.35">
      <c r="A2906">
        <v>2902</v>
      </c>
      <c r="B2906" t="s">
        <v>6649</v>
      </c>
      <c r="C2906" s="5">
        <v>42085</v>
      </c>
      <c r="D2906" s="6">
        <v>2015</v>
      </c>
      <c r="E2906" s="5" t="s">
        <v>159</v>
      </c>
      <c r="F2906" s="7">
        <v>22</v>
      </c>
      <c r="G2906" t="s">
        <v>67</v>
      </c>
      <c r="H2906" t="s">
        <v>139</v>
      </c>
      <c r="I2906" t="s">
        <v>1196</v>
      </c>
      <c r="J2906" t="s">
        <v>37</v>
      </c>
      <c r="K2906" t="s">
        <v>420</v>
      </c>
      <c r="L2906">
        <v>92037</v>
      </c>
      <c r="M2906" t="s">
        <v>5415</v>
      </c>
      <c r="N2906" t="s">
        <v>40</v>
      </c>
      <c r="O2906" t="s">
        <v>63</v>
      </c>
      <c r="P2906" t="s">
        <v>129</v>
      </c>
      <c r="Q2906" s="8">
        <v>64000</v>
      </c>
      <c r="R2906">
        <v>4</v>
      </c>
      <c r="S2906" s="8">
        <f>Table3[[#This Row],[Harga]]*Table3[[#This Row],[Quantity]]</f>
        <v>256000</v>
      </c>
      <c r="T2906">
        <v>0</v>
      </c>
      <c r="U2906" s="8">
        <f>Table3[[#This Row],[Discount]]*Table3[[#This Row],[Revenue]]</f>
        <v>0</v>
      </c>
      <c r="V2906" s="8">
        <f>Table3[[#This Row],[Revenue]]-Table3[[#This Row],[Total Discount]]</f>
        <v>256000</v>
      </c>
    </row>
    <row r="2907" spans="1:22" x14ac:dyDescent="0.35">
      <c r="A2907">
        <v>2903</v>
      </c>
      <c r="B2907" t="s">
        <v>6650</v>
      </c>
      <c r="C2907" s="5">
        <v>42187</v>
      </c>
      <c r="D2907" s="6">
        <v>2015</v>
      </c>
      <c r="E2907" s="5" t="s">
        <v>104</v>
      </c>
      <c r="F2907" s="7">
        <v>2</v>
      </c>
      <c r="G2907" t="s">
        <v>35</v>
      </c>
      <c r="H2907" t="s">
        <v>25</v>
      </c>
      <c r="I2907" t="s">
        <v>1221</v>
      </c>
      <c r="J2907" t="s">
        <v>75</v>
      </c>
      <c r="K2907" t="s">
        <v>100</v>
      </c>
      <c r="L2907">
        <v>10024</v>
      </c>
      <c r="M2907" t="s">
        <v>6129</v>
      </c>
      <c r="N2907" t="s">
        <v>40</v>
      </c>
      <c r="O2907" t="s">
        <v>63</v>
      </c>
      <c r="P2907" t="s">
        <v>6130</v>
      </c>
      <c r="Q2907" s="8">
        <v>46000</v>
      </c>
      <c r="R2907">
        <v>3</v>
      </c>
      <c r="S2907" s="8">
        <f>Table3[[#This Row],[Harga]]*Table3[[#This Row],[Quantity]]</f>
        <v>138000</v>
      </c>
      <c r="T2907">
        <v>0</v>
      </c>
      <c r="U2907" s="8">
        <f>Table3[[#This Row],[Discount]]*Table3[[#This Row],[Revenue]]</f>
        <v>0</v>
      </c>
      <c r="V2907" s="8">
        <f>Table3[[#This Row],[Revenue]]-Table3[[#This Row],[Total Discount]]</f>
        <v>138000</v>
      </c>
    </row>
    <row r="2908" spans="1:22" x14ac:dyDescent="0.35">
      <c r="A2908">
        <v>2904</v>
      </c>
      <c r="B2908" t="s">
        <v>6651</v>
      </c>
      <c r="C2908" s="5">
        <v>42170</v>
      </c>
      <c r="D2908" s="6">
        <v>2015</v>
      </c>
      <c r="E2908" s="5" t="s">
        <v>34</v>
      </c>
      <c r="F2908" s="7">
        <v>15</v>
      </c>
      <c r="G2908" t="s">
        <v>51</v>
      </c>
      <c r="H2908" t="s">
        <v>139</v>
      </c>
      <c r="I2908" t="s">
        <v>3019</v>
      </c>
      <c r="J2908" t="s">
        <v>27</v>
      </c>
      <c r="K2908" t="s">
        <v>166</v>
      </c>
      <c r="L2908">
        <v>33614</v>
      </c>
      <c r="M2908" t="s">
        <v>6652</v>
      </c>
      <c r="N2908" t="s">
        <v>135</v>
      </c>
      <c r="O2908" t="s">
        <v>162</v>
      </c>
      <c r="P2908" t="s">
        <v>6653</v>
      </c>
      <c r="Q2908" s="8">
        <v>12000</v>
      </c>
      <c r="R2908">
        <v>1</v>
      </c>
      <c r="S2908" s="8">
        <f>Table3[[#This Row],[Harga]]*Table3[[#This Row],[Quantity]]</f>
        <v>12000</v>
      </c>
      <c r="T2908">
        <v>0.2</v>
      </c>
      <c r="U2908" s="8">
        <f>Table3[[#This Row],[Discount]]*Table3[[#This Row],[Revenue]]</f>
        <v>2400</v>
      </c>
      <c r="V2908" s="8">
        <f>Table3[[#This Row],[Revenue]]-Table3[[#This Row],[Total Discount]]</f>
        <v>9600</v>
      </c>
    </row>
    <row r="2909" spans="1:22" x14ac:dyDescent="0.35">
      <c r="A2909">
        <v>2905</v>
      </c>
      <c r="B2909" t="s">
        <v>6654</v>
      </c>
      <c r="C2909" s="5">
        <v>41969</v>
      </c>
      <c r="D2909" s="6">
        <v>2014</v>
      </c>
      <c r="E2909" s="5" t="s">
        <v>23</v>
      </c>
      <c r="F2909" s="7">
        <v>26</v>
      </c>
      <c r="G2909" t="s">
        <v>24</v>
      </c>
      <c r="H2909" t="s">
        <v>25</v>
      </c>
      <c r="I2909" t="s">
        <v>979</v>
      </c>
      <c r="J2909" t="s">
        <v>27</v>
      </c>
      <c r="K2909" t="s">
        <v>283</v>
      </c>
      <c r="L2909">
        <v>13501</v>
      </c>
      <c r="M2909" t="s">
        <v>6655</v>
      </c>
      <c r="N2909" t="s">
        <v>135</v>
      </c>
      <c r="O2909" t="s">
        <v>136</v>
      </c>
      <c r="P2909" t="s">
        <v>6656</v>
      </c>
      <c r="Q2909" s="8">
        <v>280000</v>
      </c>
      <c r="R2909">
        <v>4</v>
      </c>
      <c r="S2909" s="8">
        <f>Table3[[#This Row],[Harga]]*Table3[[#This Row],[Quantity]]</f>
        <v>1120000</v>
      </c>
      <c r="T2909">
        <v>0</v>
      </c>
      <c r="U2909" s="8">
        <f>Table3[[#This Row],[Discount]]*Table3[[#This Row],[Revenue]]</f>
        <v>0</v>
      </c>
      <c r="V2909" s="8">
        <f>Table3[[#This Row],[Revenue]]-Table3[[#This Row],[Total Discount]]</f>
        <v>1120000</v>
      </c>
    </row>
    <row r="2910" spans="1:22" x14ac:dyDescent="0.35">
      <c r="A2910">
        <v>2906</v>
      </c>
      <c r="B2910" t="s">
        <v>6657</v>
      </c>
      <c r="C2910" s="5">
        <v>42867</v>
      </c>
      <c r="D2910" s="6">
        <v>2017</v>
      </c>
      <c r="E2910" s="5" t="s">
        <v>87</v>
      </c>
      <c r="F2910" s="7">
        <v>12</v>
      </c>
      <c r="G2910" t="s">
        <v>35</v>
      </c>
      <c r="H2910" t="s">
        <v>25</v>
      </c>
      <c r="I2910" t="s">
        <v>5175</v>
      </c>
      <c r="J2910" t="s">
        <v>37</v>
      </c>
      <c r="K2910" t="s">
        <v>651</v>
      </c>
      <c r="L2910">
        <v>94122</v>
      </c>
      <c r="M2910" t="s">
        <v>4002</v>
      </c>
      <c r="N2910" t="s">
        <v>40</v>
      </c>
      <c r="O2910" t="s">
        <v>790</v>
      </c>
      <c r="P2910" t="s">
        <v>4003</v>
      </c>
      <c r="Q2910" s="8">
        <v>478000</v>
      </c>
      <c r="R2910">
        <v>2</v>
      </c>
      <c r="S2910" s="8">
        <f>Table3[[#This Row],[Harga]]*Table3[[#This Row],[Quantity]]</f>
        <v>956000</v>
      </c>
      <c r="T2910">
        <v>0</v>
      </c>
      <c r="U2910" s="8">
        <f>Table3[[#This Row],[Discount]]*Table3[[#This Row],[Revenue]]</f>
        <v>0</v>
      </c>
      <c r="V2910" s="8">
        <f>Table3[[#This Row],[Revenue]]-Table3[[#This Row],[Total Discount]]</f>
        <v>956000</v>
      </c>
    </row>
    <row r="2911" spans="1:22" x14ac:dyDescent="0.35">
      <c r="A2911">
        <v>2907</v>
      </c>
      <c r="B2911" t="s">
        <v>6658</v>
      </c>
      <c r="C2911" s="5">
        <v>41761</v>
      </c>
      <c r="D2911" s="6">
        <v>2014</v>
      </c>
      <c r="E2911" s="5" t="s">
        <v>87</v>
      </c>
      <c r="F2911" s="7">
        <v>2</v>
      </c>
      <c r="G2911" t="s">
        <v>35</v>
      </c>
      <c r="H2911" t="s">
        <v>25</v>
      </c>
      <c r="I2911" t="s">
        <v>1141</v>
      </c>
      <c r="J2911" t="s">
        <v>27</v>
      </c>
      <c r="K2911" t="s">
        <v>100</v>
      </c>
      <c r="L2911">
        <v>43229</v>
      </c>
      <c r="M2911" t="s">
        <v>4056</v>
      </c>
      <c r="N2911" t="s">
        <v>40</v>
      </c>
      <c r="O2911" t="s">
        <v>78</v>
      </c>
      <c r="P2911" t="s">
        <v>4057</v>
      </c>
      <c r="Q2911" s="8">
        <v>61000</v>
      </c>
      <c r="R2911">
        <v>3</v>
      </c>
      <c r="S2911" s="8">
        <f>Table3[[#This Row],[Harga]]*Table3[[#This Row],[Quantity]]</f>
        <v>183000</v>
      </c>
      <c r="T2911">
        <v>0.2</v>
      </c>
      <c r="U2911" s="8">
        <f>Table3[[#This Row],[Discount]]*Table3[[#This Row],[Revenue]]</f>
        <v>36600</v>
      </c>
      <c r="V2911" s="8">
        <f>Table3[[#This Row],[Revenue]]-Table3[[#This Row],[Total Discount]]</f>
        <v>146400</v>
      </c>
    </row>
    <row r="2912" spans="1:22" x14ac:dyDescent="0.35">
      <c r="A2912">
        <v>2908</v>
      </c>
      <c r="B2912" t="s">
        <v>6659</v>
      </c>
      <c r="C2912" s="5">
        <v>42981</v>
      </c>
      <c r="D2912" s="6">
        <v>2017</v>
      </c>
      <c r="E2912" s="5" t="s">
        <v>111</v>
      </c>
      <c r="F2912" s="7">
        <v>3</v>
      </c>
      <c r="G2912" t="s">
        <v>51</v>
      </c>
      <c r="H2912" t="s">
        <v>25</v>
      </c>
      <c r="I2912" t="s">
        <v>4378</v>
      </c>
      <c r="J2912" t="s">
        <v>75</v>
      </c>
      <c r="K2912" t="s">
        <v>166</v>
      </c>
      <c r="L2912">
        <v>10035</v>
      </c>
      <c r="M2912" t="s">
        <v>6660</v>
      </c>
      <c r="N2912" t="s">
        <v>40</v>
      </c>
      <c r="O2912" t="s">
        <v>63</v>
      </c>
      <c r="P2912" t="s">
        <v>6661</v>
      </c>
      <c r="Q2912" s="8">
        <v>420000</v>
      </c>
      <c r="R2912">
        <v>4</v>
      </c>
      <c r="S2912" s="8">
        <f>Table3[[#This Row],[Harga]]*Table3[[#This Row],[Quantity]]</f>
        <v>1680000</v>
      </c>
      <c r="T2912">
        <v>0</v>
      </c>
      <c r="U2912" s="8">
        <f>Table3[[#This Row],[Discount]]*Table3[[#This Row],[Revenue]]</f>
        <v>0</v>
      </c>
      <c r="V2912" s="8">
        <f>Table3[[#This Row],[Revenue]]-Table3[[#This Row],[Total Discount]]</f>
        <v>1680000</v>
      </c>
    </row>
    <row r="2913" spans="1:22" x14ac:dyDescent="0.35">
      <c r="A2913">
        <v>2909</v>
      </c>
      <c r="B2913" t="s">
        <v>6662</v>
      </c>
      <c r="C2913" s="5">
        <v>42707</v>
      </c>
      <c r="D2913" s="6">
        <v>2016</v>
      </c>
      <c r="E2913" s="5" t="s">
        <v>66</v>
      </c>
      <c r="F2913" s="7">
        <v>3</v>
      </c>
      <c r="G2913" t="s">
        <v>51</v>
      </c>
      <c r="H2913" t="s">
        <v>25</v>
      </c>
      <c r="I2913" t="s">
        <v>2378</v>
      </c>
      <c r="J2913" t="s">
        <v>27</v>
      </c>
      <c r="K2913" t="s">
        <v>193</v>
      </c>
      <c r="L2913">
        <v>47374</v>
      </c>
      <c r="M2913" t="s">
        <v>2965</v>
      </c>
      <c r="N2913" t="s">
        <v>30</v>
      </c>
      <c r="O2913" t="s">
        <v>48</v>
      </c>
      <c r="P2913" t="s">
        <v>2966</v>
      </c>
      <c r="Q2913" s="8">
        <v>728000</v>
      </c>
      <c r="R2913">
        <v>2</v>
      </c>
      <c r="S2913" s="8">
        <f>Table3[[#This Row],[Harga]]*Table3[[#This Row],[Quantity]]</f>
        <v>1456000</v>
      </c>
      <c r="T2913">
        <v>0</v>
      </c>
      <c r="U2913" s="8">
        <f>Table3[[#This Row],[Discount]]*Table3[[#This Row],[Revenue]]</f>
        <v>0</v>
      </c>
      <c r="V2913" s="8">
        <f>Table3[[#This Row],[Revenue]]-Table3[[#This Row],[Total Discount]]</f>
        <v>1456000</v>
      </c>
    </row>
    <row r="2914" spans="1:22" x14ac:dyDescent="0.35">
      <c r="A2914">
        <v>2910</v>
      </c>
      <c r="B2914" t="s">
        <v>6663</v>
      </c>
      <c r="C2914" s="5">
        <v>42203</v>
      </c>
      <c r="D2914" s="6">
        <v>2015</v>
      </c>
      <c r="E2914" s="5" t="s">
        <v>104</v>
      </c>
      <c r="F2914" s="7">
        <v>18</v>
      </c>
      <c r="G2914" t="s">
        <v>35</v>
      </c>
      <c r="H2914" t="s">
        <v>139</v>
      </c>
      <c r="I2914" t="s">
        <v>1369</v>
      </c>
      <c r="J2914" t="s">
        <v>27</v>
      </c>
      <c r="K2914" t="s">
        <v>46</v>
      </c>
      <c r="L2914">
        <v>92105</v>
      </c>
      <c r="M2914" t="s">
        <v>6664</v>
      </c>
      <c r="N2914" t="s">
        <v>135</v>
      </c>
      <c r="O2914" t="s">
        <v>162</v>
      </c>
      <c r="P2914" t="s">
        <v>6665</v>
      </c>
      <c r="Q2914" s="8">
        <v>520000</v>
      </c>
      <c r="R2914">
        <v>4</v>
      </c>
      <c r="S2914" s="8">
        <f>Table3[[#This Row],[Harga]]*Table3[[#This Row],[Quantity]]</f>
        <v>2080000</v>
      </c>
      <c r="T2914">
        <v>0</v>
      </c>
      <c r="U2914" s="8">
        <f>Table3[[#This Row],[Discount]]*Table3[[#This Row],[Revenue]]</f>
        <v>0</v>
      </c>
      <c r="V2914" s="8">
        <f>Table3[[#This Row],[Revenue]]-Table3[[#This Row],[Total Discount]]</f>
        <v>2080000</v>
      </c>
    </row>
    <row r="2915" spans="1:22" x14ac:dyDescent="0.35">
      <c r="A2915">
        <v>2911</v>
      </c>
      <c r="B2915" t="s">
        <v>6666</v>
      </c>
      <c r="C2915" s="5">
        <v>42572</v>
      </c>
      <c r="D2915" s="6">
        <v>2016</v>
      </c>
      <c r="E2915" s="5" t="s">
        <v>104</v>
      </c>
      <c r="F2915" s="7">
        <v>21</v>
      </c>
      <c r="G2915" t="s">
        <v>67</v>
      </c>
      <c r="H2915" t="s">
        <v>131</v>
      </c>
      <c r="I2915" t="s">
        <v>2270</v>
      </c>
      <c r="J2915" t="s">
        <v>27</v>
      </c>
      <c r="K2915" t="s">
        <v>141</v>
      </c>
      <c r="L2915">
        <v>28027</v>
      </c>
      <c r="M2915" t="s">
        <v>2814</v>
      </c>
      <c r="N2915" t="s">
        <v>40</v>
      </c>
      <c r="O2915" t="s">
        <v>41</v>
      </c>
      <c r="P2915" t="s">
        <v>2815</v>
      </c>
      <c r="Q2915" s="8">
        <v>21000</v>
      </c>
      <c r="R2915">
        <v>3</v>
      </c>
      <c r="S2915" s="8">
        <f>Table3[[#This Row],[Harga]]*Table3[[#This Row],[Quantity]]</f>
        <v>63000</v>
      </c>
      <c r="T2915">
        <v>0.2</v>
      </c>
      <c r="U2915" s="8">
        <f>Table3[[#This Row],[Discount]]*Table3[[#This Row],[Revenue]]</f>
        <v>12600</v>
      </c>
      <c r="V2915" s="8">
        <f>Table3[[#This Row],[Revenue]]-Table3[[#This Row],[Total Discount]]</f>
        <v>50400</v>
      </c>
    </row>
    <row r="2916" spans="1:22" x14ac:dyDescent="0.35">
      <c r="A2916">
        <v>2912</v>
      </c>
      <c r="B2916" t="s">
        <v>6667</v>
      </c>
      <c r="C2916" s="5">
        <v>42164</v>
      </c>
      <c r="D2916" s="6">
        <v>2015</v>
      </c>
      <c r="E2916" s="5" t="s">
        <v>34</v>
      </c>
      <c r="F2916" s="7">
        <v>9</v>
      </c>
      <c r="G2916" t="s">
        <v>35</v>
      </c>
      <c r="H2916" t="s">
        <v>25</v>
      </c>
      <c r="I2916" t="s">
        <v>407</v>
      </c>
      <c r="J2916" t="s">
        <v>27</v>
      </c>
      <c r="K2916" t="s">
        <v>188</v>
      </c>
      <c r="L2916">
        <v>33178</v>
      </c>
      <c r="M2916" t="s">
        <v>5365</v>
      </c>
      <c r="N2916" t="s">
        <v>40</v>
      </c>
      <c r="O2916" t="s">
        <v>71</v>
      </c>
      <c r="P2916" t="s">
        <v>5366</v>
      </c>
      <c r="Q2916" s="8">
        <v>129000</v>
      </c>
      <c r="R2916">
        <v>5</v>
      </c>
      <c r="S2916" s="8">
        <f>Table3[[#This Row],[Harga]]*Table3[[#This Row],[Quantity]]</f>
        <v>645000</v>
      </c>
      <c r="T2916">
        <v>0.7</v>
      </c>
      <c r="U2916" s="8">
        <f>Table3[[#This Row],[Discount]]*Table3[[#This Row],[Revenue]]</f>
        <v>451500</v>
      </c>
      <c r="V2916" s="8">
        <f>Table3[[#This Row],[Revenue]]-Table3[[#This Row],[Total Discount]]</f>
        <v>193500</v>
      </c>
    </row>
    <row r="2917" spans="1:22" x14ac:dyDescent="0.35">
      <c r="A2917">
        <v>2913</v>
      </c>
      <c r="B2917" t="s">
        <v>6668</v>
      </c>
      <c r="C2917" s="5">
        <v>43066</v>
      </c>
      <c r="D2917" s="6">
        <v>2017</v>
      </c>
      <c r="E2917" s="5" t="s">
        <v>23</v>
      </c>
      <c r="F2917" s="7">
        <v>27</v>
      </c>
      <c r="G2917" t="s">
        <v>35</v>
      </c>
      <c r="H2917" t="s">
        <v>25</v>
      </c>
      <c r="I2917" t="s">
        <v>6669</v>
      </c>
      <c r="J2917" t="s">
        <v>27</v>
      </c>
      <c r="K2917" t="s">
        <v>236</v>
      </c>
      <c r="L2917">
        <v>90036</v>
      </c>
      <c r="M2917" t="s">
        <v>6670</v>
      </c>
      <c r="N2917" t="s">
        <v>135</v>
      </c>
      <c r="O2917" t="s">
        <v>136</v>
      </c>
      <c r="P2917" t="s">
        <v>6671</v>
      </c>
      <c r="Q2917" s="8">
        <v>58000</v>
      </c>
      <c r="R2917">
        <v>4</v>
      </c>
      <c r="S2917" s="8">
        <f>Table3[[#This Row],[Harga]]*Table3[[#This Row],[Quantity]]</f>
        <v>232000</v>
      </c>
      <c r="T2917">
        <v>0.2</v>
      </c>
      <c r="U2917" s="8">
        <f>Table3[[#This Row],[Discount]]*Table3[[#This Row],[Revenue]]</f>
        <v>46400</v>
      </c>
      <c r="V2917" s="8">
        <f>Table3[[#This Row],[Revenue]]-Table3[[#This Row],[Total Discount]]</f>
        <v>185600</v>
      </c>
    </row>
    <row r="2918" spans="1:22" x14ac:dyDescent="0.35">
      <c r="A2918">
        <v>2914</v>
      </c>
      <c r="B2918" t="s">
        <v>6672</v>
      </c>
      <c r="C2918" s="5">
        <v>42090</v>
      </c>
      <c r="D2918" s="6">
        <v>2015</v>
      </c>
      <c r="E2918" s="5" t="s">
        <v>159</v>
      </c>
      <c r="F2918" s="7">
        <v>27</v>
      </c>
      <c r="G2918" t="s">
        <v>51</v>
      </c>
      <c r="H2918" t="s">
        <v>139</v>
      </c>
      <c r="I2918" t="s">
        <v>3455</v>
      </c>
      <c r="J2918" t="s">
        <v>27</v>
      </c>
      <c r="K2918" t="s">
        <v>69</v>
      </c>
      <c r="L2918">
        <v>98115</v>
      </c>
      <c r="M2918" t="s">
        <v>6673</v>
      </c>
      <c r="N2918" t="s">
        <v>40</v>
      </c>
      <c r="O2918" t="s">
        <v>84</v>
      </c>
      <c r="P2918" t="s">
        <v>6674</v>
      </c>
      <c r="Q2918" s="8">
        <v>84000</v>
      </c>
      <c r="R2918">
        <v>5</v>
      </c>
      <c r="S2918" s="8">
        <f>Table3[[#This Row],[Harga]]*Table3[[#This Row],[Quantity]]</f>
        <v>420000</v>
      </c>
      <c r="T2918">
        <v>0</v>
      </c>
      <c r="U2918" s="8">
        <f>Table3[[#This Row],[Discount]]*Table3[[#This Row],[Revenue]]</f>
        <v>0</v>
      </c>
      <c r="V2918" s="8">
        <f>Table3[[#This Row],[Revenue]]-Table3[[#This Row],[Total Discount]]</f>
        <v>420000</v>
      </c>
    </row>
    <row r="2919" spans="1:22" x14ac:dyDescent="0.35">
      <c r="A2919">
        <v>2915</v>
      </c>
      <c r="B2919" t="s">
        <v>6675</v>
      </c>
      <c r="C2919" s="5">
        <v>42269</v>
      </c>
      <c r="D2919" s="6">
        <v>2015</v>
      </c>
      <c r="E2919" s="5" t="s">
        <v>111</v>
      </c>
      <c r="F2919" s="7">
        <v>22</v>
      </c>
      <c r="G2919" t="s">
        <v>67</v>
      </c>
      <c r="H2919" t="s">
        <v>139</v>
      </c>
      <c r="I2919" t="s">
        <v>4297</v>
      </c>
      <c r="J2919" t="s">
        <v>75</v>
      </c>
      <c r="K2919" t="s">
        <v>218</v>
      </c>
      <c r="L2919">
        <v>22204</v>
      </c>
      <c r="M2919" t="s">
        <v>3075</v>
      </c>
      <c r="N2919" t="s">
        <v>40</v>
      </c>
      <c r="O2919" t="s">
        <v>63</v>
      </c>
      <c r="P2919" t="s">
        <v>3076</v>
      </c>
      <c r="Q2919" s="8">
        <v>7000</v>
      </c>
      <c r="R2919">
        <v>5</v>
      </c>
      <c r="S2919" s="8">
        <f>Table3[[#This Row],[Harga]]*Table3[[#This Row],[Quantity]]</f>
        <v>35000</v>
      </c>
      <c r="T2919">
        <v>0</v>
      </c>
      <c r="U2919" s="8">
        <f>Table3[[#This Row],[Discount]]*Table3[[#This Row],[Revenue]]</f>
        <v>0</v>
      </c>
      <c r="V2919" s="8">
        <f>Table3[[#This Row],[Revenue]]-Table3[[#This Row],[Total Discount]]</f>
        <v>35000</v>
      </c>
    </row>
    <row r="2920" spans="1:22" x14ac:dyDescent="0.35">
      <c r="A2920">
        <v>2916</v>
      </c>
      <c r="B2920" t="s">
        <v>6676</v>
      </c>
      <c r="C2920" s="5">
        <v>42325</v>
      </c>
      <c r="D2920" s="6">
        <v>2015</v>
      </c>
      <c r="E2920" s="5" t="s">
        <v>23</v>
      </c>
      <c r="F2920" s="7">
        <v>17</v>
      </c>
      <c r="G2920" t="s">
        <v>116</v>
      </c>
      <c r="H2920" t="s">
        <v>139</v>
      </c>
      <c r="I2920" t="s">
        <v>3273</v>
      </c>
      <c r="J2920" t="s">
        <v>27</v>
      </c>
      <c r="K2920" t="s">
        <v>127</v>
      </c>
      <c r="L2920">
        <v>92105</v>
      </c>
      <c r="M2920" t="s">
        <v>6677</v>
      </c>
      <c r="N2920" t="s">
        <v>135</v>
      </c>
      <c r="O2920" t="s">
        <v>136</v>
      </c>
      <c r="P2920" t="s">
        <v>6678</v>
      </c>
      <c r="Q2920" s="8">
        <v>416000</v>
      </c>
      <c r="R2920">
        <v>4</v>
      </c>
      <c r="S2920" s="8">
        <f>Table3[[#This Row],[Harga]]*Table3[[#This Row],[Quantity]]</f>
        <v>1664000</v>
      </c>
      <c r="T2920">
        <v>0.2</v>
      </c>
      <c r="U2920" s="8">
        <f>Table3[[#This Row],[Discount]]*Table3[[#This Row],[Revenue]]</f>
        <v>332800</v>
      </c>
      <c r="V2920" s="8">
        <f>Table3[[#This Row],[Revenue]]-Table3[[#This Row],[Total Discount]]</f>
        <v>1331200</v>
      </c>
    </row>
    <row r="2921" spans="1:22" x14ac:dyDescent="0.35">
      <c r="A2921">
        <v>2917</v>
      </c>
      <c r="B2921" t="s">
        <v>6679</v>
      </c>
      <c r="C2921" s="5">
        <v>42318</v>
      </c>
      <c r="D2921" s="6">
        <v>2015</v>
      </c>
      <c r="E2921" s="5" t="s">
        <v>23</v>
      </c>
      <c r="F2921" s="7">
        <v>10</v>
      </c>
      <c r="G2921" t="s">
        <v>35</v>
      </c>
      <c r="H2921" t="s">
        <v>139</v>
      </c>
      <c r="I2921" t="s">
        <v>863</v>
      </c>
      <c r="J2921" t="s">
        <v>75</v>
      </c>
      <c r="K2921" t="s">
        <v>369</v>
      </c>
      <c r="L2921">
        <v>55113</v>
      </c>
      <c r="M2921" t="s">
        <v>1984</v>
      </c>
      <c r="N2921" t="s">
        <v>40</v>
      </c>
      <c r="O2921" t="s">
        <v>78</v>
      </c>
      <c r="P2921" t="s">
        <v>1985</v>
      </c>
      <c r="Q2921" s="8">
        <v>645000</v>
      </c>
      <c r="R2921">
        <v>2</v>
      </c>
      <c r="S2921" s="8">
        <f>Table3[[#This Row],[Harga]]*Table3[[#This Row],[Quantity]]</f>
        <v>1290000</v>
      </c>
      <c r="T2921">
        <v>0</v>
      </c>
      <c r="U2921" s="8">
        <f>Table3[[#This Row],[Discount]]*Table3[[#This Row],[Revenue]]</f>
        <v>0</v>
      </c>
      <c r="V2921" s="8">
        <f>Table3[[#This Row],[Revenue]]-Table3[[#This Row],[Total Discount]]</f>
        <v>1290000</v>
      </c>
    </row>
    <row r="2922" spans="1:22" x14ac:dyDescent="0.35">
      <c r="A2922">
        <v>2918</v>
      </c>
      <c r="B2922" t="s">
        <v>6680</v>
      </c>
      <c r="C2922" s="5">
        <v>41892</v>
      </c>
      <c r="D2922" s="6">
        <v>2014</v>
      </c>
      <c r="E2922" s="5" t="s">
        <v>111</v>
      </c>
      <c r="F2922" s="7">
        <v>10</v>
      </c>
      <c r="G2922" t="s">
        <v>67</v>
      </c>
      <c r="H2922" t="s">
        <v>25</v>
      </c>
      <c r="I2922" t="s">
        <v>2826</v>
      </c>
      <c r="J2922" t="s">
        <v>75</v>
      </c>
      <c r="K2922" t="s">
        <v>253</v>
      </c>
      <c r="L2922">
        <v>23464</v>
      </c>
      <c r="M2922" t="s">
        <v>692</v>
      </c>
      <c r="N2922" t="s">
        <v>40</v>
      </c>
      <c r="O2922" t="s">
        <v>71</v>
      </c>
      <c r="P2922" t="s">
        <v>693</v>
      </c>
      <c r="Q2922" s="8">
        <v>8000</v>
      </c>
      <c r="R2922">
        <v>2</v>
      </c>
      <c r="S2922" s="8">
        <f>Table3[[#This Row],[Harga]]*Table3[[#This Row],[Quantity]]</f>
        <v>16000</v>
      </c>
      <c r="T2922">
        <v>0</v>
      </c>
      <c r="U2922" s="8">
        <f>Table3[[#This Row],[Discount]]*Table3[[#This Row],[Revenue]]</f>
        <v>0</v>
      </c>
      <c r="V2922" s="8">
        <f>Table3[[#This Row],[Revenue]]-Table3[[#This Row],[Total Discount]]</f>
        <v>16000</v>
      </c>
    </row>
    <row r="2923" spans="1:22" x14ac:dyDescent="0.35">
      <c r="A2923">
        <v>2919</v>
      </c>
      <c r="B2923" t="s">
        <v>6681</v>
      </c>
      <c r="C2923" s="5">
        <v>42221</v>
      </c>
      <c r="D2923" s="6">
        <v>2015</v>
      </c>
      <c r="E2923" s="5" t="s">
        <v>93</v>
      </c>
      <c r="F2923" s="7">
        <v>5</v>
      </c>
      <c r="G2923" t="s">
        <v>24</v>
      </c>
      <c r="H2923" t="s">
        <v>25</v>
      </c>
      <c r="I2923" t="s">
        <v>4705</v>
      </c>
      <c r="J2923" t="s">
        <v>37</v>
      </c>
      <c r="K2923" t="s">
        <v>89</v>
      </c>
      <c r="L2923">
        <v>75220</v>
      </c>
      <c r="M2923" t="s">
        <v>3832</v>
      </c>
      <c r="N2923" t="s">
        <v>40</v>
      </c>
      <c r="O2923" t="s">
        <v>84</v>
      </c>
      <c r="P2923" t="s">
        <v>3833</v>
      </c>
      <c r="Q2923" s="8">
        <v>6000</v>
      </c>
      <c r="R2923">
        <v>7</v>
      </c>
      <c r="S2923" s="8">
        <f>Table3[[#This Row],[Harga]]*Table3[[#This Row],[Quantity]]</f>
        <v>42000</v>
      </c>
      <c r="T2923">
        <v>0.2</v>
      </c>
      <c r="U2923" s="8">
        <f>Table3[[#This Row],[Discount]]*Table3[[#This Row],[Revenue]]</f>
        <v>8400</v>
      </c>
      <c r="V2923" s="8">
        <f>Table3[[#This Row],[Revenue]]-Table3[[#This Row],[Total Discount]]</f>
        <v>33600</v>
      </c>
    </row>
    <row r="2924" spans="1:22" x14ac:dyDescent="0.35">
      <c r="A2924">
        <v>2920</v>
      </c>
      <c r="B2924" t="s">
        <v>6682</v>
      </c>
      <c r="C2924" s="5">
        <v>42981</v>
      </c>
      <c r="D2924" s="6">
        <v>2017</v>
      </c>
      <c r="E2924" s="5" t="s">
        <v>111</v>
      </c>
      <c r="F2924" s="7">
        <v>3</v>
      </c>
      <c r="G2924" t="s">
        <v>35</v>
      </c>
      <c r="H2924" t="s">
        <v>25</v>
      </c>
      <c r="I2924" t="s">
        <v>1438</v>
      </c>
      <c r="J2924" t="s">
        <v>27</v>
      </c>
      <c r="K2924" t="s">
        <v>53</v>
      </c>
      <c r="L2924">
        <v>94521</v>
      </c>
      <c r="M2924" t="s">
        <v>6337</v>
      </c>
      <c r="N2924" t="s">
        <v>30</v>
      </c>
      <c r="O2924" t="s">
        <v>31</v>
      </c>
      <c r="P2924" t="s">
        <v>6338</v>
      </c>
      <c r="Q2924" s="8">
        <v>600000</v>
      </c>
      <c r="R2924">
        <v>2</v>
      </c>
      <c r="S2924" s="8">
        <f>Table3[[#This Row],[Harga]]*Table3[[#This Row],[Quantity]]</f>
        <v>1200000</v>
      </c>
      <c r="T2924">
        <v>0.15</v>
      </c>
      <c r="U2924" s="8">
        <f>Table3[[#This Row],[Discount]]*Table3[[#This Row],[Revenue]]</f>
        <v>180000</v>
      </c>
      <c r="V2924" s="8">
        <f>Table3[[#This Row],[Revenue]]-Table3[[#This Row],[Total Discount]]</f>
        <v>1020000</v>
      </c>
    </row>
    <row r="2925" spans="1:22" x14ac:dyDescent="0.35">
      <c r="A2925">
        <v>2921</v>
      </c>
      <c r="B2925" t="s">
        <v>6683</v>
      </c>
      <c r="C2925" s="5">
        <v>42309</v>
      </c>
      <c r="D2925" s="6">
        <v>2015</v>
      </c>
      <c r="E2925" s="5" t="s">
        <v>23</v>
      </c>
      <c r="F2925" s="7">
        <v>1</v>
      </c>
      <c r="G2925" t="s">
        <v>51</v>
      </c>
      <c r="H2925" t="s">
        <v>25</v>
      </c>
      <c r="I2925" t="s">
        <v>4006</v>
      </c>
      <c r="J2925" t="s">
        <v>27</v>
      </c>
      <c r="K2925" t="s">
        <v>133</v>
      </c>
      <c r="L2925">
        <v>72032</v>
      </c>
      <c r="M2925" t="s">
        <v>6496</v>
      </c>
      <c r="N2925" t="s">
        <v>30</v>
      </c>
      <c r="O2925" t="s">
        <v>48</v>
      </c>
      <c r="P2925" t="s">
        <v>6497</v>
      </c>
      <c r="Q2925" s="8">
        <v>816000</v>
      </c>
      <c r="R2925">
        <v>2</v>
      </c>
      <c r="S2925" s="8">
        <f>Table3[[#This Row],[Harga]]*Table3[[#This Row],[Quantity]]</f>
        <v>1632000</v>
      </c>
      <c r="T2925">
        <v>0</v>
      </c>
      <c r="U2925" s="8">
        <f>Table3[[#This Row],[Discount]]*Table3[[#This Row],[Revenue]]</f>
        <v>0</v>
      </c>
      <c r="V2925" s="8">
        <f>Table3[[#This Row],[Revenue]]-Table3[[#This Row],[Total Discount]]</f>
        <v>1632000</v>
      </c>
    </row>
    <row r="2926" spans="1:22" x14ac:dyDescent="0.35">
      <c r="A2926">
        <v>2922</v>
      </c>
      <c r="B2926" t="s">
        <v>6684</v>
      </c>
      <c r="C2926" s="5">
        <v>42123</v>
      </c>
      <c r="D2926" s="6">
        <v>2015</v>
      </c>
      <c r="E2926" s="5" t="s">
        <v>58</v>
      </c>
      <c r="F2926" s="7">
        <v>29</v>
      </c>
      <c r="G2926" t="s">
        <v>24</v>
      </c>
      <c r="H2926" t="s">
        <v>25</v>
      </c>
      <c r="I2926" t="s">
        <v>431</v>
      </c>
      <c r="J2926" t="s">
        <v>75</v>
      </c>
      <c r="K2926" t="s">
        <v>188</v>
      </c>
      <c r="L2926">
        <v>19120</v>
      </c>
      <c r="M2926" t="s">
        <v>2615</v>
      </c>
      <c r="N2926" t="s">
        <v>40</v>
      </c>
      <c r="O2926" t="s">
        <v>63</v>
      </c>
      <c r="P2926" t="s">
        <v>2616</v>
      </c>
      <c r="Q2926" s="8">
        <v>5000</v>
      </c>
      <c r="R2926">
        <v>2</v>
      </c>
      <c r="S2926" s="8">
        <f>Table3[[#This Row],[Harga]]*Table3[[#This Row],[Quantity]]</f>
        <v>10000</v>
      </c>
      <c r="T2926">
        <v>0.2</v>
      </c>
      <c r="U2926" s="8">
        <f>Table3[[#This Row],[Discount]]*Table3[[#This Row],[Revenue]]</f>
        <v>2000</v>
      </c>
      <c r="V2926" s="8">
        <f>Table3[[#This Row],[Revenue]]-Table3[[#This Row],[Total Discount]]</f>
        <v>8000</v>
      </c>
    </row>
    <row r="2927" spans="1:22" x14ac:dyDescent="0.35">
      <c r="A2927">
        <v>2923</v>
      </c>
      <c r="B2927" t="s">
        <v>6685</v>
      </c>
      <c r="C2927" s="5">
        <v>42491</v>
      </c>
      <c r="D2927" s="6">
        <v>2016</v>
      </c>
      <c r="E2927" s="5" t="s">
        <v>87</v>
      </c>
      <c r="F2927" s="7">
        <v>1</v>
      </c>
      <c r="G2927" t="s">
        <v>51</v>
      </c>
      <c r="H2927" t="s">
        <v>25</v>
      </c>
      <c r="I2927" t="s">
        <v>3821</v>
      </c>
      <c r="J2927" t="s">
        <v>27</v>
      </c>
      <c r="K2927" t="s">
        <v>519</v>
      </c>
      <c r="L2927">
        <v>72209</v>
      </c>
      <c r="M2927" t="s">
        <v>6686</v>
      </c>
      <c r="N2927" t="s">
        <v>40</v>
      </c>
      <c r="O2927" t="s">
        <v>63</v>
      </c>
      <c r="P2927" t="s">
        <v>6687</v>
      </c>
      <c r="Q2927" s="8">
        <v>110000</v>
      </c>
      <c r="R2927">
        <v>2</v>
      </c>
      <c r="S2927" s="8">
        <f>Table3[[#This Row],[Harga]]*Table3[[#This Row],[Quantity]]</f>
        <v>220000</v>
      </c>
      <c r="T2927">
        <v>0</v>
      </c>
      <c r="U2927" s="8">
        <f>Table3[[#This Row],[Discount]]*Table3[[#This Row],[Revenue]]</f>
        <v>0</v>
      </c>
      <c r="V2927" s="8">
        <f>Table3[[#This Row],[Revenue]]-Table3[[#This Row],[Total Discount]]</f>
        <v>220000</v>
      </c>
    </row>
    <row r="2928" spans="1:22" x14ac:dyDescent="0.35">
      <c r="A2928">
        <v>2924</v>
      </c>
      <c r="B2928" t="s">
        <v>6688</v>
      </c>
      <c r="C2928" s="5">
        <v>41856</v>
      </c>
      <c r="D2928" s="6">
        <v>2014</v>
      </c>
      <c r="E2928" s="5" t="s">
        <v>93</v>
      </c>
      <c r="F2928" s="7">
        <v>5</v>
      </c>
      <c r="G2928" t="s">
        <v>35</v>
      </c>
      <c r="H2928" t="s">
        <v>139</v>
      </c>
      <c r="I2928" t="s">
        <v>3501</v>
      </c>
      <c r="J2928" t="s">
        <v>37</v>
      </c>
      <c r="K2928" t="s">
        <v>38</v>
      </c>
      <c r="L2928">
        <v>6450</v>
      </c>
      <c r="M2928" t="s">
        <v>6689</v>
      </c>
      <c r="N2928" t="s">
        <v>40</v>
      </c>
      <c r="O2928" t="s">
        <v>78</v>
      </c>
      <c r="P2928" t="s">
        <v>6690</v>
      </c>
      <c r="Q2928" s="8">
        <v>80000</v>
      </c>
      <c r="R2928">
        <v>3</v>
      </c>
      <c r="S2928" s="8">
        <f>Table3[[#This Row],[Harga]]*Table3[[#This Row],[Quantity]]</f>
        <v>240000</v>
      </c>
      <c r="T2928">
        <v>0</v>
      </c>
      <c r="U2928" s="8">
        <f>Table3[[#This Row],[Discount]]*Table3[[#This Row],[Revenue]]</f>
        <v>0</v>
      </c>
      <c r="V2928" s="8">
        <f>Table3[[#This Row],[Revenue]]-Table3[[#This Row],[Total Discount]]</f>
        <v>240000</v>
      </c>
    </row>
    <row r="2929" spans="1:22" x14ac:dyDescent="0.35">
      <c r="A2929">
        <v>2925</v>
      </c>
      <c r="B2929" t="s">
        <v>6691</v>
      </c>
      <c r="C2929" s="5">
        <v>42373</v>
      </c>
      <c r="D2929" s="6">
        <v>2016</v>
      </c>
      <c r="E2929" s="5" t="s">
        <v>115</v>
      </c>
      <c r="F2929" s="7">
        <v>4</v>
      </c>
      <c r="G2929" t="s">
        <v>35</v>
      </c>
      <c r="H2929" t="s">
        <v>131</v>
      </c>
      <c r="I2929" t="s">
        <v>646</v>
      </c>
      <c r="J2929" t="s">
        <v>37</v>
      </c>
      <c r="K2929" t="s">
        <v>133</v>
      </c>
      <c r="L2929">
        <v>19143</v>
      </c>
      <c r="M2929" t="s">
        <v>1122</v>
      </c>
      <c r="N2929" t="s">
        <v>40</v>
      </c>
      <c r="O2929" t="s">
        <v>96</v>
      </c>
      <c r="P2929" t="s">
        <v>1123</v>
      </c>
      <c r="Q2929" s="8">
        <v>10000</v>
      </c>
      <c r="R2929">
        <v>1</v>
      </c>
      <c r="S2929" s="8">
        <f>Table3[[#This Row],[Harga]]*Table3[[#This Row],[Quantity]]</f>
        <v>10000</v>
      </c>
      <c r="T2929">
        <v>0.2</v>
      </c>
      <c r="U2929" s="8">
        <f>Table3[[#This Row],[Discount]]*Table3[[#This Row],[Revenue]]</f>
        <v>2000</v>
      </c>
      <c r="V2929" s="8">
        <f>Table3[[#This Row],[Revenue]]-Table3[[#This Row],[Total Discount]]</f>
        <v>8000</v>
      </c>
    </row>
    <row r="2930" spans="1:22" x14ac:dyDescent="0.35">
      <c r="A2930">
        <v>2926</v>
      </c>
      <c r="B2930" t="s">
        <v>6692</v>
      </c>
      <c r="C2930" s="5">
        <v>42681</v>
      </c>
      <c r="D2930" s="6">
        <v>2016</v>
      </c>
      <c r="E2930" s="5" t="s">
        <v>23</v>
      </c>
      <c r="F2930" s="7">
        <v>7</v>
      </c>
      <c r="G2930" t="s">
        <v>24</v>
      </c>
      <c r="H2930" t="s">
        <v>25</v>
      </c>
      <c r="I2930" t="s">
        <v>4251</v>
      </c>
      <c r="J2930" t="s">
        <v>75</v>
      </c>
      <c r="K2930" t="s">
        <v>420</v>
      </c>
      <c r="L2930">
        <v>82001</v>
      </c>
      <c r="M2930" t="s">
        <v>1231</v>
      </c>
      <c r="N2930" t="s">
        <v>30</v>
      </c>
      <c r="O2930" t="s">
        <v>108</v>
      </c>
      <c r="P2930" t="s">
        <v>1232</v>
      </c>
      <c r="Q2930" s="8">
        <v>702000</v>
      </c>
      <c r="R2930">
        <v>4</v>
      </c>
      <c r="S2930" s="8">
        <f>Table3[[#This Row],[Harga]]*Table3[[#This Row],[Quantity]]</f>
        <v>2808000</v>
      </c>
      <c r="T2930">
        <v>0.2</v>
      </c>
      <c r="U2930" s="8">
        <f>Table3[[#This Row],[Discount]]*Table3[[#This Row],[Revenue]]</f>
        <v>561600</v>
      </c>
      <c r="V2930" s="8">
        <f>Table3[[#This Row],[Revenue]]-Table3[[#This Row],[Total Discount]]</f>
        <v>2246400</v>
      </c>
    </row>
    <row r="2931" spans="1:22" x14ac:dyDescent="0.35">
      <c r="A2931">
        <v>2927</v>
      </c>
      <c r="B2931" t="s">
        <v>6693</v>
      </c>
      <c r="C2931" s="5">
        <v>42535</v>
      </c>
      <c r="D2931" s="6">
        <v>2016</v>
      </c>
      <c r="E2931" s="5" t="s">
        <v>34</v>
      </c>
      <c r="F2931" s="7">
        <v>14</v>
      </c>
      <c r="G2931" t="s">
        <v>35</v>
      </c>
      <c r="H2931" t="s">
        <v>25</v>
      </c>
      <c r="I2931" t="s">
        <v>885</v>
      </c>
      <c r="J2931" t="s">
        <v>37</v>
      </c>
      <c r="K2931" t="s">
        <v>118</v>
      </c>
      <c r="L2931">
        <v>92804</v>
      </c>
      <c r="M2931" t="s">
        <v>6694</v>
      </c>
      <c r="N2931" t="s">
        <v>30</v>
      </c>
      <c r="O2931" t="s">
        <v>48</v>
      </c>
      <c r="P2931" t="s">
        <v>6695</v>
      </c>
      <c r="Q2931" s="8">
        <v>1294000</v>
      </c>
      <c r="R2931">
        <v>7</v>
      </c>
      <c r="S2931" s="8">
        <f>Table3[[#This Row],[Harga]]*Table3[[#This Row],[Quantity]]</f>
        <v>9058000</v>
      </c>
      <c r="T2931">
        <v>0.2</v>
      </c>
      <c r="U2931" s="8">
        <f>Table3[[#This Row],[Discount]]*Table3[[#This Row],[Revenue]]</f>
        <v>1811600</v>
      </c>
      <c r="V2931" s="8">
        <f>Table3[[#This Row],[Revenue]]-Table3[[#This Row],[Total Discount]]</f>
        <v>7246400</v>
      </c>
    </row>
    <row r="2932" spans="1:22" x14ac:dyDescent="0.35">
      <c r="A2932">
        <v>2928</v>
      </c>
      <c r="B2932" t="s">
        <v>6696</v>
      </c>
      <c r="C2932" s="5">
        <v>42637</v>
      </c>
      <c r="D2932" s="6">
        <v>2016</v>
      </c>
      <c r="E2932" s="5" t="s">
        <v>111</v>
      </c>
      <c r="F2932" s="7">
        <v>24</v>
      </c>
      <c r="G2932" t="s">
        <v>51</v>
      </c>
      <c r="H2932" t="s">
        <v>25</v>
      </c>
      <c r="I2932" t="s">
        <v>403</v>
      </c>
      <c r="J2932" t="s">
        <v>27</v>
      </c>
      <c r="K2932" t="s">
        <v>324</v>
      </c>
      <c r="L2932">
        <v>47401</v>
      </c>
      <c r="M2932" t="s">
        <v>5047</v>
      </c>
      <c r="N2932" t="s">
        <v>30</v>
      </c>
      <c r="O2932" t="s">
        <v>55</v>
      </c>
      <c r="P2932" t="s">
        <v>5048</v>
      </c>
      <c r="Q2932" s="8">
        <v>86000</v>
      </c>
      <c r="R2932">
        <v>3</v>
      </c>
      <c r="S2932" s="8">
        <f>Table3[[#This Row],[Harga]]*Table3[[#This Row],[Quantity]]</f>
        <v>258000</v>
      </c>
      <c r="T2932">
        <v>0</v>
      </c>
      <c r="U2932" s="8">
        <f>Table3[[#This Row],[Discount]]*Table3[[#This Row],[Revenue]]</f>
        <v>0</v>
      </c>
      <c r="V2932" s="8">
        <f>Table3[[#This Row],[Revenue]]-Table3[[#This Row],[Total Discount]]</f>
        <v>258000</v>
      </c>
    </row>
    <row r="2933" spans="1:22" x14ac:dyDescent="0.35">
      <c r="A2933">
        <v>2929</v>
      </c>
      <c r="B2933" t="s">
        <v>6697</v>
      </c>
      <c r="C2933" s="5">
        <v>42824</v>
      </c>
      <c r="D2933" s="6">
        <v>2017</v>
      </c>
      <c r="E2933" s="5" t="s">
        <v>159</v>
      </c>
      <c r="F2933" s="7">
        <v>30</v>
      </c>
      <c r="G2933" t="s">
        <v>35</v>
      </c>
      <c r="H2933" t="s">
        <v>25</v>
      </c>
      <c r="I2933" t="s">
        <v>2405</v>
      </c>
      <c r="J2933" t="s">
        <v>75</v>
      </c>
      <c r="K2933" t="s">
        <v>28</v>
      </c>
      <c r="L2933">
        <v>31907</v>
      </c>
      <c r="M2933" t="s">
        <v>156</v>
      </c>
      <c r="N2933" t="s">
        <v>40</v>
      </c>
      <c r="O2933" t="s">
        <v>84</v>
      </c>
      <c r="P2933" t="s">
        <v>157</v>
      </c>
      <c r="Q2933" s="8">
        <v>96000</v>
      </c>
      <c r="R2933">
        <v>1</v>
      </c>
      <c r="S2933" s="8">
        <f>Table3[[#This Row],[Harga]]*Table3[[#This Row],[Quantity]]</f>
        <v>96000</v>
      </c>
      <c r="T2933">
        <v>0</v>
      </c>
      <c r="U2933" s="8">
        <f>Table3[[#This Row],[Discount]]*Table3[[#This Row],[Revenue]]</f>
        <v>0</v>
      </c>
      <c r="V2933" s="8">
        <f>Table3[[#This Row],[Revenue]]-Table3[[#This Row],[Total Discount]]</f>
        <v>96000</v>
      </c>
    </row>
    <row r="2934" spans="1:22" x14ac:dyDescent="0.35">
      <c r="A2934">
        <v>2930</v>
      </c>
      <c r="B2934" t="s">
        <v>6698</v>
      </c>
      <c r="C2934" s="5">
        <v>42890</v>
      </c>
      <c r="D2934" s="6">
        <v>2017</v>
      </c>
      <c r="E2934" s="5" t="s">
        <v>34</v>
      </c>
      <c r="F2934" s="7">
        <v>4</v>
      </c>
      <c r="G2934" t="s">
        <v>51</v>
      </c>
      <c r="H2934" t="s">
        <v>105</v>
      </c>
      <c r="I2934" t="s">
        <v>1896</v>
      </c>
      <c r="J2934" t="s">
        <v>75</v>
      </c>
      <c r="K2934" t="s">
        <v>89</v>
      </c>
      <c r="L2934">
        <v>72401</v>
      </c>
      <c r="M2934" t="s">
        <v>3336</v>
      </c>
      <c r="N2934" t="s">
        <v>40</v>
      </c>
      <c r="O2934" t="s">
        <v>71</v>
      </c>
      <c r="P2934" t="s">
        <v>3337</v>
      </c>
      <c r="Q2934" s="8">
        <v>10000</v>
      </c>
      <c r="R2934">
        <v>7</v>
      </c>
      <c r="S2934" s="8">
        <f>Table3[[#This Row],[Harga]]*Table3[[#This Row],[Quantity]]</f>
        <v>70000</v>
      </c>
      <c r="T2934">
        <v>0</v>
      </c>
      <c r="U2934" s="8">
        <f>Table3[[#This Row],[Discount]]*Table3[[#This Row],[Revenue]]</f>
        <v>0</v>
      </c>
      <c r="V2934" s="8">
        <f>Table3[[#This Row],[Revenue]]-Table3[[#This Row],[Total Discount]]</f>
        <v>70000</v>
      </c>
    </row>
    <row r="2935" spans="1:22" x14ac:dyDescent="0.35">
      <c r="A2935">
        <v>2931</v>
      </c>
      <c r="B2935" t="s">
        <v>6699</v>
      </c>
      <c r="C2935" s="5">
        <v>42101</v>
      </c>
      <c r="D2935" s="6">
        <v>2015</v>
      </c>
      <c r="E2935" s="5" t="s">
        <v>58</v>
      </c>
      <c r="F2935" s="7">
        <v>7</v>
      </c>
      <c r="G2935" t="s">
        <v>67</v>
      </c>
      <c r="H2935" t="s">
        <v>25</v>
      </c>
      <c r="I2935" t="s">
        <v>447</v>
      </c>
      <c r="J2935" t="s">
        <v>75</v>
      </c>
      <c r="K2935" t="s">
        <v>28</v>
      </c>
      <c r="L2935">
        <v>19140</v>
      </c>
      <c r="M2935" t="s">
        <v>1251</v>
      </c>
      <c r="N2935" t="s">
        <v>40</v>
      </c>
      <c r="O2935" t="s">
        <v>96</v>
      </c>
      <c r="P2935" t="s">
        <v>1252</v>
      </c>
      <c r="Q2935" s="8">
        <v>20000</v>
      </c>
      <c r="R2935">
        <v>3</v>
      </c>
      <c r="S2935" s="8">
        <f>Table3[[#This Row],[Harga]]*Table3[[#This Row],[Quantity]]</f>
        <v>60000</v>
      </c>
      <c r="T2935">
        <v>0.2</v>
      </c>
      <c r="U2935" s="8">
        <f>Table3[[#This Row],[Discount]]*Table3[[#This Row],[Revenue]]</f>
        <v>12000</v>
      </c>
      <c r="V2935" s="8">
        <f>Table3[[#This Row],[Revenue]]-Table3[[#This Row],[Total Discount]]</f>
        <v>48000</v>
      </c>
    </row>
    <row r="2936" spans="1:22" x14ac:dyDescent="0.35">
      <c r="A2936">
        <v>2932</v>
      </c>
      <c r="B2936" t="s">
        <v>6700</v>
      </c>
      <c r="C2936" s="5">
        <v>41780</v>
      </c>
      <c r="D2936" s="6">
        <v>2014</v>
      </c>
      <c r="E2936" s="5" t="s">
        <v>87</v>
      </c>
      <c r="F2936" s="7">
        <v>21</v>
      </c>
      <c r="G2936" t="s">
        <v>35</v>
      </c>
      <c r="H2936" t="s">
        <v>139</v>
      </c>
      <c r="I2936" t="s">
        <v>2235</v>
      </c>
      <c r="J2936" t="s">
        <v>75</v>
      </c>
      <c r="K2936" t="s">
        <v>651</v>
      </c>
      <c r="L2936">
        <v>1841</v>
      </c>
      <c r="M2936" t="s">
        <v>1508</v>
      </c>
      <c r="N2936" t="s">
        <v>40</v>
      </c>
      <c r="O2936" t="s">
        <v>71</v>
      </c>
      <c r="P2936" t="s">
        <v>1509</v>
      </c>
      <c r="Q2936" s="8">
        <v>52000</v>
      </c>
      <c r="R2936">
        <v>7</v>
      </c>
      <c r="S2936" s="8">
        <f>Table3[[#This Row],[Harga]]*Table3[[#This Row],[Quantity]]</f>
        <v>364000</v>
      </c>
      <c r="T2936">
        <v>0</v>
      </c>
      <c r="U2936" s="8">
        <f>Table3[[#This Row],[Discount]]*Table3[[#This Row],[Revenue]]</f>
        <v>0</v>
      </c>
      <c r="V2936" s="8">
        <f>Table3[[#This Row],[Revenue]]-Table3[[#This Row],[Total Discount]]</f>
        <v>364000</v>
      </c>
    </row>
    <row r="2937" spans="1:22" x14ac:dyDescent="0.35">
      <c r="A2937">
        <v>2933</v>
      </c>
      <c r="B2937" t="s">
        <v>6701</v>
      </c>
      <c r="C2937" s="5">
        <v>42618</v>
      </c>
      <c r="D2937" s="6">
        <v>2016</v>
      </c>
      <c r="E2937" s="5" t="s">
        <v>111</v>
      </c>
      <c r="F2937" s="7">
        <v>5</v>
      </c>
      <c r="G2937" t="s">
        <v>51</v>
      </c>
      <c r="H2937" t="s">
        <v>139</v>
      </c>
      <c r="I2937" t="s">
        <v>3455</v>
      </c>
      <c r="J2937" t="s">
        <v>27</v>
      </c>
      <c r="K2937" t="s">
        <v>89</v>
      </c>
      <c r="L2937">
        <v>10011</v>
      </c>
      <c r="M2937" t="s">
        <v>6702</v>
      </c>
      <c r="N2937" t="s">
        <v>40</v>
      </c>
      <c r="O2937" t="s">
        <v>63</v>
      </c>
      <c r="P2937" t="s">
        <v>6703</v>
      </c>
      <c r="Q2937" s="8">
        <v>193000</v>
      </c>
      <c r="R2937">
        <v>4</v>
      </c>
      <c r="S2937" s="8">
        <f>Table3[[#This Row],[Harga]]*Table3[[#This Row],[Quantity]]</f>
        <v>772000</v>
      </c>
      <c r="T2937">
        <v>0</v>
      </c>
      <c r="U2937" s="8">
        <f>Table3[[#This Row],[Discount]]*Table3[[#This Row],[Revenue]]</f>
        <v>0</v>
      </c>
      <c r="V2937" s="8">
        <f>Table3[[#This Row],[Revenue]]-Table3[[#This Row],[Total Discount]]</f>
        <v>772000</v>
      </c>
    </row>
    <row r="2938" spans="1:22" x14ac:dyDescent="0.35">
      <c r="A2938">
        <v>2934</v>
      </c>
      <c r="B2938" t="s">
        <v>6704</v>
      </c>
      <c r="C2938" s="5">
        <v>42631</v>
      </c>
      <c r="D2938" s="6">
        <v>2016</v>
      </c>
      <c r="E2938" s="5" t="s">
        <v>111</v>
      </c>
      <c r="F2938" s="7">
        <v>18</v>
      </c>
      <c r="G2938" t="s">
        <v>51</v>
      </c>
      <c r="H2938" t="s">
        <v>25</v>
      </c>
      <c r="I2938" t="s">
        <v>2471</v>
      </c>
      <c r="J2938" t="s">
        <v>37</v>
      </c>
      <c r="K2938" t="s">
        <v>651</v>
      </c>
      <c r="L2938">
        <v>92105</v>
      </c>
      <c r="M2938" t="s">
        <v>1231</v>
      </c>
      <c r="N2938" t="s">
        <v>30</v>
      </c>
      <c r="O2938" t="s">
        <v>108</v>
      </c>
      <c r="P2938" t="s">
        <v>1232</v>
      </c>
      <c r="Q2938" s="8">
        <v>702000</v>
      </c>
      <c r="R2938">
        <v>2</v>
      </c>
      <c r="S2938" s="8">
        <f>Table3[[#This Row],[Harga]]*Table3[[#This Row],[Quantity]]</f>
        <v>1404000</v>
      </c>
      <c r="T2938">
        <v>0.2</v>
      </c>
      <c r="U2938" s="8">
        <f>Table3[[#This Row],[Discount]]*Table3[[#This Row],[Revenue]]</f>
        <v>280800</v>
      </c>
      <c r="V2938" s="8">
        <f>Table3[[#This Row],[Revenue]]-Table3[[#This Row],[Total Discount]]</f>
        <v>1123200</v>
      </c>
    </row>
    <row r="2939" spans="1:22" x14ac:dyDescent="0.35">
      <c r="A2939">
        <v>2935</v>
      </c>
      <c r="B2939" t="s">
        <v>6705</v>
      </c>
      <c r="C2939" s="5">
        <v>42442</v>
      </c>
      <c r="D2939" s="6">
        <v>2016</v>
      </c>
      <c r="E2939" s="5" t="s">
        <v>159</v>
      </c>
      <c r="F2939" s="7">
        <v>13</v>
      </c>
      <c r="G2939" t="s">
        <v>51</v>
      </c>
      <c r="H2939" t="s">
        <v>25</v>
      </c>
      <c r="I2939" t="s">
        <v>3056</v>
      </c>
      <c r="J2939" t="s">
        <v>37</v>
      </c>
      <c r="K2939" t="s">
        <v>113</v>
      </c>
      <c r="L2939">
        <v>94109</v>
      </c>
      <c r="M2939" t="s">
        <v>834</v>
      </c>
      <c r="N2939" t="s">
        <v>30</v>
      </c>
      <c r="O2939" t="s">
        <v>55</v>
      </c>
      <c r="P2939" t="s">
        <v>835</v>
      </c>
      <c r="Q2939" s="8">
        <v>57000</v>
      </c>
      <c r="R2939">
        <v>2</v>
      </c>
      <c r="S2939" s="8">
        <f>Table3[[#This Row],[Harga]]*Table3[[#This Row],[Quantity]]</f>
        <v>114000</v>
      </c>
      <c r="T2939">
        <v>0</v>
      </c>
      <c r="U2939" s="8">
        <f>Table3[[#This Row],[Discount]]*Table3[[#This Row],[Revenue]]</f>
        <v>0</v>
      </c>
      <c r="V2939" s="8">
        <f>Table3[[#This Row],[Revenue]]-Table3[[#This Row],[Total Discount]]</f>
        <v>114000</v>
      </c>
    </row>
    <row r="2940" spans="1:22" x14ac:dyDescent="0.35">
      <c r="A2940">
        <v>2936</v>
      </c>
      <c r="B2940" t="s">
        <v>6706</v>
      </c>
      <c r="C2940" s="5">
        <v>41928</v>
      </c>
      <c r="D2940" s="6">
        <v>2014</v>
      </c>
      <c r="E2940" s="5" t="s">
        <v>44</v>
      </c>
      <c r="F2940" s="7">
        <v>16</v>
      </c>
      <c r="G2940" t="s">
        <v>67</v>
      </c>
      <c r="H2940" t="s">
        <v>139</v>
      </c>
      <c r="I2940" t="s">
        <v>979</v>
      </c>
      <c r="J2940" t="s">
        <v>27</v>
      </c>
      <c r="K2940" t="s">
        <v>193</v>
      </c>
      <c r="L2940">
        <v>94110</v>
      </c>
      <c r="M2940" t="s">
        <v>6707</v>
      </c>
      <c r="N2940" t="s">
        <v>40</v>
      </c>
      <c r="O2940" t="s">
        <v>71</v>
      </c>
      <c r="P2940" t="s">
        <v>6708</v>
      </c>
      <c r="Q2940" s="8">
        <v>15000</v>
      </c>
      <c r="R2940">
        <v>3</v>
      </c>
      <c r="S2940" s="8">
        <f>Table3[[#This Row],[Harga]]*Table3[[#This Row],[Quantity]]</f>
        <v>45000</v>
      </c>
      <c r="T2940">
        <v>0.2</v>
      </c>
      <c r="U2940" s="8">
        <f>Table3[[#This Row],[Discount]]*Table3[[#This Row],[Revenue]]</f>
        <v>9000</v>
      </c>
      <c r="V2940" s="8">
        <f>Table3[[#This Row],[Revenue]]-Table3[[#This Row],[Total Discount]]</f>
        <v>36000</v>
      </c>
    </row>
    <row r="2941" spans="1:22" x14ac:dyDescent="0.35">
      <c r="A2941">
        <v>2937</v>
      </c>
      <c r="B2941" t="s">
        <v>6709</v>
      </c>
      <c r="C2941" s="5">
        <v>43016</v>
      </c>
      <c r="D2941" s="6">
        <v>2017</v>
      </c>
      <c r="E2941" s="5" t="s">
        <v>44</v>
      </c>
      <c r="F2941" s="7">
        <v>8</v>
      </c>
      <c r="G2941" t="s">
        <v>24</v>
      </c>
      <c r="H2941" t="s">
        <v>25</v>
      </c>
      <c r="I2941" t="s">
        <v>6710</v>
      </c>
      <c r="J2941" t="s">
        <v>37</v>
      </c>
      <c r="K2941" t="s">
        <v>519</v>
      </c>
      <c r="L2941">
        <v>2920</v>
      </c>
      <c r="M2941" t="s">
        <v>3714</v>
      </c>
      <c r="N2941" t="s">
        <v>40</v>
      </c>
      <c r="O2941" t="s">
        <v>84</v>
      </c>
      <c r="P2941" t="s">
        <v>3715</v>
      </c>
      <c r="Q2941" s="8">
        <v>86000</v>
      </c>
      <c r="R2941">
        <v>1</v>
      </c>
      <c r="S2941" s="8">
        <f>Table3[[#This Row],[Harga]]*Table3[[#This Row],[Quantity]]</f>
        <v>86000</v>
      </c>
      <c r="T2941">
        <v>0</v>
      </c>
      <c r="U2941" s="8">
        <f>Table3[[#This Row],[Discount]]*Table3[[#This Row],[Revenue]]</f>
        <v>0</v>
      </c>
      <c r="V2941" s="8">
        <f>Table3[[#This Row],[Revenue]]-Table3[[#This Row],[Total Discount]]</f>
        <v>86000</v>
      </c>
    </row>
    <row r="2942" spans="1:22" x14ac:dyDescent="0.35">
      <c r="A2942">
        <v>2938</v>
      </c>
      <c r="B2942" t="s">
        <v>6711</v>
      </c>
      <c r="C2942" s="5">
        <v>42131</v>
      </c>
      <c r="D2942" s="6">
        <v>2015</v>
      </c>
      <c r="E2942" s="5" t="s">
        <v>87</v>
      </c>
      <c r="F2942" s="7">
        <v>7</v>
      </c>
      <c r="G2942" t="s">
        <v>51</v>
      </c>
      <c r="H2942" t="s">
        <v>25</v>
      </c>
      <c r="I2942" t="s">
        <v>2123</v>
      </c>
      <c r="J2942" t="s">
        <v>27</v>
      </c>
      <c r="K2942" t="s">
        <v>651</v>
      </c>
      <c r="L2942">
        <v>42301</v>
      </c>
      <c r="M2942" t="s">
        <v>6712</v>
      </c>
      <c r="N2942" t="s">
        <v>40</v>
      </c>
      <c r="O2942" t="s">
        <v>63</v>
      </c>
      <c r="P2942" t="s">
        <v>6713</v>
      </c>
      <c r="Q2942" s="8">
        <v>46000</v>
      </c>
      <c r="R2942">
        <v>2</v>
      </c>
      <c r="S2942" s="8">
        <f>Table3[[#This Row],[Harga]]*Table3[[#This Row],[Quantity]]</f>
        <v>92000</v>
      </c>
      <c r="T2942">
        <v>0</v>
      </c>
      <c r="U2942" s="8">
        <f>Table3[[#This Row],[Discount]]*Table3[[#This Row],[Revenue]]</f>
        <v>0</v>
      </c>
      <c r="V2942" s="8">
        <f>Table3[[#This Row],[Revenue]]-Table3[[#This Row],[Total Discount]]</f>
        <v>92000</v>
      </c>
    </row>
    <row r="2943" spans="1:22" x14ac:dyDescent="0.35">
      <c r="A2943">
        <v>2939</v>
      </c>
      <c r="B2943" t="s">
        <v>6714</v>
      </c>
      <c r="C2943" s="5">
        <v>42474</v>
      </c>
      <c r="D2943" s="6">
        <v>2016</v>
      </c>
      <c r="E2943" s="5" t="s">
        <v>58</v>
      </c>
      <c r="F2943" s="7">
        <v>14</v>
      </c>
      <c r="G2943" t="s">
        <v>35</v>
      </c>
      <c r="H2943" t="s">
        <v>25</v>
      </c>
      <c r="I2943" t="s">
        <v>6055</v>
      </c>
      <c r="J2943" t="s">
        <v>27</v>
      </c>
      <c r="K2943" t="s">
        <v>69</v>
      </c>
      <c r="L2943">
        <v>21215</v>
      </c>
      <c r="M2943" t="s">
        <v>5147</v>
      </c>
      <c r="N2943" t="s">
        <v>40</v>
      </c>
      <c r="O2943" t="s">
        <v>71</v>
      </c>
      <c r="P2943" t="s">
        <v>5148</v>
      </c>
      <c r="Q2943" s="8">
        <v>12000</v>
      </c>
      <c r="R2943">
        <v>2</v>
      </c>
      <c r="S2943" s="8">
        <f>Table3[[#This Row],[Harga]]*Table3[[#This Row],[Quantity]]</f>
        <v>24000</v>
      </c>
      <c r="T2943">
        <v>0</v>
      </c>
      <c r="U2943" s="8">
        <f>Table3[[#This Row],[Discount]]*Table3[[#This Row],[Revenue]]</f>
        <v>0</v>
      </c>
      <c r="V2943" s="8">
        <f>Table3[[#This Row],[Revenue]]-Table3[[#This Row],[Total Discount]]</f>
        <v>24000</v>
      </c>
    </row>
    <row r="2944" spans="1:22" x14ac:dyDescent="0.35">
      <c r="A2944">
        <v>2940</v>
      </c>
      <c r="B2944" t="s">
        <v>6715</v>
      </c>
      <c r="C2944" s="5">
        <v>42695</v>
      </c>
      <c r="D2944" s="6">
        <v>2016</v>
      </c>
      <c r="E2944" s="5" t="s">
        <v>23</v>
      </c>
      <c r="F2944" s="7">
        <v>21</v>
      </c>
      <c r="G2944" t="s">
        <v>35</v>
      </c>
      <c r="H2944" t="s">
        <v>139</v>
      </c>
      <c r="I2944" t="s">
        <v>5489</v>
      </c>
      <c r="J2944" t="s">
        <v>27</v>
      </c>
      <c r="K2944" t="s">
        <v>100</v>
      </c>
      <c r="L2944">
        <v>60610</v>
      </c>
      <c r="M2944" t="s">
        <v>1580</v>
      </c>
      <c r="N2944" t="s">
        <v>40</v>
      </c>
      <c r="O2944" t="s">
        <v>63</v>
      </c>
      <c r="P2944" t="s">
        <v>1581</v>
      </c>
      <c r="Q2944" s="8">
        <v>193000</v>
      </c>
      <c r="R2944">
        <v>1</v>
      </c>
      <c r="S2944" s="8">
        <f>Table3[[#This Row],[Harga]]*Table3[[#This Row],[Quantity]]</f>
        <v>193000</v>
      </c>
      <c r="T2944">
        <v>0.2</v>
      </c>
      <c r="U2944" s="8">
        <f>Table3[[#This Row],[Discount]]*Table3[[#This Row],[Revenue]]</f>
        <v>38600</v>
      </c>
      <c r="V2944" s="8">
        <f>Table3[[#This Row],[Revenue]]-Table3[[#This Row],[Total Discount]]</f>
        <v>154400</v>
      </c>
    </row>
    <row r="2945" spans="1:22" x14ac:dyDescent="0.35">
      <c r="A2945">
        <v>2941</v>
      </c>
      <c r="B2945" t="s">
        <v>6716</v>
      </c>
      <c r="C2945" s="5">
        <v>42988</v>
      </c>
      <c r="D2945" s="6">
        <v>2017</v>
      </c>
      <c r="E2945" s="5" t="s">
        <v>111</v>
      </c>
      <c r="F2945" s="7">
        <v>10</v>
      </c>
      <c r="G2945" t="s">
        <v>51</v>
      </c>
      <c r="H2945" t="s">
        <v>25</v>
      </c>
      <c r="I2945" t="s">
        <v>6009</v>
      </c>
      <c r="J2945" t="s">
        <v>27</v>
      </c>
      <c r="K2945" t="s">
        <v>369</v>
      </c>
      <c r="L2945">
        <v>30318</v>
      </c>
      <c r="M2945" t="s">
        <v>2392</v>
      </c>
      <c r="N2945" t="s">
        <v>40</v>
      </c>
      <c r="O2945" t="s">
        <v>71</v>
      </c>
      <c r="P2945" t="s">
        <v>2393</v>
      </c>
      <c r="Q2945" s="8">
        <v>3000</v>
      </c>
      <c r="R2945">
        <v>1</v>
      </c>
      <c r="S2945" s="8">
        <f>Table3[[#This Row],[Harga]]*Table3[[#This Row],[Quantity]]</f>
        <v>3000</v>
      </c>
      <c r="T2945">
        <v>0</v>
      </c>
      <c r="U2945" s="8">
        <f>Table3[[#This Row],[Discount]]*Table3[[#This Row],[Revenue]]</f>
        <v>0</v>
      </c>
      <c r="V2945" s="8">
        <f>Table3[[#This Row],[Revenue]]-Table3[[#This Row],[Total Discount]]</f>
        <v>3000</v>
      </c>
    </row>
    <row r="2946" spans="1:22" x14ac:dyDescent="0.35">
      <c r="A2946">
        <v>2942</v>
      </c>
      <c r="B2946" t="s">
        <v>6717</v>
      </c>
      <c r="C2946" s="5">
        <v>42987</v>
      </c>
      <c r="D2946" s="6">
        <v>2017</v>
      </c>
      <c r="E2946" s="5" t="s">
        <v>111</v>
      </c>
      <c r="F2946" s="7">
        <v>9</v>
      </c>
      <c r="G2946" t="s">
        <v>24</v>
      </c>
      <c r="H2946" t="s">
        <v>139</v>
      </c>
      <c r="I2946" t="s">
        <v>2423</v>
      </c>
      <c r="J2946" t="s">
        <v>37</v>
      </c>
      <c r="K2946" t="s">
        <v>354</v>
      </c>
      <c r="L2946">
        <v>90036</v>
      </c>
      <c r="M2946" t="s">
        <v>3472</v>
      </c>
      <c r="N2946" t="s">
        <v>40</v>
      </c>
      <c r="O2946" t="s">
        <v>84</v>
      </c>
      <c r="P2946" t="s">
        <v>3473</v>
      </c>
      <c r="Q2946" s="8">
        <v>200000</v>
      </c>
      <c r="R2946">
        <v>3</v>
      </c>
      <c r="S2946" s="8">
        <f>Table3[[#This Row],[Harga]]*Table3[[#This Row],[Quantity]]</f>
        <v>600000</v>
      </c>
      <c r="T2946">
        <v>0</v>
      </c>
      <c r="U2946" s="8">
        <f>Table3[[#This Row],[Discount]]*Table3[[#This Row],[Revenue]]</f>
        <v>0</v>
      </c>
      <c r="V2946" s="8">
        <f>Table3[[#This Row],[Revenue]]-Table3[[#This Row],[Total Discount]]</f>
        <v>600000</v>
      </c>
    </row>
    <row r="2947" spans="1:22" x14ac:dyDescent="0.35">
      <c r="A2947">
        <v>2943</v>
      </c>
      <c r="B2947" t="s">
        <v>6718</v>
      </c>
      <c r="C2947" s="5">
        <v>41944</v>
      </c>
      <c r="D2947" s="6">
        <v>2014</v>
      </c>
      <c r="E2947" s="5" t="s">
        <v>23</v>
      </c>
      <c r="F2947" s="7">
        <v>1</v>
      </c>
      <c r="G2947" t="s">
        <v>51</v>
      </c>
      <c r="H2947" t="s">
        <v>59</v>
      </c>
      <c r="I2947" t="s">
        <v>2516</v>
      </c>
      <c r="J2947" t="s">
        <v>75</v>
      </c>
      <c r="K2947" t="s">
        <v>76</v>
      </c>
      <c r="L2947">
        <v>90049</v>
      </c>
      <c r="M2947" t="s">
        <v>6596</v>
      </c>
      <c r="N2947" t="s">
        <v>40</v>
      </c>
      <c r="O2947" t="s">
        <v>41</v>
      </c>
      <c r="P2947" t="s">
        <v>6597</v>
      </c>
      <c r="Q2947" s="8">
        <v>45000</v>
      </c>
      <c r="R2947">
        <v>3</v>
      </c>
      <c r="S2947" s="8">
        <f>Table3[[#This Row],[Harga]]*Table3[[#This Row],[Quantity]]</f>
        <v>135000</v>
      </c>
      <c r="T2947">
        <v>0</v>
      </c>
      <c r="U2947" s="8">
        <f>Table3[[#This Row],[Discount]]*Table3[[#This Row],[Revenue]]</f>
        <v>0</v>
      </c>
      <c r="V2947" s="8">
        <f>Table3[[#This Row],[Revenue]]-Table3[[#This Row],[Total Discount]]</f>
        <v>135000</v>
      </c>
    </row>
    <row r="2948" spans="1:22" x14ac:dyDescent="0.35">
      <c r="A2948">
        <v>2944</v>
      </c>
      <c r="B2948" t="s">
        <v>6719</v>
      </c>
      <c r="C2948" s="5">
        <v>42463</v>
      </c>
      <c r="D2948" s="6">
        <v>2016</v>
      </c>
      <c r="E2948" s="5" t="s">
        <v>58</v>
      </c>
      <c r="F2948" s="7">
        <v>3</v>
      </c>
      <c r="G2948" t="s">
        <v>24</v>
      </c>
      <c r="H2948" t="s">
        <v>59</v>
      </c>
      <c r="I2948" t="s">
        <v>94</v>
      </c>
      <c r="J2948" t="s">
        <v>27</v>
      </c>
      <c r="K2948" t="s">
        <v>28</v>
      </c>
      <c r="L2948">
        <v>47374</v>
      </c>
      <c r="M2948" t="s">
        <v>6720</v>
      </c>
      <c r="N2948" t="s">
        <v>30</v>
      </c>
      <c r="O2948" t="s">
        <v>55</v>
      </c>
      <c r="P2948" t="s">
        <v>6721</v>
      </c>
      <c r="Q2948" s="8">
        <v>72000</v>
      </c>
      <c r="R2948">
        <v>4</v>
      </c>
      <c r="S2948" s="8">
        <f>Table3[[#This Row],[Harga]]*Table3[[#This Row],[Quantity]]</f>
        <v>288000</v>
      </c>
      <c r="T2948">
        <v>0</v>
      </c>
      <c r="U2948" s="8">
        <f>Table3[[#This Row],[Discount]]*Table3[[#This Row],[Revenue]]</f>
        <v>0</v>
      </c>
      <c r="V2948" s="8">
        <f>Table3[[#This Row],[Revenue]]-Table3[[#This Row],[Total Discount]]</f>
        <v>288000</v>
      </c>
    </row>
    <row r="2949" spans="1:22" x14ac:dyDescent="0.35">
      <c r="A2949">
        <v>2945</v>
      </c>
      <c r="B2949" t="s">
        <v>6722</v>
      </c>
      <c r="C2949" s="5">
        <v>42747</v>
      </c>
      <c r="D2949" s="6">
        <v>2017</v>
      </c>
      <c r="E2949" s="5" t="s">
        <v>115</v>
      </c>
      <c r="F2949" s="7">
        <v>12</v>
      </c>
      <c r="G2949" t="s">
        <v>67</v>
      </c>
      <c r="H2949" t="s">
        <v>139</v>
      </c>
      <c r="I2949" t="s">
        <v>1561</v>
      </c>
      <c r="J2949" t="s">
        <v>37</v>
      </c>
      <c r="K2949" t="s">
        <v>369</v>
      </c>
      <c r="L2949">
        <v>94110</v>
      </c>
      <c r="M2949" t="s">
        <v>2994</v>
      </c>
      <c r="N2949" t="s">
        <v>40</v>
      </c>
      <c r="O2949" t="s">
        <v>143</v>
      </c>
      <c r="P2949" t="s">
        <v>405</v>
      </c>
      <c r="Q2949" s="8">
        <v>30000</v>
      </c>
      <c r="R2949">
        <v>1</v>
      </c>
      <c r="S2949" s="8">
        <f>Table3[[#This Row],[Harga]]*Table3[[#This Row],[Quantity]]</f>
        <v>30000</v>
      </c>
      <c r="T2949">
        <v>0</v>
      </c>
      <c r="U2949" s="8">
        <f>Table3[[#This Row],[Discount]]*Table3[[#This Row],[Revenue]]</f>
        <v>0</v>
      </c>
      <c r="V2949" s="8">
        <f>Table3[[#This Row],[Revenue]]-Table3[[#This Row],[Total Discount]]</f>
        <v>30000</v>
      </c>
    </row>
    <row r="2950" spans="1:22" x14ac:dyDescent="0.35">
      <c r="A2950">
        <v>2946</v>
      </c>
      <c r="B2950" t="s">
        <v>6723</v>
      </c>
      <c r="C2950" s="5">
        <v>42328</v>
      </c>
      <c r="D2950" s="6">
        <v>2015</v>
      </c>
      <c r="E2950" s="5" t="s">
        <v>23</v>
      </c>
      <c r="F2950" s="7">
        <v>20</v>
      </c>
      <c r="G2950" t="s">
        <v>35</v>
      </c>
      <c r="H2950" t="s">
        <v>25</v>
      </c>
      <c r="I2950" t="s">
        <v>3342</v>
      </c>
      <c r="J2950" t="s">
        <v>75</v>
      </c>
      <c r="K2950" t="s">
        <v>248</v>
      </c>
      <c r="L2950">
        <v>94122</v>
      </c>
      <c r="M2950" t="s">
        <v>1031</v>
      </c>
      <c r="N2950" t="s">
        <v>40</v>
      </c>
      <c r="O2950" t="s">
        <v>71</v>
      </c>
      <c r="P2950" t="s">
        <v>1032</v>
      </c>
      <c r="Q2950" s="8">
        <v>11000</v>
      </c>
      <c r="R2950">
        <v>9</v>
      </c>
      <c r="S2950" s="8">
        <f>Table3[[#This Row],[Harga]]*Table3[[#This Row],[Quantity]]</f>
        <v>99000</v>
      </c>
      <c r="T2950">
        <v>0.2</v>
      </c>
      <c r="U2950" s="8">
        <f>Table3[[#This Row],[Discount]]*Table3[[#This Row],[Revenue]]</f>
        <v>19800</v>
      </c>
      <c r="V2950" s="8">
        <f>Table3[[#This Row],[Revenue]]-Table3[[#This Row],[Total Discount]]</f>
        <v>79200</v>
      </c>
    </row>
    <row r="2951" spans="1:22" x14ac:dyDescent="0.35">
      <c r="A2951">
        <v>2947</v>
      </c>
      <c r="B2951" t="s">
        <v>6724</v>
      </c>
      <c r="C2951" s="5">
        <v>42701</v>
      </c>
      <c r="D2951" s="6">
        <v>2016</v>
      </c>
      <c r="E2951" s="5" t="s">
        <v>23</v>
      </c>
      <c r="F2951" s="7">
        <v>27</v>
      </c>
      <c r="G2951" t="s">
        <v>67</v>
      </c>
      <c r="H2951" t="s">
        <v>139</v>
      </c>
      <c r="I2951" t="s">
        <v>1623</v>
      </c>
      <c r="J2951" t="s">
        <v>37</v>
      </c>
      <c r="K2951" t="s">
        <v>188</v>
      </c>
      <c r="L2951">
        <v>7090</v>
      </c>
      <c r="M2951" t="s">
        <v>3002</v>
      </c>
      <c r="N2951" t="s">
        <v>30</v>
      </c>
      <c r="O2951" t="s">
        <v>55</v>
      </c>
      <c r="P2951" t="s">
        <v>3003</v>
      </c>
      <c r="Q2951" s="8">
        <v>32000</v>
      </c>
      <c r="R2951">
        <v>3</v>
      </c>
      <c r="S2951" s="8">
        <f>Table3[[#This Row],[Harga]]*Table3[[#This Row],[Quantity]]</f>
        <v>96000</v>
      </c>
      <c r="T2951">
        <v>0</v>
      </c>
      <c r="U2951" s="8">
        <f>Table3[[#This Row],[Discount]]*Table3[[#This Row],[Revenue]]</f>
        <v>0</v>
      </c>
      <c r="V2951" s="8">
        <f>Table3[[#This Row],[Revenue]]-Table3[[#This Row],[Total Discount]]</f>
        <v>96000</v>
      </c>
    </row>
    <row r="2952" spans="1:22" x14ac:dyDescent="0.35">
      <c r="A2952">
        <v>2948</v>
      </c>
      <c r="B2952" t="s">
        <v>6725</v>
      </c>
      <c r="C2952" s="5">
        <v>43045</v>
      </c>
      <c r="D2952" s="6">
        <v>2017</v>
      </c>
      <c r="E2952" s="5" t="s">
        <v>23</v>
      </c>
      <c r="F2952" s="7">
        <v>6</v>
      </c>
      <c r="G2952" t="s">
        <v>24</v>
      </c>
      <c r="H2952" t="s">
        <v>139</v>
      </c>
      <c r="I2952" t="s">
        <v>447</v>
      </c>
      <c r="J2952" t="s">
        <v>75</v>
      </c>
      <c r="K2952" t="s">
        <v>151</v>
      </c>
      <c r="L2952">
        <v>94122</v>
      </c>
      <c r="M2952" t="s">
        <v>813</v>
      </c>
      <c r="N2952" t="s">
        <v>40</v>
      </c>
      <c r="O2952" t="s">
        <v>63</v>
      </c>
      <c r="P2952" t="s">
        <v>814</v>
      </c>
      <c r="Q2952" s="8">
        <v>140000</v>
      </c>
      <c r="R2952">
        <v>3</v>
      </c>
      <c r="S2952" s="8">
        <f>Table3[[#This Row],[Harga]]*Table3[[#This Row],[Quantity]]</f>
        <v>420000</v>
      </c>
      <c r="T2952">
        <v>0</v>
      </c>
      <c r="U2952" s="8">
        <f>Table3[[#This Row],[Discount]]*Table3[[#This Row],[Revenue]]</f>
        <v>0</v>
      </c>
      <c r="V2952" s="8">
        <f>Table3[[#This Row],[Revenue]]-Table3[[#This Row],[Total Discount]]</f>
        <v>420000</v>
      </c>
    </row>
    <row r="2953" spans="1:22" x14ac:dyDescent="0.35">
      <c r="A2953">
        <v>2949</v>
      </c>
      <c r="B2953" t="s">
        <v>6726</v>
      </c>
      <c r="C2953" s="5">
        <v>42706</v>
      </c>
      <c r="D2953" s="6">
        <v>2016</v>
      </c>
      <c r="E2953" s="5" t="s">
        <v>66</v>
      </c>
      <c r="F2953" s="7">
        <v>2</v>
      </c>
      <c r="G2953" t="s">
        <v>51</v>
      </c>
      <c r="H2953" t="s">
        <v>139</v>
      </c>
      <c r="I2953" t="s">
        <v>2423</v>
      </c>
      <c r="J2953" t="s">
        <v>37</v>
      </c>
      <c r="K2953" t="s">
        <v>324</v>
      </c>
      <c r="L2953">
        <v>95123</v>
      </c>
      <c r="M2953" t="s">
        <v>3336</v>
      </c>
      <c r="N2953" t="s">
        <v>40</v>
      </c>
      <c r="O2953" t="s">
        <v>71</v>
      </c>
      <c r="P2953" t="s">
        <v>3337</v>
      </c>
      <c r="Q2953" s="8">
        <v>10000</v>
      </c>
      <c r="R2953">
        <v>2</v>
      </c>
      <c r="S2953" s="8">
        <f>Table3[[#This Row],[Harga]]*Table3[[#This Row],[Quantity]]</f>
        <v>20000</v>
      </c>
      <c r="T2953">
        <v>0.2</v>
      </c>
      <c r="U2953" s="8">
        <f>Table3[[#This Row],[Discount]]*Table3[[#This Row],[Revenue]]</f>
        <v>4000</v>
      </c>
      <c r="V2953" s="8">
        <f>Table3[[#This Row],[Revenue]]-Table3[[#This Row],[Total Discount]]</f>
        <v>16000</v>
      </c>
    </row>
    <row r="2954" spans="1:22" x14ac:dyDescent="0.35">
      <c r="A2954">
        <v>2950</v>
      </c>
      <c r="B2954" t="s">
        <v>6727</v>
      </c>
      <c r="C2954" s="5">
        <v>42721</v>
      </c>
      <c r="D2954" s="6">
        <v>2016</v>
      </c>
      <c r="E2954" s="5" t="s">
        <v>66</v>
      </c>
      <c r="F2954" s="7">
        <v>17</v>
      </c>
      <c r="G2954" t="s">
        <v>35</v>
      </c>
      <c r="H2954" t="s">
        <v>25</v>
      </c>
      <c r="I2954" t="s">
        <v>3978</v>
      </c>
      <c r="J2954" t="s">
        <v>75</v>
      </c>
      <c r="K2954" t="s">
        <v>76</v>
      </c>
      <c r="L2954">
        <v>98115</v>
      </c>
      <c r="M2954" t="s">
        <v>452</v>
      </c>
      <c r="N2954" t="s">
        <v>40</v>
      </c>
      <c r="O2954" t="s">
        <v>84</v>
      </c>
      <c r="P2954" t="s">
        <v>453</v>
      </c>
      <c r="Q2954" s="8">
        <v>38000</v>
      </c>
      <c r="R2954">
        <v>3</v>
      </c>
      <c r="S2954" s="8">
        <f>Table3[[#This Row],[Harga]]*Table3[[#This Row],[Quantity]]</f>
        <v>114000</v>
      </c>
      <c r="T2954">
        <v>0</v>
      </c>
      <c r="U2954" s="8">
        <f>Table3[[#This Row],[Discount]]*Table3[[#This Row],[Revenue]]</f>
        <v>0</v>
      </c>
      <c r="V2954" s="8">
        <f>Table3[[#This Row],[Revenue]]-Table3[[#This Row],[Total Discount]]</f>
        <v>114000</v>
      </c>
    </row>
    <row r="2955" spans="1:22" x14ac:dyDescent="0.35">
      <c r="A2955">
        <v>2951</v>
      </c>
      <c r="B2955" t="s">
        <v>6728</v>
      </c>
      <c r="C2955" s="5">
        <v>41875</v>
      </c>
      <c r="D2955" s="6">
        <v>2014</v>
      </c>
      <c r="E2955" s="5" t="s">
        <v>93</v>
      </c>
      <c r="F2955" s="7">
        <v>24</v>
      </c>
      <c r="G2955" t="s">
        <v>24</v>
      </c>
      <c r="H2955" t="s">
        <v>131</v>
      </c>
      <c r="I2955" t="s">
        <v>345</v>
      </c>
      <c r="J2955" t="s">
        <v>37</v>
      </c>
      <c r="K2955" t="s">
        <v>53</v>
      </c>
      <c r="L2955">
        <v>42301</v>
      </c>
      <c r="M2955" t="s">
        <v>6729</v>
      </c>
      <c r="N2955" t="s">
        <v>40</v>
      </c>
      <c r="O2955" t="s">
        <v>790</v>
      </c>
      <c r="P2955" t="s">
        <v>6730</v>
      </c>
      <c r="Q2955" s="8">
        <v>26000</v>
      </c>
      <c r="R2955">
        <v>3</v>
      </c>
      <c r="S2955" s="8">
        <f>Table3[[#This Row],[Harga]]*Table3[[#This Row],[Quantity]]</f>
        <v>78000</v>
      </c>
      <c r="T2955">
        <v>0</v>
      </c>
      <c r="U2955" s="8">
        <f>Table3[[#This Row],[Discount]]*Table3[[#This Row],[Revenue]]</f>
        <v>0</v>
      </c>
      <c r="V2955" s="8">
        <f>Table3[[#This Row],[Revenue]]-Table3[[#This Row],[Total Discount]]</f>
        <v>78000</v>
      </c>
    </row>
    <row r="2956" spans="1:22" x14ac:dyDescent="0.35">
      <c r="A2956">
        <v>2952</v>
      </c>
      <c r="B2956" t="s">
        <v>6731</v>
      </c>
      <c r="C2956" s="5">
        <v>42264</v>
      </c>
      <c r="D2956" s="6">
        <v>2015</v>
      </c>
      <c r="E2956" s="5" t="s">
        <v>111</v>
      </c>
      <c r="F2956" s="7">
        <v>17</v>
      </c>
      <c r="G2956" t="s">
        <v>67</v>
      </c>
      <c r="H2956" t="s">
        <v>139</v>
      </c>
      <c r="I2956" t="s">
        <v>5074</v>
      </c>
      <c r="J2956" t="s">
        <v>27</v>
      </c>
      <c r="K2956" t="s">
        <v>500</v>
      </c>
      <c r="L2956">
        <v>10035</v>
      </c>
      <c r="M2956" t="s">
        <v>2158</v>
      </c>
      <c r="N2956" t="s">
        <v>40</v>
      </c>
      <c r="O2956" t="s">
        <v>84</v>
      </c>
      <c r="P2956" t="s">
        <v>2159</v>
      </c>
      <c r="Q2956" s="8">
        <v>15000</v>
      </c>
      <c r="R2956">
        <v>5</v>
      </c>
      <c r="S2956" s="8">
        <f>Table3[[#This Row],[Harga]]*Table3[[#This Row],[Quantity]]</f>
        <v>75000</v>
      </c>
      <c r="T2956">
        <v>0</v>
      </c>
      <c r="U2956" s="8">
        <f>Table3[[#This Row],[Discount]]*Table3[[#This Row],[Revenue]]</f>
        <v>0</v>
      </c>
      <c r="V2956" s="8">
        <f>Table3[[#This Row],[Revenue]]-Table3[[#This Row],[Total Discount]]</f>
        <v>75000</v>
      </c>
    </row>
    <row r="2957" spans="1:22" x14ac:dyDescent="0.35">
      <c r="A2957">
        <v>2953</v>
      </c>
      <c r="B2957" t="s">
        <v>6732</v>
      </c>
      <c r="C2957" s="5">
        <v>42700</v>
      </c>
      <c r="D2957" s="6">
        <v>2016</v>
      </c>
      <c r="E2957" s="5" t="s">
        <v>23</v>
      </c>
      <c r="F2957" s="7">
        <v>26</v>
      </c>
      <c r="G2957" t="s">
        <v>67</v>
      </c>
      <c r="H2957" t="s">
        <v>25</v>
      </c>
      <c r="I2957" t="s">
        <v>761</v>
      </c>
      <c r="J2957" t="s">
        <v>37</v>
      </c>
      <c r="K2957" t="s">
        <v>329</v>
      </c>
      <c r="L2957">
        <v>10011</v>
      </c>
      <c r="M2957" t="s">
        <v>2321</v>
      </c>
      <c r="N2957" t="s">
        <v>30</v>
      </c>
      <c r="O2957" t="s">
        <v>48</v>
      </c>
      <c r="P2957" t="s">
        <v>2322</v>
      </c>
      <c r="Q2957" s="8">
        <v>653000</v>
      </c>
      <c r="R2957">
        <v>2</v>
      </c>
      <c r="S2957" s="8">
        <f>Table3[[#This Row],[Harga]]*Table3[[#This Row],[Quantity]]</f>
        <v>1306000</v>
      </c>
      <c r="T2957">
        <v>0.4</v>
      </c>
      <c r="U2957" s="8">
        <f>Table3[[#This Row],[Discount]]*Table3[[#This Row],[Revenue]]</f>
        <v>522400</v>
      </c>
      <c r="V2957" s="8">
        <f>Table3[[#This Row],[Revenue]]-Table3[[#This Row],[Total Discount]]</f>
        <v>783600</v>
      </c>
    </row>
    <row r="2958" spans="1:22" x14ac:dyDescent="0.35">
      <c r="A2958">
        <v>2954</v>
      </c>
      <c r="B2958" t="s">
        <v>6733</v>
      </c>
      <c r="C2958" s="5">
        <v>43058</v>
      </c>
      <c r="D2958" s="6">
        <v>2017</v>
      </c>
      <c r="E2958" s="5" t="s">
        <v>23</v>
      </c>
      <c r="F2958" s="7">
        <v>19</v>
      </c>
      <c r="G2958" t="s">
        <v>35</v>
      </c>
      <c r="H2958" t="s">
        <v>139</v>
      </c>
      <c r="I2958" t="s">
        <v>3303</v>
      </c>
      <c r="J2958" t="s">
        <v>27</v>
      </c>
      <c r="K2958" t="s">
        <v>82</v>
      </c>
      <c r="L2958">
        <v>22153</v>
      </c>
      <c r="M2958" t="s">
        <v>3233</v>
      </c>
      <c r="N2958" t="s">
        <v>40</v>
      </c>
      <c r="O2958" t="s">
        <v>96</v>
      </c>
      <c r="P2958" t="s">
        <v>3234</v>
      </c>
      <c r="Q2958" s="8">
        <v>14000</v>
      </c>
      <c r="R2958">
        <v>7</v>
      </c>
      <c r="S2958" s="8">
        <f>Table3[[#This Row],[Harga]]*Table3[[#This Row],[Quantity]]</f>
        <v>98000</v>
      </c>
      <c r="T2958">
        <v>0</v>
      </c>
      <c r="U2958" s="8">
        <f>Table3[[#This Row],[Discount]]*Table3[[#This Row],[Revenue]]</f>
        <v>0</v>
      </c>
      <c r="V2958" s="8">
        <f>Table3[[#This Row],[Revenue]]-Table3[[#This Row],[Total Discount]]</f>
        <v>98000</v>
      </c>
    </row>
    <row r="2959" spans="1:22" x14ac:dyDescent="0.35">
      <c r="A2959">
        <v>2955</v>
      </c>
      <c r="B2959" t="s">
        <v>6734</v>
      </c>
      <c r="C2959" s="5">
        <v>42889</v>
      </c>
      <c r="D2959" s="6">
        <v>2017</v>
      </c>
      <c r="E2959" s="5" t="s">
        <v>34</v>
      </c>
      <c r="F2959" s="7">
        <v>3</v>
      </c>
      <c r="G2959" t="s">
        <v>51</v>
      </c>
      <c r="H2959" t="s">
        <v>131</v>
      </c>
      <c r="I2959" t="s">
        <v>1147</v>
      </c>
      <c r="J2959" t="s">
        <v>37</v>
      </c>
      <c r="K2959" t="s">
        <v>354</v>
      </c>
      <c r="L2959">
        <v>98226</v>
      </c>
      <c r="M2959" t="s">
        <v>2373</v>
      </c>
      <c r="N2959" t="s">
        <v>135</v>
      </c>
      <c r="O2959" t="s">
        <v>162</v>
      </c>
      <c r="P2959" t="s">
        <v>2374</v>
      </c>
      <c r="Q2959" s="8">
        <v>264000</v>
      </c>
      <c r="R2959">
        <v>10</v>
      </c>
      <c r="S2959" s="8">
        <f>Table3[[#This Row],[Harga]]*Table3[[#This Row],[Quantity]]</f>
        <v>2640000</v>
      </c>
      <c r="T2959">
        <v>0</v>
      </c>
      <c r="U2959" s="8">
        <f>Table3[[#This Row],[Discount]]*Table3[[#This Row],[Revenue]]</f>
        <v>0</v>
      </c>
      <c r="V2959" s="8">
        <f>Table3[[#This Row],[Revenue]]-Table3[[#This Row],[Total Discount]]</f>
        <v>2640000</v>
      </c>
    </row>
    <row r="2960" spans="1:22" x14ac:dyDescent="0.35">
      <c r="A2960">
        <v>2956</v>
      </c>
      <c r="B2960" t="s">
        <v>6735</v>
      </c>
      <c r="C2960" s="5">
        <v>41737</v>
      </c>
      <c r="D2960" s="6">
        <v>2014</v>
      </c>
      <c r="E2960" s="5" t="s">
        <v>58</v>
      </c>
      <c r="F2960" s="7">
        <v>8</v>
      </c>
      <c r="G2960" t="s">
        <v>51</v>
      </c>
      <c r="H2960" t="s">
        <v>59</v>
      </c>
      <c r="I2960" t="s">
        <v>150</v>
      </c>
      <c r="J2960" t="s">
        <v>37</v>
      </c>
      <c r="K2960" t="s">
        <v>354</v>
      </c>
      <c r="L2960">
        <v>35601</v>
      </c>
      <c r="M2960" t="s">
        <v>6424</v>
      </c>
      <c r="N2960" t="s">
        <v>30</v>
      </c>
      <c r="O2960" t="s">
        <v>48</v>
      </c>
      <c r="P2960" t="s">
        <v>6425</v>
      </c>
      <c r="Q2960" s="8">
        <v>456000</v>
      </c>
      <c r="R2960">
        <v>8</v>
      </c>
      <c r="S2960" s="8">
        <f>Table3[[#This Row],[Harga]]*Table3[[#This Row],[Quantity]]</f>
        <v>3648000</v>
      </c>
      <c r="T2960">
        <v>0</v>
      </c>
      <c r="U2960" s="8">
        <f>Table3[[#This Row],[Discount]]*Table3[[#This Row],[Revenue]]</f>
        <v>0</v>
      </c>
      <c r="V2960" s="8">
        <f>Table3[[#This Row],[Revenue]]-Table3[[#This Row],[Total Discount]]</f>
        <v>3648000</v>
      </c>
    </row>
    <row r="2961" spans="1:22" x14ac:dyDescent="0.35">
      <c r="A2961">
        <v>2957</v>
      </c>
      <c r="B2961" t="s">
        <v>6736</v>
      </c>
      <c r="C2961" s="5">
        <v>41923</v>
      </c>
      <c r="D2961" s="6">
        <v>2014</v>
      </c>
      <c r="E2961" s="5" t="s">
        <v>44</v>
      </c>
      <c r="F2961" s="7">
        <v>11</v>
      </c>
      <c r="G2961" t="s">
        <v>24</v>
      </c>
      <c r="H2961" t="s">
        <v>139</v>
      </c>
      <c r="I2961" t="s">
        <v>3387</v>
      </c>
      <c r="J2961" t="s">
        <v>37</v>
      </c>
      <c r="K2961" t="s">
        <v>236</v>
      </c>
      <c r="L2961">
        <v>72701</v>
      </c>
      <c r="M2961" t="s">
        <v>39</v>
      </c>
      <c r="N2961" t="s">
        <v>40</v>
      </c>
      <c r="O2961" t="s">
        <v>41</v>
      </c>
      <c r="P2961" t="s">
        <v>42</v>
      </c>
      <c r="Q2961" s="8">
        <v>15000</v>
      </c>
      <c r="R2961">
        <v>1</v>
      </c>
      <c r="S2961" s="8">
        <f>Table3[[#This Row],[Harga]]*Table3[[#This Row],[Quantity]]</f>
        <v>15000</v>
      </c>
      <c r="T2961">
        <v>0</v>
      </c>
      <c r="U2961" s="8">
        <f>Table3[[#This Row],[Discount]]*Table3[[#This Row],[Revenue]]</f>
        <v>0</v>
      </c>
      <c r="V2961" s="8">
        <f>Table3[[#This Row],[Revenue]]-Table3[[#This Row],[Total Discount]]</f>
        <v>15000</v>
      </c>
    </row>
    <row r="2962" spans="1:22" x14ac:dyDescent="0.35">
      <c r="A2962">
        <v>2958</v>
      </c>
      <c r="B2962" t="s">
        <v>6737</v>
      </c>
      <c r="C2962" s="5">
        <v>42923</v>
      </c>
      <c r="D2962" s="6">
        <v>2017</v>
      </c>
      <c r="E2962" s="5" t="s">
        <v>104</v>
      </c>
      <c r="F2962" s="7">
        <v>7</v>
      </c>
      <c r="G2962" t="s">
        <v>51</v>
      </c>
      <c r="H2962" t="s">
        <v>25</v>
      </c>
      <c r="I2962" t="s">
        <v>1019</v>
      </c>
      <c r="J2962" t="s">
        <v>27</v>
      </c>
      <c r="K2962" t="s">
        <v>82</v>
      </c>
      <c r="L2962">
        <v>19120</v>
      </c>
      <c r="M2962" t="s">
        <v>6738</v>
      </c>
      <c r="N2962" t="s">
        <v>30</v>
      </c>
      <c r="O2962" t="s">
        <v>31</v>
      </c>
      <c r="P2962" t="s">
        <v>6739</v>
      </c>
      <c r="Q2962" s="8">
        <v>88000</v>
      </c>
      <c r="R2962">
        <v>3</v>
      </c>
      <c r="S2962" s="8">
        <f>Table3[[#This Row],[Harga]]*Table3[[#This Row],[Quantity]]</f>
        <v>264000</v>
      </c>
      <c r="T2962">
        <v>0.5</v>
      </c>
      <c r="U2962" s="8">
        <f>Table3[[#This Row],[Discount]]*Table3[[#This Row],[Revenue]]</f>
        <v>132000</v>
      </c>
      <c r="V2962" s="8">
        <f>Table3[[#This Row],[Revenue]]-Table3[[#This Row],[Total Discount]]</f>
        <v>132000</v>
      </c>
    </row>
    <row r="2963" spans="1:22" x14ac:dyDescent="0.35">
      <c r="A2963">
        <v>2959</v>
      </c>
      <c r="B2963" t="s">
        <v>6740</v>
      </c>
      <c r="C2963" s="5">
        <v>42555</v>
      </c>
      <c r="D2963" s="6">
        <v>2016</v>
      </c>
      <c r="E2963" s="5" t="s">
        <v>104</v>
      </c>
      <c r="F2963" s="7">
        <v>4</v>
      </c>
      <c r="G2963" t="s">
        <v>67</v>
      </c>
      <c r="H2963" t="s">
        <v>139</v>
      </c>
      <c r="I2963" t="s">
        <v>282</v>
      </c>
      <c r="J2963" t="s">
        <v>75</v>
      </c>
      <c r="K2963" t="s">
        <v>113</v>
      </c>
      <c r="L2963">
        <v>98103</v>
      </c>
      <c r="M2963" t="s">
        <v>1168</v>
      </c>
      <c r="N2963" t="s">
        <v>30</v>
      </c>
      <c r="O2963" t="s">
        <v>55</v>
      </c>
      <c r="P2963" t="s">
        <v>1169</v>
      </c>
      <c r="Q2963" s="8">
        <v>36000</v>
      </c>
      <c r="R2963">
        <v>5</v>
      </c>
      <c r="S2963" s="8">
        <f>Table3[[#This Row],[Harga]]*Table3[[#This Row],[Quantity]]</f>
        <v>180000</v>
      </c>
      <c r="T2963">
        <v>0</v>
      </c>
      <c r="U2963" s="8">
        <f>Table3[[#This Row],[Discount]]*Table3[[#This Row],[Revenue]]</f>
        <v>0</v>
      </c>
      <c r="V2963" s="8">
        <f>Table3[[#This Row],[Revenue]]-Table3[[#This Row],[Total Discount]]</f>
        <v>180000</v>
      </c>
    </row>
    <row r="2964" spans="1:22" x14ac:dyDescent="0.35">
      <c r="A2964">
        <v>2960</v>
      </c>
      <c r="B2964" t="s">
        <v>6741</v>
      </c>
      <c r="C2964" s="5">
        <v>42874</v>
      </c>
      <c r="D2964" s="6">
        <v>2017</v>
      </c>
      <c r="E2964" s="5" t="s">
        <v>87</v>
      </c>
      <c r="F2964" s="7">
        <v>19</v>
      </c>
      <c r="G2964" t="s">
        <v>67</v>
      </c>
      <c r="H2964" t="s">
        <v>25</v>
      </c>
      <c r="I2964" t="s">
        <v>3879</v>
      </c>
      <c r="J2964" t="s">
        <v>27</v>
      </c>
      <c r="K2964" t="s">
        <v>193</v>
      </c>
      <c r="L2964">
        <v>75023</v>
      </c>
      <c r="M2964" t="s">
        <v>3122</v>
      </c>
      <c r="N2964" t="s">
        <v>135</v>
      </c>
      <c r="O2964" t="s">
        <v>136</v>
      </c>
      <c r="P2964" t="s">
        <v>3123</v>
      </c>
      <c r="Q2964" s="8">
        <v>480000</v>
      </c>
      <c r="R2964">
        <v>1</v>
      </c>
      <c r="S2964" s="8">
        <f>Table3[[#This Row],[Harga]]*Table3[[#This Row],[Quantity]]</f>
        <v>480000</v>
      </c>
      <c r="T2964">
        <v>0.2</v>
      </c>
      <c r="U2964" s="8">
        <f>Table3[[#This Row],[Discount]]*Table3[[#This Row],[Revenue]]</f>
        <v>96000</v>
      </c>
      <c r="V2964" s="8">
        <f>Table3[[#This Row],[Revenue]]-Table3[[#This Row],[Total Discount]]</f>
        <v>384000</v>
      </c>
    </row>
    <row r="2965" spans="1:22" x14ac:dyDescent="0.35">
      <c r="A2965">
        <v>2961</v>
      </c>
      <c r="B2965" t="s">
        <v>6742</v>
      </c>
      <c r="C2965" s="5">
        <v>43020</v>
      </c>
      <c r="D2965" s="6">
        <v>2017</v>
      </c>
      <c r="E2965" s="5" t="s">
        <v>44</v>
      </c>
      <c r="F2965" s="7">
        <v>12</v>
      </c>
      <c r="G2965" t="s">
        <v>116</v>
      </c>
      <c r="H2965" t="s">
        <v>139</v>
      </c>
      <c r="I2965" t="s">
        <v>1751</v>
      </c>
      <c r="J2965" t="s">
        <v>27</v>
      </c>
      <c r="K2965" t="s">
        <v>248</v>
      </c>
      <c r="L2965">
        <v>90049</v>
      </c>
      <c r="M2965" t="s">
        <v>1047</v>
      </c>
      <c r="N2965" t="s">
        <v>135</v>
      </c>
      <c r="O2965" t="s">
        <v>162</v>
      </c>
      <c r="P2965" t="s">
        <v>1048</v>
      </c>
      <c r="Q2965" s="8">
        <v>59000</v>
      </c>
      <c r="R2965">
        <v>12</v>
      </c>
      <c r="S2965" s="8">
        <f>Table3[[#This Row],[Harga]]*Table3[[#This Row],[Quantity]]</f>
        <v>708000</v>
      </c>
      <c r="T2965">
        <v>0</v>
      </c>
      <c r="U2965" s="8">
        <f>Table3[[#This Row],[Discount]]*Table3[[#This Row],[Revenue]]</f>
        <v>0</v>
      </c>
      <c r="V2965" s="8">
        <f>Table3[[#This Row],[Revenue]]-Table3[[#This Row],[Total Discount]]</f>
        <v>708000</v>
      </c>
    </row>
    <row r="2966" spans="1:22" x14ac:dyDescent="0.35">
      <c r="A2966">
        <v>2962</v>
      </c>
      <c r="B2966" t="s">
        <v>6743</v>
      </c>
      <c r="C2966" s="5">
        <v>42588</v>
      </c>
      <c r="D2966" s="6">
        <v>2016</v>
      </c>
      <c r="E2966" s="5" t="s">
        <v>93</v>
      </c>
      <c r="F2966" s="7">
        <v>6</v>
      </c>
      <c r="G2966" t="s">
        <v>51</v>
      </c>
      <c r="H2966" t="s">
        <v>105</v>
      </c>
      <c r="I2966" t="s">
        <v>1801</v>
      </c>
      <c r="J2966" t="s">
        <v>27</v>
      </c>
      <c r="K2966" t="s">
        <v>222</v>
      </c>
      <c r="L2966">
        <v>90032</v>
      </c>
      <c r="M2966" t="s">
        <v>6116</v>
      </c>
      <c r="N2966" t="s">
        <v>135</v>
      </c>
      <c r="O2966" t="s">
        <v>136</v>
      </c>
      <c r="P2966" t="s">
        <v>6117</v>
      </c>
      <c r="Q2966" s="8">
        <v>106000</v>
      </c>
      <c r="R2966">
        <v>4</v>
      </c>
      <c r="S2966" s="8">
        <f>Table3[[#This Row],[Harga]]*Table3[[#This Row],[Quantity]]</f>
        <v>424000</v>
      </c>
      <c r="T2966">
        <v>0.2</v>
      </c>
      <c r="U2966" s="8">
        <f>Table3[[#This Row],[Discount]]*Table3[[#This Row],[Revenue]]</f>
        <v>84800</v>
      </c>
      <c r="V2966" s="8">
        <f>Table3[[#This Row],[Revenue]]-Table3[[#This Row],[Total Discount]]</f>
        <v>339200</v>
      </c>
    </row>
    <row r="2967" spans="1:22" x14ac:dyDescent="0.35">
      <c r="A2967">
        <v>2963</v>
      </c>
      <c r="B2967" t="s">
        <v>6744</v>
      </c>
      <c r="C2967" s="5">
        <v>41876</v>
      </c>
      <c r="D2967" s="6">
        <v>2014</v>
      </c>
      <c r="E2967" s="5" t="s">
        <v>93</v>
      </c>
      <c r="F2967" s="7">
        <v>25</v>
      </c>
      <c r="G2967" t="s">
        <v>35</v>
      </c>
      <c r="H2967" t="s">
        <v>25</v>
      </c>
      <c r="I2967" t="s">
        <v>178</v>
      </c>
      <c r="J2967" t="s">
        <v>37</v>
      </c>
      <c r="K2967" t="s">
        <v>193</v>
      </c>
      <c r="L2967">
        <v>90036</v>
      </c>
      <c r="M2967" t="s">
        <v>4226</v>
      </c>
      <c r="N2967" t="s">
        <v>30</v>
      </c>
      <c r="O2967" t="s">
        <v>55</v>
      </c>
      <c r="P2967" t="s">
        <v>4227</v>
      </c>
      <c r="Q2967" s="8">
        <v>19000</v>
      </c>
      <c r="R2967">
        <v>1</v>
      </c>
      <c r="S2967" s="8">
        <f>Table3[[#This Row],[Harga]]*Table3[[#This Row],[Quantity]]</f>
        <v>19000</v>
      </c>
      <c r="T2967">
        <v>0</v>
      </c>
      <c r="U2967" s="8">
        <f>Table3[[#This Row],[Discount]]*Table3[[#This Row],[Revenue]]</f>
        <v>0</v>
      </c>
      <c r="V2967" s="8">
        <f>Table3[[#This Row],[Revenue]]-Table3[[#This Row],[Total Discount]]</f>
        <v>19000</v>
      </c>
    </row>
    <row r="2968" spans="1:22" x14ac:dyDescent="0.35">
      <c r="A2968">
        <v>2964</v>
      </c>
      <c r="B2968" t="s">
        <v>6745</v>
      </c>
      <c r="C2968" s="5">
        <v>42261</v>
      </c>
      <c r="D2968" s="6">
        <v>2015</v>
      </c>
      <c r="E2968" s="5" t="s">
        <v>111</v>
      </c>
      <c r="F2968" s="7">
        <v>14</v>
      </c>
      <c r="G2968" t="s">
        <v>24</v>
      </c>
      <c r="H2968" t="s">
        <v>25</v>
      </c>
      <c r="I2968" t="s">
        <v>2876</v>
      </c>
      <c r="J2968" t="s">
        <v>75</v>
      </c>
      <c r="K2968" t="s">
        <v>329</v>
      </c>
      <c r="L2968">
        <v>50315</v>
      </c>
      <c r="M2968" t="s">
        <v>4451</v>
      </c>
      <c r="N2968" t="s">
        <v>40</v>
      </c>
      <c r="O2968" t="s">
        <v>71</v>
      </c>
      <c r="P2968" t="s">
        <v>4452</v>
      </c>
      <c r="Q2968" s="8">
        <v>6000</v>
      </c>
      <c r="R2968">
        <v>5</v>
      </c>
      <c r="S2968" s="8">
        <f>Table3[[#This Row],[Harga]]*Table3[[#This Row],[Quantity]]</f>
        <v>30000</v>
      </c>
      <c r="T2968">
        <v>0</v>
      </c>
      <c r="U2968" s="8">
        <f>Table3[[#This Row],[Discount]]*Table3[[#This Row],[Revenue]]</f>
        <v>0</v>
      </c>
      <c r="V2968" s="8">
        <f>Table3[[#This Row],[Revenue]]-Table3[[#This Row],[Total Discount]]</f>
        <v>30000</v>
      </c>
    </row>
    <row r="2969" spans="1:22" x14ac:dyDescent="0.35">
      <c r="A2969">
        <v>2965</v>
      </c>
      <c r="B2969" t="s">
        <v>6746</v>
      </c>
      <c r="C2969" s="5">
        <v>42799</v>
      </c>
      <c r="D2969" s="6">
        <v>2017</v>
      </c>
      <c r="E2969" s="5" t="s">
        <v>159</v>
      </c>
      <c r="F2969" s="7">
        <v>5</v>
      </c>
      <c r="G2969" t="s">
        <v>24</v>
      </c>
      <c r="H2969" t="s">
        <v>25</v>
      </c>
      <c r="I2969" t="s">
        <v>578</v>
      </c>
      <c r="J2969" t="s">
        <v>37</v>
      </c>
      <c r="K2969" t="s">
        <v>69</v>
      </c>
      <c r="L2969">
        <v>38671</v>
      </c>
      <c r="M2969" t="s">
        <v>1781</v>
      </c>
      <c r="N2969" t="s">
        <v>40</v>
      </c>
      <c r="O2969" t="s">
        <v>143</v>
      </c>
      <c r="P2969" t="s">
        <v>1782</v>
      </c>
      <c r="Q2969" s="8">
        <v>11000</v>
      </c>
      <c r="R2969">
        <v>4</v>
      </c>
      <c r="S2969" s="8">
        <f>Table3[[#This Row],[Harga]]*Table3[[#This Row],[Quantity]]</f>
        <v>44000</v>
      </c>
      <c r="T2969">
        <v>0</v>
      </c>
      <c r="U2969" s="8">
        <f>Table3[[#This Row],[Discount]]*Table3[[#This Row],[Revenue]]</f>
        <v>0</v>
      </c>
      <c r="V2969" s="8">
        <f>Table3[[#This Row],[Revenue]]-Table3[[#This Row],[Total Discount]]</f>
        <v>44000</v>
      </c>
    </row>
    <row r="2970" spans="1:22" x14ac:dyDescent="0.35">
      <c r="A2970">
        <v>2966</v>
      </c>
      <c r="B2970" t="s">
        <v>6747</v>
      </c>
      <c r="C2970" s="5">
        <v>42840</v>
      </c>
      <c r="D2970" s="6">
        <v>2017</v>
      </c>
      <c r="E2970" s="5" t="s">
        <v>58</v>
      </c>
      <c r="F2970" s="7">
        <v>15</v>
      </c>
      <c r="G2970" t="s">
        <v>35</v>
      </c>
      <c r="H2970" t="s">
        <v>25</v>
      </c>
      <c r="I2970" t="s">
        <v>844</v>
      </c>
      <c r="J2970" t="s">
        <v>75</v>
      </c>
      <c r="K2970" t="s">
        <v>193</v>
      </c>
      <c r="L2970">
        <v>77041</v>
      </c>
      <c r="M2970" t="s">
        <v>6748</v>
      </c>
      <c r="N2970" t="s">
        <v>40</v>
      </c>
      <c r="O2970" t="s">
        <v>63</v>
      </c>
      <c r="P2970" t="s">
        <v>6749</v>
      </c>
      <c r="Q2970" s="8">
        <v>21000</v>
      </c>
      <c r="R2970">
        <v>4</v>
      </c>
      <c r="S2970" s="8">
        <f>Table3[[#This Row],[Harga]]*Table3[[#This Row],[Quantity]]</f>
        <v>84000</v>
      </c>
      <c r="T2970">
        <v>0.2</v>
      </c>
      <c r="U2970" s="8">
        <f>Table3[[#This Row],[Discount]]*Table3[[#This Row],[Revenue]]</f>
        <v>16800</v>
      </c>
      <c r="V2970" s="8">
        <f>Table3[[#This Row],[Revenue]]-Table3[[#This Row],[Total Discount]]</f>
        <v>67200</v>
      </c>
    </row>
    <row r="2971" spans="1:22" x14ac:dyDescent="0.35">
      <c r="A2971">
        <v>2967</v>
      </c>
      <c r="B2971" t="s">
        <v>6750</v>
      </c>
      <c r="C2971" s="5">
        <v>41728</v>
      </c>
      <c r="D2971" s="6">
        <v>2014</v>
      </c>
      <c r="E2971" s="5" t="s">
        <v>159</v>
      </c>
      <c r="F2971" s="7">
        <v>30</v>
      </c>
      <c r="G2971" t="s">
        <v>67</v>
      </c>
      <c r="H2971" t="s">
        <v>59</v>
      </c>
      <c r="I2971" t="s">
        <v>5342</v>
      </c>
      <c r="J2971" t="s">
        <v>37</v>
      </c>
      <c r="K2971" t="s">
        <v>100</v>
      </c>
      <c r="L2971">
        <v>10009</v>
      </c>
      <c r="M2971" t="s">
        <v>6751</v>
      </c>
      <c r="N2971" t="s">
        <v>40</v>
      </c>
      <c r="O2971" t="s">
        <v>96</v>
      </c>
      <c r="P2971" t="s">
        <v>6752</v>
      </c>
      <c r="Q2971" s="8">
        <v>11000</v>
      </c>
      <c r="R2971">
        <v>5</v>
      </c>
      <c r="S2971" s="8">
        <f>Table3[[#This Row],[Harga]]*Table3[[#This Row],[Quantity]]</f>
        <v>55000</v>
      </c>
      <c r="T2971">
        <v>0</v>
      </c>
      <c r="U2971" s="8">
        <f>Table3[[#This Row],[Discount]]*Table3[[#This Row],[Revenue]]</f>
        <v>0</v>
      </c>
      <c r="V2971" s="8">
        <f>Table3[[#This Row],[Revenue]]-Table3[[#This Row],[Total Discount]]</f>
        <v>55000</v>
      </c>
    </row>
    <row r="2972" spans="1:22" x14ac:dyDescent="0.35">
      <c r="A2972">
        <v>2968</v>
      </c>
      <c r="B2972" t="s">
        <v>6753</v>
      </c>
      <c r="C2972" s="5">
        <v>41954</v>
      </c>
      <c r="D2972" s="6">
        <v>2014</v>
      </c>
      <c r="E2972" s="5" t="s">
        <v>23</v>
      </c>
      <c r="F2972" s="7">
        <v>11</v>
      </c>
      <c r="G2972" t="s">
        <v>67</v>
      </c>
      <c r="H2972" t="s">
        <v>131</v>
      </c>
      <c r="I2972" t="s">
        <v>5684</v>
      </c>
      <c r="J2972" t="s">
        <v>37</v>
      </c>
      <c r="K2972" t="s">
        <v>166</v>
      </c>
      <c r="L2972">
        <v>19601</v>
      </c>
      <c r="M2972" t="s">
        <v>4138</v>
      </c>
      <c r="N2972" t="s">
        <v>30</v>
      </c>
      <c r="O2972" t="s">
        <v>55</v>
      </c>
      <c r="P2972" t="s">
        <v>4139</v>
      </c>
      <c r="Q2972" s="8">
        <v>15000</v>
      </c>
      <c r="R2972">
        <v>2</v>
      </c>
      <c r="S2972" s="8">
        <f>Table3[[#This Row],[Harga]]*Table3[[#This Row],[Quantity]]</f>
        <v>30000</v>
      </c>
      <c r="T2972">
        <v>0.2</v>
      </c>
      <c r="U2972" s="8">
        <f>Table3[[#This Row],[Discount]]*Table3[[#This Row],[Revenue]]</f>
        <v>6000</v>
      </c>
      <c r="V2972" s="8">
        <f>Table3[[#This Row],[Revenue]]-Table3[[#This Row],[Total Discount]]</f>
        <v>24000</v>
      </c>
    </row>
    <row r="2973" spans="1:22" x14ac:dyDescent="0.35">
      <c r="A2973">
        <v>2969</v>
      </c>
      <c r="B2973" t="s">
        <v>6754</v>
      </c>
      <c r="C2973" s="5">
        <v>42441</v>
      </c>
      <c r="D2973" s="6">
        <v>2016</v>
      </c>
      <c r="E2973" s="5" t="s">
        <v>159</v>
      </c>
      <c r="F2973" s="7">
        <v>12</v>
      </c>
      <c r="G2973" t="s">
        <v>51</v>
      </c>
      <c r="H2973" t="s">
        <v>25</v>
      </c>
      <c r="I2973" t="s">
        <v>761</v>
      </c>
      <c r="J2973" t="s">
        <v>37</v>
      </c>
      <c r="K2973" t="s">
        <v>283</v>
      </c>
      <c r="L2973">
        <v>94109</v>
      </c>
      <c r="M2973" t="s">
        <v>5774</v>
      </c>
      <c r="N2973" t="s">
        <v>40</v>
      </c>
      <c r="O2973" t="s">
        <v>84</v>
      </c>
      <c r="P2973" t="s">
        <v>5775</v>
      </c>
      <c r="Q2973" s="8">
        <v>948000</v>
      </c>
      <c r="R2973">
        <v>5</v>
      </c>
      <c r="S2973" s="8">
        <f>Table3[[#This Row],[Harga]]*Table3[[#This Row],[Quantity]]</f>
        <v>4740000</v>
      </c>
      <c r="T2973">
        <v>0</v>
      </c>
      <c r="U2973" s="8">
        <f>Table3[[#This Row],[Discount]]*Table3[[#This Row],[Revenue]]</f>
        <v>0</v>
      </c>
      <c r="V2973" s="8">
        <f>Table3[[#This Row],[Revenue]]-Table3[[#This Row],[Total Discount]]</f>
        <v>4740000</v>
      </c>
    </row>
    <row r="2974" spans="1:22" x14ac:dyDescent="0.35">
      <c r="A2974">
        <v>2970</v>
      </c>
      <c r="B2974" t="s">
        <v>6755</v>
      </c>
      <c r="C2974" s="5">
        <v>42775</v>
      </c>
      <c r="D2974" s="6">
        <v>2017</v>
      </c>
      <c r="E2974" s="5" t="s">
        <v>344</v>
      </c>
      <c r="F2974" s="7">
        <v>9</v>
      </c>
      <c r="G2974" t="s">
        <v>35</v>
      </c>
      <c r="H2974" t="s">
        <v>25</v>
      </c>
      <c r="I2974" t="s">
        <v>2656</v>
      </c>
      <c r="J2974" t="s">
        <v>37</v>
      </c>
      <c r="K2974" t="s">
        <v>53</v>
      </c>
      <c r="L2974">
        <v>90045</v>
      </c>
      <c r="M2974" t="s">
        <v>5636</v>
      </c>
      <c r="N2974" t="s">
        <v>30</v>
      </c>
      <c r="O2974" t="s">
        <v>55</v>
      </c>
      <c r="P2974" t="s">
        <v>5637</v>
      </c>
      <c r="Q2974" s="8">
        <v>16000</v>
      </c>
      <c r="R2974">
        <v>4</v>
      </c>
      <c r="S2974" s="8">
        <f>Table3[[#This Row],[Harga]]*Table3[[#This Row],[Quantity]]</f>
        <v>64000</v>
      </c>
      <c r="T2974">
        <v>0</v>
      </c>
      <c r="U2974" s="8">
        <f>Table3[[#This Row],[Discount]]*Table3[[#This Row],[Revenue]]</f>
        <v>0</v>
      </c>
      <c r="V2974" s="8">
        <f>Table3[[#This Row],[Revenue]]-Table3[[#This Row],[Total Discount]]</f>
        <v>64000</v>
      </c>
    </row>
    <row r="2975" spans="1:22" x14ac:dyDescent="0.35">
      <c r="A2975">
        <v>2971</v>
      </c>
      <c r="B2975" t="s">
        <v>6756</v>
      </c>
      <c r="C2975" s="5">
        <v>41954</v>
      </c>
      <c r="D2975" s="6">
        <v>2014</v>
      </c>
      <c r="E2975" s="5" t="s">
        <v>23</v>
      </c>
      <c r="F2975" s="7">
        <v>11</v>
      </c>
      <c r="G2975" t="s">
        <v>35</v>
      </c>
      <c r="H2975" t="s">
        <v>25</v>
      </c>
      <c r="I2975" t="s">
        <v>126</v>
      </c>
      <c r="J2975" t="s">
        <v>75</v>
      </c>
      <c r="K2975" t="s">
        <v>354</v>
      </c>
      <c r="L2975">
        <v>90004</v>
      </c>
      <c r="M2975" t="s">
        <v>1134</v>
      </c>
      <c r="N2975" t="s">
        <v>135</v>
      </c>
      <c r="O2975" t="s">
        <v>136</v>
      </c>
      <c r="P2975" t="s">
        <v>1135</v>
      </c>
      <c r="Q2975" s="8">
        <v>144000</v>
      </c>
      <c r="R2975">
        <v>9</v>
      </c>
      <c r="S2975" s="8">
        <f>Table3[[#This Row],[Harga]]*Table3[[#This Row],[Quantity]]</f>
        <v>1296000</v>
      </c>
      <c r="T2975">
        <v>0.2</v>
      </c>
      <c r="U2975" s="8">
        <f>Table3[[#This Row],[Discount]]*Table3[[#This Row],[Revenue]]</f>
        <v>259200</v>
      </c>
      <c r="V2975" s="8">
        <f>Table3[[#This Row],[Revenue]]-Table3[[#This Row],[Total Discount]]</f>
        <v>1036800</v>
      </c>
    </row>
    <row r="2976" spans="1:22" x14ac:dyDescent="0.35">
      <c r="A2976">
        <v>2972</v>
      </c>
      <c r="B2976" t="s">
        <v>6757</v>
      </c>
      <c r="C2976" s="5">
        <v>42967</v>
      </c>
      <c r="D2976" s="6">
        <v>2017</v>
      </c>
      <c r="E2976" s="5" t="s">
        <v>93</v>
      </c>
      <c r="F2976" s="7">
        <v>20</v>
      </c>
      <c r="G2976" t="s">
        <v>35</v>
      </c>
      <c r="H2976" t="s">
        <v>25</v>
      </c>
      <c r="I2976" t="s">
        <v>6004</v>
      </c>
      <c r="J2976" t="s">
        <v>37</v>
      </c>
      <c r="K2976" t="s">
        <v>141</v>
      </c>
      <c r="L2976">
        <v>94109</v>
      </c>
      <c r="M2976" t="s">
        <v>6758</v>
      </c>
      <c r="N2976" t="s">
        <v>40</v>
      </c>
      <c r="O2976" t="s">
        <v>790</v>
      </c>
      <c r="P2976" t="s">
        <v>6759</v>
      </c>
      <c r="Q2976" s="8">
        <v>18000</v>
      </c>
      <c r="R2976">
        <v>3</v>
      </c>
      <c r="S2976" s="8">
        <f>Table3[[#This Row],[Harga]]*Table3[[#This Row],[Quantity]]</f>
        <v>54000</v>
      </c>
      <c r="T2976">
        <v>0</v>
      </c>
      <c r="U2976" s="8">
        <f>Table3[[#This Row],[Discount]]*Table3[[#This Row],[Revenue]]</f>
        <v>0</v>
      </c>
      <c r="V2976" s="8">
        <f>Table3[[#This Row],[Revenue]]-Table3[[#This Row],[Total Discount]]</f>
        <v>54000</v>
      </c>
    </row>
    <row r="2977" spans="1:22" x14ac:dyDescent="0.35">
      <c r="A2977">
        <v>2973</v>
      </c>
      <c r="B2977" t="s">
        <v>6760</v>
      </c>
      <c r="C2977" s="5">
        <v>42384</v>
      </c>
      <c r="D2977" s="6">
        <v>2016</v>
      </c>
      <c r="E2977" s="5" t="s">
        <v>115</v>
      </c>
      <c r="F2977" s="7">
        <v>15</v>
      </c>
      <c r="G2977" t="s">
        <v>51</v>
      </c>
      <c r="H2977" t="s">
        <v>105</v>
      </c>
      <c r="I2977" t="s">
        <v>1652</v>
      </c>
      <c r="J2977" t="s">
        <v>75</v>
      </c>
      <c r="K2977" t="s">
        <v>274</v>
      </c>
      <c r="L2977">
        <v>10009</v>
      </c>
      <c r="M2977" t="s">
        <v>6166</v>
      </c>
      <c r="N2977" t="s">
        <v>40</v>
      </c>
      <c r="O2977" t="s">
        <v>63</v>
      </c>
      <c r="P2977" t="s">
        <v>6167</v>
      </c>
      <c r="Q2977" s="8">
        <v>82000</v>
      </c>
      <c r="R2977">
        <v>2</v>
      </c>
      <c r="S2977" s="8">
        <f>Table3[[#This Row],[Harga]]*Table3[[#This Row],[Quantity]]</f>
        <v>164000</v>
      </c>
      <c r="T2977">
        <v>0</v>
      </c>
      <c r="U2977" s="8">
        <f>Table3[[#This Row],[Discount]]*Table3[[#This Row],[Revenue]]</f>
        <v>0</v>
      </c>
      <c r="V2977" s="8">
        <f>Table3[[#This Row],[Revenue]]-Table3[[#This Row],[Total Discount]]</f>
        <v>164000</v>
      </c>
    </row>
    <row r="2978" spans="1:22" x14ac:dyDescent="0.35">
      <c r="A2978">
        <v>2974</v>
      </c>
      <c r="B2978" t="s">
        <v>6761</v>
      </c>
      <c r="C2978" s="5">
        <v>41840</v>
      </c>
      <c r="D2978" s="6">
        <v>2014</v>
      </c>
      <c r="E2978" s="5" t="s">
        <v>104</v>
      </c>
      <c r="F2978" s="7">
        <v>20</v>
      </c>
      <c r="G2978" t="s">
        <v>35</v>
      </c>
      <c r="H2978" t="s">
        <v>139</v>
      </c>
      <c r="I2978" t="s">
        <v>1107</v>
      </c>
      <c r="J2978" t="s">
        <v>27</v>
      </c>
      <c r="K2978" t="s">
        <v>213</v>
      </c>
      <c r="L2978">
        <v>92105</v>
      </c>
      <c r="M2978" t="s">
        <v>6660</v>
      </c>
      <c r="N2978" t="s">
        <v>40</v>
      </c>
      <c r="O2978" t="s">
        <v>63</v>
      </c>
      <c r="P2978" t="s">
        <v>6661</v>
      </c>
      <c r="Q2978" s="8">
        <v>420000</v>
      </c>
      <c r="R2978">
        <v>1</v>
      </c>
      <c r="S2978" s="8">
        <f>Table3[[#This Row],[Harga]]*Table3[[#This Row],[Quantity]]</f>
        <v>420000</v>
      </c>
      <c r="T2978">
        <v>0</v>
      </c>
      <c r="U2978" s="8">
        <f>Table3[[#This Row],[Discount]]*Table3[[#This Row],[Revenue]]</f>
        <v>0</v>
      </c>
      <c r="V2978" s="8">
        <f>Table3[[#This Row],[Revenue]]-Table3[[#This Row],[Total Discount]]</f>
        <v>420000</v>
      </c>
    </row>
    <row r="2979" spans="1:22" x14ac:dyDescent="0.35">
      <c r="A2979">
        <v>2975</v>
      </c>
      <c r="B2979" t="s">
        <v>6762</v>
      </c>
      <c r="C2979" s="5">
        <v>42772</v>
      </c>
      <c r="D2979" s="6">
        <v>2017</v>
      </c>
      <c r="E2979" s="5" t="s">
        <v>344</v>
      </c>
      <c r="F2979" s="7">
        <v>6</v>
      </c>
      <c r="G2979" t="s">
        <v>35</v>
      </c>
      <c r="H2979" t="s">
        <v>139</v>
      </c>
      <c r="I2979" t="s">
        <v>2141</v>
      </c>
      <c r="J2979" t="s">
        <v>27</v>
      </c>
      <c r="K2979" t="s">
        <v>113</v>
      </c>
      <c r="L2979">
        <v>10024</v>
      </c>
      <c r="M2979" t="s">
        <v>4464</v>
      </c>
      <c r="N2979" t="s">
        <v>30</v>
      </c>
      <c r="O2979" t="s">
        <v>31</v>
      </c>
      <c r="P2979" t="s">
        <v>4465</v>
      </c>
      <c r="Q2979" s="8">
        <v>181000</v>
      </c>
      <c r="R2979">
        <v>1</v>
      </c>
      <c r="S2979" s="8">
        <f>Table3[[#This Row],[Harga]]*Table3[[#This Row],[Quantity]]</f>
        <v>181000</v>
      </c>
      <c r="T2979">
        <v>0.2</v>
      </c>
      <c r="U2979" s="8">
        <f>Table3[[#This Row],[Discount]]*Table3[[#This Row],[Revenue]]</f>
        <v>36200</v>
      </c>
      <c r="V2979" s="8">
        <f>Table3[[#This Row],[Revenue]]-Table3[[#This Row],[Total Discount]]</f>
        <v>144800</v>
      </c>
    </row>
    <row r="2980" spans="1:22" x14ac:dyDescent="0.35">
      <c r="A2980">
        <v>2976</v>
      </c>
      <c r="B2980" t="s">
        <v>6763</v>
      </c>
      <c r="C2980" s="5">
        <v>42363</v>
      </c>
      <c r="D2980" s="6">
        <v>2015</v>
      </c>
      <c r="E2980" s="5" t="s">
        <v>66</v>
      </c>
      <c r="F2980" s="7">
        <v>25</v>
      </c>
      <c r="G2980" t="s">
        <v>51</v>
      </c>
      <c r="H2980" t="s">
        <v>25</v>
      </c>
      <c r="I2980" t="s">
        <v>431</v>
      </c>
      <c r="J2980" t="s">
        <v>75</v>
      </c>
      <c r="K2980" t="s">
        <v>127</v>
      </c>
      <c r="L2980">
        <v>10011</v>
      </c>
      <c r="M2980" t="s">
        <v>4298</v>
      </c>
      <c r="N2980" t="s">
        <v>40</v>
      </c>
      <c r="O2980" t="s">
        <v>78</v>
      </c>
      <c r="P2980" t="s">
        <v>4299</v>
      </c>
      <c r="Q2980" s="8">
        <v>208000</v>
      </c>
      <c r="R2980">
        <v>2</v>
      </c>
      <c r="S2980" s="8">
        <f>Table3[[#This Row],[Harga]]*Table3[[#This Row],[Quantity]]</f>
        <v>416000</v>
      </c>
      <c r="T2980">
        <v>0</v>
      </c>
      <c r="U2980" s="8">
        <f>Table3[[#This Row],[Discount]]*Table3[[#This Row],[Revenue]]</f>
        <v>0</v>
      </c>
      <c r="V2980" s="8">
        <f>Table3[[#This Row],[Revenue]]-Table3[[#This Row],[Total Discount]]</f>
        <v>416000</v>
      </c>
    </row>
    <row r="2981" spans="1:22" x14ac:dyDescent="0.35">
      <c r="A2981">
        <v>2977</v>
      </c>
      <c r="B2981" t="s">
        <v>6764</v>
      </c>
      <c r="C2981" s="5">
        <v>42651</v>
      </c>
      <c r="D2981" s="6">
        <v>2016</v>
      </c>
      <c r="E2981" s="5" t="s">
        <v>44</v>
      </c>
      <c r="F2981" s="7">
        <v>8</v>
      </c>
      <c r="G2981" t="s">
        <v>67</v>
      </c>
      <c r="H2981" t="s">
        <v>25</v>
      </c>
      <c r="I2981" t="s">
        <v>687</v>
      </c>
      <c r="J2981" t="s">
        <v>27</v>
      </c>
      <c r="K2981" t="s">
        <v>38</v>
      </c>
      <c r="L2981">
        <v>28205</v>
      </c>
      <c r="M2981" t="s">
        <v>6765</v>
      </c>
      <c r="N2981" t="s">
        <v>40</v>
      </c>
      <c r="O2981" t="s">
        <v>84</v>
      </c>
      <c r="P2981" t="s">
        <v>6766</v>
      </c>
      <c r="Q2981" s="8">
        <v>388000</v>
      </c>
      <c r="R2981">
        <v>5</v>
      </c>
      <c r="S2981" s="8">
        <f>Table3[[#This Row],[Harga]]*Table3[[#This Row],[Quantity]]</f>
        <v>1940000</v>
      </c>
      <c r="T2981">
        <v>0.2</v>
      </c>
      <c r="U2981" s="8">
        <f>Table3[[#This Row],[Discount]]*Table3[[#This Row],[Revenue]]</f>
        <v>388000</v>
      </c>
      <c r="V2981" s="8">
        <f>Table3[[#This Row],[Revenue]]-Table3[[#This Row],[Total Discount]]</f>
        <v>1552000</v>
      </c>
    </row>
    <row r="2982" spans="1:22" x14ac:dyDescent="0.35">
      <c r="A2982">
        <v>2978</v>
      </c>
      <c r="B2982" t="s">
        <v>6767</v>
      </c>
      <c r="C2982" s="5">
        <v>42929</v>
      </c>
      <c r="D2982" s="6">
        <v>2017</v>
      </c>
      <c r="E2982" s="5" t="s">
        <v>104</v>
      </c>
      <c r="F2982" s="7">
        <v>13</v>
      </c>
      <c r="G2982" t="s">
        <v>35</v>
      </c>
      <c r="H2982" t="s">
        <v>131</v>
      </c>
      <c r="I2982" t="s">
        <v>3914</v>
      </c>
      <c r="J2982" t="s">
        <v>37</v>
      </c>
      <c r="K2982" t="s">
        <v>188</v>
      </c>
      <c r="L2982">
        <v>66212</v>
      </c>
      <c r="M2982" t="s">
        <v>4934</v>
      </c>
      <c r="N2982" t="s">
        <v>40</v>
      </c>
      <c r="O2982" t="s">
        <v>84</v>
      </c>
      <c r="P2982" t="s">
        <v>4935</v>
      </c>
      <c r="Q2982" s="8">
        <v>361000</v>
      </c>
      <c r="R2982">
        <v>2</v>
      </c>
      <c r="S2982" s="8">
        <f>Table3[[#This Row],[Harga]]*Table3[[#This Row],[Quantity]]</f>
        <v>722000</v>
      </c>
      <c r="T2982">
        <v>0</v>
      </c>
      <c r="U2982" s="8">
        <f>Table3[[#This Row],[Discount]]*Table3[[#This Row],[Revenue]]</f>
        <v>0</v>
      </c>
      <c r="V2982" s="8">
        <f>Table3[[#This Row],[Revenue]]-Table3[[#This Row],[Total Discount]]</f>
        <v>722000</v>
      </c>
    </row>
    <row r="2983" spans="1:22" x14ac:dyDescent="0.35">
      <c r="A2983">
        <v>2979</v>
      </c>
      <c r="B2983" t="s">
        <v>6768</v>
      </c>
      <c r="C2983" s="5">
        <v>42849</v>
      </c>
      <c r="D2983" s="6">
        <v>2017</v>
      </c>
      <c r="E2983" s="5" t="s">
        <v>58</v>
      </c>
      <c r="F2983" s="7">
        <v>24</v>
      </c>
      <c r="G2983" t="s">
        <v>24</v>
      </c>
      <c r="H2983" t="s">
        <v>139</v>
      </c>
      <c r="I2983" t="s">
        <v>3524</v>
      </c>
      <c r="J2983" t="s">
        <v>27</v>
      </c>
      <c r="K2983" t="s">
        <v>82</v>
      </c>
      <c r="L2983">
        <v>85204</v>
      </c>
      <c r="M2983" t="s">
        <v>684</v>
      </c>
      <c r="N2983" t="s">
        <v>135</v>
      </c>
      <c r="O2983" t="s">
        <v>136</v>
      </c>
      <c r="P2983" t="s">
        <v>685</v>
      </c>
      <c r="Q2983" s="8">
        <v>83000</v>
      </c>
      <c r="R2983">
        <v>10</v>
      </c>
      <c r="S2983" s="8">
        <f>Table3[[#This Row],[Harga]]*Table3[[#This Row],[Quantity]]</f>
        <v>830000</v>
      </c>
      <c r="T2983">
        <v>0.2</v>
      </c>
      <c r="U2983" s="8">
        <f>Table3[[#This Row],[Discount]]*Table3[[#This Row],[Revenue]]</f>
        <v>166000</v>
      </c>
      <c r="V2983" s="8">
        <f>Table3[[#This Row],[Revenue]]-Table3[[#This Row],[Total Discount]]</f>
        <v>664000</v>
      </c>
    </row>
    <row r="2984" spans="1:22" x14ac:dyDescent="0.35">
      <c r="A2984">
        <v>2980</v>
      </c>
      <c r="B2984" t="s">
        <v>6769</v>
      </c>
      <c r="C2984" s="5">
        <v>41889</v>
      </c>
      <c r="D2984" s="6">
        <v>2014</v>
      </c>
      <c r="E2984" s="5" t="s">
        <v>111</v>
      </c>
      <c r="F2984" s="7">
        <v>7</v>
      </c>
      <c r="G2984" t="s">
        <v>35</v>
      </c>
      <c r="H2984" t="s">
        <v>25</v>
      </c>
      <c r="I2984" t="s">
        <v>282</v>
      </c>
      <c r="J2984" t="s">
        <v>75</v>
      </c>
      <c r="K2984" t="s">
        <v>76</v>
      </c>
      <c r="L2984">
        <v>74133</v>
      </c>
      <c r="M2984" t="s">
        <v>2578</v>
      </c>
      <c r="N2984" t="s">
        <v>30</v>
      </c>
      <c r="O2984" t="s">
        <v>48</v>
      </c>
      <c r="P2984" t="s">
        <v>1971</v>
      </c>
      <c r="Q2984" s="8">
        <v>172000</v>
      </c>
      <c r="R2984">
        <v>5</v>
      </c>
      <c r="S2984" s="8">
        <f>Table3[[#This Row],[Harga]]*Table3[[#This Row],[Quantity]]</f>
        <v>860000</v>
      </c>
      <c r="T2984">
        <v>0</v>
      </c>
      <c r="U2984" s="8">
        <f>Table3[[#This Row],[Discount]]*Table3[[#This Row],[Revenue]]</f>
        <v>0</v>
      </c>
      <c r="V2984" s="8">
        <f>Table3[[#This Row],[Revenue]]-Table3[[#This Row],[Total Discount]]</f>
        <v>860000</v>
      </c>
    </row>
    <row r="2985" spans="1:22" x14ac:dyDescent="0.35">
      <c r="A2985">
        <v>2981</v>
      </c>
      <c r="B2985" t="s">
        <v>6770</v>
      </c>
      <c r="C2985" s="5">
        <v>42695</v>
      </c>
      <c r="D2985" s="6">
        <v>2016</v>
      </c>
      <c r="E2985" s="5" t="s">
        <v>23</v>
      </c>
      <c r="F2985" s="7">
        <v>21</v>
      </c>
      <c r="G2985" t="s">
        <v>35</v>
      </c>
      <c r="H2985" t="s">
        <v>139</v>
      </c>
      <c r="I2985" t="s">
        <v>769</v>
      </c>
      <c r="J2985" t="s">
        <v>27</v>
      </c>
      <c r="K2985" t="s">
        <v>222</v>
      </c>
      <c r="L2985">
        <v>10035</v>
      </c>
      <c r="M2985" t="s">
        <v>6588</v>
      </c>
      <c r="N2985" t="s">
        <v>40</v>
      </c>
      <c r="O2985" t="s">
        <v>63</v>
      </c>
      <c r="P2985" t="s">
        <v>6589</v>
      </c>
      <c r="Q2985" s="8">
        <v>13000</v>
      </c>
      <c r="R2985">
        <v>2</v>
      </c>
      <c r="S2985" s="8">
        <f>Table3[[#This Row],[Harga]]*Table3[[#This Row],[Quantity]]</f>
        <v>26000</v>
      </c>
      <c r="T2985">
        <v>0</v>
      </c>
      <c r="U2985" s="8">
        <f>Table3[[#This Row],[Discount]]*Table3[[#This Row],[Revenue]]</f>
        <v>0</v>
      </c>
      <c r="V2985" s="8">
        <f>Table3[[#This Row],[Revenue]]-Table3[[#This Row],[Total Discount]]</f>
        <v>26000</v>
      </c>
    </row>
    <row r="2986" spans="1:22" x14ac:dyDescent="0.35">
      <c r="A2986">
        <v>2982</v>
      </c>
      <c r="B2986" t="s">
        <v>6771</v>
      </c>
      <c r="C2986" s="5">
        <v>42994</v>
      </c>
      <c r="D2986" s="6">
        <v>2017</v>
      </c>
      <c r="E2986" s="5" t="s">
        <v>111</v>
      </c>
      <c r="F2986" s="7">
        <v>16</v>
      </c>
      <c r="G2986" t="s">
        <v>35</v>
      </c>
      <c r="H2986" t="s">
        <v>105</v>
      </c>
      <c r="I2986" t="s">
        <v>4571</v>
      </c>
      <c r="J2986" t="s">
        <v>27</v>
      </c>
      <c r="K2986" t="s">
        <v>118</v>
      </c>
      <c r="L2986">
        <v>19143</v>
      </c>
      <c r="M2986" t="s">
        <v>6772</v>
      </c>
      <c r="N2986" t="s">
        <v>40</v>
      </c>
      <c r="O2986" t="s">
        <v>63</v>
      </c>
      <c r="P2986" t="s">
        <v>6773</v>
      </c>
      <c r="Q2986" s="8">
        <v>21000</v>
      </c>
      <c r="R2986">
        <v>6</v>
      </c>
      <c r="S2986" s="8">
        <f>Table3[[#This Row],[Harga]]*Table3[[#This Row],[Quantity]]</f>
        <v>126000</v>
      </c>
      <c r="T2986">
        <v>0.2</v>
      </c>
      <c r="U2986" s="8">
        <f>Table3[[#This Row],[Discount]]*Table3[[#This Row],[Revenue]]</f>
        <v>25200</v>
      </c>
      <c r="V2986" s="8">
        <f>Table3[[#This Row],[Revenue]]-Table3[[#This Row],[Total Discount]]</f>
        <v>100800</v>
      </c>
    </row>
    <row r="2987" spans="1:22" x14ac:dyDescent="0.35">
      <c r="A2987">
        <v>2983</v>
      </c>
      <c r="B2987" t="s">
        <v>6774</v>
      </c>
      <c r="C2987" s="5">
        <v>42570</v>
      </c>
      <c r="D2987" s="6">
        <v>2016</v>
      </c>
      <c r="E2987" s="5" t="s">
        <v>104</v>
      </c>
      <c r="F2987" s="7">
        <v>19</v>
      </c>
      <c r="G2987" t="s">
        <v>51</v>
      </c>
      <c r="H2987" t="s">
        <v>25</v>
      </c>
      <c r="I2987" t="s">
        <v>3135</v>
      </c>
      <c r="J2987" t="s">
        <v>27</v>
      </c>
      <c r="K2987" t="s">
        <v>369</v>
      </c>
      <c r="L2987">
        <v>39401</v>
      </c>
      <c r="M2987" t="s">
        <v>6775</v>
      </c>
      <c r="N2987" t="s">
        <v>30</v>
      </c>
      <c r="O2987" t="s">
        <v>55</v>
      </c>
      <c r="P2987" t="s">
        <v>6776</v>
      </c>
      <c r="Q2987" s="8">
        <v>186000</v>
      </c>
      <c r="R2987">
        <v>6</v>
      </c>
      <c r="S2987" s="8">
        <f>Table3[[#This Row],[Harga]]*Table3[[#This Row],[Quantity]]</f>
        <v>1116000</v>
      </c>
      <c r="T2987">
        <v>0</v>
      </c>
      <c r="U2987" s="8">
        <f>Table3[[#This Row],[Discount]]*Table3[[#This Row],[Revenue]]</f>
        <v>0</v>
      </c>
      <c r="V2987" s="8">
        <f>Table3[[#This Row],[Revenue]]-Table3[[#This Row],[Total Discount]]</f>
        <v>1116000</v>
      </c>
    </row>
    <row r="2988" spans="1:22" x14ac:dyDescent="0.35">
      <c r="A2988">
        <v>2984</v>
      </c>
      <c r="B2988" t="s">
        <v>6777</v>
      </c>
      <c r="C2988" s="5">
        <v>42993</v>
      </c>
      <c r="D2988" s="6">
        <v>2017</v>
      </c>
      <c r="E2988" s="5" t="s">
        <v>111</v>
      </c>
      <c r="F2988" s="7">
        <v>15</v>
      </c>
      <c r="G2988" t="s">
        <v>24</v>
      </c>
      <c r="H2988" t="s">
        <v>25</v>
      </c>
      <c r="I2988" t="s">
        <v>1442</v>
      </c>
      <c r="J2988" t="s">
        <v>27</v>
      </c>
      <c r="K2988" t="s">
        <v>141</v>
      </c>
      <c r="L2988">
        <v>90049</v>
      </c>
      <c r="M2988" t="s">
        <v>3410</v>
      </c>
      <c r="N2988" t="s">
        <v>40</v>
      </c>
      <c r="O2988" t="s">
        <v>71</v>
      </c>
      <c r="P2988" t="s">
        <v>3411</v>
      </c>
      <c r="Q2988" s="8">
        <v>674000</v>
      </c>
      <c r="R2988">
        <v>7</v>
      </c>
      <c r="S2988" s="8">
        <f>Table3[[#This Row],[Harga]]*Table3[[#This Row],[Quantity]]</f>
        <v>4718000</v>
      </c>
      <c r="T2988">
        <v>0.2</v>
      </c>
      <c r="U2988" s="8">
        <f>Table3[[#This Row],[Discount]]*Table3[[#This Row],[Revenue]]</f>
        <v>943600</v>
      </c>
      <c r="V2988" s="8">
        <f>Table3[[#This Row],[Revenue]]-Table3[[#This Row],[Total Discount]]</f>
        <v>3774400</v>
      </c>
    </row>
    <row r="2989" spans="1:22" x14ac:dyDescent="0.35">
      <c r="A2989">
        <v>2985</v>
      </c>
      <c r="B2989" t="s">
        <v>6778</v>
      </c>
      <c r="C2989" s="5">
        <v>42715</v>
      </c>
      <c r="D2989" s="6">
        <v>2016</v>
      </c>
      <c r="E2989" s="5" t="s">
        <v>66</v>
      </c>
      <c r="F2989" s="7">
        <v>11</v>
      </c>
      <c r="G2989" t="s">
        <v>51</v>
      </c>
      <c r="H2989" t="s">
        <v>25</v>
      </c>
      <c r="I2989" t="s">
        <v>1853</v>
      </c>
      <c r="J2989" t="s">
        <v>37</v>
      </c>
      <c r="K2989" t="s">
        <v>38</v>
      </c>
      <c r="L2989">
        <v>43229</v>
      </c>
      <c r="M2989" t="s">
        <v>3986</v>
      </c>
      <c r="N2989" t="s">
        <v>40</v>
      </c>
      <c r="O2989" t="s">
        <v>84</v>
      </c>
      <c r="P2989" t="s">
        <v>3987</v>
      </c>
      <c r="Q2989" s="8">
        <v>82000</v>
      </c>
      <c r="R2989">
        <v>5</v>
      </c>
      <c r="S2989" s="8">
        <f>Table3[[#This Row],[Harga]]*Table3[[#This Row],[Quantity]]</f>
        <v>410000</v>
      </c>
      <c r="T2989">
        <v>0.2</v>
      </c>
      <c r="U2989" s="8">
        <f>Table3[[#This Row],[Discount]]*Table3[[#This Row],[Revenue]]</f>
        <v>82000</v>
      </c>
      <c r="V2989" s="8">
        <f>Table3[[#This Row],[Revenue]]-Table3[[#This Row],[Total Discount]]</f>
        <v>328000</v>
      </c>
    </row>
    <row r="2990" spans="1:22" x14ac:dyDescent="0.35">
      <c r="A2990">
        <v>2986</v>
      </c>
      <c r="B2990" t="s">
        <v>6779</v>
      </c>
      <c r="C2990" s="5">
        <v>41983</v>
      </c>
      <c r="D2990" s="6">
        <v>2014</v>
      </c>
      <c r="E2990" s="5" t="s">
        <v>66</v>
      </c>
      <c r="F2990" s="7">
        <v>10</v>
      </c>
      <c r="G2990" t="s">
        <v>67</v>
      </c>
      <c r="H2990" t="s">
        <v>25</v>
      </c>
      <c r="I2990" t="s">
        <v>358</v>
      </c>
      <c r="J2990" t="s">
        <v>37</v>
      </c>
      <c r="K2990" t="s">
        <v>76</v>
      </c>
      <c r="L2990">
        <v>83605</v>
      </c>
      <c r="M2990" t="s">
        <v>5937</v>
      </c>
      <c r="N2990" t="s">
        <v>30</v>
      </c>
      <c r="O2990" t="s">
        <v>108</v>
      </c>
      <c r="P2990" t="s">
        <v>5938</v>
      </c>
      <c r="Q2990" s="8">
        <v>1269000</v>
      </c>
      <c r="R2990">
        <v>3</v>
      </c>
      <c r="S2990" s="8">
        <f>Table3[[#This Row],[Harga]]*Table3[[#This Row],[Quantity]]</f>
        <v>3807000</v>
      </c>
      <c r="T2990">
        <v>0.2</v>
      </c>
      <c r="U2990" s="8">
        <f>Table3[[#This Row],[Discount]]*Table3[[#This Row],[Revenue]]</f>
        <v>761400</v>
      </c>
      <c r="V2990" s="8">
        <f>Table3[[#This Row],[Revenue]]-Table3[[#This Row],[Total Discount]]</f>
        <v>3045600</v>
      </c>
    </row>
    <row r="2991" spans="1:22" x14ac:dyDescent="0.35">
      <c r="A2991">
        <v>2987</v>
      </c>
      <c r="B2991" t="s">
        <v>6780</v>
      </c>
      <c r="C2991" s="5">
        <v>41986</v>
      </c>
      <c r="D2991" s="6">
        <v>2014</v>
      </c>
      <c r="E2991" s="5" t="s">
        <v>66</v>
      </c>
      <c r="F2991" s="7">
        <v>13</v>
      </c>
      <c r="G2991" t="s">
        <v>67</v>
      </c>
      <c r="H2991" t="s">
        <v>139</v>
      </c>
      <c r="I2991" t="s">
        <v>3278</v>
      </c>
      <c r="J2991" t="s">
        <v>37</v>
      </c>
      <c r="K2991" t="s">
        <v>218</v>
      </c>
      <c r="L2991">
        <v>85023</v>
      </c>
      <c r="M2991" t="s">
        <v>6781</v>
      </c>
      <c r="N2991" t="s">
        <v>30</v>
      </c>
      <c r="O2991" t="s">
        <v>55</v>
      </c>
      <c r="P2991" t="s">
        <v>6782</v>
      </c>
      <c r="Q2991" s="8">
        <v>88000</v>
      </c>
      <c r="R2991">
        <v>3</v>
      </c>
      <c r="S2991" s="8">
        <f>Table3[[#This Row],[Harga]]*Table3[[#This Row],[Quantity]]</f>
        <v>264000</v>
      </c>
      <c r="T2991">
        <v>0.2</v>
      </c>
      <c r="U2991" s="8">
        <f>Table3[[#This Row],[Discount]]*Table3[[#This Row],[Revenue]]</f>
        <v>52800</v>
      </c>
      <c r="V2991" s="8">
        <f>Table3[[#This Row],[Revenue]]-Table3[[#This Row],[Total Discount]]</f>
        <v>211200</v>
      </c>
    </row>
    <row r="2992" spans="1:22" x14ac:dyDescent="0.35">
      <c r="A2992">
        <v>2988</v>
      </c>
      <c r="B2992" t="s">
        <v>6783</v>
      </c>
      <c r="C2992" s="5">
        <v>42999</v>
      </c>
      <c r="D2992" s="6">
        <v>2017</v>
      </c>
      <c r="E2992" s="5" t="s">
        <v>111</v>
      </c>
      <c r="F2992" s="7">
        <v>21</v>
      </c>
      <c r="G2992" t="s">
        <v>67</v>
      </c>
      <c r="H2992" t="s">
        <v>25</v>
      </c>
      <c r="I2992" t="s">
        <v>1414</v>
      </c>
      <c r="J2992" t="s">
        <v>27</v>
      </c>
      <c r="K2992" t="s">
        <v>329</v>
      </c>
      <c r="L2992">
        <v>33142</v>
      </c>
      <c r="M2992" t="s">
        <v>6541</v>
      </c>
      <c r="N2992" t="s">
        <v>40</v>
      </c>
      <c r="O2992" t="s">
        <v>71</v>
      </c>
      <c r="P2992" t="s">
        <v>6542</v>
      </c>
      <c r="Q2992" s="8">
        <v>99000</v>
      </c>
      <c r="R2992">
        <v>1</v>
      </c>
      <c r="S2992" s="8">
        <f>Table3[[#This Row],[Harga]]*Table3[[#This Row],[Quantity]]</f>
        <v>99000</v>
      </c>
      <c r="T2992">
        <v>0.7</v>
      </c>
      <c r="U2992" s="8">
        <f>Table3[[#This Row],[Discount]]*Table3[[#This Row],[Revenue]]</f>
        <v>69300</v>
      </c>
      <c r="V2992" s="8">
        <f>Table3[[#This Row],[Revenue]]-Table3[[#This Row],[Total Discount]]</f>
        <v>29700</v>
      </c>
    </row>
    <row r="2993" spans="1:22" x14ac:dyDescent="0.35">
      <c r="A2993">
        <v>2989</v>
      </c>
      <c r="B2993" t="s">
        <v>6784</v>
      </c>
      <c r="C2993" s="5">
        <v>42985</v>
      </c>
      <c r="D2993" s="6">
        <v>2017</v>
      </c>
      <c r="E2993" s="5" t="s">
        <v>111</v>
      </c>
      <c r="F2993" s="7">
        <v>7</v>
      </c>
      <c r="G2993" t="s">
        <v>51</v>
      </c>
      <c r="H2993" t="s">
        <v>105</v>
      </c>
      <c r="I2993" t="s">
        <v>1832</v>
      </c>
      <c r="J2993" t="s">
        <v>27</v>
      </c>
      <c r="K2993" t="s">
        <v>188</v>
      </c>
      <c r="L2993">
        <v>90004</v>
      </c>
      <c r="M2993" t="s">
        <v>2743</v>
      </c>
      <c r="N2993" t="s">
        <v>30</v>
      </c>
      <c r="O2993" t="s">
        <v>55</v>
      </c>
      <c r="P2993" t="s">
        <v>2744</v>
      </c>
      <c r="Q2993" s="8">
        <v>15000</v>
      </c>
      <c r="R2993">
        <v>4</v>
      </c>
      <c r="S2993" s="8">
        <f>Table3[[#This Row],[Harga]]*Table3[[#This Row],[Quantity]]</f>
        <v>60000</v>
      </c>
      <c r="T2993">
        <v>0</v>
      </c>
      <c r="U2993" s="8">
        <f>Table3[[#This Row],[Discount]]*Table3[[#This Row],[Revenue]]</f>
        <v>0</v>
      </c>
      <c r="V2993" s="8">
        <f>Table3[[#This Row],[Revenue]]-Table3[[#This Row],[Total Discount]]</f>
        <v>60000</v>
      </c>
    </row>
    <row r="2994" spans="1:22" x14ac:dyDescent="0.35">
      <c r="A2994">
        <v>2990</v>
      </c>
      <c r="B2994" t="s">
        <v>6785</v>
      </c>
      <c r="C2994" s="5">
        <v>42310</v>
      </c>
      <c r="D2994" s="6">
        <v>2015</v>
      </c>
      <c r="E2994" s="5" t="s">
        <v>23</v>
      </c>
      <c r="F2994" s="7">
        <v>2</v>
      </c>
      <c r="G2994" t="s">
        <v>51</v>
      </c>
      <c r="H2994" t="s">
        <v>25</v>
      </c>
      <c r="I2994" t="s">
        <v>3258</v>
      </c>
      <c r="J2994" t="s">
        <v>27</v>
      </c>
      <c r="K2994" t="s">
        <v>369</v>
      </c>
      <c r="L2994">
        <v>12180</v>
      </c>
      <c r="M2994" t="s">
        <v>5580</v>
      </c>
      <c r="N2994" t="s">
        <v>30</v>
      </c>
      <c r="O2994" t="s">
        <v>108</v>
      </c>
      <c r="P2994" t="s">
        <v>5581</v>
      </c>
      <c r="Q2994" s="8">
        <v>129000</v>
      </c>
      <c r="R2994">
        <v>2</v>
      </c>
      <c r="S2994" s="8">
        <f>Table3[[#This Row],[Harga]]*Table3[[#This Row],[Quantity]]</f>
        <v>258000</v>
      </c>
      <c r="T2994">
        <v>0.1</v>
      </c>
      <c r="U2994" s="8">
        <f>Table3[[#This Row],[Discount]]*Table3[[#This Row],[Revenue]]</f>
        <v>25800</v>
      </c>
      <c r="V2994" s="8">
        <f>Table3[[#This Row],[Revenue]]-Table3[[#This Row],[Total Discount]]</f>
        <v>232200</v>
      </c>
    </row>
    <row r="2995" spans="1:22" x14ac:dyDescent="0.35">
      <c r="A2995">
        <v>2991</v>
      </c>
      <c r="B2995" t="s">
        <v>6786</v>
      </c>
      <c r="C2995" s="5">
        <v>43080</v>
      </c>
      <c r="D2995" s="6">
        <v>2017</v>
      </c>
      <c r="E2995" s="5" t="s">
        <v>66</v>
      </c>
      <c r="F2995" s="7">
        <v>11</v>
      </c>
      <c r="G2995" t="s">
        <v>67</v>
      </c>
      <c r="H2995" t="s">
        <v>25</v>
      </c>
      <c r="I2995" t="s">
        <v>2433</v>
      </c>
      <c r="J2995" t="s">
        <v>37</v>
      </c>
      <c r="K2995" t="s">
        <v>151</v>
      </c>
      <c r="L2995">
        <v>2740</v>
      </c>
      <c r="M2995" t="s">
        <v>5949</v>
      </c>
      <c r="N2995" t="s">
        <v>135</v>
      </c>
      <c r="O2995" t="s">
        <v>136</v>
      </c>
      <c r="P2995" t="s">
        <v>5950</v>
      </c>
      <c r="Q2995" s="8">
        <v>86000</v>
      </c>
      <c r="R2995">
        <v>3</v>
      </c>
      <c r="S2995" s="8">
        <f>Table3[[#This Row],[Harga]]*Table3[[#This Row],[Quantity]]</f>
        <v>258000</v>
      </c>
      <c r="T2995">
        <v>0</v>
      </c>
      <c r="U2995" s="8">
        <f>Table3[[#This Row],[Discount]]*Table3[[#This Row],[Revenue]]</f>
        <v>0</v>
      </c>
      <c r="V2995" s="8">
        <f>Table3[[#This Row],[Revenue]]-Table3[[#This Row],[Total Discount]]</f>
        <v>258000</v>
      </c>
    </row>
    <row r="2996" spans="1:22" x14ac:dyDescent="0.35">
      <c r="A2996">
        <v>2992</v>
      </c>
      <c r="B2996" t="s">
        <v>6787</v>
      </c>
      <c r="C2996" s="5">
        <v>42826</v>
      </c>
      <c r="D2996" s="6">
        <v>2017</v>
      </c>
      <c r="E2996" s="5" t="s">
        <v>58</v>
      </c>
      <c r="F2996" s="7">
        <v>1</v>
      </c>
      <c r="G2996" t="s">
        <v>24</v>
      </c>
      <c r="H2996" t="s">
        <v>25</v>
      </c>
      <c r="I2996" t="s">
        <v>1632</v>
      </c>
      <c r="J2996" t="s">
        <v>37</v>
      </c>
      <c r="K2996" t="s">
        <v>166</v>
      </c>
      <c r="L2996">
        <v>29501</v>
      </c>
      <c r="M2996" t="s">
        <v>5047</v>
      </c>
      <c r="N2996" t="s">
        <v>30</v>
      </c>
      <c r="O2996" t="s">
        <v>55</v>
      </c>
      <c r="P2996" t="s">
        <v>5048</v>
      </c>
      <c r="Q2996" s="8">
        <v>86000</v>
      </c>
      <c r="R2996">
        <v>3</v>
      </c>
      <c r="S2996" s="8">
        <f>Table3[[#This Row],[Harga]]*Table3[[#This Row],[Quantity]]</f>
        <v>258000</v>
      </c>
      <c r="T2996">
        <v>0</v>
      </c>
      <c r="U2996" s="8">
        <f>Table3[[#This Row],[Discount]]*Table3[[#This Row],[Revenue]]</f>
        <v>0</v>
      </c>
      <c r="V2996" s="8">
        <f>Table3[[#This Row],[Revenue]]-Table3[[#This Row],[Total Discount]]</f>
        <v>258000</v>
      </c>
    </row>
    <row r="2997" spans="1:22" x14ac:dyDescent="0.35">
      <c r="A2997">
        <v>2993</v>
      </c>
      <c r="B2997" t="s">
        <v>6788</v>
      </c>
      <c r="C2997" s="5">
        <v>42368</v>
      </c>
      <c r="D2997" s="6">
        <v>2015</v>
      </c>
      <c r="E2997" s="5" t="s">
        <v>66</v>
      </c>
      <c r="F2997" s="7">
        <v>30</v>
      </c>
      <c r="G2997" t="s">
        <v>51</v>
      </c>
      <c r="H2997" t="s">
        <v>25</v>
      </c>
      <c r="I2997" t="s">
        <v>307</v>
      </c>
      <c r="J2997" t="s">
        <v>27</v>
      </c>
      <c r="K2997" t="s">
        <v>369</v>
      </c>
      <c r="L2997">
        <v>90049</v>
      </c>
      <c r="M2997" t="s">
        <v>3767</v>
      </c>
      <c r="N2997" t="s">
        <v>40</v>
      </c>
      <c r="O2997" t="s">
        <v>63</v>
      </c>
      <c r="P2997" t="s">
        <v>3768</v>
      </c>
      <c r="Q2997" s="8">
        <v>115000</v>
      </c>
      <c r="R2997">
        <v>3</v>
      </c>
      <c r="S2997" s="8">
        <f>Table3[[#This Row],[Harga]]*Table3[[#This Row],[Quantity]]</f>
        <v>345000</v>
      </c>
      <c r="T2997">
        <v>0</v>
      </c>
      <c r="U2997" s="8">
        <f>Table3[[#This Row],[Discount]]*Table3[[#This Row],[Revenue]]</f>
        <v>0</v>
      </c>
      <c r="V2997" s="8">
        <f>Table3[[#This Row],[Revenue]]-Table3[[#This Row],[Total Discount]]</f>
        <v>345000</v>
      </c>
    </row>
    <row r="2998" spans="1:22" x14ac:dyDescent="0.35">
      <c r="A2998">
        <v>2994</v>
      </c>
      <c r="B2998" t="s">
        <v>6789</v>
      </c>
      <c r="C2998" s="5">
        <v>42439</v>
      </c>
      <c r="D2998" s="6">
        <v>2016</v>
      </c>
      <c r="E2998" s="5" t="s">
        <v>159</v>
      </c>
      <c r="F2998" s="7">
        <v>10</v>
      </c>
      <c r="G2998" t="s">
        <v>51</v>
      </c>
      <c r="H2998" t="s">
        <v>59</v>
      </c>
      <c r="I2998" t="s">
        <v>3324</v>
      </c>
      <c r="J2998" t="s">
        <v>75</v>
      </c>
      <c r="K2998" t="s">
        <v>28</v>
      </c>
      <c r="L2998">
        <v>90008</v>
      </c>
      <c r="M2998" t="s">
        <v>2783</v>
      </c>
      <c r="N2998" t="s">
        <v>40</v>
      </c>
      <c r="O2998" t="s">
        <v>63</v>
      </c>
      <c r="P2998" t="s">
        <v>2784</v>
      </c>
      <c r="Q2998" s="8">
        <v>15000</v>
      </c>
      <c r="R2998">
        <v>5</v>
      </c>
      <c r="S2998" s="8">
        <f>Table3[[#This Row],[Harga]]*Table3[[#This Row],[Quantity]]</f>
        <v>75000</v>
      </c>
      <c r="T2998">
        <v>0</v>
      </c>
      <c r="U2998" s="8">
        <f>Table3[[#This Row],[Discount]]*Table3[[#This Row],[Revenue]]</f>
        <v>0</v>
      </c>
      <c r="V2998" s="8">
        <f>Table3[[#This Row],[Revenue]]-Table3[[#This Row],[Total Discount]]</f>
        <v>75000</v>
      </c>
    </row>
    <row r="2999" spans="1:22" x14ac:dyDescent="0.35">
      <c r="A2999">
        <v>2995</v>
      </c>
      <c r="B2999" t="s">
        <v>6790</v>
      </c>
      <c r="C2999" s="5">
        <v>41735</v>
      </c>
      <c r="D2999" s="6">
        <v>2014</v>
      </c>
      <c r="E2999" s="5" t="s">
        <v>58</v>
      </c>
      <c r="F2999" s="7">
        <v>6</v>
      </c>
      <c r="G2999" t="s">
        <v>24</v>
      </c>
      <c r="H2999" t="s">
        <v>59</v>
      </c>
      <c r="I2999" t="s">
        <v>4258</v>
      </c>
      <c r="J2999" t="s">
        <v>37</v>
      </c>
      <c r="K2999" t="s">
        <v>420</v>
      </c>
      <c r="L2999">
        <v>90049</v>
      </c>
      <c r="M2999" t="s">
        <v>6791</v>
      </c>
      <c r="N2999" t="s">
        <v>30</v>
      </c>
      <c r="O2999" t="s">
        <v>55</v>
      </c>
      <c r="P2999" t="s">
        <v>6792</v>
      </c>
      <c r="Q2999" s="8">
        <v>92000</v>
      </c>
      <c r="R2999">
        <v>2</v>
      </c>
      <c r="S2999" s="8">
        <f>Table3[[#This Row],[Harga]]*Table3[[#This Row],[Quantity]]</f>
        <v>184000</v>
      </c>
      <c r="T2999">
        <v>0</v>
      </c>
      <c r="U2999" s="8">
        <f>Table3[[#This Row],[Discount]]*Table3[[#This Row],[Revenue]]</f>
        <v>0</v>
      </c>
      <c r="V2999" s="8">
        <f>Table3[[#This Row],[Revenue]]-Table3[[#This Row],[Total Discount]]</f>
        <v>184000</v>
      </c>
    </row>
    <row r="3000" spans="1:22" x14ac:dyDescent="0.35">
      <c r="A3000">
        <v>2996</v>
      </c>
      <c r="B3000" t="s">
        <v>6793</v>
      </c>
      <c r="C3000" s="5">
        <v>41917</v>
      </c>
      <c r="D3000" s="6">
        <v>2014</v>
      </c>
      <c r="E3000" s="5" t="s">
        <v>44</v>
      </c>
      <c r="F3000" s="7">
        <v>5</v>
      </c>
      <c r="G3000" t="s">
        <v>67</v>
      </c>
      <c r="H3000" t="s">
        <v>139</v>
      </c>
      <c r="I3000" t="s">
        <v>3811</v>
      </c>
      <c r="J3000" t="s">
        <v>27</v>
      </c>
      <c r="K3000" t="s">
        <v>46</v>
      </c>
      <c r="L3000">
        <v>43229</v>
      </c>
      <c r="M3000" t="s">
        <v>4608</v>
      </c>
      <c r="N3000" t="s">
        <v>40</v>
      </c>
      <c r="O3000" t="s">
        <v>78</v>
      </c>
      <c r="P3000" t="s">
        <v>4609</v>
      </c>
      <c r="Q3000" s="8">
        <v>69000</v>
      </c>
      <c r="R3000">
        <v>5</v>
      </c>
      <c r="S3000" s="8">
        <f>Table3[[#This Row],[Harga]]*Table3[[#This Row],[Quantity]]</f>
        <v>345000</v>
      </c>
      <c r="T3000">
        <v>0.2</v>
      </c>
      <c r="U3000" s="8">
        <f>Table3[[#This Row],[Discount]]*Table3[[#This Row],[Revenue]]</f>
        <v>69000</v>
      </c>
      <c r="V3000" s="8">
        <f>Table3[[#This Row],[Revenue]]-Table3[[#This Row],[Total Discount]]</f>
        <v>276000</v>
      </c>
    </row>
    <row r="3001" spans="1:22" x14ac:dyDescent="0.35">
      <c r="A3001">
        <v>2997</v>
      </c>
      <c r="B3001" t="s">
        <v>6794</v>
      </c>
      <c r="C3001" s="5">
        <v>42595</v>
      </c>
      <c r="D3001" s="6">
        <v>2016</v>
      </c>
      <c r="E3001" s="5" t="s">
        <v>93</v>
      </c>
      <c r="F3001" s="7">
        <v>13</v>
      </c>
      <c r="G3001" t="s">
        <v>35</v>
      </c>
      <c r="H3001" t="s">
        <v>25</v>
      </c>
      <c r="I3001" t="s">
        <v>3910</v>
      </c>
      <c r="J3001" t="s">
        <v>27</v>
      </c>
      <c r="K3001" t="s">
        <v>369</v>
      </c>
      <c r="L3001">
        <v>70065</v>
      </c>
      <c r="M3001" t="s">
        <v>6795</v>
      </c>
      <c r="N3001" t="s">
        <v>40</v>
      </c>
      <c r="O3001" t="s">
        <v>78</v>
      </c>
      <c r="P3001" t="s">
        <v>806</v>
      </c>
      <c r="Q3001" s="8">
        <v>18000</v>
      </c>
      <c r="R3001">
        <v>2</v>
      </c>
      <c r="S3001" s="8">
        <f>Table3[[#This Row],[Harga]]*Table3[[#This Row],[Quantity]]</f>
        <v>36000</v>
      </c>
      <c r="T3001">
        <v>0</v>
      </c>
      <c r="U3001" s="8">
        <f>Table3[[#This Row],[Discount]]*Table3[[#This Row],[Revenue]]</f>
        <v>0</v>
      </c>
      <c r="V3001" s="8">
        <f>Table3[[#This Row],[Revenue]]-Table3[[#This Row],[Total Discount]]</f>
        <v>36000</v>
      </c>
    </row>
    <row r="3002" spans="1:22" x14ac:dyDescent="0.35">
      <c r="A3002">
        <v>2998</v>
      </c>
      <c r="B3002" t="s">
        <v>6796</v>
      </c>
      <c r="C3002" s="5">
        <v>41960</v>
      </c>
      <c r="D3002" s="6">
        <v>2014</v>
      </c>
      <c r="E3002" s="5" t="s">
        <v>23</v>
      </c>
      <c r="F3002" s="7">
        <v>17</v>
      </c>
      <c r="G3002" t="s">
        <v>67</v>
      </c>
      <c r="H3002" t="s">
        <v>139</v>
      </c>
      <c r="I3002" t="s">
        <v>463</v>
      </c>
      <c r="J3002" t="s">
        <v>27</v>
      </c>
      <c r="K3002" t="s">
        <v>651</v>
      </c>
      <c r="L3002">
        <v>75104</v>
      </c>
      <c r="M3002" t="s">
        <v>1794</v>
      </c>
      <c r="N3002" t="s">
        <v>40</v>
      </c>
      <c r="O3002" t="s">
        <v>143</v>
      </c>
      <c r="P3002" t="s">
        <v>1795</v>
      </c>
      <c r="Q3002" s="8">
        <v>8000</v>
      </c>
      <c r="R3002">
        <v>3</v>
      </c>
      <c r="S3002" s="8">
        <f>Table3[[#This Row],[Harga]]*Table3[[#This Row],[Quantity]]</f>
        <v>24000</v>
      </c>
      <c r="T3002">
        <v>0.2</v>
      </c>
      <c r="U3002" s="8">
        <f>Table3[[#This Row],[Discount]]*Table3[[#This Row],[Revenue]]</f>
        <v>4800</v>
      </c>
      <c r="V3002" s="8">
        <f>Table3[[#This Row],[Revenue]]-Table3[[#This Row],[Total Discount]]</f>
        <v>19200</v>
      </c>
    </row>
    <row r="3003" spans="1:22" x14ac:dyDescent="0.35">
      <c r="A3003">
        <v>2999</v>
      </c>
      <c r="B3003" t="s">
        <v>6797</v>
      </c>
      <c r="C3003" s="5">
        <v>42849</v>
      </c>
      <c r="D3003" s="6">
        <v>2017</v>
      </c>
      <c r="E3003" s="5" t="s">
        <v>58</v>
      </c>
      <c r="F3003" s="7">
        <v>24</v>
      </c>
      <c r="G3003" t="s">
        <v>24</v>
      </c>
      <c r="H3003" t="s">
        <v>139</v>
      </c>
      <c r="I3003" t="s">
        <v>1561</v>
      </c>
      <c r="J3003" t="s">
        <v>37</v>
      </c>
      <c r="K3003" t="s">
        <v>89</v>
      </c>
      <c r="L3003">
        <v>2908</v>
      </c>
      <c r="M3003" t="s">
        <v>2659</v>
      </c>
      <c r="N3003" t="s">
        <v>135</v>
      </c>
      <c r="O3003" t="s">
        <v>162</v>
      </c>
      <c r="P3003" t="s">
        <v>2660</v>
      </c>
      <c r="Q3003" s="8">
        <v>84000</v>
      </c>
      <c r="R3003">
        <v>2</v>
      </c>
      <c r="S3003" s="8">
        <f>Table3[[#This Row],[Harga]]*Table3[[#This Row],[Quantity]]</f>
        <v>168000</v>
      </c>
      <c r="T3003">
        <v>0</v>
      </c>
      <c r="U3003" s="8">
        <f>Table3[[#This Row],[Discount]]*Table3[[#This Row],[Revenue]]</f>
        <v>0</v>
      </c>
      <c r="V3003" s="8">
        <f>Table3[[#This Row],[Revenue]]-Table3[[#This Row],[Total Discount]]</f>
        <v>168000</v>
      </c>
    </row>
    <row r="3004" spans="1:22" x14ac:dyDescent="0.35">
      <c r="A3004">
        <v>3000</v>
      </c>
      <c r="B3004" t="s">
        <v>6798</v>
      </c>
      <c r="C3004" s="5">
        <v>42971</v>
      </c>
      <c r="D3004" s="6">
        <v>2017</v>
      </c>
      <c r="E3004" s="5" t="s">
        <v>93</v>
      </c>
      <c r="F3004" s="7">
        <v>24</v>
      </c>
      <c r="G3004" t="s">
        <v>24</v>
      </c>
      <c r="H3004" t="s">
        <v>25</v>
      </c>
      <c r="I3004" t="s">
        <v>4100</v>
      </c>
      <c r="J3004" t="s">
        <v>27</v>
      </c>
      <c r="K3004" t="s">
        <v>89</v>
      </c>
      <c r="L3004">
        <v>43130</v>
      </c>
      <c r="M3004" t="s">
        <v>6161</v>
      </c>
      <c r="N3004" t="s">
        <v>40</v>
      </c>
      <c r="O3004" t="s">
        <v>78</v>
      </c>
      <c r="P3004" t="s">
        <v>6162</v>
      </c>
      <c r="Q3004" s="8">
        <v>707000</v>
      </c>
      <c r="R3004">
        <v>8</v>
      </c>
      <c r="S3004" s="8">
        <f>Table3[[#This Row],[Harga]]*Table3[[#This Row],[Quantity]]</f>
        <v>5656000</v>
      </c>
      <c r="T3004">
        <v>0.2</v>
      </c>
      <c r="U3004" s="8">
        <f>Table3[[#This Row],[Discount]]*Table3[[#This Row],[Revenue]]</f>
        <v>1131200</v>
      </c>
      <c r="V3004" s="8">
        <f>Table3[[#This Row],[Revenue]]-Table3[[#This Row],[Total Discount]]</f>
        <v>4524800</v>
      </c>
    </row>
    <row r="3005" spans="1:22" x14ac:dyDescent="0.35">
      <c r="A3005">
        <v>3001</v>
      </c>
      <c r="B3005" t="s">
        <v>6799</v>
      </c>
      <c r="C3005" s="5">
        <v>42789</v>
      </c>
      <c r="D3005" s="6">
        <v>2017</v>
      </c>
      <c r="E3005" s="5" t="s">
        <v>344</v>
      </c>
      <c r="F3005" s="7">
        <v>23</v>
      </c>
      <c r="G3005" t="s">
        <v>35</v>
      </c>
      <c r="H3005" t="s">
        <v>25</v>
      </c>
      <c r="I3005" t="s">
        <v>3098</v>
      </c>
      <c r="J3005" t="s">
        <v>37</v>
      </c>
      <c r="K3005" t="s">
        <v>100</v>
      </c>
      <c r="L3005">
        <v>98115</v>
      </c>
      <c r="M3005" t="s">
        <v>4318</v>
      </c>
      <c r="N3005" t="s">
        <v>40</v>
      </c>
      <c r="O3005" t="s">
        <v>180</v>
      </c>
      <c r="P3005" t="s">
        <v>4319</v>
      </c>
      <c r="Q3005" s="8">
        <v>6000</v>
      </c>
      <c r="R3005">
        <v>5</v>
      </c>
      <c r="S3005" s="8">
        <f>Table3[[#This Row],[Harga]]*Table3[[#This Row],[Quantity]]</f>
        <v>30000</v>
      </c>
      <c r="T3005">
        <v>0</v>
      </c>
      <c r="U3005" s="8">
        <f>Table3[[#This Row],[Discount]]*Table3[[#This Row],[Revenue]]</f>
        <v>0</v>
      </c>
      <c r="V3005" s="8">
        <f>Table3[[#This Row],[Revenue]]-Table3[[#This Row],[Total Discount]]</f>
        <v>30000</v>
      </c>
    </row>
    <row r="3006" spans="1:22" x14ac:dyDescent="0.35">
      <c r="A3006">
        <v>3002</v>
      </c>
      <c r="B3006" t="s">
        <v>6800</v>
      </c>
      <c r="C3006" s="5">
        <v>42693</v>
      </c>
      <c r="D3006" s="6">
        <v>2016</v>
      </c>
      <c r="E3006" s="5" t="s">
        <v>23</v>
      </c>
      <c r="F3006" s="7">
        <v>19</v>
      </c>
      <c r="G3006" t="s">
        <v>35</v>
      </c>
      <c r="H3006" t="s">
        <v>59</v>
      </c>
      <c r="I3006" t="s">
        <v>1431</v>
      </c>
      <c r="J3006" t="s">
        <v>27</v>
      </c>
      <c r="K3006" t="s">
        <v>248</v>
      </c>
      <c r="L3006">
        <v>28540</v>
      </c>
      <c r="M3006" t="s">
        <v>6801</v>
      </c>
      <c r="N3006" t="s">
        <v>40</v>
      </c>
      <c r="O3006" t="s">
        <v>96</v>
      </c>
      <c r="P3006" t="s">
        <v>6802</v>
      </c>
      <c r="Q3006" s="8">
        <v>19000</v>
      </c>
      <c r="R3006">
        <v>2</v>
      </c>
      <c r="S3006" s="8">
        <f>Table3[[#This Row],[Harga]]*Table3[[#This Row],[Quantity]]</f>
        <v>38000</v>
      </c>
      <c r="T3006">
        <v>0.2</v>
      </c>
      <c r="U3006" s="8">
        <f>Table3[[#This Row],[Discount]]*Table3[[#This Row],[Revenue]]</f>
        <v>7600</v>
      </c>
      <c r="V3006" s="8">
        <f>Table3[[#This Row],[Revenue]]-Table3[[#This Row],[Total Discount]]</f>
        <v>30400</v>
      </c>
    </row>
    <row r="3007" spans="1:22" x14ac:dyDescent="0.35">
      <c r="A3007">
        <v>3003</v>
      </c>
      <c r="B3007" t="s">
        <v>6803</v>
      </c>
      <c r="C3007" s="5">
        <v>42688</v>
      </c>
      <c r="D3007" s="6">
        <v>2016</v>
      </c>
      <c r="E3007" s="5" t="s">
        <v>23</v>
      </c>
      <c r="F3007" s="7">
        <v>14</v>
      </c>
      <c r="G3007" t="s">
        <v>24</v>
      </c>
      <c r="H3007" t="s">
        <v>25</v>
      </c>
      <c r="I3007" t="s">
        <v>3717</v>
      </c>
      <c r="J3007" t="s">
        <v>27</v>
      </c>
      <c r="K3007" t="s">
        <v>227</v>
      </c>
      <c r="L3007">
        <v>90049</v>
      </c>
      <c r="M3007" t="s">
        <v>6448</v>
      </c>
      <c r="N3007" t="s">
        <v>40</v>
      </c>
      <c r="O3007" t="s">
        <v>96</v>
      </c>
      <c r="P3007" t="s">
        <v>6449</v>
      </c>
      <c r="Q3007" s="8">
        <v>7000</v>
      </c>
      <c r="R3007">
        <v>3</v>
      </c>
      <c r="S3007" s="8">
        <f>Table3[[#This Row],[Harga]]*Table3[[#This Row],[Quantity]]</f>
        <v>21000</v>
      </c>
      <c r="T3007">
        <v>0</v>
      </c>
      <c r="U3007" s="8">
        <f>Table3[[#This Row],[Discount]]*Table3[[#This Row],[Revenue]]</f>
        <v>0</v>
      </c>
      <c r="V3007" s="8">
        <f>Table3[[#This Row],[Revenue]]-Table3[[#This Row],[Total Discount]]</f>
        <v>21000</v>
      </c>
    </row>
    <row r="3008" spans="1:22" x14ac:dyDescent="0.35">
      <c r="A3008">
        <v>3004</v>
      </c>
      <c r="B3008" t="s">
        <v>6804</v>
      </c>
      <c r="C3008" s="5">
        <v>42922</v>
      </c>
      <c r="D3008" s="6">
        <v>2017</v>
      </c>
      <c r="E3008" s="5" t="s">
        <v>104</v>
      </c>
      <c r="F3008" s="7">
        <v>6</v>
      </c>
      <c r="G3008" t="s">
        <v>35</v>
      </c>
      <c r="H3008" t="s">
        <v>25</v>
      </c>
      <c r="I3008" t="s">
        <v>5360</v>
      </c>
      <c r="J3008" t="s">
        <v>27</v>
      </c>
      <c r="K3008" t="s">
        <v>166</v>
      </c>
      <c r="L3008">
        <v>33142</v>
      </c>
      <c r="M3008" t="s">
        <v>6805</v>
      </c>
      <c r="N3008" t="s">
        <v>30</v>
      </c>
      <c r="O3008" t="s">
        <v>108</v>
      </c>
      <c r="P3008" t="s">
        <v>6806</v>
      </c>
      <c r="Q3008" s="8">
        <v>240000</v>
      </c>
      <c r="R3008">
        <v>1</v>
      </c>
      <c r="S3008" s="8">
        <f>Table3[[#This Row],[Harga]]*Table3[[#This Row],[Quantity]]</f>
        <v>240000</v>
      </c>
      <c r="T3008">
        <v>0.2</v>
      </c>
      <c r="U3008" s="8">
        <f>Table3[[#This Row],[Discount]]*Table3[[#This Row],[Revenue]]</f>
        <v>48000</v>
      </c>
      <c r="V3008" s="8">
        <f>Table3[[#This Row],[Revenue]]-Table3[[#This Row],[Total Discount]]</f>
        <v>192000</v>
      </c>
    </row>
    <row r="3009" spans="1:22" x14ac:dyDescent="0.35">
      <c r="A3009">
        <v>3005</v>
      </c>
      <c r="B3009" t="s">
        <v>6807</v>
      </c>
      <c r="C3009" s="5">
        <v>42729</v>
      </c>
      <c r="D3009" s="6">
        <v>2016</v>
      </c>
      <c r="E3009" s="5" t="s">
        <v>66</v>
      </c>
      <c r="F3009" s="7">
        <v>25</v>
      </c>
      <c r="G3009" t="s">
        <v>67</v>
      </c>
      <c r="H3009" t="s">
        <v>139</v>
      </c>
      <c r="I3009" t="s">
        <v>785</v>
      </c>
      <c r="J3009" t="s">
        <v>37</v>
      </c>
      <c r="K3009" t="s">
        <v>213</v>
      </c>
      <c r="L3009">
        <v>3060</v>
      </c>
      <c r="M3009" t="s">
        <v>5636</v>
      </c>
      <c r="N3009" t="s">
        <v>30</v>
      </c>
      <c r="O3009" t="s">
        <v>55</v>
      </c>
      <c r="P3009" t="s">
        <v>5637</v>
      </c>
      <c r="Q3009" s="8">
        <v>16000</v>
      </c>
      <c r="R3009">
        <v>4</v>
      </c>
      <c r="S3009" s="8">
        <f>Table3[[#This Row],[Harga]]*Table3[[#This Row],[Quantity]]</f>
        <v>64000</v>
      </c>
      <c r="T3009">
        <v>0</v>
      </c>
      <c r="U3009" s="8">
        <f>Table3[[#This Row],[Discount]]*Table3[[#This Row],[Revenue]]</f>
        <v>0</v>
      </c>
      <c r="V3009" s="8">
        <f>Table3[[#This Row],[Revenue]]-Table3[[#This Row],[Total Discount]]</f>
        <v>64000</v>
      </c>
    </row>
    <row r="3010" spans="1:22" x14ac:dyDescent="0.35">
      <c r="A3010">
        <v>3006</v>
      </c>
      <c r="B3010" t="s">
        <v>6808</v>
      </c>
      <c r="C3010" s="5">
        <v>42848</v>
      </c>
      <c r="D3010" s="6">
        <v>2017</v>
      </c>
      <c r="E3010" s="5" t="s">
        <v>58</v>
      </c>
      <c r="F3010" s="7">
        <v>23</v>
      </c>
      <c r="G3010" t="s">
        <v>51</v>
      </c>
      <c r="H3010" t="s">
        <v>25</v>
      </c>
      <c r="I3010" t="s">
        <v>704</v>
      </c>
      <c r="J3010" t="s">
        <v>27</v>
      </c>
      <c r="K3010" t="s">
        <v>283</v>
      </c>
      <c r="L3010">
        <v>10011</v>
      </c>
      <c r="M3010" t="s">
        <v>2171</v>
      </c>
      <c r="N3010" t="s">
        <v>40</v>
      </c>
      <c r="O3010" t="s">
        <v>790</v>
      </c>
      <c r="P3010" t="s">
        <v>2172</v>
      </c>
      <c r="Q3010" s="8">
        <v>33000</v>
      </c>
      <c r="R3010">
        <v>5</v>
      </c>
      <c r="S3010" s="8">
        <f>Table3[[#This Row],[Harga]]*Table3[[#This Row],[Quantity]]</f>
        <v>165000</v>
      </c>
      <c r="T3010">
        <v>0</v>
      </c>
      <c r="U3010" s="8">
        <f>Table3[[#This Row],[Discount]]*Table3[[#This Row],[Revenue]]</f>
        <v>0</v>
      </c>
      <c r="V3010" s="8">
        <f>Table3[[#This Row],[Revenue]]-Table3[[#This Row],[Total Discount]]</f>
        <v>165000</v>
      </c>
    </row>
    <row r="3011" spans="1:22" x14ac:dyDescent="0.35">
      <c r="A3011">
        <v>3007</v>
      </c>
      <c r="B3011" t="s">
        <v>6809</v>
      </c>
      <c r="C3011" s="5">
        <v>42352</v>
      </c>
      <c r="D3011" s="6">
        <v>2015</v>
      </c>
      <c r="E3011" s="5" t="s">
        <v>66</v>
      </c>
      <c r="F3011" s="7">
        <v>14</v>
      </c>
      <c r="G3011" t="s">
        <v>51</v>
      </c>
      <c r="H3011" t="s">
        <v>25</v>
      </c>
      <c r="I3011" t="s">
        <v>2313</v>
      </c>
      <c r="J3011" t="s">
        <v>75</v>
      </c>
      <c r="K3011" t="s">
        <v>519</v>
      </c>
      <c r="L3011">
        <v>90036</v>
      </c>
      <c r="M3011" t="s">
        <v>6433</v>
      </c>
      <c r="N3011" t="s">
        <v>30</v>
      </c>
      <c r="O3011" t="s">
        <v>55</v>
      </c>
      <c r="P3011" t="s">
        <v>6434</v>
      </c>
      <c r="Q3011" s="8">
        <v>11000</v>
      </c>
      <c r="R3011">
        <v>3</v>
      </c>
      <c r="S3011" s="8">
        <f>Table3[[#This Row],[Harga]]*Table3[[#This Row],[Quantity]]</f>
        <v>33000</v>
      </c>
      <c r="T3011">
        <v>0</v>
      </c>
      <c r="U3011" s="8">
        <f>Table3[[#This Row],[Discount]]*Table3[[#This Row],[Revenue]]</f>
        <v>0</v>
      </c>
      <c r="V3011" s="8">
        <f>Table3[[#This Row],[Revenue]]-Table3[[#This Row],[Total Discount]]</f>
        <v>33000</v>
      </c>
    </row>
    <row r="3012" spans="1:22" x14ac:dyDescent="0.35">
      <c r="A3012">
        <v>3008</v>
      </c>
      <c r="B3012" t="s">
        <v>6810</v>
      </c>
      <c r="C3012" s="5">
        <v>42113</v>
      </c>
      <c r="D3012" s="6">
        <v>2015</v>
      </c>
      <c r="E3012" s="5" t="s">
        <v>58</v>
      </c>
      <c r="F3012" s="7">
        <v>19</v>
      </c>
      <c r="G3012" t="s">
        <v>24</v>
      </c>
      <c r="H3012" t="s">
        <v>139</v>
      </c>
      <c r="I3012" t="s">
        <v>1495</v>
      </c>
      <c r="J3012" t="s">
        <v>27</v>
      </c>
      <c r="K3012" t="s">
        <v>76</v>
      </c>
      <c r="L3012">
        <v>75007</v>
      </c>
      <c r="M3012" t="s">
        <v>3684</v>
      </c>
      <c r="N3012" t="s">
        <v>40</v>
      </c>
      <c r="O3012" t="s">
        <v>78</v>
      </c>
      <c r="P3012" t="s">
        <v>3685</v>
      </c>
      <c r="Q3012" s="8">
        <v>98000</v>
      </c>
      <c r="R3012">
        <v>2</v>
      </c>
      <c r="S3012" s="8">
        <f>Table3[[#This Row],[Harga]]*Table3[[#This Row],[Quantity]]</f>
        <v>196000</v>
      </c>
      <c r="T3012">
        <v>0.8</v>
      </c>
      <c r="U3012" s="8">
        <f>Table3[[#This Row],[Discount]]*Table3[[#This Row],[Revenue]]</f>
        <v>156800</v>
      </c>
      <c r="V3012" s="8">
        <f>Table3[[#This Row],[Revenue]]-Table3[[#This Row],[Total Discount]]</f>
        <v>39200</v>
      </c>
    </row>
    <row r="3013" spans="1:22" x14ac:dyDescent="0.35">
      <c r="A3013">
        <v>3009</v>
      </c>
      <c r="B3013" t="s">
        <v>6811</v>
      </c>
      <c r="C3013" s="5">
        <v>42617</v>
      </c>
      <c r="D3013" s="6">
        <v>2016</v>
      </c>
      <c r="E3013" s="5" t="s">
        <v>111</v>
      </c>
      <c r="F3013" s="7">
        <v>4</v>
      </c>
      <c r="G3013" t="s">
        <v>35</v>
      </c>
      <c r="H3013" t="s">
        <v>139</v>
      </c>
      <c r="I3013" t="s">
        <v>5199</v>
      </c>
      <c r="J3013" t="s">
        <v>27</v>
      </c>
      <c r="K3013" t="s">
        <v>151</v>
      </c>
      <c r="L3013">
        <v>40324</v>
      </c>
      <c r="M3013" t="s">
        <v>841</v>
      </c>
      <c r="N3013" t="s">
        <v>30</v>
      </c>
      <c r="O3013" t="s">
        <v>55</v>
      </c>
      <c r="P3013" t="s">
        <v>842</v>
      </c>
      <c r="Q3013" s="8">
        <v>29000</v>
      </c>
      <c r="R3013">
        <v>3</v>
      </c>
      <c r="S3013" s="8">
        <f>Table3[[#This Row],[Harga]]*Table3[[#This Row],[Quantity]]</f>
        <v>87000</v>
      </c>
      <c r="T3013">
        <v>0</v>
      </c>
      <c r="U3013" s="8">
        <f>Table3[[#This Row],[Discount]]*Table3[[#This Row],[Revenue]]</f>
        <v>0</v>
      </c>
      <c r="V3013" s="8">
        <f>Table3[[#This Row],[Revenue]]-Table3[[#This Row],[Total Discount]]</f>
        <v>87000</v>
      </c>
    </row>
    <row r="3014" spans="1:22" x14ac:dyDescent="0.35">
      <c r="A3014">
        <v>3010</v>
      </c>
      <c r="B3014" t="s">
        <v>6812</v>
      </c>
      <c r="C3014" s="5">
        <v>43002</v>
      </c>
      <c r="D3014" s="6">
        <v>2017</v>
      </c>
      <c r="E3014" s="5" t="s">
        <v>111</v>
      </c>
      <c r="F3014" s="7">
        <v>24</v>
      </c>
      <c r="G3014" t="s">
        <v>51</v>
      </c>
      <c r="H3014" t="s">
        <v>25</v>
      </c>
      <c r="I3014" t="s">
        <v>667</v>
      </c>
      <c r="J3014" t="s">
        <v>37</v>
      </c>
      <c r="K3014" t="s">
        <v>100</v>
      </c>
      <c r="L3014">
        <v>90008</v>
      </c>
      <c r="M3014" t="s">
        <v>6813</v>
      </c>
      <c r="N3014" t="s">
        <v>135</v>
      </c>
      <c r="O3014" t="s">
        <v>136</v>
      </c>
      <c r="P3014" t="s">
        <v>6814</v>
      </c>
      <c r="Q3014" s="8">
        <v>860000</v>
      </c>
      <c r="R3014">
        <v>3</v>
      </c>
      <c r="S3014" s="8">
        <f>Table3[[#This Row],[Harga]]*Table3[[#This Row],[Quantity]]</f>
        <v>2580000</v>
      </c>
      <c r="T3014">
        <v>0.2</v>
      </c>
      <c r="U3014" s="8">
        <f>Table3[[#This Row],[Discount]]*Table3[[#This Row],[Revenue]]</f>
        <v>516000</v>
      </c>
      <c r="V3014" s="8">
        <f>Table3[[#This Row],[Revenue]]-Table3[[#This Row],[Total Discount]]</f>
        <v>2064000</v>
      </c>
    </row>
    <row r="3015" spans="1:22" x14ac:dyDescent="0.35">
      <c r="A3015">
        <v>3011</v>
      </c>
      <c r="B3015" t="s">
        <v>6815</v>
      </c>
      <c r="C3015" s="5">
        <v>42404</v>
      </c>
      <c r="D3015" s="6">
        <v>2016</v>
      </c>
      <c r="E3015" s="5" t="s">
        <v>344</v>
      </c>
      <c r="F3015" s="7">
        <v>4</v>
      </c>
      <c r="G3015" t="s">
        <v>35</v>
      </c>
      <c r="H3015" t="s">
        <v>25</v>
      </c>
      <c r="I3015" t="s">
        <v>122</v>
      </c>
      <c r="J3015" t="s">
        <v>27</v>
      </c>
      <c r="K3015" t="s">
        <v>46</v>
      </c>
      <c r="L3015">
        <v>85635</v>
      </c>
      <c r="M3015" t="s">
        <v>6816</v>
      </c>
      <c r="N3015" t="s">
        <v>30</v>
      </c>
      <c r="O3015" t="s">
        <v>55</v>
      </c>
      <c r="P3015" t="s">
        <v>6817</v>
      </c>
      <c r="Q3015" s="8">
        <v>15000</v>
      </c>
      <c r="R3015">
        <v>2</v>
      </c>
      <c r="S3015" s="8">
        <f>Table3[[#This Row],[Harga]]*Table3[[#This Row],[Quantity]]</f>
        <v>30000</v>
      </c>
      <c r="T3015">
        <v>0.2</v>
      </c>
      <c r="U3015" s="8">
        <f>Table3[[#This Row],[Discount]]*Table3[[#This Row],[Revenue]]</f>
        <v>6000</v>
      </c>
      <c r="V3015" s="8">
        <f>Table3[[#This Row],[Revenue]]-Table3[[#This Row],[Total Discount]]</f>
        <v>24000</v>
      </c>
    </row>
    <row r="3016" spans="1:22" x14ac:dyDescent="0.35">
      <c r="A3016">
        <v>3012</v>
      </c>
      <c r="B3016" t="s">
        <v>6818</v>
      </c>
      <c r="C3016" s="5">
        <v>42874</v>
      </c>
      <c r="D3016" s="6">
        <v>2017</v>
      </c>
      <c r="E3016" s="5" t="s">
        <v>87</v>
      </c>
      <c r="F3016" s="7">
        <v>19</v>
      </c>
      <c r="G3016" t="s">
        <v>35</v>
      </c>
      <c r="H3016" t="s">
        <v>25</v>
      </c>
      <c r="I3016" t="s">
        <v>1669</v>
      </c>
      <c r="J3016" t="s">
        <v>37</v>
      </c>
      <c r="K3016" t="s">
        <v>76</v>
      </c>
      <c r="L3016">
        <v>37918</v>
      </c>
      <c r="M3016" t="s">
        <v>1186</v>
      </c>
      <c r="N3016" t="s">
        <v>30</v>
      </c>
      <c r="O3016" t="s">
        <v>108</v>
      </c>
      <c r="P3016" t="s">
        <v>1187</v>
      </c>
      <c r="Q3016" s="8">
        <v>393000</v>
      </c>
      <c r="R3016">
        <v>3</v>
      </c>
      <c r="S3016" s="8">
        <f>Table3[[#This Row],[Harga]]*Table3[[#This Row],[Quantity]]</f>
        <v>1179000</v>
      </c>
      <c r="T3016">
        <v>0.2</v>
      </c>
      <c r="U3016" s="8">
        <f>Table3[[#This Row],[Discount]]*Table3[[#This Row],[Revenue]]</f>
        <v>235800</v>
      </c>
      <c r="V3016" s="8">
        <f>Table3[[#This Row],[Revenue]]-Table3[[#This Row],[Total Discount]]</f>
        <v>943200</v>
      </c>
    </row>
    <row r="3017" spans="1:22" x14ac:dyDescent="0.35">
      <c r="A3017">
        <v>3013</v>
      </c>
      <c r="B3017" t="s">
        <v>6819</v>
      </c>
      <c r="C3017" s="5">
        <v>42250</v>
      </c>
      <c r="D3017" s="6">
        <v>2015</v>
      </c>
      <c r="E3017" s="5" t="s">
        <v>111</v>
      </c>
      <c r="F3017" s="7">
        <v>3</v>
      </c>
      <c r="G3017" t="s">
        <v>35</v>
      </c>
      <c r="H3017" t="s">
        <v>25</v>
      </c>
      <c r="I3017" t="s">
        <v>2233</v>
      </c>
      <c r="J3017" t="s">
        <v>37</v>
      </c>
      <c r="K3017" t="s">
        <v>46</v>
      </c>
      <c r="L3017">
        <v>85705</v>
      </c>
      <c r="M3017" t="s">
        <v>2669</v>
      </c>
      <c r="N3017" t="s">
        <v>30</v>
      </c>
      <c r="O3017" t="s">
        <v>55</v>
      </c>
      <c r="P3017" t="s">
        <v>2670</v>
      </c>
      <c r="Q3017" s="8">
        <v>199000</v>
      </c>
      <c r="R3017">
        <v>3</v>
      </c>
      <c r="S3017" s="8">
        <f>Table3[[#This Row],[Harga]]*Table3[[#This Row],[Quantity]]</f>
        <v>597000</v>
      </c>
      <c r="T3017">
        <v>0.2</v>
      </c>
      <c r="U3017" s="8">
        <f>Table3[[#This Row],[Discount]]*Table3[[#This Row],[Revenue]]</f>
        <v>119400</v>
      </c>
      <c r="V3017" s="8">
        <f>Table3[[#This Row],[Revenue]]-Table3[[#This Row],[Total Discount]]</f>
        <v>477600</v>
      </c>
    </row>
    <row r="3018" spans="1:22" x14ac:dyDescent="0.35">
      <c r="A3018">
        <v>3014</v>
      </c>
      <c r="B3018" t="s">
        <v>6820</v>
      </c>
      <c r="C3018" s="5">
        <v>42530</v>
      </c>
      <c r="D3018" s="6">
        <v>2016</v>
      </c>
      <c r="E3018" s="5" t="s">
        <v>34</v>
      </c>
      <c r="F3018" s="7">
        <v>9</v>
      </c>
      <c r="G3018" t="s">
        <v>51</v>
      </c>
      <c r="H3018" t="s">
        <v>139</v>
      </c>
      <c r="I3018" t="s">
        <v>4368</v>
      </c>
      <c r="J3018" t="s">
        <v>75</v>
      </c>
      <c r="K3018" t="s">
        <v>248</v>
      </c>
      <c r="L3018">
        <v>55407</v>
      </c>
      <c r="M3018" t="s">
        <v>6694</v>
      </c>
      <c r="N3018" t="s">
        <v>30</v>
      </c>
      <c r="O3018" t="s">
        <v>48</v>
      </c>
      <c r="P3018" t="s">
        <v>6695</v>
      </c>
      <c r="Q3018" s="8">
        <v>1294000</v>
      </c>
      <c r="R3018">
        <v>3</v>
      </c>
      <c r="S3018" s="8">
        <f>Table3[[#This Row],[Harga]]*Table3[[#This Row],[Quantity]]</f>
        <v>3882000</v>
      </c>
      <c r="T3018">
        <v>0</v>
      </c>
      <c r="U3018" s="8">
        <f>Table3[[#This Row],[Discount]]*Table3[[#This Row],[Revenue]]</f>
        <v>0</v>
      </c>
      <c r="V3018" s="8">
        <f>Table3[[#This Row],[Revenue]]-Table3[[#This Row],[Total Discount]]</f>
        <v>3882000</v>
      </c>
    </row>
    <row r="3019" spans="1:22" x14ac:dyDescent="0.35">
      <c r="A3019">
        <v>3015</v>
      </c>
      <c r="B3019" t="s">
        <v>6821</v>
      </c>
      <c r="C3019" s="5">
        <v>42315</v>
      </c>
      <c r="D3019" s="6">
        <v>2015</v>
      </c>
      <c r="E3019" s="5" t="s">
        <v>23</v>
      </c>
      <c r="F3019" s="7">
        <v>7</v>
      </c>
      <c r="G3019" t="s">
        <v>51</v>
      </c>
      <c r="H3019" t="s">
        <v>25</v>
      </c>
      <c r="I3019" t="s">
        <v>1385</v>
      </c>
      <c r="J3019" t="s">
        <v>37</v>
      </c>
      <c r="K3019" t="s">
        <v>420</v>
      </c>
      <c r="L3019">
        <v>33142</v>
      </c>
      <c r="M3019" t="s">
        <v>1263</v>
      </c>
      <c r="N3019" t="s">
        <v>40</v>
      </c>
      <c r="O3019" t="s">
        <v>71</v>
      </c>
      <c r="P3019" t="s">
        <v>1264</v>
      </c>
      <c r="Q3019" s="8">
        <v>15000</v>
      </c>
      <c r="R3019">
        <v>9</v>
      </c>
      <c r="S3019" s="8">
        <f>Table3[[#This Row],[Harga]]*Table3[[#This Row],[Quantity]]</f>
        <v>135000</v>
      </c>
      <c r="T3019">
        <v>0.7</v>
      </c>
      <c r="U3019" s="8">
        <f>Table3[[#This Row],[Discount]]*Table3[[#This Row],[Revenue]]</f>
        <v>94500</v>
      </c>
      <c r="V3019" s="8">
        <f>Table3[[#This Row],[Revenue]]-Table3[[#This Row],[Total Discount]]</f>
        <v>40500</v>
      </c>
    </row>
    <row r="3020" spans="1:22" x14ac:dyDescent="0.35">
      <c r="A3020">
        <v>3016</v>
      </c>
      <c r="B3020" t="s">
        <v>6822</v>
      </c>
      <c r="C3020" s="5">
        <v>42536</v>
      </c>
      <c r="D3020" s="6">
        <v>2016</v>
      </c>
      <c r="E3020" s="5" t="s">
        <v>34</v>
      </c>
      <c r="F3020" s="7">
        <v>15</v>
      </c>
      <c r="G3020" t="s">
        <v>35</v>
      </c>
      <c r="H3020" t="s">
        <v>25</v>
      </c>
      <c r="I3020" t="s">
        <v>979</v>
      </c>
      <c r="J3020" t="s">
        <v>27</v>
      </c>
      <c r="K3020" t="s">
        <v>283</v>
      </c>
      <c r="L3020">
        <v>77036</v>
      </c>
      <c r="M3020" t="s">
        <v>6823</v>
      </c>
      <c r="N3020" t="s">
        <v>40</v>
      </c>
      <c r="O3020" t="s">
        <v>63</v>
      </c>
      <c r="P3020" t="s">
        <v>6824</v>
      </c>
      <c r="Q3020" s="8">
        <v>174000</v>
      </c>
      <c r="R3020">
        <v>7</v>
      </c>
      <c r="S3020" s="8">
        <f>Table3[[#This Row],[Harga]]*Table3[[#This Row],[Quantity]]</f>
        <v>1218000</v>
      </c>
      <c r="T3020">
        <v>0.2</v>
      </c>
      <c r="U3020" s="8">
        <f>Table3[[#This Row],[Discount]]*Table3[[#This Row],[Revenue]]</f>
        <v>243600</v>
      </c>
      <c r="V3020" s="8">
        <f>Table3[[#This Row],[Revenue]]-Table3[[#This Row],[Total Discount]]</f>
        <v>974400</v>
      </c>
    </row>
    <row r="3021" spans="1:22" x14ac:dyDescent="0.35">
      <c r="A3021">
        <v>3017</v>
      </c>
      <c r="B3021" t="s">
        <v>6825</v>
      </c>
      <c r="C3021" s="5">
        <v>42119</v>
      </c>
      <c r="D3021" s="6">
        <v>2015</v>
      </c>
      <c r="E3021" s="5" t="s">
        <v>58</v>
      </c>
      <c r="F3021" s="7">
        <v>25</v>
      </c>
      <c r="G3021" t="s">
        <v>35</v>
      </c>
      <c r="H3021" t="s">
        <v>25</v>
      </c>
      <c r="I3021" t="s">
        <v>6826</v>
      </c>
      <c r="J3021" t="s">
        <v>27</v>
      </c>
      <c r="K3021" t="s">
        <v>500</v>
      </c>
      <c r="L3021">
        <v>53209</v>
      </c>
      <c r="M3021" t="s">
        <v>1676</v>
      </c>
      <c r="N3021" t="s">
        <v>40</v>
      </c>
      <c r="O3021" t="s">
        <v>96</v>
      </c>
      <c r="P3021" t="s">
        <v>1677</v>
      </c>
      <c r="Q3021" s="8">
        <v>47000</v>
      </c>
      <c r="R3021">
        <v>5</v>
      </c>
      <c r="S3021" s="8">
        <f>Table3[[#This Row],[Harga]]*Table3[[#This Row],[Quantity]]</f>
        <v>235000</v>
      </c>
      <c r="T3021">
        <v>0</v>
      </c>
      <c r="U3021" s="8">
        <f>Table3[[#This Row],[Discount]]*Table3[[#This Row],[Revenue]]</f>
        <v>0</v>
      </c>
      <c r="V3021" s="8">
        <f>Table3[[#This Row],[Revenue]]-Table3[[#This Row],[Total Discount]]</f>
        <v>235000</v>
      </c>
    </row>
    <row r="3022" spans="1:22" x14ac:dyDescent="0.35">
      <c r="A3022">
        <v>3018</v>
      </c>
      <c r="B3022" t="s">
        <v>6827</v>
      </c>
      <c r="C3022" s="5">
        <v>42636</v>
      </c>
      <c r="D3022" s="6">
        <v>2016</v>
      </c>
      <c r="E3022" s="5" t="s">
        <v>111</v>
      </c>
      <c r="F3022" s="7">
        <v>23</v>
      </c>
      <c r="G3022" t="s">
        <v>67</v>
      </c>
      <c r="H3022" t="s">
        <v>139</v>
      </c>
      <c r="I3022" t="s">
        <v>906</v>
      </c>
      <c r="J3022" t="s">
        <v>75</v>
      </c>
      <c r="K3022" t="s">
        <v>69</v>
      </c>
      <c r="L3022">
        <v>43130</v>
      </c>
      <c r="M3022" t="s">
        <v>3305</v>
      </c>
      <c r="N3022" t="s">
        <v>40</v>
      </c>
      <c r="O3022" t="s">
        <v>63</v>
      </c>
      <c r="P3022" t="s">
        <v>3306</v>
      </c>
      <c r="Q3022" s="8">
        <v>15000</v>
      </c>
      <c r="R3022">
        <v>3</v>
      </c>
      <c r="S3022" s="8">
        <f>Table3[[#This Row],[Harga]]*Table3[[#This Row],[Quantity]]</f>
        <v>45000</v>
      </c>
      <c r="T3022">
        <v>0.2</v>
      </c>
      <c r="U3022" s="8">
        <f>Table3[[#This Row],[Discount]]*Table3[[#This Row],[Revenue]]</f>
        <v>9000</v>
      </c>
      <c r="V3022" s="8">
        <f>Table3[[#This Row],[Revenue]]-Table3[[#This Row],[Total Discount]]</f>
        <v>36000</v>
      </c>
    </row>
    <row r="3023" spans="1:22" x14ac:dyDescent="0.35">
      <c r="A3023">
        <v>3019</v>
      </c>
      <c r="B3023" t="s">
        <v>6828</v>
      </c>
      <c r="C3023" s="5">
        <v>42600</v>
      </c>
      <c r="D3023" s="6">
        <v>2016</v>
      </c>
      <c r="E3023" s="5" t="s">
        <v>93</v>
      </c>
      <c r="F3023" s="7">
        <v>18</v>
      </c>
      <c r="G3023" t="s">
        <v>35</v>
      </c>
      <c r="H3023" t="s">
        <v>25</v>
      </c>
      <c r="I3023" t="s">
        <v>837</v>
      </c>
      <c r="J3023" t="s">
        <v>27</v>
      </c>
      <c r="K3023" t="s">
        <v>324</v>
      </c>
      <c r="L3023">
        <v>78539</v>
      </c>
      <c r="M3023" t="s">
        <v>4692</v>
      </c>
      <c r="N3023" t="s">
        <v>40</v>
      </c>
      <c r="O3023" t="s">
        <v>71</v>
      </c>
      <c r="P3023" t="s">
        <v>4693</v>
      </c>
      <c r="Q3023" s="8">
        <v>25000</v>
      </c>
      <c r="R3023">
        <v>1</v>
      </c>
      <c r="S3023" s="8">
        <f>Table3[[#This Row],[Harga]]*Table3[[#This Row],[Quantity]]</f>
        <v>25000</v>
      </c>
      <c r="T3023">
        <v>0.8</v>
      </c>
      <c r="U3023" s="8">
        <f>Table3[[#This Row],[Discount]]*Table3[[#This Row],[Revenue]]</f>
        <v>20000</v>
      </c>
      <c r="V3023" s="8">
        <f>Table3[[#This Row],[Revenue]]-Table3[[#This Row],[Total Discount]]</f>
        <v>5000</v>
      </c>
    </row>
    <row r="3024" spans="1:22" x14ac:dyDescent="0.35">
      <c r="A3024">
        <v>3020</v>
      </c>
      <c r="B3024" t="s">
        <v>6829</v>
      </c>
      <c r="C3024" s="5">
        <v>41700</v>
      </c>
      <c r="D3024" s="6">
        <v>2014</v>
      </c>
      <c r="E3024" s="5" t="s">
        <v>159</v>
      </c>
      <c r="F3024" s="7">
        <v>2</v>
      </c>
      <c r="G3024" t="s">
        <v>35</v>
      </c>
      <c r="H3024" t="s">
        <v>131</v>
      </c>
      <c r="I3024" t="s">
        <v>3541</v>
      </c>
      <c r="J3024" t="s">
        <v>75</v>
      </c>
      <c r="K3024" t="s">
        <v>222</v>
      </c>
      <c r="L3024">
        <v>10009</v>
      </c>
      <c r="M3024" t="s">
        <v>404</v>
      </c>
      <c r="N3024" t="s">
        <v>40</v>
      </c>
      <c r="O3024" t="s">
        <v>143</v>
      </c>
      <c r="P3024" t="s">
        <v>405</v>
      </c>
      <c r="Q3024" s="8">
        <v>29000</v>
      </c>
      <c r="R3024">
        <v>2</v>
      </c>
      <c r="S3024" s="8">
        <f>Table3[[#This Row],[Harga]]*Table3[[#This Row],[Quantity]]</f>
        <v>58000</v>
      </c>
      <c r="T3024">
        <v>0</v>
      </c>
      <c r="U3024" s="8">
        <f>Table3[[#This Row],[Discount]]*Table3[[#This Row],[Revenue]]</f>
        <v>0</v>
      </c>
      <c r="V3024" s="8">
        <f>Table3[[#This Row],[Revenue]]-Table3[[#This Row],[Total Discount]]</f>
        <v>58000</v>
      </c>
    </row>
    <row r="3025" spans="1:22" x14ac:dyDescent="0.35">
      <c r="A3025">
        <v>3021</v>
      </c>
      <c r="B3025" t="s">
        <v>6830</v>
      </c>
      <c r="C3025" s="5">
        <v>42003</v>
      </c>
      <c r="D3025" s="6">
        <v>2014</v>
      </c>
      <c r="E3025" s="5" t="s">
        <v>66</v>
      </c>
      <c r="F3025" s="7">
        <v>30</v>
      </c>
      <c r="G3025" t="s">
        <v>35</v>
      </c>
      <c r="H3025" t="s">
        <v>131</v>
      </c>
      <c r="I3025" t="s">
        <v>1530</v>
      </c>
      <c r="J3025" t="s">
        <v>27</v>
      </c>
      <c r="K3025" t="s">
        <v>369</v>
      </c>
      <c r="L3025">
        <v>19120</v>
      </c>
      <c r="M3025" t="s">
        <v>4870</v>
      </c>
      <c r="N3025" t="s">
        <v>135</v>
      </c>
      <c r="O3025" t="s">
        <v>162</v>
      </c>
      <c r="P3025" t="s">
        <v>4871</v>
      </c>
      <c r="Q3025" s="8">
        <v>105000</v>
      </c>
      <c r="R3025">
        <v>2</v>
      </c>
      <c r="S3025" s="8">
        <f>Table3[[#This Row],[Harga]]*Table3[[#This Row],[Quantity]]</f>
        <v>210000</v>
      </c>
      <c r="T3025">
        <v>0.2</v>
      </c>
      <c r="U3025" s="8">
        <f>Table3[[#This Row],[Discount]]*Table3[[#This Row],[Revenue]]</f>
        <v>42000</v>
      </c>
      <c r="V3025" s="8">
        <f>Table3[[#This Row],[Revenue]]-Table3[[#This Row],[Total Discount]]</f>
        <v>168000</v>
      </c>
    </row>
    <row r="3026" spans="1:22" x14ac:dyDescent="0.35">
      <c r="A3026">
        <v>3022</v>
      </c>
      <c r="B3026" t="s">
        <v>6831</v>
      </c>
      <c r="C3026" s="5">
        <v>42104</v>
      </c>
      <c r="D3026" s="6">
        <v>2015</v>
      </c>
      <c r="E3026" s="5" t="s">
        <v>58</v>
      </c>
      <c r="F3026" s="7">
        <v>10</v>
      </c>
      <c r="G3026" t="s">
        <v>35</v>
      </c>
      <c r="H3026" t="s">
        <v>131</v>
      </c>
      <c r="I3026" t="s">
        <v>1230</v>
      </c>
      <c r="J3026" t="s">
        <v>75</v>
      </c>
      <c r="K3026" t="s">
        <v>118</v>
      </c>
      <c r="L3026">
        <v>14609</v>
      </c>
      <c r="M3026" t="s">
        <v>1975</v>
      </c>
      <c r="N3026" t="s">
        <v>40</v>
      </c>
      <c r="O3026" t="s">
        <v>84</v>
      </c>
      <c r="P3026" t="s">
        <v>1976</v>
      </c>
      <c r="Q3026" s="8">
        <v>86000</v>
      </c>
      <c r="R3026">
        <v>4</v>
      </c>
      <c r="S3026" s="8">
        <f>Table3[[#This Row],[Harga]]*Table3[[#This Row],[Quantity]]</f>
        <v>344000</v>
      </c>
      <c r="T3026">
        <v>0</v>
      </c>
      <c r="U3026" s="8">
        <f>Table3[[#This Row],[Discount]]*Table3[[#This Row],[Revenue]]</f>
        <v>0</v>
      </c>
      <c r="V3026" s="8">
        <f>Table3[[#This Row],[Revenue]]-Table3[[#This Row],[Total Discount]]</f>
        <v>344000</v>
      </c>
    </row>
    <row r="3027" spans="1:22" x14ac:dyDescent="0.35">
      <c r="A3027">
        <v>3023</v>
      </c>
      <c r="B3027" t="s">
        <v>6832</v>
      </c>
      <c r="C3027" s="5">
        <v>42363</v>
      </c>
      <c r="D3027" s="6">
        <v>2015</v>
      </c>
      <c r="E3027" s="5" t="s">
        <v>66</v>
      </c>
      <c r="F3027" s="7">
        <v>25</v>
      </c>
      <c r="G3027" t="s">
        <v>51</v>
      </c>
      <c r="H3027" t="s">
        <v>25</v>
      </c>
      <c r="I3027" t="s">
        <v>1274</v>
      </c>
      <c r="J3027" t="s">
        <v>27</v>
      </c>
      <c r="K3027" t="s">
        <v>248</v>
      </c>
      <c r="L3027">
        <v>92037</v>
      </c>
      <c r="M3027" t="s">
        <v>5670</v>
      </c>
      <c r="N3027" t="s">
        <v>135</v>
      </c>
      <c r="O3027" t="s">
        <v>989</v>
      </c>
      <c r="P3027" t="s">
        <v>5671</v>
      </c>
      <c r="Q3027" s="8">
        <v>480000</v>
      </c>
      <c r="R3027">
        <v>5</v>
      </c>
      <c r="S3027" s="8">
        <f>Table3[[#This Row],[Harga]]*Table3[[#This Row],[Quantity]]</f>
        <v>2400000</v>
      </c>
      <c r="T3027">
        <v>0.2</v>
      </c>
      <c r="U3027" s="8">
        <f>Table3[[#This Row],[Discount]]*Table3[[#This Row],[Revenue]]</f>
        <v>480000</v>
      </c>
      <c r="V3027" s="8">
        <f>Table3[[#This Row],[Revenue]]-Table3[[#This Row],[Total Discount]]</f>
        <v>1920000</v>
      </c>
    </row>
    <row r="3028" spans="1:22" x14ac:dyDescent="0.35">
      <c r="A3028">
        <v>3024</v>
      </c>
      <c r="B3028" t="s">
        <v>6833</v>
      </c>
      <c r="C3028" s="5">
        <v>42099</v>
      </c>
      <c r="D3028" s="6">
        <v>2015</v>
      </c>
      <c r="E3028" s="5" t="s">
        <v>58</v>
      </c>
      <c r="F3028" s="7">
        <v>5</v>
      </c>
      <c r="G3028" t="s">
        <v>67</v>
      </c>
      <c r="H3028" t="s">
        <v>25</v>
      </c>
      <c r="I3028" t="s">
        <v>395</v>
      </c>
      <c r="J3028" t="s">
        <v>27</v>
      </c>
      <c r="K3028" t="s">
        <v>329</v>
      </c>
      <c r="L3028">
        <v>19120</v>
      </c>
      <c r="M3028" t="s">
        <v>1443</v>
      </c>
      <c r="N3028" t="s">
        <v>40</v>
      </c>
      <c r="O3028" t="s">
        <v>41</v>
      </c>
      <c r="P3028" t="s">
        <v>1444</v>
      </c>
      <c r="Q3028" s="8">
        <v>10000</v>
      </c>
      <c r="R3028">
        <v>6</v>
      </c>
      <c r="S3028" s="8">
        <f>Table3[[#This Row],[Harga]]*Table3[[#This Row],[Quantity]]</f>
        <v>60000</v>
      </c>
      <c r="T3028">
        <v>0.2</v>
      </c>
      <c r="U3028" s="8">
        <f>Table3[[#This Row],[Discount]]*Table3[[#This Row],[Revenue]]</f>
        <v>12000</v>
      </c>
      <c r="V3028" s="8">
        <f>Table3[[#This Row],[Revenue]]-Table3[[#This Row],[Total Discount]]</f>
        <v>48000</v>
      </c>
    </row>
    <row r="3029" spans="1:22" x14ac:dyDescent="0.35">
      <c r="A3029">
        <v>3025</v>
      </c>
      <c r="B3029" t="s">
        <v>6834</v>
      </c>
      <c r="C3029" s="5">
        <v>42021</v>
      </c>
      <c r="D3029" s="6">
        <v>2015</v>
      </c>
      <c r="E3029" s="5" t="s">
        <v>115</v>
      </c>
      <c r="F3029" s="7">
        <v>17</v>
      </c>
      <c r="G3029" t="s">
        <v>67</v>
      </c>
      <c r="H3029" t="s">
        <v>25</v>
      </c>
      <c r="I3029" t="s">
        <v>5316</v>
      </c>
      <c r="J3029" t="s">
        <v>27</v>
      </c>
      <c r="K3029" t="s">
        <v>519</v>
      </c>
      <c r="L3029">
        <v>38134</v>
      </c>
      <c r="M3029" t="s">
        <v>5991</v>
      </c>
      <c r="N3029" t="s">
        <v>40</v>
      </c>
      <c r="O3029" t="s">
        <v>790</v>
      </c>
      <c r="P3029" t="s">
        <v>5992</v>
      </c>
      <c r="Q3029" s="8">
        <v>70000</v>
      </c>
      <c r="R3029">
        <v>8</v>
      </c>
      <c r="S3029" s="8">
        <f>Table3[[#This Row],[Harga]]*Table3[[#This Row],[Quantity]]</f>
        <v>560000</v>
      </c>
      <c r="T3029">
        <v>0.2</v>
      </c>
      <c r="U3029" s="8">
        <f>Table3[[#This Row],[Discount]]*Table3[[#This Row],[Revenue]]</f>
        <v>112000</v>
      </c>
      <c r="V3029" s="8">
        <f>Table3[[#This Row],[Revenue]]-Table3[[#This Row],[Total Discount]]</f>
        <v>448000</v>
      </c>
    </row>
    <row r="3030" spans="1:22" x14ac:dyDescent="0.35">
      <c r="A3030">
        <v>3026</v>
      </c>
      <c r="B3030" t="s">
        <v>6835</v>
      </c>
      <c r="C3030" s="5">
        <v>42875</v>
      </c>
      <c r="D3030" s="6">
        <v>2017</v>
      </c>
      <c r="E3030" s="5" t="s">
        <v>87</v>
      </c>
      <c r="F3030" s="7">
        <v>20</v>
      </c>
      <c r="G3030" t="s">
        <v>51</v>
      </c>
      <c r="H3030" t="s">
        <v>25</v>
      </c>
      <c r="I3030" t="s">
        <v>1211</v>
      </c>
      <c r="J3030" t="s">
        <v>75</v>
      </c>
      <c r="K3030" t="s">
        <v>329</v>
      </c>
      <c r="L3030">
        <v>90712</v>
      </c>
      <c r="M3030" t="s">
        <v>893</v>
      </c>
      <c r="N3030" t="s">
        <v>30</v>
      </c>
      <c r="O3030" t="s">
        <v>108</v>
      </c>
      <c r="P3030" t="s">
        <v>894</v>
      </c>
      <c r="Q3030" s="8">
        <v>130000</v>
      </c>
      <c r="R3030">
        <v>8</v>
      </c>
      <c r="S3030" s="8">
        <f>Table3[[#This Row],[Harga]]*Table3[[#This Row],[Quantity]]</f>
        <v>1040000</v>
      </c>
      <c r="T3030">
        <v>0.2</v>
      </c>
      <c r="U3030" s="8">
        <f>Table3[[#This Row],[Discount]]*Table3[[#This Row],[Revenue]]</f>
        <v>208000</v>
      </c>
      <c r="V3030" s="8">
        <f>Table3[[#This Row],[Revenue]]-Table3[[#This Row],[Total Discount]]</f>
        <v>832000</v>
      </c>
    </row>
    <row r="3031" spans="1:22" x14ac:dyDescent="0.35">
      <c r="A3031">
        <v>3027</v>
      </c>
      <c r="B3031" t="s">
        <v>6836</v>
      </c>
      <c r="C3031" s="5">
        <v>42960</v>
      </c>
      <c r="D3031" s="6">
        <v>2017</v>
      </c>
      <c r="E3031" s="5" t="s">
        <v>93</v>
      </c>
      <c r="F3031" s="7">
        <v>13</v>
      </c>
      <c r="G3031" t="s">
        <v>24</v>
      </c>
      <c r="H3031" t="s">
        <v>139</v>
      </c>
      <c r="I3031" t="s">
        <v>2423</v>
      </c>
      <c r="J3031" t="s">
        <v>37</v>
      </c>
      <c r="K3031" t="s">
        <v>69</v>
      </c>
      <c r="L3031">
        <v>19120</v>
      </c>
      <c r="M3031" t="s">
        <v>3531</v>
      </c>
      <c r="N3031" t="s">
        <v>40</v>
      </c>
      <c r="O3031" t="s">
        <v>41</v>
      </c>
      <c r="P3031" t="s">
        <v>3532</v>
      </c>
      <c r="Q3031" s="8">
        <v>15000</v>
      </c>
      <c r="R3031">
        <v>3</v>
      </c>
      <c r="S3031" s="8">
        <f>Table3[[#This Row],[Harga]]*Table3[[#This Row],[Quantity]]</f>
        <v>45000</v>
      </c>
      <c r="T3031">
        <v>0.2</v>
      </c>
      <c r="U3031" s="8">
        <f>Table3[[#This Row],[Discount]]*Table3[[#This Row],[Revenue]]</f>
        <v>9000</v>
      </c>
      <c r="V3031" s="8">
        <f>Table3[[#This Row],[Revenue]]-Table3[[#This Row],[Total Discount]]</f>
        <v>36000</v>
      </c>
    </row>
    <row r="3032" spans="1:22" x14ac:dyDescent="0.35">
      <c r="A3032">
        <v>3028</v>
      </c>
      <c r="B3032" t="s">
        <v>6837</v>
      </c>
      <c r="C3032" s="5">
        <v>42369</v>
      </c>
      <c r="D3032" s="6">
        <v>2015</v>
      </c>
      <c r="E3032" s="5" t="s">
        <v>66</v>
      </c>
      <c r="F3032" s="7">
        <v>31</v>
      </c>
      <c r="G3032" t="s">
        <v>24</v>
      </c>
      <c r="H3032" t="s">
        <v>139</v>
      </c>
      <c r="I3032" t="s">
        <v>6482</v>
      </c>
      <c r="J3032" t="s">
        <v>27</v>
      </c>
      <c r="K3032" t="s">
        <v>82</v>
      </c>
      <c r="L3032">
        <v>78745</v>
      </c>
      <c r="M3032" t="s">
        <v>3423</v>
      </c>
      <c r="N3032" t="s">
        <v>40</v>
      </c>
      <c r="O3032" t="s">
        <v>84</v>
      </c>
      <c r="P3032" t="s">
        <v>3424</v>
      </c>
      <c r="Q3032" s="8">
        <v>191000</v>
      </c>
      <c r="R3032">
        <v>2</v>
      </c>
      <c r="S3032" s="8">
        <f>Table3[[#This Row],[Harga]]*Table3[[#This Row],[Quantity]]</f>
        <v>382000</v>
      </c>
      <c r="T3032">
        <v>0.2</v>
      </c>
      <c r="U3032" s="8">
        <f>Table3[[#This Row],[Discount]]*Table3[[#This Row],[Revenue]]</f>
        <v>76400</v>
      </c>
      <c r="V3032" s="8">
        <f>Table3[[#This Row],[Revenue]]-Table3[[#This Row],[Total Discount]]</f>
        <v>305600</v>
      </c>
    </row>
    <row r="3033" spans="1:22" x14ac:dyDescent="0.35">
      <c r="A3033">
        <v>3029</v>
      </c>
      <c r="B3033" t="s">
        <v>6838</v>
      </c>
      <c r="C3033" s="5">
        <v>43094</v>
      </c>
      <c r="D3033" s="6">
        <v>2017</v>
      </c>
      <c r="E3033" s="5" t="s">
        <v>66</v>
      </c>
      <c r="F3033" s="7">
        <v>25</v>
      </c>
      <c r="G3033" t="s">
        <v>51</v>
      </c>
      <c r="H3033" t="s">
        <v>25</v>
      </c>
      <c r="I3033" t="s">
        <v>471</v>
      </c>
      <c r="J3033" t="s">
        <v>37</v>
      </c>
      <c r="K3033" t="s">
        <v>46</v>
      </c>
      <c r="L3033">
        <v>90008</v>
      </c>
      <c r="M3033" t="s">
        <v>3236</v>
      </c>
      <c r="N3033" t="s">
        <v>40</v>
      </c>
      <c r="O3033" t="s">
        <v>71</v>
      </c>
      <c r="P3033" t="s">
        <v>3237</v>
      </c>
      <c r="Q3033" s="8">
        <v>512000</v>
      </c>
      <c r="R3033">
        <v>3</v>
      </c>
      <c r="S3033" s="8">
        <f>Table3[[#This Row],[Harga]]*Table3[[#This Row],[Quantity]]</f>
        <v>1536000</v>
      </c>
      <c r="T3033">
        <v>0.2</v>
      </c>
      <c r="U3033" s="8">
        <f>Table3[[#This Row],[Discount]]*Table3[[#This Row],[Revenue]]</f>
        <v>307200</v>
      </c>
      <c r="V3033" s="8">
        <f>Table3[[#This Row],[Revenue]]-Table3[[#This Row],[Total Discount]]</f>
        <v>1228800</v>
      </c>
    </row>
    <row r="3034" spans="1:22" x14ac:dyDescent="0.35">
      <c r="A3034">
        <v>3030</v>
      </c>
      <c r="B3034" t="s">
        <v>6839</v>
      </c>
      <c r="C3034" s="5">
        <v>42614</v>
      </c>
      <c r="D3034" s="6">
        <v>2016</v>
      </c>
      <c r="E3034" s="5" t="s">
        <v>111</v>
      </c>
      <c r="F3034" s="7">
        <v>1</v>
      </c>
      <c r="G3034" t="s">
        <v>24</v>
      </c>
      <c r="H3034" t="s">
        <v>25</v>
      </c>
      <c r="I3034" t="s">
        <v>1495</v>
      </c>
      <c r="J3034" t="s">
        <v>27</v>
      </c>
      <c r="K3034" t="s">
        <v>227</v>
      </c>
      <c r="L3034">
        <v>10011</v>
      </c>
      <c r="M3034" t="s">
        <v>1039</v>
      </c>
      <c r="N3034" t="s">
        <v>135</v>
      </c>
      <c r="O3034" t="s">
        <v>162</v>
      </c>
      <c r="P3034" t="s">
        <v>1040</v>
      </c>
      <c r="Q3034" s="8">
        <v>469000</v>
      </c>
      <c r="R3034">
        <v>6</v>
      </c>
      <c r="S3034" s="8">
        <f>Table3[[#This Row],[Harga]]*Table3[[#This Row],[Quantity]]</f>
        <v>2814000</v>
      </c>
      <c r="T3034">
        <v>0</v>
      </c>
      <c r="U3034" s="8">
        <f>Table3[[#This Row],[Discount]]*Table3[[#This Row],[Revenue]]</f>
        <v>0</v>
      </c>
      <c r="V3034" s="8">
        <f>Table3[[#This Row],[Revenue]]-Table3[[#This Row],[Total Discount]]</f>
        <v>2814000</v>
      </c>
    </row>
    <row r="3035" spans="1:22" x14ac:dyDescent="0.35">
      <c r="A3035">
        <v>3031</v>
      </c>
      <c r="B3035" t="s">
        <v>6840</v>
      </c>
      <c r="C3035" s="5">
        <v>42952</v>
      </c>
      <c r="D3035" s="6">
        <v>2017</v>
      </c>
      <c r="E3035" s="5" t="s">
        <v>93</v>
      </c>
      <c r="F3035" s="7">
        <v>5</v>
      </c>
      <c r="G3035" t="s">
        <v>24</v>
      </c>
      <c r="H3035" t="s">
        <v>139</v>
      </c>
      <c r="I3035" t="s">
        <v>617</v>
      </c>
      <c r="J3035" t="s">
        <v>75</v>
      </c>
      <c r="K3035" t="s">
        <v>133</v>
      </c>
      <c r="L3035">
        <v>77070</v>
      </c>
      <c r="M3035" t="s">
        <v>6841</v>
      </c>
      <c r="N3035" t="s">
        <v>40</v>
      </c>
      <c r="O3035" t="s">
        <v>84</v>
      </c>
      <c r="P3035" t="s">
        <v>6842</v>
      </c>
      <c r="Q3035" s="8">
        <v>152000</v>
      </c>
      <c r="R3035">
        <v>9</v>
      </c>
      <c r="S3035" s="8">
        <f>Table3[[#This Row],[Harga]]*Table3[[#This Row],[Quantity]]</f>
        <v>1368000</v>
      </c>
      <c r="T3035">
        <v>0.2</v>
      </c>
      <c r="U3035" s="8">
        <f>Table3[[#This Row],[Discount]]*Table3[[#This Row],[Revenue]]</f>
        <v>273600</v>
      </c>
      <c r="V3035" s="8">
        <f>Table3[[#This Row],[Revenue]]-Table3[[#This Row],[Total Discount]]</f>
        <v>1094400</v>
      </c>
    </row>
    <row r="3036" spans="1:22" x14ac:dyDescent="0.35">
      <c r="A3036">
        <v>3032</v>
      </c>
      <c r="B3036" t="s">
        <v>6843</v>
      </c>
      <c r="C3036" s="5">
        <v>41688</v>
      </c>
      <c r="D3036" s="6">
        <v>2014</v>
      </c>
      <c r="E3036" s="5" t="s">
        <v>344</v>
      </c>
      <c r="F3036" s="7">
        <v>18</v>
      </c>
      <c r="G3036" t="s">
        <v>24</v>
      </c>
      <c r="H3036" t="s">
        <v>139</v>
      </c>
      <c r="I3036" t="s">
        <v>877</v>
      </c>
      <c r="J3036" t="s">
        <v>27</v>
      </c>
      <c r="K3036" t="s">
        <v>193</v>
      </c>
      <c r="L3036">
        <v>79424</v>
      </c>
      <c r="M3036" t="s">
        <v>6428</v>
      </c>
      <c r="N3036" t="s">
        <v>30</v>
      </c>
      <c r="O3036" t="s">
        <v>55</v>
      </c>
      <c r="P3036" t="s">
        <v>6429</v>
      </c>
      <c r="Q3036" s="8">
        <v>26000</v>
      </c>
      <c r="R3036">
        <v>5</v>
      </c>
      <c r="S3036" s="8">
        <f>Table3[[#This Row],[Harga]]*Table3[[#This Row],[Quantity]]</f>
        <v>130000</v>
      </c>
      <c r="T3036">
        <v>0.6</v>
      </c>
      <c r="U3036" s="8">
        <f>Table3[[#This Row],[Discount]]*Table3[[#This Row],[Revenue]]</f>
        <v>78000</v>
      </c>
      <c r="V3036" s="8">
        <f>Table3[[#This Row],[Revenue]]-Table3[[#This Row],[Total Discount]]</f>
        <v>52000</v>
      </c>
    </row>
    <row r="3037" spans="1:22" x14ac:dyDescent="0.35">
      <c r="A3037">
        <v>3033</v>
      </c>
      <c r="B3037" t="s">
        <v>6844</v>
      </c>
      <c r="C3037" s="5">
        <v>42696</v>
      </c>
      <c r="D3037" s="6">
        <v>2016</v>
      </c>
      <c r="E3037" s="5" t="s">
        <v>23</v>
      </c>
      <c r="F3037" s="7">
        <v>22</v>
      </c>
      <c r="G3037" t="s">
        <v>116</v>
      </c>
      <c r="H3037" t="s">
        <v>25</v>
      </c>
      <c r="I3037" t="s">
        <v>927</v>
      </c>
      <c r="J3037" t="s">
        <v>27</v>
      </c>
      <c r="K3037" t="s">
        <v>188</v>
      </c>
      <c r="L3037">
        <v>77095</v>
      </c>
      <c r="M3037" t="s">
        <v>4451</v>
      </c>
      <c r="N3037" t="s">
        <v>40</v>
      </c>
      <c r="O3037" t="s">
        <v>71</v>
      </c>
      <c r="P3037" t="s">
        <v>4452</v>
      </c>
      <c r="Q3037" s="8">
        <v>6000</v>
      </c>
      <c r="R3037">
        <v>6</v>
      </c>
      <c r="S3037" s="8">
        <f>Table3[[#This Row],[Harga]]*Table3[[#This Row],[Quantity]]</f>
        <v>36000</v>
      </c>
      <c r="T3037">
        <v>0.8</v>
      </c>
      <c r="U3037" s="8">
        <f>Table3[[#This Row],[Discount]]*Table3[[#This Row],[Revenue]]</f>
        <v>28800</v>
      </c>
      <c r="V3037" s="8">
        <f>Table3[[#This Row],[Revenue]]-Table3[[#This Row],[Total Discount]]</f>
        <v>7200</v>
      </c>
    </row>
    <row r="3038" spans="1:22" x14ac:dyDescent="0.35">
      <c r="A3038">
        <v>3034</v>
      </c>
      <c r="B3038" t="s">
        <v>6845</v>
      </c>
      <c r="C3038" s="5">
        <v>42352</v>
      </c>
      <c r="D3038" s="6">
        <v>2015</v>
      </c>
      <c r="E3038" s="5" t="s">
        <v>66</v>
      </c>
      <c r="F3038" s="7">
        <v>14</v>
      </c>
      <c r="G3038" t="s">
        <v>35</v>
      </c>
      <c r="H3038" t="s">
        <v>139</v>
      </c>
      <c r="I3038" t="s">
        <v>117</v>
      </c>
      <c r="J3038" t="s">
        <v>27</v>
      </c>
      <c r="K3038" t="s">
        <v>53</v>
      </c>
      <c r="L3038">
        <v>92627</v>
      </c>
      <c r="M3038" t="s">
        <v>6846</v>
      </c>
      <c r="N3038" t="s">
        <v>30</v>
      </c>
      <c r="O3038" t="s">
        <v>55</v>
      </c>
      <c r="P3038" t="s">
        <v>1711</v>
      </c>
      <c r="Q3038" s="8">
        <v>30000</v>
      </c>
      <c r="R3038">
        <v>3</v>
      </c>
      <c r="S3038" s="8">
        <f>Table3[[#This Row],[Harga]]*Table3[[#This Row],[Quantity]]</f>
        <v>90000</v>
      </c>
      <c r="T3038">
        <v>0</v>
      </c>
      <c r="U3038" s="8">
        <f>Table3[[#This Row],[Discount]]*Table3[[#This Row],[Revenue]]</f>
        <v>0</v>
      </c>
      <c r="V3038" s="8">
        <f>Table3[[#This Row],[Revenue]]-Table3[[#This Row],[Total Discount]]</f>
        <v>90000</v>
      </c>
    </row>
    <row r="3039" spans="1:22" x14ac:dyDescent="0.35">
      <c r="A3039">
        <v>3035</v>
      </c>
      <c r="B3039" t="s">
        <v>6847</v>
      </c>
      <c r="C3039" s="5">
        <v>42168</v>
      </c>
      <c r="D3039" s="6">
        <v>2015</v>
      </c>
      <c r="E3039" s="5" t="s">
        <v>34</v>
      </c>
      <c r="F3039" s="7">
        <v>13</v>
      </c>
      <c r="G3039" t="s">
        <v>51</v>
      </c>
      <c r="H3039" t="s">
        <v>139</v>
      </c>
      <c r="I3039" t="s">
        <v>2938</v>
      </c>
      <c r="J3039" t="s">
        <v>37</v>
      </c>
      <c r="K3039" t="s">
        <v>166</v>
      </c>
      <c r="L3039">
        <v>30076</v>
      </c>
      <c r="M3039" t="s">
        <v>6294</v>
      </c>
      <c r="N3039" t="s">
        <v>40</v>
      </c>
      <c r="O3039" t="s">
        <v>63</v>
      </c>
      <c r="P3039" t="s">
        <v>6295</v>
      </c>
      <c r="Q3039" s="8">
        <v>26000</v>
      </c>
      <c r="R3039">
        <v>1</v>
      </c>
      <c r="S3039" s="8">
        <f>Table3[[#This Row],[Harga]]*Table3[[#This Row],[Quantity]]</f>
        <v>26000</v>
      </c>
      <c r="T3039">
        <v>0</v>
      </c>
      <c r="U3039" s="8">
        <f>Table3[[#This Row],[Discount]]*Table3[[#This Row],[Revenue]]</f>
        <v>0</v>
      </c>
      <c r="V3039" s="8">
        <f>Table3[[#This Row],[Revenue]]-Table3[[#This Row],[Total Discount]]</f>
        <v>26000</v>
      </c>
    </row>
    <row r="3040" spans="1:22" x14ac:dyDescent="0.35">
      <c r="A3040">
        <v>3036</v>
      </c>
      <c r="B3040" t="s">
        <v>6848</v>
      </c>
      <c r="C3040" s="5">
        <v>43097</v>
      </c>
      <c r="D3040" s="6">
        <v>2017</v>
      </c>
      <c r="E3040" s="5" t="s">
        <v>66</v>
      </c>
      <c r="F3040" s="7">
        <v>28</v>
      </c>
      <c r="G3040" t="s">
        <v>35</v>
      </c>
      <c r="H3040" t="s">
        <v>25</v>
      </c>
      <c r="I3040" t="s">
        <v>1623</v>
      </c>
      <c r="J3040" t="s">
        <v>37</v>
      </c>
      <c r="K3040" t="s">
        <v>38</v>
      </c>
      <c r="L3040">
        <v>80538</v>
      </c>
      <c r="M3040" t="s">
        <v>2154</v>
      </c>
      <c r="N3040" t="s">
        <v>40</v>
      </c>
      <c r="O3040" t="s">
        <v>71</v>
      </c>
      <c r="P3040" t="s">
        <v>2155</v>
      </c>
      <c r="Q3040" s="8">
        <v>3000</v>
      </c>
      <c r="R3040">
        <v>2</v>
      </c>
      <c r="S3040" s="8">
        <f>Table3[[#This Row],[Harga]]*Table3[[#This Row],[Quantity]]</f>
        <v>6000</v>
      </c>
      <c r="T3040">
        <v>0.7</v>
      </c>
      <c r="U3040" s="8">
        <f>Table3[[#This Row],[Discount]]*Table3[[#This Row],[Revenue]]</f>
        <v>4200</v>
      </c>
      <c r="V3040" s="8">
        <f>Table3[[#This Row],[Revenue]]-Table3[[#This Row],[Total Discount]]</f>
        <v>1800</v>
      </c>
    </row>
    <row r="3041" spans="1:22" x14ac:dyDescent="0.35">
      <c r="A3041">
        <v>3037</v>
      </c>
      <c r="B3041" t="s">
        <v>6849</v>
      </c>
      <c r="C3041" s="5">
        <v>42998</v>
      </c>
      <c r="D3041" s="6">
        <v>2017</v>
      </c>
      <c r="E3041" s="5" t="s">
        <v>111</v>
      </c>
      <c r="F3041" s="7">
        <v>20</v>
      </c>
      <c r="G3041" t="s">
        <v>51</v>
      </c>
      <c r="H3041" t="s">
        <v>25</v>
      </c>
      <c r="I3041" t="s">
        <v>1315</v>
      </c>
      <c r="J3041" t="s">
        <v>27</v>
      </c>
      <c r="K3041" t="s">
        <v>213</v>
      </c>
      <c r="L3041">
        <v>10035</v>
      </c>
      <c r="M3041" t="s">
        <v>4328</v>
      </c>
      <c r="N3041" t="s">
        <v>30</v>
      </c>
      <c r="O3041" t="s">
        <v>108</v>
      </c>
      <c r="P3041" t="s">
        <v>4329</v>
      </c>
      <c r="Q3041" s="8">
        <v>505000</v>
      </c>
      <c r="R3041">
        <v>3</v>
      </c>
      <c r="S3041" s="8">
        <f>Table3[[#This Row],[Harga]]*Table3[[#This Row],[Quantity]]</f>
        <v>1515000</v>
      </c>
      <c r="T3041">
        <v>0.1</v>
      </c>
      <c r="U3041" s="8">
        <f>Table3[[#This Row],[Discount]]*Table3[[#This Row],[Revenue]]</f>
        <v>151500</v>
      </c>
      <c r="V3041" s="8">
        <f>Table3[[#This Row],[Revenue]]-Table3[[#This Row],[Total Discount]]</f>
        <v>1363500</v>
      </c>
    </row>
    <row r="3042" spans="1:22" x14ac:dyDescent="0.35">
      <c r="A3042">
        <v>3038</v>
      </c>
      <c r="B3042" t="s">
        <v>6850</v>
      </c>
      <c r="C3042" s="5">
        <v>42969</v>
      </c>
      <c r="D3042" s="6">
        <v>2017</v>
      </c>
      <c r="E3042" s="5" t="s">
        <v>93</v>
      </c>
      <c r="F3042" s="7">
        <v>22</v>
      </c>
      <c r="G3042" t="s">
        <v>116</v>
      </c>
      <c r="H3042" t="s">
        <v>25</v>
      </c>
      <c r="I3042" t="s">
        <v>4030</v>
      </c>
      <c r="J3042" t="s">
        <v>75</v>
      </c>
      <c r="K3042" t="s">
        <v>89</v>
      </c>
      <c r="L3042">
        <v>19143</v>
      </c>
      <c r="M3042" t="s">
        <v>1703</v>
      </c>
      <c r="N3042" t="s">
        <v>30</v>
      </c>
      <c r="O3042" t="s">
        <v>48</v>
      </c>
      <c r="P3042" t="s">
        <v>1704</v>
      </c>
      <c r="Q3042" s="8">
        <v>394000</v>
      </c>
      <c r="R3042">
        <v>2</v>
      </c>
      <c r="S3042" s="8">
        <f>Table3[[#This Row],[Harga]]*Table3[[#This Row],[Quantity]]</f>
        <v>788000</v>
      </c>
      <c r="T3042">
        <v>0.4</v>
      </c>
      <c r="U3042" s="8">
        <f>Table3[[#This Row],[Discount]]*Table3[[#This Row],[Revenue]]</f>
        <v>315200</v>
      </c>
      <c r="V3042" s="8">
        <f>Table3[[#This Row],[Revenue]]-Table3[[#This Row],[Total Discount]]</f>
        <v>472800</v>
      </c>
    </row>
    <row r="3043" spans="1:22" x14ac:dyDescent="0.35">
      <c r="A3043">
        <v>3039</v>
      </c>
      <c r="B3043" t="s">
        <v>6851</v>
      </c>
      <c r="C3043" s="5">
        <v>42173</v>
      </c>
      <c r="D3043" s="6">
        <v>2015</v>
      </c>
      <c r="E3043" s="5" t="s">
        <v>34</v>
      </c>
      <c r="F3043" s="7">
        <v>18</v>
      </c>
      <c r="G3043" t="s">
        <v>51</v>
      </c>
      <c r="H3043" t="s">
        <v>139</v>
      </c>
      <c r="I3043" t="s">
        <v>2048</v>
      </c>
      <c r="J3043" t="s">
        <v>37</v>
      </c>
      <c r="K3043" t="s">
        <v>545</v>
      </c>
      <c r="L3043">
        <v>33178</v>
      </c>
      <c r="M3043" t="s">
        <v>4159</v>
      </c>
      <c r="N3043" t="s">
        <v>40</v>
      </c>
      <c r="O3043" t="s">
        <v>96</v>
      </c>
      <c r="P3043" t="s">
        <v>4160</v>
      </c>
      <c r="Q3043" s="8">
        <v>5000</v>
      </c>
      <c r="R3043">
        <v>4</v>
      </c>
      <c r="S3043" s="8">
        <f>Table3[[#This Row],[Harga]]*Table3[[#This Row],[Quantity]]</f>
        <v>20000</v>
      </c>
      <c r="T3043">
        <v>0.2</v>
      </c>
      <c r="U3043" s="8">
        <f>Table3[[#This Row],[Discount]]*Table3[[#This Row],[Revenue]]</f>
        <v>4000</v>
      </c>
      <c r="V3043" s="8">
        <f>Table3[[#This Row],[Revenue]]-Table3[[#This Row],[Total Discount]]</f>
        <v>16000</v>
      </c>
    </row>
    <row r="3044" spans="1:22" x14ac:dyDescent="0.35">
      <c r="A3044">
        <v>3040</v>
      </c>
      <c r="B3044" t="s">
        <v>6852</v>
      </c>
      <c r="C3044" s="5">
        <v>41993</v>
      </c>
      <c r="D3044" s="6">
        <v>2014</v>
      </c>
      <c r="E3044" s="5" t="s">
        <v>66</v>
      </c>
      <c r="F3044" s="7">
        <v>20</v>
      </c>
      <c r="G3044" t="s">
        <v>51</v>
      </c>
      <c r="H3044" t="s">
        <v>25</v>
      </c>
      <c r="I3044" t="s">
        <v>3285</v>
      </c>
      <c r="J3044" t="s">
        <v>27</v>
      </c>
      <c r="K3044" t="s">
        <v>38</v>
      </c>
      <c r="L3044">
        <v>75051</v>
      </c>
      <c r="M3044" t="s">
        <v>1172</v>
      </c>
      <c r="N3044" t="s">
        <v>40</v>
      </c>
      <c r="O3044" t="s">
        <v>78</v>
      </c>
      <c r="P3044" t="s">
        <v>1173</v>
      </c>
      <c r="Q3044" s="8">
        <v>98000</v>
      </c>
      <c r="R3044">
        <v>2</v>
      </c>
      <c r="S3044" s="8">
        <f>Table3[[#This Row],[Harga]]*Table3[[#This Row],[Quantity]]</f>
        <v>196000</v>
      </c>
      <c r="T3044">
        <v>0.8</v>
      </c>
      <c r="U3044" s="8">
        <f>Table3[[#This Row],[Discount]]*Table3[[#This Row],[Revenue]]</f>
        <v>156800</v>
      </c>
      <c r="V3044" s="8">
        <f>Table3[[#This Row],[Revenue]]-Table3[[#This Row],[Total Discount]]</f>
        <v>39200</v>
      </c>
    </row>
    <row r="3045" spans="1:22" x14ac:dyDescent="0.35">
      <c r="A3045">
        <v>3041</v>
      </c>
      <c r="B3045" t="s">
        <v>6853</v>
      </c>
      <c r="C3045" s="5">
        <v>42624</v>
      </c>
      <c r="D3045" s="6">
        <v>2016</v>
      </c>
      <c r="E3045" s="5" t="s">
        <v>111</v>
      </c>
      <c r="F3045" s="7">
        <v>11</v>
      </c>
      <c r="G3045" t="s">
        <v>24</v>
      </c>
      <c r="H3045" t="s">
        <v>139</v>
      </c>
      <c r="I3045" t="s">
        <v>3012</v>
      </c>
      <c r="J3045" t="s">
        <v>27</v>
      </c>
      <c r="K3045" t="s">
        <v>76</v>
      </c>
      <c r="L3045">
        <v>60653</v>
      </c>
      <c r="M3045" t="s">
        <v>6854</v>
      </c>
      <c r="N3045" t="s">
        <v>40</v>
      </c>
      <c r="O3045" t="s">
        <v>41</v>
      </c>
      <c r="P3045" t="s">
        <v>6855</v>
      </c>
      <c r="Q3045" s="8">
        <v>6000</v>
      </c>
      <c r="R3045">
        <v>2</v>
      </c>
      <c r="S3045" s="8">
        <f>Table3[[#This Row],[Harga]]*Table3[[#This Row],[Quantity]]</f>
        <v>12000</v>
      </c>
      <c r="T3045">
        <v>0.2</v>
      </c>
      <c r="U3045" s="8">
        <f>Table3[[#This Row],[Discount]]*Table3[[#This Row],[Revenue]]</f>
        <v>2400</v>
      </c>
      <c r="V3045" s="8">
        <f>Table3[[#This Row],[Revenue]]-Table3[[#This Row],[Total Discount]]</f>
        <v>9600</v>
      </c>
    </row>
    <row r="3046" spans="1:22" x14ac:dyDescent="0.35">
      <c r="A3046">
        <v>3042</v>
      </c>
      <c r="B3046" t="s">
        <v>6856</v>
      </c>
      <c r="C3046" s="5">
        <v>42686</v>
      </c>
      <c r="D3046" s="6">
        <v>2016</v>
      </c>
      <c r="E3046" s="5" t="s">
        <v>23</v>
      </c>
      <c r="F3046" s="7">
        <v>12</v>
      </c>
      <c r="G3046" t="s">
        <v>24</v>
      </c>
      <c r="H3046" t="s">
        <v>131</v>
      </c>
      <c r="I3046" t="s">
        <v>5159</v>
      </c>
      <c r="J3046" t="s">
        <v>27</v>
      </c>
      <c r="K3046" t="s">
        <v>222</v>
      </c>
      <c r="L3046">
        <v>44134</v>
      </c>
      <c r="M3046" t="s">
        <v>4429</v>
      </c>
      <c r="N3046" t="s">
        <v>30</v>
      </c>
      <c r="O3046" t="s">
        <v>108</v>
      </c>
      <c r="P3046" t="s">
        <v>4430</v>
      </c>
      <c r="Q3046" s="8">
        <v>964000</v>
      </c>
      <c r="R3046">
        <v>7</v>
      </c>
      <c r="S3046" s="8">
        <f>Table3[[#This Row],[Harga]]*Table3[[#This Row],[Quantity]]</f>
        <v>6748000</v>
      </c>
      <c r="T3046">
        <v>0.3</v>
      </c>
      <c r="U3046" s="8">
        <f>Table3[[#This Row],[Discount]]*Table3[[#This Row],[Revenue]]</f>
        <v>2024400</v>
      </c>
      <c r="V3046" s="8">
        <f>Table3[[#This Row],[Revenue]]-Table3[[#This Row],[Total Discount]]</f>
        <v>4723600</v>
      </c>
    </row>
    <row r="3047" spans="1:22" x14ac:dyDescent="0.35">
      <c r="A3047">
        <v>3043</v>
      </c>
      <c r="B3047" t="s">
        <v>6857</v>
      </c>
      <c r="C3047" s="5">
        <v>42443</v>
      </c>
      <c r="D3047" s="6">
        <v>2016</v>
      </c>
      <c r="E3047" s="5" t="s">
        <v>159</v>
      </c>
      <c r="F3047" s="7">
        <v>14</v>
      </c>
      <c r="G3047" t="s">
        <v>67</v>
      </c>
      <c r="H3047" t="s">
        <v>131</v>
      </c>
      <c r="I3047" t="s">
        <v>381</v>
      </c>
      <c r="J3047" t="s">
        <v>37</v>
      </c>
      <c r="K3047" t="s">
        <v>166</v>
      </c>
      <c r="L3047">
        <v>94061</v>
      </c>
      <c r="M3047" t="s">
        <v>5244</v>
      </c>
      <c r="N3047" t="s">
        <v>40</v>
      </c>
      <c r="O3047" t="s">
        <v>71</v>
      </c>
      <c r="P3047" t="s">
        <v>5245</v>
      </c>
      <c r="Q3047" s="8">
        <v>8000</v>
      </c>
      <c r="R3047">
        <v>6</v>
      </c>
      <c r="S3047" s="8">
        <f>Table3[[#This Row],[Harga]]*Table3[[#This Row],[Quantity]]</f>
        <v>48000</v>
      </c>
      <c r="T3047">
        <v>0.2</v>
      </c>
      <c r="U3047" s="8">
        <f>Table3[[#This Row],[Discount]]*Table3[[#This Row],[Revenue]]</f>
        <v>9600</v>
      </c>
      <c r="V3047" s="8">
        <f>Table3[[#This Row],[Revenue]]-Table3[[#This Row],[Total Discount]]</f>
        <v>38400</v>
      </c>
    </row>
    <row r="3048" spans="1:22" x14ac:dyDescent="0.35">
      <c r="A3048">
        <v>3044</v>
      </c>
      <c r="B3048" t="s">
        <v>6858</v>
      </c>
      <c r="C3048" s="5">
        <v>42687</v>
      </c>
      <c r="D3048" s="6">
        <v>2016</v>
      </c>
      <c r="E3048" s="5" t="s">
        <v>23</v>
      </c>
      <c r="F3048" s="7">
        <v>13</v>
      </c>
      <c r="G3048" t="s">
        <v>51</v>
      </c>
      <c r="H3048" t="s">
        <v>139</v>
      </c>
      <c r="I3048" t="s">
        <v>2458</v>
      </c>
      <c r="J3048" t="s">
        <v>75</v>
      </c>
      <c r="K3048" t="s">
        <v>519</v>
      </c>
      <c r="L3048">
        <v>10011</v>
      </c>
      <c r="M3048" t="s">
        <v>6859</v>
      </c>
      <c r="N3048" t="s">
        <v>135</v>
      </c>
      <c r="O3048" t="s">
        <v>136</v>
      </c>
      <c r="P3048" t="s">
        <v>6860</v>
      </c>
      <c r="Q3048" s="8">
        <v>2280000</v>
      </c>
      <c r="R3048">
        <v>4</v>
      </c>
      <c r="S3048" s="8">
        <f>Table3[[#This Row],[Harga]]*Table3[[#This Row],[Quantity]]</f>
        <v>9120000</v>
      </c>
      <c r="T3048">
        <v>0</v>
      </c>
      <c r="U3048" s="8">
        <f>Table3[[#This Row],[Discount]]*Table3[[#This Row],[Revenue]]</f>
        <v>0</v>
      </c>
      <c r="V3048" s="8">
        <f>Table3[[#This Row],[Revenue]]-Table3[[#This Row],[Total Discount]]</f>
        <v>9120000</v>
      </c>
    </row>
    <row r="3049" spans="1:22" x14ac:dyDescent="0.35">
      <c r="A3049">
        <v>3045</v>
      </c>
      <c r="B3049" t="s">
        <v>6861</v>
      </c>
      <c r="C3049" s="5">
        <v>42997</v>
      </c>
      <c r="D3049" s="6">
        <v>2017</v>
      </c>
      <c r="E3049" s="5" t="s">
        <v>111</v>
      </c>
      <c r="F3049" s="7">
        <v>19</v>
      </c>
      <c r="G3049" t="s">
        <v>67</v>
      </c>
      <c r="H3049" t="s">
        <v>25</v>
      </c>
      <c r="I3049" t="s">
        <v>1636</v>
      </c>
      <c r="J3049" t="s">
        <v>37</v>
      </c>
      <c r="K3049" t="s">
        <v>166</v>
      </c>
      <c r="L3049">
        <v>97477</v>
      </c>
      <c r="M3049" t="s">
        <v>1134</v>
      </c>
      <c r="N3049" t="s">
        <v>135</v>
      </c>
      <c r="O3049" t="s">
        <v>136</v>
      </c>
      <c r="P3049" t="s">
        <v>1135</v>
      </c>
      <c r="Q3049" s="8">
        <v>144000</v>
      </c>
      <c r="R3049">
        <v>3</v>
      </c>
      <c r="S3049" s="8">
        <f>Table3[[#This Row],[Harga]]*Table3[[#This Row],[Quantity]]</f>
        <v>432000</v>
      </c>
      <c r="T3049">
        <v>0.2</v>
      </c>
      <c r="U3049" s="8">
        <f>Table3[[#This Row],[Discount]]*Table3[[#This Row],[Revenue]]</f>
        <v>86400</v>
      </c>
      <c r="V3049" s="8">
        <f>Table3[[#This Row],[Revenue]]-Table3[[#This Row],[Total Discount]]</f>
        <v>345600</v>
      </c>
    </row>
    <row r="3050" spans="1:22" x14ac:dyDescent="0.35">
      <c r="A3050">
        <v>3046</v>
      </c>
      <c r="B3050" t="s">
        <v>6862</v>
      </c>
      <c r="C3050" s="5">
        <v>43073</v>
      </c>
      <c r="D3050" s="6">
        <v>2017</v>
      </c>
      <c r="E3050" s="5" t="s">
        <v>66</v>
      </c>
      <c r="F3050" s="7">
        <v>4</v>
      </c>
      <c r="G3050" t="s">
        <v>51</v>
      </c>
      <c r="H3050" t="s">
        <v>139</v>
      </c>
      <c r="I3050" t="s">
        <v>3126</v>
      </c>
      <c r="J3050" t="s">
        <v>27</v>
      </c>
      <c r="K3050" t="s">
        <v>420</v>
      </c>
      <c r="L3050">
        <v>60610</v>
      </c>
      <c r="M3050" t="s">
        <v>4021</v>
      </c>
      <c r="N3050" t="s">
        <v>40</v>
      </c>
      <c r="O3050" t="s">
        <v>84</v>
      </c>
      <c r="P3050" t="s">
        <v>4022</v>
      </c>
      <c r="Q3050" s="8">
        <v>424000</v>
      </c>
      <c r="R3050">
        <v>2</v>
      </c>
      <c r="S3050" s="8">
        <f>Table3[[#This Row],[Harga]]*Table3[[#This Row],[Quantity]]</f>
        <v>848000</v>
      </c>
      <c r="T3050">
        <v>0.2</v>
      </c>
      <c r="U3050" s="8">
        <f>Table3[[#This Row],[Discount]]*Table3[[#This Row],[Revenue]]</f>
        <v>169600</v>
      </c>
      <c r="V3050" s="8">
        <f>Table3[[#This Row],[Revenue]]-Table3[[#This Row],[Total Discount]]</f>
        <v>678400</v>
      </c>
    </row>
    <row r="3051" spans="1:22" x14ac:dyDescent="0.35">
      <c r="A3051">
        <v>3047</v>
      </c>
      <c r="B3051" t="s">
        <v>6863</v>
      </c>
      <c r="C3051" s="5">
        <v>42247</v>
      </c>
      <c r="D3051" s="6">
        <v>2015</v>
      </c>
      <c r="E3051" s="5" t="s">
        <v>93</v>
      </c>
      <c r="F3051" s="7">
        <v>31</v>
      </c>
      <c r="G3051" t="s">
        <v>35</v>
      </c>
      <c r="H3051" t="s">
        <v>25</v>
      </c>
      <c r="I3051" t="s">
        <v>844</v>
      </c>
      <c r="J3051" t="s">
        <v>75</v>
      </c>
      <c r="K3051" t="s">
        <v>46</v>
      </c>
      <c r="L3051">
        <v>76021</v>
      </c>
      <c r="M3051" t="s">
        <v>3282</v>
      </c>
      <c r="N3051" t="s">
        <v>40</v>
      </c>
      <c r="O3051" t="s">
        <v>63</v>
      </c>
      <c r="P3051" t="s">
        <v>3283</v>
      </c>
      <c r="Q3051" s="8">
        <v>20000</v>
      </c>
      <c r="R3051">
        <v>4</v>
      </c>
      <c r="S3051" s="8">
        <f>Table3[[#This Row],[Harga]]*Table3[[#This Row],[Quantity]]</f>
        <v>80000</v>
      </c>
      <c r="T3051">
        <v>0.2</v>
      </c>
      <c r="U3051" s="8">
        <f>Table3[[#This Row],[Discount]]*Table3[[#This Row],[Revenue]]</f>
        <v>16000</v>
      </c>
      <c r="V3051" s="8">
        <f>Table3[[#This Row],[Revenue]]-Table3[[#This Row],[Total Discount]]</f>
        <v>64000</v>
      </c>
    </row>
    <row r="3052" spans="1:22" x14ac:dyDescent="0.35">
      <c r="A3052">
        <v>3048</v>
      </c>
      <c r="B3052" t="s">
        <v>6864</v>
      </c>
      <c r="C3052" s="5">
        <v>42889</v>
      </c>
      <c r="D3052" s="6">
        <v>2017</v>
      </c>
      <c r="E3052" s="5" t="s">
        <v>34</v>
      </c>
      <c r="F3052" s="7">
        <v>3</v>
      </c>
      <c r="G3052" t="s">
        <v>51</v>
      </c>
      <c r="H3052" t="s">
        <v>25</v>
      </c>
      <c r="I3052" t="s">
        <v>785</v>
      </c>
      <c r="J3052" t="s">
        <v>37</v>
      </c>
      <c r="K3052" t="s">
        <v>113</v>
      </c>
      <c r="L3052">
        <v>90036</v>
      </c>
      <c r="M3052" t="s">
        <v>2597</v>
      </c>
      <c r="N3052" t="s">
        <v>135</v>
      </c>
      <c r="O3052" t="s">
        <v>162</v>
      </c>
      <c r="P3052" t="s">
        <v>2598</v>
      </c>
      <c r="Q3052" s="8">
        <v>22000</v>
      </c>
      <c r="R3052">
        <v>5</v>
      </c>
      <c r="S3052" s="8">
        <f>Table3[[#This Row],[Harga]]*Table3[[#This Row],[Quantity]]</f>
        <v>110000</v>
      </c>
      <c r="T3052">
        <v>0</v>
      </c>
      <c r="U3052" s="8">
        <f>Table3[[#This Row],[Discount]]*Table3[[#This Row],[Revenue]]</f>
        <v>0</v>
      </c>
      <c r="V3052" s="8">
        <f>Table3[[#This Row],[Revenue]]-Table3[[#This Row],[Total Discount]]</f>
        <v>110000</v>
      </c>
    </row>
    <row r="3053" spans="1:22" x14ac:dyDescent="0.35">
      <c r="A3053">
        <v>3049</v>
      </c>
      <c r="B3053" t="s">
        <v>6865</v>
      </c>
      <c r="C3053" s="5">
        <v>42460</v>
      </c>
      <c r="D3053" s="6">
        <v>2016</v>
      </c>
      <c r="E3053" s="5" t="s">
        <v>159</v>
      </c>
      <c r="F3053" s="7">
        <v>31</v>
      </c>
      <c r="G3053" t="s">
        <v>35</v>
      </c>
      <c r="H3053" t="s">
        <v>139</v>
      </c>
      <c r="I3053" t="s">
        <v>3047</v>
      </c>
      <c r="J3053" t="s">
        <v>27</v>
      </c>
      <c r="K3053" t="s">
        <v>166</v>
      </c>
      <c r="L3053">
        <v>10009</v>
      </c>
      <c r="M3053" t="s">
        <v>6866</v>
      </c>
      <c r="N3053" t="s">
        <v>30</v>
      </c>
      <c r="O3053" t="s">
        <v>108</v>
      </c>
      <c r="P3053" t="s">
        <v>6867</v>
      </c>
      <c r="Q3053" s="8">
        <v>328000</v>
      </c>
      <c r="R3053">
        <v>6</v>
      </c>
      <c r="S3053" s="8">
        <f>Table3[[#This Row],[Harga]]*Table3[[#This Row],[Quantity]]</f>
        <v>1968000</v>
      </c>
      <c r="T3053">
        <v>0.1</v>
      </c>
      <c r="U3053" s="8">
        <f>Table3[[#This Row],[Discount]]*Table3[[#This Row],[Revenue]]</f>
        <v>196800</v>
      </c>
      <c r="V3053" s="8">
        <f>Table3[[#This Row],[Revenue]]-Table3[[#This Row],[Total Discount]]</f>
        <v>1771200</v>
      </c>
    </row>
    <row r="3054" spans="1:22" x14ac:dyDescent="0.35">
      <c r="A3054">
        <v>3050</v>
      </c>
      <c r="B3054" t="s">
        <v>6868</v>
      </c>
      <c r="C3054" s="5">
        <v>41937</v>
      </c>
      <c r="D3054" s="6">
        <v>2014</v>
      </c>
      <c r="E3054" s="5" t="s">
        <v>44</v>
      </c>
      <c r="F3054" s="7">
        <v>25</v>
      </c>
      <c r="G3054" t="s">
        <v>24</v>
      </c>
      <c r="H3054" t="s">
        <v>139</v>
      </c>
      <c r="I3054" t="s">
        <v>4500</v>
      </c>
      <c r="J3054" t="s">
        <v>37</v>
      </c>
      <c r="K3054" t="s">
        <v>118</v>
      </c>
      <c r="L3054">
        <v>94109</v>
      </c>
      <c r="M3054" t="s">
        <v>3336</v>
      </c>
      <c r="N3054" t="s">
        <v>40</v>
      </c>
      <c r="O3054" t="s">
        <v>71</v>
      </c>
      <c r="P3054" t="s">
        <v>3337</v>
      </c>
      <c r="Q3054" s="8">
        <v>10000</v>
      </c>
      <c r="R3054">
        <v>4</v>
      </c>
      <c r="S3054" s="8">
        <f>Table3[[#This Row],[Harga]]*Table3[[#This Row],[Quantity]]</f>
        <v>40000</v>
      </c>
      <c r="T3054">
        <v>0.2</v>
      </c>
      <c r="U3054" s="8">
        <f>Table3[[#This Row],[Discount]]*Table3[[#This Row],[Revenue]]</f>
        <v>8000</v>
      </c>
      <c r="V3054" s="8">
        <f>Table3[[#This Row],[Revenue]]-Table3[[#This Row],[Total Discount]]</f>
        <v>32000</v>
      </c>
    </row>
    <row r="3055" spans="1:22" x14ac:dyDescent="0.35">
      <c r="A3055">
        <v>3051</v>
      </c>
      <c r="B3055" t="s">
        <v>6869</v>
      </c>
      <c r="C3055" s="5">
        <v>42820</v>
      </c>
      <c r="D3055" s="6">
        <v>2017</v>
      </c>
      <c r="E3055" s="5" t="s">
        <v>159</v>
      </c>
      <c r="F3055" s="7">
        <v>26</v>
      </c>
      <c r="G3055" t="s">
        <v>51</v>
      </c>
      <c r="H3055" t="s">
        <v>139</v>
      </c>
      <c r="I3055" t="s">
        <v>6870</v>
      </c>
      <c r="J3055" t="s">
        <v>75</v>
      </c>
      <c r="K3055" t="s">
        <v>324</v>
      </c>
      <c r="L3055">
        <v>23464</v>
      </c>
      <c r="M3055" t="s">
        <v>2210</v>
      </c>
      <c r="N3055" t="s">
        <v>135</v>
      </c>
      <c r="O3055" t="s">
        <v>162</v>
      </c>
      <c r="P3055" t="s">
        <v>2211</v>
      </c>
      <c r="Q3055" s="8">
        <v>15000</v>
      </c>
      <c r="R3055">
        <v>3</v>
      </c>
      <c r="S3055" s="8">
        <f>Table3[[#This Row],[Harga]]*Table3[[#This Row],[Quantity]]</f>
        <v>45000</v>
      </c>
      <c r="T3055">
        <v>0</v>
      </c>
      <c r="U3055" s="8">
        <f>Table3[[#This Row],[Discount]]*Table3[[#This Row],[Revenue]]</f>
        <v>0</v>
      </c>
      <c r="V3055" s="8">
        <f>Table3[[#This Row],[Revenue]]-Table3[[#This Row],[Total Discount]]</f>
        <v>45000</v>
      </c>
    </row>
    <row r="3056" spans="1:22" x14ac:dyDescent="0.35">
      <c r="A3056">
        <v>3052</v>
      </c>
      <c r="B3056" t="s">
        <v>6871</v>
      </c>
      <c r="C3056" s="5">
        <v>42000</v>
      </c>
      <c r="D3056" s="6">
        <v>2014</v>
      </c>
      <c r="E3056" s="5" t="s">
        <v>66</v>
      </c>
      <c r="F3056" s="7">
        <v>27</v>
      </c>
      <c r="G3056" t="s">
        <v>67</v>
      </c>
      <c r="H3056" t="s">
        <v>25</v>
      </c>
      <c r="I3056" t="s">
        <v>1729</v>
      </c>
      <c r="J3056" t="s">
        <v>75</v>
      </c>
      <c r="K3056" t="s">
        <v>118</v>
      </c>
      <c r="L3056">
        <v>10011</v>
      </c>
      <c r="M3056" t="s">
        <v>5645</v>
      </c>
      <c r="N3056" t="s">
        <v>30</v>
      </c>
      <c r="O3056" t="s">
        <v>108</v>
      </c>
      <c r="P3056" t="s">
        <v>5646</v>
      </c>
      <c r="Q3056" s="8">
        <v>384000</v>
      </c>
      <c r="R3056">
        <v>14</v>
      </c>
      <c r="S3056" s="8">
        <f>Table3[[#This Row],[Harga]]*Table3[[#This Row],[Quantity]]</f>
        <v>5376000</v>
      </c>
      <c r="T3056">
        <v>0.1</v>
      </c>
      <c r="U3056" s="8">
        <f>Table3[[#This Row],[Discount]]*Table3[[#This Row],[Revenue]]</f>
        <v>537600</v>
      </c>
      <c r="V3056" s="8">
        <f>Table3[[#This Row],[Revenue]]-Table3[[#This Row],[Total Discount]]</f>
        <v>4838400</v>
      </c>
    </row>
    <row r="3057" spans="1:22" x14ac:dyDescent="0.35">
      <c r="A3057">
        <v>3053</v>
      </c>
      <c r="B3057" t="s">
        <v>6872</v>
      </c>
      <c r="C3057" s="5">
        <v>42993</v>
      </c>
      <c r="D3057" s="6">
        <v>2017</v>
      </c>
      <c r="E3057" s="5" t="s">
        <v>111</v>
      </c>
      <c r="F3057" s="7">
        <v>15</v>
      </c>
      <c r="G3057" t="s">
        <v>24</v>
      </c>
      <c r="H3057" t="s">
        <v>25</v>
      </c>
      <c r="I3057" t="s">
        <v>1282</v>
      </c>
      <c r="J3057" t="s">
        <v>27</v>
      </c>
      <c r="K3057" t="s">
        <v>222</v>
      </c>
      <c r="L3057">
        <v>37087</v>
      </c>
      <c r="M3057" t="s">
        <v>6166</v>
      </c>
      <c r="N3057" t="s">
        <v>40</v>
      </c>
      <c r="O3057" t="s">
        <v>63</v>
      </c>
      <c r="P3057" t="s">
        <v>6167</v>
      </c>
      <c r="Q3057" s="8">
        <v>82000</v>
      </c>
      <c r="R3057">
        <v>5</v>
      </c>
      <c r="S3057" s="8">
        <f>Table3[[#This Row],[Harga]]*Table3[[#This Row],[Quantity]]</f>
        <v>410000</v>
      </c>
      <c r="T3057">
        <v>0.2</v>
      </c>
      <c r="U3057" s="8">
        <f>Table3[[#This Row],[Discount]]*Table3[[#This Row],[Revenue]]</f>
        <v>82000</v>
      </c>
      <c r="V3057" s="8">
        <f>Table3[[#This Row],[Revenue]]-Table3[[#This Row],[Total Discount]]</f>
        <v>328000</v>
      </c>
    </row>
    <row r="3058" spans="1:22" x14ac:dyDescent="0.35">
      <c r="A3058">
        <v>3054</v>
      </c>
      <c r="B3058" t="s">
        <v>6873</v>
      </c>
      <c r="C3058" s="5">
        <v>42598</v>
      </c>
      <c r="D3058" s="6">
        <v>2016</v>
      </c>
      <c r="E3058" s="5" t="s">
        <v>93</v>
      </c>
      <c r="F3058" s="7">
        <v>16</v>
      </c>
      <c r="G3058" t="s">
        <v>51</v>
      </c>
      <c r="H3058" t="s">
        <v>25</v>
      </c>
      <c r="I3058" t="s">
        <v>6874</v>
      </c>
      <c r="J3058" t="s">
        <v>37</v>
      </c>
      <c r="K3058" t="s">
        <v>227</v>
      </c>
      <c r="L3058">
        <v>90045</v>
      </c>
      <c r="M3058" t="s">
        <v>5750</v>
      </c>
      <c r="N3058" t="s">
        <v>30</v>
      </c>
      <c r="O3058" t="s">
        <v>48</v>
      </c>
      <c r="P3058" t="s">
        <v>5751</v>
      </c>
      <c r="Q3058" s="8">
        <v>242000</v>
      </c>
      <c r="R3058">
        <v>2</v>
      </c>
      <c r="S3058" s="8">
        <f>Table3[[#This Row],[Harga]]*Table3[[#This Row],[Quantity]]</f>
        <v>484000</v>
      </c>
      <c r="T3058">
        <v>0.2</v>
      </c>
      <c r="U3058" s="8">
        <f>Table3[[#This Row],[Discount]]*Table3[[#This Row],[Revenue]]</f>
        <v>96800</v>
      </c>
      <c r="V3058" s="8">
        <f>Table3[[#This Row],[Revenue]]-Table3[[#This Row],[Total Discount]]</f>
        <v>387200</v>
      </c>
    </row>
    <row r="3059" spans="1:22" x14ac:dyDescent="0.35">
      <c r="A3059">
        <v>3055</v>
      </c>
      <c r="B3059" t="s">
        <v>6875</v>
      </c>
      <c r="C3059" s="5">
        <v>42678</v>
      </c>
      <c r="D3059" s="6">
        <v>2016</v>
      </c>
      <c r="E3059" s="5" t="s">
        <v>23</v>
      </c>
      <c r="F3059" s="7">
        <v>4</v>
      </c>
      <c r="G3059" t="s">
        <v>35</v>
      </c>
      <c r="H3059" t="s">
        <v>25</v>
      </c>
      <c r="I3059" t="s">
        <v>3764</v>
      </c>
      <c r="J3059" t="s">
        <v>27</v>
      </c>
      <c r="K3059" t="s">
        <v>151</v>
      </c>
      <c r="L3059">
        <v>91911</v>
      </c>
      <c r="M3059" t="s">
        <v>2502</v>
      </c>
      <c r="N3059" t="s">
        <v>40</v>
      </c>
      <c r="O3059" t="s">
        <v>96</v>
      </c>
      <c r="P3059" t="s">
        <v>2503</v>
      </c>
      <c r="Q3059" s="8">
        <v>386000</v>
      </c>
      <c r="R3059">
        <v>4</v>
      </c>
      <c r="S3059" s="8">
        <f>Table3[[#This Row],[Harga]]*Table3[[#This Row],[Quantity]]</f>
        <v>1544000</v>
      </c>
      <c r="T3059">
        <v>0</v>
      </c>
      <c r="U3059" s="8">
        <f>Table3[[#This Row],[Discount]]*Table3[[#This Row],[Revenue]]</f>
        <v>0</v>
      </c>
      <c r="V3059" s="8">
        <f>Table3[[#This Row],[Revenue]]-Table3[[#This Row],[Total Discount]]</f>
        <v>1544000</v>
      </c>
    </row>
    <row r="3060" spans="1:22" x14ac:dyDescent="0.35">
      <c r="A3060">
        <v>3056</v>
      </c>
      <c r="B3060" t="s">
        <v>6876</v>
      </c>
      <c r="C3060" s="5">
        <v>42295</v>
      </c>
      <c r="D3060" s="6">
        <v>2015</v>
      </c>
      <c r="E3060" s="5" t="s">
        <v>44</v>
      </c>
      <c r="F3060" s="7">
        <v>18</v>
      </c>
      <c r="G3060" t="s">
        <v>24</v>
      </c>
      <c r="H3060" t="s">
        <v>139</v>
      </c>
      <c r="I3060" t="s">
        <v>3541</v>
      </c>
      <c r="J3060" t="s">
        <v>75</v>
      </c>
      <c r="K3060" t="s">
        <v>82</v>
      </c>
      <c r="L3060">
        <v>78501</v>
      </c>
      <c r="M3060" t="s">
        <v>4918</v>
      </c>
      <c r="N3060" t="s">
        <v>135</v>
      </c>
      <c r="O3060" t="s">
        <v>162</v>
      </c>
      <c r="P3060" t="s">
        <v>4919</v>
      </c>
      <c r="Q3060" s="8">
        <v>12000</v>
      </c>
      <c r="R3060">
        <v>3</v>
      </c>
      <c r="S3060" s="8">
        <f>Table3[[#This Row],[Harga]]*Table3[[#This Row],[Quantity]]</f>
        <v>36000</v>
      </c>
      <c r="T3060">
        <v>0.2</v>
      </c>
      <c r="U3060" s="8">
        <f>Table3[[#This Row],[Discount]]*Table3[[#This Row],[Revenue]]</f>
        <v>7200</v>
      </c>
      <c r="V3060" s="8">
        <f>Table3[[#This Row],[Revenue]]-Table3[[#This Row],[Total Discount]]</f>
        <v>28800</v>
      </c>
    </row>
    <row r="3061" spans="1:22" x14ac:dyDescent="0.35">
      <c r="A3061">
        <v>3057</v>
      </c>
      <c r="B3061" t="s">
        <v>6877</v>
      </c>
      <c r="C3061" s="5">
        <v>42674</v>
      </c>
      <c r="D3061" s="6">
        <v>2016</v>
      </c>
      <c r="E3061" s="5" t="s">
        <v>44</v>
      </c>
      <c r="F3061" s="7">
        <v>31</v>
      </c>
      <c r="G3061" t="s">
        <v>24</v>
      </c>
      <c r="H3061" t="s">
        <v>139</v>
      </c>
      <c r="I3061" t="s">
        <v>1900</v>
      </c>
      <c r="J3061" t="s">
        <v>27</v>
      </c>
      <c r="K3061" t="s">
        <v>46</v>
      </c>
      <c r="L3061">
        <v>33021</v>
      </c>
      <c r="M3061" t="s">
        <v>2199</v>
      </c>
      <c r="N3061" t="s">
        <v>40</v>
      </c>
      <c r="O3061" t="s">
        <v>63</v>
      </c>
      <c r="P3061" t="s">
        <v>2200</v>
      </c>
      <c r="Q3061" s="8">
        <v>47000</v>
      </c>
      <c r="R3061">
        <v>6</v>
      </c>
      <c r="S3061" s="8">
        <f>Table3[[#This Row],[Harga]]*Table3[[#This Row],[Quantity]]</f>
        <v>282000</v>
      </c>
      <c r="T3061">
        <v>0.2</v>
      </c>
      <c r="U3061" s="8">
        <f>Table3[[#This Row],[Discount]]*Table3[[#This Row],[Revenue]]</f>
        <v>56400</v>
      </c>
      <c r="V3061" s="8">
        <f>Table3[[#This Row],[Revenue]]-Table3[[#This Row],[Total Discount]]</f>
        <v>225600</v>
      </c>
    </row>
    <row r="3062" spans="1:22" x14ac:dyDescent="0.35">
      <c r="A3062">
        <v>3058</v>
      </c>
      <c r="B3062" t="s">
        <v>6878</v>
      </c>
      <c r="C3062" s="5">
        <v>41728</v>
      </c>
      <c r="D3062" s="6">
        <v>2014</v>
      </c>
      <c r="E3062" s="5" t="s">
        <v>159</v>
      </c>
      <c r="F3062" s="7">
        <v>30</v>
      </c>
      <c r="G3062" t="s">
        <v>24</v>
      </c>
      <c r="H3062" t="s">
        <v>25</v>
      </c>
      <c r="I3062" t="s">
        <v>1530</v>
      </c>
      <c r="J3062" t="s">
        <v>27</v>
      </c>
      <c r="K3062" t="s">
        <v>188</v>
      </c>
      <c r="L3062">
        <v>94110</v>
      </c>
      <c r="M3062" t="s">
        <v>4958</v>
      </c>
      <c r="N3062" t="s">
        <v>30</v>
      </c>
      <c r="O3062" t="s">
        <v>31</v>
      </c>
      <c r="P3062" t="s">
        <v>4959</v>
      </c>
      <c r="Q3062" s="8">
        <v>242000</v>
      </c>
      <c r="R3062">
        <v>2</v>
      </c>
      <c r="S3062" s="8">
        <f>Table3[[#This Row],[Harga]]*Table3[[#This Row],[Quantity]]</f>
        <v>484000</v>
      </c>
      <c r="T3062">
        <v>0.15</v>
      </c>
      <c r="U3062" s="8">
        <f>Table3[[#This Row],[Discount]]*Table3[[#This Row],[Revenue]]</f>
        <v>72600</v>
      </c>
      <c r="V3062" s="8">
        <f>Table3[[#This Row],[Revenue]]-Table3[[#This Row],[Total Discount]]</f>
        <v>411400</v>
      </c>
    </row>
    <row r="3063" spans="1:22" x14ac:dyDescent="0.35">
      <c r="A3063">
        <v>3059</v>
      </c>
      <c r="B3063" t="s">
        <v>6879</v>
      </c>
      <c r="C3063" s="5">
        <v>42112</v>
      </c>
      <c r="D3063" s="6">
        <v>2015</v>
      </c>
      <c r="E3063" s="5" t="s">
        <v>58</v>
      </c>
      <c r="F3063" s="7">
        <v>18</v>
      </c>
      <c r="G3063" t="s">
        <v>35</v>
      </c>
      <c r="H3063" t="s">
        <v>25</v>
      </c>
      <c r="I3063" t="s">
        <v>5007</v>
      </c>
      <c r="J3063" t="s">
        <v>27</v>
      </c>
      <c r="K3063" t="s">
        <v>651</v>
      </c>
      <c r="L3063">
        <v>93454</v>
      </c>
      <c r="M3063" t="s">
        <v>4021</v>
      </c>
      <c r="N3063" t="s">
        <v>40</v>
      </c>
      <c r="O3063" t="s">
        <v>84</v>
      </c>
      <c r="P3063" t="s">
        <v>4022</v>
      </c>
      <c r="Q3063" s="8">
        <v>424000</v>
      </c>
      <c r="R3063">
        <v>3</v>
      </c>
      <c r="S3063" s="8">
        <f>Table3[[#This Row],[Harga]]*Table3[[#This Row],[Quantity]]</f>
        <v>1272000</v>
      </c>
      <c r="T3063">
        <v>0</v>
      </c>
      <c r="U3063" s="8">
        <f>Table3[[#This Row],[Discount]]*Table3[[#This Row],[Revenue]]</f>
        <v>0</v>
      </c>
      <c r="V3063" s="8">
        <f>Table3[[#This Row],[Revenue]]-Table3[[#This Row],[Total Discount]]</f>
        <v>1272000</v>
      </c>
    </row>
    <row r="3064" spans="1:22" x14ac:dyDescent="0.35">
      <c r="A3064">
        <v>3060</v>
      </c>
      <c r="B3064" t="s">
        <v>6880</v>
      </c>
      <c r="C3064" s="5">
        <v>42925</v>
      </c>
      <c r="D3064" s="6">
        <v>2017</v>
      </c>
      <c r="E3064" s="5" t="s">
        <v>104</v>
      </c>
      <c r="F3064" s="7">
        <v>9</v>
      </c>
      <c r="G3064" t="s">
        <v>24</v>
      </c>
      <c r="H3064" t="s">
        <v>25</v>
      </c>
      <c r="I3064" t="s">
        <v>2254</v>
      </c>
      <c r="J3064" t="s">
        <v>27</v>
      </c>
      <c r="K3064" t="s">
        <v>100</v>
      </c>
      <c r="L3064">
        <v>6040</v>
      </c>
      <c r="M3064" t="s">
        <v>6686</v>
      </c>
      <c r="N3064" t="s">
        <v>40</v>
      </c>
      <c r="O3064" t="s">
        <v>63</v>
      </c>
      <c r="P3064" t="s">
        <v>6687</v>
      </c>
      <c r="Q3064" s="8">
        <v>110000</v>
      </c>
      <c r="R3064">
        <v>5</v>
      </c>
      <c r="S3064" s="8">
        <f>Table3[[#This Row],[Harga]]*Table3[[#This Row],[Quantity]]</f>
        <v>550000</v>
      </c>
      <c r="T3064">
        <v>0</v>
      </c>
      <c r="U3064" s="8">
        <f>Table3[[#This Row],[Discount]]*Table3[[#This Row],[Revenue]]</f>
        <v>0</v>
      </c>
      <c r="V3064" s="8">
        <f>Table3[[#This Row],[Revenue]]-Table3[[#This Row],[Total Discount]]</f>
        <v>550000</v>
      </c>
    </row>
    <row r="3065" spans="1:22" x14ac:dyDescent="0.35">
      <c r="A3065">
        <v>3061</v>
      </c>
      <c r="B3065" t="s">
        <v>6881</v>
      </c>
      <c r="C3065" s="5">
        <v>42913</v>
      </c>
      <c r="D3065" s="6">
        <v>2017</v>
      </c>
      <c r="E3065" s="5" t="s">
        <v>34</v>
      </c>
      <c r="F3065" s="7">
        <v>27</v>
      </c>
      <c r="G3065" t="s">
        <v>35</v>
      </c>
      <c r="H3065" t="s">
        <v>139</v>
      </c>
      <c r="I3065" t="s">
        <v>1062</v>
      </c>
      <c r="J3065" t="s">
        <v>27</v>
      </c>
      <c r="K3065" t="s">
        <v>141</v>
      </c>
      <c r="L3065">
        <v>68104</v>
      </c>
      <c r="M3065" t="s">
        <v>2754</v>
      </c>
      <c r="N3065" t="s">
        <v>40</v>
      </c>
      <c r="O3065" t="s">
        <v>63</v>
      </c>
      <c r="P3065" t="s">
        <v>2755</v>
      </c>
      <c r="Q3065" s="8">
        <v>34000</v>
      </c>
      <c r="R3065">
        <v>3</v>
      </c>
      <c r="S3065" s="8">
        <f>Table3[[#This Row],[Harga]]*Table3[[#This Row],[Quantity]]</f>
        <v>102000</v>
      </c>
      <c r="T3065">
        <v>0</v>
      </c>
      <c r="U3065" s="8">
        <f>Table3[[#This Row],[Discount]]*Table3[[#This Row],[Revenue]]</f>
        <v>0</v>
      </c>
      <c r="V3065" s="8">
        <f>Table3[[#This Row],[Revenue]]-Table3[[#This Row],[Total Discount]]</f>
        <v>102000</v>
      </c>
    </row>
    <row r="3066" spans="1:22" x14ac:dyDescent="0.35">
      <c r="A3066">
        <v>3062</v>
      </c>
      <c r="B3066" t="s">
        <v>6882</v>
      </c>
      <c r="C3066" s="5">
        <v>41995</v>
      </c>
      <c r="D3066" s="6">
        <v>2014</v>
      </c>
      <c r="E3066" s="5" t="s">
        <v>66</v>
      </c>
      <c r="F3066" s="7">
        <v>22</v>
      </c>
      <c r="G3066" t="s">
        <v>35</v>
      </c>
      <c r="H3066" t="s">
        <v>59</v>
      </c>
      <c r="I3066" t="s">
        <v>5189</v>
      </c>
      <c r="J3066" t="s">
        <v>27</v>
      </c>
      <c r="K3066" t="s">
        <v>283</v>
      </c>
      <c r="L3066">
        <v>95123</v>
      </c>
      <c r="M3066" t="s">
        <v>1098</v>
      </c>
      <c r="N3066" t="s">
        <v>40</v>
      </c>
      <c r="O3066" t="s">
        <v>96</v>
      </c>
      <c r="P3066" t="s">
        <v>1099</v>
      </c>
      <c r="Q3066" s="8">
        <v>9000</v>
      </c>
      <c r="R3066">
        <v>4</v>
      </c>
      <c r="S3066" s="8">
        <f>Table3[[#This Row],[Harga]]*Table3[[#This Row],[Quantity]]</f>
        <v>36000</v>
      </c>
      <c r="T3066">
        <v>0</v>
      </c>
      <c r="U3066" s="8">
        <f>Table3[[#This Row],[Discount]]*Table3[[#This Row],[Revenue]]</f>
        <v>0</v>
      </c>
      <c r="V3066" s="8">
        <f>Table3[[#This Row],[Revenue]]-Table3[[#This Row],[Total Discount]]</f>
        <v>36000</v>
      </c>
    </row>
    <row r="3067" spans="1:22" x14ac:dyDescent="0.35">
      <c r="A3067">
        <v>3063</v>
      </c>
      <c r="B3067" t="s">
        <v>6883</v>
      </c>
      <c r="C3067" s="5">
        <v>43060</v>
      </c>
      <c r="D3067" s="6">
        <v>2017</v>
      </c>
      <c r="E3067" s="5" t="s">
        <v>23</v>
      </c>
      <c r="F3067" s="7">
        <v>21</v>
      </c>
      <c r="G3067" t="s">
        <v>35</v>
      </c>
      <c r="H3067" t="s">
        <v>25</v>
      </c>
      <c r="I3067" t="s">
        <v>3488</v>
      </c>
      <c r="J3067" t="s">
        <v>37</v>
      </c>
      <c r="K3067" t="s">
        <v>354</v>
      </c>
      <c r="L3067">
        <v>94122</v>
      </c>
      <c r="M3067" t="s">
        <v>1098</v>
      </c>
      <c r="N3067" t="s">
        <v>40</v>
      </c>
      <c r="O3067" t="s">
        <v>96</v>
      </c>
      <c r="P3067" t="s">
        <v>1099</v>
      </c>
      <c r="Q3067" s="8">
        <v>9000</v>
      </c>
      <c r="R3067">
        <v>4</v>
      </c>
      <c r="S3067" s="8">
        <f>Table3[[#This Row],[Harga]]*Table3[[#This Row],[Quantity]]</f>
        <v>36000</v>
      </c>
      <c r="T3067">
        <v>0</v>
      </c>
      <c r="U3067" s="8">
        <f>Table3[[#This Row],[Discount]]*Table3[[#This Row],[Revenue]]</f>
        <v>0</v>
      </c>
      <c r="V3067" s="8">
        <f>Table3[[#This Row],[Revenue]]-Table3[[#This Row],[Total Discount]]</f>
        <v>36000</v>
      </c>
    </row>
    <row r="3068" spans="1:22" x14ac:dyDescent="0.35">
      <c r="A3068">
        <v>3064</v>
      </c>
      <c r="B3068" t="s">
        <v>6884</v>
      </c>
      <c r="C3068" s="5">
        <v>42548</v>
      </c>
      <c r="D3068" s="6">
        <v>2016</v>
      </c>
      <c r="E3068" s="5" t="s">
        <v>34</v>
      </c>
      <c r="F3068" s="7">
        <v>27</v>
      </c>
      <c r="G3068" t="s">
        <v>35</v>
      </c>
      <c r="H3068" t="s">
        <v>139</v>
      </c>
      <c r="I3068" t="s">
        <v>4124</v>
      </c>
      <c r="J3068" t="s">
        <v>27</v>
      </c>
      <c r="K3068" t="s">
        <v>69</v>
      </c>
      <c r="L3068">
        <v>94109</v>
      </c>
      <c r="M3068" t="s">
        <v>4882</v>
      </c>
      <c r="N3068" t="s">
        <v>135</v>
      </c>
      <c r="O3068" t="s">
        <v>136</v>
      </c>
      <c r="P3068" t="s">
        <v>4883</v>
      </c>
      <c r="Q3068" s="8">
        <v>378000</v>
      </c>
      <c r="R3068">
        <v>2</v>
      </c>
      <c r="S3068" s="8">
        <f>Table3[[#This Row],[Harga]]*Table3[[#This Row],[Quantity]]</f>
        <v>756000</v>
      </c>
      <c r="T3068">
        <v>0.2</v>
      </c>
      <c r="U3068" s="8">
        <f>Table3[[#This Row],[Discount]]*Table3[[#This Row],[Revenue]]</f>
        <v>151200</v>
      </c>
      <c r="V3068" s="8">
        <f>Table3[[#This Row],[Revenue]]-Table3[[#This Row],[Total Discount]]</f>
        <v>604800</v>
      </c>
    </row>
    <row r="3069" spans="1:22" x14ac:dyDescent="0.35">
      <c r="A3069">
        <v>3065</v>
      </c>
      <c r="B3069" t="s">
        <v>6885</v>
      </c>
      <c r="C3069" s="5">
        <v>43097</v>
      </c>
      <c r="D3069" s="6">
        <v>2017</v>
      </c>
      <c r="E3069" s="5" t="s">
        <v>66</v>
      </c>
      <c r="F3069" s="7">
        <v>28</v>
      </c>
      <c r="G3069" t="s">
        <v>24</v>
      </c>
      <c r="H3069" t="s">
        <v>25</v>
      </c>
      <c r="I3069" t="s">
        <v>4390</v>
      </c>
      <c r="J3069" t="s">
        <v>37</v>
      </c>
      <c r="K3069" t="s">
        <v>651</v>
      </c>
      <c r="L3069">
        <v>90805</v>
      </c>
      <c r="M3069" t="s">
        <v>6016</v>
      </c>
      <c r="N3069" t="s">
        <v>30</v>
      </c>
      <c r="O3069" t="s">
        <v>108</v>
      </c>
      <c r="P3069" t="s">
        <v>6017</v>
      </c>
      <c r="Q3069" s="8">
        <v>213000</v>
      </c>
      <c r="R3069">
        <v>6</v>
      </c>
      <c r="S3069" s="8">
        <f>Table3[[#This Row],[Harga]]*Table3[[#This Row],[Quantity]]</f>
        <v>1278000</v>
      </c>
      <c r="T3069">
        <v>0.2</v>
      </c>
      <c r="U3069" s="8">
        <f>Table3[[#This Row],[Discount]]*Table3[[#This Row],[Revenue]]</f>
        <v>255600</v>
      </c>
      <c r="V3069" s="8">
        <f>Table3[[#This Row],[Revenue]]-Table3[[#This Row],[Total Discount]]</f>
        <v>1022400</v>
      </c>
    </row>
    <row r="3070" spans="1:22" x14ac:dyDescent="0.35">
      <c r="A3070">
        <v>3066</v>
      </c>
      <c r="B3070" t="s">
        <v>6886</v>
      </c>
      <c r="C3070" s="5">
        <v>42468</v>
      </c>
      <c r="D3070" s="6">
        <v>2016</v>
      </c>
      <c r="E3070" s="5" t="s">
        <v>58</v>
      </c>
      <c r="F3070" s="7">
        <v>8</v>
      </c>
      <c r="G3070" t="s">
        <v>35</v>
      </c>
      <c r="H3070" t="s">
        <v>25</v>
      </c>
      <c r="I3070" t="s">
        <v>2838</v>
      </c>
      <c r="J3070" t="s">
        <v>27</v>
      </c>
      <c r="K3070" t="s">
        <v>113</v>
      </c>
      <c r="L3070">
        <v>31907</v>
      </c>
      <c r="M3070" t="s">
        <v>6887</v>
      </c>
      <c r="N3070" t="s">
        <v>30</v>
      </c>
      <c r="O3070" t="s">
        <v>31</v>
      </c>
      <c r="P3070" t="s">
        <v>6888</v>
      </c>
      <c r="Q3070" s="8">
        <v>355000</v>
      </c>
      <c r="R3070">
        <v>5</v>
      </c>
      <c r="S3070" s="8">
        <f>Table3[[#This Row],[Harga]]*Table3[[#This Row],[Quantity]]</f>
        <v>1775000</v>
      </c>
      <c r="T3070">
        <v>0</v>
      </c>
      <c r="U3070" s="8">
        <f>Table3[[#This Row],[Discount]]*Table3[[#This Row],[Revenue]]</f>
        <v>0</v>
      </c>
      <c r="V3070" s="8">
        <f>Table3[[#This Row],[Revenue]]-Table3[[#This Row],[Total Discount]]</f>
        <v>1775000</v>
      </c>
    </row>
    <row r="3071" spans="1:22" x14ac:dyDescent="0.35">
      <c r="A3071">
        <v>3067</v>
      </c>
      <c r="B3071" t="s">
        <v>6889</v>
      </c>
      <c r="C3071" s="5">
        <v>41716</v>
      </c>
      <c r="D3071" s="6">
        <v>2014</v>
      </c>
      <c r="E3071" s="5" t="s">
        <v>159</v>
      </c>
      <c r="F3071" s="7">
        <v>18</v>
      </c>
      <c r="G3071" t="s">
        <v>51</v>
      </c>
      <c r="H3071" t="s">
        <v>25</v>
      </c>
      <c r="I3071" t="s">
        <v>5328</v>
      </c>
      <c r="J3071" t="s">
        <v>75</v>
      </c>
      <c r="K3071" t="s">
        <v>324</v>
      </c>
      <c r="L3071">
        <v>94110</v>
      </c>
      <c r="M3071" t="s">
        <v>6337</v>
      </c>
      <c r="N3071" t="s">
        <v>30</v>
      </c>
      <c r="O3071" t="s">
        <v>31</v>
      </c>
      <c r="P3071" t="s">
        <v>6338</v>
      </c>
      <c r="Q3071" s="8">
        <v>600000</v>
      </c>
      <c r="R3071">
        <v>10</v>
      </c>
      <c r="S3071" s="8">
        <f>Table3[[#This Row],[Harga]]*Table3[[#This Row],[Quantity]]</f>
        <v>6000000</v>
      </c>
      <c r="T3071">
        <v>0.15</v>
      </c>
      <c r="U3071" s="8">
        <f>Table3[[#This Row],[Discount]]*Table3[[#This Row],[Revenue]]</f>
        <v>900000</v>
      </c>
      <c r="V3071" s="8">
        <f>Table3[[#This Row],[Revenue]]-Table3[[#This Row],[Total Discount]]</f>
        <v>5100000</v>
      </c>
    </row>
    <row r="3072" spans="1:22" x14ac:dyDescent="0.35">
      <c r="A3072">
        <v>3068</v>
      </c>
      <c r="B3072" t="s">
        <v>6890</v>
      </c>
      <c r="C3072" s="5">
        <v>42919</v>
      </c>
      <c r="D3072" s="6">
        <v>2017</v>
      </c>
      <c r="E3072" s="5" t="s">
        <v>104</v>
      </c>
      <c r="F3072" s="7">
        <v>3</v>
      </c>
      <c r="G3072" t="s">
        <v>51</v>
      </c>
      <c r="H3072" t="s">
        <v>139</v>
      </c>
      <c r="I3072" t="s">
        <v>1780</v>
      </c>
      <c r="J3072" t="s">
        <v>27</v>
      </c>
      <c r="K3072" t="s">
        <v>500</v>
      </c>
      <c r="L3072">
        <v>90004</v>
      </c>
      <c r="M3072" t="s">
        <v>6891</v>
      </c>
      <c r="N3072" t="s">
        <v>40</v>
      </c>
      <c r="O3072" t="s">
        <v>84</v>
      </c>
      <c r="P3072" t="s">
        <v>6892</v>
      </c>
      <c r="Q3072" s="8">
        <v>88000</v>
      </c>
      <c r="R3072">
        <v>4</v>
      </c>
      <c r="S3072" s="8">
        <f>Table3[[#This Row],[Harga]]*Table3[[#This Row],[Quantity]]</f>
        <v>352000</v>
      </c>
      <c r="T3072">
        <v>0</v>
      </c>
      <c r="U3072" s="8">
        <f>Table3[[#This Row],[Discount]]*Table3[[#This Row],[Revenue]]</f>
        <v>0</v>
      </c>
      <c r="V3072" s="8">
        <f>Table3[[#This Row],[Revenue]]-Table3[[#This Row],[Total Discount]]</f>
        <v>352000</v>
      </c>
    </row>
    <row r="3073" spans="1:22" x14ac:dyDescent="0.35">
      <c r="A3073">
        <v>3069</v>
      </c>
      <c r="B3073" t="s">
        <v>6893</v>
      </c>
      <c r="C3073" s="5">
        <v>42845</v>
      </c>
      <c r="D3073" s="6">
        <v>2017</v>
      </c>
      <c r="E3073" s="5" t="s">
        <v>58</v>
      </c>
      <c r="F3073" s="7">
        <v>20</v>
      </c>
      <c r="G3073" t="s">
        <v>51</v>
      </c>
      <c r="H3073" t="s">
        <v>25</v>
      </c>
      <c r="I3073" t="s">
        <v>303</v>
      </c>
      <c r="J3073" t="s">
        <v>37</v>
      </c>
      <c r="K3073" t="s">
        <v>193</v>
      </c>
      <c r="L3073">
        <v>19120</v>
      </c>
      <c r="M3073" t="s">
        <v>3963</v>
      </c>
      <c r="N3073" t="s">
        <v>30</v>
      </c>
      <c r="O3073" t="s">
        <v>55</v>
      </c>
      <c r="P3073" t="s">
        <v>3964</v>
      </c>
      <c r="Q3073" s="8">
        <v>228000</v>
      </c>
      <c r="R3073">
        <v>2</v>
      </c>
      <c r="S3073" s="8">
        <f>Table3[[#This Row],[Harga]]*Table3[[#This Row],[Quantity]]</f>
        <v>456000</v>
      </c>
      <c r="T3073">
        <v>0.2</v>
      </c>
      <c r="U3073" s="8">
        <f>Table3[[#This Row],[Discount]]*Table3[[#This Row],[Revenue]]</f>
        <v>91200</v>
      </c>
      <c r="V3073" s="8">
        <f>Table3[[#This Row],[Revenue]]-Table3[[#This Row],[Total Discount]]</f>
        <v>364800</v>
      </c>
    </row>
    <row r="3074" spans="1:22" x14ac:dyDescent="0.35">
      <c r="A3074">
        <v>3070</v>
      </c>
      <c r="B3074" t="s">
        <v>6894</v>
      </c>
      <c r="C3074" s="5">
        <v>42585</v>
      </c>
      <c r="D3074" s="6">
        <v>2016</v>
      </c>
      <c r="E3074" s="5" t="s">
        <v>93</v>
      </c>
      <c r="F3074" s="7">
        <v>3</v>
      </c>
      <c r="G3074" t="s">
        <v>51</v>
      </c>
      <c r="H3074" t="s">
        <v>139</v>
      </c>
      <c r="I3074" t="s">
        <v>5504</v>
      </c>
      <c r="J3074" t="s">
        <v>27</v>
      </c>
      <c r="K3074" t="s">
        <v>329</v>
      </c>
      <c r="L3074">
        <v>74133</v>
      </c>
      <c r="M3074" t="s">
        <v>2045</v>
      </c>
      <c r="N3074" t="s">
        <v>40</v>
      </c>
      <c r="O3074" t="s">
        <v>143</v>
      </c>
      <c r="P3074" t="s">
        <v>2046</v>
      </c>
      <c r="Q3074" s="8">
        <v>22000</v>
      </c>
      <c r="R3074">
        <v>3</v>
      </c>
      <c r="S3074" s="8">
        <f>Table3[[#This Row],[Harga]]*Table3[[#This Row],[Quantity]]</f>
        <v>66000</v>
      </c>
      <c r="T3074">
        <v>0</v>
      </c>
      <c r="U3074" s="8">
        <f>Table3[[#This Row],[Discount]]*Table3[[#This Row],[Revenue]]</f>
        <v>0</v>
      </c>
      <c r="V3074" s="8">
        <f>Table3[[#This Row],[Revenue]]-Table3[[#This Row],[Total Discount]]</f>
        <v>66000</v>
      </c>
    </row>
    <row r="3075" spans="1:22" x14ac:dyDescent="0.35">
      <c r="A3075">
        <v>3071</v>
      </c>
      <c r="B3075" t="s">
        <v>6895</v>
      </c>
      <c r="C3075" s="5">
        <v>42707</v>
      </c>
      <c r="D3075" s="6">
        <v>2016</v>
      </c>
      <c r="E3075" s="5" t="s">
        <v>66</v>
      </c>
      <c r="F3075" s="7">
        <v>3</v>
      </c>
      <c r="G3075" t="s">
        <v>116</v>
      </c>
      <c r="H3075" t="s">
        <v>25</v>
      </c>
      <c r="I3075" t="s">
        <v>1468</v>
      </c>
      <c r="J3075" t="s">
        <v>27</v>
      </c>
      <c r="K3075" t="s">
        <v>113</v>
      </c>
      <c r="L3075">
        <v>90049</v>
      </c>
      <c r="M3075" t="s">
        <v>6896</v>
      </c>
      <c r="N3075" t="s">
        <v>40</v>
      </c>
      <c r="O3075" t="s">
        <v>84</v>
      </c>
      <c r="P3075" t="s">
        <v>6897</v>
      </c>
      <c r="Q3075" s="8">
        <v>773000</v>
      </c>
      <c r="R3075">
        <v>4</v>
      </c>
      <c r="S3075" s="8">
        <f>Table3[[#This Row],[Harga]]*Table3[[#This Row],[Quantity]]</f>
        <v>3092000</v>
      </c>
      <c r="T3075">
        <v>0</v>
      </c>
      <c r="U3075" s="8">
        <f>Table3[[#This Row],[Discount]]*Table3[[#This Row],[Revenue]]</f>
        <v>0</v>
      </c>
      <c r="V3075" s="8">
        <f>Table3[[#This Row],[Revenue]]-Table3[[#This Row],[Total Discount]]</f>
        <v>3092000</v>
      </c>
    </row>
    <row r="3076" spans="1:22" x14ac:dyDescent="0.35">
      <c r="A3076">
        <v>3072</v>
      </c>
      <c r="B3076" t="s">
        <v>6898</v>
      </c>
      <c r="C3076" s="5">
        <v>41717</v>
      </c>
      <c r="D3076" s="6">
        <v>2014</v>
      </c>
      <c r="E3076" s="5" t="s">
        <v>159</v>
      </c>
      <c r="F3076" s="7">
        <v>19</v>
      </c>
      <c r="G3076" t="s">
        <v>51</v>
      </c>
      <c r="H3076" t="s">
        <v>59</v>
      </c>
      <c r="I3076" t="s">
        <v>994</v>
      </c>
      <c r="J3076" t="s">
        <v>37</v>
      </c>
      <c r="K3076" t="s">
        <v>329</v>
      </c>
      <c r="L3076">
        <v>33801</v>
      </c>
      <c r="M3076" t="s">
        <v>6899</v>
      </c>
      <c r="N3076" t="s">
        <v>135</v>
      </c>
      <c r="O3076" t="s">
        <v>136</v>
      </c>
      <c r="P3076" t="s">
        <v>6900</v>
      </c>
      <c r="Q3076" s="8">
        <v>324000</v>
      </c>
      <c r="R3076">
        <v>3</v>
      </c>
      <c r="S3076" s="8">
        <f>Table3[[#This Row],[Harga]]*Table3[[#This Row],[Quantity]]</f>
        <v>972000</v>
      </c>
      <c r="T3076">
        <v>0.2</v>
      </c>
      <c r="U3076" s="8">
        <f>Table3[[#This Row],[Discount]]*Table3[[#This Row],[Revenue]]</f>
        <v>194400</v>
      </c>
      <c r="V3076" s="8">
        <f>Table3[[#This Row],[Revenue]]-Table3[[#This Row],[Total Discount]]</f>
        <v>777600</v>
      </c>
    </row>
    <row r="3077" spans="1:22" x14ac:dyDescent="0.35">
      <c r="A3077">
        <v>3073</v>
      </c>
      <c r="B3077" t="s">
        <v>6901</v>
      </c>
      <c r="C3077" s="5">
        <v>42114</v>
      </c>
      <c r="D3077" s="6">
        <v>2015</v>
      </c>
      <c r="E3077" s="5" t="s">
        <v>58</v>
      </c>
      <c r="F3077" s="7">
        <v>20</v>
      </c>
      <c r="G3077" t="s">
        <v>35</v>
      </c>
      <c r="H3077" t="s">
        <v>139</v>
      </c>
      <c r="I3077" t="s">
        <v>1442</v>
      </c>
      <c r="J3077" t="s">
        <v>27</v>
      </c>
      <c r="K3077" t="s">
        <v>127</v>
      </c>
      <c r="L3077">
        <v>77036</v>
      </c>
      <c r="M3077" t="s">
        <v>1388</v>
      </c>
      <c r="N3077" t="s">
        <v>40</v>
      </c>
      <c r="O3077" t="s">
        <v>63</v>
      </c>
      <c r="P3077" t="s">
        <v>6902</v>
      </c>
      <c r="Q3077" s="8">
        <v>23000</v>
      </c>
      <c r="R3077">
        <v>3</v>
      </c>
      <c r="S3077" s="8">
        <f>Table3[[#This Row],[Harga]]*Table3[[#This Row],[Quantity]]</f>
        <v>69000</v>
      </c>
      <c r="T3077">
        <v>0.2</v>
      </c>
      <c r="U3077" s="8">
        <f>Table3[[#This Row],[Discount]]*Table3[[#This Row],[Revenue]]</f>
        <v>13800</v>
      </c>
      <c r="V3077" s="8">
        <f>Table3[[#This Row],[Revenue]]-Table3[[#This Row],[Total Discount]]</f>
        <v>55200</v>
      </c>
    </row>
    <row r="3078" spans="1:22" x14ac:dyDescent="0.35">
      <c r="A3078">
        <v>3074</v>
      </c>
      <c r="B3078" t="s">
        <v>6903</v>
      </c>
      <c r="C3078" s="5">
        <v>42266</v>
      </c>
      <c r="D3078" s="6">
        <v>2015</v>
      </c>
      <c r="E3078" s="5" t="s">
        <v>111</v>
      </c>
      <c r="F3078" s="7">
        <v>19</v>
      </c>
      <c r="G3078" t="s">
        <v>35</v>
      </c>
      <c r="H3078" t="s">
        <v>25</v>
      </c>
      <c r="I3078" t="s">
        <v>2354</v>
      </c>
      <c r="J3078" t="s">
        <v>37</v>
      </c>
      <c r="K3078" t="s">
        <v>227</v>
      </c>
      <c r="L3078">
        <v>90008</v>
      </c>
      <c r="M3078" t="s">
        <v>1092</v>
      </c>
      <c r="N3078" t="s">
        <v>40</v>
      </c>
      <c r="O3078" t="s">
        <v>63</v>
      </c>
      <c r="P3078" t="s">
        <v>1093</v>
      </c>
      <c r="Q3078" s="8">
        <v>92000</v>
      </c>
      <c r="R3078">
        <v>2</v>
      </c>
      <c r="S3078" s="8">
        <f>Table3[[#This Row],[Harga]]*Table3[[#This Row],[Quantity]]</f>
        <v>184000</v>
      </c>
      <c r="T3078">
        <v>0</v>
      </c>
      <c r="U3078" s="8">
        <f>Table3[[#This Row],[Discount]]*Table3[[#This Row],[Revenue]]</f>
        <v>0</v>
      </c>
      <c r="V3078" s="8">
        <f>Table3[[#This Row],[Revenue]]-Table3[[#This Row],[Total Discount]]</f>
        <v>184000</v>
      </c>
    </row>
    <row r="3079" spans="1:22" x14ac:dyDescent="0.35">
      <c r="A3079">
        <v>3075</v>
      </c>
      <c r="B3079" t="s">
        <v>6904</v>
      </c>
      <c r="C3079" s="5">
        <v>41878</v>
      </c>
      <c r="D3079" s="6">
        <v>2014</v>
      </c>
      <c r="E3079" s="5" t="s">
        <v>93</v>
      </c>
      <c r="F3079" s="7">
        <v>27</v>
      </c>
      <c r="G3079" t="s">
        <v>51</v>
      </c>
      <c r="H3079" t="s">
        <v>25</v>
      </c>
      <c r="I3079" t="s">
        <v>2378</v>
      </c>
      <c r="J3079" t="s">
        <v>27</v>
      </c>
      <c r="K3079" t="s">
        <v>28</v>
      </c>
      <c r="L3079">
        <v>22153</v>
      </c>
      <c r="M3079" t="s">
        <v>2199</v>
      </c>
      <c r="N3079" t="s">
        <v>40</v>
      </c>
      <c r="O3079" t="s">
        <v>63</v>
      </c>
      <c r="P3079" t="s">
        <v>2200</v>
      </c>
      <c r="Q3079" s="8">
        <v>47000</v>
      </c>
      <c r="R3079">
        <v>2</v>
      </c>
      <c r="S3079" s="8">
        <f>Table3[[#This Row],[Harga]]*Table3[[#This Row],[Quantity]]</f>
        <v>94000</v>
      </c>
      <c r="T3079">
        <v>0</v>
      </c>
      <c r="U3079" s="8">
        <f>Table3[[#This Row],[Discount]]*Table3[[#This Row],[Revenue]]</f>
        <v>0</v>
      </c>
      <c r="V3079" s="8">
        <f>Table3[[#This Row],[Revenue]]-Table3[[#This Row],[Total Discount]]</f>
        <v>94000</v>
      </c>
    </row>
    <row r="3080" spans="1:22" x14ac:dyDescent="0.35">
      <c r="A3080">
        <v>3076</v>
      </c>
      <c r="B3080" t="s">
        <v>6905</v>
      </c>
      <c r="C3080" s="5">
        <v>42723</v>
      </c>
      <c r="D3080" s="6">
        <v>2016</v>
      </c>
      <c r="E3080" s="5" t="s">
        <v>66</v>
      </c>
      <c r="F3080" s="7">
        <v>19</v>
      </c>
      <c r="G3080" t="s">
        <v>116</v>
      </c>
      <c r="H3080" t="s">
        <v>139</v>
      </c>
      <c r="I3080" t="s">
        <v>6906</v>
      </c>
      <c r="J3080" t="s">
        <v>37</v>
      </c>
      <c r="K3080" t="s">
        <v>283</v>
      </c>
      <c r="L3080">
        <v>10035</v>
      </c>
      <c r="M3080" t="s">
        <v>5394</v>
      </c>
      <c r="N3080" t="s">
        <v>40</v>
      </c>
      <c r="O3080" t="s">
        <v>71</v>
      </c>
      <c r="P3080" t="s">
        <v>5395</v>
      </c>
      <c r="Q3080" s="8">
        <v>12000</v>
      </c>
      <c r="R3080">
        <v>3</v>
      </c>
      <c r="S3080" s="8">
        <f>Table3[[#This Row],[Harga]]*Table3[[#This Row],[Quantity]]</f>
        <v>36000</v>
      </c>
      <c r="T3080">
        <v>0.2</v>
      </c>
      <c r="U3080" s="8">
        <f>Table3[[#This Row],[Discount]]*Table3[[#This Row],[Revenue]]</f>
        <v>7200</v>
      </c>
      <c r="V3080" s="8">
        <f>Table3[[#This Row],[Revenue]]-Table3[[#This Row],[Total Discount]]</f>
        <v>28800</v>
      </c>
    </row>
    <row r="3081" spans="1:22" x14ac:dyDescent="0.35">
      <c r="A3081">
        <v>3077</v>
      </c>
      <c r="B3081" t="s">
        <v>6907</v>
      </c>
      <c r="C3081" s="5">
        <v>41853</v>
      </c>
      <c r="D3081" s="6">
        <v>2014</v>
      </c>
      <c r="E3081" s="5" t="s">
        <v>93</v>
      </c>
      <c r="F3081" s="7">
        <v>2</v>
      </c>
      <c r="G3081" t="s">
        <v>35</v>
      </c>
      <c r="H3081" t="s">
        <v>25</v>
      </c>
      <c r="I3081" t="s">
        <v>617</v>
      </c>
      <c r="J3081" t="s">
        <v>75</v>
      </c>
      <c r="K3081" t="s">
        <v>500</v>
      </c>
      <c r="L3081">
        <v>65807</v>
      </c>
      <c r="M3081" t="s">
        <v>6908</v>
      </c>
      <c r="N3081" t="s">
        <v>40</v>
      </c>
      <c r="O3081" t="s">
        <v>71</v>
      </c>
      <c r="P3081" t="s">
        <v>6909</v>
      </c>
      <c r="Q3081" s="8">
        <v>27000</v>
      </c>
      <c r="R3081">
        <v>5</v>
      </c>
      <c r="S3081" s="8">
        <f>Table3[[#This Row],[Harga]]*Table3[[#This Row],[Quantity]]</f>
        <v>135000</v>
      </c>
      <c r="T3081">
        <v>0</v>
      </c>
      <c r="U3081" s="8">
        <f>Table3[[#This Row],[Discount]]*Table3[[#This Row],[Revenue]]</f>
        <v>0</v>
      </c>
      <c r="V3081" s="8">
        <f>Table3[[#This Row],[Revenue]]-Table3[[#This Row],[Total Discount]]</f>
        <v>135000</v>
      </c>
    </row>
    <row r="3082" spans="1:22" x14ac:dyDescent="0.35">
      <c r="A3082">
        <v>3078</v>
      </c>
      <c r="B3082" t="s">
        <v>6910</v>
      </c>
      <c r="C3082" s="5">
        <v>42268</v>
      </c>
      <c r="D3082" s="6">
        <v>2015</v>
      </c>
      <c r="E3082" s="5" t="s">
        <v>111</v>
      </c>
      <c r="F3082" s="7">
        <v>21</v>
      </c>
      <c r="G3082" t="s">
        <v>116</v>
      </c>
      <c r="H3082" t="s">
        <v>25</v>
      </c>
      <c r="I3082" t="s">
        <v>4271</v>
      </c>
      <c r="J3082" t="s">
        <v>27</v>
      </c>
      <c r="K3082" t="s">
        <v>82</v>
      </c>
      <c r="L3082">
        <v>29203</v>
      </c>
      <c r="M3082" t="s">
        <v>6911</v>
      </c>
      <c r="N3082" t="s">
        <v>30</v>
      </c>
      <c r="O3082" t="s">
        <v>108</v>
      </c>
      <c r="P3082" t="s">
        <v>6912</v>
      </c>
      <c r="Q3082" s="8">
        <v>1691000</v>
      </c>
      <c r="R3082">
        <v>4</v>
      </c>
      <c r="S3082" s="8">
        <f>Table3[[#This Row],[Harga]]*Table3[[#This Row],[Quantity]]</f>
        <v>6764000</v>
      </c>
      <c r="T3082">
        <v>0</v>
      </c>
      <c r="U3082" s="8">
        <f>Table3[[#This Row],[Discount]]*Table3[[#This Row],[Revenue]]</f>
        <v>0</v>
      </c>
      <c r="V3082" s="8">
        <f>Table3[[#This Row],[Revenue]]-Table3[[#This Row],[Total Discount]]</f>
        <v>6764000</v>
      </c>
    </row>
    <row r="3083" spans="1:22" x14ac:dyDescent="0.35">
      <c r="A3083">
        <v>3079</v>
      </c>
      <c r="B3083" t="s">
        <v>6913</v>
      </c>
      <c r="C3083" s="5">
        <v>42715</v>
      </c>
      <c r="D3083" s="6">
        <v>2016</v>
      </c>
      <c r="E3083" s="5" t="s">
        <v>66</v>
      </c>
      <c r="F3083" s="7">
        <v>11</v>
      </c>
      <c r="G3083" t="s">
        <v>35</v>
      </c>
      <c r="H3083" t="s">
        <v>139</v>
      </c>
      <c r="I3083" t="s">
        <v>2549</v>
      </c>
      <c r="J3083" t="s">
        <v>75</v>
      </c>
      <c r="K3083" t="s">
        <v>236</v>
      </c>
      <c r="L3083">
        <v>97206</v>
      </c>
      <c r="M3083" t="s">
        <v>6914</v>
      </c>
      <c r="N3083" t="s">
        <v>30</v>
      </c>
      <c r="O3083" t="s">
        <v>108</v>
      </c>
      <c r="P3083" t="s">
        <v>6915</v>
      </c>
      <c r="Q3083" s="8">
        <v>404000</v>
      </c>
      <c r="R3083">
        <v>5</v>
      </c>
      <c r="S3083" s="8">
        <f>Table3[[#This Row],[Harga]]*Table3[[#This Row],[Quantity]]</f>
        <v>2020000</v>
      </c>
      <c r="T3083">
        <v>0.2</v>
      </c>
      <c r="U3083" s="8">
        <f>Table3[[#This Row],[Discount]]*Table3[[#This Row],[Revenue]]</f>
        <v>404000</v>
      </c>
      <c r="V3083" s="8">
        <f>Table3[[#This Row],[Revenue]]-Table3[[#This Row],[Total Discount]]</f>
        <v>1616000</v>
      </c>
    </row>
    <row r="3084" spans="1:22" x14ac:dyDescent="0.35">
      <c r="A3084">
        <v>3080</v>
      </c>
      <c r="B3084" t="s">
        <v>6916</v>
      </c>
      <c r="C3084" s="5">
        <v>42223</v>
      </c>
      <c r="D3084" s="6">
        <v>2015</v>
      </c>
      <c r="E3084" s="5" t="s">
        <v>93</v>
      </c>
      <c r="F3084" s="7">
        <v>7</v>
      </c>
      <c r="G3084" t="s">
        <v>35</v>
      </c>
      <c r="H3084" t="s">
        <v>105</v>
      </c>
      <c r="I3084" t="s">
        <v>3482</v>
      </c>
      <c r="J3084" t="s">
        <v>27</v>
      </c>
      <c r="K3084" t="s">
        <v>283</v>
      </c>
      <c r="L3084">
        <v>19120</v>
      </c>
      <c r="M3084" t="s">
        <v>1928</v>
      </c>
      <c r="N3084" t="s">
        <v>40</v>
      </c>
      <c r="O3084" t="s">
        <v>96</v>
      </c>
      <c r="P3084" t="s">
        <v>1929</v>
      </c>
      <c r="Q3084" s="8">
        <v>121000</v>
      </c>
      <c r="R3084">
        <v>10</v>
      </c>
      <c r="S3084" s="8">
        <f>Table3[[#This Row],[Harga]]*Table3[[#This Row],[Quantity]]</f>
        <v>1210000</v>
      </c>
      <c r="T3084">
        <v>0.2</v>
      </c>
      <c r="U3084" s="8">
        <f>Table3[[#This Row],[Discount]]*Table3[[#This Row],[Revenue]]</f>
        <v>242000</v>
      </c>
      <c r="V3084" s="8">
        <f>Table3[[#This Row],[Revenue]]-Table3[[#This Row],[Total Discount]]</f>
        <v>968000</v>
      </c>
    </row>
    <row r="3085" spans="1:22" x14ac:dyDescent="0.35">
      <c r="A3085">
        <v>3081</v>
      </c>
      <c r="B3085" t="s">
        <v>6917</v>
      </c>
      <c r="C3085" s="5">
        <v>42323</v>
      </c>
      <c r="D3085" s="6">
        <v>2015</v>
      </c>
      <c r="E3085" s="5" t="s">
        <v>23</v>
      </c>
      <c r="F3085" s="7">
        <v>15</v>
      </c>
      <c r="G3085" t="s">
        <v>67</v>
      </c>
      <c r="H3085" t="s">
        <v>25</v>
      </c>
      <c r="I3085" t="s">
        <v>916</v>
      </c>
      <c r="J3085" t="s">
        <v>37</v>
      </c>
      <c r="K3085" t="s">
        <v>193</v>
      </c>
      <c r="L3085">
        <v>10035</v>
      </c>
      <c r="M3085" t="s">
        <v>4948</v>
      </c>
      <c r="N3085" t="s">
        <v>40</v>
      </c>
      <c r="O3085" t="s">
        <v>84</v>
      </c>
      <c r="P3085" t="s">
        <v>4949</v>
      </c>
      <c r="Q3085" s="8">
        <v>119000</v>
      </c>
      <c r="R3085">
        <v>3</v>
      </c>
      <c r="S3085" s="8">
        <f>Table3[[#This Row],[Harga]]*Table3[[#This Row],[Quantity]]</f>
        <v>357000</v>
      </c>
      <c r="T3085">
        <v>0</v>
      </c>
      <c r="U3085" s="8">
        <f>Table3[[#This Row],[Discount]]*Table3[[#This Row],[Revenue]]</f>
        <v>0</v>
      </c>
      <c r="V3085" s="8">
        <f>Table3[[#This Row],[Revenue]]-Table3[[#This Row],[Total Discount]]</f>
        <v>357000</v>
      </c>
    </row>
    <row r="3086" spans="1:22" x14ac:dyDescent="0.35">
      <c r="A3086">
        <v>3082</v>
      </c>
      <c r="B3086" t="s">
        <v>6918</v>
      </c>
      <c r="C3086" s="5">
        <v>42829</v>
      </c>
      <c r="D3086" s="6">
        <v>2017</v>
      </c>
      <c r="E3086" s="5" t="s">
        <v>58</v>
      </c>
      <c r="F3086" s="7">
        <v>4</v>
      </c>
      <c r="G3086" t="s">
        <v>51</v>
      </c>
      <c r="H3086" t="s">
        <v>25</v>
      </c>
      <c r="I3086" t="s">
        <v>3155</v>
      </c>
      <c r="J3086" t="s">
        <v>27</v>
      </c>
      <c r="K3086" t="s">
        <v>218</v>
      </c>
      <c r="L3086">
        <v>60016</v>
      </c>
      <c r="M3086" t="s">
        <v>3064</v>
      </c>
      <c r="N3086" t="s">
        <v>135</v>
      </c>
      <c r="O3086" t="s">
        <v>136</v>
      </c>
      <c r="P3086" t="s">
        <v>3065</v>
      </c>
      <c r="Q3086" s="8">
        <v>864000</v>
      </c>
      <c r="R3086">
        <v>4</v>
      </c>
      <c r="S3086" s="8">
        <f>Table3[[#This Row],[Harga]]*Table3[[#This Row],[Quantity]]</f>
        <v>3456000</v>
      </c>
      <c r="T3086">
        <v>0.2</v>
      </c>
      <c r="U3086" s="8">
        <f>Table3[[#This Row],[Discount]]*Table3[[#This Row],[Revenue]]</f>
        <v>691200</v>
      </c>
      <c r="V3086" s="8">
        <f>Table3[[#This Row],[Revenue]]-Table3[[#This Row],[Total Discount]]</f>
        <v>2764800</v>
      </c>
    </row>
    <row r="3087" spans="1:22" x14ac:dyDescent="0.35">
      <c r="A3087">
        <v>3083</v>
      </c>
      <c r="B3087" t="s">
        <v>6919</v>
      </c>
      <c r="C3087" s="5">
        <v>42728</v>
      </c>
      <c r="D3087" s="6">
        <v>2016</v>
      </c>
      <c r="E3087" s="5" t="s">
        <v>66</v>
      </c>
      <c r="F3087" s="7">
        <v>24</v>
      </c>
      <c r="G3087" t="s">
        <v>35</v>
      </c>
      <c r="H3087" t="s">
        <v>59</v>
      </c>
      <c r="I3087" t="s">
        <v>1671</v>
      </c>
      <c r="J3087" t="s">
        <v>27</v>
      </c>
      <c r="K3087" t="s">
        <v>213</v>
      </c>
      <c r="L3087">
        <v>10035</v>
      </c>
      <c r="M3087" t="s">
        <v>6528</v>
      </c>
      <c r="N3087" t="s">
        <v>30</v>
      </c>
      <c r="O3087" t="s">
        <v>55</v>
      </c>
      <c r="P3087" t="s">
        <v>6529</v>
      </c>
      <c r="Q3087" s="8">
        <v>356000</v>
      </c>
      <c r="R3087">
        <v>9</v>
      </c>
      <c r="S3087" s="8">
        <f>Table3[[#This Row],[Harga]]*Table3[[#This Row],[Quantity]]</f>
        <v>3204000</v>
      </c>
      <c r="T3087">
        <v>0</v>
      </c>
      <c r="U3087" s="8">
        <f>Table3[[#This Row],[Discount]]*Table3[[#This Row],[Revenue]]</f>
        <v>0</v>
      </c>
      <c r="V3087" s="8">
        <f>Table3[[#This Row],[Revenue]]-Table3[[#This Row],[Total Discount]]</f>
        <v>3204000</v>
      </c>
    </row>
    <row r="3088" spans="1:22" x14ac:dyDescent="0.35">
      <c r="A3088">
        <v>3084</v>
      </c>
      <c r="B3088" t="s">
        <v>6920</v>
      </c>
      <c r="C3088" s="5">
        <v>43082</v>
      </c>
      <c r="D3088" s="6">
        <v>2017</v>
      </c>
      <c r="E3088" s="5" t="s">
        <v>66</v>
      </c>
      <c r="F3088" s="7">
        <v>13</v>
      </c>
      <c r="G3088" t="s">
        <v>24</v>
      </c>
      <c r="H3088" t="s">
        <v>139</v>
      </c>
      <c r="I3088" t="s">
        <v>3453</v>
      </c>
      <c r="J3088" t="s">
        <v>27</v>
      </c>
      <c r="K3088" t="s">
        <v>53</v>
      </c>
      <c r="L3088">
        <v>98103</v>
      </c>
      <c r="M3088" t="s">
        <v>1024</v>
      </c>
      <c r="N3088" t="s">
        <v>40</v>
      </c>
      <c r="O3088" t="s">
        <v>84</v>
      </c>
      <c r="P3088" t="s">
        <v>1025</v>
      </c>
      <c r="Q3088" s="8">
        <v>17000</v>
      </c>
      <c r="R3088">
        <v>3</v>
      </c>
      <c r="S3088" s="8">
        <f>Table3[[#This Row],[Harga]]*Table3[[#This Row],[Quantity]]</f>
        <v>51000</v>
      </c>
      <c r="T3088">
        <v>0</v>
      </c>
      <c r="U3088" s="8">
        <f>Table3[[#This Row],[Discount]]*Table3[[#This Row],[Revenue]]</f>
        <v>0</v>
      </c>
      <c r="V3088" s="8">
        <f>Table3[[#This Row],[Revenue]]-Table3[[#This Row],[Total Discount]]</f>
        <v>51000</v>
      </c>
    </row>
    <row r="3089" spans="1:22" x14ac:dyDescent="0.35">
      <c r="A3089">
        <v>3085</v>
      </c>
      <c r="B3089" t="s">
        <v>6921</v>
      </c>
      <c r="C3089" s="5">
        <v>43091</v>
      </c>
      <c r="D3089" s="6">
        <v>2017</v>
      </c>
      <c r="E3089" s="5" t="s">
        <v>66</v>
      </c>
      <c r="F3089" s="7">
        <v>22</v>
      </c>
      <c r="G3089" t="s">
        <v>51</v>
      </c>
      <c r="H3089" t="s">
        <v>139</v>
      </c>
      <c r="I3089" t="s">
        <v>5504</v>
      </c>
      <c r="J3089" t="s">
        <v>27</v>
      </c>
      <c r="K3089" t="s">
        <v>82</v>
      </c>
      <c r="L3089">
        <v>77095</v>
      </c>
      <c r="M3089" t="s">
        <v>2921</v>
      </c>
      <c r="N3089" t="s">
        <v>40</v>
      </c>
      <c r="O3089" t="s">
        <v>63</v>
      </c>
      <c r="P3089" t="s">
        <v>2922</v>
      </c>
      <c r="Q3089" s="8">
        <v>39000</v>
      </c>
      <c r="R3089">
        <v>5</v>
      </c>
      <c r="S3089" s="8">
        <f>Table3[[#This Row],[Harga]]*Table3[[#This Row],[Quantity]]</f>
        <v>195000</v>
      </c>
      <c r="T3089">
        <v>0.2</v>
      </c>
      <c r="U3089" s="8">
        <f>Table3[[#This Row],[Discount]]*Table3[[#This Row],[Revenue]]</f>
        <v>39000</v>
      </c>
      <c r="V3089" s="8">
        <f>Table3[[#This Row],[Revenue]]-Table3[[#This Row],[Total Discount]]</f>
        <v>156000</v>
      </c>
    </row>
    <row r="3090" spans="1:22" x14ac:dyDescent="0.35">
      <c r="A3090">
        <v>3086</v>
      </c>
      <c r="B3090" t="s">
        <v>6922</v>
      </c>
      <c r="C3090" s="5">
        <v>43029</v>
      </c>
      <c r="D3090" s="6">
        <v>2017</v>
      </c>
      <c r="E3090" s="5" t="s">
        <v>44</v>
      </c>
      <c r="F3090" s="7">
        <v>21</v>
      </c>
      <c r="G3090" t="s">
        <v>67</v>
      </c>
      <c r="H3090" t="s">
        <v>25</v>
      </c>
      <c r="I3090" t="s">
        <v>1886</v>
      </c>
      <c r="J3090" t="s">
        <v>27</v>
      </c>
      <c r="K3090" t="s">
        <v>218</v>
      </c>
      <c r="L3090">
        <v>19143</v>
      </c>
      <c r="M3090" t="s">
        <v>2104</v>
      </c>
      <c r="N3090" t="s">
        <v>135</v>
      </c>
      <c r="O3090" t="s">
        <v>136</v>
      </c>
      <c r="P3090" t="s">
        <v>2105</v>
      </c>
      <c r="Q3090" s="8">
        <v>1100000</v>
      </c>
      <c r="R3090">
        <v>2</v>
      </c>
      <c r="S3090" s="8">
        <f>Table3[[#This Row],[Harga]]*Table3[[#This Row],[Quantity]]</f>
        <v>2200000</v>
      </c>
      <c r="T3090">
        <v>0.4</v>
      </c>
      <c r="U3090" s="8">
        <f>Table3[[#This Row],[Discount]]*Table3[[#This Row],[Revenue]]</f>
        <v>880000</v>
      </c>
      <c r="V3090" s="8">
        <f>Table3[[#This Row],[Revenue]]-Table3[[#This Row],[Total Discount]]</f>
        <v>1320000</v>
      </c>
    </row>
    <row r="3091" spans="1:22" x14ac:dyDescent="0.35">
      <c r="A3091">
        <v>3087</v>
      </c>
      <c r="B3091" t="s">
        <v>6923</v>
      </c>
      <c r="C3091" s="5">
        <v>42321</v>
      </c>
      <c r="D3091" s="6">
        <v>2015</v>
      </c>
      <c r="E3091" s="5" t="s">
        <v>23</v>
      </c>
      <c r="F3091" s="7">
        <v>13</v>
      </c>
      <c r="G3091" t="s">
        <v>35</v>
      </c>
      <c r="H3091" t="s">
        <v>25</v>
      </c>
      <c r="I3091" t="s">
        <v>745</v>
      </c>
      <c r="J3091" t="s">
        <v>27</v>
      </c>
      <c r="K3091" t="s">
        <v>420</v>
      </c>
      <c r="L3091">
        <v>47201</v>
      </c>
      <c r="M3091" t="s">
        <v>3692</v>
      </c>
      <c r="N3091" t="s">
        <v>40</v>
      </c>
      <c r="O3091" t="s">
        <v>63</v>
      </c>
      <c r="P3091" t="s">
        <v>3693</v>
      </c>
      <c r="Q3091" s="8">
        <v>10000</v>
      </c>
      <c r="R3091">
        <v>7</v>
      </c>
      <c r="S3091" s="8">
        <f>Table3[[#This Row],[Harga]]*Table3[[#This Row],[Quantity]]</f>
        <v>70000</v>
      </c>
      <c r="T3091">
        <v>0</v>
      </c>
      <c r="U3091" s="8">
        <f>Table3[[#This Row],[Discount]]*Table3[[#This Row],[Revenue]]</f>
        <v>0</v>
      </c>
      <c r="V3091" s="8">
        <f>Table3[[#This Row],[Revenue]]-Table3[[#This Row],[Total Discount]]</f>
        <v>70000</v>
      </c>
    </row>
    <row r="3092" spans="1:22" x14ac:dyDescent="0.35">
      <c r="A3092">
        <v>3088</v>
      </c>
      <c r="B3092" t="s">
        <v>6924</v>
      </c>
      <c r="C3092" s="5">
        <v>42110</v>
      </c>
      <c r="D3092" s="6">
        <v>2015</v>
      </c>
      <c r="E3092" s="5" t="s">
        <v>58</v>
      </c>
      <c r="F3092" s="7">
        <v>16</v>
      </c>
      <c r="G3092" t="s">
        <v>116</v>
      </c>
      <c r="H3092" t="s">
        <v>131</v>
      </c>
      <c r="I3092" t="s">
        <v>6465</v>
      </c>
      <c r="J3092" t="s">
        <v>27</v>
      </c>
      <c r="K3092" t="s">
        <v>38</v>
      </c>
      <c r="L3092">
        <v>60201</v>
      </c>
      <c r="M3092" t="s">
        <v>6925</v>
      </c>
      <c r="N3092" t="s">
        <v>135</v>
      </c>
      <c r="O3092" t="s">
        <v>989</v>
      </c>
      <c r="P3092" t="s">
        <v>6926</v>
      </c>
      <c r="Q3092" s="8">
        <v>1440000</v>
      </c>
      <c r="R3092">
        <v>4</v>
      </c>
      <c r="S3092" s="8">
        <f>Table3[[#This Row],[Harga]]*Table3[[#This Row],[Quantity]]</f>
        <v>5760000</v>
      </c>
      <c r="T3092">
        <v>0.2</v>
      </c>
      <c r="U3092" s="8">
        <f>Table3[[#This Row],[Discount]]*Table3[[#This Row],[Revenue]]</f>
        <v>1152000</v>
      </c>
      <c r="V3092" s="8">
        <f>Table3[[#This Row],[Revenue]]-Table3[[#This Row],[Total Discount]]</f>
        <v>4608000</v>
      </c>
    </row>
    <row r="3093" spans="1:22" x14ac:dyDescent="0.35">
      <c r="A3093">
        <v>3089</v>
      </c>
      <c r="B3093" t="s">
        <v>6927</v>
      </c>
      <c r="C3093" s="5">
        <v>42720</v>
      </c>
      <c r="D3093" s="6">
        <v>2016</v>
      </c>
      <c r="E3093" s="5" t="s">
        <v>66</v>
      </c>
      <c r="F3093" s="7">
        <v>16</v>
      </c>
      <c r="G3093" t="s">
        <v>24</v>
      </c>
      <c r="H3093" t="s">
        <v>139</v>
      </c>
      <c r="I3093" t="s">
        <v>81</v>
      </c>
      <c r="J3093" t="s">
        <v>27</v>
      </c>
      <c r="K3093" t="s">
        <v>46</v>
      </c>
      <c r="L3093">
        <v>92307</v>
      </c>
      <c r="M3093" t="s">
        <v>5937</v>
      </c>
      <c r="N3093" t="s">
        <v>30</v>
      </c>
      <c r="O3093" t="s">
        <v>108</v>
      </c>
      <c r="P3093" t="s">
        <v>5938</v>
      </c>
      <c r="Q3093" s="8">
        <v>1269000</v>
      </c>
      <c r="R3093">
        <v>5</v>
      </c>
      <c r="S3093" s="8">
        <f>Table3[[#This Row],[Harga]]*Table3[[#This Row],[Quantity]]</f>
        <v>6345000</v>
      </c>
      <c r="T3093">
        <v>0.2</v>
      </c>
      <c r="U3093" s="8">
        <f>Table3[[#This Row],[Discount]]*Table3[[#This Row],[Revenue]]</f>
        <v>1269000</v>
      </c>
      <c r="V3093" s="8">
        <f>Table3[[#This Row],[Revenue]]-Table3[[#This Row],[Total Discount]]</f>
        <v>5076000</v>
      </c>
    </row>
    <row r="3094" spans="1:22" x14ac:dyDescent="0.35">
      <c r="A3094">
        <v>3090</v>
      </c>
      <c r="B3094" t="s">
        <v>6928</v>
      </c>
      <c r="C3094" s="5">
        <v>42664</v>
      </c>
      <c r="D3094" s="6">
        <v>2016</v>
      </c>
      <c r="E3094" s="5" t="s">
        <v>44</v>
      </c>
      <c r="F3094" s="7">
        <v>21</v>
      </c>
      <c r="G3094" t="s">
        <v>35</v>
      </c>
      <c r="H3094" t="s">
        <v>25</v>
      </c>
      <c r="I3094" t="s">
        <v>3524</v>
      </c>
      <c r="J3094" t="s">
        <v>27</v>
      </c>
      <c r="K3094" t="s">
        <v>324</v>
      </c>
      <c r="L3094">
        <v>43229</v>
      </c>
      <c r="M3094" t="s">
        <v>5753</v>
      </c>
      <c r="N3094" t="s">
        <v>135</v>
      </c>
      <c r="O3094" t="s">
        <v>136</v>
      </c>
      <c r="P3094" t="s">
        <v>5754</v>
      </c>
      <c r="Q3094" s="8">
        <v>441000</v>
      </c>
      <c r="R3094">
        <v>8</v>
      </c>
      <c r="S3094" s="8">
        <f>Table3[[#This Row],[Harga]]*Table3[[#This Row],[Quantity]]</f>
        <v>3528000</v>
      </c>
      <c r="T3094">
        <v>0.4</v>
      </c>
      <c r="U3094" s="8">
        <f>Table3[[#This Row],[Discount]]*Table3[[#This Row],[Revenue]]</f>
        <v>1411200</v>
      </c>
      <c r="V3094" s="8">
        <f>Table3[[#This Row],[Revenue]]-Table3[[#This Row],[Total Discount]]</f>
        <v>2116800</v>
      </c>
    </row>
    <row r="3095" spans="1:22" x14ac:dyDescent="0.35">
      <c r="A3095">
        <v>3091</v>
      </c>
      <c r="B3095" t="s">
        <v>6929</v>
      </c>
      <c r="C3095" s="5">
        <v>43070</v>
      </c>
      <c r="D3095" s="6">
        <v>2017</v>
      </c>
      <c r="E3095" s="5" t="s">
        <v>66</v>
      </c>
      <c r="F3095" s="7">
        <v>1</v>
      </c>
      <c r="G3095" t="s">
        <v>51</v>
      </c>
      <c r="H3095" t="s">
        <v>25</v>
      </c>
      <c r="I3095" t="s">
        <v>1875</v>
      </c>
      <c r="J3095" t="s">
        <v>75</v>
      </c>
      <c r="K3095" t="s">
        <v>420</v>
      </c>
      <c r="L3095">
        <v>43302</v>
      </c>
      <c r="M3095" t="s">
        <v>2472</v>
      </c>
      <c r="N3095" t="s">
        <v>30</v>
      </c>
      <c r="O3095" t="s">
        <v>55</v>
      </c>
      <c r="P3095" t="s">
        <v>2473</v>
      </c>
      <c r="Q3095" s="8">
        <v>10000</v>
      </c>
      <c r="R3095">
        <v>2</v>
      </c>
      <c r="S3095" s="8">
        <f>Table3[[#This Row],[Harga]]*Table3[[#This Row],[Quantity]]</f>
        <v>20000</v>
      </c>
      <c r="T3095">
        <v>0.2</v>
      </c>
      <c r="U3095" s="8">
        <f>Table3[[#This Row],[Discount]]*Table3[[#This Row],[Revenue]]</f>
        <v>4000</v>
      </c>
      <c r="V3095" s="8">
        <f>Table3[[#This Row],[Revenue]]-Table3[[#This Row],[Total Discount]]</f>
        <v>16000</v>
      </c>
    </row>
    <row r="3096" spans="1:22" x14ac:dyDescent="0.35">
      <c r="A3096">
        <v>3092</v>
      </c>
      <c r="B3096" t="s">
        <v>6930</v>
      </c>
      <c r="C3096" s="5">
        <v>42663</v>
      </c>
      <c r="D3096" s="6">
        <v>2016</v>
      </c>
      <c r="E3096" s="5" t="s">
        <v>44</v>
      </c>
      <c r="F3096" s="7">
        <v>20</v>
      </c>
      <c r="G3096" t="s">
        <v>24</v>
      </c>
      <c r="H3096" t="s">
        <v>139</v>
      </c>
      <c r="I3096" t="s">
        <v>1550</v>
      </c>
      <c r="J3096" t="s">
        <v>27</v>
      </c>
      <c r="K3096" t="s">
        <v>354</v>
      </c>
      <c r="L3096">
        <v>77095</v>
      </c>
      <c r="M3096" t="s">
        <v>3692</v>
      </c>
      <c r="N3096" t="s">
        <v>40</v>
      </c>
      <c r="O3096" t="s">
        <v>63</v>
      </c>
      <c r="P3096" t="s">
        <v>3693</v>
      </c>
      <c r="Q3096" s="8">
        <v>10000</v>
      </c>
      <c r="R3096">
        <v>7</v>
      </c>
      <c r="S3096" s="8">
        <f>Table3[[#This Row],[Harga]]*Table3[[#This Row],[Quantity]]</f>
        <v>70000</v>
      </c>
      <c r="T3096">
        <v>0.2</v>
      </c>
      <c r="U3096" s="8">
        <f>Table3[[#This Row],[Discount]]*Table3[[#This Row],[Revenue]]</f>
        <v>14000</v>
      </c>
      <c r="V3096" s="8">
        <f>Table3[[#This Row],[Revenue]]-Table3[[#This Row],[Total Discount]]</f>
        <v>56000</v>
      </c>
    </row>
    <row r="3097" spans="1:22" x14ac:dyDescent="0.35">
      <c r="A3097">
        <v>3093</v>
      </c>
      <c r="B3097" t="s">
        <v>6931</v>
      </c>
      <c r="C3097" s="5">
        <v>43007</v>
      </c>
      <c r="D3097" s="6">
        <v>2017</v>
      </c>
      <c r="E3097" s="5" t="s">
        <v>111</v>
      </c>
      <c r="F3097" s="7">
        <v>29</v>
      </c>
      <c r="G3097" t="s">
        <v>35</v>
      </c>
      <c r="H3097" t="s">
        <v>139</v>
      </c>
      <c r="I3097" t="s">
        <v>2978</v>
      </c>
      <c r="J3097" t="s">
        <v>37</v>
      </c>
      <c r="K3097" t="s">
        <v>113</v>
      </c>
      <c r="L3097">
        <v>43302</v>
      </c>
      <c r="M3097" t="s">
        <v>2135</v>
      </c>
      <c r="N3097" t="s">
        <v>40</v>
      </c>
      <c r="O3097" t="s">
        <v>84</v>
      </c>
      <c r="P3097" t="s">
        <v>2136</v>
      </c>
      <c r="Q3097" s="8">
        <v>103000</v>
      </c>
      <c r="R3097">
        <v>2</v>
      </c>
      <c r="S3097" s="8">
        <f>Table3[[#This Row],[Harga]]*Table3[[#This Row],[Quantity]]</f>
        <v>206000</v>
      </c>
      <c r="T3097">
        <v>0.2</v>
      </c>
      <c r="U3097" s="8">
        <f>Table3[[#This Row],[Discount]]*Table3[[#This Row],[Revenue]]</f>
        <v>41200</v>
      </c>
      <c r="V3097" s="8">
        <f>Table3[[#This Row],[Revenue]]-Table3[[#This Row],[Total Discount]]</f>
        <v>164800</v>
      </c>
    </row>
    <row r="3098" spans="1:22" x14ac:dyDescent="0.35">
      <c r="A3098">
        <v>3094</v>
      </c>
      <c r="B3098" t="s">
        <v>6932</v>
      </c>
      <c r="C3098" s="5">
        <v>42965</v>
      </c>
      <c r="D3098" s="6">
        <v>2017</v>
      </c>
      <c r="E3098" s="5" t="s">
        <v>93</v>
      </c>
      <c r="F3098" s="7">
        <v>18</v>
      </c>
      <c r="G3098" t="s">
        <v>35</v>
      </c>
      <c r="H3098" t="s">
        <v>139</v>
      </c>
      <c r="I3098" t="s">
        <v>2317</v>
      </c>
      <c r="J3098" t="s">
        <v>37</v>
      </c>
      <c r="K3098" t="s">
        <v>236</v>
      </c>
      <c r="L3098">
        <v>98103</v>
      </c>
      <c r="M3098" t="s">
        <v>1777</v>
      </c>
      <c r="N3098" t="s">
        <v>40</v>
      </c>
      <c r="O3098" t="s">
        <v>71</v>
      </c>
      <c r="P3098" t="s">
        <v>1778</v>
      </c>
      <c r="Q3098" s="8">
        <v>2716000</v>
      </c>
      <c r="R3098">
        <v>9</v>
      </c>
      <c r="S3098" s="8">
        <f>Table3[[#This Row],[Harga]]*Table3[[#This Row],[Quantity]]</f>
        <v>24444000</v>
      </c>
      <c r="T3098">
        <v>0.2</v>
      </c>
      <c r="U3098" s="8">
        <f>Table3[[#This Row],[Discount]]*Table3[[#This Row],[Revenue]]</f>
        <v>4888800</v>
      </c>
      <c r="V3098" s="8">
        <f>Table3[[#This Row],[Revenue]]-Table3[[#This Row],[Total Discount]]</f>
        <v>19555200</v>
      </c>
    </row>
    <row r="3099" spans="1:22" x14ac:dyDescent="0.35">
      <c r="A3099">
        <v>3095</v>
      </c>
      <c r="B3099" t="s">
        <v>6933</v>
      </c>
      <c r="C3099" s="5">
        <v>43051</v>
      </c>
      <c r="D3099" s="6">
        <v>2017</v>
      </c>
      <c r="E3099" s="5" t="s">
        <v>23</v>
      </c>
      <c r="F3099" s="7">
        <v>12</v>
      </c>
      <c r="G3099" t="s">
        <v>24</v>
      </c>
      <c r="H3099" t="s">
        <v>139</v>
      </c>
      <c r="I3099" t="s">
        <v>475</v>
      </c>
      <c r="J3099" t="s">
        <v>27</v>
      </c>
      <c r="K3099" t="s">
        <v>151</v>
      </c>
      <c r="L3099">
        <v>98632</v>
      </c>
      <c r="M3099" t="s">
        <v>4220</v>
      </c>
      <c r="N3099" t="s">
        <v>40</v>
      </c>
      <c r="O3099" t="s">
        <v>180</v>
      </c>
      <c r="P3099" t="s">
        <v>1001</v>
      </c>
      <c r="Q3099" s="8">
        <v>7000</v>
      </c>
      <c r="R3099">
        <v>3</v>
      </c>
      <c r="S3099" s="8">
        <f>Table3[[#This Row],[Harga]]*Table3[[#This Row],[Quantity]]</f>
        <v>21000</v>
      </c>
      <c r="T3099">
        <v>0</v>
      </c>
      <c r="U3099" s="8">
        <f>Table3[[#This Row],[Discount]]*Table3[[#This Row],[Revenue]]</f>
        <v>0</v>
      </c>
      <c r="V3099" s="8">
        <f>Table3[[#This Row],[Revenue]]-Table3[[#This Row],[Total Discount]]</f>
        <v>21000</v>
      </c>
    </row>
    <row r="3100" spans="1:22" x14ac:dyDescent="0.35">
      <c r="A3100">
        <v>3096</v>
      </c>
      <c r="B3100" t="s">
        <v>6934</v>
      </c>
      <c r="C3100" s="5">
        <v>41923</v>
      </c>
      <c r="D3100" s="6">
        <v>2014</v>
      </c>
      <c r="E3100" s="5" t="s">
        <v>44</v>
      </c>
      <c r="F3100" s="7">
        <v>11</v>
      </c>
      <c r="G3100" t="s">
        <v>24</v>
      </c>
      <c r="H3100" t="s">
        <v>139</v>
      </c>
      <c r="I3100" t="s">
        <v>1137</v>
      </c>
      <c r="J3100" t="s">
        <v>27</v>
      </c>
      <c r="K3100" t="s">
        <v>28</v>
      </c>
      <c r="L3100">
        <v>90278</v>
      </c>
      <c r="M3100" t="s">
        <v>1305</v>
      </c>
      <c r="N3100" t="s">
        <v>40</v>
      </c>
      <c r="O3100" t="s">
        <v>143</v>
      </c>
      <c r="P3100" t="s">
        <v>1306</v>
      </c>
      <c r="Q3100" s="8">
        <v>25000</v>
      </c>
      <c r="R3100">
        <v>1</v>
      </c>
      <c r="S3100" s="8">
        <f>Table3[[#This Row],[Harga]]*Table3[[#This Row],[Quantity]]</f>
        <v>25000</v>
      </c>
      <c r="T3100">
        <v>0</v>
      </c>
      <c r="U3100" s="8">
        <f>Table3[[#This Row],[Discount]]*Table3[[#This Row],[Revenue]]</f>
        <v>0</v>
      </c>
      <c r="V3100" s="8">
        <f>Table3[[#This Row],[Revenue]]-Table3[[#This Row],[Total Discount]]</f>
        <v>25000</v>
      </c>
    </row>
    <row r="3101" spans="1:22" x14ac:dyDescent="0.35">
      <c r="A3101">
        <v>3097</v>
      </c>
      <c r="B3101" t="s">
        <v>6935</v>
      </c>
      <c r="C3101" s="5">
        <v>42336</v>
      </c>
      <c r="D3101" s="6">
        <v>2015</v>
      </c>
      <c r="E3101" s="5" t="s">
        <v>23</v>
      </c>
      <c r="F3101" s="7">
        <v>28</v>
      </c>
      <c r="G3101" t="s">
        <v>51</v>
      </c>
      <c r="H3101" t="s">
        <v>25</v>
      </c>
      <c r="I3101" t="s">
        <v>2402</v>
      </c>
      <c r="J3101" t="s">
        <v>37</v>
      </c>
      <c r="K3101" t="s">
        <v>188</v>
      </c>
      <c r="L3101">
        <v>10035</v>
      </c>
      <c r="M3101" t="s">
        <v>6936</v>
      </c>
      <c r="N3101" t="s">
        <v>30</v>
      </c>
      <c r="O3101" t="s">
        <v>55</v>
      </c>
      <c r="P3101" t="s">
        <v>6937</v>
      </c>
      <c r="Q3101" s="8">
        <v>69000</v>
      </c>
      <c r="R3101">
        <v>3</v>
      </c>
      <c r="S3101" s="8">
        <f>Table3[[#This Row],[Harga]]*Table3[[#This Row],[Quantity]]</f>
        <v>207000</v>
      </c>
      <c r="T3101">
        <v>0</v>
      </c>
      <c r="U3101" s="8">
        <f>Table3[[#This Row],[Discount]]*Table3[[#This Row],[Revenue]]</f>
        <v>0</v>
      </c>
      <c r="V3101" s="8">
        <f>Table3[[#This Row],[Revenue]]-Table3[[#This Row],[Total Discount]]</f>
        <v>207000</v>
      </c>
    </row>
    <row r="3102" spans="1:22" x14ac:dyDescent="0.35">
      <c r="A3102">
        <v>3098</v>
      </c>
      <c r="B3102" t="s">
        <v>6938</v>
      </c>
      <c r="C3102" s="5">
        <v>42212</v>
      </c>
      <c r="D3102" s="6">
        <v>2015</v>
      </c>
      <c r="E3102" s="5" t="s">
        <v>104</v>
      </c>
      <c r="F3102" s="7">
        <v>27</v>
      </c>
      <c r="G3102" t="s">
        <v>35</v>
      </c>
      <c r="H3102" t="s">
        <v>25</v>
      </c>
      <c r="I3102" t="s">
        <v>1495</v>
      </c>
      <c r="J3102" t="s">
        <v>27</v>
      </c>
      <c r="K3102" t="s">
        <v>369</v>
      </c>
      <c r="L3102">
        <v>40214</v>
      </c>
      <c r="M3102" t="s">
        <v>2890</v>
      </c>
      <c r="N3102" t="s">
        <v>135</v>
      </c>
      <c r="O3102" t="s">
        <v>136</v>
      </c>
      <c r="P3102" t="s">
        <v>2891</v>
      </c>
      <c r="Q3102" s="8">
        <v>70000</v>
      </c>
      <c r="R3102">
        <v>3</v>
      </c>
      <c r="S3102" s="8">
        <f>Table3[[#This Row],[Harga]]*Table3[[#This Row],[Quantity]]</f>
        <v>210000</v>
      </c>
      <c r="T3102">
        <v>0</v>
      </c>
      <c r="U3102" s="8">
        <f>Table3[[#This Row],[Discount]]*Table3[[#This Row],[Revenue]]</f>
        <v>0</v>
      </c>
      <c r="V3102" s="8">
        <f>Table3[[#This Row],[Revenue]]-Table3[[#This Row],[Total Discount]]</f>
        <v>210000</v>
      </c>
    </row>
    <row r="3103" spans="1:22" x14ac:dyDescent="0.35">
      <c r="A3103">
        <v>3099</v>
      </c>
      <c r="B3103" t="s">
        <v>6939</v>
      </c>
      <c r="C3103" s="5">
        <v>42663</v>
      </c>
      <c r="D3103" s="6">
        <v>2016</v>
      </c>
      <c r="E3103" s="5" t="s">
        <v>44</v>
      </c>
      <c r="F3103" s="7">
        <v>20</v>
      </c>
      <c r="G3103" t="s">
        <v>35</v>
      </c>
      <c r="H3103" t="s">
        <v>25</v>
      </c>
      <c r="I3103" t="s">
        <v>3135</v>
      </c>
      <c r="J3103" t="s">
        <v>27</v>
      </c>
      <c r="K3103" t="s">
        <v>193</v>
      </c>
      <c r="L3103">
        <v>48183</v>
      </c>
      <c r="M3103" t="s">
        <v>2484</v>
      </c>
      <c r="N3103" t="s">
        <v>135</v>
      </c>
      <c r="O3103" t="s">
        <v>136</v>
      </c>
      <c r="P3103" t="s">
        <v>2485</v>
      </c>
      <c r="Q3103" s="8">
        <v>34000</v>
      </c>
      <c r="R3103">
        <v>6</v>
      </c>
      <c r="S3103" s="8">
        <f>Table3[[#This Row],[Harga]]*Table3[[#This Row],[Quantity]]</f>
        <v>204000</v>
      </c>
      <c r="T3103">
        <v>0</v>
      </c>
      <c r="U3103" s="8">
        <f>Table3[[#This Row],[Discount]]*Table3[[#This Row],[Revenue]]</f>
        <v>0</v>
      </c>
      <c r="V3103" s="8">
        <f>Table3[[#This Row],[Revenue]]-Table3[[#This Row],[Total Discount]]</f>
        <v>204000</v>
      </c>
    </row>
    <row r="3104" spans="1:22" x14ac:dyDescent="0.35">
      <c r="A3104">
        <v>3100</v>
      </c>
      <c r="B3104" t="s">
        <v>6940</v>
      </c>
      <c r="C3104" s="5">
        <v>42992</v>
      </c>
      <c r="D3104" s="6">
        <v>2017</v>
      </c>
      <c r="E3104" s="5" t="s">
        <v>111</v>
      </c>
      <c r="F3104" s="7">
        <v>14</v>
      </c>
      <c r="G3104" t="s">
        <v>51</v>
      </c>
      <c r="H3104" t="s">
        <v>131</v>
      </c>
      <c r="I3104" t="s">
        <v>4321</v>
      </c>
      <c r="J3104" t="s">
        <v>27</v>
      </c>
      <c r="K3104" t="s">
        <v>324</v>
      </c>
      <c r="L3104">
        <v>90045</v>
      </c>
      <c r="M3104" t="s">
        <v>2151</v>
      </c>
      <c r="N3104" t="s">
        <v>40</v>
      </c>
      <c r="O3104" t="s">
        <v>41</v>
      </c>
      <c r="P3104" t="s">
        <v>2152</v>
      </c>
      <c r="Q3104" s="8">
        <v>16000</v>
      </c>
      <c r="R3104">
        <v>9</v>
      </c>
      <c r="S3104" s="8">
        <f>Table3[[#This Row],[Harga]]*Table3[[#This Row],[Quantity]]</f>
        <v>144000</v>
      </c>
      <c r="T3104">
        <v>0</v>
      </c>
      <c r="U3104" s="8">
        <f>Table3[[#This Row],[Discount]]*Table3[[#This Row],[Revenue]]</f>
        <v>0</v>
      </c>
      <c r="V3104" s="8">
        <f>Table3[[#This Row],[Revenue]]-Table3[[#This Row],[Total Discount]]</f>
        <v>144000</v>
      </c>
    </row>
    <row r="3105" spans="1:22" x14ac:dyDescent="0.35">
      <c r="A3105">
        <v>3101</v>
      </c>
      <c r="B3105" t="s">
        <v>6941</v>
      </c>
      <c r="C3105" s="5">
        <v>43092</v>
      </c>
      <c r="D3105" s="6">
        <v>2017</v>
      </c>
      <c r="E3105" s="5" t="s">
        <v>66</v>
      </c>
      <c r="F3105" s="7">
        <v>23</v>
      </c>
      <c r="G3105" t="s">
        <v>24</v>
      </c>
      <c r="H3105" t="s">
        <v>131</v>
      </c>
      <c r="I3105" t="s">
        <v>1034</v>
      </c>
      <c r="J3105" t="s">
        <v>27</v>
      </c>
      <c r="K3105" t="s">
        <v>651</v>
      </c>
      <c r="L3105">
        <v>37075</v>
      </c>
      <c r="M3105" t="s">
        <v>6936</v>
      </c>
      <c r="N3105" t="s">
        <v>30</v>
      </c>
      <c r="O3105" t="s">
        <v>55</v>
      </c>
      <c r="P3105" t="s">
        <v>6937</v>
      </c>
      <c r="Q3105" s="8">
        <v>69000</v>
      </c>
      <c r="R3105">
        <v>4</v>
      </c>
      <c r="S3105" s="8">
        <f>Table3[[#This Row],[Harga]]*Table3[[#This Row],[Quantity]]</f>
        <v>276000</v>
      </c>
      <c r="T3105">
        <v>0.2</v>
      </c>
      <c r="U3105" s="8">
        <f>Table3[[#This Row],[Discount]]*Table3[[#This Row],[Revenue]]</f>
        <v>55200</v>
      </c>
      <c r="V3105" s="8">
        <f>Table3[[#This Row],[Revenue]]-Table3[[#This Row],[Total Discount]]</f>
        <v>220800</v>
      </c>
    </row>
    <row r="3106" spans="1:22" x14ac:dyDescent="0.35">
      <c r="A3106">
        <v>3102</v>
      </c>
      <c r="B3106" t="s">
        <v>6942</v>
      </c>
      <c r="C3106" s="5">
        <v>42282</v>
      </c>
      <c r="D3106" s="6">
        <v>2015</v>
      </c>
      <c r="E3106" s="5" t="s">
        <v>44</v>
      </c>
      <c r="F3106" s="7">
        <v>5</v>
      </c>
      <c r="G3106" t="s">
        <v>51</v>
      </c>
      <c r="H3106" t="s">
        <v>25</v>
      </c>
      <c r="I3106" t="s">
        <v>1083</v>
      </c>
      <c r="J3106" t="s">
        <v>27</v>
      </c>
      <c r="K3106" t="s">
        <v>100</v>
      </c>
      <c r="L3106">
        <v>97206</v>
      </c>
      <c r="M3106" t="s">
        <v>6943</v>
      </c>
      <c r="N3106" t="s">
        <v>30</v>
      </c>
      <c r="O3106" t="s">
        <v>31</v>
      </c>
      <c r="P3106" t="s">
        <v>6944</v>
      </c>
      <c r="Q3106" s="8">
        <v>67000</v>
      </c>
      <c r="R3106">
        <v>1</v>
      </c>
      <c r="S3106" s="8">
        <f>Table3[[#This Row],[Harga]]*Table3[[#This Row],[Quantity]]</f>
        <v>67000</v>
      </c>
      <c r="T3106">
        <v>0.7</v>
      </c>
      <c r="U3106" s="8">
        <f>Table3[[#This Row],[Discount]]*Table3[[#This Row],[Revenue]]</f>
        <v>46900</v>
      </c>
      <c r="V3106" s="8">
        <f>Table3[[#This Row],[Revenue]]-Table3[[#This Row],[Total Discount]]</f>
        <v>20100</v>
      </c>
    </row>
    <row r="3107" spans="1:22" x14ac:dyDescent="0.35">
      <c r="A3107">
        <v>3103</v>
      </c>
      <c r="B3107" t="s">
        <v>6945</v>
      </c>
      <c r="C3107" s="5">
        <v>41945</v>
      </c>
      <c r="D3107" s="6">
        <v>2014</v>
      </c>
      <c r="E3107" s="5" t="s">
        <v>23</v>
      </c>
      <c r="F3107" s="7">
        <v>2</v>
      </c>
      <c r="G3107" t="s">
        <v>35</v>
      </c>
      <c r="H3107" t="s">
        <v>25</v>
      </c>
      <c r="I3107" t="s">
        <v>679</v>
      </c>
      <c r="J3107" t="s">
        <v>27</v>
      </c>
      <c r="K3107" t="s">
        <v>651</v>
      </c>
      <c r="L3107">
        <v>75061</v>
      </c>
      <c r="M3107" t="s">
        <v>1720</v>
      </c>
      <c r="N3107" t="s">
        <v>135</v>
      </c>
      <c r="O3107" t="s">
        <v>136</v>
      </c>
      <c r="P3107" t="s">
        <v>1721</v>
      </c>
      <c r="Q3107" s="8">
        <v>30000</v>
      </c>
      <c r="R3107">
        <v>3</v>
      </c>
      <c r="S3107" s="8">
        <f>Table3[[#This Row],[Harga]]*Table3[[#This Row],[Quantity]]</f>
        <v>90000</v>
      </c>
      <c r="T3107">
        <v>0.2</v>
      </c>
      <c r="U3107" s="8">
        <f>Table3[[#This Row],[Discount]]*Table3[[#This Row],[Revenue]]</f>
        <v>18000</v>
      </c>
      <c r="V3107" s="8">
        <f>Table3[[#This Row],[Revenue]]-Table3[[#This Row],[Total Discount]]</f>
        <v>72000</v>
      </c>
    </row>
    <row r="3108" spans="1:22" x14ac:dyDescent="0.35">
      <c r="A3108">
        <v>3104</v>
      </c>
      <c r="B3108" t="s">
        <v>6946</v>
      </c>
      <c r="C3108" s="5">
        <v>42391</v>
      </c>
      <c r="D3108" s="6">
        <v>2016</v>
      </c>
      <c r="E3108" s="5" t="s">
        <v>115</v>
      </c>
      <c r="F3108" s="7">
        <v>22</v>
      </c>
      <c r="G3108" t="s">
        <v>67</v>
      </c>
      <c r="H3108" t="s">
        <v>25</v>
      </c>
      <c r="I3108" t="s">
        <v>2052</v>
      </c>
      <c r="J3108" t="s">
        <v>75</v>
      </c>
      <c r="K3108" t="s">
        <v>127</v>
      </c>
      <c r="L3108">
        <v>44105</v>
      </c>
      <c r="M3108" t="s">
        <v>147</v>
      </c>
      <c r="N3108" t="s">
        <v>135</v>
      </c>
      <c r="O3108" t="s">
        <v>136</v>
      </c>
      <c r="P3108" t="s">
        <v>148</v>
      </c>
      <c r="Q3108" s="8">
        <v>148000</v>
      </c>
      <c r="R3108">
        <v>4</v>
      </c>
      <c r="S3108" s="8">
        <f>Table3[[#This Row],[Harga]]*Table3[[#This Row],[Quantity]]</f>
        <v>592000</v>
      </c>
      <c r="T3108">
        <v>0.4</v>
      </c>
      <c r="U3108" s="8">
        <f>Table3[[#This Row],[Discount]]*Table3[[#This Row],[Revenue]]</f>
        <v>236800</v>
      </c>
      <c r="V3108" s="8">
        <f>Table3[[#This Row],[Revenue]]-Table3[[#This Row],[Total Discount]]</f>
        <v>355200</v>
      </c>
    </row>
    <row r="3109" spans="1:22" x14ac:dyDescent="0.35">
      <c r="A3109">
        <v>3105</v>
      </c>
      <c r="B3109" t="s">
        <v>6947</v>
      </c>
      <c r="C3109" s="5">
        <v>42927</v>
      </c>
      <c r="D3109" s="6">
        <v>2017</v>
      </c>
      <c r="E3109" s="5" t="s">
        <v>104</v>
      </c>
      <c r="F3109" s="7">
        <v>11</v>
      </c>
      <c r="G3109" t="s">
        <v>24</v>
      </c>
      <c r="H3109" t="s">
        <v>139</v>
      </c>
      <c r="I3109" t="s">
        <v>2683</v>
      </c>
      <c r="J3109" t="s">
        <v>27</v>
      </c>
      <c r="K3109" t="s">
        <v>82</v>
      </c>
      <c r="L3109">
        <v>50701</v>
      </c>
      <c r="M3109" t="s">
        <v>1817</v>
      </c>
      <c r="N3109" t="s">
        <v>40</v>
      </c>
      <c r="O3109" t="s">
        <v>96</v>
      </c>
      <c r="P3109" t="s">
        <v>1818</v>
      </c>
      <c r="Q3109" s="8">
        <v>23000</v>
      </c>
      <c r="R3109">
        <v>4</v>
      </c>
      <c r="S3109" s="8">
        <f>Table3[[#This Row],[Harga]]*Table3[[#This Row],[Quantity]]</f>
        <v>92000</v>
      </c>
      <c r="T3109">
        <v>0</v>
      </c>
      <c r="U3109" s="8">
        <f>Table3[[#This Row],[Discount]]*Table3[[#This Row],[Revenue]]</f>
        <v>0</v>
      </c>
      <c r="V3109" s="8">
        <f>Table3[[#This Row],[Revenue]]-Table3[[#This Row],[Total Discount]]</f>
        <v>92000</v>
      </c>
    </row>
    <row r="3110" spans="1:22" x14ac:dyDescent="0.35">
      <c r="A3110">
        <v>3106</v>
      </c>
      <c r="B3110" t="s">
        <v>6948</v>
      </c>
      <c r="C3110" s="5">
        <v>42989</v>
      </c>
      <c r="D3110" s="6">
        <v>2017</v>
      </c>
      <c r="E3110" s="5" t="s">
        <v>111</v>
      </c>
      <c r="F3110" s="7">
        <v>11</v>
      </c>
      <c r="G3110" t="s">
        <v>24</v>
      </c>
      <c r="H3110" t="s">
        <v>139</v>
      </c>
      <c r="I3110" t="s">
        <v>1095</v>
      </c>
      <c r="J3110" t="s">
        <v>27</v>
      </c>
      <c r="K3110" t="s">
        <v>89</v>
      </c>
      <c r="L3110">
        <v>98105</v>
      </c>
      <c r="M3110" t="s">
        <v>1756</v>
      </c>
      <c r="N3110" t="s">
        <v>30</v>
      </c>
      <c r="O3110" t="s">
        <v>108</v>
      </c>
      <c r="P3110" t="s">
        <v>1757</v>
      </c>
      <c r="Q3110" s="8">
        <v>600000</v>
      </c>
      <c r="R3110">
        <v>2</v>
      </c>
      <c r="S3110" s="8">
        <f>Table3[[#This Row],[Harga]]*Table3[[#This Row],[Quantity]]</f>
        <v>1200000</v>
      </c>
      <c r="T3110">
        <v>0.2</v>
      </c>
      <c r="U3110" s="8">
        <f>Table3[[#This Row],[Discount]]*Table3[[#This Row],[Revenue]]</f>
        <v>240000</v>
      </c>
      <c r="V3110" s="8">
        <f>Table3[[#This Row],[Revenue]]-Table3[[#This Row],[Total Discount]]</f>
        <v>960000</v>
      </c>
    </row>
    <row r="3111" spans="1:22" x14ac:dyDescent="0.35">
      <c r="A3111">
        <v>3107</v>
      </c>
      <c r="B3111" t="s">
        <v>6949</v>
      </c>
      <c r="C3111" s="5">
        <v>42423</v>
      </c>
      <c r="D3111" s="6">
        <v>2016</v>
      </c>
      <c r="E3111" s="5" t="s">
        <v>344</v>
      </c>
      <c r="F3111" s="7">
        <v>23</v>
      </c>
      <c r="G3111" t="s">
        <v>24</v>
      </c>
      <c r="H3111" t="s">
        <v>139</v>
      </c>
      <c r="I3111" t="s">
        <v>691</v>
      </c>
      <c r="J3111" t="s">
        <v>37</v>
      </c>
      <c r="K3111" t="s">
        <v>500</v>
      </c>
      <c r="L3111">
        <v>19120</v>
      </c>
      <c r="M3111" t="s">
        <v>5419</v>
      </c>
      <c r="N3111" t="s">
        <v>40</v>
      </c>
      <c r="O3111" t="s">
        <v>143</v>
      </c>
      <c r="P3111" t="s">
        <v>5420</v>
      </c>
      <c r="Q3111" s="8">
        <v>48000</v>
      </c>
      <c r="R3111">
        <v>3</v>
      </c>
      <c r="S3111" s="8">
        <f>Table3[[#This Row],[Harga]]*Table3[[#This Row],[Quantity]]</f>
        <v>144000</v>
      </c>
      <c r="T3111">
        <v>0.2</v>
      </c>
      <c r="U3111" s="8">
        <f>Table3[[#This Row],[Discount]]*Table3[[#This Row],[Revenue]]</f>
        <v>28800</v>
      </c>
      <c r="V3111" s="8">
        <f>Table3[[#This Row],[Revenue]]-Table3[[#This Row],[Total Discount]]</f>
        <v>115200</v>
      </c>
    </row>
    <row r="3112" spans="1:22" x14ac:dyDescent="0.35">
      <c r="A3112">
        <v>3108</v>
      </c>
      <c r="B3112" t="s">
        <v>6950</v>
      </c>
      <c r="C3112" s="5">
        <v>42391</v>
      </c>
      <c r="D3112" s="6">
        <v>2016</v>
      </c>
      <c r="E3112" s="5" t="s">
        <v>115</v>
      </c>
      <c r="F3112" s="7">
        <v>22</v>
      </c>
      <c r="G3112" t="s">
        <v>67</v>
      </c>
      <c r="H3112" t="s">
        <v>25</v>
      </c>
      <c r="I3112" t="s">
        <v>2685</v>
      </c>
      <c r="J3112" t="s">
        <v>27</v>
      </c>
      <c r="K3112" t="s">
        <v>222</v>
      </c>
      <c r="L3112">
        <v>10009</v>
      </c>
      <c r="M3112" t="s">
        <v>3333</v>
      </c>
      <c r="N3112" t="s">
        <v>40</v>
      </c>
      <c r="O3112" t="s">
        <v>71</v>
      </c>
      <c r="P3112" t="s">
        <v>3334</v>
      </c>
      <c r="Q3112" s="8">
        <v>20000</v>
      </c>
      <c r="R3112">
        <v>4</v>
      </c>
      <c r="S3112" s="8">
        <f>Table3[[#This Row],[Harga]]*Table3[[#This Row],[Quantity]]</f>
        <v>80000</v>
      </c>
      <c r="T3112">
        <v>0.2</v>
      </c>
      <c r="U3112" s="8">
        <f>Table3[[#This Row],[Discount]]*Table3[[#This Row],[Revenue]]</f>
        <v>16000</v>
      </c>
      <c r="V3112" s="8">
        <f>Table3[[#This Row],[Revenue]]-Table3[[#This Row],[Total Discount]]</f>
        <v>64000</v>
      </c>
    </row>
    <row r="3113" spans="1:22" x14ac:dyDescent="0.35">
      <c r="A3113">
        <v>3109</v>
      </c>
      <c r="B3113" t="s">
        <v>6951</v>
      </c>
      <c r="C3113" s="5">
        <v>42350</v>
      </c>
      <c r="D3113" s="6">
        <v>2015</v>
      </c>
      <c r="E3113" s="5" t="s">
        <v>66</v>
      </c>
      <c r="F3113" s="7">
        <v>12</v>
      </c>
      <c r="G3113" t="s">
        <v>35</v>
      </c>
      <c r="H3113" t="s">
        <v>25</v>
      </c>
      <c r="I3113" t="s">
        <v>2342</v>
      </c>
      <c r="J3113" t="s">
        <v>27</v>
      </c>
      <c r="K3113" t="s">
        <v>420</v>
      </c>
      <c r="L3113">
        <v>95123</v>
      </c>
      <c r="M3113" t="s">
        <v>3429</v>
      </c>
      <c r="N3113" t="s">
        <v>30</v>
      </c>
      <c r="O3113" t="s">
        <v>55</v>
      </c>
      <c r="P3113" t="s">
        <v>3430</v>
      </c>
      <c r="Q3113" s="8">
        <v>45000</v>
      </c>
      <c r="R3113">
        <v>3</v>
      </c>
      <c r="S3113" s="8">
        <f>Table3[[#This Row],[Harga]]*Table3[[#This Row],[Quantity]]</f>
        <v>135000</v>
      </c>
      <c r="T3113">
        <v>0</v>
      </c>
      <c r="U3113" s="8">
        <f>Table3[[#This Row],[Discount]]*Table3[[#This Row],[Revenue]]</f>
        <v>0</v>
      </c>
      <c r="V3113" s="8">
        <f>Table3[[#This Row],[Revenue]]-Table3[[#This Row],[Total Discount]]</f>
        <v>135000</v>
      </c>
    </row>
    <row r="3114" spans="1:22" x14ac:dyDescent="0.35">
      <c r="A3114">
        <v>3110</v>
      </c>
      <c r="B3114" t="s">
        <v>6952</v>
      </c>
      <c r="C3114" s="5">
        <v>42672</v>
      </c>
      <c r="D3114" s="6">
        <v>2016</v>
      </c>
      <c r="E3114" s="5" t="s">
        <v>44</v>
      </c>
      <c r="F3114" s="7">
        <v>29</v>
      </c>
      <c r="G3114" t="s">
        <v>116</v>
      </c>
      <c r="H3114" t="s">
        <v>25</v>
      </c>
      <c r="I3114" t="s">
        <v>540</v>
      </c>
      <c r="J3114" t="s">
        <v>27</v>
      </c>
      <c r="K3114" t="s">
        <v>89</v>
      </c>
      <c r="L3114">
        <v>90008</v>
      </c>
      <c r="M3114" t="s">
        <v>2119</v>
      </c>
      <c r="N3114" t="s">
        <v>40</v>
      </c>
      <c r="O3114" t="s">
        <v>71</v>
      </c>
      <c r="P3114" t="s">
        <v>2120</v>
      </c>
      <c r="Q3114" s="8">
        <v>18000</v>
      </c>
      <c r="R3114">
        <v>1</v>
      </c>
      <c r="S3114" s="8">
        <f>Table3[[#This Row],[Harga]]*Table3[[#This Row],[Quantity]]</f>
        <v>18000</v>
      </c>
      <c r="T3114">
        <v>0.2</v>
      </c>
      <c r="U3114" s="8">
        <f>Table3[[#This Row],[Discount]]*Table3[[#This Row],[Revenue]]</f>
        <v>3600</v>
      </c>
      <c r="V3114" s="8">
        <f>Table3[[#This Row],[Revenue]]-Table3[[#This Row],[Total Discount]]</f>
        <v>14400</v>
      </c>
    </row>
    <row r="3115" spans="1:22" x14ac:dyDescent="0.35">
      <c r="A3115">
        <v>3111</v>
      </c>
      <c r="B3115" t="s">
        <v>6953</v>
      </c>
      <c r="C3115" s="5">
        <v>42883</v>
      </c>
      <c r="D3115" s="6">
        <v>2017</v>
      </c>
      <c r="E3115" s="5" t="s">
        <v>87</v>
      </c>
      <c r="F3115" s="7">
        <v>28</v>
      </c>
      <c r="G3115" t="s">
        <v>35</v>
      </c>
      <c r="H3115" t="s">
        <v>139</v>
      </c>
      <c r="I3115" t="s">
        <v>3773</v>
      </c>
      <c r="J3115" t="s">
        <v>37</v>
      </c>
      <c r="K3115" t="s">
        <v>324</v>
      </c>
      <c r="L3115">
        <v>3301</v>
      </c>
      <c r="M3115" t="s">
        <v>6775</v>
      </c>
      <c r="N3115" t="s">
        <v>30</v>
      </c>
      <c r="O3115" t="s">
        <v>55</v>
      </c>
      <c r="P3115" t="s">
        <v>6776</v>
      </c>
      <c r="Q3115" s="8">
        <v>186000</v>
      </c>
      <c r="R3115">
        <v>8</v>
      </c>
      <c r="S3115" s="8">
        <f>Table3[[#This Row],[Harga]]*Table3[[#This Row],[Quantity]]</f>
        <v>1488000</v>
      </c>
      <c r="T3115">
        <v>0</v>
      </c>
      <c r="U3115" s="8">
        <f>Table3[[#This Row],[Discount]]*Table3[[#This Row],[Revenue]]</f>
        <v>0</v>
      </c>
      <c r="V3115" s="8">
        <f>Table3[[#This Row],[Revenue]]-Table3[[#This Row],[Total Discount]]</f>
        <v>1488000</v>
      </c>
    </row>
    <row r="3116" spans="1:22" x14ac:dyDescent="0.35">
      <c r="A3116">
        <v>3112</v>
      </c>
      <c r="B3116" t="s">
        <v>6954</v>
      </c>
      <c r="C3116" s="5">
        <v>41994</v>
      </c>
      <c r="D3116" s="6">
        <v>2014</v>
      </c>
      <c r="E3116" s="5" t="s">
        <v>66</v>
      </c>
      <c r="F3116" s="7">
        <v>21</v>
      </c>
      <c r="G3116" t="s">
        <v>35</v>
      </c>
      <c r="H3116" t="s">
        <v>25</v>
      </c>
      <c r="I3116" t="s">
        <v>2635</v>
      </c>
      <c r="J3116" t="s">
        <v>75</v>
      </c>
      <c r="K3116" t="s">
        <v>38</v>
      </c>
      <c r="L3116">
        <v>38401</v>
      </c>
      <c r="M3116" t="s">
        <v>2406</v>
      </c>
      <c r="N3116" t="s">
        <v>40</v>
      </c>
      <c r="O3116" t="s">
        <v>71</v>
      </c>
      <c r="P3116" t="s">
        <v>2407</v>
      </c>
      <c r="Q3116" s="8">
        <v>92000</v>
      </c>
      <c r="R3116">
        <v>2</v>
      </c>
      <c r="S3116" s="8">
        <f>Table3[[#This Row],[Harga]]*Table3[[#This Row],[Quantity]]</f>
        <v>184000</v>
      </c>
      <c r="T3116">
        <v>0.7</v>
      </c>
      <c r="U3116" s="8">
        <f>Table3[[#This Row],[Discount]]*Table3[[#This Row],[Revenue]]</f>
        <v>128799.99999999999</v>
      </c>
      <c r="V3116" s="8">
        <f>Table3[[#This Row],[Revenue]]-Table3[[#This Row],[Total Discount]]</f>
        <v>55200.000000000015</v>
      </c>
    </row>
    <row r="3117" spans="1:22" x14ac:dyDescent="0.35">
      <c r="A3117">
        <v>3113</v>
      </c>
      <c r="B3117" t="s">
        <v>6955</v>
      </c>
      <c r="C3117" s="5">
        <v>42698</v>
      </c>
      <c r="D3117" s="6">
        <v>2016</v>
      </c>
      <c r="E3117" s="5" t="s">
        <v>23</v>
      </c>
      <c r="F3117" s="7">
        <v>24</v>
      </c>
      <c r="G3117" t="s">
        <v>35</v>
      </c>
      <c r="H3117" t="s">
        <v>139</v>
      </c>
      <c r="I3117" t="s">
        <v>3650</v>
      </c>
      <c r="J3117" t="s">
        <v>75</v>
      </c>
      <c r="K3117" t="s">
        <v>420</v>
      </c>
      <c r="L3117">
        <v>98006</v>
      </c>
      <c r="M3117" t="s">
        <v>4879</v>
      </c>
      <c r="N3117" t="s">
        <v>40</v>
      </c>
      <c r="O3117" t="s">
        <v>790</v>
      </c>
      <c r="P3117" t="s">
        <v>4880</v>
      </c>
      <c r="Q3117" s="8">
        <v>34000</v>
      </c>
      <c r="R3117">
        <v>3</v>
      </c>
      <c r="S3117" s="8">
        <f>Table3[[#This Row],[Harga]]*Table3[[#This Row],[Quantity]]</f>
        <v>102000</v>
      </c>
      <c r="T3117">
        <v>0</v>
      </c>
      <c r="U3117" s="8">
        <f>Table3[[#This Row],[Discount]]*Table3[[#This Row],[Revenue]]</f>
        <v>0</v>
      </c>
      <c r="V3117" s="8">
        <f>Table3[[#This Row],[Revenue]]-Table3[[#This Row],[Total Discount]]</f>
        <v>102000</v>
      </c>
    </row>
    <row r="3118" spans="1:22" x14ac:dyDescent="0.35">
      <c r="A3118">
        <v>3114</v>
      </c>
      <c r="B3118" t="s">
        <v>6956</v>
      </c>
      <c r="C3118" s="5">
        <v>42328</v>
      </c>
      <c r="D3118" s="6">
        <v>2015</v>
      </c>
      <c r="E3118" s="5" t="s">
        <v>23</v>
      </c>
      <c r="F3118" s="7">
        <v>20</v>
      </c>
      <c r="G3118" t="s">
        <v>51</v>
      </c>
      <c r="H3118" t="s">
        <v>139</v>
      </c>
      <c r="I3118" t="s">
        <v>4378</v>
      </c>
      <c r="J3118" t="s">
        <v>75</v>
      </c>
      <c r="K3118" t="s">
        <v>141</v>
      </c>
      <c r="L3118">
        <v>98105</v>
      </c>
      <c r="M3118" t="s">
        <v>2979</v>
      </c>
      <c r="N3118" t="s">
        <v>40</v>
      </c>
      <c r="O3118" t="s">
        <v>96</v>
      </c>
      <c r="P3118" t="s">
        <v>2980</v>
      </c>
      <c r="Q3118" s="8">
        <v>100000</v>
      </c>
      <c r="R3118">
        <v>6</v>
      </c>
      <c r="S3118" s="8">
        <f>Table3[[#This Row],[Harga]]*Table3[[#This Row],[Quantity]]</f>
        <v>600000</v>
      </c>
      <c r="T3118">
        <v>0</v>
      </c>
      <c r="U3118" s="8">
        <f>Table3[[#This Row],[Discount]]*Table3[[#This Row],[Revenue]]</f>
        <v>0</v>
      </c>
      <c r="V3118" s="8">
        <f>Table3[[#This Row],[Revenue]]-Table3[[#This Row],[Total Discount]]</f>
        <v>600000</v>
      </c>
    </row>
    <row r="3119" spans="1:22" x14ac:dyDescent="0.35">
      <c r="A3119">
        <v>3115</v>
      </c>
      <c r="B3119" t="s">
        <v>6957</v>
      </c>
      <c r="C3119" s="5">
        <v>42884</v>
      </c>
      <c r="D3119" s="6">
        <v>2017</v>
      </c>
      <c r="E3119" s="5" t="s">
        <v>87</v>
      </c>
      <c r="F3119" s="7">
        <v>29</v>
      </c>
      <c r="G3119" t="s">
        <v>24</v>
      </c>
      <c r="H3119" t="s">
        <v>25</v>
      </c>
      <c r="I3119" t="s">
        <v>3378</v>
      </c>
      <c r="J3119" t="s">
        <v>27</v>
      </c>
      <c r="K3119" t="s">
        <v>222</v>
      </c>
      <c r="L3119">
        <v>47201</v>
      </c>
      <c r="M3119" t="s">
        <v>3926</v>
      </c>
      <c r="N3119" t="s">
        <v>40</v>
      </c>
      <c r="O3119" t="s">
        <v>71</v>
      </c>
      <c r="P3119" t="s">
        <v>3927</v>
      </c>
      <c r="Q3119" s="8">
        <v>313000</v>
      </c>
      <c r="R3119">
        <v>1</v>
      </c>
      <c r="S3119" s="8">
        <f>Table3[[#This Row],[Harga]]*Table3[[#This Row],[Quantity]]</f>
        <v>313000</v>
      </c>
      <c r="T3119">
        <v>0</v>
      </c>
      <c r="U3119" s="8">
        <f>Table3[[#This Row],[Discount]]*Table3[[#This Row],[Revenue]]</f>
        <v>0</v>
      </c>
      <c r="V3119" s="8">
        <f>Table3[[#This Row],[Revenue]]-Table3[[#This Row],[Total Discount]]</f>
        <v>313000</v>
      </c>
    </row>
    <row r="3120" spans="1:22" x14ac:dyDescent="0.35">
      <c r="A3120">
        <v>3116</v>
      </c>
      <c r="B3120" t="s">
        <v>6958</v>
      </c>
      <c r="C3120" s="5">
        <v>41975</v>
      </c>
      <c r="D3120" s="6">
        <v>2014</v>
      </c>
      <c r="E3120" s="5" t="s">
        <v>66</v>
      </c>
      <c r="F3120" s="7">
        <v>2</v>
      </c>
      <c r="G3120" t="s">
        <v>67</v>
      </c>
      <c r="H3120" t="s">
        <v>25</v>
      </c>
      <c r="I3120" t="s">
        <v>2215</v>
      </c>
      <c r="J3120" t="s">
        <v>27</v>
      </c>
      <c r="K3120" t="s">
        <v>236</v>
      </c>
      <c r="L3120">
        <v>60623</v>
      </c>
      <c r="M3120" t="s">
        <v>805</v>
      </c>
      <c r="N3120" t="s">
        <v>40</v>
      </c>
      <c r="O3120" t="s">
        <v>78</v>
      </c>
      <c r="P3120" t="s">
        <v>806</v>
      </c>
      <c r="Q3120" s="8">
        <v>36000</v>
      </c>
      <c r="R3120">
        <v>1</v>
      </c>
      <c r="S3120" s="8">
        <f>Table3[[#This Row],[Harga]]*Table3[[#This Row],[Quantity]]</f>
        <v>36000</v>
      </c>
      <c r="T3120">
        <v>0.8</v>
      </c>
      <c r="U3120" s="8">
        <f>Table3[[#This Row],[Discount]]*Table3[[#This Row],[Revenue]]</f>
        <v>28800</v>
      </c>
      <c r="V3120" s="8">
        <f>Table3[[#This Row],[Revenue]]-Table3[[#This Row],[Total Discount]]</f>
        <v>7200</v>
      </c>
    </row>
    <row r="3121" spans="1:22" x14ac:dyDescent="0.35">
      <c r="A3121">
        <v>3117</v>
      </c>
      <c r="B3121" t="s">
        <v>6959</v>
      </c>
      <c r="C3121" s="5">
        <v>41736</v>
      </c>
      <c r="D3121" s="6">
        <v>2014</v>
      </c>
      <c r="E3121" s="5" t="s">
        <v>58</v>
      </c>
      <c r="F3121" s="7">
        <v>7</v>
      </c>
      <c r="G3121" t="s">
        <v>51</v>
      </c>
      <c r="H3121" t="s">
        <v>139</v>
      </c>
      <c r="I3121" t="s">
        <v>467</v>
      </c>
      <c r="J3121" t="s">
        <v>75</v>
      </c>
      <c r="K3121" t="s">
        <v>28</v>
      </c>
      <c r="L3121">
        <v>30062</v>
      </c>
      <c r="M3121" t="s">
        <v>1391</v>
      </c>
      <c r="N3121" t="s">
        <v>40</v>
      </c>
      <c r="O3121" t="s">
        <v>63</v>
      </c>
      <c r="P3121" t="s">
        <v>1392</v>
      </c>
      <c r="Q3121" s="8">
        <v>59000</v>
      </c>
      <c r="R3121">
        <v>9</v>
      </c>
      <c r="S3121" s="8">
        <f>Table3[[#This Row],[Harga]]*Table3[[#This Row],[Quantity]]</f>
        <v>531000</v>
      </c>
      <c r="T3121">
        <v>0</v>
      </c>
      <c r="U3121" s="8">
        <f>Table3[[#This Row],[Discount]]*Table3[[#This Row],[Revenue]]</f>
        <v>0</v>
      </c>
      <c r="V3121" s="8">
        <f>Table3[[#This Row],[Revenue]]-Table3[[#This Row],[Total Discount]]</f>
        <v>531000</v>
      </c>
    </row>
    <row r="3122" spans="1:22" x14ac:dyDescent="0.35">
      <c r="A3122">
        <v>3118</v>
      </c>
      <c r="B3122" t="s">
        <v>6960</v>
      </c>
      <c r="C3122" s="5">
        <v>42255</v>
      </c>
      <c r="D3122" s="6">
        <v>2015</v>
      </c>
      <c r="E3122" s="5" t="s">
        <v>111</v>
      </c>
      <c r="F3122" s="7">
        <v>8</v>
      </c>
      <c r="G3122" t="s">
        <v>116</v>
      </c>
      <c r="H3122" t="s">
        <v>25</v>
      </c>
      <c r="I3122" t="s">
        <v>504</v>
      </c>
      <c r="J3122" t="s">
        <v>37</v>
      </c>
      <c r="K3122" t="s">
        <v>500</v>
      </c>
      <c r="L3122">
        <v>36116</v>
      </c>
      <c r="M3122" t="s">
        <v>6105</v>
      </c>
      <c r="N3122" t="s">
        <v>30</v>
      </c>
      <c r="O3122" t="s">
        <v>55</v>
      </c>
      <c r="P3122" t="s">
        <v>6106</v>
      </c>
      <c r="Q3122" s="8">
        <v>9000</v>
      </c>
      <c r="R3122">
        <v>8</v>
      </c>
      <c r="S3122" s="8">
        <f>Table3[[#This Row],[Harga]]*Table3[[#This Row],[Quantity]]</f>
        <v>72000</v>
      </c>
      <c r="T3122">
        <v>0</v>
      </c>
      <c r="U3122" s="8">
        <f>Table3[[#This Row],[Discount]]*Table3[[#This Row],[Revenue]]</f>
        <v>0</v>
      </c>
      <c r="V3122" s="8">
        <f>Table3[[#This Row],[Revenue]]-Table3[[#This Row],[Total Discount]]</f>
        <v>72000</v>
      </c>
    </row>
    <row r="3123" spans="1:22" x14ac:dyDescent="0.35">
      <c r="A3123">
        <v>3119</v>
      </c>
      <c r="B3123" t="s">
        <v>6961</v>
      </c>
      <c r="C3123" s="5">
        <v>42987</v>
      </c>
      <c r="D3123" s="6">
        <v>2017</v>
      </c>
      <c r="E3123" s="5" t="s">
        <v>111</v>
      </c>
      <c r="F3123" s="7">
        <v>9</v>
      </c>
      <c r="G3123" t="s">
        <v>51</v>
      </c>
      <c r="H3123" t="s">
        <v>131</v>
      </c>
      <c r="I3123" t="s">
        <v>671</v>
      </c>
      <c r="J3123" t="s">
        <v>37</v>
      </c>
      <c r="K3123" t="s">
        <v>133</v>
      </c>
      <c r="L3123">
        <v>75023</v>
      </c>
      <c r="M3123" t="s">
        <v>6962</v>
      </c>
      <c r="N3123" t="s">
        <v>40</v>
      </c>
      <c r="O3123" t="s">
        <v>41</v>
      </c>
      <c r="P3123" t="s">
        <v>6963</v>
      </c>
      <c r="Q3123" s="8">
        <v>10000</v>
      </c>
      <c r="R3123">
        <v>4</v>
      </c>
      <c r="S3123" s="8">
        <f>Table3[[#This Row],[Harga]]*Table3[[#This Row],[Quantity]]</f>
        <v>40000</v>
      </c>
      <c r="T3123">
        <v>0.2</v>
      </c>
      <c r="U3123" s="8">
        <f>Table3[[#This Row],[Discount]]*Table3[[#This Row],[Revenue]]</f>
        <v>8000</v>
      </c>
      <c r="V3123" s="8">
        <f>Table3[[#This Row],[Revenue]]-Table3[[#This Row],[Total Discount]]</f>
        <v>32000</v>
      </c>
    </row>
    <row r="3124" spans="1:22" x14ac:dyDescent="0.35">
      <c r="A3124">
        <v>3120</v>
      </c>
      <c r="B3124" t="s">
        <v>6964</v>
      </c>
      <c r="C3124" s="5">
        <v>42253</v>
      </c>
      <c r="D3124" s="6">
        <v>2015</v>
      </c>
      <c r="E3124" s="5" t="s">
        <v>111</v>
      </c>
      <c r="F3124" s="7">
        <v>6</v>
      </c>
      <c r="G3124" t="s">
        <v>67</v>
      </c>
      <c r="H3124" t="s">
        <v>25</v>
      </c>
      <c r="I3124" t="s">
        <v>2031</v>
      </c>
      <c r="J3124" t="s">
        <v>75</v>
      </c>
      <c r="K3124" t="s">
        <v>53</v>
      </c>
      <c r="L3124">
        <v>33319</v>
      </c>
      <c r="M3124" t="s">
        <v>4035</v>
      </c>
      <c r="N3124" t="s">
        <v>40</v>
      </c>
      <c r="O3124" t="s">
        <v>71</v>
      </c>
      <c r="P3124" t="s">
        <v>4036</v>
      </c>
      <c r="Q3124" s="8">
        <v>11000</v>
      </c>
      <c r="R3124">
        <v>1</v>
      </c>
      <c r="S3124" s="8">
        <f>Table3[[#This Row],[Harga]]*Table3[[#This Row],[Quantity]]</f>
        <v>11000</v>
      </c>
      <c r="T3124">
        <v>0.7</v>
      </c>
      <c r="U3124" s="8">
        <f>Table3[[#This Row],[Discount]]*Table3[[#This Row],[Revenue]]</f>
        <v>7699.9999999999991</v>
      </c>
      <c r="V3124" s="8">
        <f>Table3[[#This Row],[Revenue]]-Table3[[#This Row],[Total Discount]]</f>
        <v>3300.0000000000009</v>
      </c>
    </row>
    <row r="3125" spans="1:22" x14ac:dyDescent="0.35">
      <c r="A3125">
        <v>3121</v>
      </c>
      <c r="B3125" t="s">
        <v>6965</v>
      </c>
      <c r="C3125" s="5">
        <v>43041</v>
      </c>
      <c r="D3125" s="6">
        <v>2017</v>
      </c>
      <c r="E3125" s="5" t="s">
        <v>23</v>
      </c>
      <c r="F3125" s="7">
        <v>2</v>
      </c>
      <c r="G3125" t="s">
        <v>51</v>
      </c>
      <c r="H3125" t="s">
        <v>139</v>
      </c>
      <c r="I3125" t="s">
        <v>1217</v>
      </c>
      <c r="J3125" t="s">
        <v>37</v>
      </c>
      <c r="K3125" t="s">
        <v>141</v>
      </c>
      <c r="L3125">
        <v>43229</v>
      </c>
      <c r="M3125" t="s">
        <v>6966</v>
      </c>
      <c r="N3125" t="s">
        <v>40</v>
      </c>
      <c r="O3125" t="s">
        <v>790</v>
      </c>
      <c r="P3125" t="s">
        <v>6967</v>
      </c>
      <c r="Q3125" s="8">
        <v>385000</v>
      </c>
      <c r="R3125">
        <v>2</v>
      </c>
      <c r="S3125" s="8">
        <f>Table3[[#This Row],[Harga]]*Table3[[#This Row],[Quantity]]</f>
        <v>770000</v>
      </c>
      <c r="T3125">
        <v>0.2</v>
      </c>
      <c r="U3125" s="8">
        <f>Table3[[#This Row],[Discount]]*Table3[[#This Row],[Revenue]]</f>
        <v>154000</v>
      </c>
      <c r="V3125" s="8">
        <f>Table3[[#This Row],[Revenue]]-Table3[[#This Row],[Total Discount]]</f>
        <v>616000</v>
      </c>
    </row>
    <row r="3126" spans="1:22" x14ac:dyDescent="0.35">
      <c r="A3126">
        <v>3122</v>
      </c>
      <c r="B3126" t="s">
        <v>6968</v>
      </c>
      <c r="C3126" s="5">
        <v>42091</v>
      </c>
      <c r="D3126" s="6">
        <v>2015</v>
      </c>
      <c r="E3126" s="5" t="s">
        <v>159</v>
      </c>
      <c r="F3126" s="7">
        <v>28</v>
      </c>
      <c r="G3126" t="s">
        <v>24</v>
      </c>
      <c r="H3126" t="s">
        <v>25</v>
      </c>
      <c r="I3126" t="s">
        <v>3329</v>
      </c>
      <c r="J3126" t="s">
        <v>27</v>
      </c>
      <c r="K3126" t="s">
        <v>166</v>
      </c>
      <c r="L3126">
        <v>10009</v>
      </c>
      <c r="M3126" t="s">
        <v>6969</v>
      </c>
      <c r="N3126" t="s">
        <v>40</v>
      </c>
      <c r="O3126" t="s">
        <v>143</v>
      </c>
      <c r="P3126" t="s">
        <v>6970</v>
      </c>
      <c r="Q3126" s="8">
        <v>23000</v>
      </c>
      <c r="R3126">
        <v>3</v>
      </c>
      <c r="S3126" s="8">
        <f>Table3[[#This Row],[Harga]]*Table3[[#This Row],[Quantity]]</f>
        <v>69000</v>
      </c>
      <c r="T3126">
        <v>0</v>
      </c>
      <c r="U3126" s="8">
        <f>Table3[[#This Row],[Discount]]*Table3[[#This Row],[Revenue]]</f>
        <v>0</v>
      </c>
      <c r="V3126" s="8">
        <f>Table3[[#This Row],[Revenue]]-Table3[[#This Row],[Total Discount]]</f>
        <v>69000</v>
      </c>
    </row>
    <row r="3127" spans="1:22" x14ac:dyDescent="0.35">
      <c r="A3127">
        <v>3123</v>
      </c>
      <c r="B3127" t="s">
        <v>6971</v>
      </c>
      <c r="C3127" s="5">
        <v>42229</v>
      </c>
      <c r="D3127" s="6">
        <v>2015</v>
      </c>
      <c r="E3127" s="5" t="s">
        <v>93</v>
      </c>
      <c r="F3127" s="7">
        <v>13</v>
      </c>
      <c r="G3127" t="s">
        <v>51</v>
      </c>
      <c r="H3127" t="s">
        <v>25</v>
      </c>
      <c r="I3127" t="s">
        <v>1274</v>
      </c>
      <c r="J3127" t="s">
        <v>27</v>
      </c>
      <c r="K3127" t="s">
        <v>69</v>
      </c>
      <c r="L3127">
        <v>47374</v>
      </c>
      <c r="M3127" t="s">
        <v>5763</v>
      </c>
      <c r="N3127" t="s">
        <v>40</v>
      </c>
      <c r="O3127" t="s">
        <v>71</v>
      </c>
      <c r="P3127" t="s">
        <v>5764</v>
      </c>
      <c r="Q3127" s="8">
        <v>1000</v>
      </c>
      <c r="R3127">
        <v>4</v>
      </c>
      <c r="S3127" s="8">
        <f>Table3[[#This Row],[Harga]]*Table3[[#This Row],[Quantity]]</f>
        <v>4000</v>
      </c>
      <c r="T3127">
        <v>0</v>
      </c>
      <c r="U3127" s="8">
        <f>Table3[[#This Row],[Discount]]*Table3[[#This Row],[Revenue]]</f>
        <v>0</v>
      </c>
      <c r="V3127" s="8">
        <f>Table3[[#This Row],[Revenue]]-Table3[[#This Row],[Total Discount]]</f>
        <v>4000</v>
      </c>
    </row>
    <row r="3128" spans="1:22" x14ac:dyDescent="0.35">
      <c r="A3128">
        <v>3124</v>
      </c>
      <c r="B3128" t="s">
        <v>6972</v>
      </c>
      <c r="C3128" s="5">
        <v>42136</v>
      </c>
      <c r="D3128" s="6">
        <v>2015</v>
      </c>
      <c r="E3128" s="5" t="s">
        <v>87</v>
      </c>
      <c r="F3128" s="7">
        <v>12</v>
      </c>
      <c r="G3128" t="s">
        <v>24</v>
      </c>
      <c r="H3128" t="s">
        <v>25</v>
      </c>
      <c r="I3128" t="s">
        <v>959</v>
      </c>
      <c r="J3128" t="s">
        <v>27</v>
      </c>
      <c r="K3128" t="s">
        <v>253</v>
      </c>
      <c r="L3128">
        <v>98115</v>
      </c>
      <c r="M3128" t="s">
        <v>2359</v>
      </c>
      <c r="N3128" t="s">
        <v>40</v>
      </c>
      <c r="O3128" t="s">
        <v>71</v>
      </c>
      <c r="P3128" t="s">
        <v>2360</v>
      </c>
      <c r="Q3128" s="8">
        <v>10000</v>
      </c>
      <c r="R3128">
        <v>3</v>
      </c>
      <c r="S3128" s="8">
        <f>Table3[[#This Row],[Harga]]*Table3[[#This Row],[Quantity]]</f>
        <v>30000</v>
      </c>
      <c r="T3128">
        <v>0.2</v>
      </c>
      <c r="U3128" s="8">
        <f>Table3[[#This Row],[Discount]]*Table3[[#This Row],[Revenue]]</f>
        <v>6000</v>
      </c>
      <c r="V3128" s="8">
        <f>Table3[[#This Row],[Revenue]]-Table3[[#This Row],[Total Discount]]</f>
        <v>24000</v>
      </c>
    </row>
    <row r="3129" spans="1:22" x14ac:dyDescent="0.35">
      <c r="A3129">
        <v>3125</v>
      </c>
      <c r="B3129" t="s">
        <v>6973</v>
      </c>
      <c r="C3129" s="5">
        <v>42939</v>
      </c>
      <c r="D3129" s="6">
        <v>2017</v>
      </c>
      <c r="E3129" s="5" t="s">
        <v>104</v>
      </c>
      <c r="F3129" s="7">
        <v>23</v>
      </c>
      <c r="G3129" t="s">
        <v>24</v>
      </c>
      <c r="H3129" t="s">
        <v>25</v>
      </c>
      <c r="I3129" t="s">
        <v>6004</v>
      </c>
      <c r="J3129" t="s">
        <v>37</v>
      </c>
      <c r="K3129" t="s">
        <v>100</v>
      </c>
      <c r="L3129">
        <v>11561</v>
      </c>
      <c r="M3129" t="s">
        <v>720</v>
      </c>
      <c r="N3129" t="s">
        <v>40</v>
      </c>
      <c r="O3129" t="s">
        <v>41</v>
      </c>
      <c r="P3129" t="s">
        <v>721</v>
      </c>
      <c r="Q3129" s="8">
        <v>21000</v>
      </c>
      <c r="R3129">
        <v>4</v>
      </c>
      <c r="S3129" s="8">
        <f>Table3[[#This Row],[Harga]]*Table3[[#This Row],[Quantity]]</f>
        <v>84000</v>
      </c>
      <c r="T3129">
        <v>0</v>
      </c>
      <c r="U3129" s="8">
        <f>Table3[[#This Row],[Discount]]*Table3[[#This Row],[Revenue]]</f>
        <v>0</v>
      </c>
      <c r="V3129" s="8">
        <f>Table3[[#This Row],[Revenue]]-Table3[[#This Row],[Total Discount]]</f>
        <v>84000</v>
      </c>
    </row>
    <row r="3130" spans="1:22" x14ac:dyDescent="0.35">
      <c r="A3130">
        <v>3126</v>
      </c>
      <c r="B3130" t="s">
        <v>6974</v>
      </c>
      <c r="C3130" s="5">
        <v>42637</v>
      </c>
      <c r="D3130" s="6">
        <v>2016</v>
      </c>
      <c r="E3130" s="5" t="s">
        <v>111</v>
      </c>
      <c r="F3130" s="7">
        <v>24</v>
      </c>
      <c r="G3130" t="s">
        <v>67</v>
      </c>
      <c r="H3130" t="s">
        <v>25</v>
      </c>
      <c r="I3130" t="s">
        <v>725</v>
      </c>
      <c r="J3130" t="s">
        <v>37</v>
      </c>
      <c r="K3130" t="s">
        <v>354</v>
      </c>
      <c r="L3130">
        <v>61107</v>
      </c>
      <c r="M3130" t="s">
        <v>853</v>
      </c>
      <c r="N3130" t="s">
        <v>40</v>
      </c>
      <c r="O3130" t="s">
        <v>71</v>
      </c>
      <c r="P3130" t="s">
        <v>854</v>
      </c>
      <c r="Q3130" s="8">
        <v>190000</v>
      </c>
      <c r="R3130">
        <v>7</v>
      </c>
      <c r="S3130" s="8">
        <f>Table3[[#This Row],[Harga]]*Table3[[#This Row],[Quantity]]</f>
        <v>1330000</v>
      </c>
      <c r="T3130">
        <v>0.8</v>
      </c>
      <c r="U3130" s="8">
        <f>Table3[[#This Row],[Discount]]*Table3[[#This Row],[Revenue]]</f>
        <v>1064000</v>
      </c>
      <c r="V3130" s="8">
        <f>Table3[[#This Row],[Revenue]]-Table3[[#This Row],[Total Discount]]</f>
        <v>266000</v>
      </c>
    </row>
    <row r="3131" spans="1:22" x14ac:dyDescent="0.35">
      <c r="A3131">
        <v>3127</v>
      </c>
      <c r="B3131" t="s">
        <v>6975</v>
      </c>
      <c r="C3131" s="5">
        <v>42860</v>
      </c>
      <c r="D3131" s="6">
        <v>2017</v>
      </c>
      <c r="E3131" s="5" t="s">
        <v>87</v>
      </c>
      <c r="F3131" s="7">
        <v>5</v>
      </c>
      <c r="G3131" t="s">
        <v>67</v>
      </c>
      <c r="H3131" t="s">
        <v>25</v>
      </c>
      <c r="I3131" t="s">
        <v>2317</v>
      </c>
      <c r="J3131" t="s">
        <v>37</v>
      </c>
      <c r="K3131" t="s">
        <v>354</v>
      </c>
      <c r="L3131">
        <v>31907</v>
      </c>
      <c r="M3131" t="s">
        <v>2498</v>
      </c>
      <c r="N3131" t="s">
        <v>40</v>
      </c>
      <c r="O3131" t="s">
        <v>71</v>
      </c>
      <c r="P3131" t="s">
        <v>2499</v>
      </c>
      <c r="Q3131" s="8">
        <v>35000</v>
      </c>
      <c r="R3131">
        <v>3</v>
      </c>
      <c r="S3131" s="8">
        <f>Table3[[#This Row],[Harga]]*Table3[[#This Row],[Quantity]]</f>
        <v>105000</v>
      </c>
      <c r="T3131">
        <v>0</v>
      </c>
      <c r="U3131" s="8">
        <f>Table3[[#This Row],[Discount]]*Table3[[#This Row],[Revenue]]</f>
        <v>0</v>
      </c>
      <c r="V3131" s="8">
        <f>Table3[[#This Row],[Revenue]]-Table3[[#This Row],[Total Discount]]</f>
        <v>105000</v>
      </c>
    </row>
    <row r="3132" spans="1:22" x14ac:dyDescent="0.35">
      <c r="A3132">
        <v>3128</v>
      </c>
      <c r="B3132" t="s">
        <v>6976</v>
      </c>
      <c r="C3132" s="5">
        <v>42649</v>
      </c>
      <c r="D3132" s="6">
        <v>2016</v>
      </c>
      <c r="E3132" s="5" t="s">
        <v>44</v>
      </c>
      <c r="F3132" s="7">
        <v>6</v>
      </c>
      <c r="G3132" t="s">
        <v>67</v>
      </c>
      <c r="H3132" t="s">
        <v>25</v>
      </c>
      <c r="I3132" t="s">
        <v>508</v>
      </c>
      <c r="J3132" t="s">
        <v>27</v>
      </c>
      <c r="K3132" t="s">
        <v>420</v>
      </c>
      <c r="L3132">
        <v>74133</v>
      </c>
      <c r="M3132" t="s">
        <v>206</v>
      </c>
      <c r="N3132" t="s">
        <v>40</v>
      </c>
      <c r="O3132" t="s">
        <v>71</v>
      </c>
      <c r="P3132" t="s">
        <v>207</v>
      </c>
      <c r="Q3132" s="8">
        <v>5000</v>
      </c>
      <c r="R3132">
        <v>5</v>
      </c>
      <c r="S3132" s="8">
        <f>Table3[[#This Row],[Harga]]*Table3[[#This Row],[Quantity]]</f>
        <v>25000</v>
      </c>
      <c r="T3132">
        <v>0</v>
      </c>
      <c r="U3132" s="8">
        <f>Table3[[#This Row],[Discount]]*Table3[[#This Row],[Revenue]]</f>
        <v>0</v>
      </c>
      <c r="V3132" s="8">
        <f>Table3[[#This Row],[Revenue]]-Table3[[#This Row],[Total Discount]]</f>
        <v>25000</v>
      </c>
    </row>
    <row r="3133" spans="1:22" x14ac:dyDescent="0.35">
      <c r="A3133">
        <v>3129</v>
      </c>
      <c r="B3133" t="s">
        <v>6977</v>
      </c>
      <c r="C3133" s="5">
        <v>41946</v>
      </c>
      <c r="D3133" s="6">
        <v>2014</v>
      </c>
      <c r="E3133" s="5" t="s">
        <v>23</v>
      </c>
      <c r="F3133" s="7">
        <v>3</v>
      </c>
      <c r="G3133" t="s">
        <v>35</v>
      </c>
      <c r="H3133" t="s">
        <v>25</v>
      </c>
      <c r="I3133" t="s">
        <v>1171</v>
      </c>
      <c r="J3133" t="s">
        <v>27</v>
      </c>
      <c r="K3133" t="s">
        <v>127</v>
      </c>
      <c r="L3133">
        <v>37211</v>
      </c>
      <c r="M3133" t="s">
        <v>6978</v>
      </c>
      <c r="N3133" t="s">
        <v>40</v>
      </c>
      <c r="O3133" t="s">
        <v>63</v>
      </c>
      <c r="P3133" t="s">
        <v>6979</v>
      </c>
      <c r="Q3133" s="8">
        <v>4000</v>
      </c>
      <c r="R3133">
        <v>2</v>
      </c>
      <c r="S3133" s="8">
        <f>Table3[[#This Row],[Harga]]*Table3[[#This Row],[Quantity]]</f>
        <v>8000</v>
      </c>
      <c r="T3133">
        <v>0.2</v>
      </c>
      <c r="U3133" s="8">
        <f>Table3[[#This Row],[Discount]]*Table3[[#This Row],[Revenue]]</f>
        <v>1600</v>
      </c>
      <c r="V3133" s="8">
        <f>Table3[[#This Row],[Revenue]]-Table3[[#This Row],[Total Discount]]</f>
        <v>6400</v>
      </c>
    </row>
    <row r="3134" spans="1:22" x14ac:dyDescent="0.35">
      <c r="A3134">
        <v>3130</v>
      </c>
      <c r="B3134" t="s">
        <v>6980</v>
      </c>
      <c r="C3134" s="5">
        <v>42278</v>
      </c>
      <c r="D3134" s="6">
        <v>2015</v>
      </c>
      <c r="E3134" s="5" t="s">
        <v>44</v>
      </c>
      <c r="F3134" s="7">
        <v>1</v>
      </c>
      <c r="G3134" t="s">
        <v>35</v>
      </c>
      <c r="H3134" t="s">
        <v>25</v>
      </c>
      <c r="I3134" t="s">
        <v>439</v>
      </c>
      <c r="J3134" t="s">
        <v>75</v>
      </c>
      <c r="K3134" t="s">
        <v>248</v>
      </c>
      <c r="L3134">
        <v>2138</v>
      </c>
      <c r="M3134" t="s">
        <v>1088</v>
      </c>
      <c r="N3134" t="s">
        <v>135</v>
      </c>
      <c r="O3134" t="s">
        <v>136</v>
      </c>
      <c r="P3134" t="s">
        <v>1089</v>
      </c>
      <c r="Q3134" s="8">
        <v>375000</v>
      </c>
      <c r="R3134">
        <v>2</v>
      </c>
      <c r="S3134" s="8">
        <f>Table3[[#This Row],[Harga]]*Table3[[#This Row],[Quantity]]</f>
        <v>750000</v>
      </c>
      <c r="T3134">
        <v>0</v>
      </c>
      <c r="U3134" s="8">
        <f>Table3[[#This Row],[Discount]]*Table3[[#This Row],[Revenue]]</f>
        <v>0</v>
      </c>
      <c r="V3134" s="8">
        <f>Table3[[#This Row],[Revenue]]-Table3[[#This Row],[Total Discount]]</f>
        <v>750000</v>
      </c>
    </row>
    <row r="3135" spans="1:22" x14ac:dyDescent="0.35">
      <c r="A3135">
        <v>3131</v>
      </c>
      <c r="B3135" t="s">
        <v>6981</v>
      </c>
      <c r="C3135" s="5">
        <v>43071</v>
      </c>
      <c r="D3135" s="6">
        <v>2017</v>
      </c>
      <c r="E3135" s="5" t="s">
        <v>66</v>
      </c>
      <c r="F3135" s="7">
        <v>2</v>
      </c>
      <c r="G3135" t="s">
        <v>35</v>
      </c>
      <c r="H3135" t="s">
        <v>25</v>
      </c>
      <c r="I3135" t="s">
        <v>867</v>
      </c>
      <c r="J3135" t="s">
        <v>37</v>
      </c>
      <c r="K3135" t="s">
        <v>28</v>
      </c>
      <c r="L3135">
        <v>94601</v>
      </c>
      <c r="M3135" t="s">
        <v>5406</v>
      </c>
      <c r="N3135" t="s">
        <v>135</v>
      </c>
      <c r="O3135" t="s">
        <v>136</v>
      </c>
      <c r="P3135" t="s">
        <v>5407</v>
      </c>
      <c r="Q3135" s="8">
        <v>150000</v>
      </c>
      <c r="R3135">
        <v>1</v>
      </c>
      <c r="S3135" s="8">
        <f>Table3[[#This Row],[Harga]]*Table3[[#This Row],[Quantity]]</f>
        <v>150000</v>
      </c>
      <c r="T3135">
        <v>0.2</v>
      </c>
      <c r="U3135" s="8">
        <f>Table3[[#This Row],[Discount]]*Table3[[#This Row],[Revenue]]</f>
        <v>30000</v>
      </c>
      <c r="V3135" s="8">
        <f>Table3[[#This Row],[Revenue]]-Table3[[#This Row],[Total Discount]]</f>
        <v>120000</v>
      </c>
    </row>
    <row r="3136" spans="1:22" x14ac:dyDescent="0.35">
      <c r="A3136">
        <v>3132</v>
      </c>
      <c r="B3136" t="s">
        <v>6982</v>
      </c>
      <c r="C3136" s="5">
        <v>43080</v>
      </c>
      <c r="D3136" s="6">
        <v>2017</v>
      </c>
      <c r="E3136" s="5" t="s">
        <v>66</v>
      </c>
      <c r="F3136" s="7">
        <v>11</v>
      </c>
      <c r="G3136" t="s">
        <v>67</v>
      </c>
      <c r="H3136" t="s">
        <v>25</v>
      </c>
      <c r="I3136" t="s">
        <v>749</v>
      </c>
      <c r="J3136" t="s">
        <v>37</v>
      </c>
      <c r="K3136" t="s">
        <v>188</v>
      </c>
      <c r="L3136">
        <v>60067</v>
      </c>
      <c r="M3136" t="s">
        <v>5625</v>
      </c>
      <c r="N3136" t="s">
        <v>135</v>
      </c>
      <c r="O3136" t="s">
        <v>162</v>
      </c>
      <c r="P3136" t="s">
        <v>5626</v>
      </c>
      <c r="Q3136" s="8">
        <v>63000</v>
      </c>
      <c r="R3136">
        <v>7</v>
      </c>
      <c r="S3136" s="8">
        <f>Table3[[#This Row],[Harga]]*Table3[[#This Row],[Quantity]]</f>
        <v>441000</v>
      </c>
      <c r="T3136">
        <v>0.2</v>
      </c>
      <c r="U3136" s="8">
        <f>Table3[[#This Row],[Discount]]*Table3[[#This Row],[Revenue]]</f>
        <v>88200</v>
      </c>
      <c r="V3136" s="8">
        <f>Table3[[#This Row],[Revenue]]-Table3[[#This Row],[Total Discount]]</f>
        <v>352800</v>
      </c>
    </row>
    <row r="3137" spans="1:22" x14ac:dyDescent="0.35">
      <c r="A3137">
        <v>3133</v>
      </c>
      <c r="B3137" t="s">
        <v>6983</v>
      </c>
      <c r="C3137" s="5">
        <v>42568</v>
      </c>
      <c r="D3137" s="6">
        <v>2016</v>
      </c>
      <c r="E3137" s="5" t="s">
        <v>104</v>
      </c>
      <c r="F3137" s="7">
        <v>17</v>
      </c>
      <c r="G3137" t="s">
        <v>51</v>
      </c>
      <c r="H3137" t="s">
        <v>105</v>
      </c>
      <c r="I3137" t="s">
        <v>3393</v>
      </c>
      <c r="J3137" t="s">
        <v>27</v>
      </c>
      <c r="K3137" t="s">
        <v>82</v>
      </c>
      <c r="L3137">
        <v>98105</v>
      </c>
      <c r="M3137" t="s">
        <v>6396</v>
      </c>
      <c r="N3137" t="s">
        <v>30</v>
      </c>
      <c r="O3137" t="s">
        <v>55</v>
      </c>
      <c r="P3137" t="s">
        <v>6397</v>
      </c>
      <c r="Q3137" s="8">
        <v>4000</v>
      </c>
      <c r="R3137">
        <v>3</v>
      </c>
      <c r="S3137" s="8">
        <f>Table3[[#This Row],[Harga]]*Table3[[#This Row],[Quantity]]</f>
        <v>12000</v>
      </c>
      <c r="T3137">
        <v>0</v>
      </c>
      <c r="U3137" s="8">
        <f>Table3[[#This Row],[Discount]]*Table3[[#This Row],[Revenue]]</f>
        <v>0</v>
      </c>
      <c r="V3137" s="8">
        <f>Table3[[#This Row],[Revenue]]-Table3[[#This Row],[Total Discount]]</f>
        <v>12000</v>
      </c>
    </row>
    <row r="3138" spans="1:22" x14ac:dyDescent="0.35">
      <c r="A3138">
        <v>3134</v>
      </c>
      <c r="B3138" t="s">
        <v>6984</v>
      </c>
      <c r="C3138" s="5">
        <v>42867</v>
      </c>
      <c r="D3138" s="6">
        <v>2017</v>
      </c>
      <c r="E3138" s="5" t="s">
        <v>87</v>
      </c>
      <c r="F3138" s="7">
        <v>12</v>
      </c>
      <c r="G3138" t="s">
        <v>24</v>
      </c>
      <c r="H3138" t="s">
        <v>25</v>
      </c>
      <c r="I3138" t="s">
        <v>508</v>
      </c>
      <c r="J3138" t="s">
        <v>27</v>
      </c>
      <c r="K3138" t="s">
        <v>100</v>
      </c>
      <c r="L3138">
        <v>45231</v>
      </c>
      <c r="M3138" t="s">
        <v>2902</v>
      </c>
      <c r="N3138" t="s">
        <v>40</v>
      </c>
      <c r="O3138" t="s">
        <v>41</v>
      </c>
      <c r="P3138" t="s">
        <v>2903</v>
      </c>
      <c r="Q3138" s="8">
        <v>8000</v>
      </c>
      <c r="R3138">
        <v>2</v>
      </c>
      <c r="S3138" s="8">
        <f>Table3[[#This Row],[Harga]]*Table3[[#This Row],[Quantity]]</f>
        <v>16000</v>
      </c>
      <c r="T3138">
        <v>0.2</v>
      </c>
      <c r="U3138" s="8">
        <f>Table3[[#This Row],[Discount]]*Table3[[#This Row],[Revenue]]</f>
        <v>3200</v>
      </c>
      <c r="V3138" s="8">
        <f>Table3[[#This Row],[Revenue]]-Table3[[#This Row],[Total Discount]]</f>
        <v>12800</v>
      </c>
    </row>
    <row r="3139" spans="1:22" x14ac:dyDescent="0.35">
      <c r="A3139">
        <v>3135</v>
      </c>
      <c r="B3139" t="s">
        <v>6985</v>
      </c>
      <c r="C3139" s="5">
        <v>42328</v>
      </c>
      <c r="D3139" s="6">
        <v>2015</v>
      </c>
      <c r="E3139" s="5" t="s">
        <v>23</v>
      </c>
      <c r="F3139" s="7">
        <v>20</v>
      </c>
      <c r="G3139" t="s">
        <v>51</v>
      </c>
      <c r="H3139" t="s">
        <v>25</v>
      </c>
      <c r="I3139" t="s">
        <v>2779</v>
      </c>
      <c r="J3139" t="s">
        <v>27</v>
      </c>
      <c r="K3139" t="s">
        <v>76</v>
      </c>
      <c r="L3139">
        <v>43302</v>
      </c>
      <c r="M3139" t="s">
        <v>6986</v>
      </c>
      <c r="N3139" t="s">
        <v>30</v>
      </c>
      <c r="O3139" t="s">
        <v>55</v>
      </c>
      <c r="P3139" t="s">
        <v>6987</v>
      </c>
      <c r="Q3139" s="8">
        <v>64000</v>
      </c>
      <c r="R3139">
        <v>2</v>
      </c>
      <c r="S3139" s="8">
        <f>Table3[[#This Row],[Harga]]*Table3[[#This Row],[Quantity]]</f>
        <v>128000</v>
      </c>
      <c r="T3139">
        <v>0.2</v>
      </c>
      <c r="U3139" s="8">
        <f>Table3[[#This Row],[Discount]]*Table3[[#This Row],[Revenue]]</f>
        <v>25600</v>
      </c>
      <c r="V3139" s="8">
        <f>Table3[[#This Row],[Revenue]]-Table3[[#This Row],[Total Discount]]</f>
        <v>102400</v>
      </c>
    </row>
    <row r="3140" spans="1:22" x14ac:dyDescent="0.35">
      <c r="A3140">
        <v>3136</v>
      </c>
      <c r="B3140" t="s">
        <v>6988</v>
      </c>
      <c r="C3140" s="5">
        <v>42637</v>
      </c>
      <c r="D3140" s="6">
        <v>2016</v>
      </c>
      <c r="E3140" s="5" t="s">
        <v>111</v>
      </c>
      <c r="F3140" s="7">
        <v>24</v>
      </c>
      <c r="G3140" t="s">
        <v>116</v>
      </c>
      <c r="H3140" t="s">
        <v>25</v>
      </c>
      <c r="I3140" t="s">
        <v>3056</v>
      </c>
      <c r="J3140" t="s">
        <v>37</v>
      </c>
      <c r="K3140" t="s">
        <v>69</v>
      </c>
      <c r="L3140">
        <v>90049</v>
      </c>
      <c r="M3140" t="s">
        <v>5814</v>
      </c>
      <c r="N3140" t="s">
        <v>40</v>
      </c>
      <c r="O3140" t="s">
        <v>143</v>
      </c>
      <c r="P3140" t="s">
        <v>5815</v>
      </c>
      <c r="Q3140" s="8">
        <v>183000</v>
      </c>
      <c r="R3140">
        <v>5</v>
      </c>
      <c r="S3140" s="8">
        <f>Table3[[#This Row],[Harga]]*Table3[[#This Row],[Quantity]]</f>
        <v>915000</v>
      </c>
      <c r="T3140">
        <v>0</v>
      </c>
      <c r="U3140" s="8">
        <f>Table3[[#This Row],[Discount]]*Table3[[#This Row],[Revenue]]</f>
        <v>0</v>
      </c>
      <c r="V3140" s="8">
        <f>Table3[[#This Row],[Revenue]]-Table3[[#This Row],[Total Discount]]</f>
        <v>915000</v>
      </c>
    </row>
    <row r="3141" spans="1:22" x14ac:dyDescent="0.35">
      <c r="A3141">
        <v>3137</v>
      </c>
      <c r="B3141" t="s">
        <v>6989</v>
      </c>
      <c r="C3141" s="5">
        <v>42664</v>
      </c>
      <c r="D3141" s="6">
        <v>2016</v>
      </c>
      <c r="E3141" s="5" t="s">
        <v>44</v>
      </c>
      <c r="F3141" s="7">
        <v>21</v>
      </c>
      <c r="G3141" t="s">
        <v>116</v>
      </c>
      <c r="H3141" t="s">
        <v>105</v>
      </c>
      <c r="I3141" t="s">
        <v>504</v>
      </c>
      <c r="J3141" t="s">
        <v>37</v>
      </c>
      <c r="K3141" t="s">
        <v>248</v>
      </c>
      <c r="L3141">
        <v>44107</v>
      </c>
      <c r="M3141" t="s">
        <v>3407</v>
      </c>
      <c r="N3141" t="s">
        <v>30</v>
      </c>
      <c r="O3141" t="s">
        <v>48</v>
      </c>
      <c r="P3141" t="s">
        <v>3408</v>
      </c>
      <c r="Q3141" s="8">
        <v>331000</v>
      </c>
      <c r="R3141">
        <v>2</v>
      </c>
      <c r="S3141" s="8">
        <f>Table3[[#This Row],[Harga]]*Table3[[#This Row],[Quantity]]</f>
        <v>662000</v>
      </c>
      <c r="T3141">
        <v>0.4</v>
      </c>
      <c r="U3141" s="8">
        <f>Table3[[#This Row],[Discount]]*Table3[[#This Row],[Revenue]]</f>
        <v>264800</v>
      </c>
      <c r="V3141" s="8">
        <f>Table3[[#This Row],[Revenue]]-Table3[[#This Row],[Total Discount]]</f>
        <v>397200</v>
      </c>
    </row>
    <row r="3142" spans="1:22" x14ac:dyDescent="0.35">
      <c r="A3142">
        <v>3138</v>
      </c>
      <c r="B3142" t="s">
        <v>6990</v>
      </c>
      <c r="C3142" s="5">
        <v>42667</v>
      </c>
      <c r="D3142" s="6">
        <v>2016</v>
      </c>
      <c r="E3142" s="5" t="s">
        <v>44</v>
      </c>
      <c r="F3142" s="7">
        <v>24</v>
      </c>
      <c r="G3142" t="s">
        <v>67</v>
      </c>
      <c r="H3142" t="s">
        <v>25</v>
      </c>
      <c r="I3142" t="s">
        <v>1684</v>
      </c>
      <c r="J3142" t="s">
        <v>75</v>
      </c>
      <c r="K3142" t="s">
        <v>141</v>
      </c>
      <c r="L3142">
        <v>37087</v>
      </c>
      <c r="M3142" t="s">
        <v>1964</v>
      </c>
      <c r="N3142" t="s">
        <v>135</v>
      </c>
      <c r="O3142" t="s">
        <v>136</v>
      </c>
      <c r="P3142" t="s">
        <v>1965</v>
      </c>
      <c r="Q3142" s="8">
        <v>700000</v>
      </c>
      <c r="R3142">
        <v>3</v>
      </c>
      <c r="S3142" s="8">
        <f>Table3[[#This Row],[Harga]]*Table3[[#This Row],[Quantity]]</f>
        <v>2100000</v>
      </c>
      <c r="T3142">
        <v>0.2</v>
      </c>
      <c r="U3142" s="8">
        <f>Table3[[#This Row],[Discount]]*Table3[[#This Row],[Revenue]]</f>
        <v>420000</v>
      </c>
      <c r="V3142" s="8">
        <f>Table3[[#This Row],[Revenue]]-Table3[[#This Row],[Total Discount]]</f>
        <v>1680000</v>
      </c>
    </row>
    <row r="3143" spans="1:22" x14ac:dyDescent="0.35">
      <c r="A3143">
        <v>3139</v>
      </c>
      <c r="B3143" t="s">
        <v>6991</v>
      </c>
      <c r="C3143" s="5">
        <v>41828</v>
      </c>
      <c r="D3143" s="6">
        <v>2014</v>
      </c>
      <c r="E3143" s="5" t="s">
        <v>104</v>
      </c>
      <c r="F3143" s="7">
        <v>8</v>
      </c>
      <c r="G3143" t="s">
        <v>35</v>
      </c>
      <c r="H3143" t="s">
        <v>139</v>
      </c>
      <c r="I3143" t="s">
        <v>885</v>
      </c>
      <c r="J3143" t="s">
        <v>37</v>
      </c>
      <c r="K3143" t="s">
        <v>545</v>
      </c>
      <c r="L3143">
        <v>94122</v>
      </c>
      <c r="M3143" t="s">
        <v>6992</v>
      </c>
      <c r="N3143" t="s">
        <v>30</v>
      </c>
      <c r="O3143" t="s">
        <v>48</v>
      </c>
      <c r="P3143" t="s">
        <v>6993</v>
      </c>
      <c r="Q3143" s="8">
        <v>503000</v>
      </c>
      <c r="R3143">
        <v>3</v>
      </c>
      <c r="S3143" s="8">
        <f>Table3[[#This Row],[Harga]]*Table3[[#This Row],[Quantity]]</f>
        <v>1509000</v>
      </c>
      <c r="T3143">
        <v>0.2</v>
      </c>
      <c r="U3143" s="8">
        <f>Table3[[#This Row],[Discount]]*Table3[[#This Row],[Revenue]]</f>
        <v>301800</v>
      </c>
      <c r="V3143" s="8">
        <f>Table3[[#This Row],[Revenue]]-Table3[[#This Row],[Total Discount]]</f>
        <v>1207200</v>
      </c>
    </row>
    <row r="3144" spans="1:22" x14ac:dyDescent="0.35">
      <c r="A3144">
        <v>3140</v>
      </c>
      <c r="B3144" t="s">
        <v>6994</v>
      </c>
      <c r="C3144" s="5">
        <v>42076</v>
      </c>
      <c r="D3144" s="6">
        <v>2015</v>
      </c>
      <c r="E3144" s="5" t="s">
        <v>159</v>
      </c>
      <c r="F3144" s="7">
        <v>13</v>
      </c>
      <c r="G3144" t="s">
        <v>35</v>
      </c>
      <c r="H3144" t="s">
        <v>25</v>
      </c>
      <c r="I3144" t="s">
        <v>1868</v>
      </c>
      <c r="J3144" t="s">
        <v>75</v>
      </c>
      <c r="K3144" t="s">
        <v>248</v>
      </c>
      <c r="L3144">
        <v>95928</v>
      </c>
      <c r="M3144" t="s">
        <v>330</v>
      </c>
      <c r="N3144" t="s">
        <v>30</v>
      </c>
      <c r="O3144" t="s">
        <v>108</v>
      </c>
      <c r="P3144" t="s">
        <v>331</v>
      </c>
      <c r="Q3144" s="8">
        <v>601000</v>
      </c>
      <c r="R3144">
        <v>4</v>
      </c>
      <c r="S3144" s="8">
        <f>Table3[[#This Row],[Harga]]*Table3[[#This Row],[Quantity]]</f>
        <v>2404000</v>
      </c>
      <c r="T3144">
        <v>0.2</v>
      </c>
      <c r="U3144" s="8">
        <f>Table3[[#This Row],[Discount]]*Table3[[#This Row],[Revenue]]</f>
        <v>480800</v>
      </c>
      <c r="V3144" s="8">
        <f>Table3[[#This Row],[Revenue]]-Table3[[#This Row],[Total Discount]]</f>
        <v>1923200</v>
      </c>
    </row>
    <row r="3145" spans="1:22" x14ac:dyDescent="0.35">
      <c r="A3145">
        <v>3141</v>
      </c>
      <c r="B3145" t="s">
        <v>6995</v>
      </c>
      <c r="C3145" s="5">
        <v>43071</v>
      </c>
      <c r="D3145" s="6">
        <v>2017</v>
      </c>
      <c r="E3145" s="5" t="s">
        <v>66</v>
      </c>
      <c r="F3145" s="7">
        <v>2</v>
      </c>
      <c r="G3145" t="s">
        <v>51</v>
      </c>
      <c r="H3145" t="s">
        <v>131</v>
      </c>
      <c r="I3145" t="s">
        <v>1189</v>
      </c>
      <c r="J3145" t="s">
        <v>27</v>
      </c>
      <c r="K3145" t="s">
        <v>248</v>
      </c>
      <c r="L3145">
        <v>24153</v>
      </c>
      <c r="M3145" t="s">
        <v>2869</v>
      </c>
      <c r="N3145" t="s">
        <v>30</v>
      </c>
      <c r="O3145" t="s">
        <v>108</v>
      </c>
      <c r="P3145" t="s">
        <v>2870</v>
      </c>
      <c r="Q3145" s="8">
        <v>2808000</v>
      </c>
      <c r="R3145">
        <v>2</v>
      </c>
      <c r="S3145" s="8">
        <f>Table3[[#This Row],[Harga]]*Table3[[#This Row],[Quantity]]</f>
        <v>5616000</v>
      </c>
      <c r="T3145">
        <v>0</v>
      </c>
      <c r="U3145" s="8">
        <f>Table3[[#This Row],[Discount]]*Table3[[#This Row],[Revenue]]</f>
        <v>0</v>
      </c>
      <c r="V3145" s="8">
        <f>Table3[[#This Row],[Revenue]]-Table3[[#This Row],[Total Discount]]</f>
        <v>5616000</v>
      </c>
    </row>
    <row r="3146" spans="1:22" x14ac:dyDescent="0.35">
      <c r="A3146">
        <v>3142</v>
      </c>
      <c r="B3146" t="s">
        <v>6996</v>
      </c>
      <c r="C3146" s="5">
        <v>42116</v>
      </c>
      <c r="D3146" s="6">
        <v>2015</v>
      </c>
      <c r="E3146" s="5" t="s">
        <v>58</v>
      </c>
      <c r="F3146" s="7">
        <v>22</v>
      </c>
      <c r="G3146" t="s">
        <v>51</v>
      </c>
      <c r="H3146" t="s">
        <v>25</v>
      </c>
      <c r="I3146" t="s">
        <v>3658</v>
      </c>
      <c r="J3146" t="s">
        <v>27</v>
      </c>
      <c r="K3146" t="s">
        <v>82</v>
      </c>
      <c r="L3146">
        <v>90008</v>
      </c>
      <c r="M3146" t="s">
        <v>1720</v>
      </c>
      <c r="N3146" t="s">
        <v>135</v>
      </c>
      <c r="O3146" t="s">
        <v>136</v>
      </c>
      <c r="P3146" t="s">
        <v>1721</v>
      </c>
      <c r="Q3146" s="8">
        <v>30000</v>
      </c>
      <c r="R3146">
        <v>3</v>
      </c>
      <c r="S3146" s="8">
        <f>Table3[[#This Row],[Harga]]*Table3[[#This Row],[Quantity]]</f>
        <v>90000</v>
      </c>
      <c r="T3146">
        <v>0.2</v>
      </c>
      <c r="U3146" s="8">
        <f>Table3[[#This Row],[Discount]]*Table3[[#This Row],[Revenue]]</f>
        <v>18000</v>
      </c>
      <c r="V3146" s="8">
        <f>Table3[[#This Row],[Revenue]]-Table3[[#This Row],[Total Discount]]</f>
        <v>72000</v>
      </c>
    </row>
    <row r="3147" spans="1:22" x14ac:dyDescent="0.35">
      <c r="A3147">
        <v>3143</v>
      </c>
      <c r="B3147" t="s">
        <v>6997</v>
      </c>
      <c r="C3147" s="5">
        <v>41898</v>
      </c>
      <c r="D3147" s="6">
        <v>2014</v>
      </c>
      <c r="E3147" s="5" t="s">
        <v>111</v>
      </c>
      <c r="F3147" s="7">
        <v>16</v>
      </c>
      <c r="G3147" t="s">
        <v>67</v>
      </c>
      <c r="H3147" t="s">
        <v>105</v>
      </c>
      <c r="I3147" t="s">
        <v>3278</v>
      </c>
      <c r="J3147" t="s">
        <v>37</v>
      </c>
      <c r="K3147" t="s">
        <v>141</v>
      </c>
      <c r="L3147">
        <v>10024</v>
      </c>
      <c r="M3147" t="s">
        <v>6998</v>
      </c>
      <c r="N3147" t="s">
        <v>40</v>
      </c>
      <c r="O3147" t="s">
        <v>71</v>
      </c>
      <c r="P3147" t="s">
        <v>6999</v>
      </c>
      <c r="Q3147" s="8">
        <v>34000</v>
      </c>
      <c r="R3147">
        <v>1</v>
      </c>
      <c r="S3147" s="8">
        <f>Table3[[#This Row],[Harga]]*Table3[[#This Row],[Quantity]]</f>
        <v>34000</v>
      </c>
      <c r="T3147">
        <v>0.2</v>
      </c>
      <c r="U3147" s="8">
        <f>Table3[[#This Row],[Discount]]*Table3[[#This Row],[Revenue]]</f>
        <v>6800</v>
      </c>
      <c r="V3147" s="8">
        <f>Table3[[#This Row],[Revenue]]-Table3[[#This Row],[Total Discount]]</f>
        <v>27200</v>
      </c>
    </row>
    <row r="3148" spans="1:22" x14ac:dyDescent="0.35">
      <c r="A3148">
        <v>3144</v>
      </c>
      <c r="B3148" t="s">
        <v>7000</v>
      </c>
      <c r="C3148" s="5">
        <v>42001</v>
      </c>
      <c r="D3148" s="6">
        <v>2014</v>
      </c>
      <c r="E3148" s="5" t="s">
        <v>66</v>
      </c>
      <c r="F3148" s="7">
        <v>28</v>
      </c>
      <c r="G3148" t="s">
        <v>51</v>
      </c>
      <c r="H3148" t="s">
        <v>25</v>
      </c>
      <c r="I3148" t="s">
        <v>1557</v>
      </c>
      <c r="J3148" t="s">
        <v>37</v>
      </c>
      <c r="K3148" t="s">
        <v>133</v>
      </c>
      <c r="L3148">
        <v>1915</v>
      </c>
      <c r="M3148" t="s">
        <v>5852</v>
      </c>
      <c r="N3148" t="s">
        <v>40</v>
      </c>
      <c r="O3148" t="s">
        <v>78</v>
      </c>
      <c r="P3148" t="s">
        <v>5853</v>
      </c>
      <c r="Q3148" s="8">
        <v>464000</v>
      </c>
      <c r="R3148">
        <v>6</v>
      </c>
      <c r="S3148" s="8">
        <f>Table3[[#This Row],[Harga]]*Table3[[#This Row],[Quantity]]</f>
        <v>2784000</v>
      </c>
      <c r="T3148">
        <v>0</v>
      </c>
      <c r="U3148" s="8">
        <f>Table3[[#This Row],[Discount]]*Table3[[#This Row],[Revenue]]</f>
        <v>0</v>
      </c>
      <c r="V3148" s="8">
        <f>Table3[[#This Row],[Revenue]]-Table3[[#This Row],[Total Discount]]</f>
        <v>2784000</v>
      </c>
    </row>
    <row r="3149" spans="1:22" x14ac:dyDescent="0.35">
      <c r="A3149">
        <v>3145</v>
      </c>
      <c r="B3149" t="s">
        <v>7001</v>
      </c>
      <c r="C3149" s="5">
        <v>41933</v>
      </c>
      <c r="D3149" s="6">
        <v>2014</v>
      </c>
      <c r="E3149" s="5" t="s">
        <v>44</v>
      </c>
      <c r="F3149" s="7">
        <v>21</v>
      </c>
      <c r="G3149" t="s">
        <v>24</v>
      </c>
      <c r="H3149" t="s">
        <v>25</v>
      </c>
      <c r="I3149" t="s">
        <v>1163</v>
      </c>
      <c r="J3149" t="s">
        <v>37</v>
      </c>
      <c r="K3149" t="s">
        <v>193</v>
      </c>
      <c r="L3149">
        <v>92024</v>
      </c>
      <c r="M3149" t="s">
        <v>7002</v>
      </c>
      <c r="N3149" t="s">
        <v>40</v>
      </c>
      <c r="O3149" t="s">
        <v>71</v>
      </c>
      <c r="P3149" t="s">
        <v>7003</v>
      </c>
      <c r="Q3149" s="8">
        <v>37000</v>
      </c>
      <c r="R3149">
        <v>3</v>
      </c>
      <c r="S3149" s="8">
        <f>Table3[[#This Row],[Harga]]*Table3[[#This Row],[Quantity]]</f>
        <v>111000</v>
      </c>
      <c r="T3149">
        <v>0.2</v>
      </c>
      <c r="U3149" s="8">
        <f>Table3[[#This Row],[Discount]]*Table3[[#This Row],[Revenue]]</f>
        <v>22200</v>
      </c>
      <c r="V3149" s="8">
        <f>Table3[[#This Row],[Revenue]]-Table3[[#This Row],[Total Discount]]</f>
        <v>88800</v>
      </c>
    </row>
    <row r="3150" spans="1:22" x14ac:dyDescent="0.35">
      <c r="A3150">
        <v>3146</v>
      </c>
      <c r="B3150" t="s">
        <v>7004</v>
      </c>
      <c r="C3150" s="5">
        <v>43069</v>
      </c>
      <c r="D3150" s="6">
        <v>2017</v>
      </c>
      <c r="E3150" s="5" t="s">
        <v>23</v>
      </c>
      <c r="F3150" s="7">
        <v>30</v>
      </c>
      <c r="G3150" t="s">
        <v>67</v>
      </c>
      <c r="H3150" t="s">
        <v>139</v>
      </c>
      <c r="I3150" t="s">
        <v>3451</v>
      </c>
      <c r="J3150" t="s">
        <v>75</v>
      </c>
      <c r="K3150" t="s">
        <v>369</v>
      </c>
      <c r="L3150">
        <v>94109</v>
      </c>
      <c r="M3150" t="s">
        <v>7005</v>
      </c>
      <c r="N3150" t="s">
        <v>30</v>
      </c>
      <c r="O3150" t="s">
        <v>55</v>
      </c>
      <c r="P3150" t="s">
        <v>7006</v>
      </c>
      <c r="Q3150" s="8">
        <v>26000</v>
      </c>
      <c r="R3150">
        <v>3</v>
      </c>
      <c r="S3150" s="8">
        <f>Table3[[#This Row],[Harga]]*Table3[[#This Row],[Quantity]]</f>
        <v>78000</v>
      </c>
      <c r="T3150">
        <v>0</v>
      </c>
      <c r="U3150" s="8">
        <f>Table3[[#This Row],[Discount]]*Table3[[#This Row],[Revenue]]</f>
        <v>0</v>
      </c>
      <c r="V3150" s="8">
        <f>Table3[[#This Row],[Revenue]]-Table3[[#This Row],[Total Discount]]</f>
        <v>78000</v>
      </c>
    </row>
    <row r="3151" spans="1:22" x14ac:dyDescent="0.35">
      <c r="A3151">
        <v>3147</v>
      </c>
      <c r="B3151" t="s">
        <v>7007</v>
      </c>
      <c r="C3151" s="5">
        <v>41796</v>
      </c>
      <c r="D3151" s="6">
        <v>2014</v>
      </c>
      <c r="E3151" s="5" t="s">
        <v>34</v>
      </c>
      <c r="F3151" s="7">
        <v>6</v>
      </c>
      <c r="G3151" t="s">
        <v>35</v>
      </c>
      <c r="H3151" t="s">
        <v>131</v>
      </c>
      <c r="I3151" t="s">
        <v>3886</v>
      </c>
      <c r="J3151" t="s">
        <v>27</v>
      </c>
      <c r="K3151" t="s">
        <v>166</v>
      </c>
      <c r="L3151">
        <v>60623</v>
      </c>
      <c r="M3151" t="s">
        <v>6541</v>
      </c>
      <c r="N3151" t="s">
        <v>40</v>
      </c>
      <c r="O3151" t="s">
        <v>71</v>
      </c>
      <c r="P3151" t="s">
        <v>6542</v>
      </c>
      <c r="Q3151" s="8">
        <v>99000</v>
      </c>
      <c r="R3151">
        <v>3</v>
      </c>
      <c r="S3151" s="8">
        <f>Table3[[#This Row],[Harga]]*Table3[[#This Row],[Quantity]]</f>
        <v>297000</v>
      </c>
      <c r="T3151">
        <v>0.8</v>
      </c>
      <c r="U3151" s="8">
        <f>Table3[[#This Row],[Discount]]*Table3[[#This Row],[Revenue]]</f>
        <v>237600</v>
      </c>
      <c r="V3151" s="8">
        <f>Table3[[#This Row],[Revenue]]-Table3[[#This Row],[Total Discount]]</f>
        <v>59400</v>
      </c>
    </row>
    <row r="3152" spans="1:22" x14ac:dyDescent="0.35">
      <c r="A3152">
        <v>3148</v>
      </c>
      <c r="B3152" t="s">
        <v>7008</v>
      </c>
      <c r="C3152" s="5">
        <v>43062</v>
      </c>
      <c r="D3152" s="6">
        <v>2017</v>
      </c>
      <c r="E3152" s="5" t="s">
        <v>23</v>
      </c>
      <c r="F3152" s="7">
        <v>23</v>
      </c>
      <c r="G3152" t="s">
        <v>67</v>
      </c>
      <c r="H3152" t="s">
        <v>25</v>
      </c>
      <c r="I3152" t="s">
        <v>574</v>
      </c>
      <c r="J3152" t="s">
        <v>27</v>
      </c>
      <c r="K3152" t="s">
        <v>253</v>
      </c>
      <c r="L3152">
        <v>75220</v>
      </c>
      <c r="M3152" t="s">
        <v>5753</v>
      </c>
      <c r="N3152" t="s">
        <v>135</v>
      </c>
      <c r="O3152" t="s">
        <v>136</v>
      </c>
      <c r="P3152" t="s">
        <v>5754</v>
      </c>
      <c r="Q3152" s="8">
        <v>441000</v>
      </c>
      <c r="R3152">
        <v>5</v>
      </c>
      <c r="S3152" s="8">
        <f>Table3[[#This Row],[Harga]]*Table3[[#This Row],[Quantity]]</f>
        <v>2205000</v>
      </c>
      <c r="T3152">
        <v>0.2</v>
      </c>
      <c r="U3152" s="8">
        <f>Table3[[#This Row],[Discount]]*Table3[[#This Row],[Revenue]]</f>
        <v>441000</v>
      </c>
      <c r="V3152" s="8">
        <f>Table3[[#This Row],[Revenue]]-Table3[[#This Row],[Total Discount]]</f>
        <v>1764000</v>
      </c>
    </row>
    <row r="3153" spans="1:22" x14ac:dyDescent="0.35">
      <c r="A3153">
        <v>3149</v>
      </c>
      <c r="B3153" t="s">
        <v>7009</v>
      </c>
      <c r="C3153" s="5">
        <v>42904</v>
      </c>
      <c r="D3153" s="6">
        <v>2017</v>
      </c>
      <c r="E3153" s="5" t="s">
        <v>34</v>
      </c>
      <c r="F3153" s="7">
        <v>18</v>
      </c>
      <c r="G3153" t="s">
        <v>35</v>
      </c>
      <c r="H3153" t="s">
        <v>105</v>
      </c>
      <c r="I3153" t="s">
        <v>385</v>
      </c>
      <c r="J3153" t="s">
        <v>75</v>
      </c>
      <c r="K3153" t="s">
        <v>227</v>
      </c>
      <c r="L3153">
        <v>78415</v>
      </c>
      <c r="M3153" t="s">
        <v>6399</v>
      </c>
      <c r="N3153" t="s">
        <v>40</v>
      </c>
      <c r="O3153" t="s">
        <v>63</v>
      </c>
      <c r="P3153" t="s">
        <v>6400</v>
      </c>
      <c r="Q3153" s="8">
        <v>62000</v>
      </c>
      <c r="R3153">
        <v>3</v>
      </c>
      <c r="S3153" s="8">
        <f>Table3[[#This Row],[Harga]]*Table3[[#This Row],[Quantity]]</f>
        <v>186000</v>
      </c>
      <c r="T3153">
        <v>0.2</v>
      </c>
      <c r="U3153" s="8">
        <f>Table3[[#This Row],[Discount]]*Table3[[#This Row],[Revenue]]</f>
        <v>37200</v>
      </c>
      <c r="V3153" s="8">
        <f>Table3[[#This Row],[Revenue]]-Table3[[#This Row],[Total Discount]]</f>
        <v>148800</v>
      </c>
    </row>
    <row r="3154" spans="1:22" x14ac:dyDescent="0.35">
      <c r="A3154">
        <v>3150</v>
      </c>
      <c r="B3154" t="s">
        <v>7010</v>
      </c>
      <c r="C3154" s="5">
        <v>42860</v>
      </c>
      <c r="D3154" s="6">
        <v>2017</v>
      </c>
      <c r="E3154" s="5" t="s">
        <v>87</v>
      </c>
      <c r="F3154" s="7">
        <v>5</v>
      </c>
      <c r="G3154" t="s">
        <v>24</v>
      </c>
      <c r="H3154" t="s">
        <v>25</v>
      </c>
      <c r="I3154" t="s">
        <v>2508</v>
      </c>
      <c r="J3154" t="s">
        <v>27</v>
      </c>
      <c r="K3154" t="s">
        <v>500</v>
      </c>
      <c r="L3154">
        <v>10035</v>
      </c>
      <c r="M3154" t="s">
        <v>1646</v>
      </c>
      <c r="N3154" t="s">
        <v>40</v>
      </c>
      <c r="O3154" t="s">
        <v>63</v>
      </c>
      <c r="P3154" t="s">
        <v>1647</v>
      </c>
      <c r="Q3154" s="8">
        <v>21000</v>
      </c>
      <c r="R3154">
        <v>1</v>
      </c>
      <c r="S3154" s="8">
        <f>Table3[[#This Row],[Harga]]*Table3[[#This Row],[Quantity]]</f>
        <v>21000</v>
      </c>
      <c r="T3154">
        <v>0</v>
      </c>
      <c r="U3154" s="8">
        <f>Table3[[#This Row],[Discount]]*Table3[[#This Row],[Revenue]]</f>
        <v>0</v>
      </c>
      <c r="V3154" s="8">
        <f>Table3[[#This Row],[Revenue]]-Table3[[#This Row],[Total Discount]]</f>
        <v>21000</v>
      </c>
    </row>
    <row r="3155" spans="1:22" x14ac:dyDescent="0.35">
      <c r="A3155">
        <v>3151</v>
      </c>
      <c r="B3155" t="s">
        <v>7011</v>
      </c>
      <c r="C3155" s="5">
        <v>42678</v>
      </c>
      <c r="D3155" s="6">
        <v>2016</v>
      </c>
      <c r="E3155" s="5" t="s">
        <v>23</v>
      </c>
      <c r="F3155" s="7">
        <v>4</v>
      </c>
      <c r="G3155" t="s">
        <v>35</v>
      </c>
      <c r="H3155" t="s">
        <v>25</v>
      </c>
      <c r="I3155" t="s">
        <v>5319</v>
      </c>
      <c r="J3155" t="s">
        <v>37</v>
      </c>
      <c r="K3155" t="s">
        <v>283</v>
      </c>
      <c r="L3155">
        <v>97405</v>
      </c>
      <c r="M3155" t="s">
        <v>7012</v>
      </c>
      <c r="N3155" t="s">
        <v>40</v>
      </c>
      <c r="O3155" t="s">
        <v>790</v>
      </c>
      <c r="P3155" t="s">
        <v>7013</v>
      </c>
      <c r="Q3155" s="8">
        <v>18000</v>
      </c>
      <c r="R3155">
        <v>7</v>
      </c>
      <c r="S3155" s="8">
        <f>Table3[[#This Row],[Harga]]*Table3[[#This Row],[Quantity]]</f>
        <v>126000</v>
      </c>
      <c r="T3155">
        <v>0.2</v>
      </c>
      <c r="U3155" s="8">
        <f>Table3[[#This Row],[Discount]]*Table3[[#This Row],[Revenue]]</f>
        <v>25200</v>
      </c>
      <c r="V3155" s="8">
        <f>Table3[[#This Row],[Revenue]]-Table3[[#This Row],[Total Discount]]</f>
        <v>100800</v>
      </c>
    </row>
    <row r="3156" spans="1:22" x14ac:dyDescent="0.35">
      <c r="A3156">
        <v>3152</v>
      </c>
      <c r="B3156" t="s">
        <v>7014</v>
      </c>
      <c r="C3156" s="5">
        <v>41893</v>
      </c>
      <c r="D3156" s="6">
        <v>2014</v>
      </c>
      <c r="E3156" s="5" t="s">
        <v>111</v>
      </c>
      <c r="F3156" s="7">
        <v>11</v>
      </c>
      <c r="G3156" t="s">
        <v>35</v>
      </c>
      <c r="H3156" t="s">
        <v>25</v>
      </c>
      <c r="I3156" t="s">
        <v>5850</v>
      </c>
      <c r="J3156" t="s">
        <v>27</v>
      </c>
      <c r="K3156" t="s">
        <v>274</v>
      </c>
      <c r="L3156">
        <v>93030</v>
      </c>
      <c r="M3156" t="s">
        <v>5047</v>
      </c>
      <c r="N3156" t="s">
        <v>30</v>
      </c>
      <c r="O3156" t="s">
        <v>55</v>
      </c>
      <c r="P3156" t="s">
        <v>5048</v>
      </c>
      <c r="Q3156" s="8">
        <v>86000</v>
      </c>
      <c r="R3156">
        <v>3</v>
      </c>
      <c r="S3156" s="8">
        <f>Table3[[#This Row],[Harga]]*Table3[[#This Row],[Quantity]]</f>
        <v>258000</v>
      </c>
      <c r="T3156">
        <v>0</v>
      </c>
      <c r="U3156" s="8">
        <f>Table3[[#This Row],[Discount]]*Table3[[#This Row],[Revenue]]</f>
        <v>0</v>
      </c>
      <c r="V3156" s="8">
        <f>Table3[[#This Row],[Revenue]]-Table3[[#This Row],[Total Discount]]</f>
        <v>258000</v>
      </c>
    </row>
    <row r="3157" spans="1:22" x14ac:dyDescent="0.35">
      <c r="A3157">
        <v>3153</v>
      </c>
      <c r="B3157" t="s">
        <v>7015</v>
      </c>
      <c r="C3157" s="5">
        <v>42782</v>
      </c>
      <c r="D3157" s="6">
        <v>2017</v>
      </c>
      <c r="E3157" s="5" t="s">
        <v>344</v>
      </c>
      <c r="F3157" s="7">
        <v>16</v>
      </c>
      <c r="G3157" t="s">
        <v>24</v>
      </c>
      <c r="H3157" t="s">
        <v>25</v>
      </c>
      <c r="I3157" t="s">
        <v>1155</v>
      </c>
      <c r="J3157" t="s">
        <v>37</v>
      </c>
      <c r="K3157" t="s">
        <v>227</v>
      </c>
      <c r="L3157">
        <v>6824</v>
      </c>
      <c r="M3157" t="s">
        <v>6896</v>
      </c>
      <c r="N3157" t="s">
        <v>40</v>
      </c>
      <c r="O3157" t="s">
        <v>84</v>
      </c>
      <c r="P3157" t="s">
        <v>6897</v>
      </c>
      <c r="Q3157" s="8">
        <v>773000</v>
      </c>
      <c r="R3157">
        <v>3</v>
      </c>
      <c r="S3157" s="8">
        <f>Table3[[#This Row],[Harga]]*Table3[[#This Row],[Quantity]]</f>
        <v>2319000</v>
      </c>
      <c r="T3157">
        <v>0</v>
      </c>
      <c r="U3157" s="8">
        <f>Table3[[#This Row],[Discount]]*Table3[[#This Row],[Revenue]]</f>
        <v>0</v>
      </c>
      <c r="V3157" s="8">
        <f>Table3[[#This Row],[Revenue]]-Table3[[#This Row],[Total Discount]]</f>
        <v>2319000</v>
      </c>
    </row>
    <row r="3158" spans="1:22" x14ac:dyDescent="0.35">
      <c r="A3158">
        <v>3154</v>
      </c>
      <c r="B3158" t="s">
        <v>7016</v>
      </c>
      <c r="C3158" s="5">
        <v>41967</v>
      </c>
      <c r="D3158" s="6">
        <v>2014</v>
      </c>
      <c r="E3158" s="5" t="s">
        <v>23</v>
      </c>
      <c r="F3158" s="7">
        <v>24</v>
      </c>
      <c r="G3158" t="s">
        <v>24</v>
      </c>
      <c r="H3158" t="s">
        <v>25</v>
      </c>
      <c r="I3158" t="s">
        <v>1155</v>
      </c>
      <c r="J3158" t="s">
        <v>37</v>
      </c>
      <c r="K3158" t="s">
        <v>420</v>
      </c>
      <c r="L3158">
        <v>49201</v>
      </c>
      <c r="M3158" t="s">
        <v>308</v>
      </c>
      <c r="N3158" t="s">
        <v>40</v>
      </c>
      <c r="O3158" t="s">
        <v>96</v>
      </c>
      <c r="P3158" t="s">
        <v>309</v>
      </c>
      <c r="Q3158" s="8">
        <v>76000</v>
      </c>
      <c r="R3158">
        <v>4</v>
      </c>
      <c r="S3158" s="8">
        <f>Table3[[#This Row],[Harga]]*Table3[[#This Row],[Quantity]]</f>
        <v>304000</v>
      </c>
      <c r="T3158">
        <v>0</v>
      </c>
      <c r="U3158" s="8">
        <f>Table3[[#This Row],[Discount]]*Table3[[#This Row],[Revenue]]</f>
        <v>0</v>
      </c>
      <c r="V3158" s="8">
        <f>Table3[[#This Row],[Revenue]]-Table3[[#This Row],[Total Discount]]</f>
        <v>304000</v>
      </c>
    </row>
    <row r="3159" spans="1:22" x14ac:dyDescent="0.35">
      <c r="A3159">
        <v>3155</v>
      </c>
      <c r="B3159" t="s">
        <v>7017</v>
      </c>
      <c r="C3159" s="5">
        <v>43064</v>
      </c>
      <c r="D3159" s="6">
        <v>2017</v>
      </c>
      <c r="E3159" s="5" t="s">
        <v>23</v>
      </c>
      <c r="F3159" s="7">
        <v>25</v>
      </c>
      <c r="G3159" t="s">
        <v>35</v>
      </c>
      <c r="H3159" t="s">
        <v>25</v>
      </c>
      <c r="I3159" t="s">
        <v>2580</v>
      </c>
      <c r="J3159" t="s">
        <v>37</v>
      </c>
      <c r="K3159" t="s">
        <v>545</v>
      </c>
      <c r="L3159">
        <v>92677</v>
      </c>
      <c r="M3159" t="s">
        <v>5437</v>
      </c>
      <c r="N3159" t="s">
        <v>135</v>
      </c>
      <c r="O3159" t="s">
        <v>136</v>
      </c>
      <c r="P3159" t="s">
        <v>5438</v>
      </c>
      <c r="Q3159" s="8">
        <v>72000</v>
      </c>
      <c r="R3159">
        <v>5</v>
      </c>
      <c r="S3159" s="8">
        <f>Table3[[#This Row],[Harga]]*Table3[[#This Row],[Quantity]]</f>
        <v>360000</v>
      </c>
      <c r="T3159">
        <v>0.2</v>
      </c>
      <c r="U3159" s="8">
        <f>Table3[[#This Row],[Discount]]*Table3[[#This Row],[Revenue]]</f>
        <v>72000</v>
      </c>
      <c r="V3159" s="8">
        <f>Table3[[#This Row],[Revenue]]-Table3[[#This Row],[Total Discount]]</f>
        <v>288000</v>
      </c>
    </row>
    <row r="3160" spans="1:22" x14ac:dyDescent="0.35">
      <c r="A3160">
        <v>3156</v>
      </c>
      <c r="B3160" t="s">
        <v>7018</v>
      </c>
      <c r="C3160" s="5">
        <v>43006</v>
      </c>
      <c r="D3160" s="6">
        <v>2017</v>
      </c>
      <c r="E3160" s="5" t="s">
        <v>111</v>
      </c>
      <c r="F3160" s="7">
        <v>28</v>
      </c>
      <c r="G3160" t="s">
        <v>35</v>
      </c>
      <c r="H3160" t="s">
        <v>139</v>
      </c>
      <c r="I3160" t="s">
        <v>659</v>
      </c>
      <c r="J3160" t="s">
        <v>37</v>
      </c>
      <c r="K3160" t="s">
        <v>329</v>
      </c>
      <c r="L3160">
        <v>32216</v>
      </c>
      <c r="M3160" t="s">
        <v>1297</v>
      </c>
      <c r="N3160" t="s">
        <v>40</v>
      </c>
      <c r="O3160" t="s">
        <v>63</v>
      </c>
      <c r="P3160" t="s">
        <v>1298</v>
      </c>
      <c r="Q3160" s="8">
        <v>11000</v>
      </c>
      <c r="R3160">
        <v>2</v>
      </c>
      <c r="S3160" s="8">
        <f>Table3[[#This Row],[Harga]]*Table3[[#This Row],[Quantity]]</f>
        <v>22000</v>
      </c>
      <c r="T3160">
        <v>0.2</v>
      </c>
      <c r="U3160" s="8">
        <f>Table3[[#This Row],[Discount]]*Table3[[#This Row],[Revenue]]</f>
        <v>4400</v>
      </c>
      <c r="V3160" s="8">
        <f>Table3[[#This Row],[Revenue]]-Table3[[#This Row],[Total Discount]]</f>
        <v>17600</v>
      </c>
    </row>
    <row r="3161" spans="1:22" x14ac:dyDescent="0.35">
      <c r="A3161">
        <v>3157</v>
      </c>
      <c r="B3161" t="s">
        <v>7019</v>
      </c>
      <c r="C3161" s="5">
        <v>41925</v>
      </c>
      <c r="D3161" s="6">
        <v>2014</v>
      </c>
      <c r="E3161" s="5" t="s">
        <v>44</v>
      </c>
      <c r="F3161" s="7">
        <v>13</v>
      </c>
      <c r="G3161" t="s">
        <v>24</v>
      </c>
      <c r="H3161" t="s">
        <v>25</v>
      </c>
      <c r="I3161" t="s">
        <v>1235</v>
      </c>
      <c r="J3161" t="s">
        <v>37</v>
      </c>
      <c r="K3161" t="s">
        <v>369</v>
      </c>
      <c r="L3161">
        <v>10550</v>
      </c>
      <c r="M3161" t="s">
        <v>5464</v>
      </c>
      <c r="N3161" t="s">
        <v>40</v>
      </c>
      <c r="O3161" t="s">
        <v>71</v>
      </c>
      <c r="P3161" t="s">
        <v>5465</v>
      </c>
      <c r="Q3161" s="8">
        <v>8000</v>
      </c>
      <c r="R3161">
        <v>3</v>
      </c>
      <c r="S3161" s="8">
        <f>Table3[[#This Row],[Harga]]*Table3[[#This Row],[Quantity]]</f>
        <v>24000</v>
      </c>
      <c r="T3161">
        <v>0.2</v>
      </c>
      <c r="U3161" s="8">
        <f>Table3[[#This Row],[Discount]]*Table3[[#This Row],[Revenue]]</f>
        <v>4800</v>
      </c>
      <c r="V3161" s="8">
        <f>Table3[[#This Row],[Revenue]]-Table3[[#This Row],[Total Discount]]</f>
        <v>19200</v>
      </c>
    </row>
    <row r="3162" spans="1:22" x14ac:dyDescent="0.35">
      <c r="A3162">
        <v>3158</v>
      </c>
      <c r="B3162" t="s">
        <v>7020</v>
      </c>
      <c r="C3162" s="5">
        <v>41793</v>
      </c>
      <c r="D3162" s="6">
        <v>2014</v>
      </c>
      <c r="E3162" s="5" t="s">
        <v>34</v>
      </c>
      <c r="F3162" s="7">
        <v>3</v>
      </c>
      <c r="G3162" t="s">
        <v>67</v>
      </c>
      <c r="H3162" t="s">
        <v>25</v>
      </c>
      <c r="I3162" t="s">
        <v>852</v>
      </c>
      <c r="J3162" t="s">
        <v>75</v>
      </c>
      <c r="K3162" t="s">
        <v>133</v>
      </c>
      <c r="L3162">
        <v>48640</v>
      </c>
      <c r="M3162" t="s">
        <v>6969</v>
      </c>
      <c r="N3162" t="s">
        <v>40</v>
      </c>
      <c r="O3162" t="s">
        <v>143</v>
      </c>
      <c r="P3162" t="s">
        <v>6970</v>
      </c>
      <c r="Q3162" s="8">
        <v>23000</v>
      </c>
      <c r="R3162">
        <v>2</v>
      </c>
      <c r="S3162" s="8">
        <f>Table3[[#This Row],[Harga]]*Table3[[#This Row],[Quantity]]</f>
        <v>46000</v>
      </c>
      <c r="T3162">
        <v>0</v>
      </c>
      <c r="U3162" s="8">
        <f>Table3[[#This Row],[Discount]]*Table3[[#This Row],[Revenue]]</f>
        <v>0</v>
      </c>
      <c r="V3162" s="8">
        <f>Table3[[#This Row],[Revenue]]-Table3[[#This Row],[Total Discount]]</f>
        <v>46000</v>
      </c>
    </row>
    <row r="3163" spans="1:22" x14ac:dyDescent="0.35">
      <c r="A3163">
        <v>3159</v>
      </c>
      <c r="B3163" t="s">
        <v>7021</v>
      </c>
      <c r="C3163" s="5">
        <v>41807</v>
      </c>
      <c r="D3163" s="6">
        <v>2014</v>
      </c>
      <c r="E3163" s="5" t="s">
        <v>34</v>
      </c>
      <c r="F3163" s="7">
        <v>17</v>
      </c>
      <c r="G3163" t="s">
        <v>51</v>
      </c>
      <c r="H3163" t="s">
        <v>25</v>
      </c>
      <c r="I3163" t="s">
        <v>3039</v>
      </c>
      <c r="J3163" t="s">
        <v>27</v>
      </c>
      <c r="K3163" t="s">
        <v>222</v>
      </c>
      <c r="L3163">
        <v>19711</v>
      </c>
      <c r="M3163" t="s">
        <v>6606</v>
      </c>
      <c r="N3163" t="s">
        <v>135</v>
      </c>
      <c r="O3163" t="s">
        <v>567</v>
      </c>
      <c r="P3163" t="s">
        <v>6607</v>
      </c>
      <c r="Q3163" s="8">
        <v>33000</v>
      </c>
      <c r="R3163">
        <v>3</v>
      </c>
      <c r="S3163" s="8">
        <f>Table3[[#This Row],[Harga]]*Table3[[#This Row],[Quantity]]</f>
        <v>99000</v>
      </c>
      <c r="T3163">
        <v>0</v>
      </c>
      <c r="U3163" s="8">
        <f>Table3[[#This Row],[Discount]]*Table3[[#This Row],[Revenue]]</f>
        <v>0</v>
      </c>
      <c r="V3163" s="8">
        <f>Table3[[#This Row],[Revenue]]-Table3[[#This Row],[Total Discount]]</f>
        <v>99000</v>
      </c>
    </row>
    <row r="3164" spans="1:22" x14ac:dyDescent="0.35">
      <c r="A3164">
        <v>3160</v>
      </c>
      <c r="B3164" t="s">
        <v>7022</v>
      </c>
      <c r="C3164" s="5">
        <v>42306</v>
      </c>
      <c r="D3164" s="6">
        <v>2015</v>
      </c>
      <c r="E3164" s="5" t="s">
        <v>44</v>
      </c>
      <c r="F3164" s="7">
        <v>29</v>
      </c>
      <c r="G3164" t="s">
        <v>67</v>
      </c>
      <c r="H3164" t="s">
        <v>139</v>
      </c>
      <c r="I3164" t="s">
        <v>1145</v>
      </c>
      <c r="J3164" t="s">
        <v>37</v>
      </c>
      <c r="K3164" t="s">
        <v>274</v>
      </c>
      <c r="L3164">
        <v>94109</v>
      </c>
      <c r="M3164" t="s">
        <v>2199</v>
      </c>
      <c r="N3164" t="s">
        <v>40</v>
      </c>
      <c r="O3164" t="s">
        <v>63</v>
      </c>
      <c r="P3164" t="s">
        <v>2200</v>
      </c>
      <c r="Q3164" s="8">
        <v>47000</v>
      </c>
      <c r="R3164">
        <v>5</v>
      </c>
      <c r="S3164" s="8">
        <f>Table3[[#This Row],[Harga]]*Table3[[#This Row],[Quantity]]</f>
        <v>235000</v>
      </c>
      <c r="T3164">
        <v>0</v>
      </c>
      <c r="U3164" s="8">
        <f>Table3[[#This Row],[Discount]]*Table3[[#This Row],[Revenue]]</f>
        <v>0</v>
      </c>
      <c r="V3164" s="8">
        <f>Table3[[#This Row],[Revenue]]-Table3[[#This Row],[Total Discount]]</f>
        <v>235000</v>
      </c>
    </row>
    <row r="3165" spans="1:22" x14ac:dyDescent="0.35">
      <c r="A3165">
        <v>3161</v>
      </c>
      <c r="B3165" t="s">
        <v>7023</v>
      </c>
      <c r="C3165" s="5">
        <v>41659</v>
      </c>
      <c r="D3165" s="6">
        <v>2014</v>
      </c>
      <c r="E3165" s="5" t="s">
        <v>115</v>
      </c>
      <c r="F3165" s="7">
        <v>20</v>
      </c>
      <c r="G3165" t="s">
        <v>35</v>
      </c>
      <c r="H3165" t="s">
        <v>105</v>
      </c>
      <c r="I3165" t="s">
        <v>933</v>
      </c>
      <c r="J3165" t="s">
        <v>27</v>
      </c>
      <c r="K3165" t="s">
        <v>46</v>
      </c>
      <c r="L3165">
        <v>48185</v>
      </c>
      <c r="M3165" t="s">
        <v>4288</v>
      </c>
      <c r="N3165" t="s">
        <v>40</v>
      </c>
      <c r="O3165" t="s">
        <v>84</v>
      </c>
      <c r="P3165" t="s">
        <v>4289</v>
      </c>
      <c r="Q3165" s="8">
        <v>56000</v>
      </c>
      <c r="R3165">
        <v>1</v>
      </c>
      <c r="S3165" s="8">
        <f>Table3[[#This Row],[Harga]]*Table3[[#This Row],[Quantity]]</f>
        <v>56000</v>
      </c>
      <c r="T3165">
        <v>0</v>
      </c>
      <c r="U3165" s="8">
        <f>Table3[[#This Row],[Discount]]*Table3[[#This Row],[Revenue]]</f>
        <v>0</v>
      </c>
      <c r="V3165" s="8">
        <f>Table3[[#This Row],[Revenue]]-Table3[[#This Row],[Total Discount]]</f>
        <v>56000</v>
      </c>
    </row>
    <row r="3166" spans="1:22" x14ac:dyDescent="0.35">
      <c r="A3166">
        <v>3162</v>
      </c>
      <c r="B3166" t="s">
        <v>7024</v>
      </c>
      <c r="C3166" s="5">
        <v>41831</v>
      </c>
      <c r="D3166" s="6">
        <v>2014</v>
      </c>
      <c r="E3166" s="5" t="s">
        <v>104</v>
      </c>
      <c r="F3166" s="7">
        <v>11</v>
      </c>
      <c r="G3166" t="s">
        <v>24</v>
      </c>
      <c r="H3166" t="s">
        <v>139</v>
      </c>
      <c r="I3166" t="s">
        <v>4736</v>
      </c>
      <c r="J3166" t="s">
        <v>27</v>
      </c>
      <c r="K3166" t="s">
        <v>69</v>
      </c>
      <c r="L3166">
        <v>10011</v>
      </c>
      <c r="M3166" t="s">
        <v>1897</v>
      </c>
      <c r="N3166" t="s">
        <v>40</v>
      </c>
      <c r="O3166" t="s">
        <v>63</v>
      </c>
      <c r="P3166" t="s">
        <v>1898</v>
      </c>
      <c r="Q3166" s="8">
        <v>30000</v>
      </c>
      <c r="R3166">
        <v>4</v>
      </c>
      <c r="S3166" s="8">
        <f>Table3[[#This Row],[Harga]]*Table3[[#This Row],[Quantity]]</f>
        <v>120000</v>
      </c>
      <c r="T3166">
        <v>0</v>
      </c>
      <c r="U3166" s="8">
        <f>Table3[[#This Row],[Discount]]*Table3[[#This Row],[Revenue]]</f>
        <v>0</v>
      </c>
      <c r="V3166" s="8">
        <f>Table3[[#This Row],[Revenue]]-Table3[[#This Row],[Total Discount]]</f>
        <v>120000</v>
      </c>
    </row>
    <row r="3167" spans="1:22" x14ac:dyDescent="0.35">
      <c r="A3167">
        <v>3163</v>
      </c>
      <c r="B3167" t="s">
        <v>7025</v>
      </c>
      <c r="C3167" s="5">
        <v>42612</v>
      </c>
      <c r="D3167" s="6">
        <v>2016</v>
      </c>
      <c r="E3167" s="5" t="s">
        <v>93</v>
      </c>
      <c r="F3167" s="7">
        <v>30</v>
      </c>
      <c r="G3167" t="s">
        <v>67</v>
      </c>
      <c r="H3167" t="s">
        <v>139</v>
      </c>
      <c r="I3167" t="s">
        <v>4546</v>
      </c>
      <c r="J3167" t="s">
        <v>27</v>
      </c>
      <c r="K3167" t="s">
        <v>227</v>
      </c>
      <c r="L3167">
        <v>90008</v>
      </c>
      <c r="M3167" t="s">
        <v>6277</v>
      </c>
      <c r="N3167" t="s">
        <v>30</v>
      </c>
      <c r="O3167" t="s">
        <v>55</v>
      </c>
      <c r="P3167" t="s">
        <v>6278</v>
      </c>
      <c r="Q3167" s="8">
        <v>71000</v>
      </c>
      <c r="R3167">
        <v>4</v>
      </c>
      <c r="S3167" s="8">
        <f>Table3[[#This Row],[Harga]]*Table3[[#This Row],[Quantity]]</f>
        <v>284000</v>
      </c>
      <c r="T3167">
        <v>0</v>
      </c>
      <c r="U3167" s="8">
        <f>Table3[[#This Row],[Discount]]*Table3[[#This Row],[Revenue]]</f>
        <v>0</v>
      </c>
      <c r="V3167" s="8">
        <f>Table3[[#This Row],[Revenue]]-Table3[[#This Row],[Total Discount]]</f>
        <v>284000</v>
      </c>
    </row>
    <row r="3168" spans="1:22" x14ac:dyDescent="0.35">
      <c r="A3168">
        <v>3164</v>
      </c>
      <c r="B3168" t="s">
        <v>7026</v>
      </c>
      <c r="C3168" s="5">
        <v>43013</v>
      </c>
      <c r="D3168" s="6">
        <v>2017</v>
      </c>
      <c r="E3168" s="5" t="s">
        <v>44</v>
      </c>
      <c r="F3168" s="7">
        <v>5</v>
      </c>
      <c r="G3168" t="s">
        <v>51</v>
      </c>
      <c r="H3168" t="s">
        <v>25</v>
      </c>
      <c r="I3168" t="s">
        <v>2467</v>
      </c>
      <c r="J3168" t="s">
        <v>37</v>
      </c>
      <c r="K3168" t="s">
        <v>222</v>
      </c>
      <c r="L3168">
        <v>10035</v>
      </c>
      <c r="M3168" t="s">
        <v>7027</v>
      </c>
      <c r="N3168" t="s">
        <v>135</v>
      </c>
      <c r="O3168" t="s">
        <v>136</v>
      </c>
      <c r="P3168" t="s">
        <v>7028</v>
      </c>
      <c r="Q3168" s="8">
        <v>88000</v>
      </c>
      <c r="R3168">
        <v>4</v>
      </c>
      <c r="S3168" s="8">
        <f>Table3[[#This Row],[Harga]]*Table3[[#This Row],[Quantity]]</f>
        <v>352000</v>
      </c>
      <c r="T3168">
        <v>0</v>
      </c>
      <c r="U3168" s="8">
        <f>Table3[[#This Row],[Discount]]*Table3[[#This Row],[Revenue]]</f>
        <v>0</v>
      </c>
      <c r="V3168" s="8">
        <f>Table3[[#This Row],[Revenue]]-Table3[[#This Row],[Total Discount]]</f>
        <v>352000</v>
      </c>
    </row>
    <row r="3169" spans="1:22" x14ac:dyDescent="0.35">
      <c r="A3169">
        <v>3165</v>
      </c>
      <c r="B3169" t="s">
        <v>7029</v>
      </c>
      <c r="C3169" s="5">
        <v>42735</v>
      </c>
      <c r="D3169" s="6">
        <v>2016</v>
      </c>
      <c r="E3169" s="5" t="s">
        <v>66</v>
      </c>
      <c r="F3169" s="7">
        <v>31</v>
      </c>
      <c r="G3169" t="s">
        <v>67</v>
      </c>
      <c r="H3169" t="s">
        <v>139</v>
      </c>
      <c r="I3169" t="s">
        <v>3039</v>
      </c>
      <c r="J3169" t="s">
        <v>27</v>
      </c>
      <c r="K3169" t="s">
        <v>76</v>
      </c>
      <c r="L3169">
        <v>43130</v>
      </c>
      <c r="M3169" t="s">
        <v>6258</v>
      </c>
      <c r="N3169" t="s">
        <v>40</v>
      </c>
      <c r="O3169" t="s">
        <v>84</v>
      </c>
      <c r="P3169" t="s">
        <v>6259</v>
      </c>
      <c r="Q3169" s="8">
        <v>245000</v>
      </c>
      <c r="R3169">
        <v>4</v>
      </c>
      <c r="S3169" s="8">
        <f>Table3[[#This Row],[Harga]]*Table3[[#This Row],[Quantity]]</f>
        <v>980000</v>
      </c>
      <c r="T3169">
        <v>0.2</v>
      </c>
      <c r="U3169" s="8">
        <f>Table3[[#This Row],[Discount]]*Table3[[#This Row],[Revenue]]</f>
        <v>196000</v>
      </c>
      <c r="V3169" s="8">
        <f>Table3[[#This Row],[Revenue]]-Table3[[#This Row],[Total Discount]]</f>
        <v>784000</v>
      </c>
    </row>
    <row r="3170" spans="1:22" x14ac:dyDescent="0.35">
      <c r="A3170">
        <v>3166</v>
      </c>
      <c r="B3170" t="s">
        <v>7030</v>
      </c>
      <c r="C3170" s="5">
        <v>42070</v>
      </c>
      <c r="D3170" s="6">
        <v>2015</v>
      </c>
      <c r="E3170" s="5" t="s">
        <v>159</v>
      </c>
      <c r="F3170" s="7">
        <v>7</v>
      </c>
      <c r="G3170" t="s">
        <v>67</v>
      </c>
      <c r="H3170" t="s">
        <v>131</v>
      </c>
      <c r="I3170" t="s">
        <v>4248</v>
      </c>
      <c r="J3170" t="s">
        <v>75</v>
      </c>
      <c r="K3170" t="s">
        <v>69</v>
      </c>
      <c r="L3170">
        <v>19711</v>
      </c>
      <c r="M3170" t="s">
        <v>575</v>
      </c>
      <c r="N3170" t="s">
        <v>135</v>
      </c>
      <c r="O3170" t="s">
        <v>162</v>
      </c>
      <c r="P3170" t="s">
        <v>576</v>
      </c>
      <c r="Q3170" s="8">
        <v>80000</v>
      </c>
      <c r="R3170">
        <v>3</v>
      </c>
      <c r="S3170" s="8">
        <f>Table3[[#This Row],[Harga]]*Table3[[#This Row],[Quantity]]</f>
        <v>240000</v>
      </c>
      <c r="T3170">
        <v>0</v>
      </c>
      <c r="U3170" s="8">
        <f>Table3[[#This Row],[Discount]]*Table3[[#This Row],[Revenue]]</f>
        <v>0</v>
      </c>
      <c r="V3170" s="8">
        <f>Table3[[#This Row],[Revenue]]-Table3[[#This Row],[Total Discount]]</f>
        <v>240000</v>
      </c>
    </row>
    <row r="3171" spans="1:22" x14ac:dyDescent="0.35">
      <c r="A3171">
        <v>3167</v>
      </c>
      <c r="B3171" t="s">
        <v>7031</v>
      </c>
      <c r="C3171" s="5">
        <v>43028</v>
      </c>
      <c r="D3171" s="6">
        <v>2017</v>
      </c>
      <c r="E3171" s="5" t="s">
        <v>44</v>
      </c>
      <c r="F3171" s="7">
        <v>20</v>
      </c>
      <c r="G3171" t="s">
        <v>24</v>
      </c>
      <c r="H3171" t="s">
        <v>139</v>
      </c>
      <c r="I3171" t="s">
        <v>282</v>
      </c>
      <c r="J3171" t="s">
        <v>75</v>
      </c>
      <c r="K3171" t="s">
        <v>283</v>
      </c>
      <c r="L3171">
        <v>10024</v>
      </c>
      <c r="M3171" t="s">
        <v>7032</v>
      </c>
      <c r="N3171" t="s">
        <v>40</v>
      </c>
      <c r="O3171" t="s">
        <v>41</v>
      </c>
      <c r="P3171" t="s">
        <v>7033</v>
      </c>
      <c r="Q3171" s="8">
        <v>25000</v>
      </c>
      <c r="R3171">
        <v>5</v>
      </c>
      <c r="S3171" s="8">
        <f>Table3[[#This Row],[Harga]]*Table3[[#This Row],[Quantity]]</f>
        <v>125000</v>
      </c>
      <c r="T3171">
        <v>0</v>
      </c>
      <c r="U3171" s="8">
        <f>Table3[[#This Row],[Discount]]*Table3[[#This Row],[Revenue]]</f>
        <v>0</v>
      </c>
      <c r="V3171" s="8">
        <f>Table3[[#This Row],[Revenue]]-Table3[[#This Row],[Total Discount]]</f>
        <v>125000</v>
      </c>
    </row>
    <row r="3172" spans="1:22" x14ac:dyDescent="0.35">
      <c r="A3172">
        <v>3168</v>
      </c>
      <c r="B3172" t="s">
        <v>7034</v>
      </c>
      <c r="C3172" s="5">
        <v>42125</v>
      </c>
      <c r="D3172" s="6">
        <v>2015</v>
      </c>
      <c r="E3172" s="5" t="s">
        <v>87</v>
      </c>
      <c r="F3172" s="7">
        <v>1</v>
      </c>
      <c r="G3172" t="s">
        <v>35</v>
      </c>
      <c r="H3172" t="s">
        <v>105</v>
      </c>
      <c r="I3172" t="s">
        <v>679</v>
      </c>
      <c r="J3172" t="s">
        <v>27</v>
      </c>
      <c r="K3172" t="s">
        <v>193</v>
      </c>
      <c r="L3172">
        <v>94109</v>
      </c>
      <c r="M3172" t="s">
        <v>3346</v>
      </c>
      <c r="N3172" t="s">
        <v>40</v>
      </c>
      <c r="O3172" t="s">
        <v>71</v>
      </c>
      <c r="P3172" t="s">
        <v>3347</v>
      </c>
      <c r="Q3172" s="8">
        <v>86000</v>
      </c>
      <c r="R3172">
        <v>1</v>
      </c>
      <c r="S3172" s="8">
        <f>Table3[[#This Row],[Harga]]*Table3[[#This Row],[Quantity]]</f>
        <v>86000</v>
      </c>
      <c r="T3172">
        <v>0.2</v>
      </c>
      <c r="U3172" s="8">
        <f>Table3[[#This Row],[Discount]]*Table3[[#This Row],[Revenue]]</f>
        <v>17200</v>
      </c>
      <c r="V3172" s="8">
        <f>Table3[[#This Row],[Revenue]]-Table3[[#This Row],[Total Discount]]</f>
        <v>68800</v>
      </c>
    </row>
    <row r="3173" spans="1:22" x14ac:dyDescent="0.35">
      <c r="A3173">
        <v>3169</v>
      </c>
      <c r="B3173" t="s">
        <v>7035</v>
      </c>
      <c r="C3173" s="5">
        <v>42981</v>
      </c>
      <c r="D3173" s="6">
        <v>2017</v>
      </c>
      <c r="E3173" s="5" t="s">
        <v>111</v>
      </c>
      <c r="F3173" s="7">
        <v>3</v>
      </c>
      <c r="G3173" t="s">
        <v>51</v>
      </c>
      <c r="H3173" t="s">
        <v>25</v>
      </c>
      <c r="I3173" t="s">
        <v>733</v>
      </c>
      <c r="J3173" t="s">
        <v>27</v>
      </c>
      <c r="K3173" t="s">
        <v>69</v>
      </c>
      <c r="L3173">
        <v>75217</v>
      </c>
      <c r="M3173" t="s">
        <v>7036</v>
      </c>
      <c r="N3173" t="s">
        <v>30</v>
      </c>
      <c r="O3173" t="s">
        <v>55</v>
      </c>
      <c r="P3173" t="s">
        <v>7037</v>
      </c>
      <c r="Q3173" s="8">
        <v>109000</v>
      </c>
      <c r="R3173">
        <v>5</v>
      </c>
      <c r="S3173" s="8">
        <f>Table3[[#This Row],[Harga]]*Table3[[#This Row],[Quantity]]</f>
        <v>545000</v>
      </c>
      <c r="T3173">
        <v>0.6</v>
      </c>
      <c r="U3173" s="8">
        <f>Table3[[#This Row],[Discount]]*Table3[[#This Row],[Revenue]]</f>
        <v>327000</v>
      </c>
      <c r="V3173" s="8">
        <f>Table3[[#This Row],[Revenue]]-Table3[[#This Row],[Total Discount]]</f>
        <v>218000</v>
      </c>
    </row>
    <row r="3174" spans="1:22" x14ac:dyDescent="0.35">
      <c r="A3174">
        <v>3170</v>
      </c>
      <c r="B3174" t="s">
        <v>7038</v>
      </c>
      <c r="C3174" s="5">
        <v>43042</v>
      </c>
      <c r="D3174" s="6">
        <v>2017</v>
      </c>
      <c r="E3174" s="5" t="s">
        <v>23</v>
      </c>
      <c r="F3174" s="7">
        <v>3</v>
      </c>
      <c r="G3174" t="s">
        <v>35</v>
      </c>
      <c r="H3174" t="s">
        <v>25</v>
      </c>
      <c r="I3174" t="s">
        <v>4155</v>
      </c>
      <c r="J3174" t="s">
        <v>37</v>
      </c>
      <c r="K3174" t="s">
        <v>283</v>
      </c>
      <c r="L3174">
        <v>33178</v>
      </c>
      <c r="M3174" t="s">
        <v>2713</v>
      </c>
      <c r="N3174" t="s">
        <v>135</v>
      </c>
      <c r="O3174" t="s">
        <v>136</v>
      </c>
      <c r="P3174" t="s">
        <v>2714</v>
      </c>
      <c r="Q3174" s="8">
        <v>678000</v>
      </c>
      <c r="R3174">
        <v>2</v>
      </c>
      <c r="S3174" s="8">
        <f>Table3[[#This Row],[Harga]]*Table3[[#This Row],[Quantity]]</f>
        <v>1356000</v>
      </c>
      <c r="T3174">
        <v>0.2</v>
      </c>
      <c r="U3174" s="8">
        <f>Table3[[#This Row],[Discount]]*Table3[[#This Row],[Revenue]]</f>
        <v>271200</v>
      </c>
      <c r="V3174" s="8">
        <f>Table3[[#This Row],[Revenue]]-Table3[[#This Row],[Total Discount]]</f>
        <v>1084800</v>
      </c>
    </row>
    <row r="3175" spans="1:22" x14ac:dyDescent="0.35">
      <c r="A3175">
        <v>3171</v>
      </c>
      <c r="B3175" t="s">
        <v>7039</v>
      </c>
      <c r="C3175" s="5">
        <v>42260</v>
      </c>
      <c r="D3175" s="6">
        <v>2015</v>
      </c>
      <c r="E3175" s="5" t="s">
        <v>111</v>
      </c>
      <c r="F3175" s="7">
        <v>13</v>
      </c>
      <c r="G3175" t="s">
        <v>24</v>
      </c>
      <c r="H3175" t="s">
        <v>25</v>
      </c>
      <c r="I3175" t="s">
        <v>4177</v>
      </c>
      <c r="J3175" t="s">
        <v>27</v>
      </c>
      <c r="K3175" t="s">
        <v>166</v>
      </c>
      <c r="L3175">
        <v>19120</v>
      </c>
      <c r="M3175" t="s">
        <v>7040</v>
      </c>
      <c r="N3175" t="s">
        <v>40</v>
      </c>
      <c r="O3175" t="s">
        <v>71</v>
      </c>
      <c r="P3175" t="s">
        <v>7041</v>
      </c>
      <c r="Q3175" s="8">
        <v>3000</v>
      </c>
      <c r="R3175">
        <v>1</v>
      </c>
      <c r="S3175" s="8">
        <f>Table3[[#This Row],[Harga]]*Table3[[#This Row],[Quantity]]</f>
        <v>3000</v>
      </c>
      <c r="T3175">
        <v>0.7</v>
      </c>
      <c r="U3175" s="8">
        <f>Table3[[#This Row],[Discount]]*Table3[[#This Row],[Revenue]]</f>
        <v>2100</v>
      </c>
      <c r="V3175" s="8">
        <f>Table3[[#This Row],[Revenue]]-Table3[[#This Row],[Total Discount]]</f>
        <v>900</v>
      </c>
    </row>
    <row r="3176" spans="1:22" x14ac:dyDescent="0.35">
      <c r="A3176">
        <v>3172</v>
      </c>
      <c r="B3176" t="s">
        <v>7042</v>
      </c>
      <c r="C3176" s="5">
        <v>42253</v>
      </c>
      <c r="D3176" s="6">
        <v>2015</v>
      </c>
      <c r="E3176" s="5" t="s">
        <v>111</v>
      </c>
      <c r="F3176" s="7">
        <v>6</v>
      </c>
      <c r="G3176" t="s">
        <v>67</v>
      </c>
      <c r="H3176" t="s">
        <v>139</v>
      </c>
      <c r="I3176" t="s">
        <v>197</v>
      </c>
      <c r="J3176" t="s">
        <v>37</v>
      </c>
      <c r="K3176" t="s">
        <v>127</v>
      </c>
      <c r="L3176">
        <v>10011</v>
      </c>
      <c r="M3176" t="s">
        <v>5468</v>
      </c>
      <c r="N3176" t="s">
        <v>40</v>
      </c>
      <c r="O3176" t="s">
        <v>78</v>
      </c>
      <c r="P3176" t="s">
        <v>5469</v>
      </c>
      <c r="Q3176" s="8">
        <v>17000</v>
      </c>
      <c r="R3176">
        <v>1</v>
      </c>
      <c r="S3176" s="8">
        <f>Table3[[#This Row],[Harga]]*Table3[[#This Row],[Quantity]]</f>
        <v>17000</v>
      </c>
      <c r="T3176">
        <v>0</v>
      </c>
      <c r="U3176" s="8">
        <f>Table3[[#This Row],[Discount]]*Table3[[#This Row],[Revenue]]</f>
        <v>0</v>
      </c>
      <c r="V3176" s="8">
        <f>Table3[[#This Row],[Revenue]]-Table3[[#This Row],[Total Discount]]</f>
        <v>17000</v>
      </c>
    </row>
    <row r="3177" spans="1:22" x14ac:dyDescent="0.35">
      <c r="A3177">
        <v>3173</v>
      </c>
      <c r="B3177" t="s">
        <v>7043</v>
      </c>
      <c r="C3177" s="5">
        <v>41918</v>
      </c>
      <c r="D3177" s="6">
        <v>2014</v>
      </c>
      <c r="E3177" s="5" t="s">
        <v>44</v>
      </c>
      <c r="F3177" s="7">
        <v>6</v>
      </c>
      <c r="G3177" t="s">
        <v>51</v>
      </c>
      <c r="H3177" t="s">
        <v>25</v>
      </c>
      <c r="I3177" t="s">
        <v>3110</v>
      </c>
      <c r="J3177" t="s">
        <v>27</v>
      </c>
      <c r="K3177" t="s">
        <v>545</v>
      </c>
      <c r="L3177">
        <v>19120</v>
      </c>
      <c r="M3177" t="s">
        <v>496</v>
      </c>
      <c r="N3177" t="s">
        <v>40</v>
      </c>
      <c r="O3177" t="s">
        <v>84</v>
      </c>
      <c r="P3177" t="s">
        <v>497</v>
      </c>
      <c r="Q3177" s="8">
        <v>84000</v>
      </c>
      <c r="R3177">
        <v>5</v>
      </c>
      <c r="S3177" s="8">
        <f>Table3[[#This Row],[Harga]]*Table3[[#This Row],[Quantity]]</f>
        <v>420000</v>
      </c>
      <c r="T3177">
        <v>0.2</v>
      </c>
      <c r="U3177" s="8">
        <f>Table3[[#This Row],[Discount]]*Table3[[#This Row],[Revenue]]</f>
        <v>84000</v>
      </c>
      <c r="V3177" s="8">
        <f>Table3[[#This Row],[Revenue]]-Table3[[#This Row],[Total Discount]]</f>
        <v>336000</v>
      </c>
    </row>
    <row r="3178" spans="1:22" x14ac:dyDescent="0.35">
      <c r="A3178">
        <v>3174</v>
      </c>
      <c r="B3178" t="s">
        <v>7044</v>
      </c>
      <c r="C3178" s="5">
        <v>42758</v>
      </c>
      <c r="D3178" s="6">
        <v>2017</v>
      </c>
      <c r="E3178" s="5" t="s">
        <v>115</v>
      </c>
      <c r="F3178" s="7">
        <v>23</v>
      </c>
      <c r="G3178" t="s">
        <v>51</v>
      </c>
      <c r="H3178" t="s">
        <v>25</v>
      </c>
      <c r="I3178" t="s">
        <v>1401</v>
      </c>
      <c r="J3178" t="s">
        <v>37</v>
      </c>
      <c r="K3178" t="s">
        <v>53</v>
      </c>
      <c r="L3178">
        <v>98103</v>
      </c>
      <c r="M3178" t="s">
        <v>3033</v>
      </c>
      <c r="N3178" t="s">
        <v>40</v>
      </c>
      <c r="O3178" t="s">
        <v>71</v>
      </c>
      <c r="P3178" t="s">
        <v>3034</v>
      </c>
      <c r="Q3178" s="8">
        <v>3000</v>
      </c>
      <c r="R3178">
        <v>5</v>
      </c>
      <c r="S3178" s="8">
        <f>Table3[[#This Row],[Harga]]*Table3[[#This Row],[Quantity]]</f>
        <v>15000</v>
      </c>
      <c r="T3178">
        <v>0.2</v>
      </c>
      <c r="U3178" s="8">
        <f>Table3[[#This Row],[Discount]]*Table3[[#This Row],[Revenue]]</f>
        <v>3000</v>
      </c>
      <c r="V3178" s="8">
        <f>Table3[[#This Row],[Revenue]]-Table3[[#This Row],[Total Discount]]</f>
        <v>12000</v>
      </c>
    </row>
    <row r="3179" spans="1:22" x14ac:dyDescent="0.35">
      <c r="A3179">
        <v>3175</v>
      </c>
      <c r="B3179" t="s">
        <v>7045</v>
      </c>
      <c r="C3179" s="5">
        <v>42348</v>
      </c>
      <c r="D3179" s="6">
        <v>2015</v>
      </c>
      <c r="E3179" s="5" t="s">
        <v>66</v>
      </c>
      <c r="F3179" s="7">
        <v>10</v>
      </c>
      <c r="G3179" t="s">
        <v>67</v>
      </c>
      <c r="H3179" t="s">
        <v>105</v>
      </c>
      <c r="I3179" t="s">
        <v>6342</v>
      </c>
      <c r="J3179" t="s">
        <v>75</v>
      </c>
      <c r="K3179" t="s">
        <v>28</v>
      </c>
      <c r="L3179">
        <v>90032</v>
      </c>
      <c r="M3179" t="s">
        <v>5329</v>
      </c>
      <c r="N3179" t="s">
        <v>40</v>
      </c>
      <c r="O3179" t="s">
        <v>96</v>
      </c>
      <c r="P3179" t="s">
        <v>5330</v>
      </c>
      <c r="Q3179" s="8">
        <v>57000</v>
      </c>
      <c r="R3179">
        <v>2</v>
      </c>
      <c r="S3179" s="8">
        <f>Table3[[#This Row],[Harga]]*Table3[[#This Row],[Quantity]]</f>
        <v>114000</v>
      </c>
      <c r="T3179">
        <v>0</v>
      </c>
      <c r="U3179" s="8">
        <f>Table3[[#This Row],[Discount]]*Table3[[#This Row],[Revenue]]</f>
        <v>0</v>
      </c>
      <c r="V3179" s="8">
        <f>Table3[[#This Row],[Revenue]]-Table3[[#This Row],[Total Discount]]</f>
        <v>114000</v>
      </c>
    </row>
    <row r="3180" spans="1:22" x14ac:dyDescent="0.35">
      <c r="A3180">
        <v>3176</v>
      </c>
      <c r="B3180" t="s">
        <v>7046</v>
      </c>
      <c r="C3180" s="5">
        <v>41968</v>
      </c>
      <c r="D3180" s="6">
        <v>2014</v>
      </c>
      <c r="E3180" s="5" t="s">
        <v>23</v>
      </c>
      <c r="F3180" s="7">
        <v>25</v>
      </c>
      <c r="G3180" t="s">
        <v>67</v>
      </c>
      <c r="H3180" t="s">
        <v>25</v>
      </c>
      <c r="I3180" t="s">
        <v>1665</v>
      </c>
      <c r="J3180" t="s">
        <v>27</v>
      </c>
      <c r="K3180" t="s">
        <v>38</v>
      </c>
      <c r="L3180">
        <v>97477</v>
      </c>
      <c r="M3180" t="s">
        <v>5277</v>
      </c>
      <c r="N3180" t="s">
        <v>40</v>
      </c>
      <c r="O3180" t="s">
        <v>96</v>
      </c>
      <c r="P3180" t="s">
        <v>5278</v>
      </c>
      <c r="Q3180" s="8">
        <v>55000</v>
      </c>
      <c r="R3180">
        <v>7</v>
      </c>
      <c r="S3180" s="8">
        <f>Table3[[#This Row],[Harga]]*Table3[[#This Row],[Quantity]]</f>
        <v>385000</v>
      </c>
      <c r="T3180">
        <v>0.2</v>
      </c>
      <c r="U3180" s="8">
        <f>Table3[[#This Row],[Discount]]*Table3[[#This Row],[Revenue]]</f>
        <v>77000</v>
      </c>
      <c r="V3180" s="8">
        <f>Table3[[#This Row],[Revenue]]-Table3[[#This Row],[Total Discount]]</f>
        <v>308000</v>
      </c>
    </row>
    <row r="3181" spans="1:22" x14ac:dyDescent="0.35">
      <c r="A3181">
        <v>3177</v>
      </c>
      <c r="B3181" t="s">
        <v>7047</v>
      </c>
      <c r="C3181" s="5">
        <v>43060</v>
      </c>
      <c r="D3181" s="6">
        <v>2017</v>
      </c>
      <c r="E3181" s="5" t="s">
        <v>23</v>
      </c>
      <c r="F3181" s="7">
        <v>21</v>
      </c>
      <c r="G3181" t="s">
        <v>67</v>
      </c>
      <c r="H3181" t="s">
        <v>139</v>
      </c>
      <c r="I3181" t="s">
        <v>1133</v>
      </c>
      <c r="J3181" t="s">
        <v>27</v>
      </c>
      <c r="K3181" t="s">
        <v>193</v>
      </c>
      <c r="L3181">
        <v>98059</v>
      </c>
      <c r="M3181" t="s">
        <v>971</v>
      </c>
      <c r="N3181" t="s">
        <v>40</v>
      </c>
      <c r="O3181" t="s">
        <v>71</v>
      </c>
      <c r="P3181" t="s">
        <v>972</v>
      </c>
      <c r="Q3181" s="8">
        <v>23000</v>
      </c>
      <c r="R3181">
        <v>5</v>
      </c>
      <c r="S3181" s="8">
        <f>Table3[[#This Row],[Harga]]*Table3[[#This Row],[Quantity]]</f>
        <v>115000</v>
      </c>
      <c r="T3181">
        <v>0.2</v>
      </c>
      <c r="U3181" s="8">
        <f>Table3[[#This Row],[Discount]]*Table3[[#This Row],[Revenue]]</f>
        <v>23000</v>
      </c>
      <c r="V3181" s="8">
        <f>Table3[[#This Row],[Revenue]]-Table3[[#This Row],[Total Discount]]</f>
        <v>92000</v>
      </c>
    </row>
    <row r="3182" spans="1:22" x14ac:dyDescent="0.35">
      <c r="A3182">
        <v>3178</v>
      </c>
      <c r="B3182" t="s">
        <v>7048</v>
      </c>
      <c r="C3182" s="5">
        <v>42829</v>
      </c>
      <c r="D3182" s="6">
        <v>2017</v>
      </c>
      <c r="E3182" s="5" t="s">
        <v>58</v>
      </c>
      <c r="F3182" s="7">
        <v>4</v>
      </c>
      <c r="G3182" t="s">
        <v>67</v>
      </c>
      <c r="H3182" t="s">
        <v>139</v>
      </c>
      <c r="I3182" t="s">
        <v>1349</v>
      </c>
      <c r="J3182" t="s">
        <v>75</v>
      </c>
      <c r="K3182" t="s">
        <v>369</v>
      </c>
      <c r="L3182">
        <v>10009</v>
      </c>
      <c r="M3182" t="s">
        <v>7049</v>
      </c>
      <c r="N3182" t="s">
        <v>135</v>
      </c>
      <c r="O3182" t="s">
        <v>136</v>
      </c>
      <c r="P3182" t="s">
        <v>7050</v>
      </c>
      <c r="Q3182" s="8">
        <v>42000</v>
      </c>
      <c r="R3182">
        <v>1</v>
      </c>
      <c r="S3182" s="8">
        <f>Table3[[#This Row],[Harga]]*Table3[[#This Row],[Quantity]]</f>
        <v>42000</v>
      </c>
      <c r="T3182">
        <v>0</v>
      </c>
      <c r="U3182" s="8">
        <f>Table3[[#This Row],[Discount]]*Table3[[#This Row],[Revenue]]</f>
        <v>0</v>
      </c>
      <c r="V3182" s="8">
        <f>Table3[[#This Row],[Revenue]]-Table3[[#This Row],[Total Discount]]</f>
        <v>42000</v>
      </c>
    </row>
    <row r="3183" spans="1:22" x14ac:dyDescent="0.35">
      <c r="A3183">
        <v>3179</v>
      </c>
      <c r="B3183" t="s">
        <v>7051</v>
      </c>
      <c r="C3183" s="5">
        <v>42874</v>
      </c>
      <c r="D3183" s="6">
        <v>2017</v>
      </c>
      <c r="E3183" s="5" t="s">
        <v>87</v>
      </c>
      <c r="F3183" s="7">
        <v>19</v>
      </c>
      <c r="G3183" t="s">
        <v>51</v>
      </c>
      <c r="H3183" t="s">
        <v>25</v>
      </c>
      <c r="I3183" t="s">
        <v>943</v>
      </c>
      <c r="J3183" t="s">
        <v>27</v>
      </c>
      <c r="K3183" t="s">
        <v>76</v>
      </c>
      <c r="L3183">
        <v>95123</v>
      </c>
      <c r="M3183" t="s">
        <v>3091</v>
      </c>
      <c r="N3183" t="s">
        <v>40</v>
      </c>
      <c r="O3183" t="s">
        <v>71</v>
      </c>
      <c r="P3183" t="s">
        <v>3092</v>
      </c>
      <c r="Q3183" s="8">
        <v>20000</v>
      </c>
      <c r="R3183">
        <v>5</v>
      </c>
      <c r="S3183" s="8">
        <f>Table3[[#This Row],[Harga]]*Table3[[#This Row],[Quantity]]</f>
        <v>100000</v>
      </c>
      <c r="T3183">
        <v>0.2</v>
      </c>
      <c r="U3183" s="8">
        <f>Table3[[#This Row],[Discount]]*Table3[[#This Row],[Revenue]]</f>
        <v>20000</v>
      </c>
      <c r="V3183" s="8">
        <f>Table3[[#This Row],[Revenue]]-Table3[[#This Row],[Total Discount]]</f>
        <v>80000</v>
      </c>
    </row>
    <row r="3184" spans="1:22" x14ac:dyDescent="0.35">
      <c r="A3184">
        <v>3180</v>
      </c>
      <c r="B3184" t="s">
        <v>7052</v>
      </c>
      <c r="C3184" s="5">
        <v>42646</v>
      </c>
      <c r="D3184" s="6">
        <v>2016</v>
      </c>
      <c r="E3184" s="5" t="s">
        <v>44</v>
      </c>
      <c r="F3184" s="7">
        <v>3</v>
      </c>
      <c r="G3184" t="s">
        <v>51</v>
      </c>
      <c r="H3184" t="s">
        <v>25</v>
      </c>
      <c r="I3184" t="s">
        <v>5319</v>
      </c>
      <c r="J3184" t="s">
        <v>37</v>
      </c>
      <c r="K3184" t="s">
        <v>188</v>
      </c>
      <c r="L3184">
        <v>75051</v>
      </c>
      <c r="M3184" t="s">
        <v>7053</v>
      </c>
      <c r="N3184" t="s">
        <v>30</v>
      </c>
      <c r="O3184" t="s">
        <v>55</v>
      </c>
      <c r="P3184" t="s">
        <v>7054</v>
      </c>
      <c r="Q3184" s="8">
        <v>39000</v>
      </c>
      <c r="R3184">
        <v>5</v>
      </c>
      <c r="S3184" s="8">
        <f>Table3[[#This Row],[Harga]]*Table3[[#This Row],[Quantity]]</f>
        <v>195000</v>
      </c>
      <c r="T3184">
        <v>0.6</v>
      </c>
      <c r="U3184" s="8">
        <f>Table3[[#This Row],[Discount]]*Table3[[#This Row],[Revenue]]</f>
        <v>117000</v>
      </c>
      <c r="V3184" s="8">
        <f>Table3[[#This Row],[Revenue]]-Table3[[#This Row],[Total Discount]]</f>
        <v>78000</v>
      </c>
    </row>
    <row r="3185" spans="1:22" x14ac:dyDescent="0.35">
      <c r="A3185">
        <v>3181</v>
      </c>
      <c r="B3185" t="s">
        <v>7055</v>
      </c>
      <c r="C3185" s="5">
        <v>42695</v>
      </c>
      <c r="D3185" s="6">
        <v>2016</v>
      </c>
      <c r="E3185" s="5" t="s">
        <v>23</v>
      </c>
      <c r="F3185" s="7">
        <v>21</v>
      </c>
      <c r="G3185" t="s">
        <v>51</v>
      </c>
      <c r="H3185" t="s">
        <v>139</v>
      </c>
      <c r="I3185" t="s">
        <v>2311</v>
      </c>
      <c r="J3185" t="s">
        <v>75</v>
      </c>
      <c r="K3185" t="s">
        <v>329</v>
      </c>
      <c r="L3185">
        <v>10009</v>
      </c>
      <c r="M3185" t="s">
        <v>4638</v>
      </c>
      <c r="N3185" t="s">
        <v>30</v>
      </c>
      <c r="O3185" t="s">
        <v>31</v>
      </c>
      <c r="P3185" t="s">
        <v>4639</v>
      </c>
      <c r="Q3185" s="8">
        <v>142000</v>
      </c>
      <c r="R3185">
        <v>2</v>
      </c>
      <c r="S3185" s="8">
        <f>Table3[[#This Row],[Harga]]*Table3[[#This Row],[Quantity]]</f>
        <v>284000</v>
      </c>
      <c r="T3185">
        <v>0.2</v>
      </c>
      <c r="U3185" s="8">
        <f>Table3[[#This Row],[Discount]]*Table3[[#This Row],[Revenue]]</f>
        <v>56800</v>
      </c>
      <c r="V3185" s="8">
        <f>Table3[[#This Row],[Revenue]]-Table3[[#This Row],[Total Discount]]</f>
        <v>227200</v>
      </c>
    </row>
    <row r="3186" spans="1:22" x14ac:dyDescent="0.35">
      <c r="A3186">
        <v>3182</v>
      </c>
      <c r="B3186" t="s">
        <v>7056</v>
      </c>
      <c r="C3186" s="5">
        <v>43011</v>
      </c>
      <c r="D3186" s="6">
        <v>2017</v>
      </c>
      <c r="E3186" s="5" t="s">
        <v>44</v>
      </c>
      <c r="F3186" s="7">
        <v>3</v>
      </c>
      <c r="G3186" t="s">
        <v>24</v>
      </c>
      <c r="H3186" t="s">
        <v>139</v>
      </c>
      <c r="I3186" t="s">
        <v>1211</v>
      </c>
      <c r="J3186" t="s">
        <v>75</v>
      </c>
      <c r="K3186" t="s">
        <v>46</v>
      </c>
      <c r="L3186">
        <v>10009</v>
      </c>
      <c r="M3186" t="s">
        <v>304</v>
      </c>
      <c r="N3186" t="s">
        <v>30</v>
      </c>
      <c r="O3186" t="s">
        <v>55</v>
      </c>
      <c r="P3186" t="s">
        <v>305</v>
      </c>
      <c r="Q3186" s="8">
        <v>42000</v>
      </c>
      <c r="R3186">
        <v>4</v>
      </c>
      <c r="S3186" s="8">
        <f>Table3[[#This Row],[Harga]]*Table3[[#This Row],[Quantity]]</f>
        <v>168000</v>
      </c>
      <c r="T3186">
        <v>0</v>
      </c>
      <c r="U3186" s="8">
        <f>Table3[[#This Row],[Discount]]*Table3[[#This Row],[Revenue]]</f>
        <v>0</v>
      </c>
      <c r="V3186" s="8">
        <f>Table3[[#This Row],[Revenue]]-Table3[[#This Row],[Total Discount]]</f>
        <v>168000</v>
      </c>
    </row>
    <row r="3187" spans="1:22" x14ac:dyDescent="0.35">
      <c r="A3187">
        <v>3183</v>
      </c>
      <c r="B3187" t="s">
        <v>7057</v>
      </c>
      <c r="C3187" s="5">
        <v>41758</v>
      </c>
      <c r="D3187" s="6">
        <v>2014</v>
      </c>
      <c r="E3187" s="5" t="s">
        <v>58</v>
      </c>
      <c r="F3187" s="7">
        <v>29</v>
      </c>
      <c r="G3187" t="s">
        <v>35</v>
      </c>
      <c r="H3187" t="s">
        <v>25</v>
      </c>
      <c r="I3187" t="s">
        <v>753</v>
      </c>
      <c r="J3187" t="s">
        <v>37</v>
      </c>
      <c r="K3187" t="s">
        <v>218</v>
      </c>
      <c r="L3187">
        <v>38109</v>
      </c>
      <c r="M3187" t="s">
        <v>3527</v>
      </c>
      <c r="N3187" t="s">
        <v>30</v>
      </c>
      <c r="O3187" t="s">
        <v>108</v>
      </c>
      <c r="P3187" t="s">
        <v>3528</v>
      </c>
      <c r="Q3187" s="8">
        <v>281000</v>
      </c>
      <c r="R3187">
        <v>2</v>
      </c>
      <c r="S3187" s="8">
        <f>Table3[[#This Row],[Harga]]*Table3[[#This Row],[Quantity]]</f>
        <v>562000</v>
      </c>
      <c r="T3187">
        <v>0.2</v>
      </c>
      <c r="U3187" s="8">
        <f>Table3[[#This Row],[Discount]]*Table3[[#This Row],[Revenue]]</f>
        <v>112400</v>
      </c>
      <c r="V3187" s="8">
        <f>Table3[[#This Row],[Revenue]]-Table3[[#This Row],[Total Discount]]</f>
        <v>449600</v>
      </c>
    </row>
    <row r="3188" spans="1:22" x14ac:dyDescent="0.35">
      <c r="A3188">
        <v>3184</v>
      </c>
      <c r="B3188" t="s">
        <v>7058</v>
      </c>
      <c r="C3188" s="5">
        <v>42650</v>
      </c>
      <c r="D3188" s="6">
        <v>2016</v>
      </c>
      <c r="E3188" s="5" t="s">
        <v>44</v>
      </c>
      <c r="F3188" s="7">
        <v>7</v>
      </c>
      <c r="G3188" t="s">
        <v>51</v>
      </c>
      <c r="H3188" t="s">
        <v>25</v>
      </c>
      <c r="I3188" t="s">
        <v>3373</v>
      </c>
      <c r="J3188" t="s">
        <v>75</v>
      </c>
      <c r="K3188" t="s">
        <v>100</v>
      </c>
      <c r="L3188">
        <v>19143</v>
      </c>
      <c r="M3188" t="s">
        <v>6962</v>
      </c>
      <c r="N3188" t="s">
        <v>40</v>
      </c>
      <c r="O3188" t="s">
        <v>41</v>
      </c>
      <c r="P3188" t="s">
        <v>6963</v>
      </c>
      <c r="Q3188" s="8">
        <v>10000</v>
      </c>
      <c r="R3188">
        <v>2</v>
      </c>
      <c r="S3188" s="8">
        <f>Table3[[#This Row],[Harga]]*Table3[[#This Row],[Quantity]]</f>
        <v>20000</v>
      </c>
      <c r="T3188">
        <v>0.2</v>
      </c>
      <c r="U3188" s="8">
        <f>Table3[[#This Row],[Discount]]*Table3[[#This Row],[Revenue]]</f>
        <v>4000</v>
      </c>
      <c r="V3188" s="8">
        <f>Table3[[#This Row],[Revenue]]-Table3[[#This Row],[Total Discount]]</f>
        <v>16000</v>
      </c>
    </row>
    <row r="3189" spans="1:22" x14ac:dyDescent="0.35">
      <c r="A3189">
        <v>3185</v>
      </c>
      <c r="B3189" t="s">
        <v>7059</v>
      </c>
      <c r="C3189" s="5">
        <v>42719</v>
      </c>
      <c r="D3189" s="6">
        <v>2016</v>
      </c>
      <c r="E3189" s="5" t="s">
        <v>66</v>
      </c>
      <c r="F3189" s="7">
        <v>15</v>
      </c>
      <c r="G3189" t="s">
        <v>24</v>
      </c>
      <c r="H3189" t="s">
        <v>25</v>
      </c>
      <c r="I3189" t="s">
        <v>2982</v>
      </c>
      <c r="J3189" t="s">
        <v>27</v>
      </c>
      <c r="K3189" t="s">
        <v>166</v>
      </c>
      <c r="L3189">
        <v>90004</v>
      </c>
      <c r="M3189" t="s">
        <v>3288</v>
      </c>
      <c r="N3189" t="s">
        <v>30</v>
      </c>
      <c r="O3189" t="s">
        <v>55</v>
      </c>
      <c r="P3189" t="s">
        <v>3289</v>
      </c>
      <c r="Q3189" s="8">
        <v>15000</v>
      </c>
      <c r="R3189">
        <v>2</v>
      </c>
      <c r="S3189" s="8">
        <f>Table3[[#This Row],[Harga]]*Table3[[#This Row],[Quantity]]</f>
        <v>30000</v>
      </c>
      <c r="T3189">
        <v>0</v>
      </c>
      <c r="U3189" s="8">
        <f>Table3[[#This Row],[Discount]]*Table3[[#This Row],[Revenue]]</f>
        <v>0</v>
      </c>
      <c r="V3189" s="8">
        <f>Table3[[#This Row],[Revenue]]-Table3[[#This Row],[Total Discount]]</f>
        <v>30000</v>
      </c>
    </row>
    <row r="3190" spans="1:22" x14ac:dyDescent="0.35">
      <c r="A3190">
        <v>3186</v>
      </c>
      <c r="B3190" t="s">
        <v>7060</v>
      </c>
      <c r="C3190" s="5">
        <v>42835</v>
      </c>
      <c r="D3190" s="6">
        <v>2017</v>
      </c>
      <c r="E3190" s="5" t="s">
        <v>58</v>
      </c>
      <c r="F3190" s="7">
        <v>10</v>
      </c>
      <c r="G3190" t="s">
        <v>35</v>
      </c>
      <c r="H3190" t="s">
        <v>139</v>
      </c>
      <c r="I3190" t="s">
        <v>5723</v>
      </c>
      <c r="J3190" t="s">
        <v>75</v>
      </c>
      <c r="K3190" t="s">
        <v>369</v>
      </c>
      <c r="L3190">
        <v>6708</v>
      </c>
      <c r="M3190" t="s">
        <v>2420</v>
      </c>
      <c r="N3190" t="s">
        <v>135</v>
      </c>
      <c r="O3190" t="s">
        <v>162</v>
      </c>
      <c r="P3190" t="s">
        <v>2421</v>
      </c>
      <c r="Q3190" s="8">
        <v>160000</v>
      </c>
      <c r="R3190">
        <v>1</v>
      </c>
      <c r="S3190" s="8">
        <f>Table3[[#This Row],[Harga]]*Table3[[#This Row],[Quantity]]</f>
        <v>160000</v>
      </c>
      <c r="T3190">
        <v>0</v>
      </c>
      <c r="U3190" s="8">
        <f>Table3[[#This Row],[Discount]]*Table3[[#This Row],[Revenue]]</f>
        <v>0</v>
      </c>
      <c r="V3190" s="8">
        <f>Table3[[#This Row],[Revenue]]-Table3[[#This Row],[Total Discount]]</f>
        <v>160000</v>
      </c>
    </row>
    <row r="3191" spans="1:22" x14ac:dyDescent="0.35">
      <c r="A3191">
        <v>3187</v>
      </c>
      <c r="B3191" t="s">
        <v>7061</v>
      </c>
      <c r="C3191" s="5">
        <v>41737</v>
      </c>
      <c r="D3191" s="6">
        <v>2014</v>
      </c>
      <c r="E3191" s="5" t="s">
        <v>58</v>
      </c>
      <c r="F3191" s="7">
        <v>8</v>
      </c>
      <c r="G3191" t="s">
        <v>51</v>
      </c>
      <c r="H3191" t="s">
        <v>25</v>
      </c>
      <c r="I3191" t="s">
        <v>2487</v>
      </c>
      <c r="J3191" t="s">
        <v>75</v>
      </c>
      <c r="K3191" t="s">
        <v>227</v>
      </c>
      <c r="L3191">
        <v>85224</v>
      </c>
      <c r="M3191" t="s">
        <v>4488</v>
      </c>
      <c r="N3191" t="s">
        <v>40</v>
      </c>
      <c r="O3191" t="s">
        <v>180</v>
      </c>
      <c r="P3191" t="s">
        <v>4489</v>
      </c>
      <c r="Q3191" s="8">
        <v>24000</v>
      </c>
      <c r="R3191">
        <v>8</v>
      </c>
      <c r="S3191" s="8">
        <f>Table3[[#This Row],[Harga]]*Table3[[#This Row],[Quantity]]</f>
        <v>192000</v>
      </c>
      <c r="T3191">
        <v>0.2</v>
      </c>
      <c r="U3191" s="8">
        <f>Table3[[#This Row],[Discount]]*Table3[[#This Row],[Revenue]]</f>
        <v>38400</v>
      </c>
      <c r="V3191" s="8">
        <f>Table3[[#This Row],[Revenue]]-Table3[[#This Row],[Total Discount]]</f>
        <v>153600</v>
      </c>
    </row>
    <row r="3192" spans="1:22" x14ac:dyDescent="0.35">
      <c r="A3192">
        <v>3188</v>
      </c>
      <c r="B3192" t="s">
        <v>7062</v>
      </c>
      <c r="C3192" s="5">
        <v>42458</v>
      </c>
      <c r="D3192" s="6">
        <v>2016</v>
      </c>
      <c r="E3192" s="5" t="s">
        <v>159</v>
      </c>
      <c r="F3192" s="7">
        <v>29</v>
      </c>
      <c r="G3192" t="s">
        <v>51</v>
      </c>
      <c r="H3192" t="s">
        <v>25</v>
      </c>
      <c r="I3192" t="s">
        <v>877</v>
      </c>
      <c r="J3192" t="s">
        <v>27</v>
      </c>
      <c r="K3192" t="s">
        <v>248</v>
      </c>
      <c r="L3192">
        <v>45503</v>
      </c>
      <c r="M3192" t="s">
        <v>1275</v>
      </c>
      <c r="N3192" t="s">
        <v>30</v>
      </c>
      <c r="O3192" t="s">
        <v>31</v>
      </c>
      <c r="P3192" t="s">
        <v>1276</v>
      </c>
      <c r="Q3192" s="8">
        <v>192000</v>
      </c>
      <c r="R3192">
        <v>5</v>
      </c>
      <c r="S3192" s="8">
        <f>Table3[[#This Row],[Harga]]*Table3[[#This Row],[Quantity]]</f>
        <v>960000</v>
      </c>
      <c r="T3192">
        <v>0.5</v>
      </c>
      <c r="U3192" s="8">
        <f>Table3[[#This Row],[Discount]]*Table3[[#This Row],[Revenue]]</f>
        <v>480000</v>
      </c>
      <c r="V3192" s="8">
        <f>Table3[[#This Row],[Revenue]]-Table3[[#This Row],[Total Discount]]</f>
        <v>480000</v>
      </c>
    </row>
    <row r="3193" spans="1:22" x14ac:dyDescent="0.35">
      <c r="A3193">
        <v>3189</v>
      </c>
      <c r="B3193" t="s">
        <v>7063</v>
      </c>
      <c r="C3193" s="5">
        <v>42750</v>
      </c>
      <c r="D3193" s="6">
        <v>2017</v>
      </c>
      <c r="E3193" s="5" t="s">
        <v>115</v>
      </c>
      <c r="F3193" s="7">
        <v>15</v>
      </c>
      <c r="G3193" t="s">
        <v>51</v>
      </c>
      <c r="H3193" t="s">
        <v>139</v>
      </c>
      <c r="I3193" t="s">
        <v>3717</v>
      </c>
      <c r="J3193" t="s">
        <v>27</v>
      </c>
      <c r="K3193" t="s">
        <v>324</v>
      </c>
      <c r="L3193">
        <v>78745</v>
      </c>
      <c r="M3193" t="s">
        <v>7064</v>
      </c>
      <c r="N3193" t="s">
        <v>40</v>
      </c>
      <c r="O3193" t="s">
        <v>71</v>
      </c>
      <c r="P3193" t="s">
        <v>7065</v>
      </c>
      <c r="Q3193" s="8">
        <v>33000</v>
      </c>
      <c r="R3193">
        <v>4</v>
      </c>
      <c r="S3193" s="8">
        <f>Table3[[#This Row],[Harga]]*Table3[[#This Row],[Quantity]]</f>
        <v>132000</v>
      </c>
      <c r="T3193">
        <v>0.8</v>
      </c>
      <c r="U3193" s="8">
        <f>Table3[[#This Row],[Discount]]*Table3[[#This Row],[Revenue]]</f>
        <v>105600</v>
      </c>
      <c r="V3193" s="8">
        <f>Table3[[#This Row],[Revenue]]-Table3[[#This Row],[Total Discount]]</f>
        <v>26400</v>
      </c>
    </row>
    <row r="3194" spans="1:22" x14ac:dyDescent="0.35">
      <c r="A3194">
        <v>3190</v>
      </c>
      <c r="B3194" t="s">
        <v>7066</v>
      </c>
      <c r="C3194" s="5">
        <v>41669</v>
      </c>
      <c r="D3194" s="6">
        <v>2014</v>
      </c>
      <c r="E3194" s="5" t="s">
        <v>115</v>
      </c>
      <c r="F3194" s="7">
        <v>30</v>
      </c>
      <c r="G3194" t="s">
        <v>67</v>
      </c>
      <c r="H3194" t="s">
        <v>25</v>
      </c>
      <c r="I3194" t="s">
        <v>769</v>
      </c>
      <c r="J3194" t="s">
        <v>27</v>
      </c>
      <c r="K3194" t="s">
        <v>283</v>
      </c>
      <c r="L3194">
        <v>48234</v>
      </c>
      <c r="M3194" t="s">
        <v>1148</v>
      </c>
      <c r="N3194" t="s">
        <v>40</v>
      </c>
      <c r="O3194" t="s">
        <v>63</v>
      </c>
      <c r="P3194" t="s">
        <v>1149</v>
      </c>
      <c r="Q3194" s="8">
        <v>9000</v>
      </c>
      <c r="R3194">
        <v>2</v>
      </c>
      <c r="S3194" s="8">
        <f>Table3[[#This Row],[Harga]]*Table3[[#This Row],[Quantity]]</f>
        <v>18000</v>
      </c>
      <c r="T3194">
        <v>0</v>
      </c>
      <c r="U3194" s="8">
        <f>Table3[[#This Row],[Discount]]*Table3[[#This Row],[Revenue]]</f>
        <v>0</v>
      </c>
      <c r="V3194" s="8">
        <f>Table3[[#This Row],[Revenue]]-Table3[[#This Row],[Total Discount]]</f>
        <v>18000</v>
      </c>
    </row>
    <row r="3195" spans="1:22" x14ac:dyDescent="0.35">
      <c r="A3195">
        <v>3191</v>
      </c>
      <c r="B3195" t="s">
        <v>7067</v>
      </c>
      <c r="C3195" s="5">
        <v>42042</v>
      </c>
      <c r="D3195" s="6">
        <v>2015</v>
      </c>
      <c r="E3195" s="5" t="s">
        <v>344</v>
      </c>
      <c r="F3195" s="7">
        <v>7</v>
      </c>
      <c r="G3195" t="s">
        <v>51</v>
      </c>
      <c r="H3195" t="s">
        <v>25</v>
      </c>
      <c r="I3195" t="s">
        <v>2358</v>
      </c>
      <c r="J3195" t="s">
        <v>37</v>
      </c>
      <c r="K3195" t="s">
        <v>519</v>
      </c>
      <c r="L3195">
        <v>22153</v>
      </c>
      <c r="M3195" t="s">
        <v>1425</v>
      </c>
      <c r="N3195" t="s">
        <v>40</v>
      </c>
      <c r="O3195" t="s">
        <v>143</v>
      </c>
      <c r="P3195" t="s">
        <v>1426</v>
      </c>
      <c r="Q3195" s="8">
        <v>187000</v>
      </c>
      <c r="R3195">
        <v>5</v>
      </c>
      <c r="S3195" s="8">
        <f>Table3[[#This Row],[Harga]]*Table3[[#This Row],[Quantity]]</f>
        <v>935000</v>
      </c>
      <c r="T3195">
        <v>0</v>
      </c>
      <c r="U3195" s="8">
        <f>Table3[[#This Row],[Discount]]*Table3[[#This Row],[Revenue]]</f>
        <v>0</v>
      </c>
      <c r="V3195" s="8">
        <f>Table3[[#This Row],[Revenue]]-Table3[[#This Row],[Total Discount]]</f>
        <v>935000</v>
      </c>
    </row>
    <row r="3196" spans="1:22" x14ac:dyDescent="0.35">
      <c r="A3196">
        <v>3192</v>
      </c>
      <c r="B3196" t="s">
        <v>7068</v>
      </c>
      <c r="C3196" s="5">
        <v>42718</v>
      </c>
      <c r="D3196" s="6">
        <v>2016</v>
      </c>
      <c r="E3196" s="5" t="s">
        <v>66</v>
      </c>
      <c r="F3196" s="7">
        <v>14</v>
      </c>
      <c r="G3196" t="s">
        <v>67</v>
      </c>
      <c r="H3196" t="s">
        <v>131</v>
      </c>
      <c r="I3196" t="s">
        <v>81</v>
      </c>
      <c r="J3196" t="s">
        <v>27</v>
      </c>
      <c r="K3196" t="s">
        <v>253</v>
      </c>
      <c r="L3196">
        <v>10011</v>
      </c>
      <c r="M3196" t="s">
        <v>4405</v>
      </c>
      <c r="N3196" t="s">
        <v>40</v>
      </c>
      <c r="O3196" t="s">
        <v>63</v>
      </c>
      <c r="P3196" t="s">
        <v>4406</v>
      </c>
      <c r="Q3196" s="8">
        <v>22000</v>
      </c>
      <c r="R3196">
        <v>2</v>
      </c>
      <c r="S3196" s="8">
        <f>Table3[[#This Row],[Harga]]*Table3[[#This Row],[Quantity]]</f>
        <v>44000</v>
      </c>
      <c r="T3196">
        <v>0</v>
      </c>
      <c r="U3196" s="8">
        <f>Table3[[#This Row],[Discount]]*Table3[[#This Row],[Revenue]]</f>
        <v>0</v>
      </c>
      <c r="V3196" s="8">
        <f>Table3[[#This Row],[Revenue]]-Table3[[#This Row],[Total Discount]]</f>
        <v>44000</v>
      </c>
    </row>
    <row r="3197" spans="1:22" x14ac:dyDescent="0.35">
      <c r="A3197">
        <v>3193</v>
      </c>
      <c r="B3197" t="s">
        <v>7069</v>
      </c>
      <c r="C3197" s="5">
        <v>43039</v>
      </c>
      <c r="D3197" s="6">
        <v>2017</v>
      </c>
      <c r="E3197" s="5" t="s">
        <v>44</v>
      </c>
      <c r="F3197" s="7">
        <v>31</v>
      </c>
      <c r="G3197" t="s">
        <v>51</v>
      </c>
      <c r="H3197" t="s">
        <v>25</v>
      </c>
      <c r="I3197" t="s">
        <v>3243</v>
      </c>
      <c r="J3197" t="s">
        <v>75</v>
      </c>
      <c r="K3197" t="s">
        <v>76</v>
      </c>
      <c r="L3197">
        <v>75217</v>
      </c>
      <c r="M3197" t="s">
        <v>635</v>
      </c>
      <c r="N3197" t="s">
        <v>40</v>
      </c>
      <c r="O3197" t="s">
        <v>96</v>
      </c>
      <c r="P3197" t="s">
        <v>636</v>
      </c>
      <c r="Q3197" s="8">
        <v>10000</v>
      </c>
      <c r="R3197">
        <v>2</v>
      </c>
      <c r="S3197" s="8">
        <f>Table3[[#This Row],[Harga]]*Table3[[#This Row],[Quantity]]</f>
        <v>20000</v>
      </c>
      <c r="T3197">
        <v>0.2</v>
      </c>
      <c r="U3197" s="8">
        <f>Table3[[#This Row],[Discount]]*Table3[[#This Row],[Revenue]]</f>
        <v>4000</v>
      </c>
      <c r="V3197" s="8">
        <f>Table3[[#This Row],[Revenue]]-Table3[[#This Row],[Total Discount]]</f>
        <v>16000</v>
      </c>
    </row>
    <row r="3198" spans="1:22" x14ac:dyDescent="0.35">
      <c r="A3198">
        <v>3194</v>
      </c>
      <c r="B3198" t="s">
        <v>7070</v>
      </c>
      <c r="C3198" s="5">
        <v>42953</v>
      </c>
      <c r="D3198" s="6">
        <v>2017</v>
      </c>
      <c r="E3198" s="5" t="s">
        <v>93</v>
      </c>
      <c r="F3198" s="7">
        <v>6</v>
      </c>
      <c r="G3198" t="s">
        <v>67</v>
      </c>
      <c r="H3198" t="s">
        <v>139</v>
      </c>
      <c r="I3198" t="s">
        <v>252</v>
      </c>
      <c r="J3198" t="s">
        <v>75</v>
      </c>
      <c r="K3198" t="s">
        <v>141</v>
      </c>
      <c r="L3198">
        <v>3301</v>
      </c>
      <c r="M3198" t="s">
        <v>7071</v>
      </c>
      <c r="N3198" t="s">
        <v>135</v>
      </c>
      <c r="O3198" t="s">
        <v>136</v>
      </c>
      <c r="P3198" t="s">
        <v>7072</v>
      </c>
      <c r="Q3198" s="8">
        <v>825000</v>
      </c>
      <c r="R3198">
        <v>5</v>
      </c>
      <c r="S3198" s="8">
        <f>Table3[[#This Row],[Harga]]*Table3[[#This Row],[Quantity]]</f>
        <v>4125000</v>
      </c>
      <c r="T3198">
        <v>0</v>
      </c>
      <c r="U3198" s="8">
        <f>Table3[[#This Row],[Discount]]*Table3[[#This Row],[Revenue]]</f>
        <v>0</v>
      </c>
      <c r="V3198" s="8">
        <f>Table3[[#This Row],[Revenue]]-Table3[[#This Row],[Total Discount]]</f>
        <v>4125000</v>
      </c>
    </row>
    <row r="3199" spans="1:22" x14ac:dyDescent="0.35">
      <c r="A3199">
        <v>3195</v>
      </c>
      <c r="B3199" t="s">
        <v>7073</v>
      </c>
      <c r="C3199" s="5">
        <v>42885</v>
      </c>
      <c r="D3199" s="6">
        <v>2017</v>
      </c>
      <c r="E3199" s="5" t="s">
        <v>87</v>
      </c>
      <c r="F3199" s="7">
        <v>30</v>
      </c>
      <c r="G3199" t="s">
        <v>35</v>
      </c>
      <c r="H3199" t="s">
        <v>139</v>
      </c>
      <c r="I3199" t="s">
        <v>1113</v>
      </c>
      <c r="J3199" t="s">
        <v>27</v>
      </c>
      <c r="K3199" t="s">
        <v>127</v>
      </c>
      <c r="L3199">
        <v>70506</v>
      </c>
      <c r="M3199" t="s">
        <v>2841</v>
      </c>
      <c r="N3199" t="s">
        <v>30</v>
      </c>
      <c r="O3199" t="s">
        <v>31</v>
      </c>
      <c r="P3199" t="s">
        <v>2842</v>
      </c>
      <c r="Q3199" s="8">
        <v>412000</v>
      </c>
      <c r="R3199">
        <v>2</v>
      </c>
      <c r="S3199" s="8">
        <f>Table3[[#This Row],[Harga]]*Table3[[#This Row],[Quantity]]</f>
        <v>824000</v>
      </c>
      <c r="T3199">
        <v>0</v>
      </c>
      <c r="U3199" s="8">
        <f>Table3[[#This Row],[Discount]]*Table3[[#This Row],[Revenue]]</f>
        <v>0</v>
      </c>
      <c r="V3199" s="8">
        <f>Table3[[#This Row],[Revenue]]-Table3[[#This Row],[Total Discount]]</f>
        <v>824000</v>
      </c>
    </row>
    <row r="3200" spans="1:22" x14ac:dyDescent="0.35">
      <c r="A3200">
        <v>3196</v>
      </c>
      <c r="B3200" t="s">
        <v>7074</v>
      </c>
      <c r="C3200" s="5">
        <v>42338</v>
      </c>
      <c r="D3200" s="6">
        <v>2015</v>
      </c>
      <c r="E3200" s="5" t="s">
        <v>23</v>
      </c>
      <c r="F3200" s="7">
        <v>30</v>
      </c>
      <c r="G3200" t="s">
        <v>51</v>
      </c>
      <c r="H3200" t="s">
        <v>25</v>
      </c>
      <c r="I3200" t="s">
        <v>2838</v>
      </c>
      <c r="J3200" t="s">
        <v>27</v>
      </c>
      <c r="K3200" t="s">
        <v>329</v>
      </c>
      <c r="L3200">
        <v>27604</v>
      </c>
      <c r="M3200" t="s">
        <v>3071</v>
      </c>
      <c r="N3200" t="s">
        <v>135</v>
      </c>
      <c r="O3200" t="s">
        <v>136</v>
      </c>
      <c r="P3200" t="s">
        <v>3072</v>
      </c>
      <c r="Q3200" s="8">
        <v>178000</v>
      </c>
      <c r="R3200">
        <v>3</v>
      </c>
      <c r="S3200" s="8">
        <f>Table3[[#This Row],[Harga]]*Table3[[#This Row],[Quantity]]</f>
        <v>534000</v>
      </c>
      <c r="T3200">
        <v>0.2</v>
      </c>
      <c r="U3200" s="8">
        <f>Table3[[#This Row],[Discount]]*Table3[[#This Row],[Revenue]]</f>
        <v>106800</v>
      </c>
      <c r="V3200" s="8">
        <f>Table3[[#This Row],[Revenue]]-Table3[[#This Row],[Total Discount]]</f>
        <v>427200</v>
      </c>
    </row>
    <row r="3201" spans="1:22" x14ac:dyDescent="0.35">
      <c r="A3201">
        <v>3197</v>
      </c>
      <c r="B3201" t="s">
        <v>7075</v>
      </c>
      <c r="C3201" s="5">
        <v>42978</v>
      </c>
      <c r="D3201" s="6">
        <v>2017</v>
      </c>
      <c r="E3201" s="5" t="s">
        <v>93</v>
      </c>
      <c r="F3201" s="7">
        <v>31</v>
      </c>
      <c r="G3201" t="s">
        <v>24</v>
      </c>
      <c r="H3201" t="s">
        <v>139</v>
      </c>
      <c r="I3201" t="s">
        <v>1481</v>
      </c>
      <c r="J3201" t="s">
        <v>37</v>
      </c>
      <c r="K3201" t="s">
        <v>141</v>
      </c>
      <c r="L3201">
        <v>99207</v>
      </c>
      <c r="M3201" t="s">
        <v>896</v>
      </c>
      <c r="N3201" t="s">
        <v>30</v>
      </c>
      <c r="O3201" t="s">
        <v>108</v>
      </c>
      <c r="P3201" t="s">
        <v>897</v>
      </c>
      <c r="Q3201" s="8">
        <v>748000</v>
      </c>
      <c r="R3201">
        <v>2</v>
      </c>
      <c r="S3201" s="8">
        <f>Table3[[#This Row],[Harga]]*Table3[[#This Row],[Quantity]]</f>
        <v>1496000</v>
      </c>
      <c r="T3201">
        <v>0.2</v>
      </c>
      <c r="U3201" s="8">
        <f>Table3[[#This Row],[Discount]]*Table3[[#This Row],[Revenue]]</f>
        <v>299200</v>
      </c>
      <c r="V3201" s="8">
        <f>Table3[[#This Row],[Revenue]]-Table3[[#This Row],[Total Discount]]</f>
        <v>1196800</v>
      </c>
    </row>
    <row r="3202" spans="1:22" x14ac:dyDescent="0.35">
      <c r="A3202">
        <v>3198</v>
      </c>
      <c r="B3202" t="s">
        <v>7076</v>
      </c>
      <c r="C3202" s="5">
        <v>42869</v>
      </c>
      <c r="D3202" s="6">
        <v>2017</v>
      </c>
      <c r="E3202" s="5" t="s">
        <v>87</v>
      </c>
      <c r="F3202" s="7">
        <v>14</v>
      </c>
      <c r="G3202" t="s">
        <v>67</v>
      </c>
      <c r="H3202" t="s">
        <v>105</v>
      </c>
      <c r="I3202" t="s">
        <v>1062</v>
      </c>
      <c r="J3202" t="s">
        <v>27</v>
      </c>
      <c r="K3202" t="s">
        <v>420</v>
      </c>
      <c r="L3202">
        <v>77041</v>
      </c>
      <c r="M3202" t="s">
        <v>7077</v>
      </c>
      <c r="N3202" t="s">
        <v>30</v>
      </c>
      <c r="O3202" t="s">
        <v>108</v>
      </c>
      <c r="P3202" t="s">
        <v>7078</v>
      </c>
      <c r="Q3202" s="8">
        <v>900000</v>
      </c>
      <c r="R3202">
        <v>5</v>
      </c>
      <c r="S3202" s="8">
        <f>Table3[[#This Row],[Harga]]*Table3[[#This Row],[Quantity]]</f>
        <v>4500000</v>
      </c>
      <c r="T3202">
        <v>0.3</v>
      </c>
      <c r="U3202" s="8">
        <f>Table3[[#This Row],[Discount]]*Table3[[#This Row],[Revenue]]</f>
        <v>1350000</v>
      </c>
      <c r="V3202" s="8">
        <f>Table3[[#This Row],[Revenue]]-Table3[[#This Row],[Total Discount]]</f>
        <v>3150000</v>
      </c>
    </row>
    <row r="3203" spans="1:22" x14ac:dyDescent="0.35">
      <c r="A3203">
        <v>3199</v>
      </c>
      <c r="B3203" t="s">
        <v>7079</v>
      </c>
      <c r="C3203" s="5">
        <v>42964</v>
      </c>
      <c r="D3203" s="6">
        <v>2017</v>
      </c>
      <c r="E3203" s="5" t="s">
        <v>93</v>
      </c>
      <c r="F3203" s="7">
        <v>17</v>
      </c>
      <c r="G3203" t="s">
        <v>51</v>
      </c>
      <c r="H3203" t="s">
        <v>131</v>
      </c>
      <c r="I3203" t="s">
        <v>3243</v>
      </c>
      <c r="J3203" t="s">
        <v>75</v>
      </c>
      <c r="K3203" t="s">
        <v>500</v>
      </c>
      <c r="L3203">
        <v>40214</v>
      </c>
      <c r="M3203" t="s">
        <v>3349</v>
      </c>
      <c r="N3203" t="s">
        <v>40</v>
      </c>
      <c r="O3203" t="s">
        <v>71</v>
      </c>
      <c r="P3203" t="s">
        <v>3350</v>
      </c>
      <c r="Q3203" s="8">
        <v>55000</v>
      </c>
      <c r="R3203">
        <v>3</v>
      </c>
      <c r="S3203" s="8">
        <f>Table3[[#This Row],[Harga]]*Table3[[#This Row],[Quantity]]</f>
        <v>165000</v>
      </c>
      <c r="T3203">
        <v>0</v>
      </c>
      <c r="U3203" s="8">
        <f>Table3[[#This Row],[Discount]]*Table3[[#This Row],[Revenue]]</f>
        <v>0</v>
      </c>
      <c r="V3203" s="8">
        <f>Table3[[#This Row],[Revenue]]-Table3[[#This Row],[Total Discount]]</f>
        <v>165000</v>
      </c>
    </row>
    <row r="3204" spans="1:22" x14ac:dyDescent="0.35">
      <c r="A3204">
        <v>3200</v>
      </c>
      <c r="B3204" t="s">
        <v>7080</v>
      </c>
      <c r="C3204" s="5">
        <v>43049</v>
      </c>
      <c r="D3204" s="6">
        <v>2017</v>
      </c>
      <c r="E3204" s="5" t="s">
        <v>23</v>
      </c>
      <c r="F3204" s="7">
        <v>10</v>
      </c>
      <c r="G3204" t="s">
        <v>51</v>
      </c>
      <c r="H3204" t="s">
        <v>25</v>
      </c>
      <c r="I3204" t="s">
        <v>4098</v>
      </c>
      <c r="J3204" t="s">
        <v>75</v>
      </c>
      <c r="K3204" t="s">
        <v>141</v>
      </c>
      <c r="L3204">
        <v>33021</v>
      </c>
      <c r="M3204" t="s">
        <v>6323</v>
      </c>
      <c r="N3204" t="s">
        <v>40</v>
      </c>
      <c r="O3204" t="s">
        <v>71</v>
      </c>
      <c r="P3204" t="s">
        <v>6324</v>
      </c>
      <c r="Q3204" s="8">
        <v>16000</v>
      </c>
      <c r="R3204">
        <v>5</v>
      </c>
      <c r="S3204" s="8">
        <f>Table3[[#This Row],[Harga]]*Table3[[#This Row],[Quantity]]</f>
        <v>80000</v>
      </c>
      <c r="T3204">
        <v>0.7</v>
      </c>
      <c r="U3204" s="8">
        <f>Table3[[#This Row],[Discount]]*Table3[[#This Row],[Revenue]]</f>
        <v>56000</v>
      </c>
      <c r="V3204" s="8">
        <f>Table3[[#This Row],[Revenue]]-Table3[[#This Row],[Total Discount]]</f>
        <v>24000</v>
      </c>
    </row>
    <row r="3205" spans="1:22" x14ac:dyDescent="0.35">
      <c r="A3205">
        <v>3201</v>
      </c>
      <c r="B3205" t="s">
        <v>7081</v>
      </c>
      <c r="C3205" s="5">
        <v>42968</v>
      </c>
      <c r="D3205" s="6">
        <v>2017</v>
      </c>
      <c r="E3205" s="5" t="s">
        <v>93</v>
      </c>
      <c r="F3205" s="7">
        <v>21</v>
      </c>
      <c r="G3205" t="s">
        <v>35</v>
      </c>
      <c r="H3205" t="s">
        <v>139</v>
      </c>
      <c r="I3205" t="s">
        <v>1957</v>
      </c>
      <c r="J3205" t="s">
        <v>37</v>
      </c>
      <c r="K3205" t="s">
        <v>545</v>
      </c>
      <c r="L3205">
        <v>85224</v>
      </c>
      <c r="M3205" t="s">
        <v>5003</v>
      </c>
      <c r="N3205" t="s">
        <v>40</v>
      </c>
      <c r="O3205" t="s">
        <v>63</v>
      </c>
      <c r="P3205" t="s">
        <v>5004</v>
      </c>
      <c r="Q3205" s="8">
        <v>252000</v>
      </c>
      <c r="R3205">
        <v>1</v>
      </c>
      <c r="S3205" s="8">
        <f>Table3[[#This Row],[Harga]]*Table3[[#This Row],[Quantity]]</f>
        <v>252000</v>
      </c>
      <c r="T3205">
        <v>0.2</v>
      </c>
      <c r="U3205" s="8">
        <f>Table3[[#This Row],[Discount]]*Table3[[#This Row],[Revenue]]</f>
        <v>50400</v>
      </c>
      <c r="V3205" s="8">
        <f>Table3[[#This Row],[Revenue]]-Table3[[#This Row],[Total Discount]]</f>
        <v>201600</v>
      </c>
    </row>
    <row r="3206" spans="1:22" x14ac:dyDescent="0.35">
      <c r="A3206">
        <v>3202</v>
      </c>
      <c r="B3206" t="s">
        <v>7082</v>
      </c>
      <c r="C3206" s="5">
        <v>42437</v>
      </c>
      <c r="D3206" s="6">
        <v>2016</v>
      </c>
      <c r="E3206" s="5" t="s">
        <v>159</v>
      </c>
      <c r="F3206" s="7">
        <v>8</v>
      </c>
      <c r="G3206" t="s">
        <v>67</v>
      </c>
      <c r="H3206" t="s">
        <v>139</v>
      </c>
      <c r="I3206" t="s">
        <v>1884</v>
      </c>
      <c r="J3206" t="s">
        <v>27</v>
      </c>
      <c r="K3206" t="s">
        <v>519</v>
      </c>
      <c r="L3206">
        <v>19120</v>
      </c>
      <c r="M3206" t="s">
        <v>4207</v>
      </c>
      <c r="N3206" t="s">
        <v>135</v>
      </c>
      <c r="O3206" t="s">
        <v>136</v>
      </c>
      <c r="P3206" t="s">
        <v>4208</v>
      </c>
      <c r="Q3206" s="8">
        <v>136000</v>
      </c>
      <c r="R3206">
        <v>4</v>
      </c>
      <c r="S3206" s="8">
        <f>Table3[[#This Row],[Harga]]*Table3[[#This Row],[Quantity]]</f>
        <v>544000</v>
      </c>
      <c r="T3206">
        <v>0.4</v>
      </c>
      <c r="U3206" s="8">
        <f>Table3[[#This Row],[Discount]]*Table3[[#This Row],[Revenue]]</f>
        <v>217600</v>
      </c>
      <c r="V3206" s="8">
        <f>Table3[[#This Row],[Revenue]]-Table3[[#This Row],[Total Discount]]</f>
        <v>326400</v>
      </c>
    </row>
    <row r="3207" spans="1:22" x14ac:dyDescent="0.35">
      <c r="A3207">
        <v>3203</v>
      </c>
      <c r="B3207" t="s">
        <v>7083</v>
      </c>
      <c r="C3207" s="5">
        <v>42674</v>
      </c>
      <c r="D3207" s="6">
        <v>2016</v>
      </c>
      <c r="E3207" s="5" t="s">
        <v>44</v>
      </c>
      <c r="F3207" s="7">
        <v>31</v>
      </c>
      <c r="G3207" t="s">
        <v>51</v>
      </c>
      <c r="H3207" t="s">
        <v>139</v>
      </c>
      <c r="I3207" t="s">
        <v>1457</v>
      </c>
      <c r="J3207" t="s">
        <v>37</v>
      </c>
      <c r="K3207" t="s">
        <v>324</v>
      </c>
      <c r="L3207">
        <v>74133</v>
      </c>
      <c r="M3207" t="s">
        <v>2171</v>
      </c>
      <c r="N3207" t="s">
        <v>40</v>
      </c>
      <c r="O3207" t="s">
        <v>790</v>
      </c>
      <c r="P3207" t="s">
        <v>2172</v>
      </c>
      <c r="Q3207" s="8">
        <v>33000</v>
      </c>
      <c r="R3207">
        <v>2</v>
      </c>
      <c r="S3207" s="8">
        <f>Table3[[#This Row],[Harga]]*Table3[[#This Row],[Quantity]]</f>
        <v>66000</v>
      </c>
      <c r="T3207">
        <v>0</v>
      </c>
      <c r="U3207" s="8">
        <f>Table3[[#This Row],[Discount]]*Table3[[#This Row],[Revenue]]</f>
        <v>0</v>
      </c>
      <c r="V3207" s="8">
        <f>Table3[[#This Row],[Revenue]]-Table3[[#This Row],[Total Discount]]</f>
        <v>66000</v>
      </c>
    </row>
    <row r="3208" spans="1:22" x14ac:dyDescent="0.35">
      <c r="A3208">
        <v>3204</v>
      </c>
      <c r="B3208" t="s">
        <v>7084</v>
      </c>
      <c r="C3208" s="5">
        <v>41846</v>
      </c>
      <c r="D3208" s="6">
        <v>2014</v>
      </c>
      <c r="E3208" s="5" t="s">
        <v>104</v>
      </c>
      <c r="F3208" s="7">
        <v>26</v>
      </c>
      <c r="G3208" t="s">
        <v>51</v>
      </c>
      <c r="H3208" t="s">
        <v>59</v>
      </c>
      <c r="I3208" t="s">
        <v>4702</v>
      </c>
      <c r="J3208" t="s">
        <v>37</v>
      </c>
      <c r="K3208" t="s">
        <v>118</v>
      </c>
      <c r="L3208">
        <v>84020</v>
      </c>
      <c r="M3208" t="s">
        <v>2764</v>
      </c>
      <c r="N3208" t="s">
        <v>135</v>
      </c>
      <c r="O3208" t="s">
        <v>162</v>
      </c>
      <c r="P3208" t="s">
        <v>2765</v>
      </c>
      <c r="Q3208" s="8">
        <v>64000</v>
      </c>
      <c r="R3208">
        <v>7</v>
      </c>
      <c r="S3208" s="8">
        <f>Table3[[#This Row],[Harga]]*Table3[[#This Row],[Quantity]]</f>
        <v>448000</v>
      </c>
      <c r="T3208">
        <v>0</v>
      </c>
      <c r="U3208" s="8">
        <f>Table3[[#This Row],[Discount]]*Table3[[#This Row],[Revenue]]</f>
        <v>0</v>
      </c>
      <c r="V3208" s="8">
        <f>Table3[[#This Row],[Revenue]]-Table3[[#This Row],[Total Discount]]</f>
        <v>448000</v>
      </c>
    </row>
    <row r="3209" spans="1:22" x14ac:dyDescent="0.35">
      <c r="A3209">
        <v>3205</v>
      </c>
      <c r="B3209" t="s">
        <v>7085</v>
      </c>
      <c r="C3209" s="5">
        <v>42301</v>
      </c>
      <c r="D3209" s="6">
        <v>2015</v>
      </c>
      <c r="E3209" s="5" t="s">
        <v>44</v>
      </c>
      <c r="F3209" s="7">
        <v>24</v>
      </c>
      <c r="G3209" t="s">
        <v>51</v>
      </c>
      <c r="H3209" t="s">
        <v>25</v>
      </c>
      <c r="I3209" t="s">
        <v>1847</v>
      </c>
      <c r="J3209" t="s">
        <v>75</v>
      </c>
      <c r="K3209" t="s">
        <v>188</v>
      </c>
      <c r="L3209">
        <v>94601</v>
      </c>
      <c r="M3209" t="s">
        <v>1114</v>
      </c>
      <c r="N3209" t="s">
        <v>30</v>
      </c>
      <c r="O3209" t="s">
        <v>108</v>
      </c>
      <c r="P3209" t="s">
        <v>1115</v>
      </c>
      <c r="Q3209" s="8">
        <v>71000</v>
      </c>
      <c r="R3209">
        <v>8</v>
      </c>
      <c r="S3209" s="8">
        <f>Table3[[#This Row],[Harga]]*Table3[[#This Row],[Quantity]]</f>
        <v>568000</v>
      </c>
      <c r="T3209">
        <v>0.2</v>
      </c>
      <c r="U3209" s="8">
        <f>Table3[[#This Row],[Discount]]*Table3[[#This Row],[Revenue]]</f>
        <v>113600</v>
      </c>
      <c r="V3209" s="8">
        <f>Table3[[#This Row],[Revenue]]-Table3[[#This Row],[Total Discount]]</f>
        <v>454400</v>
      </c>
    </row>
    <row r="3210" spans="1:22" x14ac:dyDescent="0.35">
      <c r="A3210">
        <v>3206</v>
      </c>
      <c r="B3210" t="s">
        <v>7086</v>
      </c>
      <c r="C3210" s="5">
        <v>42966</v>
      </c>
      <c r="D3210" s="6">
        <v>2017</v>
      </c>
      <c r="E3210" s="5" t="s">
        <v>93</v>
      </c>
      <c r="F3210" s="7">
        <v>19</v>
      </c>
      <c r="G3210" t="s">
        <v>51</v>
      </c>
      <c r="H3210" t="s">
        <v>131</v>
      </c>
      <c r="I3210" t="s">
        <v>6669</v>
      </c>
      <c r="J3210" t="s">
        <v>27</v>
      </c>
      <c r="K3210" t="s">
        <v>274</v>
      </c>
      <c r="L3210">
        <v>1841</v>
      </c>
      <c r="M3210" t="s">
        <v>4810</v>
      </c>
      <c r="N3210" t="s">
        <v>40</v>
      </c>
      <c r="O3210" t="s">
        <v>63</v>
      </c>
      <c r="P3210" t="s">
        <v>4811</v>
      </c>
      <c r="Q3210" s="8">
        <v>13000</v>
      </c>
      <c r="R3210">
        <v>3</v>
      </c>
      <c r="S3210" s="8">
        <f>Table3[[#This Row],[Harga]]*Table3[[#This Row],[Quantity]]</f>
        <v>39000</v>
      </c>
      <c r="T3210">
        <v>0</v>
      </c>
      <c r="U3210" s="8">
        <f>Table3[[#This Row],[Discount]]*Table3[[#This Row],[Revenue]]</f>
        <v>0</v>
      </c>
      <c r="V3210" s="8">
        <f>Table3[[#This Row],[Revenue]]-Table3[[#This Row],[Total Discount]]</f>
        <v>39000</v>
      </c>
    </row>
    <row r="3211" spans="1:22" x14ac:dyDescent="0.35">
      <c r="A3211">
        <v>3207</v>
      </c>
      <c r="B3211" t="s">
        <v>7087</v>
      </c>
      <c r="C3211" s="5">
        <v>42513</v>
      </c>
      <c r="D3211" s="6">
        <v>2016</v>
      </c>
      <c r="E3211" s="5" t="s">
        <v>87</v>
      </c>
      <c r="F3211" s="7">
        <v>23</v>
      </c>
      <c r="G3211" t="s">
        <v>51</v>
      </c>
      <c r="H3211" t="s">
        <v>139</v>
      </c>
      <c r="I3211" t="s">
        <v>4144</v>
      </c>
      <c r="J3211" t="s">
        <v>27</v>
      </c>
      <c r="K3211" t="s">
        <v>369</v>
      </c>
      <c r="L3211">
        <v>19120</v>
      </c>
      <c r="M3211" t="s">
        <v>3870</v>
      </c>
      <c r="N3211" t="s">
        <v>135</v>
      </c>
      <c r="O3211" t="s">
        <v>989</v>
      </c>
      <c r="P3211" t="s">
        <v>3871</v>
      </c>
      <c r="Q3211" s="8">
        <v>11200000</v>
      </c>
      <c r="R3211">
        <v>4</v>
      </c>
      <c r="S3211" s="8">
        <f>Table3[[#This Row],[Harga]]*Table3[[#This Row],[Quantity]]</f>
        <v>44800000</v>
      </c>
      <c r="T3211">
        <v>0.4</v>
      </c>
      <c r="U3211" s="8">
        <f>Table3[[#This Row],[Discount]]*Table3[[#This Row],[Revenue]]</f>
        <v>17920000</v>
      </c>
      <c r="V3211" s="8">
        <f>Table3[[#This Row],[Revenue]]-Table3[[#This Row],[Total Discount]]</f>
        <v>26880000</v>
      </c>
    </row>
    <row r="3212" spans="1:22" x14ac:dyDescent="0.35">
      <c r="A3212">
        <v>3208</v>
      </c>
      <c r="B3212" t="s">
        <v>7088</v>
      </c>
      <c r="C3212" s="5">
        <v>41946</v>
      </c>
      <c r="D3212" s="6">
        <v>2014</v>
      </c>
      <c r="E3212" s="5" t="s">
        <v>23</v>
      </c>
      <c r="F3212" s="7">
        <v>3</v>
      </c>
      <c r="G3212" t="s">
        <v>24</v>
      </c>
      <c r="H3212" t="s">
        <v>25</v>
      </c>
      <c r="I3212" t="s">
        <v>642</v>
      </c>
      <c r="J3212" t="s">
        <v>27</v>
      </c>
      <c r="K3212" t="s">
        <v>38</v>
      </c>
      <c r="L3212">
        <v>28540</v>
      </c>
      <c r="M3212" t="s">
        <v>3986</v>
      </c>
      <c r="N3212" t="s">
        <v>40</v>
      </c>
      <c r="O3212" t="s">
        <v>84</v>
      </c>
      <c r="P3212" t="s">
        <v>3987</v>
      </c>
      <c r="Q3212" s="8">
        <v>82000</v>
      </c>
      <c r="R3212">
        <v>2</v>
      </c>
      <c r="S3212" s="8">
        <f>Table3[[#This Row],[Harga]]*Table3[[#This Row],[Quantity]]</f>
        <v>164000</v>
      </c>
      <c r="T3212">
        <v>0.2</v>
      </c>
      <c r="U3212" s="8">
        <f>Table3[[#This Row],[Discount]]*Table3[[#This Row],[Revenue]]</f>
        <v>32800</v>
      </c>
      <c r="V3212" s="8">
        <f>Table3[[#This Row],[Revenue]]-Table3[[#This Row],[Total Discount]]</f>
        <v>131200</v>
      </c>
    </row>
    <row r="3213" spans="1:22" x14ac:dyDescent="0.35">
      <c r="A3213">
        <v>3209</v>
      </c>
      <c r="B3213" t="s">
        <v>7089</v>
      </c>
      <c r="C3213" s="5">
        <v>42093</v>
      </c>
      <c r="D3213" s="6">
        <v>2015</v>
      </c>
      <c r="E3213" s="5" t="s">
        <v>159</v>
      </c>
      <c r="F3213" s="7">
        <v>30</v>
      </c>
      <c r="G3213" t="s">
        <v>35</v>
      </c>
      <c r="H3213" t="s">
        <v>25</v>
      </c>
      <c r="I3213" t="s">
        <v>4816</v>
      </c>
      <c r="J3213" t="s">
        <v>37</v>
      </c>
      <c r="K3213" t="s">
        <v>166</v>
      </c>
      <c r="L3213">
        <v>60610</v>
      </c>
      <c r="M3213" t="s">
        <v>2468</v>
      </c>
      <c r="N3213" t="s">
        <v>40</v>
      </c>
      <c r="O3213" t="s">
        <v>63</v>
      </c>
      <c r="P3213" t="s">
        <v>2469</v>
      </c>
      <c r="Q3213" s="8">
        <v>6000</v>
      </c>
      <c r="R3213">
        <v>5</v>
      </c>
      <c r="S3213" s="8">
        <f>Table3[[#This Row],[Harga]]*Table3[[#This Row],[Quantity]]</f>
        <v>30000</v>
      </c>
      <c r="T3213">
        <v>0.2</v>
      </c>
      <c r="U3213" s="8">
        <f>Table3[[#This Row],[Discount]]*Table3[[#This Row],[Revenue]]</f>
        <v>6000</v>
      </c>
      <c r="V3213" s="8">
        <f>Table3[[#This Row],[Revenue]]-Table3[[#This Row],[Total Discount]]</f>
        <v>24000</v>
      </c>
    </row>
    <row r="3214" spans="1:22" x14ac:dyDescent="0.35">
      <c r="A3214">
        <v>3210</v>
      </c>
      <c r="B3214" t="s">
        <v>7090</v>
      </c>
      <c r="C3214" s="5">
        <v>42882</v>
      </c>
      <c r="D3214" s="6">
        <v>2017</v>
      </c>
      <c r="E3214" s="5" t="s">
        <v>87</v>
      </c>
      <c r="F3214" s="7">
        <v>27</v>
      </c>
      <c r="G3214" t="s">
        <v>51</v>
      </c>
      <c r="H3214" t="s">
        <v>25</v>
      </c>
      <c r="I3214" t="s">
        <v>2672</v>
      </c>
      <c r="J3214" t="s">
        <v>27</v>
      </c>
      <c r="K3214" t="s">
        <v>218</v>
      </c>
      <c r="L3214">
        <v>83201</v>
      </c>
      <c r="M3214" t="s">
        <v>4245</v>
      </c>
      <c r="N3214" t="s">
        <v>30</v>
      </c>
      <c r="O3214" t="s">
        <v>55</v>
      </c>
      <c r="P3214" t="s">
        <v>4246</v>
      </c>
      <c r="Q3214" s="8">
        <v>27000</v>
      </c>
      <c r="R3214">
        <v>4</v>
      </c>
      <c r="S3214" s="8">
        <f>Table3[[#This Row],[Harga]]*Table3[[#This Row],[Quantity]]</f>
        <v>108000</v>
      </c>
      <c r="T3214">
        <v>0</v>
      </c>
      <c r="U3214" s="8">
        <f>Table3[[#This Row],[Discount]]*Table3[[#This Row],[Revenue]]</f>
        <v>0</v>
      </c>
      <c r="V3214" s="8">
        <f>Table3[[#This Row],[Revenue]]-Table3[[#This Row],[Total Discount]]</f>
        <v>108000</v>
      </c>
    </row>
    <row r="3215" spans="1:22" x14ac:dyDescent="0.35">
      <c r="A3215">
        <v>3211</v>
      </c>
      <c r="B3215" t="s">
        <v>7091</v>
      </c>
      <c r="C3215" s="5">
        <v>43083</v>
      </c>
      <c r="D3215" s="6">
        <v>2017</v>
      </c>
      <c r="E3215" s="5" t="s">
        <v>66</v>
      </c>
      <c r="F3215" s="7">
        <v>14</v>
      </c>
      <c r="G3215" t="s">
        <v>51</v>
      </c>
      <c r="H3215" t="s">
        <v>139</v>
      </c>
      <c r="I3215" t="s">
        <v>349</v>
      </c>
      <c r="J3215" t="s">
        <v>27</v>
      </c>
      <c r="K3215" t="s">
        <v>324</v>
      </c>
      <c r="L3215">
        <v>75023</v>
      </c>
      <c r="M3215" t="s">
        <v>47</v>
      </c>
      <c r="N3215" t="s">
        <v>30</v>
      </c>
      <c r="O3215" t="s">
        <v>48</v>
      </c>
      <c r="P3215" t="s">
        <v>49</v>
      </c>
      <c r="Q3215" s="8">
        <v>958000</v>
      </c>
      <c r="R3215">
        <v>4</v>
      </c>
      <c r="S3215" s="8">
        <f>Table3[[#This Row],[Harga]]*Table3[[#This Row],[Quantity]]</f>
        <v>3832000</v>
      </c>
      <c r="T3215">
        <v>0.3</v>
      </c>
      <c r="U3215" s="8">
        <f>Table3[[#This Row],[Discount]]*Table3[[#This Row],[Revenue]]</f>
        <v>1149600</v>
      </c>
      <c r="V3215" s="8">
        <f>Table3[[#This Row],[Revenue]]-Table3[[#This Row],[Total Discount]]</f>
        <v>2682400</v>
      </c>
    </row>
    <row r="3216" spans="1:22" x14ac:dyDescent="0.35">
      <c r="A3216">
        <v>3212</v>
      </c>
      <c r="B3216" t="s">
        <v>7092</v>
      </c>
      <c r="C3216" s="5">
        <v>41916</v>
      </c>
      <c r="D3216" s="6">
        <v>2014</v>
      </c>
      <c r="E3216" s="5" t="s">
        <v>44</v>
      </c>
      <c r="F3216" s="7">
        <v>4</v>
      </c>
      <c r="G3216" t="s">
        <v>35</v>
      </c>
      <c r="H3216" t="s">
        <v>139</v>
      </c>
      <c r="I3216" t="s">
        <v>2123</v>
      </c>
      <c r="J3216" t="s">
        <v>27</v>
      </c>
      <c r="K3216" t="s">
        <v>151</v>
      </c>
      <c r="L3216">
        <v>10024</v>
      </c>
      <c r="M3216" t="s">
        <v>5662</v>
      </c>
      <c r="N3216" t="s">
        <v>30</v>
      </c>
      <c r="O3216" t="s">
        <v>108</v>
      </c>
      <c r="P3216" t="s">
        <v>5663</v>
      </c>
      <c r="Q3216" s="8">
        <v>420000</v>
      </c>
      <c r="R3216">
        <v>5</v>
      </c>
      <c r="S3216" s="8">
        <f>Table3[[#This Row],[Harga]]*Table3[[#This Row],[Quantity]]</f>
        <v>2100000</v>
      </c>
      <c r="T3216">
        <v>0.1</v>
      </c>
      <c r="U3216" s="8">
        <f>Table3[[#This Row],[Discount]]*Table3[[#This Row],[Revenue]]</f>
        <v>210000</v>
      </c>
      <c r="V3216" s="8">
        <f>Table3[[#This Row],[Revenue]]-Table3[[#This Row],[Total Discount]]</f>
        <v>1890000</v>
      </c>
    </row>
    <row r="3217" spans="1:22" x14ac:dyDescent="0.35">
      <c r="A3217">
        <v>3213</v>
      </c>
      <c r="B3217" t="s">
        <v>7093</v>
      </c>
      <c r="C3217" s="5">
        <v>42656</v>
      </c>
      <c r="D3217" s="6">
        <v>2016</v>
      </c>
      <c r="E3217" s="5" t="s">
        <v>44</v>
      </c>
      <c r="F3217" s="7">
        <v>13</v>
      </c>
      <c r="G3217" t="s">
        <v>35</v>
      </c>
      <c r="H3217" t="s">
        <v>25</v>
      </c>
      <c r="I3217" t="s">
        <v>1481</v>
      </c>
      <c r="J3217" t="s">
        <v>37</v>
      </c>
      <c r="K3217" t="s">
        <v>133</v>
      </c>
      <c r="L3217">
        <v>10024</v>
      </c>
      <c r="M3217" t="s">
        <v>3182</v>
      </c>
      <c r="N3217" t="s">
        <v>40</v>
      </c>
      <c r="O3217" t="s">
        <v>96</v>
      </c>
      <c r="P3217" t="s">
        <v>3183</v>
      </c>
      <c r="Q3217" s="8">
        <v>39000</v>
      </c>
      <c r="R3217">
        <v>5</v>
      </c>
      <c r="S3217" s="8">
        <f>Table3[[#This Row],[Harga]]*Table3[[#This Row],[Quantity]]</f>
        <v>195000</v>
      </c>
      <c r="T3217">
        <v>0</v>
      </c>
      <c r="U3217" s="8">
        <f>Table3[[#This Row],[Discount]]*Table3[[#This Row],[Revenue]]</f>
        <v>0</v>
      </c>
      <c r="V3217" s="8">
        <f>Table3[[#This Row],[Revenue]]-Table3[[#This Row],[Total Discount]]</f>
        <v>195000</v>
      </c>
    </row>
    <row r="3218" spans="1:22" x14ac:dyDescent="0.35">
      <c r="A3218">
        <v>3214</v>
      </c>
      <c r="B3218" t="s">
        <v>7094</v>
      </c>
      <c r="C3218" s="5">
        <v>42068</v>
      </c>
      <c r="D3218" s="6">
        <v>2015</v>
      </c>
      <c r="E3218" s="5" t="s">
        <v>159</v>
      </c>
      <c r="F3218" s="7">
        <v>5</v>
      </c>
      <c r="G3218" t="s">
        <v>67</v>
      </c>
      <c r="H3218" t="s">
        <v>139</v>
      </c>
      <c r="I3218" t="s">
        <v>1839</v>
      </c>
      <c r="J3218" t="s">
        <v>27</v>
      </c>
      <c r="K3218" t="s">
        <v>166</v>
      </c>
      <c r="L3218">
        <v>60623</v>
      </c>
      <c r="M3218" t="s">
        <v>5034</v>
      </c>
      <c r="N3218" t="s">
        <v>40</v>
      </c>
      <c r="O3218" t="s">
        <v>180</v>
      </c>
      <c r="P3218" t="s">
        <v>5035</v>
      </c>
      <c r="Q3218" s="8">
        <v>3000</v>
      </c>
      <c r="R3218">
        <v>6</v>
      </c>
      <c r="S3218" s="8">
        <f>Table3[[#This Row],[Harga]]*Table3[[#This Row],[Quantity]]</f>
        <v>18000</v>
      </c>
      <c r="T3218">
        <v>0.2</v>
      </c>
      <c r="U3218" s="8">
        <f>Table3[[#This Row],[Discount]]*Table3[[#This Row],[Revenue]]</f>
        <v>3600</v>
      </c>
      <c r="V3218" s="8">
        <f>Table3[[#This Row],[Revenue]]-Table3[[#This Row],[Total Discount]]</f>
        <v>14400</v>
      </c>
    </row>
    <row r="3219" spans="1:22" x14ac:dyDescent="0.35">
      <c r="A3219">
        <v>3215</v>
      </c>
      <c r="B3219" t="s">
        <v>7095</v>
      </c>
      <c r="C3219" s="5">
        <v>42798</v>
      </c>
      <c r="D3219" s="6">
        <v>2017</v>
      </c>
      <c r="E3219" s="5" t="s">
        <v>159</v>
      </c>
      <c r="F3219" s="7">
        <v>4</v>
      </c>
      <c r="G3219" t="s">
        <v>51</v>
      </c>
      <c r="H3219" t="s">
        <v>25</v>
      </c>
      <c r="I3219" t="s">
        <v>2611</v>
      </c>
      <c r="J3219" t="s">
        <v>75</v>
      </c>
      <c r="K3219" t="s">
        <v>188</v>
      </c>
      <c r="L3219">
        <v>77095</v>
      </c>
      <c r="M3219" t="s">
        <v>355</v>
      </c>
      <c r="N3219" t="s">
        <v>30</v>
      </c>
      <c r="O3219" t="s">
        <v>55</v>
      </c>
      <c r="P3219" t="s">
        <v>356</v>
      </c>
      <c r="Q3219" s="8">
        <v>83000</v>
      </c>
      <c r="R3219">
        <v>5</v>
      </c>
      <c r="S3219" s="8">
        <f>Table3[[#This Row],[Harga]]*Table3[[#This Row],[Quantity]]</f>
        <v>415000</v>
      </c>
      <c r="T3219">
        <v>0.6</v>
      </c>
      <c r="U3219" s="8">
        <f>Table3[[#This Row],[Discount]]*Table3[[#This Row],[Revenue]]</f>
        <v>249000</v>
      </c>
      <c r="V3219" s="8">
        <f>Table3[[#This Row],[Revenue]]-Table3[[#This Row],[Total Discount]]</f>
        <v>166000</v>
      </c>
    </row>
    <row r="3220" spans="1:22" x14ac:dyDescent="0.35">
      <c r="A3220">
        <v>3216</v>
      </c>
      <c r="B3220" t="s">
        <v>7096</v>
      </c>
      <c r="C3220" s="5">
        <v>42272</v>
      </c>
      <c r="D3220" s="6">
        <v>2015</v>
      </c>
      <c r="E3220" s="5" t="s">
        <v>111</v>
      </c>
      <c r="F3220" s="7">
        <v>25</v>
      </c>
      <c r="G3220" t="s">
        <v>51</v>
      </c>
      <c r="H3220" t="s">
        <v>25</v>
      </c>
      <c r="I3220" t="s">
        <v>3047</v>
      </c>
      <c r="J3220" t="s">
        <v>27</v>
      </c>
      <c r="K3220" t="s">
        <v>89</v>
      </c>
      <c r="L3220">
        <v>6450</v>
      </c>
      <c r="M3220" t="s">
        <v>2324</v>
      </c>
      <c r="N3220" t="s">
        <v>40</v>
      </c>
      <c r="O3220" t="s">
        <v>71</v>
      </c>
      <c r="P3220" t="s">
        <v>2325</v>
      </c>
      <c r="Q3220" s="8">
        <v>18000</v>
      </c>
      <c r="R3220">
        <v>2</v>
      </c>
      <c r="S3220" s="8">
        <f>Table3[[#This Row],[Harga]]*Table3[[#This Row],[Quantity]]</f>
        <v>36000</v>
      </c>
      <c r="T3220">
        <v>0</v>
      </c>
      <c r="U3220" s="8">
        <f>Table3[[#This Row],[Discount]]*Table3[[#This Row],[Revenue]]</f>
        <v>0</v>
      </c>
      <c r="V3220" s="8">
        <f>Table3[[#This Row],[Revenue]]-Table3[[#This Row],[Total Discount]]</f>
        <v>36000</v>
      </c>
    </row>
    <row r="3221" spans="1:22" x14ac:dyDescent="0.35">
      <c r="A3221">
        <v>3217</v>
      </c>
      <c r="B3221" t="s">
        <v>7097</v>
      </c>
      <c r="C3221" s="5">
        <v>42357</v>
      </c>
      <c r="D3221" s="6">
        <v>2015</v>
      </c>
      <c r="E3221" s="5" t="s">
        <v>66</v>
      </c>
      <c r="F3221" s="7">
        <v>19</v>
      </c>
      <c r="G3221" t="s">
        <v>51</v>
      </c>
      <c r="H3221" t="s">
        <v>25</v>
      </c>
      <c r="I3221" t="s">
        <v>4615</v>
      </c>
      <c r="J3221" t="s">
        <v>27</v>
      </c>
      <c r="K3221" t="s">
        <v>651</v>
      </c>
      <c r="L3221">
        <v>60025</v>
      </c>
      <c r="M3221" t="s">
        <v>7098</v>
      </c>
      <c r="N3221" t="s">
        <v>135</v>
      </c>
      <c r="O3221" t="s">
        <v>136</v>
      </c>
      <c r="P3221" t="s">
        <v>7099</v>
      </c>
      <c r="Q3221" s="8">
        <v>159000</v>
      </c>
      <c r="R3221">
        <v>3</v>
      </c>
      <c r="S3221" s="8">
        <f>Table3[[#This Row],[Harga]]*Table3[[#This Row],[Quantity]]</f>
        <v>477000</v>
      </c>
      <c r="T3221">
        <v>0.2</v>
      </c>
      <c r="U3221" s="8">
        <f>Table3[[#This Row],[Discount]]*Table3[[#This Row],[Revenue]]</f>
        <v>95400</v>
      </c>
      <c r="V3221" s="8">
        <f>Table3[[#This Row],[Revenue]]-Table3[[#This Row],[Total Discount]]</f>
        <v>381600</v>
      </c>
    </row>
    <row r="3222" spans="1:22" x14ac:dyDescent="0.35">
      <c r="A3222">
        <v>3218</v>
      </c>
      <c r="B3222" t="s">
        <v>7100</v>
      </c>
      <c r="C3222" s="5">
        <v>42285</v>
      </c>
      <c r="D3222" s="6">
        <v>2015</v>
      </c>
      <c r="E3222" s="5" t="s">
        <v>44</v>
      </c>
      <c r="F3222" s="7">
        <v>8</v>
      </c>
      <c r="G3222" t="s">
        <v>35</v>
      </c>
      <c r="H3222" t="s">
        <v>25</v>
      </c>
      <c r="I3222" t="s">
        <v>2897</v>
      </c>
      <c r="J3222" t="s">
        <v>27</v>
      </c>
      <c r="K3222" t="s">
        <v>222</v>
      </c>
      <c r="L3222">
        <v>77036</v>
      </c>
      <c r="M3222" t="s">
        <v>4718</v>
      </c>
      <c r="N3222" t="s">
        <v>40</v>
      </c>
      <c r="O3222" t="s">
        <v>96</v>
      </c>
      <c r="P3222" t="s">
        <v>4719</v>
      </c>
      <c r="Q3222" s="8">
        <v>6000</v>
      </c>
      <c r="R3222">
        <v>2</v>
      </c>
      <c r="S3222" s="8">
        <f>Table3[[#This Row],[Harga]]*Table3[[#This Row],[Quantity]]</f>
        <v>12000</v>
      </c>
      <c r="T3222">
        <v>0.2</v>
      </c>
      <c r="U3222" s="8">
        <f>Table3[[#This Row],[Discount]]*Table3[[#This Row],[Revenue]]</f>
        <v>2400</v>
      </c>
      <c r="V3222" s="8">
        <f>Table3[[#This Row],[Revenue]]-Table3[[#This Row],[Total Discount]]</f>
        <v>9600</v>
      </c>
    </row>
    <row r="3223" spans="1:22" x14ac:dyDescent="0.35">
      <c r="A3223">
        <v>3219</v>
      </c>
      <c r="B3223" t="s">
        <v>7101</v>
      </c>
      <c r="C3223" s="5">
        <v>42947</v>
      </c>
      <c r="D3223" s="6">
        <v>2017</v>
      </c>
      <c r="E3223" s="5" t="s">
        <v>104</v>
      </c>
      <c r="F3223" s="7">
        <v>31</v>
      </c>
      <c r="G3223" t="s">
        <v>67</v>
      </c>
      <c r="H3223" t="s">
        <v>139</v>
      </c>
      <c r="I3223" t="s">
        <v>4397</v>
      </c>
      <c r="J3223" t="s">
        <v>27</v>
      </c>
      <c r="K3223" t="s">
        <v>69</v>
      </c>
      <c r="L3223">
        <v>94110</v>
      </c>
      <c r="M3223" t="s">
        <v>254</v>
      </c>
      <c r="N3223" t="s">
        <v>40</v>
      </c>
      <c r="O3223" t="s">
        <v>84</v>
      </c>
      <c r="P3223" t="s">
        <v>255</v>
      </c>
      <c r="Q3223" s="8">
        <v>159000</v>
      </c>
      <c r="R3223">
        <v>2</v>
      </c>
      <c r="S3223" s="8">
        <f>Table3[[#This Row],[Harga]]*Table3[[#This Row],[Quantity]]</f>
        <v>318000</v>
      </c>
      <c r="T3223">
        <v>0</v>
      </c>
      <c r="U3223" s="8">
        <f>Table3[[#This Row],[Discount]]*Table3[[#This Row],[Revenue]]</f>
        <v>0</v>
      </c>
      <c r="V3223" s="8">
        <f>Table3[[#This Row],[Revenue]]-Table3[[#This Row],[Total Discount]]</f>
        <v>318000</v>
      </c>
    </row>
    <row r="3224" spans="1:22" x14ac:dyDescent="0.35">
      <c r="A3224">
        <v>3220</v>
      </c>
      <c r="B3224" t="s">
        <v>7102</v>
      </c>
      <c r="C3224" s="5">
        <v>41856</v>
      </c>
      <c r="D3224" s="6">
        <v>2014</v>
      </c>
      <c r="E3224" s="5" t="s">
        <v>93</v>
      </c>
      <c r="F3224" s="7">
        <v>5</v>
      </c>
      <c r="G3224" t="s">
        <v>35</v>
      </c>
      <c r="H3224" t="s">
        <v>25</v>
      </c>
      <c r="I3224" t="s">
        <v>381</v>
      </c>
      <c r="J3224" t="s">
        <v>37</v>
      </c>
      <c r="K3224" t="s">
        <v>213</v>
      </c>
      <c r="L3224">
        <v>10009</v>
      </c>
      <c r="M3224" t="s">
        <v>7103</v>
      </c>
      <c r="N3224" t="s">
        <v>135</v>
      </c>
      <c r="O3224" t="s">
        <v>136</v>
      </c>
      <c r="P3224" t="s">
        <v>7104</v>
      </c>
      <c r="Q3224" s="8">
        <v>136000</v>
      </c>
      <c r="R3224">
        <v>1</v>
      </c>
      <c r="S3224" s="8">
        <f>Table3[[#This Row],[Harga]]*Table3[[#This Row],[Quantity]]</f>
        <v>136000</v>
      </c>
      <c r="T3224">
        <v>0</v>
      </c>
      <c r="U3224" s="8">
        <f>Table3[[#This Row],[Discount]]*Table3[[#This Row],[Revenue]]</f>
        <v>0</v>
      </c>
      <c r="V3224" s="8">
        <f>Table3[[#This Row],[Revenue]]-Table3[[#This Row],[Total Discount]]</f>
        <v>136000</v>
      </c>
    </row>
    <row r="3225" spans="1:22" x14ac:dyDescent="0.35">
      <c r="A3225">
        <v>3221</v>
      </c>
      <c r="B3225" t="s">
        <v>7105</v>
      </c>
      <c r="C3225" s="5">
        <v>42869</v>
      </c>
      <c r="D3225" s="6">
        <v>2017</v>
      </c>
      <c r="E3225" s="5" t="s">
        <v>87</v>
      </c>
      <c r="F3225" s="7">
        <v>14</v>
      </c>
      <c r="G3225" t="s">
        <v>67</v>
      </c>
      <c r="H3225" t="s">
        <v>25</v>
      </c>
      <c r="I3225" t="s">
        <v>1557</v>
      </c>
      <c r="J3225" t="s">
        <v>37</v>
      </c>
      <c r="K3225" t="s">
        <v>500</v>
      </c>
      <c r="L3225">
        <v>21215</v>
      </c>
      <c r="M3225" t="s">
        <v>4512</v>
      </c>
      <c r="N3225" t="s">
        <v>40</v>
      </c>
      <c r="O3225" t="s">
        <v>96</v>
      </c>
      <c r="P3225" t="s">
        <v>4513</v>
      </c>
      <c r="Q3225" s="8">
        <v>2000</v>
      </c>
      <c r="R3225">
        <v>2</v>
      </c>
      <c r="S3225" s="8">
        <f>Table3[[#This Row],[Harga]]*Table3[[#This Row],[Quantity]]</f>
        <v>4000</v>
      </c>
      <c r="T3225">
        <v>0</v>
      </c>
      <c r="U3225" s="8">
        <f>Table3[[#This Row],[Discount]]*Table3[[#This Row],[Revenue]]</f>
        <v>0</v>
      </c>
      <c r="V3225" s="8">
        <f>Table3[[#This Row],[Revenue]]-Table3[[#This Row],[Total Discount]]</f>
        <v>4000</v>
      </c>
    </row>
    <row r="3226" spans="1:22" x14ac:dyDescent="0.35">
      <c r="A3226">
        <v>3222</v>
      </c>
      <c r="B3226" t="s">
        <v>7106</v>
      </c>
      <c r="C3226" s="5">
        <v>42635</v>
      </c>
      <c r="D3226" s="6">
        <v>2016</v>
      </c>
      <c r="E3226" s="5" t="s">
        <v>111</v>
      </c>
      <c r="F3226" s="7">
        <v>22</v>
      </c>
      <c r="G3226" t="s">
        <v>67</v>
      </c>
      <c r="H3226" t="s">
        <v>25</v>
      </c>
      <c r="I3226" t="s">
        <v>1763</v>
      </c>
      <c r="J3226" t="s">
        <v>75</v>
      </c>
      <c r="K3226" t="s">
        <v>188</v>
      </c>
      <c r="L3226">
        <v>40214</v>
      </c>
      <c r="M3226" t="s">
        <v>4420</v>
      </c>
      <c r="N3226" t="s">
        <v>30</v>
      </c>
      <c r="O3226" t="s">
        <v>55</v>
      </c>
      <c r="P3226" t="s">
        <v>4421</v>
      </c>
      <c r="Q3226" s="8">
        <v>14000</v>
      </c>
      <c r="R3226">
        <v>2</v>
      </c>
      <c r="S3226" s="8">
        <f>Table3[[#This Row],[Harga]]*Table3[[#This Row],[Quantity]]</f>
        <v>28000</v>
      </c>
      <c r="T3226">
        <v>0</v>
      </c>
      <c r="U3226" s="8">
        <f>Table3[[#This Row],[Discount]]*Table3[[#This Row],[Revenue]]</f>
        <v>0</v>
      </c>
      <c r="V3226" s="8">
        <f>Table3[[#This Row],[Revenue]]-Table3[[#This Row],[Total Discount]]</f>
        <v>28000</v>
      </c>
    </row>
    <row r="3227" spans="1:22" x14ac:dyDescent="0.35">
      <c r="A3227">
        <v>3223</v>
      </c>
      <c r="B3227" t="s">
        <v>7107</v>
      </c>
      <c r="C3227" s="5">
        <v>42321</v>
      </c>
      <c r="D3227" s="6">
        <v>2015</v>
      </c>
      <c r="E3227" s="5" t="s">
        <v>23</v>
      </c>
      <c r="F3227" s="7">
        <v>13</v>
      </c>
      <c r="G3227" t="s">
        <v>51</v>
      </c>
      <c r="H3227" t="s">
        <v>25</v>
      </c>
      <c r="I3227" t="s">
        <v>1023</v>
      </c>
      <c r="J3227" t="s">
        <v>27</v>
      </c>
      <c r="K3227" t="s">
        <v>248</v>
      </c>
      <c r="L3227">
        <v>37087</v>
      </c>
      <c r="M3227" t="s">
        <v>6471</v>
      </c>
      <c r="N3227" t="s">
        <v>40</v>
      </c>
      <c r="O3227" t="s">
        <v>84</v>
      </c>
      <c r="P3227" t="s">
        <v>6472</v>
      </c>
      <c r="Q3227" s="8">
        <v>15000</v>
      </c>
      <c r="R3227">
        <v>6</v>
      </c>
      <c r="S3227" s="8">
        <f>Table3[[#This Row],[Harga]]*Table3[[#This Row],[Quantity]]</f>
        <v>90000</v>
      </c>
      <c r="T3227">
        <v>0.2</v>
      </c>
      <c r="U3227" s="8">
        <f>Table3[[#This Row],[Discount]]*Table3[[#This Row],[Revenue]]</f>
        <v>18000</v>
      </c>
      <c r="V3227" s="8">
        <f>Table3[[#This Row],[Revenue]]-Table3[[#This Row],[Total Discount]]</f>
        <v>72000</v>
      </c>
    </row>
    <row r="3228" spans="1:22" x14ac:dyDescent="0.35">
      <c r="A3228">
        <v>3224</v>
      </c>
      <c r="B3228" t="s">
        <v>7108</v>
      </c>
      <c r="C3228" s="5">
        <v>42877</v>
      </c>
      <c r="D3228" s="6">
        <v>2017</v>
      </c>
      <c r="E3228" s="5" t="s">
        <v>87</v>
      </c>
      <c r="F3228" s="7">
        <v>22</v>
      </c>
      <c r="G3228" t="s">
        <v>24</v>
      </c>
      <c r="H3228" t="s">
        <v>25</v>
      </c>
      <c r="I3228" t="s">
        <v>117</v>
      </c>
      <c r="J3228" t="s">
        <v>27</v>
      </c>
      <c r="K3228" t="s">
        <v>500</v>
      </c>
      <c r="L3228">
        <v>90008</v>
      </c>
      <c r="M3228" t="s">
        <v>5093</v>
      </c>
      <c r="N3228" t="s">
        <v>135</v>
      </c>
      <c r="O3228" t="s">
        <v>162</v>
      </c>
      <c r="P3228" t="s">
        <v>5094</v>
      </c>
      <c r="Q3228" s="8">
        <v>49000</v>
      </c>
      <c r="R3228">
        <v>7</v>
      </c>
      <c r="S3228" s="8">
        <f>Table3[[#This Row],[Harga]]*Table3[[#This Row],[Quantity]]</f>
        <v>343000</v>
      </c>
      <c r="T3228">
        <v>0</v>
      </c>
      <c r="U3228" s="8">
        <f>Table3[[#This Row],[Discount]]*Table3[[#This Row],[Revenue]]</f>
        <v>0</v>
      </c>
      <c r="V3228" s="8">
        <f>Table3[[#This Row],[Revenue]]-Table3[[#This Row],[Total Discount]]</f>
        <v>343000</v>
      </c>
    </row>
    <row r="3229" spans="1:22" x14ac:dyDescent="0.35">
      <c r="A3229">
        <v>3225</v>
      </c>
      <c r="B3229" t="s">
        <v>7109</v>
      </c>
      <c r="C3229" s="5">
        <v>42706</v>
      </c>
      <c r="D3229" s="6">
        <v>2016</v>
      </c>
      <c r="E3229" s="5" t="s">
        <v>66</v>
      </c>
      <c r="F3229" s="7">
        <v>2</v>
      </c>
      <c r="G3229" t="s">
        <v>35</v>
      </c>
      <c r="H3229" t="s">
        <v>25</v>
      </c>
      <c r="I3229" t="s">
        <v>2549</v>
      </c>
      <c r="J3229" t="s">
        <v>75</v>
      </c>
      <c r="K3229" t="s">
        <v>218</v>
      </c>
      <c r="L3229">
        <v>2908</v>
      </c>
      <c r="M3229" t="s">
        <v>2691</v>
      </c>
      <c r="N3229" t="s">
        <v>40</v>
      </c>
      <c r="O3229" t="s">
        <v>84</v>
      </c>
      <c r="P3229" t="s">
        <v>2692</v>
      </c>
      <c r="Q3229" s="8">
        <v>1248000</v>
      </c>
      <c r="R3229">
        <v>5</v>
      </c>
      <c r="S3229" s="8">
        <f>Table3[[#This Row],[Harga]]*Table3[[#This Row],[Quantity]]</f>
        <v>6240000</v>
      </c>
      <c r="T3229">
        <v>0</v>
      </c>
      <c r="U3229" s="8">
        <f>Table3[[#This Row],[Discount]]*Table3[[#This Row],[Revenue]]</f>
        <v>0</v>
      </c>
      <c r="V3229" s="8">
        <f>Table3[[#This Row],[Revenue]]-Table3[[#This Row],[Total Discount]]</f>
        <v>6240000</v>
      </c>
    </row>
    <row r="3230" spans="1:22" x14ac:dyDescent="0.35">
      <c r="A3230">
        <v>3226</v>
      </c>
      <c r="B3230" t="s">
        <v>7110</v>
      </c>
      <c r="C3230" s="5">
        <v>42245</v>
      </c>
      <c r="D3230" s="6">
        <v>2015</v>
      </c>
      <c r="E3230" s="5" t="s">
        <v>93</v>
      </c>
      <c r="F3230" s="7">
        <v>29</v>
      </c>
      <c r="G3230" t="s">
        <v>67</v>
      </c>
      <c r="H3230" t="s">
        <v>139</v>
      </c>
      <c r="I3230" t="s">
        <v>1908</v>
      </c>
      <c r="J3230" t="s">
        <v>75</v>
      </c>
      <c r="K3230" t="s">
        <v>324</v>
      </c>
      <c r="L3230">
        <v>48234</v>
      </c>
      <c r="M3230" t="s">
        <v>7098</v>
      </c>
      <c r="N3230" t="s">
        <v>135</v>
      </c>
      <c r="O3230" t="s">
        <v>136</v>
      </c>
      <c r="P3230" t="s">
        <v>7099</v>
      </c>
      <c r="Q3230" s="8">
        <v>159000</v>
      </c>
      <c r="R3230">
        <v>2</v>
      </c>
      <c r="S3230" s="8">
        <f>Table3[[#This Row],[Harga]]*Table3[[#This Row],[Quantity]]</f>
        <v>318000</v>
      </c>
      <c r="T3230">
        <v>0</v>
      </c>
      <c r="U3230" s="8">
        <f>Table3[[#This Row],[Discount]]*Table3[[#This Row],[Revenue]]</f>
        <v>0</v>
      </c>
      <c r="V3230" s="8">
        <f>Table3[[#This Row],[Revenue]]-Table3[[#This Row],[Total Discount]]</f>
        <v>318000</v>
      </c>
    </row>
    <row r="3231" spans="1:22" x14ac:dyDescent="0.35">
      <c r="A3231">
        <v>3227</v>
      </c>
      <c r="B3231" t="s">
        <v>7111</v>
      </c>
      <c r="C3231" s="5">
        <v>41796</v>
      </c>
      <c r="D3231" s="6">
        <v>2014</v>
      </c>
      <c r="E3231" s="5" t="s">
        <v>34</v>
      </c>
      <c r="F3231" s="7">
        <v>6</v>
      </c>
      <c r="G3231" t="s">
        <v>51</v>
      </c>
      <c r="H3231" t="s">
        <v>139</v>
      </c>
      <c r="I3231" t="s">
        <v>5106</v>
      </c>
      <c r="J3231" t="s">
        <v>75</v>
      </c>
      <c r="K3231" t="s">
        <v>166</v>
      </c>
      <c r="L3231">
        <v>77070</v>
      </c>
      <c r="M3231" t="s">
        <v>2944</v>
      </c>
      <c r="N3231" t="s">
        <v>40</v>
      </c>
      <c r="O3231" t="s">
        <v>41</v>
      </c>
      <c r="P3231" t="s">
        <v>2945</v>
      </c>
      <c r="Q3231" s="8">
        <v>41000</v>
      </c>
      <c r="R3231">
        <v>10</v>
      </c>
      <c r="S3231" s="8">
        <f>Table3[[#This Row],[Harga]]*Table3[[#This Row],[Quantity]]</f>
        <v>410000</v>
      </c>
      <c r="T3231">
        <v>0.2</v>
      </c>
      <c r="U3231" s="8">
        <f>Table3[[#This Row],[Discount]]*Table3[[#This Row],[Revenue]]</f>
        <v>82000</v>
      </c>
      <c r="V3231" s="8">
        <f>Table3[[#This Row],[Revenue]]-Table3[[#This Row],[Total Discount]]</f>
        <v>328000</v>
      </c>
    </row>
    <row r="3232" spans="1:22" x14ac:dyDescent="0.35">
      <c r="A3232">
        <v>3228</v>
      </c>
      <c r="B3232" t="s">
        <v>7112</v>
      </c>
      <c r="C3232" s="5">
        <v>42447</v>
      </c>
      <c r="D3232" s="6">
        <v>2016</v>
      </c>
      <c r="E3232" s="5" t="s">
        <v>159</v>
      </c>
      <c r="F3232" s="7">
        <v>18</v>
      </c>
      <c r="G3232" t="s">
        <v>35</v>
      </c>
      <c r="H3232" t="s">
        <v>131</v>
      </c>
      <c r="I3232" t="s">
        <v>389</v>
      </c>
      <c r="J3232" t="s">
        <v>27</v>
      </c>
      <c r="K3232" t="s">
        <v>236</v>
      </c>
      <c r="L3232">
        <v>38401</v>
      </c>
      <c r="M3232" t="s">
        <v>2308</v>
      </c>
      <c r="N3232" t="s">
        <v>40</v>
      </c>
      <c r="O3232" t="s">
        <v>78</v>
      </c>
      <c r="P3232" t="s">
        <v>2309</v>
      </c>
      <c r="Q3232" s="8">
        <v>1090000</v>
      </c>
      <c r="R3232">
        <v>3</v>
      </c>
      <c r="S3232" s="8">
        <f>Table3[[#This Row],[Harga]]*Table3[[#This Row],[Quantity]]</f>
        <v>3270000</v>
      </c>
      <c r="T3232">
        <v>0.2</v>
      </c>
      <c r="U3232" s="8">
        <f>Table3[[#This Row],[Discount]]*Table3[[#This Row],[Revenue]]</f>
        <v>654000</v>
      </c>
      <c r="V3232" s="8">
        <f>Table3[[#This Row],[Revenue]]-Table3[[#This Row],[Total Discount]]</f>
        <v>2616000</v>
      </c>
    </row>
    <row r="3233" spans="1:22" x14ac:dyDescent="0.35">
      <c r="A3233">
        <v>3229</v>
      </c>
      <c r="B3233" t="s">
        <v>7113</v>
      </c>
      <c r="C3233" s="5">
        <v>41653</v>
      </c>
      <c r="D3233" s="6">
        <v>2014</v>
      </c>
      <c r="E3233" s="5" t="s">
        <v>115</v>
      </c>
      <c r="F3233" s="7">
        <v>14</v>
      </c>
      <c r="G3233" t="s">
        <v>51</v>
      </c>
      <c r="H3233" t="s">
        <v>25</v>
      </c>
      <c r="I3233" t="s">
        <v>197</v>
      </c>
      <c r="J3233" t="s">
        <v>37</v>
      </c>
      <c r="K3233" t="s">
        <v>324</v>
      </c>
      <c r="L3233">
        <v>19140</v>
      </c>
      <c r="M3233" t="s">
        <v>2189</v>
      </c>
      <c r="N3233" t="s">
        <v>30</v>
      </c>
      <c r="O3233" t="s">
        <v>31</v>
      </c>
      <c r="P3233" t="s">
        <v>2190</v>
      </c>
      <c r="Q3233" s="8">
        <v>62000</v>
      </c>
      <c r="R3233">
        <v>4</v>
      </c>
      <c r="S3233" s="8">
        <f>Table3[[#This Row],[Harga]]*Table3[[#This Row],[Quantity]]</f>
        <v>248000</v>
      </c>
      <c r="T3233">
        <v>0.5</v>
      </c>
      <c r="U3233" s="8">
        <f>Table3[[#This Row],[Discount]]*Table3[[#This Row],[Revenue]]</f>
        <v>124000</v>
      </c>
      <c r="V3233" s="8">
        <f>Table3[[#This Row],[Revenue]]-Table3[[#This Row],[Total Discount]]</f>
        <v>124000</v>
      </c>
    </row>
    <row r="3234" spans="1:22" x14ac:dyDescent="0.35">
      <c r="A3234">
        <v>3230</v>
      </c>
      <c r="B3234" t="s">
        <v>7114</v>
      </c>
      <c r="C3234" s="5">
        <v>42889</v>
      </c>
      <c r="D3234" s="6">
        <v>2017</v>
      </c>
      <c r="E3234" s="5" t="s">
        <v>34</v>
      </c>
      <c r="F3234" s="7">
        <v>3</v>
      </c>
      <c r="G3234" t="s">
        <v>67</v>
      </c>
      <c r="H3234" t="s">
        <v>25</v>
      </c>
      <c r="I3234" t="s">
        <v>5777</v>
      </c>
      <c r="J3234" t="s">
        <v>27</v>
      </c>
      <c r="K3234" t="s">
        <v>354</v>
      </c>
      <c r="L3234">
        <v>33024</v>
      </c>
      <c r="M3234" t="s">
        <v>6095</v>
      </c>
      <c r="N3234" t="s">
        <v>40</v>
      </c>
      <c r="O3234" t="s">
        <v>71</v>
      </c>
      <c r="P3234" t="s">
        <v>6096</v>
      </c>
      <c r="Q3234" s="8">
        <v>9000</v>
      </c>
      <c r="R3234">
        <v>3</v>
      </c>
      <c r="S3234" s="8">
        <f>Table3[[#This Row],[Harga]]*Table3[[#This Row],[Quantity]]</f>
        <v>27000</v>
      </c>
      <c r="T3234">
        <v>0.7</v>
      </c>
      <c r="U3234" s="8">
        <f>Table3[[#This Row],[Discount]]*Table3[[#This Row],[Revenue]]</f>
        <v>18900</v>
      </c>
      <c r="V3234" s="8">
        <f>Table3[[#This Row],[Revenue]]-Table3[[#This Row],[Total Discount]]</f>
        <v>8100</v>
      </c>
    </row>
    <row r="3235" spans="1:22" x14ac:dyDescent="0.35">
      <c r="A3235">
        <v>3231</v>
      </c>
      <c r="B3235" t="s">
        <v>7115</v>
      </c>
      <c r="C3235" s="5">
        <v>42889</v>
      </c>
      <c r="D3235" s="6">
        <v>2017</v>
      </c>
      <c r="E3235" s="5" t="s">
        <v>34</v>
      </c>
      <c r="F3235" s="7">
        <v>3</v>
      </c>
      <c r="G3235" t="s">
        <v>67</v>
      </c>
      <c r="H3235" t="s">
        <v>25</v>
      </c>
      <c r="I3235" t="s">
        <v>2433</v>
      </c>
      <c r="J3235" t="s">
        <v>37</v>
      </c>
      <c r="K3235" t="s">
        <v>141</v>
      </c>
      <c r="L3235">
        <v>10011</v>
      </c>
      <c r="M3235" t="s">
        <v>4755</v>
      </c>
      <c r="N3235" t="s">
        <v>30</v>
      </c>
      <c r="O3235" t="s">
        <v>48</v>
      </c>
      <c r="P3235" t="s">
        <v>4756</v>
      </c>
      <c r="Q3235" s="8">
        <v>514000</v>
      </c>
      <c r="R3235">
        <v>2</v>
      </c>
      <c r="S3235" s="8">
        <f>Table3[[#This Row],[Harga]]*Table3[[#This Row],[Quantity]]</f>
        <v>1028000</v>
      </c>
      <c r="T3235">
        <v>0.4</v>
      </c>
      <c r="U3235" s="8">
        <f>Table3[[#This Row],[Discount]]*Table3[[#This Row],[Revenue]]</f>
        <v>411200</v>
      </c>
      <c r="V3235" s="8">
        <f>Table3[[#This Row],[Revenue]]-Table3[[#This Row],[Total Discount]]</f>
        <v>616800</v>
      </c>
    </row>
    <row r="3236" spans="1:22" x14ac:dyDescent="0.35">
      <c r="A3236">
        <v>3232</v>
      </c>
      <c r="B3236" t="s">
        <v>7116</v>
      </c>
      <c r="C3236" s="5">
        <v>42084</v>
      </c>
      <c r="D3236" s="6">
        <v>2015</v>
      </c>
      <c r="E3236" s="5" t="s">
        <v>159</v>
      </c>
      <c r="F3236" s="7">
        <v>21</v>
      </c>
      <c r="G3236" t="s">
        <v>24</v>
      </c>
      <c r="H3236" t="s">
        <v>25</v>
      </c>
      <c r="I3236" t="s">
        <v>2575</v>
      </c>
      <c r="J3236" t="s">
        <v>27</v>
      </c>
      <c r="K3236" t="s">
        <v>141</v>
      </c>
      <c r="L3236">
        <v>28540</v>
      </c>
      <c r="M3236" t="s">
        <v>7117</v>
      </c>
      <c r="N3236" t="s">
        <v>40</v>
      </c>
      <c r="O3236" t="s">
        <v>78</v>
      </c>
      <c r="P3236" t="s">
        <v>7118</v>
      </c>
      <c r="Q3236" s="8">
        <v>963000</v>
      </c>
      <c r="R3236">
        <v>4</v>
      </c>
      <c r="S3236" s="8">
        <f>Table3[[#This Row],[Harga]]*Table3[[#This Row],[Quantity]]</f>
        <v>3852000</v>
      </c>
      <c r="T3236">
        <v>0.2</v>
      </c>
      <c r="U3236" s="8">
        <f>Table3[[#This Row],[Discount]]*Table3[[#This Row],[Revenue]]</f>
        <v>770400</v>
      </c>
      <c r="V3236" s="8">
        <f>Table3[[#This Row],[Revenue]]-Table3[[#This Row],[Total Discount]]</f>
        <v>3081600</v>
      </c>
    </row>
    <row r="3237" spans="1:22" x14ac:dyDescent="0.35">
      <c r="A3237">
        <v>3233</v>
      </c>
      <c r="B3237" t="s">
        <v>7119</v>
      </c>
      <c r="C3237" s="5">
        <v>42997</v>
      </c>
      <c r="D3237" s="6">
        <v>2017</v>
      </c>
      <c r="E3237" s="5" t="s">
        <v>111</v>
      </c>
      <c r="F3237" s="7">
        <v>19</v>
      </c>
      <c r="G3237" t="s">
        <v>67</v>
      </c>
      <c r="H3237" t="s">
        <v>25</v>
      </c>
      <c r="I3237" t="s">
        <v>1671</v>
      </c>
      <c r="J3237" t="s">
        <v>27</v>
      </c>
      <c r="K3237" t="s">
        <v>193</v>
      </c>
      <c r="L3237">
        <v>10011</v>
      </c>
      <c r="M3237" t="s">
        <v>7120</v>
      </c>
      <c r="N3237" t="s">
        <v>40</v>
      </c>
      <c r="O3237" t="s">
        <v>63</v>
      </c>
      <c r="P3237" t="s">
        <v>7121</v>
      </c>
      <c r="Q3237" s="8">
        <v>33000</v>
      </c>
      <c r="R3237">
        <v>5</v>
      </c>
      <c r="S3237" s="8">
        <f>Table3[[#This Row],[Harga]]*Table3[[#This Row],[Quantity]]</f>
        <v>165000</v>
      </c>
      <c r="T3237">
        <v>0</v>
      </c>
      <c r="U3237" s="8">
        <f>Table3[[#This Row],[Discount]]*Table3[[#This Row],[Revenue]]</f>
        <v>0</v>
      </c>
      <c r="V3237" s="8">
        <f>Table3[[#This Row],[Revenue]]-Table3[[#This Row],[Total Discount]]</f>
        <v>165000</v>
      </c>
    </row>
    <row r="3238" spans="1:22" x14ac:dyDescent="0.35">
      <c r="A3238">
        <v>3234</v>
      </c>
      <c r="B3238" t="s">
        <v>7122</v>
      </c>
      <c r="C3238" s="5">
        <v>41897</v>
      </c>
      <c r="D3238" s="6">
        <v>2014</v>
      </c>
      <c r="E3238" s="5" t="s">
        <v>111</v>
      </c>
      <c r="F3238" s="7">
        <v>15</v>
      </c>
      <c r="G3238" t="s">
        <v>67</v>
      </c>
      <c r="H3238" t="s">
        <v>139</v>
      </c>
      <c r="I3238" t="s">
        <v>5837</v>
      </c>
      <c r="J3238" t="s">
        <v>37</v>
      </c>
      <c r="K3238" t="s">
        <v>69</v>
      </c>
      <c r="L3238">
        <v>19120</v>
      </c>
      <c r="M3238" t="s">
        <v>1334</v>
      </c>
      <c r="N3238" t="s">
        <v>30</v>
      </c>
      <c r="O3238" t="s">
        <v>55</v>
      </c>
      <c r="P3238" t="s">
        <v>1335</v>
      </c>
      <c r="Q3238" s="8">
        <v>130000</v>
      </c>
      <c r="R3238">
        <v>4</v>
      </c>
      <c r="S3238" s="8">
        <f>Table3[[#This Row],[Harga]]*Table3[[#This Row],[Quantity]]</f>
        <v>520000</v>
      </c>
      <c r="T3238">
        <v>0.2</v>
      </c>
      <c r="U3238" s="8">
        <f>Table3[[#This Row],[Discount]]*Table3[[#This Row],[Revenue]]</f>
        <v>104000</v>
      </c>
      <c r="V3238" s="8">
        <f>Table3[[#This Row],[Revenue]]-Table3[[#This Row],[Total Discount]]</f>
        <v>416000</v>
      </c>
    </row>
    <row r="3239" spans="1:22" x14ac:dyDescent="0.35">
      <c r="A3239">
        <v>3235</v>
      </c>
      <c r="B3239" t="s">
        <v>7123</v>
      </c>
      <c r="C3239" s="5">
        <v>42694</v>
      </c>
      <c r="D3239" s="6">
        <v>2016</v>
      </c>
      <c r="E3239" s="5" t="s">
        <v>23</v>
      </c>
      <c r="F3239" s="7">
        <v>20</v>
      </c>
      <c r="G3239" t="s">
        <v>35</v>
      </c>
      <c r="H3239" t="s">
        <v>25</v>
      </c>
      <c r="I3239" t="s">
        <v>667</v>
      </c>
      <c r="J3239" t="s">
        <v>37</v>
      </c>
      <c r="K3239" t="s">
        <v>236</v>
      </c>
      <c r="L3239">
        <v>32839</v>
      </c>
      <c r="M3239" t="s">
        <v>7124</v>
      </c>
      <c r="N3239" t="s">
        <v>30</v>
      </c>
      <c r="O3239" t="s">
        <v>31</v>
      </c>
      <c r="P3239" t="s">
        <v>7125</v>
      </c>
      <c r="Q3239" s="8">
        <v>290000</v>
      </c>
      <c r="R3239">
        <v>2</v>
      </c>
      <c r="S3239" s="8">
        <f>Table3[[#This Row],[Harga]]*Table3[[#This Row],[Quantity]]</f>
        <v>580000</v>
      </c>
      <c r="T3239">
        <v>0.2</v>
      </c>
      <c r="U3239" s="8">
        <f>Table3[[#This Row],[Discount]]*Table3[[#This Row],[Revenue]]</f>
        <v>116000</v>
      </c>
      <c r="V3239" s="8">
        <f>Table3[[#This Row],[Revenue]]-Table3[[#This Row],[Total Discount]]</f>
        <v>464000</v>
      </c>
    </row>
    <row r="3240" spans="1:22" x14ac:dyDescent="0.35">
      <c r="A3240">
        <v>3236</v>
      </c>
      <c r="B3240" t="s">
        <v>7126</v>
      </c>
      <c r="C3240" s="5">
        <v>43036</v>
      </c>
      <c r="D3240" s="6">
        <v>2017</v>
      </c>
      <c r="E3240" s="5" t="s">
        <v>44</v>
      </c>
      <c r="F3240" s="7">
        <v>28</v>
      </c>
      <c r="G3240" t="s">
        <v>51</v>
      </c>
      <c r="H3240" t="s">
        <v>139</v>
      </c>
      <c r="I3240" t="s">
        <v>808</v>
      </c>
      <c r="J3240" t="s">
        <v>27</v>
      </c>
      <c r="K3240" t="s">
        <v>248</v>
      </c>
      <c r="L3240">
        <v>77095</v>
      </c>
      <c r="M3240" t="s">
        <v>171</v>
      </c>
      <c r="N3240" t="s">
        <v>135</v>
      </c>
      <c r="O3240" t="s">
        <v>162</v>
      </c>
      <c r="P3240" t="s">
        <v>172</v>
      </c>
      <c r="Q3240" s="8">
        <v>45000</v>
      </c>
      <c r="R3240">
        <v>2</v>
      </c>
      <c r="S3240" s="8">
        <f>Table3[[#This Row],[Harga]]*Table3[[#This Row],[Quantity]]</f>
        <v>90000</v>
      </c>
      <c r="T3240">
        <v>0.2</v>
      </c>
      <c r="U3240" s="8">
        <f>Table3[[#This Row],[Discount]]*Table3[[#This Row],[Revenue]]</f>
        <v>18000</v>
      </c>
      <c r="V3240" s="8">
        <f>Table3[[#This Row],[Revenue]]-Table3[[#This Row],[Total Discount]]</f>
        <v>72000</v>
      </c>
    </row>
    <row r="3241" spans="1:22" x14ac:dyDescent="0.35">
      <c r="A3241">
        <v>3237</v>
      </c>
      <c r="B3241" t="s">
        <v>7127</v>
      </c>
      <c r="C3241" s="5">
        <v>42209</v>
      </c>
      <c r="D3241" s="6">
        <v>2015</v>
      </c>
      <c r="E3241" s="5" t="s">
        <v>104</v>
      </c>
      <c r="F3241" s="7">
        <v>24</v>
      </c>
      <c r="G3241" t="s">
        <v>67</v>
      </c>
      <c r="H3241" t="s">
        <v>139</v>
      </c>
      <c r="I3241" t="s">
        <v>7128</v>
      </c>
      <c r="J3241" t="s">
        <v>75</v>
      </c>
      <c r="K3241" t="s">
        <v>151</v>
      </c>
      <c r="L3241">
        <v>40214</v>
      </c>
      <c r="M3241" t="s">
        <v>54</v>
      </c>
      <c r="N3241" t="s">
        <v>30</v>
      </c>
      <c r="O3241" t="s">
        <v>55</v>
      </c>
      <c r="P3241" t="s">
        <v>56</v>
      </c>
      <c r="Q3241" s="8">
        <v>49000</v>
      </c>
      <c r="R3241">
        <v>3</v>
      </c>
      <c r="S3241" s="8">
        <f>Table3[[#This Row],[Harga]]*Table3[[#This Row],[Quantity]]</f>
        <v>147000</v>
      </c>
      <c r="T3241">
        <v>0</v>
      </c>
      <c r="U3241" s="8">
        <f>Table3[[#This Row],[Discount]]*Table3[[#This Row],[Revenue]]</f>
        <v>0</v>
      </c>
      <c r="V3241" s="8">
        <f>Table3[[#This Row],[Revenue]]-Table3[[#This Row],[Total Discount]]</f>
        <v>147000</v>
      </c>
    </row>
    <row r="3242" spans="1:22" x14ac:dyDescent="0.35">
      <c r="A3242">
        <v>3238</v>
      </c>
      <c r="B3242" t="s">
        <v>7129</v>
      </c>
      <c r="C3242" s="5">
        <v>41945</v>
      </c>
      <c r="D3242" s="6">
        <v>2014</v>
      </c>
      <c r="E3242" s="5" t="s">
        <v>23</v>
      </c>
      <c r="F3242" s="7">
        <v>2</v>
      </c>
      <c r="G3242" t="s">
        <v>67</v>
      </c>
      <c r="H3242" t="s">
        <v>131</v>
      </c>
      <c r="I3242" t="s">
        <v>4633</v>
      </c>
      <c r="J3242" t="s">
        <v>27</v>
      </c>
      <c r="K3242" t="s">
        <v>236</v>
      </c>
      <c r="L3242">
        <v>44256</v>
      </c>
      <c r="M3242" t="s">
        <v>5114</v>
      </c>
      <c r="N3242" t="s">
        <v>135</v>
      </c>
      <c r="O3242" t="s">
        <v>136</v>
      </c>
      <c r="P3242" t="s">
        <v>5115</v>
      </c>
      <c r="Q3242" s="8">
        <v>360000</v>
      </c>
      <c r="R3242">
        <v>6</v>
      </c>
      <c r="S3242" s="8">
        <f>Table3[[#This Row],[Harga]]*Table3[[#This Row],[Quantity]]</f>
        <v>2160000</v>
      </c>
      <c r="T3242">
        <v>0.4</v>
      </c>
      <c r="U3242" s="8">
        <f>Table3[[#This Row],[Discount]]*Table3[[#This Row],[Revenue]]</f>
        <v>864000</v>
      </c>
      <c r="V3242" s="8">
        <f>Table3[[#This Row],[Revenue]]-Table3[[#This Row],[Total Discount]]</f>
        <v>1296000</v>
      </c>
    </row>
    <row r="3243" spans="1:22" x14ac:dyDescent="0.35">
      <c r="A3243">
        <v>3239</v>
      </c>
      <c r="B3243" t="s">
        <v>7130</v>
      </c>
      <c r="C3243" s="5">
        <v>43056</v>
      </c>
      <c r="D3243" s="6">
        <v>2017</v>
      </c>
      <c r="E3243" s="5" t="s">
        <v>23</v>
      </c>
      <c r="F3243" s="7">
        <v>17</v>
      </c>
      <c r="G3243" t="s">
        <v>51</v>
      </c>
      <c r="H3243" t="s">
        <v>25</v>
      </c>
      <c r="I3243" t="s">
        <v>504</v>
      </c>
      <c r="J3243" t="s">
        <v>37</v>
      </c>
      <c r="K3243" t="s">
        <v>253</v>
      </c>
      <c r="L3243">
        <v>10011</v>
      </c>
      <c r="M3243" t="s">
        <v>2691</v>
      </c>
      <c r="N3243" t="s">
        <v>40</v>
      </c>
      <c r="O3243" t="s">
        <v>84</v>
      </c>
      <c r="P3243" t="s">
        <v>2692</v>
      </c>
      <c r="Q3243" s="8">
        <v>1248000</v>
      </c>
      <c r="R3243">
        <v>3</v>
      </c>
      <c r="S3243" s="8">
        <f>Table3[[#This Row],[Harga]]*Table3[[#This Row],[Quantity]]</f>
        <v>3744000</v>
      </c>
      <c r="T3243">
        <v>0</v>
      </c>
      <c r="U3243" s="8">
        <f>Table3[[#This Row],[Discount]]*Table3[[#This Row],[Revenue]]</f>
        <v>0</v>
      </c>
      <c r="V3243" s="8">
        <f>Table3[[#This Row],[Revenue]]-Table3[[#This Row],[Total Discount]]</f>
        <v>3744000</v>
      </c>
    </row>
    <row r="3244" spans="1:22" x14ac:dyDescent="0.35">
      <c r="A3244">
        <v>3240</v>
      </c>
      <c r="B3244" t="s">
        <v>7131</v>
      </c>
      <c r="C3244" s="5">
        <v>42547</v>
      </c>
      <c r="D3244" s="6">
        <v>2016</v>
      </c>
      <c r="E3244" s="5" t="s">
        <v>34</v>
      </c>
      <c r="F3244" s="7">
        <v>26</v>
      </c>
      <c r="G3244" t="s">
        <v>51</v>
      </c>
      <c r="H3244" t="s">
        <v>25</v>
      </c>
      <c r="I3244" t="s">
        <v>7132</v>
      </c>
      <c r="J3244" t="s">
        <v>37</v>
      </c>
      <c r="K3244" t="s">
        <v>651</v>
      </c>
      <c r="L3244">
        <v>60653</v>
      </c>
      <c r="M3244" t="s">
        <v>386</v>
      </c>
      <c r="N3244" t="s">
        <v>40</v>
      </c>
      <c r="O3244" t="s">
        <v>96</v>
      </c>
      <c r="P3244" t="s">
        <v>387</v>
      </c>
      <c r="Q3244" s="8">
        <v>7000</v>
      </c>
      <c r="R3244">
        <v>3</v>
      </c>
      <c r="S3244" s="8">
        <f>Table3[[#This Row],[Harga]]*Table3[[#This Row],[Quantity]]</f>
        <v>21000</v>
      </c>
      <c r="T3244">
        <v>0.2</v>
      </c>
      <c r="U3244" s="8">
        <f>Table3[[#This Row],[Discount]]*Table3[[#This Row],[Revenue]]</f>
        <v>4200</v>
      </c>
      <c r="V3244" s="8">
        <f>Table3[[#This Row],[Revenue]]-Table3[[#This Row],[Total Discount]]</f>
        <v>16800</v>
      </c>
    </row>
    <row r="3245" spans="1:22" x14ac:dyDescent="0.35">
      <c r="A3245">
        <v>3241</v>
      </c>
      <c r="B3245" t="s">
        <v>7133</v>
      </c>
      <c r="C3245" s="5">
        <v>42652</v>
      </c>
      <c r="D3245" s="6">
        <v>2016</v>
      </c>
      <c r="E3245" s="5" t="s">
        <v>44</v>
      </c>
      <c r="F3245" s="7">
        <v>9</v>
      </c>
      <c r="G3245" t="s">
        <v>67</v>
      </c>
      <c r="H3245" t="s">
        <v>25</v>
      </c>
      <c r="I3245" t="s">
        <v>1235</v>
      </c>
      <c r="J3245" t="s">
        <v>37</v>
      </c>
      <c r="K3245" t="s">
        <v>46</v>
      </c>
      <c r="L3245">
        <v>19143</v>
      </c>
      <c r="M3245" t="s">
        <v>7134</v>
      </c>
      <c r="N3245" t="s">
        <v>40</v>
      </c>
      <c r="O3245" t="s">
        <v>63</v>
      </c>
      <c r="P3245" t="s">
        <v>7135</v>
      </c>
      <c r="Q3245" s="8">
        <v>20000</v>
      </c>
      <c r="R3245">
        <v>4</v>
      </c>
      <c r="S3245" s="8">
        <f>Table3[[#This Row],[Harga]]*Table3[[#This Row],[Quantity]]</f>
        <v>80000</v>
      </c>
      <c r="T3245">
        <v>0.2</v>
      </c>
      <c r="U3245" s="8">
        <f>Table3[[#This Row],[Discount]]*Table3[[#This Row],[Revenue]]</f>
        <v>16000</v>
      </c>
      <c r="V3245" s="8">
        <f>Table3[[#This Row],[Revenue]]-Table3[[#This Row],[Total Discount]]</f>
        <v>64000</v>
      </c>
    </row>
    <row r="3246" spans="1:22" x14ac:dyDescent="0.35">
      <c r="A3246">
        <v>3242</v>
      </c>
      <c r="B3246" t="s">
        <v>7136</v>
      </c>
      <c r="C3246" s="5">
        <v>43089</v>
      </c>
      <c r="D3246" s="6">
        <v>2017</v>
      </c>
      <c r="E3246" s="5" t="s">
        <v>66</v>
      </c>
      <c r="F3246" s="7">
        <v>20</v>
      </c>
      <c r="G3246" t="s">
        <v>51</v>
      </c>
      <c r="H3246" t="s">
        <v>25</v>
      </c>
      <c r="I3246" t="s">
        <v>435</v>
      </c>
      <c r="J3246" t="s">
        <v>37</v>
      </c>
      <c r="K3246" t="s">
        <v>369</v>
      </c>
      <c r="L3246">
        <v>10009</v>
      </c>
      <c r="M3246" t="s">
        <v>1897</v>
      </c>
      <c r="N3246" t="s">
        <v>40</v>
      </c>
      <c r="O3246" t="s">
        <v>63</v>
      </c>
      <c r="P3246" t="s">
        <v>1962</v>
      </c>
      <c r="Q3246" s="8">
        <v>30000</v>
      </c>
      <c r="R3246">
        <v>5</v>
      </c>
      <c r="S3246" s="8">
        <f>Table3[[#This Row],[Harga]]*Table3[[#This Row],[Quantity]]</f>
        <v>150000</v>
      </c>
      <c r="T3246">
        <v>0</v>
      </c>
      <c r="U3246" s="8">
        <f>Table3[[#This Row],[Discount]]*Table3[[#This Row],[Revenue]]</f>
        <v>0</v>
      </c>
      <c r="V3246" s="8">
        <f>Table3[[#This Row],[Revenue]]-Table3[[#This Row],[Total Discount]]</f>
        <v>150000</v>
      </c>
    </row>
    <row r="3247" spans="1:22" x14ac:dyDescent="0.35">
      <c r="A3247">
        <v>3243</v>
      </c>
      <c r="B3247" t="s">
        <v>7137</v>
      </c>
      <c r="C3247" s="5">
        <v>42800</v>
      </c>
      <c r="D3247" s="6">
        <v>2017</v>
      </c>
      <c r="E3247" s="5" t="s">
        <v>159</v>
      </c>
      <c r="F3247" s="7">
        <v>6</v>
      </c>
      <c r="G3247" t="s">
        <v>51</v>
      </c>
      <c r="H3247" t="s">
        <v>25</v>
      </c>
      <c r="I3247" t="s">
        <v>6342</v>
      </c>
      <c r="J3247" t="s">
        <v>75</v>
      </c>
      <c r="K3247" t="s">
        <v>100</v>
      </c>
      <c r="L3247">
        <v>94109</v>
      </c>
      <c r="M3247" t="s">
        <v>7138</v>
      </c>
      <c r="N3247" t="s">
        <v>40</v>
      </c>
      <c r="O3247" t="s">
        <v>96</v>
      </c>
      <c r="P3247" t="s">
        <v>7139</v>
      </c>
      <c r="Q3247" s="8">
        <v>24000</v>
      </c>
      <c r="R3247">
        <v>6</v>
      </c>
      <c r="S3247" s="8">
        <f>Table3[[#This Row],[Harga]]*Table3[[#This Row],[Quantity]]</f>
        <v>144000</v>
      </c>
      <c r="T3247">
        <v>0</v>
      </c>
      <c r="U3247" s="8">
        <f>Table3[[#This Row],[Discount]]*Table3[[#This Row],[Revenue]]</f>
        <v>0</v>
      </c>
      <c r="V3247" s="8">
        <f>Table3[[#This Row],[Revenue]]-Table3[[#This Row],[Total Discount]]</f>
        <v>144000</v>
      </c>
    </row>
    <row r="3248" spans="1:22" x14ac:dyDescent="0.35">
      <c r="A3248">
        <v>3244</v>
      </c>
      <c r="B3248" t="s">
        <v>7140</v>
      </c>
      <c r="C3248" s="5">
        <v>42993</v>
      </c>
      <c r="D3248" s="6">
        <v>2017</v>
      </c>
      <c r="E3248" s="5" t="s">
        <v>111</v>
      </c>
      <c r="F3248" s="7">
        <v>15</v>
      </c>
      <c r="G3248" t="s">
        <v>67</v>
      </c>
      <c r="H3248" t="s">
        <v>139</v>
      </c>
      <c r="I3248" t="s">
        <v>2628</v>
      </c>
      <c r="J3248" t="s">
        <v>27</v>
      </c>
      <c r="K3248" t="s">
        <v>113</v>
      </c>
      <c r="L3248">
        <v>94122</v>
      </c>
      <c r="M3248" t="s">
        <v>2288</v>
      </c>
      <c r="N3248" t="s">
        <v>30</v>
      </c>
      <c r="O3248" t="s">
        <v>108</v>
      </c>
      <c r="P3248" t="s">
        <v>2289</v>
      </c>
      <c r="Q3248" s="8">
        <v>146000</v>
      </c>
      <c r="R3248">
        <v>3</v>
      </c>
      <c r="S3248" s="8">
        <f>Table3[[#This Row],[Harga]]*Table3[[#This Row],[Quantity]]</f>
        <v>438000</v>
      </c>
      <c r="T3248">
        <v>0.2</v>
      </c>
      <c r="U3248" s="8">
        <f>Table3[[#This Row],[Discount]]*Table3[[#This Row],[Revenue]]</f>
        <v>87600</v>
      </c>
      <c r="V3248" s="8">
        <f>Table3[[#This Row],[Revenue]]-Table3[[#This Row],[Total Discount]]</f>
        <v>350400</v>
      </c>
    </row>
    <row r="3249" spans="1:22" x14ac:dyDescent="0.35">
      <c r="A3249">
        <v>3245</v>
      </c>
      <c r="B3249" t="s">
        <v>7141</v>
      </c>
      <c r="C3249" s="5">
        <v>42751</v>
      </c>
      <c r="D3249" s="6">
        <v>2017</v>
      </c>
      <c r="E3249" s="5" t="s">
        <v>115</v>
      </c>
      <c r="F3249" s="7">
        <v>16</v>
      </c>
      <c r="G3249" t="s">
        <v>24</v>
      </c>
      <c r="H3249" t="s">
        <v>139</v>
      </c>
      <c r="I3249" t="s">
        <v>2491</v>
      </c>
      <c r="J3249" t="s">
        <v>27</v>
      </c>
      <c r="K3249" t="s">
        <v>227</v>
      </c>
      <c r="L3249">
        <v>49201</v>
      </c>
      <c r="M3249" t="s">
        <v>4230</v>
      </c>
      <c r="N3249" t="s">
        <v>40</v>
      </c>
      <c r="O3249" t="s">
        <v>71</v>
      </c>
      <c r="P3249" t="s">
        <v>4231</v>
      </c>
      <c r="Q3249" s="8">
        <v>1634000</v>
      </c>
      <c r="R3249">
        <v>4</v>
      </c>
      <c r="S3249" s="8">
        <f>Table3[[#This Row],[Harga]]*Table3[[#This Row],[Quantity]]</f>
        <v>6536000</v>
      </c>
      <c r="T3249">
        <v>0</v>
      </c>
      <c r="U3249" s="8">
        <f>Table3[[#This Row],[Discount]]*Table3[[#This Row],[Revenue]]</f>
        <v>0</v>
      </c>
      <c r="V3249" s="8">
        <f>Table3[[#This Row],[Revenue]]-Table3[[#This Row],[Total Discount]]</f>
        <v>6536000</v>
      </c>
    </row>
    <row r="3250" spans="1:22" x14ac:dyDescent="0.35">
      <c r="A3250">
        <v>3246</v>
      </c>
      <c r="B3250" t="s">
        <v>7142</v>
      </c>
      <c r="C3250" s="5">
        <v>42558</v>
      </c>
      <c r="D3250" s="6">
        <v>2016</v>
      </c>
      <c r="E3250" s="5" t="s">
        <v>104</v>
      </c>
      <c r="F3250" s="7">
        <v>7</v>
      </c>
      <c r="G3250" t="s">
        <v>24</v>
      </c>
      <c r="H3250" t="s">
        <v>25</v>
      </c>
      <c r="I3250" t="s">
        <v>1908</v>
      </c>
      <c r="J3250" t="s">
        <v>75</v>
      </c>
      <c r="K3250" t="s">
        <v>213</v>
      </c>
      <c r="L3250">
        <v>19120</v>
      </c>
      <c r="M3250" t="s">
        <v>7143</v>
      </c>
      <c r="N3250" t="s">
        <v>40</v>
      </c>
      <c r="O3250" t="s">
        <v>41</v>
      </c>
      <c r="P3250" t="s">
        <v>7144</v>
      </c>
      <c r="Q3250" s="8">
        <v>11000</v>
      </c>
      <c r="R3250">
        <v>2</v>
      </c>
      <c r="S3250" s="8">
        <f>Table3[[#This Row],[Harga]]*Table3[[#This Row],[Quantity]]</f>
        <v>22000</v>
      </c>
      <c r="T3250">
        <v>0.2</v>
      </c>
      <c r="U3250" s="8">
        <f>Table3[[#This Row],[Discount]]*Table3[[#This Row],[Revenue]]</f>
        <v>4400</v>
      </c>
      <c r="V3250" s="8">
        <f>Table3[[#This Row],[Revenue]]-Table3[[#This Row],[Total Discount]]</f>
        <v>17600</v>
      </c>
    </row>
    <row r="3251" spans="1:22" x14ac:dyDescent="0.35">
      <c r="A3251">
        <v>3247</v>
      </c>
      <c r="B3251" t="s">
        <v>7145</v>
      </c>
      <c r="C3251" s="5">
        <v>42727</v>
      </c>
      <c r="D3251" s="6">
        <v>2016</v>
      </c>
      <c r="E3251" s="5" t="s">
        <v>66</v>
      </c>
      <c r="F3251" s="7">
        <v>23</v>
      </c>
      <c r="G3251" t="s">
        <v>24</v>
      </c>
      <c r="H3251" t="s">
        <v>139</v>
      </c>
      <c r="I3251" t="s">
        <v>4115</v>
      </c>
      <c r="J3251" t="s">
        <v>37</v>
      </c>
      <c r="K3251" t="s">
        <v>151</v>
      </c>
      <c r="L3251">
        <v>2886</v>
      </c>
      <c r="M3251" t="s">
        <v>1374</v>
      </c>
      <c r="N3251" t="s">
        <v>135</v>
      </c>
      <c r="O3251" t="s">
        <v>989</v>
      </c>
      <c r="P3251" t="s">
        <v>1375</v>
      </c>
      <c r="Q3251" s="8">
        <v>1200000</v>
      </c>
      <c r="R3251">
        <v>4</v>
      </c>
      <c r="S3251" s="8">
        <f>Table3[[#This Row],[Harga]]*Table3[[#This Row],[Quantity]]</f>
        <v>4800000</v>
      </c>
      <c r="T3251">
        <v>0</v>
      </c>
      <c r="U3251" s="8">
        <f>Table3[[#This Row],[Discount]]*Table3[[#This Row],[Revenue]]</f>
        <v>0</v>
      </c>
      <c r="V3251" s="8">
        <f>Table3[[#This Row],[Revenue]]-Table3[[#This Row],[Total Discount]]</f>
        <v>4800000</v>
      </c>
    </row>
    <row r="3252" spans="1:22" x14ac:dyDescent="0.35">
      <c r="A3252">
        <v>3248</v>
      </c>
      <c r="B3252" t="s">
        <v>7146</v>
      </c>
      <c r="C3252" s="5">
        <v>41995</v>
      </c>
      <c r="D3252" s="6">
        <v>2014</v>
      </c>
      <c r="E3252" s="5" t="s">
        <v>66</v>
      </c>
      <c r="F3252" s="7">
        <v>22</v>
      </c>
      <c r="G3252" t="s">
        <v>67</v>
      </c>
      <c r="H3252" t="s">
        <v>25</v>
      </c>
      <c r="I3252" t="s">
        <v>2052</v>
      </c>
      <c r="J3252" t="s">
        <v>75</v>
      </c>
      <c r="K3252" t="s">
        <v>38</v>
      </c>
      <c r="L3252">
        <v>10024</v>
      </c>
      <c r="M3252" t="s">
        <v>7147</v>
      </c>
      <c r="N3252" t="s">
        <v>40</v>
      </c>
      <c r="O3252" t="s">
        <v>84</v>
      </c>
      <c r="P3252" t="s">
        <v>7148</v>
      </c>
      <c r="Q3252" s="8">
        <v>217000</v>
      </c>
      <c r="R3252">
        <v>4</v>
      </c>
      <c r="S3252" s="8">
        <f>Table3[[#This Row],[Harga]]*Table3[[#This Row],[Quantity]]</f>
        <v>868000</v>
      </c>
      <c r="T3252">
        <v>0</v>
      </c>
      <c r="U3252" s="8">
        <f>Table3[[#This Row],[Discount]]*Table3[[#This Row],[Revenue]]</f>
        <v>0</v>
      </c>
      <c r="V3252" s="8">
        <f>Table3[[#This Row],[Revenue]]-Table3[[#This Row],[Total Discount]]</f>
        <v>868000</v>
      </c>
    </row>
    <row r="3253" spans="1:22" x14ac:dyDescent="0.35">
      <c r="A3253">
        <v>3249</v>
      </c>
      <c r="B3253" t="s">
        <v>7149</v>
      </c>
      <c r="C3253" s="5">
        <v>41693</v>
      </c>
      <c r="D3253" s="6">
        <v>2014</v>
      </c>
      <c r="E3253" s="5" t="s">
        <v>344</v>
      </c>
      <c r="F3253" s="7">
        <v>23</v>
      </c>
      <c r="G3253" t="s">
        <v>67</v>
      </c>
      <c r="H3253" t="s">
        <v>25</v>
      </c>
      <c r="I3253" t="s">
        <v>4297</v>
      </c>
      <c r="J3253" t="s">
        <v>75</v>
      </c>
      <c r="K3253" t="s">
        <v>329</v>
      </c>
      <c r="L3253">
        <v>79907</v>
      </c>
      <c r="M3253" t="s">
        <v>2032</v>
      </c>
      <c r="N3253" t="s">
        <v>40</v>
      </c>
      <c r="O3253" t="s">
        <v>41</v>
      </c>
      <c r="P3253" t="s">
        <v>2033</v>
      </c>
      <c r="Q3253" s="8">
        <v>12000</v>
      </c>
      <c r="R3253">
        <v>3</v>
      </c>
      <c r="S3253" s="8">
        <f>Table3[[#This Row],[Harga]]*Table3[[#This Row],[Quantity]]</f>
        <v>36000</v>
      </c>
      <c r="T3253">
        <v>0.2</v>
      </c>
      <c r="U3253" s="8">
        <f>Table3[[#This Row],[Discount]]*Table3[[#This Row],[Revenue]]</f>
        <v>7200</v>
      </c>
      <c r="V3253" s="8">
        <f>Table3[[#This Row],[Revenue]]-Table3[[#This Row],[Total Discount]]</f>
        <v>28800</v>
      </c>
    </row>
    <row r="3254" spans="1:22" x14ac:dyDescent="0.35">
      <c r="A3254">
        <v>3250</v>
      </c>
      <c r="B3254" t="s">
        <v>7150</v>
      </c>
      <c r="C3254" s="5">
        <v>43073</v>
      </c>
      <c r="D3254" s="6">
        <v>2017</v>
      </c>
      <c r="E3254" s="5" t="s">
        <v>66</v>
      </c>
      <c r="F3254" s="7">
        <v>4</v>
      </c>
      <c r="G3254" t="s">
        <v>24</v>
      </c>
      <c r="H3254" t="s">
        <v>25</v>
      </c>
      <c r="I3254" t="s">
        <v>1129</v>
      </c>
      <c r="J3254" t="s">
        <v>27</v>
      </c>
      <c r="K3254" t="s">
        <v>69</v>
      </c>
      <c r="L3254">
        <v>55901</v>
      </c>
      <c r="M3254" t="s">
        <v>2570</v>
      </c>
      <c r="N3254" t="s">
        <v>40</v>
      </c>
      <c r="O3254" t="s">
        <v>96</v>
      </c>
      <c r="P3254" t="s">
        <v>2571</v>
      </c>
      <c r="Q3254" s="8">
        <v>6000</v>
      </c>
      <c r="R3254">
        <v>5</v>
      </c>
      <c r="S3254" s="8">
        <f>Table3[[#This Row],[Harga]]*Table3[[#This Row],[Quantity]]</f>
        <v>30000</v>
      </c>
      <c r="T3254">
        <v>0</v>
      </c>
      <c r="U3254" s="8">
        <f>Table3[[#This Row],[Discount]]*Table3[[#This Row],[Revenue]]</f>
        <v>0</v>
      </c>
      <c r="V3254" s="8">
        <f>Table3[[#This Row],[Revenue]]-Table3[[#This Row],[Total Discount]]</f>
        <v>30000</v>
      </c>
    </row>
    <row r="3255" spans="1:22" x14ac:dyDescent="0.35">
      <c r="A3255">
        <v>3251</v>
      </c>
      <c r="B3255" t="s">
        <v>7151</v>
      </c>
      <c r="C3255" s="5">
        <v>41960</v>
      </c>
      <c r="D3255" s="6">
        <v>2014</v>
      </c>
      <c r="E3255" s="5" t="s">
        <v>23</v>
      </c>
      <c r="F3255" s="7">
        <v>17</v>
      </c>
      <c r="G3255" t="s">
        <v>67</v>
      </c>
      <c r="H3255" t="s">
        <v>25</v>
      </c>
      <c r="I3255" t="s">
        <v>1062</v>
      </c>
      <c r="J3255" t="s">
        <v>27</v>
      </c>
      <c r="K3255" t="s">
        <v>127</v>
      </c>
      <c r="L3255">
        <v>14215</v>
      </c>
      <c r="M3255" t="s">
        <v>3020</v>
      </c>
      <c r="N3255" t="s">
        <v>40</v>
      </c>
      <c r="O3255" t="s">
        <v>71</v>
      </c>
      <c r="P3255" t="s">
        <v>3021</v>
      </c>
      <c r="Q3255" s="8">
        <v>1794000</v>
      </c>
      <c r="R3255">
        <v>3</v>
      </c>
      <c r="S3255" s="8">
        <f>Table3[[#This Row],[Harga]]*Table3[[#This Row],[Quantity]]</f>
        <v>5382000</v>
      </c>
      <c r="T3255">
        <v>0.2</v>
      </c>
      <c r="U3255" s="8">
        <f>Table3[[#This Row],[Discount]]*Table3[[#This Row],[Revenue]]</f>
        <v>1076400</v>
      </c>
      <c r="V3255" s="8">
        <f>Table3[[#This Row],[Revenue]]-Table3[[#This Row],[Total Discount]]</f>
        <v>4305600</v>
      </c>
    </row>
    <row r="3256" spans="1:22" x14ac:dyDescent="0.35">
      <c r="A3256">
        <v>3252</v>
      </c>
      <c r="B3256" t="s">
        <v>7152</v>
      </c>
      <c r="C3256" s="5">
        <v>41932</v>
      </c>
      <c r="D3256" s="6">
        <v>2014</v>
      </c>
      <c r="E3256" s="5" t="s">
        <v>44</v>
      </c>
      <c r="F3256" s="7">
        <v>20</v>
      </c>
      <c r="G3256" t="s">
        <v>35</v>
      </c>
      <c r="H3256" t="s">
        <v>25</v>
      </c>
      <c r="I3256" t="s">
        <v>471</v>
      </c>
      <c r="J3256" t="s">
        <v>37</v>
      </c>
      <c r="K3256" t="s">
        <v>166</v>
      </c>
      <c r="L3256">
        <v>37918</v>
      </c>
      <c r="M3256" t="s">
        <v>2305</v>
      </c>
      <c r="N3256" t="s">
        <v>30</v>
      </c>
      <c r="O3256" t="s">
        <v>48</v>
      </c>
      <c r="P3256" t="s">
        <v>2306</v>
      </c>
      <c r="Q3256" s="8">
        <v>913000</v>
      </c>
      <c r="R3256">
        <v>3</v>
      </c>
      <c r="S3256" s="8">
        <f>Table3[[#This Row],[Harga]]*Table3[[#This Row],[Quantity]]</f>
        <v>2739000</v>
      </c>
      <c r="T3256">
        <v>0.4</v>
      </c>
      <c r="U3256" s="8">
        <f>Table3[[#This Row],[Discount]]*Table3[[#This Row],[Revenue]]</f>
        <v>1095600</v>
      </c>
      <c r="V3256" s="8">
        <f>Table3[[#This Row],[Revenue]]-Table3[[#This Row],[Total Discount]]</f>
        <v>1643400</v>
      </c>
    </row>
    <row r="3257" spans="1:22" x14ac:dyDescent="0.35">
      <c r="A3257">
        <v>3253</v>
      </c>
      <c r="B3257" t="s">
        <v>7153</v>
      </c>
      <c r="C3257" s="5">
        <v>42302</v>
      </c>
      <c r="D3257" s="6">
        <v>2015</v>
      </c>
      <c r="E3257" s="5" t="s">
        <v>44</v>
      </c>
      <c r="F3257" s="7">
        <v>25</v>
      </c>
      <c r="G3257" t="s">
        <v>24</v>
      </c>
      <c r="H3257" t="s">
        <v>25</v>
      </c>
      <c r="I3257" t="s">
        <v>487</v>
      </c>
      <c r="J3257" t="s">
        <v>37</v>
      </c>
      <c r="K3257" t="s">
        <v>283</v>
      </c>
      <c r="L3257">
        <v>19711</v>
      </c>
      <c r="M3257" t="s">
        <v>7154</v>
      </c>
      <c r="N3257" t="s">
        <v>135</v>
      </c>
      <c r="O3257" t="s">
        <v>136</v>
      </c>
      <c r="P3257" t="s">
        <v>7155</v>
      </c>
      <c r="Q3257" s="8">
        <v>159000</v>
      </c>
      <c r="R3257">
        <v>1</v>
      </c>
      <c r="S3257" s="8">
        <f>Table3[[#This Row],[Harga]]*Table3[[#This Row],[Quantity]]</f>
        <v>159000</v>
      </c>
      <c r="T3257">
        <v>0</v>
      </c>
      <c r="U3257" s="8">
        <f>Table3[[#This Row],[Discount]]*Table3[[#This Row],[Revenue]]</f>
        <v>0</v>
      </c>
      <c r="V3257" s="8">
        <f>Table3[[#This Row],[Revenue]]-Table3[[#This Row],[Total Discount]]</f>
        <v>159000</v>
      </c>
    </row>
    <row r="3258" spans="1:22" x14ac:dyDescent="0.35">
      <c r="A3258">
        <v>3254</v>
      </c>
      <c r="B3258" t="s">
        <v>7156</v>
      </c>
      <c r="C3258" s="5">
        <v>43055</v>
      </c>
      <c r="D3258" s="6">
        <v>2017</v>
      </c>
      <c r="E3258" s="5" t="s">
        <v>23</v>
      </c>
      <c r="F3258" s="7">
        <v>16</v>
      </c>
      <c r="G3258" t="s">
        <v>116</v>
      </c>
      <c r="H3258" t="s">
        <v>139</v>
      </c>
      <c r="I3258" t="s">
        <v>2123</v>
      </c>
      <c r="J3258" t="s">
        <v>27</v>
      </c>
      <c r="K3258" t="s">
        <v>222</v>
      </c>
      <c r="L3258">
        <v>98103</v>
      </c>
      <c r="M3258" t="s">
        <v>7157</v>
      </c>
      <c r="N3258" t="s">
        <v>40</v>
      </c>
      <c r="O3258" t="s">
        <v>63</v>
      </c>
      <c r="P3258" t="s">
        <v>7158</v>
      </c>
      <c r="Q3258" s="8">
        <v>74000</v>
      </c>
      <c r="R3258">
        <v>6</v>
      </c>
      <c r="S3258" s="8">
        <f>Table3[[#This Row],[Harga]]*Table3[[#This Row],[Quantity]]</f>
        <v>444000</v>
      </c>
      <c r="T3258">
        <v>0</v>
      </c>
      <c r="U3258" s="8">
        <f>Table3[[#This Row],[Discount]]*Table3[[#This Row],[Revenue]]</f>
        <v>0</v>
      </c>
      <c r="V3258" s="8">
        <f>Table3[[#This Row],[Revenue]]-Table3[[#This Row],[Total Discount]]</f>
        <v>444000</v>
      </c>
    </row>
    <row r="3259" spans="1:22" x14ac:dyDescent="0.35">
      <c r="A3259">
        <v>3255</v>
      </c>
      <c r="B3259" t="s">
        <v>7159</v>
      </c>
      <c r="C3259" s="5">
        <v>42869</v>
      </c>
      <c r="D3259" s="6">
        <v>2017</v>
      </c>
      <c r="E3259" s="5" t="s">
        <v>87</v>
      </c>
      <c r="F3259" s="7">
        <v>14</v>
      </c>
      <c r="G3259" t="s">
        <v>35</v>
      </c>
      <c r="H3259" t="s">
        <v>131</v>
      </c>
      <c r="I3259" t="s">
        <v>174</v>
      </c>
      <c r="J3259" t="s">
        <v>27</v>
      </c>
      <c r="K3259" t="s">
        <v>236</v>
      </c>
      <c r="L3259">
        <v>44105</v>
      </c>
      <c r="M3259" t="s">
        <v>7160</v>
      </c>
      <c r="N3259" t="s">
        <v>40</v>
      </c>
      <c r="O3259" t="s">
        <v>71</v>
      </c>
      <c r="P3259" t="s">
        <v>7161</v>
      </c>
      <c r="Q3259" s="8">
        <v>59000</v>
      </c>
      <c r="R3259">
        <v>5</v>
      </c>
      <c r="S3259" s="8">
        <f>Table3[[#This Row],[Harga]]*Table3[[#This Row],[Quantity]]</f>
        <v>295000</v>
      </c>
      <c r="T3259">
        <v>0.7</v>
      </c>
      <c r="U3259" s="8">
        <f>Table3[[#This Row],[Discount]]*Table3[[#This Row],[Revenue]]</f>
        <v>206500</v>
      </c>
      <c r="V3259" s="8">
        <f>Table3[[#This Row],[Revenue]]-Table3[[#This Row],[Total Discount]]</f>
        <v>88500</v>
      </c>
    </row>
    <row r="3260" spans="1:22" x14ac:dyDescent="0.35">
      <c r="A3260">
        <v>3256</v>
      </c>
      <c r="B3260" t="s">
        <v>7162</v>
      </c>
      <c r="C3260" s="5">
        <v>41699</v>
      </c>
      <c r="D3260" s="6">
        <v>2014</v>
      </c>
      <c r="E3260" s="5" t="s">
        <v>159</v>
      </c>
      <c r="F3260" s="7">
        <v>1</v>
      </c>
      <c r="G3260" t="s">
        <v>67</v>
      </c>
      <c r="H3260" t="s">
        <v>25</v>
      </c>
      <c r="I3260" t="s">
        <v>4136</v>
      </c>
      <c r="J3260" t="s">
        <v>75</v>
      </c>
      <c r="K3260" t="s">
        <v>213</v>
      </c>
      <c r="L3260">
        <v>60126</v>
      </c>
      <c r="M3260" t="s">
        <v>244</v>
      </c>
      <c r="N3260" t="s">
        <v>30</v>
      </c>
      <c r="O3260" t="s">
        <v>108</v>
      </c>
      <c r="P3260" t="s">
        <v>245</v>
      </c>
      <c r="Q3260" s="8">
        <v>302000</v>
      </c>
      <c r="R3260">
        <v>6</v>
      </c>
      <c r="S3260" s="8">
        <f>Table3[[#This Row],[Harga]]*Table3[[#This Row],[Quantity]]</f>
        <v>1812000</v>
      </c>
      <c r="T3260">
        <v>0.3</v>
      </c>
      <c r="U3260" s="8">
        <f>Table3[[#This Row],[Discount]]*Table3[[#This Row],[Revenue]]</f>
        <v>543600</v>
      </c>
      <c r="V3260" s="8">
        <f>Table3[[#This Row],[Revenue]]-Table3[[#This Row],[Total Discount]]</f>
        <v>1268400</v>
      </c>
    </row>
    <row r="3261" spans="1:22" x14ac:dyDescent="0.35">
      <c r="A3261">
        <v>3257</v>
      </c>
      <c r="B3261" t="s">
        <v>7163</v>
      </c>
      <c r="C3261" s="5">
        <v>42215</v>
      </c>
      <c r="D3261" s="6">
        <v>2015</v>
      </c>
      <c r="E3261" s="5" t="s">
        <v>104</v>
      </c>
      <c r="F3261" s="7">
        <v>30</v>
      </c>
      <c r="G3261" t="s">
        <v>51</v>
      </c>
      <c r="H3261" t="s">
        <v>139</v>
      </c>
      <c r="I3261" t="s">
        <v>4444</v>
      </c>
      <c r="J3261" t="s">
        <v>75</v>
      </c>
      <c r="K3261" t="s">
        <v>500</v>
      </c>
      <c r="L3261">
        <v>55044</v>
      </c>
      <c r="M3261" t="s">
        <v>1857</v>
      </c>
      <c r="N3261" t="s">
        <v>30</v>
      </c>
      <c r="O3261" t="s">
        <v>108</v>
      </c>
      <c r="P3261" t="s">
        <v>1858</v>
      </c>
      <c r="Q3261" s="8">
        <v>255000</v>
      </c>
      <c r="R3261">
        <v>6</v>
      </c>
      <c r="S3261" s="8">
        <f>Table3[[#This Row],[Harga]]*Table3[[#This Row],[Quantity]]</f>
        <v>1530000</v>
      </c>
      <c r="T3261">
        <v>0</v>
      </c>
      <c r="U3261" s="8">
        <f>Table3[[#This Row],[Discount]]*Table3[[#This Row],[Revenue]]</f>
        <v>0</v>
      </c>
      <c r="V3261" s="8">
        <f>Table3[[#This Row],[Revenue]]-Table3[[#This Row],[Total Discount]]</f>
        <v>1530000</v>
      </c>
    </row>
    <row r="3262" spans="1:22" x14ac:dyDescent="0.35">
      <c r="A3262">
        <v>3258</v>
      </c>
      <c r="B3262" t="s">
        <v>7164</v>
      </c>
      <c r="C3262" s="5">
        <v>42309</v>
      </c>
      <c r="D3262" s="6">
        <v>2015</v>
      </c>
      <c r="E3262" s="5" t="s">
        <v>23</v>
      </c>
      <c r="F3262" s="7">
        <v>1</v>
      </c>
      <c r="G3262" t="s">
        <v>51</v>
      </c>
      <c r="H3262" t="s">
        <v>25</v>
      </c>
      <c r="I3262" t="s">
        <v>2174</v>
      </c>
      <c r="J3262" t="s">
        <v>27</v>
      </c>
      <c r="K3262" t="s">
        <v>118</v>
      </c>
      <c r="L3262">
        <v>10035</v>
      </c>
      <c r="M3262" t="s">
        <v>4238</v>
      </c>
      <c r="N3262" t="s">
        <v>30</v>
      </c>
      <c r="O3262" t="s">
        <v>108</v>
      </c>
      <c r="P3262" t="s">
        <v>4239</v>
      </c>
      <c r="Q3262" s="8">
        <v>91000</v>
      </c>
      <c r="R3262">
        <v>4</v>
      </c>
      <c r="S3262" s="8">
        <f>Table3[[#This Row],[Harga]]*Table3[[#This Row],[Quantity]]</f>
        <v>364000</v>
      </c>
      <c r="T3262">
        <v>0.1</v>
      </c>
      <c r="U3262" s="8">
        <f>Table3[[#This Row],[Discount]]*Table3[[#This Row],[Revenue]]</f>
        <v>36400</v>
      </c>
      <c r="V3262" s="8">
        <f>Table3[[#This Row],[Revenue]]-Table3[[#This Row],[Total Discount]]</f>
        <v>327600</v>
      </c>
    </row>
    <row r="3263" spans="1:22" x14ac:dyDescent="0.35">
      <c r="A3263">
        <v>3259</v>
      </c>
      <c r="B3263" t="s">
        <v>7165</v>
      </c>
      <c r="C3263" s="5">
        <v>43085</v>
      </c>
      <c r="D3263" s="6">
        <v>2017</v>
      </c>
      <c r="E3263" s="5" t="s">
        <v>66</v>
      </c>
      <c r="F3263" s="7">
        <v>16</v>
      </c>
      <c r="G3263" t="s">
        <v>67</v>
      </c>
      <c r="H3263" t="s">
        <v>25</v>
      </c>
      <c r="I3263" t="s">
        <v>282</v>
      </c>
      <c r="J3263" t="s">
        <v>75</v>
      </c>
      <c r="K3263" t="s">
        <v>545</v>
      </c>
      <c r="L3263">
        <v>90036</v>
      </c>
      <c r="M3263" t="s">
        <v>2199</v>
      </c>
      <c r="N3263" t="s">
        <v>40</v>
      </c>
      <c r="O3263" t="s">
        <v>63</v>
      </c>
      <c r="P3263" t="s">
        <v>2200</v>
      </c>
      <c r="Q3263" s="8">
        <v>47000</v>
      </c>
      <c r="R3263">
        <v>2</v>
      </c>
      <c r="S3263" s="8">
        <f>Table3[[#This Row],[Harga]]*Table3[[#This Row],[Quantity]]</f>
        <v>94000</v>
      </c>
      <c r="T3263">
        <v>0</v>
      </c>
      <c r="U3263" s="8">
        <f>Table3[[#This Row],[Discount]]*Table3[[#This Row],[Revenue]]</f>
        <v>0</v>
      </c>
      <c r="V3263" s="8">
        <f>Table3[[#This Row],[Revenue]]-Table3[[#This Row],[Total Discount]]</f>
        <v>94000</v>
      </c>
    </row>
    <row r="3264" spans="1:22" x14ac:dyDescent="0.35">
      <c r="A3264">
        <v>3260</v>
      </c>
      <c r="B3264" t="s">
        <v>7166</v>
      </c>
      <c r="C3264" s="5">
        <v>41932</v>
      </c>
      <c r="D3264" s="6">
        <v>2014</v>
      </c>
      <c r="E3264" s="5" t="s">
        <v>44</v>
      </c>
      <c r="F3264" s="7">
        <v>20</v>
      </c>
      <c r="G3264" t="s">
        <v>51</v>
      </c>
      <c r="H3264" t="s">
        <v>25</v>
      </c>
      <c r="I3264" t="s">
        <v>341</v>
      </c>
      <c r="J3264" t="s">
        <v>75</v>
      </c>
      <c r="K3264" t="s">
        <v>324</v>
      </c>
      <c r="L3264">
        <v>60653</v>
      </c>
      <c r="M3264" t="s">
        <v>3152</v>
      </c>
      <c r="N3264" t="s">
        <v>135</v>
      </c>
      <c r="O3264" t="s">
        <v>162</v>
      </c>
      <c r="P3264" t="s">
        <v>3153</v>
      </c>
      <c r="Q3264" s="8">
        <v>160000</v>
      </c>
      <c r="R3264">
        <v>4</v>
      </c>
      <c r="S3264" s="8">
        <f>Table3[[#This Row],[Harga]]*Table3[[#This Row],[Quantity]]</f>
        <v>640000</v>
      </c>
      <c r="T3264">
        <v>0.2</v>
      </c>
      <c r="U3264" s="8">
        <f>Table3[[#This Row],[Discount]]*Table3[[#This Row],[Revenue]]</f>
        <v>128000</v>
      </c>
      <c r="V3264" s="8">
        <f>Table3[[#This Row],[Revenue]]-Table3[[#This Row],[Total Discount]]</f>
        <v>512000</v>
      </c>
    </row>
    <row r="3265" spans="1:22" x14ac:dyDescent="0.35">
      <c r="A3265">
        <v>3261</v>
      </c>
      <c r="B3265" t="s">
        <v>7167</v>
      </c>
      <c r="C3265" s="5">
        <v>42160</v>
      </c>
      <c r="D3265" s="6">
        <v>2015</v>
      </c>
      <c r="E3265" s="5" t="s">
        <v>34</v>
      </c>
      <c r="F3265" s="7">
        <v>5</v>
      </c>
      <c r="G3265" t="s">
        <v>51</v>
      </c>
      <c r="H3265" t="s">
        <v>139</v>
      </c>
      <c r="I3265" t="s">
        <v>2580</v>
      </c>
      <c r="J3265" t="s">
        <v>37</v>
      </c>
      <c r="K3265" t="s">
        <v>274</v>
      </c>
      <c r="L3265">
        <v>14215</v>
      </c>
      <c r="M3265" t="s">
        <v>4072</v>
      </c>
      <c r="N3265" t="s">
        <v>30</v>
      </c>
      <c r="O3265" t="s">
        <v>108</v>
      </c>
      <c r="P3265" t="s">
        <v>4073</v>
      </c>
      <c r="Q3265" s="8">
        <v>602000</v>
      </c>
      <c r="R3265">
        <v>9</v>
      </c>
      <c r="S3265" s="8">
        <f>Table3[[#This Row],[Harga]]*Table3[[#This Row],[Quantity]]</f>
        <v>5418000</v>
      </c>
      <c r="T3265">
        <v>0.1</v>
      </c>
      <c r="U3265" s="8">
        <f>Table3[[#This Row],[Discount]]*Table3[[#This Row],[Revenue]]</f>
        <v>541800</v>
      </c>
      <c r="V3265" s="8">
        <f>Table3[[#This Row],[Revenue]]-Table3[[#This Row],[Total Discount]]</f>
        <v>4876200</v>
      </c>
    </row>
    <row r="3266" spans="1:22" x14ac:dyDescent="0.35">
      <c r="A3266">
        <v>3262</v>
      </c>
      <c r="B3266" t="s">
        <v>7168</v>
      </c>
      <c r="C3266" s="5">
        <v>42572</v>
      </c>
      <c r="D3266" s="6">
        <v>2016</v>
      </c>
      <c r="E3266" s="5" t="s">
        <v>104</v>
      </c>
      <c r="F3266" s="7">
        <v>21</v>
      </c>
      <c r="G3266" t="s">
        <v>35</v>
      </c>
      <c r="H3266" t="s">
        <v>25</v>
      </c>
      <c r="I3266" t="s">
        <v>2358</v>
      </c>
      <c r="J3266" t="s">
        <v>37</v>
      </c>
      <c r="K3266" t="s">
        <v>651</v>
      </c>
      <c r="L3266">
        <v>95661</v>
      </c>
      <c r="M3266" t="s">
        <v>3757</v>
      </c>
      <c r="N3266" t="s">
        <v>40</v>
      </c>
      <c r="O3266" t="s">
        <v>143</v>
      </c>
      <c r="P3266" t="s">
        <v>3758</v>
      </c>
      <c r="Q3266" s="8">
        <v>605000</v>
      </c>
      <c r="R3266">
        <v>5</v>
      </c>
      <c r="S3266" s="8">
        <f>Table3[[#This Row],[Harga]]*Table3[[#This Row],[Quantity]]</f>
        <v>3025000</v>
      </c>
      <c r="T3266">
        <v>0</v>
      </c>
      <c r="U3266" s="8">
        <f>Table3[[#This Row],[Discount]]*Table3[[#This Row],[Revenue]]</f>
        <v>0</v>
      </c>
      <c r="V3266" s="8">
        <f>Table3[[#This Row],[Revenue]]-Table3[[#This Row],[Total Discount]]</f>
        <v>3025000</v>
      </c>
    </row>
    <row r="3267" spans="1:22" x14ac:dyDescent="0.35">
      <c r="A3267">
        <v>3263</v>
      </c>
      <c r="B3267" t="s">
        <v>7169</v>
      </c>
      <c r="C3267" s="5">
        <v>42825</v>
      </c>
      <c r="D3267" s="6">
        <v>2017</v>
      </c>
      <c r="E3267" s="5" t="s">
        <v>159</v>
      </c>
      <c r="F3267" s="7">
        <v>31</v>
      </c>
      <c r="G3267" t="s">
        <v>51</v>
      </c>
      <c r="H3267" t="s">
        <v>139</v>
      </c>
      <c r="I3267" t="s">
        <v>3572</v>
      </c>
      <c r="J3267" t="s">
        <v>37</v>
      </c>
      <c r="K3267" t="s">
        <v>274</v>
      </c>
      <c r="L3267">
        <v>76017</v>
      </c>
      <c r="M3267" t="s">
        <v>7170</v>
      </c>
      <c r="N3267" t="s">
        <v>40</v>
      </c>
      <c r="O3267" t="s">
        <v>78</v>
      </c>
      <c r="P3267" t="s">
        <v>7171</v>
      </c>
      <c r="Q3267" s="8">
        <v>34000</v>
      </c>
      <c r="R3267">
        <v>5</v>
      </c>
      <c r="S3267" s="8">
        <f>Table3[[#This Row],[Harga]]*Table3[[#This Row],[Quantity]]</f>
        <v>170000</v>
      </c>
      <c r="T3267">
        <v>0.8</v>
      </c>
      <c r="U3267" s="8">
        <f>Table3[[#This Row],[Discount]]*Table3[[#This Row],[Revenue]]</f>
        <v>136000</v>
      </c>
      <c r="V3267" s="8">
        <f>Table3[[#This Row],[Revenue]]-Table3[[#This Row],[Total Discount]]</f>
        <v>34000</v>
      </c>
    </row>
    <row r="3268" spans="1:22" x14ac:dyDescent="0.35">
      <c r="A3268">
        <v>3264</v>
      </c>
      <c r="B3268" t="s">
        <v>7172</v>
      </c>
      <c r="C3268" s="5">
        <v>41766</v>
      </c>
      <c r="D3268" s="6">
        <v>2014</v>
      </c>
      <c r="E3268" s="5" t="s">
        <v>87</v>
      </c>
      <c r="F3268" s="7">
        <v>7</v>
      </c>
      <c r="G3268" t="s">
        <v>35</v>
      </c>
      <c r="H3268" t="s">
        <v>139</v>
      </c>
      <c r="I3268" t="s">
        <v>3171</v>
      </c>
      <c r="J3268" t="s">
        <v>27</v>
      </c>
      <c r="K3268" t="s">
        <v>38</v>
      </c>
      <c r="L3268">
        <v>1841</v>
      </c>
      <c r="M3268" t="s">
        <v>1613</v>
      </c>
      <c r="N3268" t="s">
        <v>40</v>
      </c>
      <c r="O3268" t="s">
        <v>71</v>
      </c>
      <c r="P3268" t="s">
        <v>1614</v>
      </c>
      <c r="Q3268" s="8">
        <v>38000</v>
      </c>
      <c r="R3268">
        <v>3</v>
      </c>
      <c r="S3268" s="8">
        <f>Table3[[#This Row],[Harga]]*Table3[[#This Row],[Quantity]]</f>
        <v>114000</v>
      </c>
      <c r="T3268">
        <v>0</v>
      </c>
      <c r="U3268" s="8">
        <f>Table3[[#This Row],[Discount]]*Table3[[#This Row],[Revenue]]</f>
        <v>0</v>
      </c>
      <c r="V3268" s="8">
        <f>Table3[[#This Row],[Revenue]]-Table3[[#This Row],[Total Discount]]</f>
        <v>114000</v>
      </c>
    </row>
    <row r="3269" spans="1:22" x14ac:dyDescent="0.35">
      <c r="A3269">
        <v>3265</v>
      </c>
      <c r="B3269" t="s">
        <v>7173</v>
      </c>
      <c r="C3269" s="5">
        <v>42771</v>
      </c>
      <c r="D3269" s="6">
        <v>2017</v>
      </c>
      <c r="E3269" s="5" t="s">
        <v>344</v>
      </c>
      <c r="F3269" s="7">
        <v>5</v>
      </c>
      <c r="G3269" t="s">
        <v>67</v>
      </c>
      <c r="H3269" t="s">
        <v>139</v>
      </c>
      <c r="I3269" t="s">
        <v>463</v>
      </c>
      <c r="J3269" t="s">
        <v>27</v>
      </c>
      <c r="K3269" t="s">
        <v>53</v>
      </c>
      <c r="L3269">
        <v>76706</v>
      </c>
      <c r="M3269" t="s">
        <v>3016</v>
      </c>
      <c r="N3269" t="s">
        <v>40</v>
      </c>
      <c r="O3269" t="s">
        <v>71</v>
      </c>
      <c r="P3269" t="s">
        <v>3017</v>
      </c>
      <c r="Q3269" s="8">
        <v>488000</v>
      </c>
      <c r="R3269">
        <v>4</v>
      </c>
      <c r="S3269" s="8">
        <f>Table3[[#This Row],[Harga]]*Table3[[#This Row],[Quantity]]</f>
        <v>1952000</v>
      </c>
      <c r="T3269">
        <v>0.8</v>
      </c>
      <c r="U3269" s="8">
        <f>Table3[[#This Row],[Discount]]*Table3[[#This Row],[Revenue]]</f>
        <v>1561600</v>
      </c>
      <c r="V3269" s="8">
        <f>Table3[[#This Row],[Revenue]]-Table3[[#This Row],[Total Discount]]</f>
        <v>390400</v>
      </c>
    </row>
    <row r="3270" spans="1:22" x14ac:dyDescent="0.35">
      <c r="A3270">
        <v>3266</v>
      </c>
      <c r="B3270" t="s">
        <v>7174</v>
      </c>
      <c r="C3270" s="5">
        <v>41747</v>
      </c>
      <c r="D3270" s="6">
        <v>2014</v>
      </c>
      <c r="E3270" s="5" t="s">
        <v>58</v>
      </c>
      <c r="F3270" s="7">
        <v>18</v>
      </c>
      <c r="G3270" t="s">
        <v>67</v>
      </c>
      <c r="H3270" t="s">
        <v>25</v>
      </c>
      <c r="I3270" t="s">
        <v>187</v>
      </c>
      <c r="J3270" t="s">
        <v>27</v>
      </c>
      <c r="K3270" t="s">
        <v>141</v>
      </c>
      <c r="L3270">
        <v>77095</v>
      </c>
      <c r="M3270" t="s">
        <v>2488</v>
      </c>
      <c r="N3270" t="s">
        <v>40</v>
      </c>
      <c r="O3270" t="s">
        <v>96</v>
      </c>
      <c r="P3270" t="s">
        <v>2489</v>
      </c>
      <c r="Q3270" s="8">
        <v>7000</v>
      </c>
      <c r="R3270">
        <v>2</v>
      </c>
      <c r="S3270" s="8">
        <f>Table3[[#This Row],[Harga]]*Table3[[#This Row],[Quantity]]</f>
        <v>14000</v>
      </c>
      <c r="T3270">
        <v>0.2</v>
      </c>
      <c r="U3270" s="8">
        <f>Table3[[#This Row],[Discount]]*Table3[[#This Row],[Revenue]]</f>
        <v>2800</v>
      </c>
      <c r="V3270" s="8">
        <f>Table3[[#This Row],[Revenue]]-Table3[[#This Row],[Total Discount]]</f>
        <v>11200</v>
      </c>
    </row>
    <row r="3271" spans="1:22" x14ac:dyDescent="0.35">
      <c r="A3271">
        <v>3267</v>
      </c>
      <c r="B3271" t="s">
        <v>7175</v>
      </c>
      <c r="C3271" s="5">
        <v>42500</v>
      </c>
      <c r="D3271" s="6">
        <v>2016</v>
      </c>
      <c r="E3271" s="5" t="s">
        <v>87</v>
      </c>
      <c r="F3271" s="7">
        <v>10</v>
      </c>
      <c r="G3271" t="s">
        <v>35</v>
      </c>
      <c r="H3271" t="s">
        <v>25</v>
      </c>
      <c r="I3271" t="s">
        <v>5489</v>
      </c>
      <c r="J3271" t="s">
        <v>27</v>
      </c>
      <c r="K3271" t="s">
        <v>236</v>
      </c>
      <c r="L3271">
        <v>98105</v>
      </c>
      <c r="M3271" t="s">
        <v>3489</v>
      </c>
      <c r="N3271" t="s">
        <v>40</v>
      </c>
      <c r="O3271" t="s">
        <v>63</v>
      </c>
      <c r="P3271" t="s">
        <v>3490</v>
      </c>
      <c r="Q3271" s="8">
        <v>15000</v>
      </c>
      <c r="R3271">
        <v>2</v>
      </c>
      <c r="S3271" s="8">
        <f>Table3[[#This Row],[Harga]]*Table3[[#This Row],[Quantity]]</f>
        <v>30000</v>
      </c>
      <c r="T3271">
        <v>0</v>
      </c>
      <c r="U3271" s="8">
        <f>Table3[[#This Row],[Discount]]*Table3[[#This Row],[Revenue]]</f>
        <v>0</v>
      </c>
      <c r="V3271" s="8">
        <f>Table3[[#This Row],[Revenue]]-Table3[[#This Row],[Total Discount]]</f>
        <v>30000</v>
      </c>
    </row>
    <row r="3272" spans="1:22" x14ac:dyDescent="0.35">
      <c r="A3272">
        <v>3268</v>
      </c>
      <c r="B3272" t="s">
        <v>7176</v>
      </c>
      <c r="C3272" s="5">
        <v>42699</v>
      </c>
      <c r="D3272" s="6">
        <v>2016</v>
      </c>
      <c r="E3272" s="5" t="s">
        <v>23</v>
      </c>
      <c r="F3272" s="7">
        <v>25</v>
      </c>
      <c r="G3272" t="s">
        <v>24</v>
      </c>
      <c r="H3272" t="s">
        <v>139</v>
      </c>
      <c r="I3272" t="s">
        <v>6710</v>
      </c>
      <c r="J3272" t="s">
        <v>37</v>
      </c>
      <c r="K3272" t="s">
        <v>274</v>
      </c>
      <c r="L3272">
        <v>7060</v>
      </c>
      <c r="M3272" t="s">
        <v>2806</v>
      </c>
      <c r="N3272" t="s">
        <v>40</v>
      </c>
      <c r="O3272" t="s">
        <v>84</v>
      </c>
      <c r="P3272" t="s">
        <v>2807</v>
      </c>
      <c r="Q3272" s="8">
        <v>339000</v>
      </c>
      <c r="R3272">
        <v>4</v>
      </c>
      <c r="S3272" s="8">
        <f>Table3[[#This Row],[Harga]]*Table3[[#This Row],[Quantity]]</f>
        <v>1356000</v>
      </c>
      <c r="T3272">
        <v>0</v>
      </c>
      <c r="U3272" s="8">
        <f>Table3[[#This Row],[Discount]]*Table3[[#This Row],[Revenue]]</f>
        <v>0</v>
      </c>
      <c r="V3272" s="8">
        <f>Table3[[#This Row],[Revenue]]-Table3[[#This Row],[Total Discount]]</f>
        <v>1356000</v>
      </c>
    </row>
    <row r="3273" spans="1:22" x14ac:dyDescent="0.35">
      <c r="A3273">
        <v>3269</v>
      </c>
      <c r="B3273" t="s">
        <v>7177</v>
      </c>
      <c r="C3273" s="5">
        <v>42797</v>
      </c>
      <c r="D3273" s="6">
        <v>2017</v>
      </c>
      <c r="E3273" s="5" t="s">
        <v>159</v>
      </c>
      <c r="F3273" s="7">
        <v>3</v>
      </c>
      <c r="G3273" t="s">
        <v>67</v>
      </c>
      <c r="H3273" t="s">
        <v>25</v>
      </c>
      <c r="I3273" t="s">
        <v>5001</v>
      </c>
      <c r="J3273" t="s">
        <v>27</v>
      </c>
      <c r="K3273" t="s">
        <v>283</v>
      </c>
      <c r="L3273">
        <v>90008</v>
      </c>
      <c r="M3273" t="s">
        <v>7178</v>
      </c>
      <c r="N3273" t="s">
        <v>135</v>
      </c>
      <c r="O3273" t="s">
        <v>162</v>
      </c>
      <c r="P3273" t="s">
        <v>7179</v>
      </c>
      <c r="Q3273" s="8">
        <v>1050000</v>
      </c>
      <c r="R3273">
        <v>8</v>
      </c>
      <c r="S3273" s="8">
        <f>Table3[[#This Row],[Harga]]*Table3[[#This Row],[Quantity]]</f>
        <v>8400000</v>
      </c>
      <c r="T3273">
        <v>0</v>
      </c>
      <c r="U3273" s="8">
        <f>Table3[[#This Row],[Discount]]*Table3[[#This Row],[Revenue]]</f>
        <v>0</v>
      </c>
      <c r="V3273" s="8">
        <f>Table3[[#This Row],[Revenue]]-Table3[[#This Row],[Total Discount]]</f>
        <v>8400000</v>
      </c>
    </row>
    <row r="3274" spans="1:22" x14ac:dyDescent="0.35">
      <c r="A3274">
        <v>3270</v>
      </c>
      <c r="B3274" t="s">
        <v>7180</v>
      </c>
      <c r="C3274" s="5">
        <v>42344</v>
      </c>
      <c r="D3274" s="6">
        <v>2015</v>
      </c>
      <c r="E3274" s="5" t="s">
        <v>66</v>
      </c>
      <c r="F3274" s="7">
        <v>6</v>
      </c>
      <c r="G3274" t="s">
        <v>51</v>
      </c>
      <c r="H3274" t="s">
        <v>25</v>
      </c>
      <c r="I3274" t="s">
        <v>959</v>
      </c>
      <c r="J3274" t="s">
        <v>27</v>
      </c>
      <c r="K3274" t="s">
        <v>141</v>
      </c>
      <c r="L3274">
        <v>22204</v>
      </c>
      <c r="M3274" t="s">
        <v>7181</v>
      </c>
      <c r="N3274" t="s">
        <v>135</v>
      </c>
      <c r="O3274" t="s">
        <v>136</v>
      </c>
      <c r="P3274" t="s">
        <v>7182</v>
      </c>
      <c r="Q3274" s="8">
        <v>174000</v>
      </c>
      <c r="R3274">
        <v>6</v>
      </c>
      <c r="S3274" s="8">
        <f>Table3[[#This Row],[Harga]]*Table3[[#This Row],[Quantity]]</f>
        <v>1044000</v>
      </c>
      <c r="T3274">
        <v>0</v>
      </c>
      <c r="U3274" s="8">
        <f>Table3[[#This Row],[Discount]]*Table3[[#This Row],[Revenue]]</f>
        <v>0</v>
      </c>
      <c r="V3274" s="8">
        <f>Table3[[#This Row],[Revenue]]-Table3[[#This Row],[Total Discount]]</f>
        <v>1044000</v>
      </c>
    </row>
    <row r="3275" spans="1:22" x14ac:dyDescent="0.35">
      <c r="A3275">
        <v>3271</v>
      </c>
      <c r="B3275" t="s">
        <v>7183</v>
      </c>
      <c r="C3275" s="5">
        <v>41876</v>
      </c>
      <c r="D3275" s="6">
        <v>2014</v>
      </c>
      <c r="E3275" s="5" t="s">
        <v>93</v>
      </c>
      <c r="F3275" s="7">
        <v>25</v>
      </c>
      <c r="G3275" t="s">
        <v>51</v>
      </c>
      <c r="H3275" t="s">
        <v>25</v>
      </c>
      <c r="I3275" t="s">
        <v>3453</v>
      </c>
      <c r="J3275" t="s">
        <v>27</v>
      </c>
      <c r="K3275" t="s">
        <v>369</v>
      </c>
      <c r="L3275">
        <v>98103</v>
      </c>
      <c r="M3275" t="s">
        <v>2927</v>
      </c>
      <c r="N3275" t="s">
        <v>135</v>
      </c>
      <c r="O3275" t="s">
        <v>136</v>
      </c>
      <c r="P3275" t="s">
        <v>2928</v>
      </c>
      <c r="Q3275" s="8">
        <v>1440000</v>
      </c>
      <c r="R3275">
        <v>7</v>
      </c>
      <c r="S3275" s="8">
        <f>Table3[[#This Row],[Harga]]*Table3[[#This Row],[Quantity]]</f>
        <v>10080000</v>
      </c>
      <c r="T3275">
        <v>0.2</v>
      </c>
      <c r="U3275" s="8">
        <f>Table3[[#This Row],[Discount]]*Table3[[#This Row],[Revenue]]</f>
        <v>2016000</v>
      </c>
      <c r="V3275" s="8">
        <f>Table3[[#This Row],[Revenue]]-Table3[[#This Row],[Total Discount]]</f>
        <v>8064000</v>
      </c>
    </row>
    <row r="3276" spans="1:22" x14ac:dyDescent="0.35">
      <c r="A3276">
        <v>3272</v>
      </c>
      <c r="B3276" t="s">
        <v>7184</v>
      </c>
      <c r="C3276" s="5">
        <v>42665</v>
      </c>
      <c r="D3276" s="6">
        <v>2016</v>
      </c>
      <c r="E3276" s="5" t="s">
        <v>44</v>
      </c>
      <c r="F3276" s="7">
        <v>22</v>
      </c>
      <c r="G3276" t="s">
        <v>67</v>
      </c>
      <c r="H3276" t="s">
        <v>139</v>
      </c>
      <c r="I3276" t="s">
        <v>4006</v>
      </c>
      <c r="J3276" t="s">
        <v>27</v>
      </c>
      <c r="K3276" t="s">
        <v>100</v>
      </c>
      <c r="L3276">
        <v>98105</v>
      </c>
      <c r="M3276" t="s">
        <v>7185</v>
      </c>
      <c r="N3276" t="s">
        <v>40</v>
      </c>
      <c r="O3276" t="s">
        <v>63</v>
      </c>
      <c r="P3276" t="s">
        <v>7186</v>
      </c>
      <c r="Q3276" s="8">
        <v>7000</v>
      </c>
      <c r="R3276">
        <v>1</v>
      </c>
      <c r="S3276" s="8">
        <f>Table3[[#This Row],[Harga]]*Table3[[#This Row],[Quantity]]</f>
        <v>7000</v>
      </c>
      <c r="T3276">
        <v>0</v>
      </c>
      <c r="U3276" s="8">
        <f>Table3[[#This Row],[Discount]]*Table3[[#This Row],[Revenue]]</f>
        <v>0</v>
      </c>
      <c r="V3276" s="8">
        <f>Table3[[#This Row],[Revenue]]-Table3[[#This Row],[Total Discount]]</f>
        <v>7000</v>
      </c>
    </row>
    <row r="3277" spans="1:22" x14ac:dyDescent="0.35">
      <c r="A3277">
        <v>3273</v>
      </c>
      <c r="B3277" t="s">
        <v>7187</v>
      </c>
      <c r="C3277" s="5">
        <v>42589</v>
      </c>
      <c r="D3277" s="6">
        <v>2016</v>
      </c>
      <c r="E3277" s="5" t="s">
        <v>93</v>
      </c>
      <c r="F3277" s="7">
        <v>7</v>
      </c>
      <c r="G3277" t="s">
        <v>67</v>
      </c>
      <c r="H3277" t="s">
        <v>25</v>
      </c>
      <c r="I3277" t="s">
        <v>345</v>
      </c>
      <c r="J3277" t="s">
        <v>37</v>
      </c>
      <c r="K3277" t="s">
        <v>193</v>
      </c>
      <c r="L3277">
        <v>98026</v>
      </c>
      <c r="M3277" t="s">
        <v>6023</v>
      </c>
      <c r="N3277" t="s">
        <v>135</v>
      </c>
      <c r="O3277" t="s">
        <v>162</v>
      </c>
      <c r="P3277" t="s">
        <v>6024</v>
      </c>
      <c r="Q3277" s="8">
        <v>240000</v>
      </c>
      <c r="R3277">
        <v>3</v>
      </c>
      <c r="S3277" s="8">
        <f>Table3[[#This Row],[Harga]]*Table3[[#This Row],[Quantity]]</f>
        <v>720000</v>
      </c>
      <c r="T3277">
        <v>0</v>
      </c>
      <c r="U3277" s="8">
        <f>Table3[[#This Row],[Discount]]*Table3[[#This Row],[Revenue]]</f>
        <v>0</v>
      </c>
      <c r="V3277" s="8">
        <f>Table3[[#This Row],[Revenue]]-Table3[[#This Row],[Total Discount]]</f>
        <v>720000</v>
      </c>
    </row>
    <row r="3278" spans="1:22" x14ac:dyDescent="0.35">
      <c r="A3278">
        <v>3274</v>
      </c>
      <c r="B3278" t="s">
        <v>7188</v>
      </c>
      <c r="C3278" s="5">
        <v>42937</v>
      </c>
      <c r="D3278" s="6">
        <v>2017</v>
      </c>
      <c r="E3278" s="5" t="s">
        <v>104</v>
      </c>
      <c r="F3278" s="7">
        <v>21</v>
      </c>
      <c r="G3278" t="s">
        <v>35</v>
      </c>
      <c r="H3278" t="s">
        <v>25</v>
      </c>
      <c r="I3278" t="s">
        <v>3155</v>
      </c>
      <c r="J3278" t="s">
        <v>27</v>
      </c>
      <c r="K3278" t="s">
        <v>420</v>
      </c>
      <c r="L3278">
        <v>24153</v>
      </c>
      <c r="M3278" t="s">
        <v>3853</v>
      </c>
      <c r="N3278" t="s">
        <v>40</v>
      </c>
      <c r="O3278" t="s">
        <v>96</v>
      </c>
      <c r="P3278" t="s">
        <v>3854</v>
      </c>
      <c r="Q3278" s="8">
        <v>17000</v>
      </c>
      <c r="R3278">
        <v>6</v>
      </c>
      <c r="S3278" s="8">
        <f>Table3[[#This Row],[Harga]]*Table3[[#This Row],[Quantity]]</f>
        <v>102000</v>
      </c>
      <c r="T3278">
        <v>0</v>
      </c>
      <c r="U3278" s="8">
        <f>Table3[[#This Row],[Discount]]*Table3[[#This Row],[Revenue]]</f>
        <v>0</v>
      </c>
      <c r="V3278" s="8">
        <f>Table3[[#This Row],[Revenue]]-Table3[[#This Row],[Total Discount]]</f>
        <v>102000</v>
      </c>
    </row>
    <row r="3279" spans="1:22" x14ac:dyDescent="0.35">
      <c r="A3279">
        <v>3275</v>
      </c>
      <c r="B3279" t="s">
        <v>7189</v>
      </c>
      <c r="C3279" s="5">
        <v>41721</v>
      </c>
      <c r="D3279" s="6">
        <v>2014</v>
      </c>
      <c r="E3279" s="5" t="s">
        <v>159</v>
      </c>
      <c r="F3279" s="7">
        <v>23</v>
      </c>
      <c r="G3279" t="s">
        <v>51</v>
      </c>
      <c r="H3279" t="s">
        <v>139</v>
      </c>
      <c r="I3279" t="s">
        <v>4546</v>
      </c>
      <c r="J3279" t="s">
        <v>27</v>
      </c>
      <c r="K3279" t="s">
        <v>141</v>
      </c>
      <c r="L3279">
        <v>33445</v>
      </c>
      <c r="M3279" t="s">
        <v>1394</v>
      </c>
      <c r="N3279" t="s">
        <v>40</v>
      </c>
      <c r="O3279" t="s">
        <v>41</v>
      </c>
      <c r="P3279" t="s">
        <v>1395</v>
      </c>
      <c r="Q3279" s="8">
        <v>13000</v>
      </c>
      <c r="R3279">
        <v>3</v>
      </c>
      <c r="S3279" s="8">
        <f>Table3[[#This Row],[Harga]]*Table3[[#This Row],[Quantity]]</f>
        <v>39000</v>
      </c>
      <c r="T3279">
        <v>0.2</v>
      </c>
      <c r="U3279" s="8">
        <f>Table3[[#This Row],[Discount]]*Table3[[#This Row],[Revenue]]</f>
        <v>7800</v>
      </c>
      <c r="V3279" s="8">
        <f>Table3[[#This Row],[Revenue]]-Table3[[#This Row],[Total Discount]]</f>
        <v>31200</v>
      </c>
    </row>
    <row r="3280" spans="1:22" x14ac:dyDescent="0.35">
      <c r="A3280">
        <v>3276</v>
      </c>
      <c r="B3280" t="s">
        <v>7190</v>
      </c>
      <c r="C3280" s="5">
        <v>42124</v>
      </c>
      <c r="D3280" s="6">
        <v>2015</v>
      </c>
      <c r="E3280" s="5" t="s">
        <v>58</v>
      </c>
      <c r="F3280" s="7">
        <v>30</v>
      </c>
      <c r="G3280" t="s">
        <v>51</v>
      </c>
      <c r="H3280" t="s">
        <v>25</v>
      </c>
      <c r="I3280" t="s">
        <v>99</v>
      </c>
      <c r="J3280" t="s">
        <v>37</v>
      </c>
      <c r="K3280" t="s">
        <v>545</v>
      </c>
      <c r="L3280">
        <v>94110</v>
      </c>
      <c r="M3280" t="s">
        <v>1676</v>
      </c>
      <c r="N3280" t="s">
        <v>40</v>
      </c>
      <c r="O3280" t="s">
        <v>96</v>
      </c>
      <c r="P3280" t="s">
        <v>1677</v>
      </c>
      <c r="Q3280" s="8">
        <v>47000</v>
      </c>
      <c r="R3280">
        <v>3</v>
      </c>
      <c r="S3280" s="8">
        <f>Table3[[#This Row],[Harga]]*Table3[[#This Row],[Quantity]]</f>
        <v>141000</v>
      </c>
      <c r="T3280">
        <v>0</v>
      </c>
      <c r="U3280" s="8">
        <f>Table3[[#This Row],[Discount]]*Table3[[#This Row],[Revenue]]</f>
        <v>0</v>
      </c>
      <c r="V3280" s="8">
        <f>Table3[[#This Row],[Revenue]]-Table3[[#This Row],[Total Discount]]</f>
        <v>141000</v>
      </c>
    </row>
    <row r="3281" spans="1:22" x14ac:dyDescent="0.35">
      <c r="A3281">
        <v>3277</v>
      </c>
      <c r="B3281" t="s">
        <v>7191</v>
      </c>
      <c r="C3281" s="5">
        <v>42534</v>
      </c>
      <c r="D3281" s="6">
        <v>2016</v>
      </c>
      <c r="E3281" s="5" t="s">
        <v>34</v>
      </c>
      <c r="F3281" s="7">
        <v>13</v>
      </c>
      <c r="G3281" t="s">
        <v>51</v>
      </c>
      <c r="H3281" t="s">
        <v>25</v>
      </c>
      <c r="I3281" t="s">
        <v>1062</v>
      </c>
      <c r="J3281" t="s">
        <v>27</v>
      </c>
      <c r="K3281" t="s">
        <v>236</v>
      </c>
      <c r="L3281">
        <v>10024</v>
      </c>
      <c r="M3281" t="s">
        <v>1190</v>
      </c>
      <c r="N3281" t="s">
        <v>40</v>
      </c>
      <c r="O3281" t="s">
        <v>71</v>
      </c>
      <c r="P3281" t="s">
        <v>1191</v>
      </c>
      <c r="Q3281" s="8">
        <v>19000</v>
      </c>
      <c r="R3281">
        <v>2</v>
      </c>
      <c r="S3281" s="8">
        <f>Table3[[#This Row],[Harga]]*Table3[[#This Row],[Quantity]]</f>
        <v>38000</v>
      </c>
      <c r="T3281">
        <v>0.2</v>
      </c>
      <c r="U3281" s="8">
        <f>Table3[[#This Row],[Discount]]*Table3[[#This Row],[Revenue]]</f>
        <v>7600</v>
      </c>
      <c r="V3281" s="8">
        <f>Table3[[#This Row],[Revenue]]-Table3[[#This Row],[Total Discount]]</f>
        <v>30400</v>
      </c>
    </row>
    <row r="3282" spans="1:22" x14ac:dyDescent="0.35">
      <c r="A3282">
        <v>3278</v>
      </c>
      <c r="B3282" t="s">
        <v>7192</v>
      </c>
      <c r="C3282" s="5">
        <v>42128</v>
      </c>
      <c r="D3282" s="6">
        <v>2015</v>
      </c>
      <c r="E3282" s="5" t="s">
        <v>87</v>
      </c>
      <c r="F3282" s="7">
        <v>4</v>
      </c>
      <c r="G3282" t="s">
        <v>35</v>
      </c>
      <c r="H3282" t="s">
        <v>25</v>
      </c>
      <c r="I3282" t="s">
        <v>2350</v>
      </c>
      <c r="J3282" t="s">
        <v>37</v>
      </c>
      <c r="K3282" t="s">
        <v>61</v>
      </c>
      <c r="L3282">
        <v>46203</v>
      </c>
      <c r="M3282" t="s">
        <v>1472</v>
      </c>
      <c r="N3282" t="s">
        <v>40</v>
      </c>
      <c r="O3282" t="s">
        <v>96</v>
      </c>
      <c r="P3282" t="s">
        <v>1473</v>
      </c>
      <c r="Q3282" s="8">
        <v>44000</v>
      </c>
      <c r="R3282">
        <v>7</v>
      </c>
      <c r="S3282" s="8">
        <f>Table3[[#This Row],[Harga]]*Table3[[#This Row],[Quantity]]</f>
        <v>308000</v>
      </c>
      <c r="T3282">
        <v>0</v>
      </c>
      <c r="U3282" s="8">
        <f>Table3[[#This Row],[Discount]]*Table3[[#This Row],[Revenue]]</f>
        <v>0</v>
      </c>
      <c r="V3282" s="8">
        <f>Table3[[#This Row],[Revenue]]-Table3[[#This Row],[Total Discount]]</f>
        <v>308000</v>
      </c>
    </row>
    <row r="3283" spans="1:22" x14ac:dyDescent="0.35">
      <c r="A3283">
        <v>3279</v>
      </c>
      <c r="B3283" t="s">
        <v>7193</v>
      </c>
      <c r="C3283" s="5">
        <v>42848</v>
      </c>
      <c r="D3283" s="6">
        <v>2017</v>
      </c>
      <c r="E3283" s="5" t="s">
        <v>58</v>
      </c>
      <c r="F3283" s="7">
        <v>23</v>
      </c>
      <c r="G3283" t="s">
        <v>67</v>
      </c>
      <c r="H3283" t="s">
        <v>25</v>
      </c>
      <c r="I3283" t="s">
        <v>319</v>
      </c>
      <c r="J3283" t="s">
        <v>37</v>
      </c>
      <c r="K3283" t="s">
        <v>236</v>
      </c>
      <c r="L3283">
        <v>43229</v>
      </c>
      <c r="M3283" t="s">
        <v>4557</v>
      </c>
      <c r="N3283" t="s">
        <v>40</v>
      </c>
      <c r="O3283" t="s">
        <v>71</v>
      </c>
      <c r="P3283" t="s">
        <v>4558</v>
      </c>
      <c r="Q3283" s="8">
        <v>4000</v>
      </c>
      <c r="R3283">
        <v>5</v>
      </c>
      <c r="S3283" s="8">
        <f>Table3[[#This Row],[Harga]]*Table3[[#This Row],[Quantity]]</f>
        <v>20000</v>
      </c>
      <c r="T3283">
        <v>0.7</v>
      </c>
      <c r="U3283" s="8">
        <f>Table3[[#This Row],[Discount]]*Table3[[#This Row],[Revenue]]</f>
        <v>14000</v>
      </c>
      <c r="V3283" s="8">
        <f>Table3[[#This Row],[Revenue]]-Table3[[#This Row],[Total Discount]]</f>
        <v>6000</v>
      </c>
    </row>
    <row r="3284" spans="1:22" x14ac:dyDescent="0.35">
      <c r="A3284">
        <v>3280</v>
      </c>
      <c r="B3284" t="s">
        <v>7194</v>
      </c>
      <c r="C3284" s="5">
        <v>41796</v>
      </c>
      <c r="D3284" s="6">
        <v>2014</v>
      </c>
      <c r="E3284" s="5" t="s">
        <v>34</v>
      </c>
      <c r="F3284" s="7">
        <v>6</v>
      </c>
      <c r="G3284" t="s">
        <v>35</v>
      </c>
      <c r="H3284" t="s">
        <v>25</v>
      </c>
      <c r="I3284" t="s">
        <v>3921</v>
      </c>
      <c r="J3284" t="s">
        <v>27</v>
      </c>
      <c r="K3284" t="s">
        <v>127</v>
      </c>
      <c r="L3284">
        <v>32216</v>
      </c>
      <c r="M3284" t="s">
        <v>4483</v>
      </c>
      <c r="N3284" t="s">
        <v>40</v>
      </c>
      <c r="O3284" t="s">
        <v>71</v>
      </c>
      <c r="P3284" t="s">
        <v>4484</v>
      </c>
      <c r="Q3284" s="8">
        <v>7000</v>
      </c>
      <c r="R3284">
        <v>1</v>
      </c>
      <c r="S3284" s="8">
        <f>Table3[[#This Row],[Harga]]*Table3[[#This Row],[Quantity]]</f>
        <v>7000</v>
      </c>
      <c r="T3284">
        <v>0.7</v>
      </c>
      <c r="U3284" s="8">
        <f>Table3[[#This Row],[Discount]]*Table3[[#This Row],[Revenue]]</f>
        <v>4900</v>
      </c>
      <c r="V3284" s="8">
        <f>Table3[[#This Row],[Revenue]]-Table3[[#This Row],[Total Discount]]</f>
        <v>2100</v>
      </c>
    </row>
    <row r="3285" spans="1:22" x14ac:dyDescent="0.35">
      <c r="A3285">
        <v>3281</v>
      </c>
      <c r="B3285" t="s">
        <v>7195</v>
      </c>
      <c r="C3285" s="5">
        <v>41975</v>
      </c>
      <c r="D3285" s="6">
        <v>2014</v>
      </c>
      <c r="E3285" s="5" t="s">
        <v>66</v>
      </c>
      <c r="F3285" s="7">
        <v>2</v>
      </c>
      <c r="G3285" t="s">
        <v>51</v>
      </c>
      <c r="H3285" t="s">
        <v>25</v>
      </c>
      <c r="I3285" t="s">
        <v>160</v>
      </c>
      <c r="J3285" t="s">
        <v>37</v>
      </c>
      <c r="K3285" t="s">
        <v>213</v>
      </c>
      <c r="L3285">
        <v>20735</v>
      </c>
      <c r="M3285" t="s">
        <v>1156</v>
      </c>
      <c r="N3285" t="s">
        <v>30</v>
      </c>
      <c r="O3285" t="s">
        <v>55</v>
      </c>
      <c r="P3285" t="s">
        <v>1157</v>
      </c>
      <c r="Q3285" s="8">
        <v>41000</v>
      </c>
      <c r="R3285">
        <v>3</v>
      </c>
      <c r="S3285" s="8">
        <f>Table3[[#This Row],[Harga]]*Table3[[#This Row],[Quantity]]</f>
        <v>123000</v>
      </c>
      <c r="T3285">
        <v>0</v>
      </c>
      <c r="U3285" s="8">
        <f>Table3[[#This Row],[Discount]]*Table3[[#This Row],[Revenue]]</f>
        <v>0</v>
      </c>
      <c r="V3285" s="8">
        <f>Table3[[#This Row],[Revenue]]-Table3[[#This Row],[Total Discount]]</f>
        <v>123000</v>
      </c>
    </row>
    <row r="3286" spans="1:22" x14ac:dyDescent="0.35">
      <c r="A3286">
        <v>3282</v>
      </c>
      <c r="B3286" t="s">
        <v>7196</v>
      </c>
      <c r="C3286" s="5">
        <v>42903</v>
      </c>
      <c r="D3286" s="6">
        <v>2017</v>
      </c>
      <c r="E3286" s="5" t="s">
        <v>34</v>
      </c>
      <c r="F3286" s="7">
        <v>17</v>
      </c>
      <c r="G3286" t="s">
        <v>24</v>
      </c>
      <c r="H3286" t="s">
        <v>25</v>
      </c>
      <c r="I3286" t="s">
        <v>1788</v>
      </c>
      <c r="J3286" t="s">
        <v>27</v>
      </c>
      <c r="K3286" t="s">
        <v>218</v>
      </c>
      <c r="L3286">
        <v>80022</v>
      </c>
      <c r="M3286" t="s">
        <v>5869</v>
      </c>
      <c r="N3286" t="s">
        <v>40</v>
      </c>
      <c r="O3286" t="s">
        <v>84</v>
      </c>
      <c r="P3286" t="s">
        <v>5870</v>
      </c>
      <c r="Q3286" s="8">
        <v>244000</v>
      </c>
      <c r="R3286">
        <v>3</v>
      </c>
      <c r="S3286" s="8">
        <f>Table3[[#This Row],[Harga]]*Table3[[#This Row],[Quantity]]</f>
        <v>732000</v>
      </c>
      <c r="T3286">
        <v>0.2</v>
      </c>
      <c r="U3286" s="8">
        <f>Table3[[#This Row],[Discount]]*Table3[[#This Row],[Revenue]]</f>
        <v>146400</v>
      </c>
      <c r="V3286" s="8">
        <f>Table3[[#This Row],[Revenue]]-Table3[[#This Row],[Total Discount]]</f>
        <v>585600</v>
      </c>
    </row>
    <row r="3287" spans="1:22" x14ac:dyDescent="0.35">
      <c r="A3287">
        <v>3283</v>
      </c>
      <c r="B3287" t="s">
        <v>7197</v>
      </c>
      <c r="C3287" s="5">
        <v>42516</v>
      </c>
      <c r="D3287" s="6">
        <v>2016</v>
      </c>
      <c r="E3287" s="5" t="s">
        <v>87</v>
      </c>
      <c r="F3287" s="7">
        <v>26</v>
      </c>
      <c r="G3287" t="s">
        <v>67</v>
      </c>
      <c r="H3287" t="s">
        <v>25</v>
      </c>
      <c r="I3287" t="s">
        <v>3921</v>
      </c>
      <c r="J3287" t="s">
        <v>27</v>
      </c>
      <c r="K3287" t="s">
        <v>100</v>
      </c>
      <c r="L3287">
        <v>92704</v>
      </c>
      <c r="M3287" t="s">
        <v>1084</v>
      </c>
      <c r="N3287" t="s">
        <v>40</v>
      </c>
      <c r="O3287" t="s">
        <v>180</v>
      </c>
      <c r="P3287" t="s">
        <v>1085</v>
      </c>
      <c r="Q3287" s="8">
        <v>4000</v>
      </c>
      <c r="R3287">
        <v>3</v>
      </c>
      <c r="S3287" s="8">
        <f>Table3[[#This Row],[Harga]]*Table3[[#This Row],[Quantity]]</f>
        <v>12000</v>
      </c>
      <c r="T3287">
        <v>0</v>
      </c>
      <c r="U3287" s="8">
        <f>Table3[[#This Row],[Discount]]*Table3[[#This Row],[Revenue]]</f>
        <v>0</v>
      </c>
      <c r="V3287" s="8">
        <f>Table3[[#This Row],[Revenue]]-Table3[[#This Row],[Total Discount]]</f>
        <v>12000</v>
      </c>
    </row>
    <row r="3288" spans="1:22" x14ac:dyDescent="0.35">
      <c r="A3288">
        <v>3284</v>
      </c>
      <c r="B3288" t="s">
        <v>7198</v>
      </c>
      <c r="C3288" s="5">
        <v>42073</v>
      </c>
      <c r="D3288" s="6">
        <v>2015</v>
      </c>
      <c r="E3288" s="5" t="s">
        <v>159</v>
      </c>
      <c r="F3288" s="7">
        <v>10</v>
      </c>
      <c r="G3288" t="s">
        <v>67</v>
      </c>
      <c r="H3288" t="s">
        <v>25</v>
      </c>
      <c r="I3288" t="s">
        <v>99</v>
      </c>
      <c r="J3288" t="s">
        <v>37</v>
      </c>
      <c r="K3288" t="s">
        <v>141</v>
      </c>
      <c r="L3288">
        <v>20735</v>
      </c>
      <c r="M3288" t="s">
        <v>2612</v>
      </c>
      <c r="N3288" t="s">
        <v>40</v>
      </c>
      <c r="O3288" t="s">
        <v>84</v>
      </c>
      <c r="P3288" t="s">
        <v>2613</v>
      </c>
      <c r="Q3288" s="8">
        <v>24000</v>
      </c>
      <c r="R3288">
        <v>6</v>
      </c>
      <c r="S3288" s="8">
        <f>Table3[[#This Row],[Harga]]*Table3[[#This Row],[Quantity]]</f>
        <v>144000</v>
      </c>
      <c r="T3288">
        <v>0</v>
      </c>
      <c r="U3288" s="8">
        <f>Table3[[#This Row],[Discount]]*Table3[[#This Row],[Revenue]]</f>
        <v>0</v>
      </c>
      <c r="V3288" s="8">
        <f>Table3[[#This Row],[Revenue]]-Table3[[#This Row],[Total Discount]]</f>
        <v>144000</v>
      </c>
    </row>
    <row r="3289" spans="1:22" x14ac:dyDescent="0.35">
      <c r="A3289">
        <v>3285</v>
      </c>
      <c r="B3289" t="s">
        <v>7199</v>
      </c>
      <c r="C3289" s="5">
        <v>42663</v>
      </c>
      <c r="D3289" s="6">
        <v>2016</v>
      </c>
      <c r="E3289" s="5" t="s">
        <v>44</v>
      </c>
      <c r="F3289" s="7">
        <v>20</v>
      </c>
      <c r="G3289" t="s">
        <v>24</v>
      </c>
      <c r="H3289" t="s">
        <v>25</v>
      </c>
      <c r="I3289" t="s">
        <v>600</v>
      </c>
      <c r="J3289" t="s">
        <v>37</v>
      </c>
      <c r="K3289" t="s">
        <v>166</v>
      </c>
      <c r="L3289">
        <v>90049</v>
      </c>
      <c r="M3289" t="s">
        <v>7040</v>
      </c>
      <c r="N3289" t="s">
        <v>40</v>
      </c>
      <c r="O3289" t="s">
        <v>71</v>
      </c>
      <c r="P3289" t="s">
        <v>7041</v>
      </c>
      <c r="Q3289" s="8">
        <v>3000</v>
      </c>
      <c r="R3289">
        <v>3</v>
      </c>
      <c r="S3289" s="8">
        <f>Table3[[#This Row],[Harga]]*Table3[[#This Row],[Quantity]]</f>
        <v>9000</v>
      </c>
      <c r="T3289">
        <v>0.2</v>
      </c>
      <c r="U3289" s="8">
        <f>Table3[[#This Row],[Discount]]*Table3[[#This Row],[Revenue]]</f>
        <v>1800</v>
      </c>
      <c r="V3289" s="8">
        <f>Table3[[#This Row],[Revenue]]-Table3[[#This Row],[Total Discount]]</f>
        <v>7200</v>
      </c>
    </row>
    <row r="3290" spans="1:22" x14ac:dyDescent="0.35">
      <c r="A3290">
        <v>3286</v>
      </c>
      <c r="B3290" t="s">
        <v>7200</v>
      </c>
      <c r="C3290" s="5">
        <v>42115</v>
      </c>
      <c r="D3290" s="6">
        <v>2015</v>
      </c>
      <c r="E3290" s="5" t="s">
        <v>58</v>
      </c>
      <c r="F3290" s="7">
        <v>21</v>
      </c>
      <c r="G3290" t="s">
        <v>51</v>
      </c>
      <c r="H3290" t="s">
        <v>25</v>
      </c>
      <c r="I3290" t="s">
        <v>6418</v>
      </c>
      <c r="J3290" t="s">
        <v>27</v>
      </c>
      <c r="K3290" t="s">
        <v>61</v>
      </c>
      <c r="L3290">
        <v>40214</v>
      </c>
      <c r="M3290" t="s">
        <v>7201</v>
      </c>
      <c r="N3290" t="s">
        <v>30</v>
      </c>
      <c r="O3290" t="s">
        <v>108</v>
      </c>
      <c r="P3290" t="s">
        <v>7202</v>
      </c>
      <c r="Q3290" s="8">
        <v>192000</v>
      </c>
      <c r="R3290">
        <v>2</v>
      </c>
      <c r="S3290" s="8">
        <f>Table3[[#This Row],[Harga]]*Table3[[#This Row],[Quantity]]</f>
        <v>384000</v>
      </c>
      <c r="T3290">
        <v>0</v>
      </c>
      <c r="U3290" s="8">
        <f>Table3[[#This Row],[Discount]]*Table3[[#This Row],[Revenue]]</f>
        <v>0</v>
      </c>
      <c r="V3290" s="8">
        <f>Table3[[#This Row],[Revenue]]-Table3[[#This Row],[Total Discount]]</f>
        <v>384000</v>
      </c>
    </row>
    <row r="3291" spans="1:22" x14ac:dyDescent="0.35">
      <c r="A3291">
        <v>3287</v>
      </c>
      <c r="B3291" t="s">
        <v>7203</v>
      </c>
      <c r="C3291" s="5">
        <v>42538</v>
      </c>
      <c r="D3291" s="6">
        <v>2016</v>
      </c>
      <c r="E3291" s="5" t="s">
        <v>34</v>
      </c>
      <c r="F3291" s="7">
        <v>17</v>
      </c>
      <c r="G3291" t="s">
        <v>24</v>
      </c>
      <c r="H3291" t="s">
        <v>131</v>
      </c>
      <c r="I3291" t="s">
        <v>769</v>
      </c>
      <c r="J3291" t="s">
        <v>27</v>
      </c>
      <c r="K3291" t="s">
        <v>100</v>
      </c>
      <c r="L3291">
        <v>90045</v>
      </c>
      <c r="M3291" t="s">
        <v>6337</v>
      </c>
      <c r="N3291" t="s">
        <v>30</v>
      </c>
      <c r="O3291" t="s">
        <v>31</v>
      </c>
      <c r="P3291" t="s">
        <v>6338</v>
      </c>
      <c r="Q3291" s="8">
        <v>600000</v>
      </c>
      <c r="R3291">
        <v>2</v>
      </c>
      <c r="S3291" s="8">
        <f>Table3[[#This Row],[Harga]]*Table3[[#This Row],[Quantity]]</f>
        <v>1200000</v>
      </c>
      <c r="T3291">
        <v>0.15</v>
      </c>
      <c r="U3291" s="8">
        <f>Table3[[#This Row],[Discount]]*Table3[[#This Row],[Revenue]]</f>
        <v>180000</v>
      </c>
      <c r="V3291" s="8">
        <f>Table3[[#This Row],[Revenue]]-Table3[[#This Row],[Total Discount]]</f>
        <v>1020000</v>
      </c>
    </row>
    <row r="3292" spans="1:22" x14ac:dyDescent="0.35">
      <c r="A3292">
        <v>3288</v>
      </c>
      <c r="B3292" t="s">
        <v>7204</v>
      </c>
      <c r="C3292" s="5">
        <v>42748</v>
      </c>
      <c r="D3292" s="6">
        <v>2017</v>
      </c>
      <c r="E3292" s="5" t="s">
        <v>115</v>
      </c>
      <c r="F3292" s="7">
        <v>13</v>
      </c>
      <c r="G3292" t="s">
        <v>51</v>
      </c>
      <c r="H3292" t="s">
        <v>25</v>
      </c>
      <c r="I3292" t="s">
        <v>2233</v>
      </c>
      <c r="J3292" t="s">
        <v>37</v>
      </c>
      <c r="K3292" t="s">
        <v>166</v>
      </c>
      <c r="L3292">
        <v>65807</v>
      </c>
      <c r="M3292" t="s">
        <v>7205</v>
      </c>
      <c r="N3292" t="s">
        <v>40</v>
      </c>
      <c r="O3292" t="s">
        <v>63</v>
      </c>
      <c r="P3292" t="s">
        <v>7206</v>
      </c>
      <c r="Q3292" s="8">
        <v>33000</v>
      </c>
      <c r="R3292">
        <v>5</v>
      </c>
      <c r="S3292" s="8">
        <f>Table3[[#This Row],[Harga]]*Table3[[#This Row],[Quantity]]</f>
        <v>165000</v>
      </c>
      <c r="T3292">
        <v>0</v>
      </c>
      <c r="U3292" s="8">
        <f>Table3[[#This Row],[Discount]]*Table3[[#This Row],[Revenue]]</f>
        <v>0</v>
      </c>
      <c r="V3292" s="8">
        <f>Table3[[#This Row],[Revenue]]-Table3[[#This Row],[Total Discount]]</f>
        <v>165000</v>
      </c>
    </row>
    <row r="3293" spans="1:22" x14ac:dyDescent="0.35">
      <c r="A3293">
        <v>3289</v>
      </c>
      <c r="B3293" t="s">
        <v>7207</v>
      </c>
      <c r="C3293" s="5">
        <v>41888</v>
      </c>
      <c r="D3293" s="6">
        <v>2014</v>
      </c>
      <c r="E3293" s="5" t="s">
        <v>111</v>
      </c>
      <c r="F3293" s="7">
        <v>6</v>
      </c>
      <c r="G3293" t="s">
        <v>67</v>
      </c>
      <c r="H3293" t="s">
        <v>25</v>
      </c>
      <c r="I3293" t="s">
        <v>7208</v>
      </c>
      <c r="J3293" t="s">
        <v>37</v>
      </c>
      <c r="K3293" t="s">
        <v>218</v>
      </c>
      <c r="L3293">
        <v>94109</v>
      </c>
      <c r="M3293" t="s">
        <v>54</v>
      </c>
      <c r="N3293" t="s">
        <v>30</v>
      </c>
      <c r="O3293" t="s">
        <v>55</v>
      </c>
      <c r="P3293" t="s">
        <v>56</v>
      </c>
      <c r="Q3293" s="8">
        <v>49000</v>
      </c>
      <c r="R3293">
        <v>6</v>
      </c>
      <c r="S3293" s="8">
        <f>Table3[[#This Row],[Harga]]*Table3[[#This Row],[Quantity]]</f>
        <v>294000</v>
      </c>
      <c r="T3293">
        <v>0</v>
      </c>
      <c r="U3293" s="8">
        <f>Table3[[#This Row],[Discount]]*Table3[[#This Row],[Revenue]]</f>
        <v>0</v>
      </c>
      <c r="V3293" s="8">
        <f>Table3[[#This Row],[Revenue]]-Table3[[#This Row],[Total Discount]]</f>
        <v>294000</v>
      </c>
    </row>
    <row r="3294" spans="1:22" x14ac:dyDescent="0.35">
      <c r="A3294">
        <v>3290</v>
      </c>
      <c r="B3294" t="s">
        <v>7209</v>
      </c>
      <c r="C3294" s="5">
        <v>42023</v>
      </c>
      <c r="D3294" s="6">
        <v>2015</v>
      </c>
      <c r="E3294" s="5" t="s">
        <v>115</v>
      </c>
      <c r="F3294" s="7">
        <v>19</v>
      </c>
      <c r="G3294" t="s">
        <v>51</v>
      </c>
      <c r="H3294" t="s">
        <v>25</v>
      </c>
      <c r="I3294" t="s">
        <v>2010</v>
      </c>
      <c r="J3294" t="s">
        <v>27</v>
      </c>
      <c r="K3294" t="s">
        <v>519</v>
      </c>
      <c r="L3294">
        <v>77590</v>
      </c>
      <c r="M3294" t="s">
        <v>5651</v>
      </c>
      <c r="N3294" t="s">
        <v>30</v>
      </c>
      <c r="O3294" t="s">
        <v>48</v>
      </c>
      <c r="P3294" t="s">
        <v>5652</v>
      </c>
      <c r="Q3294" s="8">
        <v>352000</v>
      </c>
      <c r="R3294">
        <v>1</v>
      </c>
      <c r="S3294" s="8">
        <f>Table3[[#This Row],[Harga]]*Table3[[#This Row],[Quantity]]</f>
        <v>352000</v>
      </c>
      <c r="T3294">
        <v>0.3</v>
      </c>
      <c r="U3294" s="8">
        <f>Table3[[#This Row],[Discount]]*Table3[[#This Row],[Revenue]]</f>
        <v>105600</v>
      </c>
      <c r="V3294" s="8">
        <f>Table3[[#This Row],[Revenue]]-Table3[[#This Row],[Total Discount]]</f>
        <v>246400</v>
      </c>
    </row>
    <row r="3295" spans="1:22" x14ac:dyDescent="0.35">
      <c r="A3295">
        <v>3291</v>
      </c>
      <c r="B3295" t="s">
        <v>7210</v>
      </c>
      <c r="C3295" s="5">
        <v>41987</v>
      </c>
      <c r="D3295" s="6">
        <v>2014</v>
      </c>
      <c r="E3295" s="5" t="s">
        <v>66</v>
      </c>
      <c r="F3295" s="7">
        <v>14</v>
      </c>
      <c r="G3295" t="s">
        <v>51</v>
      </c>
      <c r="H3295" t="s">
        <v>25</v>
      </c>
      <c r="I3295" t="s">
        <v>2513</v>
      </c>
      <c r="J3295" t="s">
        <v>27</v>
      </c>
      <c r="K3295" t="s">
        <v>61</v>
      </c>
      <c r="L3295">
        <v>10024</v>
      </c>
      <c r="M3295" t="s">
        <v>7211</v>
      </c>
      <c r="N3295" t="s">
        <v>135</v>
      </c>
      <c r="O3295" t="s">
        <v>567</v>
      </c>
      <c r="P3295" t="s">
        <v>7212</v>
      </c>
      <c r="Q3295" s="8">
        <v>7000000</v>
      </c>
      <c r="R3295">
        <v>4</v>
      </c>
      <c r="S3295" s="8">
        <f>Table3[[#This Row],[Harga]]*Table3[[#This Row],[Quantity]]</f>
        <v>28000000</v>
      </c>
      <c r="T3295">
        <v>0</v>
      </c>
      <c r="U3295" s="8">
        <f>Table3[[#This Row],[Discount]]*Table3[[#This Row],[Revenue]]</f>
        <v>0</v>
      </c>
      <c r="V3295" s="8">
        <f>Table3[[#This Row],[Revenue]]-Table3[[#This Row],[Total Discount]]</f>
        <v>28000000</v>
      </c>
    </row>
    <row r="3296" spans="1:22" x14ac:dyDescent="0.35">
      <c r="A3296">
        <v>3292</v>
      </c>
      <c r="B3296" t="s">
        <v>7213</v>
      </c>
      <c r="C3296" s="5">
        <v>41782</v>
      </c>
      <c r="D3296" s="6">
        <v>2014</v>
      </c>
      <c r="E3296" s="5" t="s">
        <v>87</v>
      </c>
      <c r="F3296" s="7">
        <v>23</v>
      </c>
      <c r="G3296" t="s">
        <v>67</v>
      </c>
      <c r="H3296" t="s">
        <v>25</v>
      </c>
      <c r="I3296" t="s">
        <v>3047</v>
      </c>
      <c r="J3296" t="s">
        <v>27</v>
      </c>
      <c r="K3296" t="s">
        <v>61</v>
      </c>
      <c r="L3296">
        <v>98006</v>
      </c>
      <c r="M3296" t="s">
        <v>262</v>
      </c>
      <c r="N3296" t="s">
        <v>40</v>
      </c>
      <c r="O3296" t="s">
        <v>63</v>
      </c>
      <c r="P3296" t="s">
        <v>263</v>
      </c>
      <c r="Q3296" s="8">
        <v>13000</v>
      </c>
      <c r="R3296">
        <v>2</v>
      </c>
      <c r="S3296" s="8">
        <f>Table3[[#This Row],[Harga]]*Table3[[#This Row],[Quantity]]</f>
        <v>26000</v>
      </c>
      <c r="T3296">
        <v>0</v>
      </c>
      <c r="U3296" s="8">
        <f>Table3[[#This Row],[Discount]]*Table3[[#This Row],[Revenue]]</f>
        <v>0</v>
      </c>
      <c r="V3296" s="8">
        <f>Table3[[#This Row],[Revenue]]-Table3[[#This Row],[Total Discount]]</f>
        <v>26000</v>
      </c>
    </row>
    <row r="3297" spans="1:22" x14ac:dyDescent="0.35">
      <c r="A3297">
        <v>3293</v>
      </c>
      <c r="B3297" t="s">
        <v>7214</v>
      </c>
      <c r="C3297" s="5">
        <v>42266</v>
      </c>
      <c r="D3297" s="6">
        <v>2015</v>
      </c>
      <c r="E3297" s="5" t="s">
        <v>111</v>
      </c>
      <c r="F3297" s="7">
        <v>19</v>
      </c>
      <c r="G3297" t="s">
        <v>35</v>
      </c>
      <c r="H3297" t="s">
        <v>105</v>
      </c>
      <c r="I3297" t="s">
        <v>2947</v>
      </c>
      <c r="J3297" t="s">
        <v>27</v>
      </c>
      <c r="K3297" t="s">
        <v>76</v>
      </c>
      <c r="L3297">
        <v>10024</v>
      </c>
      <c r="M3297" t="s">
        <v>1152</v>
      </c>
      <c r="N3297" t="s">
        <v>135</v>
      </c>
      <c r="O3297" t="s">
        <v>136</v>
      </c>
      <c r="P3297" t="s">
        <v>1153</v>
      </c>
      <c r="Q3297" s="8">
        <v>120000</v>
      </c>
      <c r="R3297">
        <v>14</v>
      </c>
      <c r="S3297" s="8">
        <f>Table3[[#This Row],[Harga]]*Table3[[#This Row],[Quantity]]</f>
        <v>1680000</v>
      </c>
      <c r="T3297">
        <v>0</v>
      </c>
      <c r="U3297" s="8">
        <f>Table3[[#This Row],[Discount]]*Table3[[#This Row],[Revenue]]</f>
        <v>0</v>
      </c>
      <c r="V3297" s="8">
        <f>Table3[[#This Row],[Revenue]]-Table3[[#This Row],[Total Discount]]</f>
        <v>1680000</v>
      </c>
    </row>
    <row r="3298" spans="1:22" x14ac:dyDescent="0.35">
      <c r="A3298">
        <v>3294</v>
      </c>
      <c r="B3298" t="s">
        <v>7215</v>
      </c>
      <c r="C3298" s="5">
        <v>42279</v>
      </c>
      <c r="D3298" s="6">
        <v>2015</v>
      </c>
      <c r="E3298" s="5" t="s">
        <v>44</v>
      </c>
      <c r="F3298" s="7">
        <v>2</v>
      </c>
      <c r="G3298" t="s">
        <v>51</v>
      </c>
      <c r="H3298" t="s">
        <v>25</v>
      </c>
      <c r="I3298" t="s">
        <v>2438</v>
      </c>
      <c r="J3298" t="s">
        <v>75</v>
      </c>
      <c r="K3298" t="s">
        <v>100</v>
      </c>
      <c r="L3298">
        <v>27893</v>
      </c>
      <c r="M3298" t="s">
        <v>3033</v>
      </c>
      <c r="N3298" t="s">
        <v>40</v>
      </c>
      <c r="O3298" t="s">
        <v>71</v>
      </c>
      <c r="P3298" t="s">
        <v>3034</v>
      </c>
      <c r="Q3298" s="8">
        <v>3000</v>
      </c>
      <c r="R3298">
        <v>5</v>
      </c>
      <c r="S3298" s="8">
        <f>Table3[[#This Row],[Harga]]*Table3[[#This Row],[Quantity]]</f>
        <v>15000</v>
      </c>
      <c r="T3298">
        <v>0.7</v>
      </c>
      <c r="U3298" s="8">
        <f>Table3[[#This Row],[Discount]]*Table3[[#This Row],[Revenue]]</f>
        <v>10500</v>
      </c>
      <c r="V3298" s="8">
        <f>Table3[[#This Row],[Revenue]]-Table3[[#This Row],[Total Discount]]</f>
        <v>4500</v>
      </c>
    </row>
    <row r="3299" spans="1:22" x14ac:dyDescent="0.35">
      <c r="A3299">
        <v>3295</v>
      </c>
      <c r="B3299" t="s">
        <v>7216</v>
      </c>
      <c r="C3299" s="5">
        <v>42729</v>
      </c>
      <c r="D3299" s="6">
        <v>2016</v>
      </c>
      <c r="E3299" s="5" t="s">
        <v>66</v>
      </c>
      <c r="F3299" s="7">
        <v>25</v>
      </c>
      <c r="G3299" t="s">
        <v>67</v>
      </c>
      <c r="H3299" t="s">
        <v>25</v>
      </c>
      <c r="I3299" t="s">
        <v>3090</v>
      </c>
      <c r="J3299" t="s">
        <v>27</v>
      </c>
      <c r="K3299" t="s">
        <v>329</v>
      </c>
      <c r="L3299">
        <v>98115</v>
      </c>
      <c r="M3299" t="s">
        <v>2427</v>
      </c>
      <c r="N3299" t="s">
        <v>30</v>
      </c>
      <c r="O3299" t="s">
        <v>108</v>
      </c>
      <c r="P3299" t="s">
        <v>2428</v>
      </c>
      <c r="Q3299" s="8">
        <v>873000</v>
      </c>
      <c r="R3299">
        <v>3</v>
      </c>
      <c r="S3299" s="8">
        <f>Table3[[#This Row],[Harga]]*Table3[[#This Row],[Quantity]]</f>
        <v>2619000</v>
      </c>
      <c r="T3299">
        <v>0.2</v>
      </c>
      <c r="U3299" s="8">
        <f>Table3[[#This Row],[Discount]]*Table3[[#This Row],[Revenue]]</f>
        <v>523800</v>
      </c>
      <c r="V3299" s="8">
        <f>Table3[[#This Row],[Revenue]]-Table3[[#This Row],[Total Discount]]</f>
        <v>2095200</v>
      </c>
    </row>
    <row r="3300" spans="1:22" x14ac:dyDescent="0.35">
      <c r="A3300">
        <v>3296</v>
      </c>
      <c r="B3300" t="s">
        <v>7217</v>
      </c>
      <c r="C3300" s="5">
        <v>42496</v>
      </c>
      <c r="D3300" s="6">
        <v>2016</v>
      </c>
      <c r="E3300" s="5" t="s">
        <v>87</v>
      </c>
      <c r="F3300" s="7">
        <v>6</v>
      </c>
      <c r="G3300" t="s">
        <v>51</v>
      </c>
      <c r="H3300" t="s">
        <v>25</v>
      </c>
      <c r="I3300" t="s">
        <v>2876</v>
      </c>
      <c r="J3300" t="s">
        <v>75</v>
      </c>
      <c r="K3300" t="s">
        <v>133</v>
      </c>
      <c r="L3300">
        <v>65807</v>
      </c>
      <c r="M3300" t="s">
        <v>3566</v>
      </c>
      <c r="N3300" t="s">
        <v>40</v>
      </c>
      <c r="O3300" t="s">
        <v>78</v>
      </c>
      <c r="P3300" t="s">
        <v>3567</v>
      </c>
      <c r="Q3300" s="8">
        <v>491000</v>
      </c>
      <c r="R3300">
        <v>1</v>
      </c>
      <c r="S3300" s="8">
        <f>Table3[[#This Row],[Harga]]*Table3[[#This Row],[Quantity]]</f>
        <v>491000</v>
      </c>
      <c r="T3300">
        <v>0</v>
      </c>
      <c r="U3300" s="8">
        <f>Table3[[#This Row],[Discount]]*Table3[[#This Row],[Revenue]]</f>
        <v>0</v>
      </c>
      <c r="V3300" s="8">
        <f>Table3[[#This Row],[Revenue]]-Table3[[#This Row],[Total Discount]]</f>
        <v>491000</v>
      </c>
    </row>
    <row r="3301" spans="1:22" x14ac:dyDescent="0.35">
      <c r="A3301">
        <v>3297</v>
      </c>
      <c r="B3301" t="s">
        <v>7218</v>
      </c>
      <c r="C3301" s="5">
        <v>42667</v>
      </c>
      <c r="D3301" s="6">
        <v>2016</v>
      </c>
      <c r="E3301" s="5" t="s">
        <v>44</v>
      </c>
      <c r="F3301" s="7">
        <v>24</v>
      </c>
      <c r="G3301" t="s">
        <v>24</v>
      </c>
      <c r="H3301" t="s">
        <v>25</v>
      </c>
      <c r="I3301" t="s">
        <v>955</v>
      </c>
      <c r="J3301" t="s">
        <v>27</v>
      </c>
      <c r="K3301" t="s">
        <v>28</v>
      </c>
      <c r="L3301">
        <v>94109</v>
      </c>
      <c r="M3301" t="s">
        <v>4783</v>
      </c>
      <c r="N3301" t="s">
        <v>135</v>
      </c>
      <c r="O3301" t="s">
        <v>162</v>
      </c>
      <c r="P3301" t="s">
        <v>4784</v>
      </c>
      <c r="Q3301" s="8">
        <v>600000</v>
      </c>
      <c r="R3301">
        <v>1</v>
      </c>
      <c r="S3301" s="8">
        <f>Table3[[#This Row],[Harga]]*Table3[[#This Row],[Quantity]]</f>
        <v>600000</v>
      </c>
      <c r="T3301">
        <v>0</v>
      </c>
      <c r="U3301" s="8">
        <f>Table3[[#This Row],[Discount]]*Table3[[#This Row],[Revenue]]</f>
        <v>0</v>
      </c>
      <c r="V3301" s="8">
        <f>Table3[[#This Row],[Revenue]]-Table3[[#This Row],[Total Discount]]</f>
        <v>600000</v>
      </c>
    </row>
    <row r="3302" spans="1:22" x14ac:dyDescent="0.35">
      <c r="A3302">
        <v>3298</v>
      </c>
      <c r="B3302" t="s">
        <v>7219</v>
      </c>
      <c r="C3302" s="5">
        <v>42861</v>
      </c>
      <c r="D3302" s="6">
        <v>2017</v>
      </c>
      <c r="E3302" s="5" t="s">
        <v>87</v>
      </c>
      <c r="F3302" s="7">
        <v>6</v>
      </c>
      <c r="G3302" t="s">
        <v>67</v>
      </c>
      <c r="H3302" t="s">
        <v>25</v>
      </c>
      <c r="I3302" t="s">
        <v>2418</v>
      </c>
      <c r="J3302" t="s">
        <v>27</v>
      </c>
      <c r="K3302" t="s">
        <v>53</v>
      </c>
      <c r="L3302">
        <v>28205</v>
      </c>
      <c r="M3302" t="s">
        <v>778</v>
      </c>
      <c r="N3302" t="s">
        <v>40</v>
      </c>
      <c r="O3302" t="s">
        <v>71</v>
      </c>
      <c r="P3302" t="s">
        <v>779</v>
      </c>
      <c r="Q3302" s="8">
        <v>13000</v>
      </c>
      <c r="R3302">
        <v>11</v>
      </c>
      <c r="S3302" s="8">
        <f>Table3[[#This Row],[Harga]]*Table3[[#This Row],[Quantity]]</f>
        <v>143000</v>
      </c>
      <c r="T3302">
        <v>0.7</v>
      </c>
      <c r="U3302" s="8">
        <f>Table3[[#This Row],[Discount]]*Table3[[#This Row],[Revenue]]</f>
        <v>100100</v>
      </c>
      <c r="V3302" s="8">
        <f>Table3[[#This Row],[Revenue]]-Table3[[#This Row],[Total Discount]]</f>
        <v>42900</v>
      </c>
    </row>
    <row r="3303" spans="1:22" x14ac:dyDescent="0.35">
      <c r="A3303">
        <v>3299</v>
      </c>
      <c r="B3303" t="s">
        <v>7220</v>
      </c>
      <c r="C3303" s="5">
        <v>43066</v>
      </c>
      <c r="D3303" s="6">
        <v>2017</v>
      </c>
      <c r="E3303" s="5" t="s">
        <v>23</v>
      </c>
      <c r="F3303" s="7">
        <v>27</v>
      </c>
      <c r="G3303" t="s">
        <v>35</v>
      </c>
      <c r="H3303" t="s">
        <v>25</v>
      </c>
      <c r="I3303" t="s">
        <v>1244</v>
      </c>
      <c r="J3303" t="s">
        <v>27</v>
      </c>
      <c r="K3303" t="s">
        <v>28</v>
      </c>
      <c r="L3303">
        <v>10011</v>
      </c>
      <c r="M3303" t="s">
        <v>827</v>
      </c>
      <c r="N3303" t="s">
        <v>40</v>
      </c>
      <c r="O3303" t="s">
        <v>96</v>
      </c>
      <c r="P3303" t="s">
        <v>828</v>
      </c>
      <c r="Q3303" s="8">
        <v>10000</v>
      </c>
      <c r="R3303">
        <v>3</v>
      </c>
      <c r="S3303" s="8">
        <f>Table3[[#This Row],[Harga]]*Table3[[#This Row],[Quantity]]</f>
        <v>30000</v>
      </c>
      <c r="T3303">
        <v>0</v>
      </c>
      <c r="U3303" s="8">
        <f>Table3[[#This Row],[Discount]]*Table3[[#This Row],[Revenue]]</f>
        <v>0</v>
      </c>
      <c r="V3303" s="8">
        <f>Table3[[#This Row],[Revenue]]-Table3[[#This Row],[Total Discount]]</f>
        <v>30000</v>
      </c>
    </row>
    <row r="3304" spans="1:22" x14ac:dyDescent="0.35">
      <c r="A3304">
        <v>3300</v>
      </c>
      <c r="B3304" t="s">
        <v>7221</v>
      </c>
      <c r="C3304" s="5">
        <v>41943</v>
      </c>
      <c r="D3304" s="6">
        <v>2014</v>
      </c>
      <c r="E3304" s="5" t="s">
        <v>44</v>
      </c>
      <c r="F3304" s="7">
        <v>31</v>
      </c>
      <c r="G3304" t="s">
        <v>67</v>
      </c>
      <c r="H3304" t="s">
        <v>25</v>
      </c>
      <c r="I3304" t="s">
        <v>1557</v>
      </c>
      <c r="J3304" t="s">
        <v>37</v>
      </c>
      <c r="K3304" t="s">
        <v>545</v>
      </c>
      <c r="L3304">
        <v>44052</v>
      </c>
      <c r="M3304" t="s">
        <v>7222</v>
      </c>
      <c r="N3304" t="s">
        <v>30</v>
      </c>
      <c r="O3304" t="s">
        <v>48</v>
      </c>
      <c r="P3304" t="s">
        <v>7223</v>
      </c>
      <c r="Q3304" s="8">
        <v>1422000</v>
      </c>
      <c r="R3304">
        <v>8</v>
      </c>
      <c r="S3304" s="8">
        <f>Table3[[#This Row],[Harga]]*Table3[[#This Row],[Quantity]]</f>
        <v>11376000</v>
      </c>
      <c r="T3304">
        <v>0.4</v>
      </c>
      <c r="U3304" s="8">
        <f>Table3[[#This Row],[Discount]]*Table3[[#This Row],[Revenue]]</f>
        <v>4550400</v>
      </c>
      <c r="V3304" s="8">
        <f>Table3[[#This Row],[Revenue]]-Table3[[#This Row],[Total Discount]]</f>
        <v>6825600</v>
      </c>
    </row>
    <row r="3305" spans="1:22" x14ac:dyDescent="0.35">
      <c r="A3305">
        <v>3301</v>
      </c>
      <c r="B3305" t="s">
        <v>7224</v>
      </c>
      <c r="C3305" s="5">
        <v>42952</v>
      </c>
      <c r="D3305" s="6">
        <v>2017</v>
      </c>
      <c r="E3305" s="5" t="s">
        <v>93</v>
      </c>
      <c r="F3305" s="7">
        <v>5</v>
      </c>
      <c r="G3305" t="s">
        <v>67</v>
      </c>
      <c r="H3305" t="s">
        <v>25</v>
      </c>
      <c r="I3305" t="s">
        <v>165</v>
      </c>
      <c r="J3305" t="s">
        <v>27</v>
      </c>
      <c r="K3305" t="s">
        <v>227</v>
      </c>
      <c r="L3305">
        <v>46203</v>
      </c>
      <c r="M3305" t="s">
        <v>1190</v>
      </c>
      <c r="N3305" t="s">
        <v>40</v>
      </c>
      <c r="O3305" t="s">
        <v>71</v>
      </c>
      <c r="P3305" t="s">
        <v>1191</v>
      </c>
      <c r="Q3305" s="8">
        <v>19000</v>
      </c>
      <c r="R3305">
        <v>6</v>
      </c>
      <c r="S3305" s="8">
        <f>Table3[[#This Row],[Harga]]*Table3[[#This Row],[Quantity]]</f>
        <v>114000</v>
      </c>
      <c r="T3305">
        <v>0</v>
      </c>
      <c r="U3305" s="8">
        <f>Table3[[#This Row],[Discount]]*Table3[[#This Row],[Revenue]]</f>
        <v>0</v>
      </c>
      <c r="V3305" s="8">
        <f>Table3[[#This Row],[Revenue]]-Table3[[#This Row],[Total Discount]]</f>
        <v>114000</v>
      </c>
    </row>
    <row r="3306" spans="1:22" x14ac:dyDescent="0.35">
      <c r="A3306">
        <v>3302</v>
      </c>
      <c r="B3306" t="s">
        <v>7225</v>
      </c>
      <c r="C3306" s="5">
        <v>42226</v>
      </c>
      <c r="D3306" s="6">
        <v>2015</v>
      </c>
      <c r="E3306" s="5" t="s">
        <v>93</v>
      </c>
      <c r="F3306" s="7">
        <v>10</v>
      </c>
      <c r="G3306" t="s">
        <v>51</v>
      </c>
      <c r="H3306" t="s">
        <v>25</v>
      </c>
      <c r="I3306" t="s">
        <v>3285</v>
      </c>
      <c r="J3306" t="s">
        <v>27</v>
      </c>
      <c r="K3306" t="s">
        <v>500</v>
      </c>
      <c r="L3306">
        <v>97756</v>
      </c>
      <c r="M3306" t="s">
        <v>3817</v>
      </c>
      <c r="N3306" t="s">
        <v>135</v>
      </c>
      <c r="O3306" t="s">
        <v>136</v>
      </c>
      <c r="P3306" t="s">
        <v>3818</v>
      </c>
      <c r="Q3306" s="8">
        <v>165000</v>
      </c>
      <c r="R3306">
        <v>4</v>
      </c>
      <c r="S3306" s="8">
        <f>Table3[[#This Row],[Harga]]*Table3[[#This Row],[Quantity]]</f>
        <v>660000</v>
      </c>
      <c r="T3306">
        <v>0.2</v>
      </c>
      <c r="U3306" s="8">
        <f>Table3[[#This Row],[Discount]]*Table3[[#This Row],[Revenue]]</f>
        <v>132000</v>
      </c>
      <c r="V3306" s="8">
        <f>Table3[[#This Row],[Revenue]]-Table3[[#This Row],[Total Discount]]</f>
        <v>528000</v>
      </c>
    </row>
    <row r="3307" spans="1:22" x14ac:dyDescent="0.35">
      <c r="A3307">
        <v>3303</v>
      </c>
      <c r="B3307" t="s">
        <v>7226</v>
      </c>
      <c r="C3307" s="5">
        <v>42719</v>
      </c>
      <c r="D3307" s="6">
        <v>2016</v>
      </c>
      <c r="E3307" s="5" t="s">
        <v>66</v>
      </c>
      <c r="F3307" s="7">
        <v>15</v>
      </c>
      <c r="G3307" t="s">
        <v>67</v>
      </c>
      <c r="H3307" t="s">
        <v>25</v>
      </c>
      <c r="I3307" t="s">
        <v>2537</v>
      </c>
      <c r="J3307" t="s">
        <v>75</v>
      </c>
      <c r="K3307" t="s">
        <v>188</v>
      </c>
      <c r="L3307">
        <v>97477</v>
      </c>
      <c r="M3307" t="s">
        <v>3576</v>
      </c>
      <c r="N3307" t="s">
        <v>30</v>
      </c>
      <c r="O3307" t="s">
        <v>48</v>
      </c>
      <c r="P3307" t="s">
        <v>3577</v>
      </c>
      <c r="Q3307" s="8">
        <v>1580000</v>
      </c>
      <c r="R3307">
        <v>3</v>
      </c>
      <c r="S3307" s="8">
        <f>Table3[[#This Row],[Harga]]*Table3[[#This Row],[Quantity]]</f>
        <v>4740000</v>
      </c>
      <c r="T3307">
        <v>0.5</v>
      </c>
      <c r="U3307" s="8">
        <f>Table3[[#This Row],[Discount]]*Table3[[#This Row],[Revenue]]</f>
        <v>2370000</v>
      </c>
      <c r="V3307" s="8">
        <f>Table3[[#This Row],[Revenue]]-Table3[[#This Row],[Total Discount]]</f>
        <v>2370000</v>
      </c>
    </row>
    <row r="3308" spans="1:22" x14ac:dyDescent="0.35">
      <c r="A3308">
        <v>3304</v>
      </c>
      <c r="B3308" t="s">
        <v>7227</v>
      </c>
      <c r="C3308" s="5">
        <v>42986</v>
      </c>
      <c r="D3308" s="6">
        <v>2017</v>
      </c>
      <c r="E3308" s="5" t="s">
        <v>111</v>
      </c>
      <c r="F3308" s="7">
        <v>8</v>
      </c>
      <c r="G3308" t="s">
        <v>51</v>
      </c>
      <c r="H3308" t="s">
        <v>25</v>
      </c>
      <c r="I3308" t="s">
        <v>1387</v>
      </c>
      <c r="J3308" t="s">
        <v>37</v>
      </c>
      <c r="K3308" t="s">
        <v>500</v>
      </c>
      <c r="L3308">
        <v>76017</v>
      </c>
      <c r="M3308" t="s">
        <v>1028</v>
      </c>
      <c r="N3308" t="s">
        <v>40</v>
      </c>
      <c r="O3308" t="s">
        <v>71</v>
      </c>
      <c r="P3308" t="s">
        <v>1029</v>
      </c>
      <c r="Q3308" s="8">
        <v>43000</v>
      </c>
      <c r="R3308">
        <v>7</v>
      </c>
      <c r="S3308" s="8">
        <f>Table3[[#This Row],[Harga]]*Table3[[#This Row],[Quantity]]</f>
        <v>301000</v>
      </c>
      <c r="T3308">
        <v>0.8</v>
      </c>
      <c r="U3308" s="8">
        <f>Table3[[#This Row],[Discount]]*Table3[[#This Row],[Revenue]]</f>
        <v>240800</v>
      </c>
      <c r="V3308" s="8">
        <f>Table3[[#This Row],[Revenue]]-Table3[[#This Row],[Total Discount]]</f>
        <v>60200</v>
      </c>
    </row>
    <row r="3309" spans="1:22" x14ac:dyDescent="0.35">
      <c r="A3309">
        <v>3305</v>
      </c>
      <c r="B3309" t="s">
        <v>7228</v>
      </c>
      <c r="C3309" s="5">
        <v>42786</v>
      </c>
      <c r="D3309" s="6">
        <v>2017</v>
      </c>
      <c r="E3309" s="5" t="s">
        <v>344</v>
      </c>
      <c r="F3309" s="7">
        <v>20</v>
      </c>
      <c r="G3309" t="s">
        <v>67</v>
      </c>
      <c r="H3309" t="s">
        <v>25</v>
      </c>
      <c r="I3309" t="s">
        <v>2327</v>
      </c>
      <c r="J3309" t="s">
        <v>75</v>
      </c>
      <c r="K3309" t="s">
        <v>213</v>
      </c>
      <c r="L3309">
        <v>85234</v>
      </c>
      <c r="M3309" t="s">
        <v>6613</v>
      </c>
      <c r="N3309" t="s">
        <v>135</v>
      </c>
      <c r="O3309" t="s">
        <v>136</v>
      </c>
      <c r="P3309" t="s">
        <v>6614</v>
      </c>
      <c r="Q3309" s="8">
        <v>334000</v>
      </c>
      <c r="R3309">
        <v>3</v>
      </c>
      <c r="S3309" s="8">
        <f>Table3[[#This Row],[Harga]]*Table3[[#This Row],[Quantity]]</f>
        <v>1002000</v>
      </c>
      <c r="T3309">
        <v>0.2</v>
      </c>
      <c r="U3309" s="8">
        <f>Table3[[#This Row],[Discount]]*Table3[[#This Row],[Revenue]]</f>
        <v>200400</v>
      </c>
      <c r="V3309" s="8">
        <f>Table3[[#This Row],[Revenue]]-Table3[[#This Row],[Total Discount]]</f>
        <v>801600</v>
      </c>
    </row>
    <row r="3310" spans="1:22" x14ac:dyDescent="0.35">
      <c r="A3310">
        <v>3306</v>
      </c>
      <c r="B3310" t="s">
        <v>7229</v>
      </c>
      <c r="C3310" s="5">
        <v>42224</v>
      </c>
      <c r="D3310" s="6">
        <v>2015</v>
      </c>
      <c r="E3310" s="5" t="s">
        <v>93</v>
      </c>
      <c r="F3310" s="7">
        <v>8</v>
      </c>
      <c r="G3310" t="s">
        <v>51</v>
      </c>
      <c r="H3310" t="s">
        <v>25</v>
      </c>
      <c r="I3310" t="s">
        <v>3413</v>
      </c>
      <c r="J3310" t="s">
        <v>27</v>
      </c>
      <c r="K3310" t="s">
        <v>420</v>
      </c>
      <c r="L3310">
        <v>1841</v>
      </c>
      <c r="M3310" t="s">
        <v>5400</v>
      </c>
      <c r="N3310" t="s">
        <v>40</v>
      </c>
      <c r="O3310" t="s">
        <v>96</v>
      </c>
      <c r="P3310" t="s">
        <v>5401</v>
      </c>
      <c r="Q3310" s="8">
        <v>20000</v>
      </c>
      <c r="R3310">
        <v>2</v>
      </c>
      <c r="S3310" s="8">
        <f>Table3[[#This Row],[Harga]]*Table3[[#This Row],[Quantity]]</f>
        <v>40000</v>
      </c>
      <c r="T3310">
        <v>0</v>
      </c>
      <c r="U3310" s="8">
        <f>Table3[[#This Row],[Discount]]*Table3[[#This Row],[Revenue]]</f>
        <v>0</v>
      </c>
      <c r="V3310" s="8">
        <f>Table3[[#This Row],[Revenue]]-Table3[[#This Row],[Total Discount]]</f>
        <v>40000</v>
      </c>
    </row>
    <row r="3311" spans="1:22" x14ac:dyDescent="0.35">
      <c r="A3311">
        <v>3307</v>
      </c>
      <c r="B3311" t="s">
        <v>7230</v>
      </c>
      <c r="C3311" s="5">
        <v>43034</v>
      </c>
      <c r="D3311" s="6">
        <v>2017</v>
      </c>
      <c r="E3311" s="5" t="s">
        <v>44</v>
      </c>
      <c r="F3311" s="7">
        <v>26</v>
      </c>
      <c r="G3311" t="s">
        <v>51</v>
      </c>
      <c r="H3311" t="s">
        <v>139</v>
      </c>
      <c r="I3311" t="s">
        <v>1073</v>
      </c>
      <c r="J3311" t="s">
        <v>27</v>
      </c>
      <c r="K3311" t="s">
        <v>82</v>
      </c>
      <c r="L3311">
        <v>23464</v>
      </c>
      <c r="M3311" t="s">
        <v>1659</v>
      </c>
      <c r="N3311" t="s">
        <v>30</v>
      </c>
      <c r="O3311" t="s">
        <v>48</v>
      </c>
      <c r="P3311" t="s">
        <v>1660</v>
      </c>
      <c r="Q3311" s="8">
        <v>100000</v>
      </c>
      <c r="R3311">
        <v>5</v>
      </c>
      <c r="S3311" s="8">
        <f>Table3[[#This Row],[Harga]]*Table3[[#This Row],[Quantity]]</f>
        <v>500000</v>
      </c>
      <c r="T3311">
        <v>0</v>
      </c>
      <c r="U3311" s="8">
        <f>Table3[[#This Row],[Discount]]*Table3[[#This Row],[Revenue]]</f>
        <v>0</v>
      </c>
      <c r="V3311" s="8">
        <f>Table3[[#This Row],[Revenue]]-Table3[[#This Row],[Total Discount]]</f>
        <v>500000</v>
      </c>
    </row>
    <row r="3312" spans="1:22" x14ac:dyDescent="0.35">
      <c r="A3312">
        <v>3308</v>
      </c>
      <c r="B3312" t="s">
        <v>7231</v>
      </c>
      <c r="C3312" s="5">
        <v>42565</v>
      </c>
      <c r="D3312" s="6">
        <v>2016</v>
      </c>
      <c r="E3312" s="5" t="s">
        <v>104</v>
      </c>
      <c r="F3312" s="7">
        <v>14</v>
      </c>
      <c r="G3312" t="s">
        <v>51</v>
      </c>
      <c r="H3312" t="s">
        <v>139</v>
      </c>
      <c r="I3312" t="s">
        <v>1806</v>
      </c>
      <c r="J3312" t="s">
        <v>27</v>
      </c>
      <c r="K3312" t="s">
        <v>227</v>
      </c>
      <c r="L3312">
        <v>75061</v>
      </c>
      <c r="M3312" t="s">
        <v>6686</v>
      </c>
      <c r="N3312" t="s">
        <v>40</v>
      </c>
      <c r="O3312" t="s">
        <v>63</v>
      </c>
      <c r="P3312" t="s">
        <v>6687</v>
      </c>
      <c r="Q3312" s="8">
        <v>110000</v>
      </c>
      <c r="R3312">
        <v>5</v>
      </c>
      <c r="S3312" s="8">
        <f>Table3[[#This Row],[Harga]]*Table3[[#This Row],[Quantity]]</f>
        <v>550000</v>
      </c>
      <c r="T3312">
        <v>0.2</v>
      </c>
      <c r="U3312" s="8">
        <f>Table3[[#This Row],[Discount]]*Table3[[#This Row],[Revenue]]</f>
        <v>110000</v>
      </c>
      <c r="V3312" s="8">
        <f>Table3[[#This Row],[Revenue]]-Table3[[#This Row],[Total Discount]]</f>
        <v>440000</v>
      </c>
    </row>
    <row r="3313" spans="1:22" x14ac:dyDescent="0.35">
      <c r="A3313">
        <v>3309</v>
      </c>
      <c r="B3313" t="s">
        <v>7232</v>
      </c>
      <c r="C3313" s="5">
        <v>42867</v>
      </c>
      <c r="D3313" s="6">
        <v>2017</v>
      </c>
      <c r="E3313" s="5" t="s">
        <v>87</v>
      </c>
      <c r="F3313" s="7">
        <v>12</v>
      </c>
      <c r="G3313" t="s">
        <v>67</v>
      </c>
      <c r="H3313" t="s">
        <v>25</v>
      </c>
      <c r="I3313" t="s">
        <v>1079</v>
      </c>
      <c r="J3313" t="s">
        <v>27</v>
      </c>
      <c r="K3313" t="s">
        <v>354</v>
      </c>
      <c r="L3313">
        <v>8360</v>
      </c>
      <c r="M3313" t="s">
        <v>5705</v>
      </c>
      <c r="N3313" t="s">
        <v>30</v>
      </c>
      <c r="O3313" t="s">
        <v>55</v>
      </c>
      <c r="P3313" t="s">
        <v>5706</v>
      </c>
      <c r="Q3313" s="8">
        <v>18000</v>
      </c>
      <c r="R3313">
        <v>5</v>
      </c>
      <c r="S3313" s="8">
        <f>Table3[[#This Row],[Harga]]*Table3[[#This Row],[Quantity]]</f>
        <v>90000</v>
      </c>
      <c r="T3313">
        <v>0</v>
      </c>
      <c r="U3313" s="8">
        <f>Table3[[#This Row],[Discount]]*Table3[[#This Row],[Revenue]]</f>
        <v>0</v>
      </c>
      <c r="V3313" s="8">
        <f>Table3[[#This Row],[Revenue]]-Table3[[#This Row],[Total Discount]]</f>
        <v>90000</v>
      </c>
    </row>
    <row r="3314" spans="1:22" x14ac:dyDescent="0.35">
      <c r="A3314">
        <v>3310</v>
      </c>
      <c r="B3314" t="s">
        <v>7233</v>
      </c>
      <c r="C3314" s="5">
        <v>42880</v>
      </c>
      <c r="D3314" s="6">
        <v>2017</v>
      </c>
      <c r="E3314" s="5" t="s">
        <v>87</v>
      </c>
      <c r="F3314" s="7">
        <v>25</v>
      </c>
      <c r="G3314" t="s">
        <v>24</v>
      </c>
      <c r="H3314" t="s">
        <v>25</v>
      </c>
      <c r="I3314" t="s">
        <v>2107</v>
      </c>
      <c r="J3314" t="s">
        <v>75</v>
      </c>
      <c r="K3314" t="s">
        <v>248</v>
      </c>
      <c r="L3314">
        <v>31907</v>
      </c>
      <c r="M3314" t="s">
        <v>7234</v>
      </c>
      <c r="N3314" t="s">
        <v>40</v>
      </c>
      <c r="O3314" t="s">
        <v>71</v>
      </c>
      <c r="P3314" t="s">
        <v>7235</v>
      </c>
      <c r="Q3314" s="8">
        <v>30000</v>
      </c>
      <c r="R3314">
        <v>2</v>
      </c>
      <c r="S3314" s="8">
        <f>Table3[[#This Row],[Harga]]*Table3[[#This Row],[Quantity]]</f>
        <v>60000</v>
      </c>
      <c r="T3314">
        <v>0</v>
      </c>
      <c r="U3314" s="8">
        <f>Table3[[#This Row],[Discount]]*Table3[[#This Row],[Revenue]]</f>
        <v>0</v>
      </c>
      <c r="V3314" s="8">
        <f>Table3[[#This Row],[Revenue]]-Table3[[#This Row],[Total Discount]]</f>
        <v>60000</v>
      </c>
    </row>
    <row r="3315" spans="1:22" x14ac:dyDescent="0.35">
      <c r="A3315">
        <v>3311</v>
      </c>
      <c r="B3315" t="s">
        <v>7236</v>
      </c>
      <c r="C3315" s="5">
        <v>41874</v>
      </c>
      <c r="D3315" s="6">
        <v>2014</v>
      </c>
      <c r="E3315" s="5" t="s">
        <v>93</v>
      </c>
      <c r="F3315" s="7">
        <v>23</v>
      </c>
      <c r="G3315" t="s">
        <v>35</v>
      </c>
      <c r="H3315" t="s">
        <v>59</v>
      </c>
      <c r="I3315" t="s">
        <v>2724</v>
      </c>
      <c r="J3315" t="s">
        <v>37</v>
      </c>
      <c r="K3315" t="s">
        <v>89</v>
      </c>
      <c r="L3315">
        <v>90032</v>
      </c>
      <c r="M3315" t="s">
        <v>2111</v>
      </c>
      <c r="N3315" t="s">
        <v>40</v>
      </c>
      <c r="O3315" t="s">
        <v>71</v>
      </c>
      <c r="P3315" t="s">
        <v>2112</v>
      </c>
      <c r="Q3315" s="8">
        <v>28000</v>
      </c>
      <c r="R3315">
        <v>2</v>
      </c>
      <c r="S3315" s="8">
        <f>Table3[[#This Row],[Harga]]*Table3[[#This Row],[Quantity]]</f>
        <v>56000</v>
      </c>
      <c r="T3315">
        <v>0.2</v>
      </c>
      <c r="U3315" s="8">
        <f>Table3[[#This Row],[Discount]]*Table3[[#This Row],[Revenue]]</f>
        <v>11200</v>
      </c>
      <c r="V3315" s="8">
        <f>Table3[[#This Row],[Revenue]]-Table3[[#This Row],[Total Discount]]</f>
        <v>44800</v>
      </c>
    </row>
    <row r="3316" spans="1:22" x14ac:dyDescent="0.35">
      <c r="A3316">
        <v>3312</v>
      </c>
      <c r="B3316" t="s">
        <v>7237</v>
      </c>
      <c r="C3316" s="5">
        <v>42258</v>
      </c>
      <c r="D3316" s="6">
        <v>2015</v>
      </c>
      <c r="E3316" s="5" t="s">
        <v>111</v>
      </c>
      <c r="F3316" s="7">
        <v>11</v>
      </c>
      <c r="G3316" t="s">
        <v>24</v>
      </c>
      <c r="H3316" t="s">
        <v>25</v>
      </c>
      <c r="I3316" t="s">
        <v>565</v>
      </c>
      <c r="J3316" t="s">
        <v>37</v>
      </c>
      <c r="K3316" t="s">
        <v>151</v>
      </c>
      <c r="L3316">
        <v>92024</v>
      </c>
      <c r="M3316" t="s">
        <v>308</v>
      </c>
      <c r="N3316" t="s">
        <v>40</v>
      </c>
      <c r="O3316" t="s">
        <v>96</v>
      </c>
      <c r="P3316" t="s">
        <v>309</v>
      </c>
      <c r="Q3316" s="8">
        <v>76000</v>
      </c>
      <c r="R3316">
        <v>7</v>
      </c>
      <c r="S3316" s="8">
        <f>Table3[[#This Row],[Harga]]*Table3[[#This Row],[Quantity]]</f>
        <v>532000</v>
      </c>
      <c r="T3316">
        <v>0</v>
      </c>
      <c r="U3316" s="8">
        <f>Table3[[#This Row],[Discount]]*Table3[[#This Row],[Revenue]]</f>
        <v>0</v>
      </c>
      <c r="V3316" s="8">
        <f>Table3[[#This Row],[Revenue]]-Table3[[#This Row],[Total Discount]]</f>
        <v>532000</v>
      </c>
    </row>
    <row r="3317" spans="1:22" x14ac:dyDescent="0.35">
      <c r="A3317">
        <v>3313</v>
      </c>
      <c r="B3317" t="s">
        <v>7238</v>
      </c>
      <c r="C3317" s="5">
        <v>42252</v>
      </c>
      <c r="D3317" s="6">
        <v>2015</v>
      </c>
      <c r="E3317" s="5" t="s">
        <v>111</v>
      </c>
      <c r="F3317" s="7">
        <v>5</v>
      </c>
      <c r="G3317" t="s">
        <v>35</v>
      </c>
      <c r="H3317" t="s">
        <v>139</v>
      </c>
      <c r="I3317" t="s">
        <v>377</v>
      </c>
      <c r="J3317" t="s">
        <v>75</v>
      </c>
      <c r="K3317" t="s">
        <v>253</v>
      </c>
      <c r="L3317">
        <v>22901</v>
      </c>
      <c r="M3317" t="s">
        <v>7239</v>
      </c>
      <c r="N3317" t="s">
        <v>30</v>
      </c>
      <c r="O3317" t="s">
        <v>55</v>
      </c>
      <c r="P3317" t="s">
        <v>7240</v>
      </c>
      <c r="Q3317" s="8">
        <v>68000</v>
      </c>
      <c r="R3317">
        <v>4</v>
      </c>
      <c r="S3317" s="8">
        <f>Table3[[#This Row],[Harga]]*Table3[[#This Row],[Quantity]]</f>
        <v>272000</v>
      </c>
      <c r="T3317">
        <v>0</v>
      </c>
      <c r="U3317" s="8">
        <f>Table3[[#This Row],[Discount]]*Table3[[#This Row],[Revenue]]</f>
        <v>0</v>
      </c>
      <c r="V3317" s="8">
        <f>Table3[[#This Row],[Revenue]]-Table3[[#This Row],[Total Discount]]</f>
        <v>272000</v>
      </c>
    </row>
    <row r="3318" spans="1:22" x14ac:dyDescent="0.35">
      <c r="A3318">
        <v>3314</v>
      </c>
      <c r="B3318" t="s">
        <v>7241</v>
      </c>
      <c r="C3318" s="5">
        <v>42329</v>
      </c>
      <c r="D3318" s="6">
        <v>2015</v>
      </c>
      <c r="E3318" s="5" t="s">
        <v>23</v>
      </c>
      <c r="F3318" s="7">
        <v>21</v>
      </c>
      <c r="G3318" t="s">
        <v>35</v>
      </c>
      <c r="H3318" t="s">
        <v>25</v>
      </c>
      <c r="I3318" t="s">
        <v>4085</v>
      </c>
      <c r="J3318" t="s">
        <v>27</v>
      </c>
      <c r="K3318" t="s">
        <v>113</v>
      </c>
      <c r="L3318">
        <v>46226</v>
      </c>
      <c r="M3318" t="s">
        <v>1990</v>
      </c>
      <c r="N3318" t="s">
        <v>40</v>
      </c>
      <c r="O3318" t="s">
        <v>96</v>
      </c>
      <c r="P3318" t="s">
        <v>1991</v>
      </c>
      <c r="Q3318" s="8">
        <v>4000</v>
      </c>
      <c r="R3318">
        <v>6</v>
      </c>
      <c r="S3318" s="8">
        <f>Table3[[#This Row],[Harga]]*Table3[[#This Row],[Quantity]]</f>
        <v>24000</v>
      </c>
      <c r="T3318">
        <v>0</v>
      </c>
      <c r="U3318" s="8">
        <f>Table3[[#This Row],[Discount]]*Table3[[#This Row],[Revenue]]</f>
        <v>0</v>
      </c>
      <c r="V3318" s="8">
        <f>Table3[[#This Row],[Revenue]]-Table3[[#This Row],[Total Discount]]</f>
        <v>24000</v>
      </c>
    </row>
    <row r="3319" spans="1:22" x14ac:dyDescent="0.35">
      <c r="A3319">
        <v>3315</v>
      </c>
      <c r="B3319" t="s">
        <v>7242</v>
      </c>
      <c r="C3319" s="5">
        <v>41922</v>
      </c>
      <c r="D3319" s="6">
        <v>2014</v>
      </c>
      <c r="E3319" s="5" t="s">
        <v>44</v>
      </c>
      <c r="F3319" s="7">
        <v>10</v>
      </c>
      <c r="G3319" t="s">
        <v>51</v>
      </c>
      <c r="H3319" t="s">
        <v>105</v>
      </c>
      <c r="I3319" t="s">
        <v>844</v>
      </c>
      <c r="J3319" t="s">
        <v>75</v>
      </c>
      <c r="K3319" t="s">
        <v>76</v>
      </c>
      <c r="L3319">
        <v>85023</v>
      </c>
      <c r="M3319" t="s">
        <v>2255</v>
      </c>
      <c r="N3319" t="s">
        <v>30</v>
      </c>
      <c r="O3319" t="s">
        <v>55</v>
      </c>
      <c r="P3319" t="s">
        <v>2256</v>
      </c>
      <c r="Q3319" s="8">
        <v>26000</v>
      </c>
      <c r="R3319">
        <v>7</v>
      </c>
      <c r="S3319" s="8">
        <f>Table3[[#This Row],[Harga]]*Table3[[#This Row],[Quantity]]</f>
        <v>182000</v>
      </c>
      <c r="T3319">
        <v>0.2</v>
      </c>
      <c r="U3319" s="8">
        <f>Table3[[#This Row],[Discount]]*Table3[[#This Row],[Revenue]]</f>
        <v>36400</v>
      </c>
      <c r="V3319" s="8">
        <f>Table3[[#This Row],[Revenue]]-Table3[[#This Row],[Total Discount]]</f>
        <v>145600</v>
      </c>
    </row>
    <row r="3320" spans="1:22" x14ac:dyDescent="0.35">
      <c r="A3320">
        <v>3316</v>
      </c>
      <c r="B3320" t="s">
        <v>7243</v>
      </c>
      <c r="C3320" s="5">
        <v>42980</v>
      </c>
      <c r="D3320" s="6">
        <v>2017</v>
      </c>
      <c r="E3320" s="5" t="s">
        <v>111</v>
      </c>
      <c r="F3320" s="7">
        <v>2</v>
      </c>
      <c r="G3320" t="s">
        <v>51</v>
      </c>
      <c r="H3320" t="s">
        <v>25</v>
      </c>
      <c r="I3320" t="s">
        <v>183</v>
      </c>
      <c r="J3320" t="s">
        <v>27</v>
      </c>
      <c r="K3320" t="s">
        <v>53</v>
      </c>
      <c r="L3320">
        <v>6450</v>
      </c>
      <c r="M3320" t="s">
        <v>4045</v>
      </c>
      <c r="N3320" t="s">
        <v>40</v>
      </c>
      <c r="O3320" t="s">
        <v>84</v>
      </c>
      <c r="P3320" t="s">
        <v>4046</v>
      </c>
      <c r="Q3320" s="8">
        <v>55000</v>
      </c>
      <c r="R3320">
        <v>1</v>
      </c>
      <c r="S3320" s="8">
        <f>Table3[[#This Row],[Harga]]*Table3[[#This Row],[Quantity]]</f>
        <v>55000</v>
      </c>
      <c r="T3320">
        <v>0</v>
      </c>
      <c r="U3320" s="8">
        <f>Table3[[#This Row],[Discount]]*Table3[[#This Row],[Revenue]]</f>
        <v>0</v>
      </c>
      <c r="V3320" s="8">
        <f>Table3[[#This Row],[Revenue]]-Table3[[#This Row],[Total Discount]]</f>
        <v>55000</v>
      </c>
    </row>
    <row r="3321" spans="1:22" x14ac:dyDescent="0.35">
      <c r="A3321">
        <v>3317</v>
      </c>
      <c r="B3321" t="s">
        <v>7244</v>
      </c>
      <c r="C3321" s="5">
        <v>42736</v>
      </c>
      <c r="D3321" s="6">
        <v>2017</v>
      </c>
      <c r="E3321" s="5" t="s">
        <v>115</v>
      </c>
      <c r="F3321" s="7">
        <v>1</v>
      </c>
      <c r="G3321" t="s">
        <v>116</v>
      </c>
      <c r="H3321" t="s">
        <v>139</v>
      </c>
      <c r="I3321" t="s">
        <v>2635</v>
      </c>
      <c r="J3321" t="s">
        <v>75</v>
      </c>
      <c r="K3321" t="s">
        <v>141</v>
      </c>
      <c r="L3321">
        <v>53132</v>
      </c>
      <c r="M3321" t="s">
        <v>1747</v>
      </c>
      <c r="N3321" t="s">
        <v>40</v>
      </c>
      <c r="O3321" t="s">
        <v>71</v>
      </c>
      <c r="P3321" t="s">
        <v>1748</v>
      </c>
      <c r="Q3321" s="8">
        <v>2000</v>
      </c>
      <c r="R3321">
        <v>2</v>
      </c>
      <c r="S3321" s="8">
        <f>Table3[[#This Row],[Harga]]*Table3[[#This Row],[Quantity]]</f>
        <v>4000</v>
      </c>
      <c r="T3321">
        <v>0</v>
      </c>
      <c r="U3321" s="8">
        <f>Table3[[#This Row],[Discount]]*Table3[[#This Row],[Revenue]]</f>
        <v>0</v>
      </c>
      <c r="V3321" s="8">
        <f>Table3[[#This Row],[Revenue]]-Table3[[#This Row],[Total Discount]]</f>
        <v>4000</v>
      </c>
    </row>
    <row r="3322" spans="1:22" x14ac:dyDescent="0.35">
      <c r="A3322">
        <v>3318</v>
      </c>
      <c r="B3322" t="s">
        <v>7245</v>
      </c>
      <c r="C3322" s="5">
        <v>41948</v>
      </c>
      <c r="D3322" s="6">
        <v>2014</v>
      </c>
      <c r="E3322" s="5" t="s">
        <v>23</v>
      </c>
      <c r="F3322" s="7">
        <v>5</v>
      </c>
      <c r="G3322" t="s">
        <v>67</v>
      </c>
      <c r="H3322" t="s">
        <v>25</v>
      </c>
      <c r="I3322" t="s">
        <v>1827</v>
      </c>
      <c r="J3322" t="s">
        <v>75</v>
      </c>
      <c r="K3322" t="s">
        <v>222</v>
      </c>
      <c r="L3322">
        <v>90008</v>
      </c>
      <c r="M3322" t="s">
        <v>4652</v>
      </c>
      <c r="N3322" t="s">
        <v>30</v>
      </c>
      <c r="O3322" t="s">
        <v>55</v>
      </c>
      <c r="P3322" t="s">
        <v>4653</v>
      </c>
      <c r="Q3322" s="8">
        <v>25000</v>
      </c>
      <c r="R3322">
        <v>6</v>
      </c>
      <c r="S3322" s="8">
        <f>Table3[[#This Row],[Harga]]*Table3[[#This Row],[Quantity]]</f>
        <v>150000</v>
      </c>
      <c r="T3322">
        <v>0</v>
      </c>
      <c r="U3322" s="8">
        <f>Table3[[#This Row],[Discount]]*Table3[[#This Row],[Revenue]]</f>
        <v>0</v>
      </c>
      <c r="V3322" s="8">
        <f>Table3[[#This Row],[Revenue]]-Table3[[#This Row],[Total Discount]]</f>
        <v>150000</v>
      </c>
    </row>
    <row r="3323" spans="1:22" x14ac:dyDescent="0.35">
      <c r="A3323">
        <v>3319</v>
      </c>
      <c r="B3323" t="s">
        <v>7246</v>
      </c>
      <c r="C3323" s="5">
        <v>42355</v>
      </c>
      <c r="D3323" s="6">
        <v>2015</v>
      </c>
      <c r="E3323" s="5" t="s">
        <v>66</v>
      </c>
      <c r="F3323" s="7">
        <v>17</v>
      </c>
      <c r="G3323" t="s">
        <v>67</v>
      </c>
      <c r="H3323" t="s">
        <v>25</v>
      </c>
      <c r="I3323" t="s">
        <v>2607</v>
      </c>
      <c r="J3323" t="s">
        <v>27</v>
      </c>
      <c r="K3323" t="s">
        <v>369</v>
      </c>
      <c r="L3323">
        <v>61701</v>
      </c>
      <c r="M3323" t="s">
        <v>4761</v>
      </c>
      <c r="N3323" t="s">
        <v>40</v>
      </c>
      <c r="O3323" t="s">
        <v>84</v>
      </c>
      <c r="P3323" t="s">
        <v>4762</v>
      </c>
      <c r="Q3323" s="8">
        <v>901000</v>
      </c>
      <c r="R3323">
        <v>1</v>
      </c>
      <c r="S3323" s="8">
        <f>Table3[[#This Row],[Harga]]*Table3[[#This Row],[Quantity]]</f>
        <v>901000</v>
      </c>
      <c r="T3323">
        <v>0.2</v>
      </c>
      <c r="U3323" s="8">
        <f>Table3[[#This Row],[Discount]]*Table3[[#This Row],[Revenue]]</f>
        <v>180200</v>
      </c>
      <c r="V3323" s="8">
        <f>Table3[[#This Row],[Revenue]]-Table3[[#This Row],[Total Discount]]</f>
        <v>720800</v>
      </c>
    </row>
    <row r="3324" spans="1:22" x14ac:dyDescent="0.35">
      <c r="A3324">
        <v>3320</v>
      </c>
      <c r="B3324" t="s">
        <v>7247</v>
      </c>
      <c r="C3324" s="5">
        <v>42138</v>
      </c>
      <c r="D3324" s="6">
        <v>2015</v>
      </c>
      <c r="E3324" s="5" t="s">
        <v>87</v>
      </c>
      <c r="F3324" s="7">
        <v>14</v>
      </c>
      <c r="G3324" t="s">
        <v>67</v>
      </c>
      <c r="H3324" t="s">
        <v>131</v>
      </c>
      <c r="I3324" t="s">
        <v>3910</v>
      </c>
      <c r="J3324" t="s">
        <v>27</v>
      </c>
      <c r="K3324" t="s">
        <v>420</v>
      </c>
      <c r="L3324">
        <v>90032</v>
      </c>
      <c r="M3324" t="s">
        <v>3747</v>
      </c>
      <c r="N3324" t="s">
        <v>40</v>
      </c>
      <c r="O3324" t="s">
        <v>84</v>
      </c>
      <c r="P3324" t="s">
        <v>3748</v>
      </c>
      <c r="Q3324" s="8">
        <v>1118000</v>
      </c>
      <c r="R3324">
        <v>4</v>
      </c>
      <c r="S3324" s="8">
        <f>Table3[[#This Row],[Harga]]*Table3[[#This Row],[Quantity]]</f>
        <v>4472000</v>
      </c>
      <c r="T3324">
        <v>0</v>
      </c>
      <c r="U3324" s="8">
        <f>Table3[[#This Row],[Discount]]*Table3[[#This Row],[Revenue]]</f>
        <v>0</v>
      </c>
      <c r="V3324" s="8">
        <f>Table3[[#This Row],[Revenue]]-Table3[[#This Row],[Total Discount]]</f>
        <v>4472000</v>
      </c>
    </row>
    <row r="3325" spans="1:22" x14ac:dyDescent="0.35">
      <c r="A3325">
        <v>3321</v>
      </c>
      <c r="B3325" t="s">
        <v>7248</v>
      </c>
      <c r="C3325" s="5">
        <v>42804</v>
      </c>
      <c r="D3325" s="6">
        <v>2017</v>
      </c>
      <c r="E3325" s="5" t="s">
        <v>159</v>
      </c>
      <c r="F3325" s="7">
        <v>10</v>
      </c>
      <c r="G3325" t="s">
        <v>51</v>
      </c>
      <c r="H3325" t="s">
        <v>139</v>
      </c>
      <c r="I3325" t="s">
        <v>4560</v>
      </c>
      <c r="J3325" t="s">
        <v>37</v>
      </c>
      <c r="K3325" t="s">
        <v>100</v>
      </c>
      <c r="L3325">
        <v>94109</v>
      </c>
      <c r="M3325" t="s">
        <v>7249</v>
      </c>
      <c r="N3325" t="s">
        <v>135</v>
      </c>
      <c r="O3325" t="s">
        <v>162</v>
      </c>
      <c r="P3325" t="s">
        <v>7250</v>
      </c>
      <c r="Q3325" s="8">
        <v>112000</v>
      </c>
      <c r="R3325">
        <v>4</v>
      </c>
      <c r="S3325" s="8">
        <f>Table3[[#This Row],[Harga]]*Table3[[#This Row],[Quantity]]</f>
        <v>448000</v>
      </c>
      <c r="T3325">
        <v>0</v>
      </c>
      <c r="U3325" s="8">
        <f>Table3[[#This Row],[Discount]]*Table3[[#This Row],[Revenue]]</f>
        <v>0</v>
      </c>
      <c r="V3325" s="8">
        <f>Table3[[#This Row],[Revenue]]-Table3[[#This Row],[Total Discount]]</f>
        <v>448000</v>
      </c>
    </row>
    <row r="3326" spans="1:22" x14ac:dyDescent="0.35">
      <c r="A3326">
        <v>3322</v>
      </c>
      <c r="B3326" t="s">
        <v>7251</v>
      </c>
      <c r="C3326" s="5">
        <v>43071</v>
      </c>
      <c r="D3326" s="6">
        <v>2017</v>
      </c>
      <c r="E3326" s="5" t="s">
        <v>66</v>
      </c>
      <c r="F3326" s="7">
        <v>2</v>
      </c>
      <c r="G3326" t="s">
        <v>67</v>
      </c>
      <c r="H3326" t="s">
        <v>25</v>
      </c>
      <c r="I3326" t="s">
        <v>2864</v>
      </c>
      <c r="J3326" t="s">
        <v>37</v>
      </c>
      <c r="K3326" t="s">
        <v>324</v>
      </c>
      <c r="L3326">
        <v>77095</v>
      </c>
      <c r="M3326" t="s">
        <v>6546</v>
      </c>
      <c r="N3326" t="s">
        <v>40</v>
      </c>
      <c r="O3326" t="s">
        <v>96</v>
      </c>
      <c r="P3326" t="s">
        <v>6547</v>
      </c>
      <c r="Q3326" s="8">
        <v>28000</v>
      </c>
      <c r="R3326">
        <v>5</v>
      </c>
      <c r="S3326" s="8">
        <f>Table3[[#This Row],[Harga]]*Table3[[#This Row],[Quantity]]</f>
        <v>140000</v>
      </c>
      <c r="T3326">
        <v>0.2</v>
      </c>
      <c r="U3326" s="8">
        <f>Table3[[#This Row],[Discount]]*Table3[[#This Row],[Revenue]]</f>
        <v>28000</v>
      </c>
      <c r="V3326" s="8">
        <f>Table3[[#This Row],[Revenue]]-Table3[[#This Row],[Total Discount]]</f>
        <v>112000</v>
      </c>
    </row>
    <row r="3327" spans="1:22" x14ac:dyDescent="0.35">
      <c r="A3327">
        <v>3323</v>
      </c>
      <c r="B3327" t="s">
        <v>7252</v>
      </c>
      <c r="C3327" s="5">
        <v>42947</v>
      </c>
      <c r="D3327" s="6">
        <v>2017</v>
      </c>
      <c r="E3327" s="5" t="s">
        <v>104</v>
      </c>
      <c r="F3327" s="7">
        <v>31</v>
      </c>
      <c r="G3327" t="s">
        <v>67</v>
      </c>
      <c r="H3327" t="s">
        <v>139</v>
      </c>
      <c r="I3327" t="s">
        <v>3734</v>
      </c>
      <c r="J3327" t="s">
        <v>37</v>
      </c>
      <c r="K3327" t="s">
        <v>354</v>
      </c>
      <c r="L3327">
        <v>53209</v>
      </c>
      <c r="M3327" t="s">
        <v>3253</v>
      </c>
      <c r="N3327" t="s">
        <v>40</v>
      </c>
      <c r="O3327" t="s">
        <v>71</v>
      </c>
      <c r="P3327" t="s">
        <v>3254</v>
      </c>
      <c r="Q3327" s="8">
        <v>1000</v>
      </c>
      <c r="R3327">
        <v>4</v>
      </c>
      <c r="S3327" s="8">
        <f>Table3[[#This Row],[Harga]]*Table3[[#This Row],[Quantity]]</f>
        <v>4000</v>
      </c>
      <c r="T3327">
        <v>0</v>
      </c>
      <c r="U3327" s="8">
        <f>Table3[[#This Row],[Discount]]*Table3[[#This Row],[Revenue]]</f>
        <v>0</v>
      </c>
      <c r="V3327" s="8">
        <f>Table3[[#This Row],[Revenue]]-Table3[[#This Row],[Total Discount]]</f>
        <v>4000</v>
      </c>
    </row>
    <row r="3328" spans="1:22" x14ac:dyDescent="0.35">
      <c r="A3328">
        <v>3324</v>
      </c>
      <c r="B3328" t="s">
        <v>7253</v>
      </c>
      <c r="C3328" s="5">
        <v>42958</v>
      </c>
      <c r="D3328" s="6">
        <v>2017</v>
      </c>
      <c r="E3328" s="5" t="s">
        <v>93</v>
      </c>
      <c r="F3328" s="7">
        <v>11</v>
      </c>
      <c r="G3328" t="s">
        <v>67</v>
      </c>
      <c r="H3328" t="s">
        <v>131</v>
      </c>
      <c r="I3328" t="s">
        <v>4098</v>
      </c>
      <c r="J3328" t="s">
        <v>75</v>
      </c>
      <c r="K3328" t="s">
        <v>213</v>
      </c>
      <c r="L3328">
        <v>70601</v>
      </c>
      <c r="M3328" t="s">
        <v>3926</v>
      </c>
      <c r="N3328" t="s">
        <v>40</v>
      </c>
      <c r="O3328" t="s">
        <v>71</v>
      </c>
      <c r="P3328" t="s">
        <v>3927</v>
      </c>
      <c r="Q3328" s="8">
        <v>313000</v>
      </c>
      <c r="R3328">
        <v>11</v>
      </c>
      <c r="S3328" s="8">
        <f>Table3[[#This Row],[Harga]]*Table3[[#This Row],[Quantity]]</f>
        <v>3443000</v>
      </c>
      <c r="T3328">
        <v>0</v>
      </c>
      <c r="U3328" s="8">
        <f>Table3[[#This Row],[Discount]]*Table3[[#This Row],[Revenue]]</f>
        <v>0</v>
      </c>
      <c r="V3328" s="8">
        <f>Table3[[#This Row],[Revenue]]-Table3[[#This Row],[Total Discount]]</f>
        <v>3443000</v>
      </c>
    </row>
    <row r="3329" spans="1:22" x14ac:dyDescent="0.35">
      <c r="A3329">
        <v>3325</v>
      </c>
      <c r="B3329" t="s">
        <v>7254</v>
      </c>
      <c r="C3329" s="5">
        <v>43008</v>
      </c>
      <c r="D3329" s="6">
        <v>2017</v>
      </c>
      <c r="E3329" s="5" t="s">
        <v>111</v>
      </c>
      <c r="F3329" s="7">
        <v>30</v>
      </c>
      <c r="G3329" t="s">
        <v>67</v>
      </c>
      <c r="H3329" t="s">
        <v>25</v>
      </c>
      <c r="I3329" t="s">
        <v>4529</v>
      </c>
      <c r="J3329" t="s">
        <v>27</v>
      </c>
      <c r="K3329" t="s">
        <v>141</v>
      </c>
      <c r="L3329">
        <v>21215</v>
      </c>
      <c r="M3329" t="s">
        <v>6255</v>
      </c>
      <c r="N3329" t="s">
        <v>40</v>
      </c>
      <c r="O3329" t="s">
        <v>63</v>
      </c>
      <c r="P3329" t="s">
        <v>6256</v>
      </c>
      <c r="Q3329" s="8">
        <v>308000</v>
      </c>
      <c r="R3329">
        <v>3</v>
      </c>
      <c r="S3329" s="8">
        <f>Table3[[#This Row],[Harga]]*Table3[[#This Row],[Quantity]]</f>
        <v>924000</v>
      </c>
      <c r="T3329">
        <v>0</v>
      </c>
      <c r="U3329" s="8">
        <f>Table3[[#This Row],[Discount]]*Table3[[#This Row],[Revenue]]</f>
        <v>0</v>
      </c>
      <c r="V3329" s="8">
        <f>Table3[[#This Row],[Revenue]]-Table3[[#This Row],[Total Discount]]</f>
        <v>924000</v>
      </c>
    </row>
    <row r="3330" spans="1:22" x14ac:dyDescent="0.35">
      <c r="A3330">
        <v>3326</v>
      </c>
      <c r="B3330" t="s">
        <v>7255</v>
      </c>
      <c r="C3330" s="5">
        <v>42608</v>
      </c>
      <c r="D3330" s="6">
        <v>2016</v>
      </c>
      <c r="E3330" s="5" t="s">
        <v>93</v>
      </c>
      <c r="F3330" s="7">
        <v>26</v>
      </c>
      <c r="G3330" t="s">
        <v>51</v>
      </c>
      <c r="H3330" t="s">
        <v>25</v>
      </c>
      <c r="I3330" t="s">
        <v>7128</v>
      </c>
      <c r="J3330" t="s">
        <v>75</v>
      </c>
      <c r="K3330" t="s">
        <v>218</v>
      </c>
      <c r="L3330">
        <v>53132</v>
      </c>
      <c r="M3330" t="s">
        <v>2764</v>
      </c>
      <c r="N3330" t="s">
        <v>135</v>
      </c>
      <c r="O3330" t="s">
        <v>162</v>
      </c>
      <c r="P3330" t="s">
        <v>2765</v>
      </c>
      <c r="Q3330" s="8">
        <v>64000</v>
      </c>
      <c r="R3330">
        <v>3</v>
      </c>
      <c r="S3330" s="8">
        <f>Table3[[#This Row],[Harga]]*Table3[[#This Row],[Quantity]]</f>
        <v>192000</v>
      </c>
      <c r="T3330">
        <v>0</v>
      </c>
      <c r="U3330" s="8">
        <f>Table3[[#This Row],[Discount]]*Table3[[#This Row],[Revenue]]</f>
        <v>0</v>
      </c>
      <c r="V3330" s="8">
        <f>Table3[[#This Row],[Revenue]]-Table3[[#This Row],[Total Discount]]</f>
        <v>192000</v>
      </c>
    </row>
    <row r="3331" spans="1:22" x14ac:dyDescent="0.35">
      <c r="A3331">
        <v>3327</v>
      </c>
      <c r="B3331" t="s">
        <v>7256</v>
      </c>
      <c r="C3331" s="5">
        <v>42706</v>
      </c>
      <c r="D3331" s="6">
        <v>2016</v>
      </c>
      <c r="E3331" s="5" t="s">
        <v>66</v>
      </c>
      <c r="F3331" s="7">
        <v>2</v>
      </c>
      <c r="G3331" t="s">
        <v>67</v>
      </c>
      <c r="H3331" t="s">
        <v>105</v>
      </c>
      <c r="I3331" t="s">
        <v>2254</v>
      </c>
      <c r="J3331" t="s">
        <v>27</v>
      </c>
      <c r="K3331" t="s">
        <v>100</v>
      </c>
      <c r="L3331">
        <v>10024</v>
      </c>
      <c r="M3331" t="s">
        <v>5042</v>
      </c>
      <c r="N3331" t="s">
        <v>40</v>
      </c>
      <c r="O3331" t="s">
        <v>71</v>
      </c>
      <c r="P3331" t="s">
        <v>5043</v>
      </c>
      <c r="Q3331" s="8">
        <v>692000</v>
      </c>
      <c r="R3331">
        <v>3</v>
      </c>
      <c r="S3331" s="8">
        <f>Table3[[#This Row],[Harga]]*Table3[[#This Row],[Quantity]]</f>
        <v>2076000</v>
      </c>
      <c r="T3331">
        <v>0.2</v>
      </c>
      <c r="U3331" s="8">
        <f>Table3[[#This Row],[Discount]]*Table3[[#This Row],[Revenue]]</f>
        <v>415200</v>
      </c>
      <c r="V3331" s="8">
        <f>Table3[[#This Row],[Revenue]]-Table3[[#This Row],[Total Discount]]</f>
        <v>1660800</v>
      </c>
    </row>
    <row r="3332" spans="1:22" x14ac:dyDescent="0.35">
      <c r="A3332">
        <v>3328</v>
      </c>
      <c r="B3332" t="s">
        <v>7257</v>
      </c>
      <c r="C3332" s="5">
        <v>42937</v>
      </c>
      <c r="D3332" s="6">
        <v>2017</v>
      </c>
      <c r="E3332" s="5" t="s">
        <v>104</v>
      </c>
      <c r="F3332" s="7">
        <v>21</v>
      </c>
      <c r="G3332" t="s">
        <v>51</v>
      </c>
      <c r="H3332" t="s">
        <v>25</v>
      </c>
      <c r="I3332" t="s">
        <v>2731</v>
      </c>
      <c r="J3332" t="s">
        <v>27</v>
      </c>
      <c r="K3332" t="s">
        <v>133</v>
      </c>
      <c r="L3332">
        <v>92024</v>
      </c>
      <c r="M3332" t="s">
        <v>7258</v>
      </c>
      <c r="N3332" t="s">
        <v>40</v>
      </c>
      <c r="O3332" t="s">
        <v>63</v>
      </c>
      <c r="P3332" t="s">
        <v>7259</v>
      </c>
      <c r="Q3332" s="8">
        <v>17000</v>
      </c>
      <c r="R3332">
        <v>2</v>
      </c>
      <c r="S3332" s="8">
        <f>Table3[[#This Row],[Harga]]*Table3[[#This Row],[Quantity]]</f>
        <v>34000</v>
      </c>
      <c r="T3332">
        <v>0</v>
      </c>
      <c r="U3332" s="8">
        <f>Table3[[#This Row],[Discount]]*Table3[[#This Row],[Revenue]]</f>
        <v>0</v>
      </c>
      <c r="V3332" s="8">
        <f>Table3[[#This Row],[Revenue]]-Table3[[#This Row],[Total Discount]]</f>
        <v>34000</v>
      </c>
    </row>
    <row r="3333" spans="1:22" x14ac:dyDescent="0.35">
      <c r="A3333">
        <v>3329</v>
      </c>
      <c r="B3333" t="s">
        <v>7260</v>
      </c>
      <c r="C3333" s="5">
        <v>42144</v>
      </c>
      <c r="D3333" s="6">
        <v>2015</v>
      </c>
      <c r="E3333" s="5" t="s">
        <v>87</v>
      </c>
      <c r="F3333" s="7">
        <v>20</v>
      </c>
      <c r="G3333" t="s">
        <v>24</v>
      </c>
      <c r="H3333" t="s">
        <v>25</v>
      </c>
      <c r="I3333" t="s">
        <v>2586</v>
      </c>
      <c r="J3333" t="s">
        <v>27</v>
      </c>
      <c r="K3333" t="s">
        <v>213</v>
      </c>
      <c r="L3333">
        <v>27893</v>
      </c>
      <c r="M3333" t="s">
        <v>7261</v>
      </c>
      <c r="N3333" t="s">
        <v>30</v>
      </c>
      <c r="O3333" t="s">
        <v>55</v>
      </c>
      <c r="P3333" t="s">
        <v>7262</v>
      </c>
      <c r="Q3333" s="8">
        <v>164000</v>
      </c>
      <c r="R3333">
        <v>4</v>
      </c>
      <c r="S3333" s="8">
        <f>Table3[[#This Row],[Harga]]*Table3[[#This Row],[Quantity]]</f>
        <v>656000</v>
      </c>
      <c r="T3333">
        <v>0.2</v>
      </c>
      <c r="U3333" s="8">
        <f>Table3[[#This Row],[Discount]]*Table3[[#This Row],[Revenue]]</f>
        <v>131200</v>
      </c>
      <c r="V3333" s="8">
        <f>Table3[[#This Row],[Revenue]]-Table3[[#This Row],[Total Discount]]</f>
        <v>524800</v>
      </c>
    </row>
    <row r="3334" spans="1:22" x14ac:dyDescent="0.35">
      <c r="A3334">
        <v>3330</v>
      </c>
      <c r="B3334" t="s">
        <v>7263</v>
      </c>
      <c r="C3334" s="5">
        <v>42178</v>
      </c>
      <c r="D3334" s="6">
        <v>2015</v>
      </c>
      <c r="E3334" s="5" t="s">
        <v>34</v>
      </c>
      <c r="F3334" s="7">
        <v>23</v>
      </c>
      <c r="G3334" t="s">
        <v>67</v>
      </c>
      <c r="H3334" t="s">
        <v>139</v>
      </c>
      <c r="I3334" t="s">
        <v>1961</v>
      </c>
      <c r="J3334" t="s">
        <v>27</v>
      </c>
      <c r="K3334" t="s">
        <v>227</v>
      </c>
      <c r="L3334">
        <v>90805</v>
      </c>
      <c r="M3334" t="s">
        <v>7103</v>
      </c>
      <c r="N3334" t="s">
        <v>135</v>
      </c>
      <c r="O3334" t="s">
        <v>136</v>
      </c>
      <c r="P3334" t="s">
        <v>7104</v>
      </c>
      <c r="Q3334" s="8">
        <v>136000</v>
      </c>
      <c r="R3334">
        <v>2</v>
      </c>
      <c r="S3334" s="8">
        <f>Table3[[#This Row],[Harga]]*Table3[[#This Row],[Quantity]]</f>
        <v>272000</v>
      </c>
      <c r="T3334">
        <v>0.2</v>
      </c>
      <c r="U3334" s="8">
        <f>Table3[[#This Row],[Discount]]*Table3[[#This Row],[Revenue]]</f>
        <v>54400</v>
      </c>
      <c r="V3334" s="8">
        <f>Table3[[#This Row],[Revenue]]-Table3[[#This Row],[Total Discount]]</f>
        <v>217600</v>
      </c>
    </row>
    <row r="3335" spans="1:22" x14ac:dyDescent="0.35">
      <c r="A3335">
        <v>3331</v>
      </c>
      <c r="B3335" t="s">
        <v>7264</v>
      </c>
      <c r="C3335" s="5">
        <v>42623</v>
      </c>
      <c r="D3335" s="6">
        <v>2016</v>
      </c>
      <c r="E3335" s="5" t="s">
        <v>111</v>
      </c>
      <c r="F3335" s="7">
        <v>10</v>
      </c>
      <c r="G3335" t="s">
        <v>51</v>
      </c>
      <c r="H3335" t="s">
        <v>139</v>
      </c>
      <c r="I3335" t="s">
        <v>1337</v>
      </c>
      <c r="J3335" t="s">
        <v>37</v>
      </c>
      <c r="K3335" t="s">
        <v>500</v>
      </c>
      <c r="L3335">
        <v>33311</v>
      </c>
      <c r="M3335" t="s">
        <v>2148</v>
      </c>
      <c r="N3335" t="s">
        <v>135</v>
      </c>
      <c r="O3335" t="s">
        <v>136</v>
      </c>
      <c r="P3335" t="s">
        <v>2149</v>
      </c>
      <c r="Q3335" s="8">
        <v>279000</v>
      </c>
      <c r="R3335">
        <v>7</v>
      </c>
      <c r="S3335" s="8">
        <f>Table3[[#This Row],[Harga]]*Table3[[#This Row],[Quantity]]</f>
        <v>1953000</v>
      </c>
      <c r="T3335">
        <v>0.2</v>
      </c>
      <c r="U3335" s="8">
        <f>Table3[[#This Row],[Discount]]*Table3[[#This Row],[Revenue]]</f>
        <v>390600</v>
      </c>
      <c r="V3335" s="8">
        <f>Table3[[#This Row],[Revenue]]-Table3[[#This Row],[Total Discount]]</f>
        <v>1562400</v>
      </c>
    </row>
    <row r="3336" spans="1:22" x14ac:dyDescent="0.35">
      <c r="A3336">
        <v>3332</v>
      </c>
      <c r="B3336" t="s">
        <v>7265</v>
      </c>
      <c r="C3336" s="5">
        <v>41742</v>
      </c>
      <c r="D3336" s="6">
        <v>2014</v>
      </c>
      <c r="E3336" s="5" t="s">
        <v>58</v>
      </c>
      <c r="F3336" s="7">
        <v>13</v>
      </c>
      <c r="G3336" t="s">
        <v>35</v>
      </c>
      <c r="H3336" t="s">
        <v>139</v>
      </c>
      <c r="I3336" t="s">
        <v>2071</v>
      </c>
      <c r="J3336" t="s">
        <v>75</v>
      </c>
      <c r="K3336" t="s">
        <v>69</v>
      </c>
      <c r="L3336">
        <v>21215</v>
      </c>
      <c r="M3336" t="s">
        <v>7266</v>
      </c>
      <c r="N3336" t="s">
        <v>40</v>
      </c>
      <c r="O3336" t="s">
        <v>41</v>
      </c>
      <c r="P3336" t="s">
        <v>7267</v>
      </c>
      <c r="Q3336" s="8">
        <v>8000</v>
      </c>
      <c r="R3336">
        <v>3</v>
      </c>
      <c r="S3336" s="8">
        <f>Table3[[#This Row],[Harga]]*Table3[[#This Row],[Quantity]]</f>
        <v>24000</v>
      </c>
      <c r="T3336">
        <v>0</v>
      </c>
      <c r="U3336" s="8">
        <f>Table3[[#This Row],[Discount]]*Table3[[#This Row],[Revenue]]</f>
        <v>0</v>
      </c>
      <c r="V3336" s="8">
        <f>Table3[[#This Row],[Revenue]]-Table3[[#This Row],[Total Discount]]</f>
        <v>24000</v>
      </c>
    </row>
    <row r="3337" spans="1:22" x14ac:dyDescent="0.35">
      <c r="A3337">
        <v>3333</v>
      </c>
      <c r="B3337" t="s">
        <v>7268</v>
      </c>
      <c r="C3337" s="5">
        <v>42322</v>
      </c>
      <c r="D3337" s="6">
        <v>2015</v>
      </c>
      <c r="E3337" s="5" t="s">
        <v>23</v>
      </c>
      <c r="F3337" s="7">
        <v>14</v>
      </c>
      <c r="G3337" t="s">
        <v>51</v>
      </c>
      <c r="H3337" t="s">
        <v>25</v>
      </c>
      <c r="I3337" t="s">
        <v>287</v>
      </c>
      <c r="J3337" t="s">
        <v>27</v>
      </c>
      <c r="K3337" t="s">
        <v>133</v>
      </c>
      <c r="L3337">
        <v>87124</v>
      </c>
      <c r="M3337" t="s">
        <v>3901</v>
      </c>
      <c r="N3337" t="s">
        <v>30</v>
      </c>
      <c r="O3337" t="s">
        <v>108</v>
      </c>
      <c r="P3337" t="s">
        <v>3902</v>
      </c>
      <c r="Q3337" s="8">
        <v>884000</v>
      </c>
      <c r="R3337">
        <v>4</v>
      </c>
      <c r="S3337" s="8">
        <f>Table3[[#This Row],[Harga]]*Table3[[#This Row],[Quantity]]</f>
        <v>3536000</v>
      </c>
      <c r="T3337">
        <v>0.2</v>
      </c>
      <c r="U3337" s="8">
        <f>Table3[[#This Row],[Discount]]*Table3[[#This Row],[Revenue]]</f>
        <v>707200</v>
      </c>
      <c r="V3337" s="8">
        <f>Table3[[#This Row],[Revenue]]-Table3[[#This Row],[Total Discount]]</f>
        <v>2828800</v>
      </c>
    </row>
    <row r="3338" spans="1:22" x14ac:dyDescent="0.35">
      <c r="A3338">
        <v>3334</v>
      </c>
      <c r="B3338" t="s">
        <v>7269</v>
      </c>
      <c r="C3338" s="5">
        <v>42713</v>
      </c>
      <c r="D3338" s="6">
        <v>2016</v>
      </c>
      <c r="E3338" s="5" t="s">
        <v>66</v>
      </c>
      <c r="F3338" s="7">
        <v>9</v>
      </c>
      <c r="G3338" t="s">
        <v>67</v>
      </c>
      <c r="H3338" t="s">
        <v>25</v>
      </c>
      <c r="I3338" t="s">
        <v>381</v>
      </c>
      <c r="J3338" t="s">
        <v>37</v>
      </c>
      <c r="K3338" t="s">
        <v>283</v>
      </c>
      <c r="L3338">
        <v>95207</v>
      </c>
      <c r="M3338" t="s">
        <v>6379</v>
      </c>
      <c r="N3338" t="s">
        <v>40</v>
      </c>
      <c r="O3338" t="s">
        <v>71</v>
      </c>
      <c r="P3338" t="s">
        <v>6380</v>
      </c>
      <c r="Q3338" s="8">
        <v>129000</v>
      </c>
      <c r="R3338">
        <v>8</v>
      </c>
      <c r="S3338" s="8">
        <f>Table3[[#This Row],[Harga]]*Table3[[#This Row],[Quantity]]</f>
        <v>1032000</v>
      </c>
      <c r="T3338">
        <v>0.2</v>
      </c>
      <c r="U3338" s="8">
        <f>Table3[[#This Row],[Discount]]*Table3[[#This Row],[Revenue]]</f>
        <v>206400</v>
      </c>
      <c r="V3338" s="8">
        <f>Table3[[#This Row],[Revenue]]-Table3[[#This Row],[Total Discount]]</f>
        <v>825600</v>
      </c>
    </row>
    <row r="3339" spans="1:22" x14ac:dyDescent="0.35">
      <c r="A3339">
        <v>3335</v>
      </c>
      <c r="B3339" t="s">
        <v>7270</v>
      </c>
      <c r="C3339" s="5">
        <v>42965</v>
      </c>
      <c r="D3339" s="6">
        <v>2017</v>
      </c>
      <c r="E3339" s="5" t="s">
        <v>93</v>
      </c>
      <c r="F3339" s="7">
        <v>18</v>
      </c>
      <c r="G3339" t="s">
        <v>67</v>
      </c>
      <c r="H3339" t="s">
        <v>59</v>
      </c>
      <c r="I3339" t="s">
        <v>1479</v>
      </c>
      <c r="J3339" t="s">
        <v>27</v>
      </c>
      <c r="K3339" t="s">
        <v>46</v>
      </c>
      <c r="L3339">
        <v>43229</v>
      </c>
      <c r="M3339" t="s">
        <v>2517</v>
      </c>
      <c r="N3339" t="s">
        <v>40</v>
      </c>
      <c r="O3339" t="s">
        <v>96</v>
      </c>
      <c r="P3339" t="s">
        <v>2518</v>
      </c>
      <c r="Q3339" s="8">
        <v>17000</v>
      </c>
      <c r="R3339">
        <v>3</v>
      </c>
      <c r="S3339" s="8">
        <f>Table3[[#This Row],[Harga]]*Table3[[#This Row],[Quantity]]</f>
        <v>51000</v>
      </c>
      <c r="T3339">
        <v>0.2</v>
      </c>
      <c r="U3339" s="8">
        <f>Table3[[#This Row],[Discount]]*Table3[[#This Row],[Revenue]]</f>
        <v>10200</v>
      </c>
      <c r="V3339" s="8">
        <f>Table3[[#This Row],[Revenue]]-Table3[[#This Row],[Total Discount]]</f>
        <v>40800</v>
      </c>
    </row>
    <row r="3340" spans="1:22" x14ac:dyDescent="0.35">
      <c r="A3340">
        <v>3336</v>
      </c>
      <c r="B3340" t="s">
        <v>7271</v>
      </c>
      <c r="C3340" s="5">
        <v>43083</v>
      </c>
      <c r="D3340" s="6">
        <v>2017</v>
      </c>
      <c r="E3340" s="5" t="s">
        <v>66</v>
      </c>
      <c r="F3340" s="7">
        <v>14</v>
      </c>
      <c r="G3340" t="s">
        <v>67</v>
      </c>
      <c r="H3340" t="s">
        <v>25</v>
      </c>
      <c r="I3340" t="s">
        <v>389</v>
      </c>
      <c r="J3340" t="s">
        <v>27</v>
      </c>
      <c r="K3340" t="s">
        <v>133</v>
      </c>
      <c r="L3340">
        <v>60076</v>
      </c>
      <c r="M3340" t="s">
        <v>3591</v>
      </c>
      <c r="N3340" t="s">
        <v>30</v>
      </c>
      <c r="O3340" t="s">
        <v>55</v>
      </c>
      <c r="P3340" t="s">
        <v>3592</v>
      </c>
      <c r="Q3340" s="8">
        <v>533000</v>
      </c>
      <c r="R3340">
        <v>6</v>
      </c>
      <c r="S3340" s="8">
        <f>Table3[[#This Row],[Harga]]*Table3[[#This Row],[Quantity]]</f>
        <v>3198000</v>
      </c>
      <c r="T3340">
        <v>0.6</v>
      </c>
      <c r="U3340" s="8">
        <f>Table3[[#This Row],[Discount]]*Table3[[#This Row],[Revenue]]</f>
        <v>1918800</v>
      </c>
      <c r="V3340" s="8">
        <f>Table3[[#This Row],[Revenue]]-Table3[[#This Row],[Total Discount]]</f>
        <v>1279200</v>
      </c>
    </row>
    <row r="3341" spans="1:22" x14ac:dyDescent="0.35">
      <c r="A3341">
        <v>3337</v>
      </c>
      <c r="B3341" t="s">
        <v>7272</v>
      </c>
      <c r="C3341" s="5">
        <v>42468</v>
      </c>
      <c r="D3341" s="6">
        <v>2016</v>
      </c>
      <c r="E3341" s="5" t="s">
        <v>58</v>
      </c>
      <c r="F3341" s="7">
        <v>8</v>
      </c>
      <c r="G3341" t="s">
        <v>67</v>
      </c>
      <c r="H3341" t="s">
        <v>25</v>
      </c>
      <c r="I3341" t="s">
        <v>1322</v>
      </c>
      <c r="J3341" t="s">
        <v>75</v>
      </c>
      <c r="K3341" t="s">
        <v>193</v>
      </c>
      <c r="L3341">
        <v>71901</v>
      </c>
      <c r="M3341" t="s">
        <v>1499</v>
      </c>
      <c r="N3341" t="s">
        <v>40</v>
      </c>
      <c r="O3341" t="s">
        <v>180</v>
      </c>
      <c r="P3341" t="s">
        <v>1500</v>
      </c>
      <c r="Q3341" s="8">
        <v>35000</v>
      </c>
      <c r="R3341">
        <v>6</v>
      </c>
      <c r="S3341" s="8">
        <f>Table3[[#This Row],[Harga]]*Table3[[#This Row],[Quantity]]</f>
        <v>210000</v>
      </c>
      <c r="T3341">
        <v>0</v>
      </c>
      <c r="U3341" s="8">
        <f>Table3[[#This Row],[Discount]]*Table3[[#This Row],[Revenue]]</f>
        <v>0</v>
      </c>
      <c r="V3341" s="8">
        <f>Table3[[#This Row],[Revenue]]-Table3[[#This Row],[Total Discount]]</f>
        <v>210000</v>
      </c>
    </row>
    <row r="3342" spans="1:22" x14ac:dyDescent="0.35">
      <c r="A3342">
        <v>3338</v>
      </c>
      <c r="B3342" t="s">
        <v>7273</v>
      </c>
      <c r="C3342" s="5">
        <v>42720</v>
      </c>
      <c r="D3342" s="6">
        <v>2016</v>
      </c>
      <c r="E3342" s="5" t="s">
        <v>66</v>
      </c>
      <c r="F3342" s="7">
        <v>16</v>
      </c>
      <c r="G3342" t="s">
        <v>67</v>
      </c>
      <c r="H3342" t="s">
        <v>59</v>
      </c>
      <c r="I3342" t="s">
        <v>106</v>
      </c>
      <c r="J3342" t="s">
        <v>27</v>
      </c>
      <c r="K3342" t="s">
        <v>141</v>
      </c>
      <c r="L3342">
        <v>27534</v>
      </c>
      <c r="M3342" t="s">
        <v>2218</v>
      </c>
      <c r="N3342" t="s">
        <v>40</v>
      </c>
      <c r="O3342" t="s">
        <v>78</v>
      </c>
      <c r="P3342" t="s">
        <v>2219</v>
      </c>
      <c r="Q3342" s="8">
        <v>73000</v>
      </c>
      <c r="R3342">
        <v>3</v>
      </c>
      <c r="S3342" s="8">
        <f>Table3[[#This Row],[Harga]]*Table3[[#This Row],[Quantity]]</f>
        <v>219000</v>
      </c>
      <c r="T3342">
        <v>0.2</v>
      </c>
      <c r="U3342" s="8">
        <f>Table3[[#This Row],[Discount]]*Table3[[#This Row],[Revenue]]</f>
        <v>43800</v>
      </c>
      <c r="V3342" s="8">
        <f>Table3[[#This Row],[Revenue]]-Table3[[#This Row],[Total Discount]]</f>
        <v>175200</v>
      </c>
    </row>
    <row r="3343" spans="1:22" x14ac:dyDescent="0.35">
      <c r="A3343">
        <v>3339</v>
      </c>
      <c r="B3343" t="s">
        <v>7274</v>
      </c>
      <c r="C3343" s="5">
        <v>42997</v>
      </c>
      <c r="D3343" s="6">
        <v>2017</v>
      </c>
      <c r="E3343" s="5" t="s">
        <v>111</v>
      </c>
      <c r="F3343" s="7">
        <v>19</v>
      </c>
      <c r="G3343" t="s">
        <v>24</v>
      </c>
      <c r="H3343" t="s">
        <v>139</v>
      </c>
      <c r="I3343" t="s">
        <v>1538</v>
      </c>
      <c r="J3343" t="s">
        <v>37</v>
      </c>
      <c r="K3343" t="s">
        <v>222</v>
      </c>
      <c r="L3343">
        <v>90032</v>
      </c>
      <c r="M3343" t="s">
        <v>7275</v>
      </c>
      <c r="N3343" t="s">
        <v>135</v>
      </c>
      <c r="O3343" t="s">
        <v>162</v>
      </c>
      <c r="P3343" t="s">
        <v>7276</v>
      </c>
      <c r="Q3343" s="8">
        <v>150000</v>
      </c>
      <c r="R3343">
        <v>5</v>
      </c>
      <c r="S3343" s="8">
        <f>Table3[[#This Row],[Harga]]*Table3[[#This Row],[Quantity]]</f>
        <v>750000</v>
      </c>
      <c r="T3343">
        <v>0</v>
      </c>
      <c r="U3343" s="8">
        <f>Table3[[#This Row],[Discount]]*Table3[[#This Row],[Revenue]]</f>
        <v>0</v>
      </c>
      <c r="V3343" s="8">
        <f>Table3[[#This Row],[Revenue]]-Table3[[#This Row],[Total Discount]]</f>
        <v>750000</v>
      </c>
    </row>
    <row r="3344" spans="1:22" x14ac:dyDescent="0.35">
      <c r="A3344">
        <v>3340</v>
      </c>
      <c r="B3344" t="s">
        <v>7277</v>
      </c>
      <c r="C3344" s="5">
        <v>42982</v>
      </c>
      <c r="D3344" s="6">
        <v>2017</v>
      </c>
      <c r="E3344" s="5" t="s">
        <v>111</v>
      </c>
      <c r="F3344" s="7">
        <v>4</v>
      </c>
      <c r="G3344" t="s">
        <v>35</v>
      </c>
      <c r="H3344" t="s">
        <v>25</v>
      </c>
      <c r="I3344" t="s">
        <v>4943</v>
      </c>
      <c r="J3344" t="s">
        <v>27</v>
      </c>
      <c r="K3344" t="s">
        <v>222</v>
      </c>
      <c r="L3344">
        <v>3060</v>
      </c>
      <c r="M3344" t="s">
        <v>2773</v>
      </c>
      <c r="N3344" t="s">
        <v>40</v>
      </c>
      <c r="O3344" t="s">
        <v>180</v>
      </c>
      <c r="P3344" t="s">
        <v>1001</v>
      </c>
      <c r="Q3344" s="8">
        <v>13000</v>
      </c>
      <c r="R3344">
        <v>6</v>
      </c>
      <c r="S3344" s="8">
        <f>Table3[[#This Row],[Harga]]*Table3[[#This Row],[Quantity]]</f>
        <v>78000</v>
      </c>
      <c r="T3344">
        <v>0</v>
      </c>
      <c r="U3344" s="8">
        <f>Table3[[#This Row],[Discount]]*Table3[[#This Row],[Revenue]]</f>
        <v>0</v>
      </c>
      <c r="V3344" s="8">
        <f>Table3[[#This Row],[Revenue]]-Table3[[#This Row],[Total Discount]]</f>
        <v>78000</v>
      </c>
    </row>
    <row r="3345" spans="1:22" x14ac:dyDescent="0.35">
      <c r="A3345">
        <v>3341</v>
      </c>
      <c r="B3345" t="s">
        <v>7278</v>
      </c>
      <c r="C3345" s="5">
        <v>42625</v>
      </c>
      <c r="D3345" s="6">
        <v>2016</v>
      </c>
      <c r="E3345" s="5" t="s">
        <v>111</v>
      </c>
      <c r="F3345" s="7">
        <v>12</v>
      </c>
      <c r="G3345" t="s">
        <v>35</v>
      </c>
      <c r="H3345" t="s">
        <v>139</v>
      </c>
      <c r="I3345" t="s">
        <v>1097</v>
      </c>
      <c r="J3345" t="s">
        <v>27</v>
      </c>
      <c r="K3345" t="s">
        <v>188</v>
      </c>
      <c r="L3345">
        <v>98103</v>
      </c>
      <c r="M3345" t="s">
        <v>511</v>
      </c>
      <c r="N3345" t="s">
        <v>40</v>
      </c>
      <c r="O3345" t="s">
        <v>180</v>
      </c>
      <c r="P3345" t="s">
        <v>512</v>
      </c>
      <c r="Q3345" s="8">
        <v>6000</v>
      </c>
      <c r="R3345">
        <v>3</v>
      </c>
      <c r="S3345" s="8">
        <f>Table3[[#This Row],[Harga]]*Table3[[#This Row],[Quantity]]</f>
        <v>18000</v>
      </c>
      <c r="T3345">
        <v>0</v>
      </c>
      <c r="U3345" s="8">
        <f>Table3[[#This Row],[Discount]]*Table3[[#This Row],[Revenue]]</f>
        <v>0</v>
      </c>
      <c r="V3345" s="8">
        <f>Table3[[#This Row],[Revenue]]-Table3[[#This Row],[Total Discount]]</f>
        <v>18000</v>
      </c>
    </row>
    <row r="3346" spans="1:22" x14ac:dyDescent="0.35">
      <c r="A3346">
        <v>3342</v>
      </c>
      <c r="B3346" t="s">
        <v>7279</v>
      </c>
      <c r="C3346" s="5">
        <v>42957</v>
      </c>
      <c r="D3346" s="6">
        <v>2017</v>
      </c>
      <c r="E3346" s="5" t="s">
        <v>93</v>
      </c>
      <c r="F3346" s="7">
        <v>10</v>
      </c>
      <c r="G3346" t="s">
        <v>51</v>
      </c>
      <c r="H3346" t="s">
        <v>25</v>
      </c>
      <c r="I3346" t="s">
        <v>1337</v>
      </c>
      <c r="J3346" t="s">
        <v>37</v>
      </c>
      <c r="K3346" t="s">
        <v>166</v>
      </c>
      <c r="L3346">
        <v>47374</v>
      </c>
      <c r="M3346" t="s">
        <v>6283</v>
      </c>
      <c r="N3346" t="s">
        <v>40</v>
      </c>
      <c r="O3346" t="s">
        <v>63</v>
      </c>
      <c r="P3346" t="s">
        <v>6284</v>
      </c>
      <c r="Q3346" s="8">
        <v>86000</v>
      </c>
      <c r="R3346">
        <v>5</v>
      </c>
      <c r="S3346" s="8">
        <f>Table3[[#This Row],[Harga]]*Table3[[#This Row],[Quantity]]</f>
        <v>430000</v>
      </c>
      <c r="T3346">
        <v>0</v>
      </c>
      <c r="U3346" s="8">
        <f>Table3[[#This Row],[Discount]]*Table3[[#This Row],[Revenue]]</f>
        <v>0</v>
      </c>
      <c r="V3346" s="8">
        <f>Table3[[#This Row],[Revenue]]-Table3[[#This Row],[Total Discount]]</f>
        <v>430000</v>
      </c>
    </row>
    <row r="3347" spans="1:22" x14ac:dyDescent="0.35">
      <c r="A3347">
        <v>3343</v>
      </c>
      <c r="B3347" t="s">
        <v>7280</v>
      </c>
      <c r="C3347" s="5">
        <v>42678</v>
      </c>
      <c r="D3347" s="6">
        <v>2016</v>
      </c>
      <c r="E3347" s="5" t="s">
        <v>23</v>
      </c>
      <c r="F3347" s="7">
        <v>4</v>
      </c>
      <c r="G3347" t="s">
        <v>67</v>
      </c>
      <c r="H3347" t="s">
        <v>25</v>
      </c>
      <c r="I3347" t="s">
        <v>4910</v>
      </c>
      <c r="J3347" t="s">
        <v>37</v>
      </c>
      <c r="K3347" t="s">
        <v>118</v>
      </c>
      <c r="L3347">
        <v>33180</v>
      </c>
      <c r="M3347" t="s">
        <v>3002</v>
      </c>
      <c r="N3347" t="s">
        <v>30</v>
      </c>
      <c r="O3347" t="s">
        <v>55</v>
      </c>
      <c r="P3347" t="s">
        <v>3003</v>
      </c>
      <c r="Q3347" s="8">
        <v>32000</v>
      </c>
      <c r="R3347">
        <v>6</v>
      </c>
      <c r="S3347" s="8">
        <f>Table3[[#This Row],[Harga]]*Table3[[#This Row],[Quantity]]</f>
        <v>192000</v>
      </c>
      <c r="T3347">
        <v>0.2</v>
      </c>
      <c r="U3347" s="8">
        <f>Table3[[#This Row],[Discount]]*Table3[[#This Row],[Revenue]]</f>
        <v>38400</v>
      </c>
      <c r="V3347" s="8">
        <f>Table3[[#This Row],[Revenue]]-Table3[[#This Row],[Total Discount]]</f>
        <v>153600</v>
      </c>
    </row>
    <row r="3348" spans="1:22" x14ac:dyDescent="0.35">
      <c r="A3348">
        <v>3344</v>
      </c>
      <c r="B3348" t="s">
        <v>7281</v>
      </c>
      <c r="C3348" s="5">
        <v>42173</v>
      </c>
      <c r="D3348" s="6">
        <v>2015</v>
      </c>
      <c r="E3348" s="5" t="s">
        <v>34</v>
      </c>
      <c r="F3348" s="7">
        <v>18</v>
      </c>
      <c r="G3348" t="s">
        <v>35</v>
      </c>
      <c r="H3348" t="s">
        <v>139</v>
      </c>
      <c r="I3348" t="s">
        <v>1410</v>
      </c>
      <c r="J3348" t="s">
        <v>37</v>
      </c>
      <c r="K3348" t="s">
        <v>46</v>
      </c>
      <c r="L3348">
        <v>37167</v>
      </c>
      <c r="M3348" t="s">
        <v>4806</v>
      </c>
      <c r="N3348" t="s">
        <v>40</v>
      </c>
      <c r="O3348" t="s">
        <v>71</v>
      </c>
      <c r="P3348" t="s">
        <v>4807</v>
      </c>
      <c r="Q3348" s="8">
        <v>22000</v>
      </c>
      <c r="R3348">
        <v>3</v>
      </c>
      <c r="S3348" s="8">
        <f>Table3[[#This Row],[Harga]]*Table3[[#This Row],[Quantity]]</f>
        <v>66000</v>
      </c>
      <c r="T3348">
        <v>0.7</v>
      </c>
      <c r="U3348" s="8">
        <f>Table3[[#This Row],[Discount]]*Table3[[#This Row],[Revenue]]</f>
        <v>46200</v>
      </c>
      <c r="V3348" s="8">
        <f>Table3[[#This Row],[Revenue]]-Table3[[#This Row],[Total Discount]]</f>
        <v>19800</v>
      </c>
    </row>
    <row r="3349" spans="1:22" x14ac:dyDescent="0.35">
      <c r="A3349">
        <v>3345</v>
      </c>
      <c r="B3349" t="s">
        <v>7282</v>
      </c>
      <c r="C3349" s="5">
        <v>41824</v>
      </c>
      <c r="D3349" s="6">
        <v>2014</v>
      </c>
      <c r="E3349" s="5" t="s">
        <v>104</v>
      </c>
      <c r="F3349" s="7">
        <v>4</v>
      </c>
      <c r="G3349" t="s">
        <v>67</v>
      </c>
      <c r="H3349" t="s">
        <v>139</v>
      </c>
      <c r="I3349" t="s">
        <v>5038</v>
      </c>
      <c r="J3349" t="s">
        <v>37</v>
      </c>
      <c r="K3349" t="s">
        <v>236</v>
      </c>
      <c r="L3349">
        <v>80013</v>
      </c>
      <c r="M3349" t="s">
        <v>5136</v>
      </c>
      <c r="N3349" t="s">
        <v>40</v>
      </c>
      <c r="O3349" t="s">
        <v>63</v>
      </c>
      <c r="P3349" t="s">
        <v>5137</v>
      </c>
      <c r="Q3349" s="8">
        <v>45000</v>
      </c>
      <c r="R3349">
        <v>4</v>
      </c>
      <c r="S3349" s="8">
        <f>Table3[[#This Row],[Harga]]*Table3[[#This Row],[Quantity]]</f>
        <v>180000</v>
      </c>
      <c r="T3349">
        <v>0.2</v>
      </c>
      <c r="U3349" s="8">
        <f>Table3[[#This Row],[Discount]]*Table3[[#This Row],[Revenue]]</f>
        <v>36000</v>
      </c>
      <c r="V3349" s="8">
        <f>Table3[[#This Row],[Revenue]]-Table3[[#This Row],[Total Discount]]</f>
        <v>144000</v>
      </c>
    </row>
    <row r="3350" spans="1:22" x14ac:dyDescent="0.35">
      <c r="A3350">
        <v>3346</v>
      </c>
      <c r="B3350" t="s">
        <v>7283</v>
      </c>
      <c r="C3350" s="5">
        <v>42358</v>
      </c>
      <c r="D3350" s="6">
        <v>2015</v>
      </c>
      <c r="E3350" s="5" t="s">
        <v>66</v>
      </c>
      <c r="F3350" s="7">
        <v>20</v>
      </c>
      <c r="G3350" t="s">
        <v>67</v>
      </c>
      <c r="H3350" t="s">
        <v>59</v>
      </c>
      <c r="I3350" t="s">
        <v>6870</v>
      </c>
      <c r="J3350" t="s">
        <v>75</v>
      </c>
      <c r="K3350" t="s">
        <v>89</v>
      </c>
      <c r="L3350">
        <v>33142</v>
      </c>
      <c r="M3350" t="s">
        <v>3531</v>
      </c>
      <c r="N3350" t="s">
        <v>40</v>
      </c>
      <c r="O3350" t="s">
        <v>41</v>
      </c>
      <c r="P3350" t="s">
        <v>3532</v>
      </c>
      <c r="Q3350" s="8">
        <v>15000</v>
      </c>
      <c r="R3350">
        <v>2</v>
      </c>
      <c r="S3350" s="8">
        <f>Table3[[#This Row],[Harga]]*Table3[[#This Row],[Quantity]]</f>
        <v>30000</v>
      </c>
      <c r="T3350">
        <v>0.2</v>
      </c>
      <c r="U3350" s="8">
        <f>Table3[[#This Row],[Discount]]*Table3[[#This Row],[Revenue]]</f>
        <v>6000</v>
      </c>
      <c r="V3350" s="8">
        <f>Table3[[#This Row],[Revenue]]-Table3[[#This Row],[Total Discount]]</f>
        <v>24000</v>
      </c>
    </row>
    <row r="3351" spans="1:22" x14ac:dyDescent="0.35">
      <c r="A3351">
        <v>3347</v>
      </c>
      <c r="B3351" t="s">
        <v>7284</v>
      </c>
      <c r="C3351" s="5">
        <v>42470</v>
      </c>
      <c r="D3351" s="6">
        <v>2016</v>
      </c>
      <c r="E3351" s="5" t="s">
        <v>58</v>
      </c>
      <c r="F3351" s="7">
        <v>10</v>
      </c>
      <c r="G3351" t="s">
        <v>51</v>
      </c>
      <c r="H3351" t="s">
        <v>139</v>
      </c>
      <c r="I3351" t="s">
        <v>2897</v>
      </c>
      <c r="J3351" t="s">
        <v>27</v>
      </c>
      <c r="K3351" t="s">
        <v>188</v>
      </c>
      <c r="L3351">
        <v>94122</v>
      </c>
      <c r="M3351" t="s">
        <v>7285</v>
      </c>
      <c r="N3351" t="s">
        <v>40</v>
      </c>
      <c r="O3351" t="s">
        <v>78</v>
      </c>
      <c r="P3351" t="s">
        <v>7286</v>
      </c>
      <c r="Q3351" s="8">
        <v>114000</v>
      </c>
      <c r="R3351">
        <v>3</v>
      </c>
      <c r="S3351" s="8">
        <f>Table3[[#This Row],[Harga]]*Table3[[#This Row],[Quantity]]</f>
        <v>342000</v>
      </c>
      <c r="T3351">
        <v>0</v>
      </c>
      <c r="U3351" s="8">
        <f>Table3[[#This Row],[Discount]]*Table3[[#This Row],[Revenue]]</f>
        <v>0</v>
      </c>
      <c r="V3351" s="8">
        <f>Table3[[#This Row],[Revenue]]-Table3[[#This Row],[Total Discount]]</f>
        <v>342000</v>
      </c>
    </row>
    <row r="3352" spans="1:22" x14ac:dyDescent="0.35">
      <c r="A3352">
        <v>3348</v>
      </c>
      <c r="B3352" t="s">
        <v>7287</v>
      </c>
      <c r="C3352" s="5">
        <v>41785</v>
      </c>
      <c r="D3352" s="6">
        <v>2014</v>
      </c>
      <c r="E3352" s="5" t="s">
        <v>87</v>
      </c>
      <c r="F3352" s="7">
        <v>26</v>
      </c>
      <c r="G3352" t="s">
        <v>51</v>
      </c>
      <c r="H3352" t="s">
        <v>25</v>
      </c>
      <c r="I3352" t="s">
        <v>2709</v>
      </c>
      <c r="J3352" t="s">
        <v>27</v>
      </c>
      <c r="K3352" t="s">
        <v>500</v>
      </c>
      <c r="L3352">
        <v>60623</v>
      </c>
      <c r="M3352" t="s">
        <v>3714</v>
      </c>
      <c r="N3352" t="s">
        <v>40</v>
      </c>
      <c r="O3352" t="s">
        <v>84</v>
      </c>
      <c r="P3352" t="s">
        <v>3715</v>
      </c>
      <c r="Q3352" s="8">
        <v>86000</v>
      </c>
      <c r="R3352">
        <v>3</v>
      </c>
      <c r="S3352" s="8">
        <f>Table3[[#This Row],[Harga]]*Table3[[#This Row],[Quantity]]</f>
        <v>258000</v>
      </c>
      <c r="T3352">
        <v>0.2</v>
      </c>
      <c r="U3352" s="8">
        <f>Table3[[#This Row],[Discount]]*Table3[[#This Row],[Revenue]]</f>
        <v>51600</v>
      </c>
      <c r="V3352" s="8">
        <f>Table3[[#This Row],[Revenue]]-Table3[[#This Row],[Total Discount]]</f>
        <v>206400</v>
      </c>
    </row>
    <row r="3353" spans="1:22" x14ac:dyDescent="0.35">
      <c r="A3353">
        <v>3349</v>
      </c>
      <c r="B3353" t="s">
        <v>7288</v>
      </c>
      <c r="C3353" s="5">
        <v>42922</v>
      </c>
      <c r="D3353" s="6">
        <v>2017</v>
      </c>
      <c r="E3353" s="5" t="s">
        <v>104</v>
      </c>
      <c r="F3353" s="7">
        <v>6</v>
      </c>
      <c r="G3353" t="s">
        <v>35</v>
      </c>
      <c r="H3353" t="s">
        <v>131</v>
      </c>
      <c r="I3353" t="s">
        <v>679</v>
      </c>
      <c r="J3353" t="s">
        <v>27</v>
      </c>
      <c r="K3353" t="s">
        <v>236</v>
      </c>
      <c r="L3353">
        <v>90008</v>
      </c>
      <c r="M3353" t="s">
        <v>194</v>
      </c>
      <c r="N3353" t="s">
        <v>30</v>
      </c>
      <c r="O3353" t="s">
        <v>108</v>
      </c>
      <c r="P3353" t="s">
        <v>342</v>
      </c>
      <c r="Q3353" s="8">
        <v>214000</v>
      </c>
      <c r="R3353">
        <v>3</v>
      </c>
      <c r="S3353" s="8">
        <f>Table3[[#This Row],[Harga]]*Table3[[#This Row],[Quantity]]</f>
        <v>642000</v>
      </c>
      <c r="T3353">
        <v>0.2</v>
      </c>
      <c r="U3353" s="8">
        <f>Table3[[#This Row],[Discount]]*Table3[[#This Row],[Revenue]]</f>
        <v>128400</v>
      </c>
      <c r="V3353" s="8">
        <f>Table3[[#This Row],[Revenue]]-Table3[[#This Row],[Total Discount]]</f>
        <v>513600</v>
      </c>
    </row>
    <row r="3354" spans="1:22" x14ac:dyDescent="0.35">
      <c r="A3354">
        <v>3350</v>
      </c>
      <c r="B3354" t="s">
        <v>7289</v>
      </c>
      <c r="C3354" s="5">
        <v>42051</v>
      </c>
      <c r="D3354" s="6">
        <v>2015</v>
      </c>
      <c r="E3354" s="5" t="s">
        <v>344</v>
      </c>
      <c r="F3354" s="7">
        <v>16</v>
      </c>
      <c r="G3354" t="s">
        <v>51</v>
      </c>
      <c r="H3354" t="s">
        <v>139</v>
      </c>
      <c r="I3354" t="s">
        <v>659</v>
      </c>
      <c r="J3354" t="s">
        <v>37</v>
      </c>
      <c r="K3354" t="s">
        <v>38</v>
      </c>
      <c r="L3354">
        <v>3820</v>
      </c>
      <c r="M3354" t="s">
        <v>396</v>
      </c>
      <c r="N3354" t="s">
        <v>40</v>
      </c>
      <c r="O3354" t="s">
        <v>63</v>
      </c>
      <c r="P3354" t="s">
        <v>397</v>
      </c>
      <c r="Q3354" s="8">
        <v>6000</v>
      </c>
      <c r="R3354">
        <v>6</v>
      </c>
      <c r="S3354" s="8">
        <f>Table3[[#This Row],[Harga]]*Table3[[#This Row],[Quantity]]</f>
        <v>36000</v>
      </c>
      <c r="T3354">
        <v>0</v>
      </c>
      <c r="U3354" s="8">
        <f>Table3[[#This Row],[Discount]]*Table3[[#This Row],[Revenue]]</f>
        <v>0</v>
      </c>
      <c r="V3354" s="8">
        <f>Table3[[#This Row],[Revenue]]-Table3[[#This Row],[Total Discount]]</f>
        <v>36000</v>
      </c>
    </row>
    <row r="3355" spans="1:22" x14ac:dyDescent="0.35">
      <c r="A3355">
        <v>3351</v>
      </c>
      <c r="B3355" t="s">
        <v>7290</v>
      </c>
      <c r="C3355" s="5">
        <v>42902</v>
      </c>
      <c r="D3355" s="6">
        <v>2017</v>
      </c>
      <c r="E3355" s="5" t="s">
        <v>34</v>
      </c>
      <c r="F3355" s="7">
        <v>16</v>
      </c>
      <c r="G3355" t="s">
        <v>51</v>
      </c>
      <c r="H3355" t="s">
        <v>25</v>
      </c>
      <c r="I3355" t="s">
        <v>1961</v>
      </c>
      <c r="J3355" t="s">
        <v>27</v>
      </c>
      <c r="K3355" t="s">
        <v>500</v>
      </c>
      <c r="L3355">
        <v>43017</v>
      </c>
      <c r="M3355" t="s">
        <v>3152</v>
      </c>
      <c r="N3355" t="s">
        <v>135</v>
      </c>
      <c r="O3355" t="s">
        <v>162</v>
      </c>
      <c r="P3355" t="s">
        <v>3153</v>
      </c>
      <c r="Q3355" s="8">
        <v>160000</v>
      </c>
      <c r="R3355">
        <v>6</v>
      </c>
      <c r="S3355" s="8">
        <f>Table3[[#This Row],[Harga]]*Table3[[#This Row],[Quantity]]</f>
        <v>960000</v>
      </c>
      <c r="T3355">
        <v>0.2</v>
      </c>
      <c r="U3355" s="8">
        <f>Table3[[#This Row],[Discount]]*Table3[[#This Row],[Revenue]]</f>
        <v>192000</v>
      </c>
      <c r="V3355" s="8">
        <f>Table3[[#This Row],[Revenue]]-Table3[[#This Row],[Total Discount]]</f>
        <v>768000</v>
      </c>
    </row>
    <row r="3356" spans="1:22" x14ac:dyDescent="0.35">
      <c r="A3356">
        <v>3352</v>
      </c>
      <c r="B3356" t="s">
        <v>7291</v>
      </c>
      <c r="C3356" s="5">
        <v>43052</v>
      </c>
      <c r="D3356" s="6">
        <v>2017</v>
      </c>
      <c r="E3356" s="5" t="s">
        <v>23</v>
      </c>
      <c r="F3356" s="7">
        <v>13</v>
      </c>
      <c r="G3356" t="s">
        <v>35</v>
      </c>
      <c r="H3356" t="s">
        <v>139</v>
      </c>
      <c r="I3356" t="s">
        <v>217</v>
      </c>
      <c r="J3356" t="s">
        <v>37</v>
      </c>
      <c r="K3356" t="s">
        <v>113</v>
      </c>
      <c r="L3356">
        <v>10009</v>
      </c>
      <c r="M3356" t="s">
        <v>7292</v>
      </c>
      <c r="N3356" t="s">
        <v>135</v>
      </c>
      <c r="O3356" t="s">
        <v>136</v>
      </c>
      <c r="P3356" t="s">
        <v>7293</v>
      </c>
      <c r="Q3356" s="8">
        <v>630000</v>
      </c>
      <c r="R3356">
        <v>5</v>
      </c>
      <c r="S3356" s="8">
        <f>Table3[[#This Row],[Harga]]*Table3[[#This Row],[Quantity]]</f>
        <v>3150000</v>
      </c>
      <c r="T3356">
        <v>0</v>
      </c>
      <c r="U3356" s="8">
        <f>Table3[[#This Row],[Discount]]*Table3[[#This Row],[Revenue]]</f>
        <v>0</v>
      </c>
      <c r="V3356" s="8">
        <f>Table3[[#This Row],[Revenue]]-Table3[[#This Row],[Total Discount]]</f>
        <v>3150000</v>
      </c>
    </row>
    <row r="3357" spans="1:22" x14ac:dyDescent="0.35">
      <c r="A3357">
        <v>3353</v>
      </c>
      <c r="B3357" t="s">
        <v>7294</v>
      </c>
      <c r="C3357" s="5">
        <v>43080</v>
      </c>
      <c r="D3357" s="6">
        <v>2017</v>
      </c>
      <c r="E3357" s="5" t="s">
        <v>66</v>
      </c>
      <c r="F3357" s="7">
        <v>11</v>
      </c>
      <c r="G3357" t="s">
        <v>24</v>
      </c>
      <c r="H3357" t="s">
        <v>25</v>
      </c>
      <c r="I3357" t="s">
        <v>1023</v>
      </c>
      <c r="J3357" t="s">
        <v>27</v>
      </c>
      <c r="K3357" t="s">
        <v>227</v>
      </c>
      <c r="L3357">
        <v>10035</v>
      </c>
      <c r="M3357" t="s">
        <v>967</v>
      </c>
      <c r="N3357" t="s">
        <v>40</v>
      </c>
      <c r="O3357" t="s">
        <v>71</v>
      </c>
      <c r="P3357" t="s">
        <v>968</v>
      </c>
      <c r="Q3357" s="8">
        <v>120000</v>
      </c>
      <c r="R3357">
        <v>1</v>
      </c>
      <c r="S3357" s="8">
        <f>Table3[[#This Row],[Harga]]*Table3[[#This Row],[Quantity]]</f>
        <v>120000</v>
      </c>
      <c r="T3357">
        <v>0.2</v>
      </c>
      <c r="U3357" s="8">
        <f>Table3[[#This Row],[Discount]]*Table3[[#This Row],[Revenue]]</f>
        <v>24000</v>
      </c>
      <c r="V3357" s="8">
        <f>Table3[[#This Row],[Revenue]]-Table3[[#This Row],[Total Discount]]</f>
        <v>96000</v>
      </c>
    </row>
    <row r="3358" spans="1:22" x14ac:dyDescent="0.35">
      <c r="A3358">
        <v>3354</v>
      </c>
      <c r="B3358" t="s">
        <v>7295</v>
      </c>
      <c r="C3358" s="5">
        <v>42549</v>
      </c>
      <c r="D3358" s="6">
        <v>2016</v>
      </c>
      <c r="E3358" s="5" t="s">
        <v>34</v>
      </c>
      <c r="F3358" s="7">
        <v>28</v>
      </c>
      <c r="G3358" t="s">
        <v>67</v>
      </c>
      <c r="H3358" t="s">
        <v>25</v>
      </c>
      <c r="I3358" t="s">
        <v>4225</v>
      </c>
      <c r="J3358" t="s">
        <v>27</v>
      </c>
      <c r="K3358" t="s">
        <v>166</v>
      </c>
      <c r="L3358">
        <v>7501</v>
      </c>
      <c r="M3358" t="s">
        <v>5580</v>
      </c>
      <c r="N3358" t="s">
        <v>30</v>
      </c>
      <c r="O3358" t="s">
        <v>108</v>
      </c>
      <c r="P3358" t="s">
        <v>5581</v>
      </c>
      <c r="Q3358" s="8">
        <v>129000</v>
      </c>
      <c r="R3358">
        <v>2</v>
      </c>
      <c r="S3358" s="8">
        <f>Table3[[#This Row],[Harga]]*Table3[[#This Row],[Quantity]]</f>
        <v>258000</v>
      </c>
      <c r="T3358">
        <v>0</v>
      </c>
      <c r="U3358" s="8">
        <f>Table3[[#This Row],[Discount]]*Table3[[#This Row],[Revenue]]</f>
        <v>0</v>
      </c>
      <c r="V3358" s="8">
        <f>Table3[[#This Row],[Revenue]]-Table3[[#This Row],[Total Discount]]</f>
        <v>258000</v>
      </c>
    </row>
    <row r="3359" spans="1:22" x14ac:dyDescent="0.35">
      <c r="A3359">
        <v>3355</v>
      </c>
      <c r="B3359" t="s">
        <v>7296</v>
      </c>
      <c r="C3359" s="5">
        <v>42993</v>
      </c>
      <c r="D3359" s="6">
        <v>2017</v>
      </c>
      <c r="E3359" s="5" t="s">
        <v>111</v>
      </c>
      <c r="F3359" s="7">
        <v>15</v>
      </c>
      <c r="G3359" t="s">
        <v>51</v>
      </c>
      <c r="H3359" t="s">
        <v>131</v>
      </c>
      <c r="I3359" t="s">
        <v>7297</v>
      </c>
      <c r="J3359" t="s">
        <v>37</v>
      </c>
      <c r="K3359" t="s">
        <v>141</v>
      </c>
      <c r="L3359">
        <v>8701</v>
      </c>
      <c r="M3359" t="s">
        <v>4644</v>
      </c>
      <c r="N3359" t="s">
        <v>30</v>
      </c>
      <c r="O3359" t="s">
        <v>55</v>
      </c>
      <c r="P3359" t="s">
        <v>4645</v>
      </c>
      <c r="Q3359" s="8">
        <v>29000</v>
      </c>
      <c r="R3359">
        <v>5</v>
      </c>
      <c r="S3359" s="8">
        <f>Table3[[#This Row],[Harga]]*Table3[[#This Row],[Quantity]]</f>
        <v>145000</v>
      </c>
      <c r="T3359">
        <v>0</v>
      </c>
      <c r="U3359" s="8">
        <f>Table3[[#This Row],[Discount]]*Table3[[#This Row],[Revenue]]</f>
        <v>0</v>
      </c>
      <c r="V3359" s="8">
        <f>Table3[[#This Row],[Revenue]]-Table3[[#This Row],[Total Discount]]</f>
        <v>145000</v>
      </c>
    </row>
    <row r="3360" spans="1:22" x14ac:dyDescent="0.35">
      <c r="A3360">
        <v>3356</v>
      </c>
      <c r="B3360" t="s">
        <v>7298</v>
      </c>
      <c r="C3360" s="5">
        <v>43071</v>
      </c>
      <c r="D3360" s="6">
        <v>2017</v>
      </c>
      <c r="E3360" s="5" t="s">
        <v>66</v>
      </c>
      <c r="F3360" s="7">
        <v>2</v>
      </c>
      <c r="G3360" t="s">
        <v>51</v>
      </c>
      <c r="H3360" t="s">
        <v>25</v>
      </c>
      <c r="I3360" t="s">
        <v>6482</v>
      </c>
      <c r="J3360" t="s">
        <v>27</v>
      </c>
      <c r="K3360" t="s">
        <v>253</v>
      </c>
      <c r="L3360">
        <v>27405</v>
      </c>
      <c r="M3360" t="s">
        <v>4726</v>
      </c>
      <c r="N3360" t="s">
        <v>40</v>
      </c>
      <c r="O3360" t="s">
        <v>96</v>
      </c>
      <c r="P3360" t="s">
        <v>4727</v>
      </c>
      <c r="Q3360" s="8">
        <v>287000</v>
      </c>
      <c r="R3360">
        <v>1</v>
      </c>
      <c r="S3360" s="8">
        <f>Table3[[#This Row],[Harga]]*Table3[[#This Row],[Quantity]]</f>
        <v>287000</v>
      </c>
      <c r="T3360">
        <v>0.2</v>
      </c>
      <c r="U3360" s="8">
        <f>Table3[[#This Row],[Discount]]*Table3[[#This Row],[Revenue]]</f>
        <v>57400</v>
      </c>
      <c r="V3360" s="8">
        <f>Table3[[#This Row],[Revenue]]-Table3[[#This Row],[Total Discount]]</f>
        <v>229600</v>
      </c>
    </row>
    <row r="3361" spans="1:22" x14ac:dyDescent="0.35">
      <c r="A3361">
        <v>3357</v>
      </c>
      <c r="B3361" t="s">
        <v>7299</v>
      </c>
      <c r="C3361" s="5">
        <v>42912</v>
      </c>
      <c r="D3361" s="6">
        <v>2017</v>
      </c>
      <c r="E3361" s="5" t="s">
        <v>34</v>
      </c>
      <c r="F3361" s="7">
        <v>26</v>
      </c>
      <c r="G3361" t="s">
        <v>51</v>
      </c>
      <c r="H3361" t="s">
        <v>139</v>
      </c>
      <c r="I3361" t="s">
        <v>757</v>
      </c>
      <c r="J3361" t="s">
        <v>27</v>
      </c>
      <c r="K3361" t="s">
        <v>28</v>
      </c>
      <c r="L3361">
        <v>10035</v>
      </c>
      <c r="M3361" t="s">
        <v>7300</v>
      </c>
      <c r="N3361" t="s">
        <v>40</v>
      </c>
      <c r="O3361" t="s">
        <v>84</v>
      </c>
      <c r="P3361" t="s">
        <v>7301</v>
      </c>
      <c r="Q3361" s="8">
        <v>273000</v>
      </c>
      <c r="R3361">
        <v>3</v>
      </c>
      <c r="S3361" s="8">
        <f>Table3[[#This Row],[Harga]]*Table3[[#This Row],[Quantity]]</f>
        <v>819000</v>
      </c>
      <c r="T3361">
        <v>0</v>
      </c>
      <c r="U3361" s="8">
        <f>Table3[[#This Row],[Discount]]*Table3[[#This Row],[Revenue]]</f>
        <v>0</v>
      </c>
      <c r="V3361" s="8">
        <f>Table3[[#This Row],[Revenue]]-Table3[[#This Row],[Total Discount]]</f>
        <v>819000</v>
      </c>
    </row>
    <row r="3362" spans="1:22" x14ac:dyDescent="0.35">
      <c r="A3362">
        <v>3358</v>
      </c>
      <c r="B3362" t="s">
        <v>7302</v>
      </c>
      <c r="C3362" s="5">
        <v>42575</v>
      </c>
      <c r="D3362" s="6">
        <v>2016</v>
      </c>
      <c r="E3362" s="5" t="s">
        <v>104</v>
      </c>
      <c r="F3362" s="7">
        <v>24</v>
      </c>
      <c r="G3362" t="s">
        <v>35</v>
      </c>
      <c r="H3362" t="s">
        <v>25</v>
      </c>
      <c r="I3362" t="s">
        <v>4863</v>
      </c>
      <c r="J3362" t="s">
        <v>37</v>
      </c>
      <c r="K3362" t="s">
        <v>222</v>
      </c>
      <c r="L3362">
        <v>10035</v>
      </c>
      <c r="M3362" t="s">
        <v>5937</v>
      </c>
      <c r="N3362" t="s">
        <v>30</v>
      </c>
      <c r="O3362" t="s">
        <v>108</v>
      </c>
      <c r="P3362" t="s">
        <v>5938</v>
      </c>
      <c r="Q3362" s="8">
        <v>1269000</v>
      </c>
      <c r="R3362">
        <v>2</v>
      </c>
      <c r="S3362" s="8">
        <f>Table3[[#This Row],[Harga]]*Table3[[#This Row],[Quantity]]</f>
        <v>2538000</v>
      </c>
      <c r="T3362">
        <v>0.1</v>
      </c>
      <c r="U3362" s="8">
        <f>Table3[[#This Row],[Discount]]*Table3[[#This Row],[Revenue]]</f>
        <v>253800</v>
      </c>
      <c r="V3362" s="8">
        <f>Table3[[#This Row],[Revenue]]-Table3[[#This Row],[Total Discount]]</f>
        <v>2284200</v>
      </c>
    </row>
    <row r="3363" spans="1:22" x14ac:dyDescent="0.35">
      <c r="A3363">
        <v>3359</v>
      </c>
      <c r="B3363" t="s">
        <v>7303</v>
      </c>
      <c r="C3363" s="5">
        <v>42615</v>
      </c>
      <c r="D3363" s="6">
        <v>2016</v>
      </c>
      <c r="E3363" s="5" t="s">
        <v>111</v>
      </c>
      <c r="F3363" s="7">
        <v>2</v>
      </c>
      <c r="G3363" t="s">
        <v>67</v>
      </c>
      <c r="H3363" t="s">
        <v>105</v>
      </c>
      <c r="I3363" t="s">
        <v>1019</v>
      </c>
      <c r="J3363" t="s">
        <v>27</v>
      </c>
      <c r="K3363" t="s">
        <v>283</v>
      </c>
      <c r="L3363">
        <v>60623</v>
      </c>
      <c r="M3363" t="s">
        <v>39</v>
      </c>
      <c r="N3363" t="s">
        <v>40</v>
      </c>
      <c r="O3363" t="s">
        <v>41</v>
      </c>
      <c r="P3363" t="s">
        <v>42</v>
      </c>
      <c r="Q3363" s="8">
        <v>15000</v>
      </c>
      <c r="R3363">
        <v>5</v>
      </c>
      <c r="S3363" s="8">
        <f>Table3[[#This Row],[Harga]]*Table3[[#This Row],[Quantity]]</f>
        <v>75000</v>
      </c>
      <c r="T3363">
        <v>0.2</v>
      </c>
      <c r="U3363" s="8">
        <f>Table3[[#This Row],[Discount]]*Table3[[#This Row],[Revenue]]</f>
        <v>15000</v>
      </c>
      <c r="V3363" s="8">
        <f>Table3[[#This Row],[Revenue]]-Table3[[#This Row],[Total Discount]]</f>
        <v>60000</v>
      </c>
    </row>
    <row r="3364" spans="1:22" x14ac:dyDescent="0.35">
      <c r="A3364">
        <v>3360</v>
      </c>
      <c r="B3364" t="s">
        <v>7304</v>
      </c>
      <c r="C3364" s="5">
        <v>42845</v>
      </c>
      <c r="D3364" s="6">
        <v>2017</v>
      </c>
      <c r="E3364" s="5" t="s">
        <v>58</v>
      </c>
      <c r="F3364" s="7">
        <v>20</v>
      </c>
      <c r="G3364" t="s">
        <v>51</v>
      </c>
      <c r="H3364" t="s">
        <v>25</v>
      </c>
      <c r="I3364" t="s">
        <v>4537</v>
      </c>
      <c r="J3364" t="s">
        <v>27</v>
      </c>
      <c r="K3364" t="s">
        <v>166</v>
      </c>
      <c r="L3364">
        <v>60653</v>
      </c>
      <c r="M3364" t="s">
        <v>664</v>
      </c>
      <c r="N3364" t="s">
        <v>30</v>
      </c>
      <c r="O3364" t="s">
        <v>108</v>
      </c>
      <c r="P3364" t="s">
        <v>665</v>
      </c>
      <c r="Q3364" s="8">
        <v>136000</v>
      </c>
      <c r="R3364">
        <v>3</v>
      </c>
      <c r="S3364" s="8">
        <f>Table3[[#This Row],[Harga]]*Table3[[#This Row],[Quantity]]</f>
        <v>408000</v>
      </c>
      <c r="T3364">
        <v>0.3</v>
      </c>
      <c r="U3364" s="8">
        <f>Table3[[#This Row],[Discount]]*Table3[[#This Row],[Revenue]]</f>
        <v>122400</v>
      </c>
      <c r="V3364" s="8">
        <f>Table3[[#This Row],[Revenue]]-Table3[[#This Row],[Total Discount]]</f>
        <v>285600</v>
      </c>
    </row>
    <row r="3365" spans="1:22" x14ac:dyDescent="0.35">
      <c r="A3365">
        <v>3361</v>
      </c>
      <c r="B3365" t="s">
        <v>7305</v>
      </c>
      <c r="C3365" s="5">
        <v>41863</v>
      </c>
      <c r="D3365" s="6">
        <v>2014</v>
      </c>
      <c r="E3365" s="5" t="s">
        <v>93</v>
      </c>
      <c r="F3365" s="7">
        <v>12</v>
      </c>
      <c r="G3365" t="s">
        <v>51</v>
      </c>
      <c r="H3365" t="s">
        <v>25</v>
      </c>
      <c r="I3365" t="s">
        <v>5175</v>
      </c>
      <c r="J3365" t="s">
        <v>37</v>
      </c>
      <c r="K3365" t="s">
        <v>236</v>
      </c>
      <c r="L3365">
        <v>8701</v>
      </c>
      <c r="M3365" t="s">
        <v>5291</v>
      </c>
      <c r="N3365" t="s">
        <v>40</v>
      </c>
      <c r="O3365" t="s">
        <v>71</v>
      </c>
      <c r="P3365" t="s">
        <v>5292</v>
      </c>
      <c r="Q3365" s="8">
        <v>113000</v>
      </c>
      <c r="R3365">
        <v>7</v>
      </c>
      <c r="S3365" s="8">
        <f>Table3[[#This Row],[Harga]]*Table3[[#This Row],[Quantity]]</f>
        <v>791000</v>
      </c>
      <c r="T3365">
        <v>0</v>
      </c>
      <c r="U3365" s="8">
        <f>Table3[[#This Row],[Discount]]*Table3[[#This Row],[Revenue]]</f>
        <v>0</v>
      </c>
      <c r="V3365" s="8">
        <f>Table3[[#This Row],[Revenue]]-Table3[[#This Row],[Total Discount]]</f>
        <v>791000</v>
      </c>
    </row>
    <row r="3366" spans="1:22" x14ac:dyDescent="0.35">
      <c r="A3366">
        <v>3362</v>
      </c>
      <c r="B3366" t="s">
        <v>7306</v>
      </c>
      <c r="C3366" s="5">
        <v>42997</v>
      </c>
      <c r="D3366" s="6">
        <v>2017</v>
      </c>
      <c r="E3366" s="5" t="s">
        <v>111</v>
      </c>
      <c r="F3366" s="7">
        <v>19</v>
      </c>
      <c r="G3366" t="s">
        <v>51</v>
      </c>
      <c r="H3366" t="s">
        <v>139</v>
      </c>
      <c r="I3366" t="s">
        <v>4028</v>
      </c>
      <c r="J3366" t="s">
        <v>75</v>
      </c>
      <c r="K3366" t="s">
        <v>253</v>
      </c>
      <c r="L3366">
        <v>31907</v>
      </c>
      <c r="M3366" t="s">
        <v>5540</v>
      </c>
      <c r="N3366" t="s">
        <v>40</v>
      </c>
      <c r="O3366" t="s">
        <v>96</v>
      </c>
      <c r="P3366" t="s">
        <v>5541</v>
      </c>
      <c r="Q3366" s="8">
        <v>12000</v>
      </c>
      <c r="R3366">
        <v>5</v>
      </c>
      <c r="S3366" s="8">
        <f>Table3[[#This Row],[Harga]]*Table3[[#This Row],[Quantity]]</f>
        <v>60000</v>
      </c>
      <c r="T3366">
        <v>0</v>
      </c>
      <c r="U3366" s="8">
        <f>Table3[[#This Row],[Discount]]*Table3[[#This Row],[Revenue]]</f>
        <v>0</v>
      </c>
      <c r="V3366" s="8">
        <f>Table3[[#This Row],[Revenue]]-Table3[[#This Row],[Total Discount]]</f>
        <v>60000</v>
      </c>
    </row>
    <row r="3367" spans="1:22" x14ac:dyDescent="0.35">
      <c r="A3367">
        <v>3363</v>
      </c>
      <c r="B3367" t="s">
        <v>7307</v>
      </c>
      <c r="C3367" s="5">
        <v>43078</v>
      </c>
      <c r="D3367" s="6">
        <v>2017</v>
      </c>
      <c r="E3367" s="5" t="s">
        <v>66</v>
      </c>
      <c r="F3367" s="7">
        <v>9</v>
      </c>
      <c r="G3367" t="s">
        <v>51</v>
      </c>
      <c r="H3367" t="s">
        <v>25</v>
      </c>
      <c r="I3367" t="s">
        <v>4848</v>
      </c>
      <c r="J3367" t="s">
        <v>37</v>
      </c>
      <c r="K3367" t="s">
        <v>227</v>
      </c>
      <c r="L3367">
        <v>85023</v>
      </c>
      <c r="M3367" t="s">
        <v>3325</v>
      </c>
      <c r="N3367" t="s">
        <v>40</v>
      </c>
      <c r="O3367" t="s">
        <v>63</v>
      </c>
      <c r="P3367" t="s">
        <v>3326</v>
      </c>
      <c r="Q3367" s="8">
        <v>315000</v>
      </c>
      <c r="R3367">
        <v>5</v>
      </c>
      <c r="S3367" s="8">
        <f>Table3[[#This Row],[Harga]]*Table3[[#This Row],[Quantity]]</f>
        <v>1575000</v>
      </c>
      <c r="T3367">
        <v>0.2</v>
      </c>
      <c r="U3367" s="8">
        <f>Table3[[#This Row],[Discount]]*Table3[[#This Row],[Revenue]]</f>
        <v>315000</v>
      </c>
      <c r="V3367" s="8">
        <f>Table3[[#This Row],[Revenue]]-Table3[[#This Row],[Total Discount]]</f>
        <v>1260000</v>
      </c>
    </row>
    <row r="3368" spans="1:22" x14ac:dyDescent="0.35">
      <c r="A3368">
        <v>3364</v>
      </c>
      <c r="B3368" t="s">
        <v>7308</v>
      </c>
      <c r="C3368" s="5">
        <v>42678</v>
      </c>
      <c r="D3368" s="6">
        <v>2016</v>
      </c>
      <c r="E3368" s="5" t="s">
        <v>23</v>
      </c>
      <c r="F3368" s="7">
        <v>4</v>
      </c>
      <c r="G3368" t="s">
        <v>51</v>
      </c>
      <c r="H3368" t="s">
        <v>25</v>
      </c>
      <c r="I3368" t="s">
        <v>947</v>
      </c>
      <c r="J3368" t="s">
        <v>75</v>
      </c>
      <c r="K3368" t="s">
        <v>218</v>
      </c>
      <c r="L3368">
        <v>90004</v>
      </c>
      <c r="M3368" t="s">
        <v>692</v>
      </c>
      <c r="N3368" t="s">
        <v>40</v>
      </c>
      <c r="O3368" t="s">
        <v>71</v>
      </c>
      <c r="P3368" t="s">
        <v>693</v>
      </c>
      <c r="Q3368" s="8">
        <v>8000</v>
      </c>
      <c r="R3368">
        <v>2</v>
      </c>
      <c r="S3368" s="8">
        <f>Table3[[#This Row],[Harga]]*Table3[[#This Row],[Quantity]]</f>
        <v>16000</v>
      </c>
      <c r="T3368">
        <v>0.2</v>
      </c>
      <c r="U3368" s="8">
        <f>Table3[[#This Row],[Discount]]*Table3[[#This Row],[Revenue]]</f>
        <v>3200</v>
      </c>
      <c r="V3368" s="8">
        <f>Table3[[#This Row],[Revenue]]-Table3[[#This Row],[Total Discount]]</f>
        <v>12800</v>
      </c>
    </row>
    <row r="3369" spans="1:22" x14ac:dyDescent="0.35">
      <c r="A3369">
        <v>3365</v>
      </c>
      <c r="B3369" t="s">
        <v>7309</v>
      </c>
      <c r="C3369" s="5">
        <v>42092</v>
      </c>
      <c r="D3369" s="6">
        <v>2015</v>
      </c>
      <c r="E3369" s="5" t="s">
        <v>159</v>
      </c>
      <c r="F3369" s="7">
        <v>29</v>
      </c>
      <c r="G3369" t="s">
        <v>24</v>
      </c>
      <c r="H3369" t="s">
        <v>59</v>
      </c>
      <c r="I3369" t="s">
        <v>2258</v>
      </c>
      <c r="J3369" t="s">
        <v>27</v>
      </c>
      <c r="K3369" t="s">
        <v>420</v>
      </c>
      <c r="L3369">
        <v>10024</v>
      </c>
      <c r="M3369" t="s">
        <v>597</v>
      </c>
      <c r="N3369" t="s">
        <v>40</v>
      </c>
      <c r="O3369" t="s">
        <v>63</v>
      </c>
      <c r="P3369" t="s">
        <v>598</v>
      </c>
      <c r="Q3369" s="8">
        <v>9000</v>
      </c>
      <c r="R3369">
        <v>4</v>
      </c>
      <c r="S3369" s="8">
        <f>Table3[[#This Row],[Harga]]*Table3[[#This Row],[Quantity]]</f>
        <v>36000</v>
      </c>
      <c r="T3369">
        <v>0</v>
      </c>
      <c r="U3369" s="8">
        <f>Table3[[#This Row],[Discount]]*Table3[[#This Row],[Revenue]]</f>
        <v>0</v>
      </c>
      <c r="V3369" s="8">
        <f>Table3[[#This Row],[Revenue]]-Table3[[#This Row],[Total Discount]]</f>
        <v>36000</v>
      </c>
    </row>
    <row r="3370" spans="1:22" x14ac:dyDescent="0.35">
      <c r="A3370">
        <v>3366</v>
      </c>
      <c r="B3370" t="s">
        <v>7310</v>
      </c>
      <c r="C3370" s="5">
        <v>42618</v>
      </c>
      <c r="D3370" s="6">
        <v>2016</v>
      </c>
      <c r="E3370" s="5" t="s">
        <v>111</v>
      </c>
      <c r="F3370" s="7">
        <v>5</v>
      </c>
      <c r="G3370" t="s">
        <v>24</v>
      </c>
      <c r="H3370" t="s">
        <v>105</v>
      </c>
      <c r="I3370" t="s">
        <v>4450</v>
      </c>
      <c r="J3370" t="s">
        <v>27</v>
      </c>
      <c r="K3370" t="s">
        <v>61</v>
      </c>
      <c r="L3370">
        <v>78207</v>
      </c>
      <c r="M3370" t="s">
        <v>152</v>
      </c>
      <c r="N3370" t="s">
        <v>40</v>
      </c>
      <c r="O3370" t="s">
        <v>84</v>
      </c>
      <c r="P3370" t="s">
        <v>153</v>
      </c>
      <c r="Q3370" s="8">
        <v>78000</v>
      </c>
      <c r="R3370">
        <v>3</v>
      </c>
      <c r="S3370" s="8">
        <f>Table3[[#This Row],[Harga]]*Table3[[#This Row],[Quantity]]</f>
        <v>234000</v>
      </c>
      <c r="T3370">
        <v>0.2</v>
      </c>
      <c r="U3370" s="8">
        <f>Table3[[#This Row],[Discount]]*Table3[[#This Row],[Revenue]]</f>
        <v>46800</v>
      </c>
      <c r="V3370" s="8">
        <f>Table3[[#This Row],[Revenue]]-Table3[[#This Row],[Total Discount]]</f>
        <v>187200</v>
      </c>
    </row>
    <row r="3371" spans="1:22" x14ac:dyDescent="0.35">
      <c r="A3371">
        <v>3367</v>
      </c>
      <c r="B3371" t="s">
        <v>7311</v>
      </c>
      <c r="C3371" s="5">
        <v>42763</v>
      </c>
      <c r="D3371" s="6">
        <v>2017</v>
      </c>
      <c r="E3371" s="5" t="s">
        <v>115</v>
      </c>
      <c r="F3371" s="7">
        <v>28</v>
      </c>
      <c r="G3371" t="s">
        <v>24</v>
      </c>
      <c r="H3371" t="s">
        <v>25</v>
      </c>
      <c r="I3371" t="s">
        <v>3907</v>
      </c>
      <c r="J3371" t="s">
        <v>75</v>
      </c>
      <c r="K3371" t="s">
        <v>500</v>
      </c>
      <c r="L3371">
        <v>10009</v>
      </c>
      <c r="M3371" t="s">
        <v>3195</v>
      </c>
      <c r="N3371" t="s">
        <v>135</v>
      </c>
      <c r="O3371" t="s">
        <v>162</v>
      </c>
      <c r="P3371" t="s">
        <v>3196</v>
      </c>
      <c r="Q3371" s="8">
        <v>200000</v>
      </c>
      <c r="R3371">
        <v>9</v>
      </c>
      <c r="S3371" s="8">
        <f>Table3[[#This Row],[Harga]]*Table3[[#This Row],[Quantity]]</f>
        <v>1800000</v>
      </c>
      <c r="T3371">
        <v>0</v>
      </c>
      <c r="U3371" s="8">
        <f>Table3[[#This Row],[Discount]]*Table3[[#This Row],[Revenue]]</f>
        <v>0</v>
      </c>
      <c r="V3371" s="8">
        <f>Table3[[#This Row],[Revenue]]-Table3[[#This Row],[Total Discount]]</f>
        <v>1800000</v>
      </c>
    </row>
    <row r="3372" spans="1:22" x14ac:dyDescent="0.35">
      <c r="A3372">
        <v>3368</v>
      </c>
      <c r="B3372" t="s">
        <v>7312</v>
      </c>
      <c r="C3372" s="5">
        <v>42616</v>
      </c>
      <c r="D3372" s="6">
        <v>2016</v>
      </c>
      <c r="E3372" s="5" t="s">
        <v>111</v>
      </c>
      <c r="F3372" s="7">
        <v>3</v>
      </c>
      <c r="G3372" t="s">
        <v>35</v>
      </c>
      <c r="H3372" t="s">
        <v>25</v>
      </c>
      <c r="I3372" t="s">
        <v>2753</v>
      </c>
      <c r="J3372" t="s">
        <v>27</v>
      </c>
      <c r="K3372" t="s">
        <v>227</v>
      </c>
      <c r="L3372">
        <v>21215</v>
      </c>
      <c r="M3372" t="s">
        <v>4059</v>
      </c>
      <c r="N3372" t="s">
        <v>30</v>
      </c>
      <c r="O3372" t="s">
        <v>31</v>
      </c>
      <c r="P3372" t="s">
        <v>4060</v>
      </c>
      <c r="Q3372" s="8">
        <v>196000</v>
      </c>
      <c r="R3372">
        <v>3</v>
      </c>
      <c r="S3372" s="8">
        <f>Table3[[#This Row],[Harga]]*Table3[[#This Row],[Quantity]]</f>
        <v>588000</v>
      </c>
      <c r="T3372">
        <v>0</v>
      </c>
      <c r="U3372" s="8">
        <f>Table3[[#This Row],[Discount]]*Table3[[#This Row],[Revenue]]</f>
        <v>0</v>
      </c>
      <c r="V3372" s="8">
        <f>Table3[[#This Row],[Revenue]]-Table3[[#This Row],[Total Discount]]</f>
        <v>588000</v>
      </c>
    </row>
    <row r="3373" spans="1:22" x14ac:dyDescent="0.35">
      <c r="A3373">
        <v>3369</v>
      </c>
      <c r="B3373" t="s">
        <v>7313</v>
      </c>
      <c r="C3373" s="5">
        <v>42941</v>
      </c>
      <c r="D3373" s="6">
        <v>2017</v>
      </c>
      <c r="E3373" s="5" t="s">
        <v>104</v>
      </c>
      <c r="F3373" s="7">
        <v>25</v>
      </c>
      <c r="G3373" t="s">
        <v>67</v>
      </c>
      <c r="H3373" t="s">
        <v>105</v>
      </c>
      <c r="I3373" t="s">
        <v>2990</v>
      </c>
      <c r="J3373" t="s">
        <v>27</v>
      </c>
      <c r="K3373" t="s">
        <v>61</v>
      </c>
      <c r="L3373">
        <v>19143</v>
      </c>
      <c r="M3373" t="s">
        <v>1197</v>
      </c>
      <c r="N3373" t="s">
        <v>30</v>
      </c>
      <c r="O3373" t="s">
        <v>55</v>
      </c>
      <c r="P3373" t="s">
        <v>1198</v>
      </c>
      <c r="Q3373" s="8">
        <v>19000</v>
      </c>
      <c r="R3373">
        <v>4</v>
      </c>
      <c r="S3373" s="8">
        <f>Table3[[#This Row],[Harga]]*Table3[[#This Row],[Quantity]]</f>
        <v>76000</v>
      </c>
      <c r="T3373">
        <v>0.2</v>
      </c>
      <c r="U3373" s="8">
        <f>Table3[[#This Row],[Discount]]*Table3[[#This Row],[Revenue]]</f>
        <v>15200</v>
      </c>
      <c r="V3373" s="8">
        <f>Table3[[#This Row],[Revenue]]-Table3[[#This Row],[Total Discount]]</f>
        <v>60800</v>
      </c>
    </row>
    <row r="3374" spans="1:22" x14ac:dyDescent="0.35">
      <c r="A3374">
        <v>3370</v>
      </c>
      <c r="B3374" t="s">
        <v>7314</v>
      </c>
      <c r="C3374" s="5">
        <v>42260</v>
      </c>
      <c r="D3374" s="6">
        <v>2015</v>
      </c>
      <c r="E3374" s="5" t="s">
        <v>111</v>
      </c>
      <c r="F3374" s="7">
        <v>13</v>
      </c>
      <c r="G3374" t="s">
        <v>35</v>
      </c>
      <c r="H3374" t="s">
        <v>25</v>
      </c>
      <c r="I3374" t="s">
        <v>508</v>
      </c>
      <c r="J3374" t="s">
        <v>27</v>
      </c>
      <c r="K3374" t="s">
        <v>248</v>
      </c>
      <c r="L3374">
        <v>30318</v>
      </c>
      <c r="M3374" t="s">
        <v>1836</v>
      </c>
      <c r="N3374" t="s">
        <v>30</v>
      </c>
      <c r="O3374" t="s">
        <v>55</v>
      </c>
      <c r="P3374" t="s">
        <v>1837</v>
      </c>
      <c r="Q3374" s="8">
        <v>87000</v>
      </c>
      <c r="R3374">
        <v>3</v>
      </c>
      <c r="S3374" s="8">
        <f>Table3[[#This Row],[Harga]]*Table3[[#This Row],[Quantity]]</f>
        <v>261000</v>
      </c>
      <c r="T3374">
        <v>0</v>
      </c>
      <c r="U3374" s="8">
        <f>Table3[[#This Row],[Discount]]*Table3[[#This Row],[Revenue]]</f>
        <v>0</v>
      </c>
      <c r="V3374" s="8">
        <f>Table3[[#This Row],[Revenue]]-Table3[[#This Row],[Total Discount]]</f>
        <v>261000</v>
      </c>
    </row>
    <row r="3375" spans="1:22" x14ac:dyDescent="0.35">
      <c r="A3375">
        <v>3371</v>
      </c>
      <c r="B3375" t="s">
        <v>7315</v>
      </c>
      <c r="C3375" s="5">
        <v>42254</v>
      </c>
      <c r="D3375" s="6">
        <v>2015</v>
      </c>
      <c r="E3375" s="5" t="s">
        <v>111</v>
      </c>
      <c r="F3375" s="7">
        <v>7</v>
      </c>
      <c r="G3375" t="s">
        <v>35</v>
      </c>
      <c r="H3375" t="s">
        <v>25</v>
      </c>
      <c r="I3375" t="s">
        <v>3198</v>
      </c>
      <c r="J3375" t="s">
        <v>37</v>
      </c>
      <c r="K3375" t="s">
        <v>329</v>
      </c>
      <c r="L3375">
        <v>27707</v>
      </c>
      <c r="M3375" t="s">
        <v>5516</v>
      </c>
      <c r="N3375" t="s">
        <v>40</v>
      </c>
      <c r="O3375" t="s">
        <v>96</v>
      </c>
      <c r="P3375" t="s">
        <v>5517</v>
      </c>
      <c r="Q3375" s="8">
        <v>132000</v>
      </c>
      <c r="R3375">
        <v>4</v>
      </c>
      <c r="S3375" s="8">
        <f>Table3[[#This Row],[Harga]]*Table3[[#This Row],[Quantity]]</f>
        <v>528000</v>
      </c>
      <c r="T3375">
        <v>0.2</v>
      </c>
      <c r="U3375" s="8">
        <f>Table3[[#This Row],[Discount]]*Table3[[#This Row],[Revenue]]</f>
        <v>105600</v>
      </c>
      <c r="V3375" s="8">
        <f>Table3[[#This Row],[Revenue]]-Table3[[#This Row],[Total Discount]]</f>
        <v>422400</v>
      </c>
    </row>
    <row r="3376" spans="1:22" x14ac:dyDescent="0.35">
      <c r="A3376">
        <v>3372</v>
      </c>
      <c r="B3376" t="s">
        <v>7316</v>
      </c>
      <c r="C3376" s="5">
        <v>42690</v>
      </c>
      <c r="D3376" s="6">
        <v>2016</v>
      </c>
      <c r="E3376" s="5" t="s">
        <v>23</v>
      </c>
      <c r="F3376" s="7">
        <v>16</v>
      </c>
      <c r="G3376" t="s">
        <v>51</v>
      </c>
      <c r="H3376" t="s">
        <v>25</v>
      </c>
      <c r="I3376" t="s">
        <v>7317</v>
      </c>
      <c r="J3376" t="s">
        <v>27</v>
      </c>
      <c r="K3376" t="s">
        <v>166</v>
      </c>
      <c r="L3376">
        <v>95661</v>
      </c>
      <c r="M3376" t="s">
        <v>604</v>
      </c>
      <c r="N3376" t="s">
        <v>40</v>
      </c>
      <c r="O3376" t="s">
        <v>71</v>
      </c>
      <c r="P3376" t="s">
        <v>605</v>
      </c>
      <c r="Q3376" s="8">
        <v>3000</v>
      </c>
      <c r="R3376">
        <v>5</v>
      </c>
      <c r="S3376" s="8">
        <f>Table3[[#This Row],[Harga]]*Table3[[#This Row],[Quantity]]</f>
        <v>15000</v>
      </c>
      <c r="T3376">
        <v>0.2</v>
      </c>
      <c r="U3376" s="8">
        <f>Table3[[#This Row],[Discount]]*Table3[[#This Row],[Revenue]]</f>
        <v>3000</v>
      </c>
      <c r="V3376" s="8">
        <f>Table3[[#This Row],[Revenue]]-Table3[[#This Row],[Total Discount]]</f>
        <v>12000</v>
      </c>
    </row>
    <row r="3377" spans="1:22" x14ac:dyDescent="0.35">
      <c r="A3377">
        <v>3373</v>
      </c>
      <c r="B3377" t="s">
        <v>7318</v>
      </c>
      <c r="C3377" s="5">
        <v>42684</v>
      </c>
      <c r="D3377" s="6">
        <v>2016</v>
      </c>
      <c r="E3377" s="5" t="s">
        <v>23</v>
      </c>
      <c r="F3377" s="7">
        <v>10</v>
      </c>
      <c r="G3377" t="s">
        <v>51</v>
      </c>
      <c r="H3377" t="s">
        <v>25</v>
      </c>
      <c r="I3377" t="s">
        <v>2071</v>
      </c>
      <c r="J3377" t="s">
        <v>75</v>
      </c>
      <c r="K3377" t="s">
        <v>76</v>
      </c>
      <c r="L3377">
        <v>95823</v>
      </c>
      <c r="M3377" t="s">
        <v>5165</v>
      </c>
      <c r="N3377" t="s">
        <v>30</v>
      </c>
      <c r="O3377" t="s">
        <v>55</v>
      </c>
      <c r="P3377" t="s">
        <v>5166</v>
      </c>
      <c r="Q3377" s="8">
        <v>40000</v>
      </c>
      <c r="R3377">
        <v>1</v>
      </c>
      <c r="S3377" s="8">
        <f>Table3[[#This Row],[Harga]]*Table3[[#This Row],[Quantity]]</f>
        <v>40000</v>
      </c>
      <c r="T3377">
        <v>0</v>
      </c>
      <c r="U3377" s="8">
        <f>Table3[[#This Row],[Discount]]*Table3[[#This Row],[Revenue]]</f>
        <v>0</v>
      </c>
      <c r="V3377" s="8">
        <f>Table3[[#This Row],[Revenue]]-Table3[[#This Row],[Total Discount]]</f>
        <v>40000</v>
      </c>
    </row>
    <row r="3378" spans="1:22" x14ac:dyDescent="0.35">
      <c r="A3378">
        <v>3374</v>
      </c>
      <c r="B3378" t="s">
        <v>7319</v>
      </c>
      <c r="C3378" s="5">
        <v>41866</v>
      </c>
      <c r="D3378" s="6">
        <v>2014</v>
      </c>
      <c r="E3378" s="5" t="s">
        <v>93</v>
      </c>
      <c r="F3378" s="7">
        <v>15</v>
      </c>
      <c r="G3378" t="s">
        <v>51</v>
      </c>
      <c r="H3378" t="s">
        <v>139</v>
      </c>
      <c r="I3378" t="s">
        <v>1961</v>
      </c>
      <c r="J3378" t="s">
        <v>27</v>
      </c>
      <c r="K3378" t="s">
        <v>118</v>
      </c>
      <c r="L3378">
        <v>6824</v>
      </c>
      <c r="M3378" t="s">
        <v>1190</v>
      </c>
      <c r="N3378" t="s">
        <v>40</v>
      </c>
      <c r="O3378" t="s">
        <v>71</v>
      </c>
      <c r="P3378" t="s">
        <v>1191</v>
      </c>
      <c r="Q3378" s="8">
        <v>19000</v>
      </c>
      <c r="R3378">
        <v>3</v>
      </c>
      <c r="S3378" s="8">
        <f>Table3[[#This Row],[Harga]]*Table3[[#This Row],[Quantity]]</f>
        <v>57000</v>
      </c>
      <c r="T3378">
        <v>0</v>
      </c>
      <c r="U3378" s="8">
        <f>Table3[[#This Row],[Discount]]*Table3[[#This Row],[Revenue]]</f>
        <v>0</v>
      </c>
      <c r="V3378" s="8">
        <f>Table3[[#This Row],[Revenue]]-Table3[[#This Row],[Total Discount]]</f>
        <v>57000</v>
      </c>
    </row>
    <row r="3379" spans="1:22" x14ac:dyDescent="0.35">
      <c r="A3379">
        <v>3375</v>
      </c>
      <c r="B3379" t="s">
        <v>7320</v>
      </c>
      <c r="C3379" s="5">
        <v>42324</v>
      </c>
      <c r="D3379" s="6">
        <v>2015</v>
      </c>
      <c r="E3379" s="5" t="s">
        <v>23</v>
      </c>
      <c r="F3379" s="7">
        <v>16</v>
      </c>
      <c r="G3379" t="s">
        <v>67</v>
      </c>
      <c r="H3379" t="s">
        <v>139</v>
      </c>
      <c r="I3379" t="s">
        <v>994</v>
      </c>
      <c r="J3379" t="s">
        <v>37</v>
      </c>
      <c r="K3379" t="s">
        <v>193</v>
      </c>
      <c r="L3379">
        <v>60610</v>
      </c>
      <c r="M3379" t="s">
        <v>2531</v>
      </c>
      <c r="N3379" t="s">
        <v>40</v>
      </c>
      <c r="O3379" t="s">
        <v>84</v>
      </c>
      <c r="P3379" t="s">
        <v>2532</v>
      </c>
      <c r="Q3379" s="8">
        <v>11000</v>
      </c>
      <c r="R3379">
        <v>2</v>
      </c>
      <c r="S3379" s="8">
        <f>Table3[[#This Row],[Harga]]*Table3[[#This Row],[Quantity]]</f>
        <v>22000</v>
      </c>
      <c r="T3379">
        <v>0.2</v>
      </c>
      <c r="U3379" s="8">
        <f>Table3[[#This Row],[Discount]]*Table3[[#This Row],[Revenue]]</f>
        <v>4400</v>
      </c>
      <c r="V3379" s="8">
        <f>Table3[[#This Row],[Revenue]]-Table3[[#This Row],[Total Discount]]</f>
        <v>17600</v>
      </c>
    </row>
    <row r="3380" spans="1:22" x14ac:dyDescent="0.35">
      <c r="A3380">
        <v>3376</v>
      </c>
      <c r="B3380" t="s">
        <v>7321</v>
      </c>
      <c r="C3380" s="5">
        <v>42241</v>
      </c>
      <c r="D3380" s="6">
        <v>2015</v>
      </c>
      <c r="E3380" s="5" t="s">
        <v>93</v>
      </c>
      <c r="F3380" s="7">
        <v>25</v>
      </c>
      <c r="G3380" t="s">
        <v>51</v>
      </c>
      <c r="H3380" t="s">
        <v>25</v>
      </c>
      <c r="I3380" t="s">
        <v>2607</v>
      </c>
      <c r="J3380" t="s">
        <v>27</v>
      </c>
      <c r="K3380" t="s">
        <v>118</v>
      </c>
      <c r="L3380">
        <v>77041</v>
      </c>
      <c r="M3380" t="s">
        <v>2412</v>
      </c>
      <c r="N3380" t="s">
        <v>30</v>
      </c>
      <c r="O3380" t="s">
        <v>55</v>
      </c>
      <c r="P3380" t="s">
        <v>3368</v>
      </c>
      <c r="Q3380" s="8">
        <v>28000</v>
      </c>
      <c r="R3380">
        <v>2</v>
      </c>
      <c r="S3380" s="8">
        <f>Table3[[#This Row],[Harga]]*Table3[[#This Row],[Quantity]]</f>
        <v>56000</v>
      </c>
      <c r="T3380">
        <v>0.6</v>
      </c>
      <c r="U3380" s="8">
        <f>Table3[[#This Row],[Discount]]*Table3[[#This Row],[Revenue]]</f>
        <v>33600</v>
      </c>
      <c r="V3380" s="8">
        <f>Table3[[#This Row],[Revenue]]-Table3[[#This Row],[Total Discount]]</f>
        <v>22400</v>
      </c>
    </row>
    <row r="3381" spans="1:22" x14ac:dyDescent="0.35">
      <c r="A3381">
        <v>3377</v>
      </c>
      <c r="B3381" t="s">
        <v>7322</v>
      </c>
      <c r="C3381" s="5">
        <v>42729</v>
      </c>
      <c r="D3381" s="6">
        <v>2016</v>
      </c>
      <c r="E3381" s="5" t="s">
        <v>66</v>
      </c>
      <c r="F3381" s="7">
        <v>25</v>
      </c>
      <c r="G3381" t="s">
        <v>24</v>
      </c>
      <c r="H3381" t="s">
        <v>105</v>
      </c>
      <c r="I3381" t="s">
        <v>2213</v>
      </c>
      <c r="J3381" t="s">
        <v>37</v>
      </c>
      <c r="K3381" t="s">
        <v>500</v>
      </c>
      <c r="L3381">
        <v>85023</v>
      </c>
      <c r="M3381" t="s">
        <v>1362</v>
      </c>
      <c r="N3381" t="s">
        <v>30</v>
      </c>
      <c r="O3381" t="s">
        <v>48</v>
      </c>
      <c r="P3381" t="s">
        <v>1363</v>
      </c>
      <c r="Q3381" s="8">
        <v>568000</v>
      </c>
      <c r="R3381">
        <v>1</v>
      </c>
      <c r="S3381" s="8">
        <f>Table3[[#This Row],[Harga]]*Table3[[#This Row],[Quantity]]</f>
        <v>568000</v>
      </c>
      <c r="T3381">
        <v>0.5</v>
      </c>
      <c r="U3381" s="8">
        <f>Table3[[#This Row],[Discount]]*Table3[[#This Row],[Revenue]]</f>
        <v>284000</v>
      </c>
      <c r="V3381" s="8">
        <f>Table3[[#This Row],[Revenue]]-Table3[[#This Row],[Total Discount]]</f>
        <v>284000</v>
      </c>
    </row>
    <row r="3382" spans="1:22" x14ac:dyDescent="0.35">
      <c r="A3382">
        <v>3378</v>
      </c>
      <c r="B3382" t="s">
        <v>7323</v>
      </c>
      <c r="C3382" s="5">
        <v>41917</v>
      </c>
      <c r="D3382" s="6">
        <v>2014</v>
      </c>
      <c r="E3382" s="5" t="s">
        <v>44</v>
      </c>
      <c r="F3382" s="7">
        <v>5</v>
      </c>
      <c r="G3382" t="s">
        <v>67</v>
      </c>
      <c r="H3382" t="s">
        <v>139</v>
      </c>
      <c r="I3382" t="s">
        <v>808</v>
      </c>
      <c r="J3382" t="s">
        <v>27</v>
      </c>
      <c r="K3382" t="s">
        <v>141</v>
      </c>
      <c r="L3382">
        <v>91767</v>
      </c>
      <c r="M3382" t="s">
        <v>3195</v>
      </c>
      <c r="N3382" t="s">
        <v>135</v>
      </c>
      <c r="O3382" t="s">
        <v>162</v>
      </c>
      <c r="P3382" t="s">
        <v>3196</v>
      </c>
      <c r="Q3382" s="8">
        <v>200000</v>
      </c>
      <c r="R3382">
        <v>2</v>
      </c>
      <c r="S3382" s="8">
        <f>Table3[[#This Row],[Harga]]*Table3[[#This Row],[Quantity]]</f>
        <v>400000</v>
      </c>
      <c r="T3382">
        <v>0</v>
      </c>
      <c r="U3382" s="8">
        <f>Table3[[#This Row],[Discount]]*Table3[[#This Row],[Revenue]]</f>
        <v>0</v>
      </c>
      <c r="V3382" s="8">
        <f>Table3[[#This Row],[Revenue]]-Table3[[#This Row],[Total Discount]]</f>
        <v>400000</v>
      </c>
    </row>
    <row r="3383" spans="1:22" x14ac:dyDescent="0.35">
      <c r="A3383">
        <v>3379</v>
      </c>
      <c r="B3383" t="s">
        <v>7324</v>
      </c>
      <c r="C3383" s="5">
        <v>41965</v>
      </c>
      <c r="D3383" s="6">
        <v>2014</v>
      </c>
      <c r="E3383" s="5" t="s">
        <v>23</v>
      </c>
      <c r="F3383" s="7">
        <v>22</v>
      </c>
      <c r="G3383" t="s">
        <v>35</v>
      </c>
      <c r="H3383" t="s">
        <v>25</v>
      </c>
      <c r="I3383" t="s">
        <v>2724</v>
      </c>
      <c r="J3383" t="s">
        <v>37</v>
      </c>
      <c r="K3383" t="s">
        <v>188</v>
      </c>
      <c r="L3383">
        <v>30318</v>
      </c>
      <c r="M3383" t="s">
        <v>6062</v>
      </c>
      <c r="N3383" t="s">
        <v>40</v>
      </c>
      <c r="O3383" t="s">
        <v>63</v>
      </c>
      <c r="P3383" t="s">
        <v>6063</v>
      </c>
      <c r="Q3383" s="8">
        <v>8000</v>
      </c>
      <c r="R3383">
        <v>2</v>
      </c>
      <c r="S3383" s="8">
        <f>Table3[[#This Row],[Harga]]*Table3[[#This Row],[Quantity]]</f>
        <v>16000</v>
      </c>
      <c r="T3383">
        <v>0</v>
      </c>
      <c r="U3383" s="8">
        <f>Table3[[#This Row],[Discount]]*Table3[[#This Row],[Revenue]]</f>
        <v>0</v>
      </c>
      <c r="V3383" s="8">
        <f>Table3[[#This Row],[Revenue]]-Table3[[#This Row],[Total Discount]]</f>
        <v>16000</v>
      </c>
    </row>
    <row r="3384" spans="1:22" x14ac:dyDescent="0.35">
      <c r="A3384">
        <v>3380</v>
      </c>
      <c r="B3384" t="s">
        <v>7325</v>
      </c>
      <c r="C3384" s="5">
        <v>43094</v>
      </c>
      <c r="D3384" s="6">
        <v>2017</v>
      </c>
      <c r="E3384" s="5" t="s">
        <v>66</v>
      </c>
      <c r="F3384" s="7">
        <v>25</v>
      </c>
      <c r="G3384" t="s">
        <v>67</v>
      </c>
      <c r="H3384" t="s">
        <v>139</v>
      </c>
      <c r="I3384" t="s">
        <v>1147</v>
      </c>
      <c r="J3384" t="s">
        <v>37</v>
      </c>
      <c r="K3384" t="s">
        <v>369</v>
      </c>
      <c r="L3384">
        <v>98208</v>
      </c>
      <c r="M3384" t="s">
        <v>692</v>
      </c>
      <c r="N3384" t="s">
        <v>40</v>
      </c>
      <c r="O3384" t="s">
        <v>71</v>
      </c>
      <c r="P3384" t="s">
        <v>693</v>
      </c>
      <c r="Q3384" s="8">
        <v>8000</v>
      </c>
      <c r="R3384">
        <v>1</v>
      </c>
      <c r="S3384" s="8">
        <f>Table3[[#This Row],[Harga]]*Table3[[#This Row],[Quantity]]</f>
        <v>8000</v>
      </c>
      <c r="T3384">
        <v>0.2</v>
      </c>
      <c r="U3384" s="8">
        <f>Table3[[#This Row],[Discount]]*Table3[[#This Row],[Revenue]]</f>
        <v>1600</v>
      </c>
      <c r="V3384" s="8">
        <f>Table3[[#This Row],[Revenue]]-Table3[[#This Row],[Total Discount]]</f>
        <v>6400</v>
      </c>
    </row>
    <row r="3385" spans="1:22" x14ac:dyDescent="0.35">
      <c r="A3385">
        <v>3381</v>
      </c>
      <c r="B3385" t="s">
        <v>7326</v>
      </c>
      <c r="C3385" s="5">
        <v>42094</v>
      </c>
      <c r="D3385" s="6">
        <v>2015</v>
      </c>
      <c r="E3385" s="5" t="s">
        <v>159</v>
      </c>
      <c r="F3385" s="7">
        <v>31</v>
      </c>
      <c r="G3385" t="s">
        <v>51</v>
      </c>
      <c r="H3385" t="s">
        <v>25</v>
      </c>
      <c r="I3385" t="s">
        <v>885</v>
      </c>
      <c r="J3385" t="s">
        <v>37</v>
      </c>
      <c r="K3385" t="s">
        <v>519</v>
      </c>
      <c r="L3385">
        <v>77095</v>
      </c>
      <c r="M3385" t="s">
        <v>2600</v>
      </c>
      <c r="N3385" t="s">
        <v>40</v>
      </c>
      <c r="O3385" t="s">
        <v>63</v>
      </c>
      <c r="P3385" t="s">
        <v>2601</v>
      </c>
      <c r="Q3385" s="8">
        <v>123000</v>
      </c>
      <c r="R3385">
        <v>3</v>
      </c>
      <c r="S3385" s="8">
        <f>Table3[[#This Row],[Harga]]*Table3[[#This Row],[Quantity]]</f>
        <v>369000</v>
      </c>
      <c r="T3385">
        <v>0.2</v>
      </c>
      <c r="U3385" s="8">
        <f>Table3[[#This Row],[Discount]]*Table3[[#This Row],[Revenue]]</f>
        <v>73800</v>
      </c>
      <c r="V3385" s="8">
        <f>Table3[[#This Row],[Revenue]]-Table3[[#This Row],[Total Discount]]</f>
        <v>295200</v>
      </c>
    </row>
    <row r="3386" spans="1:22" x14ac:dyDescent="0.35">
      <c r="A3386">
        <v>3382</v>
      </c>
      <c r="B3386" t="s">
        <v>7327</v>
      </c>
      <c r="C3386" s="5">
        <v>42992</v>
      </c>
      <c r="D3386" s="6">
        <v>2017</v>
      </c>
      <c r="E3386" s="5" t="s">
        <v>111</v>
      </c>
      <c r="F3386" s="7">
        <v>14</v>
      </c>
      <c r="G3386" t="s">
        <v>67</v>
      </c>
      <c r="H3386" t="s">
        <v>25</v>
      </c>
      <c r="I3386" t="s">
        <v>2741</v>
      </c>
      <c r="J3386" t="s">
        <v>27</v>
      </c>
      <c r="K3386" t="s">
        <v>222</v>
      </c>
      <c r="L3386">
        <v>19140</v>
      </c>
      <c r="M3386" t="s">
        <v>2022</v>
      </c>
      <c r="N3386" t="s">
        <v>40</v>
      </c>
      <c r="O3386" t="s">
        <v>71</v>
      </c>
      <c r="P3386" t="s">
        <v>2023</v>
      </c>
      <c r="Q3386" s="8">
        <v>6000</v>
      </c>
      <c r="R3386">
        <v>2</v>
      </c>
      <c r="S3386" s="8">
        <f>Table3[[#This Row],[Harga]]*Table3[[#This Row],[Quantity]]</f>
        <v>12000</v>
      </c>
      <c r="T3386">
        <v>0.7</v>
      </c>
      <c r="U3386" s="8">
        <f>Table3[[#This Row],[Discount]]*Table3[[#This Row],[Revenue]]</f>
        <v>8400</v>
      </c>
      <c r="V3386" s="8">
        <f>Table3[[#This Row],[Revenue]]-Table3[[#This Row],[Total Discount]]</f>
        <v>3600</v>
      </c>
    </row>
    <row r="3387" spans="1:22" x14ac:dyDescent="0.35">
      <c r="A3387">
        <v>3383</v>
      </c>
      <c r="B3387" t="s">
        <v>7328</v>
      </c>
      <c r="C3387" s="5">
        <v>41807</v>
      </c>
      <c r="D3387" s="6">
        <v>2014</v>
      </c>
      <c r="E3387" s="5" t="s">
        <v>34</v>
      </c>
      <c r="F3387" s="7">
        <v>17</v>
      </c>
      <c r="G3387" t="s">
        <v>24</v>
      </c>
      <c r="H3387" t="s">
        <v>25</v>
      </c>
      <c r="I3387" t="s">
        <v>2520</v>
      </c>
      <c r="J3387" t="s">
        <v>27</v>
      </c>
      <c r="K3387" t="s">
        <v>369</v>
      </c>
      <c r="L3387">
        <v>98105</v>
      </c>
      <c r="M3387" t="s">
        <v>2547</v>
      </c>
      <c r="N3387" t="s">
        <v>30</v>
      </c>
      <c r="O3387" t="s">
        <v>55</v>
      </c>
      <c r="P3387" t="s">
        <v>904</v>
      </c>
      <c r="Q3387" s="8">
        <v>9000</v>
      </c>
      <c r="R3387">
        <v>3</v>
      </c>
      <c r="S3387" s="8">
        <f>Table3[[#This Row],[Harga]]*Table3[[#This Row],[Quantity]]</f>
        <v>27000</v>
      </c>
      <c r="T3387">
        <v>0</v>
      </c>
      <c r="U3387" s="8">
        <f>Table3[[#This Row],[Discount]]*Table3[[#This Row],[Revenue]]</f>
        <v>0</v>
      </c>
      <c r="V3387" s="8">
        <f>Table3[[#This Row],[Revenue]]-Table3[[#This Row],[Total Discount]]</f>
        <v>27000</v>
      </c>
    </row>
    <row r="3388" spans="1:22" x14ac:dyDescent="0.35">
      <c r="A3388">
        <v>3384</v>
      </c>
      <c r="B3388" t="s">
        <v>7329</v>
      </c>
      <c r="C3388" s="5">
        <v>43097</v>
      </c>
      <c r="D3388" s="6">
        <v>2017</v>
      </c>
      <c r="E3388" s="5" t="s">
        <v>66</v>
      </c>
      <c r="F3388" s="7">
        <v>28</v>
      </c>
      <c r="G3388" t="s">
        <v>67</v>
      </c>
      <c r="H3388" t="s">
        <v>139</v>
      </c>
      <c r="I3388" t="s">
        <v>3773</v>
      </c>
      <c r="J3388" t="s">
        <v>37</v>
      </c>
      <c r="K3388" t="s">
        <v>38</v>
      </c>
      <c r="L3388">
        <v>61604</v>
      </c>
      <c r="M3388" t="s">
        <v>3653</v>
      </c>
      <c r="N3388" t="s">
        <v>40</v>
      </c>
      <c r="O3388" t="s">
        <v>71</v>
      </c>
      <c r="P3388" t="s">
        <v>3654</v>
      </c>
      <c r="Q3388" s="8">
        <v>2000</v>
      </c>
      <c r="R3388">
        <v>5</v>
      </c>
      <c r="S3388" s="8">
        <f>Table3[[#This Row],[Harga]]*Table3[[#This Row],[Quantity]]</f>
        <v>10000</v>
      </c>
      <c r="T3388">
        <v>0.8</v>
      </c>
      <c r="U3388" s="8">
        <f>Table3[[#This Row],[Discount]]*Table3[[#This Row],[Revenue]]</f>
        <v>8000</v>
      </c>
      <c r="V3388" s="8">
        <f>Table3[[#This Row],[Revenue]]-Table3[[#This Row],[Total Discount]]</f>
        <v>2000</v>
      </c>
    </row>
    <row r="3389" spans="1:22" x14ac:dyDescent="0.35">
      <c r="A3389">
        <v>3385</v>
      </c>
      <c r="B3389" t="s">
        <v>7330</v>
      </c>
      <c r="C3389" s="5">
        <v>43041</v>
      </c>
      <c r="D3389" s="6">
        <v>2017</v>
      </c>
      <c r="E3389" s="5" t="s">
        <v>23</v>
      </c>
      <c r="F3389" s="7">
        <v>2</v>
      </c>
      <c r="G3389" t="s">
        <v>35</v>
      </c>
      <c r="H3389" t="s">
        <v>25</v>
      </c>
      <c r="I3389" t="s">
        <v>2445</v>
      </c>
      <c r="J3389" t="s">
        <v>27</v>
      </c>
      <c r="K3389" t="s">
        <v>38</v>
      </c>
      <c r="L3389">
        <v>90036</v>
      </c>
      <c r="M3389" t="s">
        <v>7170</v>
      </c>
      <c r="N3389" t="s">
        <v>40</v>
      </c>
      <c r="O3389" t="s">
        <v>78</v>
      </c>
      <c r="P3389" t="s">
        <v>7171</v>
      </c>
      <c r="Q3389" s="8">
        <v>34000</v>
      </c>
      <c r="R3389">
        <v>5</v>
      </c>
      <c r="S3389" s="8">
        <f>Table3[[#This Row],[Harga]]*Table3[[#This Row],[Quantity]]</f>
        <v>170000</v>
      </c>
      <c r="T3389">
        <v>0</v>
      </c>
      <c r="U3389" s="8">
        <f>Table3[[#This Row],[Discount]]*Table3[[#This Row],[Revenue]]</f>
        <v>0</v>
      </c>
      <c r="V3389" s="8">
        <f>Table3[[#This Row],[Revenue]]-Table3[[#This Row],[Total Discount]]</f>
        <v>170000</v>
      </c>
    </row>
    <row r="3390" spans="1:22" x14ac:dyDescent="0.35">
      <c r="A3390">
        <v>3386</v>
      </c>
      <c r="B3390" t="s">
        <v>7331</v>
      </c>
      <c r="C3390" s="5">
        <v>42210</v>
      </c>
      <c r="D3390" s="6">
        <v>2015</v>
      </c>
      <c r="E3390" s="5" t="s">
        <v>104</v>
      </c>
      <c r="F3390" s="7">
        <v>25</v>
      </c>
      <c r="G3390" t="s">
        <v>35</v>
      </c>
      <c r="H3390" t="s">
        <v>25</v>
      </c>
      <c r="I3390" t="s">
        <v>2317</v>
      </c>
      <c r="J3390" t="s">
        <v>37</v>
      </c>
      <c r="K3390" t="s">
        <v>141</v>
      </c>
      <c r="L3390">
        <v>36116</v>
      </c>
      <c r="M3390" t="s">
        <v>1733</v>
      </c>
      <c r="N3390" t="s">
        <v>40</v>
      </c>
      <c r="O3390" t="s">
        <v>143</v>
      </c>
      <c r="P3390" t="s">
        <v>1734</v>
      </c>
      <c r="Q3390" s="8">
        <v>22000</v>
      </c>
      <c r="R3390">
        <v>9</v>
      </c>
      <c r="S3390" s="8">
        <f>Table3[[#This Row],[Harga]]*Table3[[#This Row],[Quantity]]</f>
        <v>198000</v>
      </c>
      <c r="T3390">
        <v>0</v>
      </c>
      <c r="U3390" s="8">
        <f>Table3[[#This Row],[Discount]]*Table3[[#This Row],[Revenue]]</f>
        <v>0</v>
      </c>
      <c r="V3390" s="8">
        <f>Table3[[#This Row],[Revenue]]-Table3[[#This Row],[Total Discount]]</f>
        <v>198000</v>
      </c>
    </row>
    <row r="3391" spans="1:22" x14ac:dyDescent="0.35">
      <c r="A3391">
        <v>3387</v>
      </c>
      <c r="B3391" t="s">
        <v>7332</v>
      </c>
      <c r="C3391" s="5">
        <v>42645</v>
      </c>
      <c r="D3391" s="6">
        <v>2016</v>
      </c>
      <c r="E3391" s="5" t="s">
        <v>44</v>
      </c>
      <c r="F3391" s="7">
        <v>2</v>
      </c>
      <c r="G3391" t="s">
        <v>51</v>
      </c>
      <c r="H3391" t="s">
        <v>25</v>
      </c>
      <c r="I3391" t="s">
        <v>3202</v>
      </c>
      <c r="J3391" t="s">
        <v>37</v>
      </c>
      <c r="K3391" t="s">
        <v>227</v>
      </c>
      <c r="L3391">
        <v>47905</v>
      </c>
      <c r="M3391" t="s">
        <v>3986</v>
      </c>
      <c r="N3391" t="s">
        <v>40</v>
      </c>
      <c r="O3391" t="s">
        <v>84</v>
      </c>
      <c r="P3391" t="s">
        <v>3987</v>
      </c>
      <c r="Q3391" s="8">
        <v>82000</v>
      </c>
      <c r="R3391">
        <v>2</v>
      </c>
      <c r="S3391" s="8">
        <f>Table3[[#This Row],[Harga]]*Table3[[#This Row],[Quantity]]</f>
        <v>164000</v>
      </c>
      <c r="T3391">
        <v>0</v>
      </c>
      <c r="U3391" s="8">
        <f>Table3[[#This Row],[Discount]]*Table3[[#This Row],[Revenue]]</f>
        <v>0</v>
      </c>
      <c r="V3391" s="8">
        <f>Table3[[#This Row],[Revenue]]-Table3[[#This Row],[Total Discount]]</f>
        <v>164000</v>
      </c>
    </row>
    <row r="3392" spans="1:22" x14ac:dyDescent="0.35">
      <c r="A3392">
        <v>3388</v>
      </c>
      <c r="B3392" t="s">
        <v>7333</v>
      </c>
      <c r="C3392" s="5">
        <v>42728</v>
      </c>
      <c r="D3392" s="6">
        <v>2016</v>
      </c>
      <c r="E3392" s="5" t="s">
        <v>66</v>
      </c>
      <c r="F3392" s="7">
        <v>24</v>
      </c>
      <c r="G3392" t="s">
        <v>51</v>
      </c>
      <c r="H3392" t="s">
        <v>139</v>
      </c>
      <c r="I3392" t="s">
        <v>2382</v>
      </c>
      <c r="J3392" t="s">
        <v>37</v>
      </c>
      <c r="K3392" t="s">
        <v>46</v>
      </c>
      <c r="L3392">
        <v>10009</v>
      </c>
      <c r="M3392" t="s">
        <v>7098</v>
      </c>
      <c r="N3392" t="s">
        <v>135</v>
      </c>
      <c r="O3392" t="s">
        <v>136</v>
      </c>
      <c r="P3392" t="s">
        <v>7099</v>
      </c>
      <c r="Q3392" s="8">
        <v>159000</v>
      </c>
      <c r="R3392">
        <v>3</v>
      </c>
      <c r="S3392" s="8">
        <f>Table3[[#This Row],[Harga]]*Table3[[#This Row],[Quantity]]</f>
        <v>477000</v>
      </c>
      <c r="T3392">
        <v>0</v>
      </c>
      <c r="U3392" s="8">
        <f>Table3[[#This Row],[Discount]]*Table3[[#This Row],[Revenue]]</f>
        <v>0</v>
      </c>
      <c r="V3392" s="8">
        <f>Table3[[#This Row],[Revenue]]-Table3[[#This Row],[Total Discount]]</f>
        <v>477000</v>
      </c>
    </row>
    <row r="3393" spans="1:22" x14ac:dyDescent="0.35">
      <c r="A3393">
        <v>3389</v>
      </c>
      <c r="B3393" t="s">
        <v>7334</v>
      </c>
      <c r="C3393" s="5">
        <v>42937</v>
      </c>
      <c r="D3393" s="6">
        <v>2017</v>
      </c>
      <c r="E3393" s="5" t="s">
        <v>104</v>
      </c>
      <c r="F3393" s="7">
        <v>21</v>
      </c>
      <c r="G3393" t="s">
        <v>51</v>
      </c>
      <c r="H3393" t="s">
        <v>25</v>
      </c>
      <c r="I3393" t="s">
        <v>5820</v>
      </c>
      <c r="J3393" t="s">
        <v>27</v>
      </c>
      <c r="K3393" t="s">
        <v>329</v>
      </c>
      <c r="L3393">
        <v>10024</v>
      </c>
      <c r="M3393" t="s">
        <v>3495</v>
      </c>
      <c r="N3393" t="s">
        <v>40</v>
      </c>
      <c r="O3393" t="s">
        <v>78</v>
      </c>
      <c r="P3393" t="s">
        <v>3496</v>
      </c>
      <c r="Q3393" s="8">
        <v>18000</v>
      </c>
      <c r="R3393">
        <v>4</v>
      </c>
      <c r="S3393" s="8">
        <f>Table3[[#This Row],[Harga]]*Table3[[#This Row],[Quantity]]</f>
        <v>72000</v>
      </c>
      <c r="T3393">
        <v>0</v>
      </c>
      <c r="U3393" s="8">
        <f>Table3[[#This Row],[Discount]]*Table3[[#This Row],[Revenue]]</f>
        <v>0</v>
      </c>
      <c r="V3393" s="8">
        <f>Table3[[#This Row],[Revenue]]-Table3[[#This Row],[Total Discount]]</f>
        <v>72000</v>
      </c>
    </row>
    <row r="3394" spans="1:22" x14ac:dyDescent="0.35">
      <c r="A3394">
        <v>3390</v>
      </c>
      <c r="B3394" t="s">
        <v>7335</v>
      </c>
      <c r="C3394" s="5">
        <v>42287</v>
      </c>
      <c r="D3394" s="6">
        <v>2015</v>
      </c>
      <c r="E3394" s="5" t="s">
        <v>44</v>
      </c>
      <c r="F3394" s="7">
        <v>10</v>
      </c>
      <c r="G3394" t="s">
        <v>24</v>
      </c>
      <c r="H3394" t="s">
        <v>25</v>
      </c>
      <c r="I3394" t="s">
        <v>1300</v>
      </c>
      <c r="J3394" t="s">
        <v>27</v>
      </c>
      <c r="K3394" t="s">
        <v>188</v>
      </c>
      <c r="L3394">
        <v>60610</v>
      </c>
      <c r="M3394" t="s">
        <v>4501</v>
      </c>
      <c r="N3394" t="s">
        <v>40</v>
      </c>
      <c r="O3394" t="s">
        <v>96</v>
      </c>
      <c r="P3394" t="s">
        <v>4502</v>
      </c>
      <c r="Q3394" s="8">
        <v>19000</v>
      </c>
      <c r="R3394">
        <v>3</v>
      </c>
      <c r="S3394" s="8">
        <f>Table3[[#This Row],[Harga]]*Table3[[#This Row],[Quantity]]</f>
        <v>57000</v>
      </c>
      <c r="T3394">
        <v>0.2</v>
      </c>
      <c r="U3394" s="8">
        <f>Table3[[#This Row],[Discount]]*Table3[[#This Row],[Revenue]]</f>
        <v>11400</v>
      </c>
      <c r="V3394" s="8">
        <f>Table3[[#This Row],[Revenue]]-Table3[[#This Row],[Total Discount]]</f>
        <v>45600</v>
      </c>
    </row>
    <row r="3395" spans="1:22" x14ac:dyDescent="0.35">
      <c r="A3395">
        <v>3391</v>
      </c>
      <c r="B3395" t="s">
        <v>7336</v>
      </c>
      <c r="C3395" s="5">
        <v>42621</v>
      </c>
      <c r="D3395" s="6">
        <v>2016</v>
      </c>
      <c r="E3395" s="5" t="s">
        <v>111</v>
      </c>
      <c r="F3395" s="7">
        <v>8</v>
      </c>
      <c r="G3395" t="s">
        <v>24</v>
      </c>
      <c r="H3395" t="s">
        <v>105</v>
      </c>
      <c r="I3395" t="s">
        <v>1479</v>
      </c>
      <c r="J3395" t="s">
        <v>27</v>
      </c>
      <c r="K3395" t="s">
        <v>133</v>
      </c>
      <c r="L3395">
        <v>92704</v>
      </c>
      <c r="M3395" t="s">
        <v>2305</v>
      </c>
      <c r="N3395" t="s">
        <v>30</v>
      </c>
      <c r="O3395" t="s">
        <v>48</v>
      </c>
      <c r="P3395" t="s">
        <v>2306</v>
      </c>
      <c r="Q3395" s="8">
        <v>913000</v>
      </c>
      <c r="R3395">
        <v>1</v>
      </c>
      <c r="S3395" s="8">
        <f>Table3[[#This Row],[Harga]]*Table3[[#This Row],[Quantity]]</f>
        <v>913000</v>
      </c>
      <c r="T3395">
        <v>0.2</v>
      </c>
      <c r="U3395" s="8">
        <f>Table3[[#This Row],[Discount]]*Table3[[#This Row],[Revenue]]</f>
        <v>182600</v>
      </c>
      <c r="V3395" s="8">
        <f>Table3[[#This Row],[Revenue]]-Table3[[#This Row],[Total Discount]]</f>
        <v>730400</v>
      </c>
    </row>
    <row r="3396" spans="1:22" x14ac:dyDescent="0.35">
      <c r="A3396">
        <v>3392</v>
      </c>
      <c r="B3396" t="s">
        <v>7337</v>
      </c>
      <c r="C3396" s="5">
        <v>42694</v>
      </c>
      <c r="D3396" s="6">
        <v>2016</v>
      </c>
      <c r="E3396" s="5" t="s">
        <v>23</v>
      </c>
      <c r="F3396" s="7">
        <v>20</v>
      </c>
      <c r="G3396" t="s">
        <v>116</v>
      </c>
      <c r="H3396" t="s">
        <v>25</v>
      </c>
      <c r="I3396" t="s">
        <v>3539</v>
      </c>
      <c r="J3396" t="s">
        <v>37</v>
      </c>
      <c r="K3396" t="s">
        <v>69</v>
      </c>
      <c r="L3396">
        <v>90640</v>
      </c>
      <c r="M3396" t="s">
        <v>7338</v>
      </c>
      <c r="N3396" t="s">
        <v>135</v>
      </c>
      <c r="O3396" t="s">
        <v>162</v>
      </c>
      <c r="P3396" t="s">
        <v>7339</v>
      </c>
      <c r="Q3396" s="8">
        <v>28000</v>
      </c>
      <c r="R3396">
        <v>2</v>
      </c>
      <c r="S3396" s="8">
        <f>Table3[[#This Row],[Harga]]*Table3[[#This Row],[Quantity]]</f>
        <v>56000</v>
      </c>
      <c r="T3396">
        <v>0</v>
      </c>
      <c r="U3396" s="8">
        <f>Table3[[#This Row],[Discount]]*Table3[[#This Row],[Revenue]]</f>
        <v>0</v>
      </c>
      <c r="V3396" s="8">
        <f>Table3[[#This Row],[Revenue]]-Table3[[#This Row],[Total Discount]]</f>
        <v>56000</v>
      </c>
    </row>
    <row r="3397" spans="1:22" x14ac:dyDescent="0.35">
      <c r="A3397">
        <v>3393</v>
      </c>
      <c r="B3397" t="s">
        <v>7340</v>
      </c>
      <c r="C3397" s="5">
        <v>43023</v>
      </c>
      <c r="D3397" s="6">
        <v>2017</v>
      </c>
      <c r="E3397" s="5" t="s">
        <v>44</v>
      </c>
      <c r="F3397" s="7">
        <v>15</v>
      </c>
      <c r="G3397" t="s">
        <v>51</v>
      </c>
      <c r="H3397" t="s">
        <v>25</v>
      </c>
      <c r="I3397" t="s">
        <v>1957</v>
      </c>
      <c r="J3397" t="s">
        <v>37</v>
      </c>
      <c r="K3397" t="s">
        <v>76</v>
      </c>
      <c r="L3397">
        <v>91360</v>
      </c>
      <c r="M3397" t="s">
        <v>3219</v>
      </c>
      <c r="N3397" t="s">
        <v>40</v>
      </c>
      <c r="O3397" t="s">
        <v>41</v>
      </c>
      <c r="P3397" t="s">
        <v>3220</v>
      </c>
      <c r="Q3397" s="8">
        <v>123000</v>
      </c>
      <c r="R3397">
        <v>5</v>
      </c>
      <c r="S3397" s="8">
        <f>Table3[[#This Row],[Harga]]*Table3[[#This Row],[Quantity]]</f>
        <v>615000</v>
      </c>
      <c r="T3397">
        <v>0</v>
      </c>
      <c r="U3397" s="8">
        <f>Table3[[#This Row],[Discount]]*Table3[[#This Row],[Revenue]]</f>
        <v>0</v>
      </c>
      <c r="V3397" s="8">
        <f>Table3[[#This Row],[Revenue]]-Table3[[#This Row],[Total Discount]]</f>
        <v>615000</v>
      </c>
    </row>
    <row r="3398" spans="1:22" x14ac:dyDescent="0.35">
      <c r="A3398">
        <v>3394</v>
      </c>
      <c r="B3398" t="s">
        <v>7341</v>
      </c>
      <c r="C3398" s="5">
        <v>42191</v>
      </c>
      <c r="D3398" s="6">
        <v>2015</v>
      </c>
      <c r="E3398" s="5" t="s">
        <v>104</v>
      </c>
      <c r="F3398" s="7">
        <v>6</v>
      </c>
      <c r="G3398" t="s">
        <v>67</v>
      </c>
      <c r="H3398" t="s">
        <v>25</v>
      </c>
      <c r="I3398" t="s">
        <v>2938</v>
      </c>
      <c r="J3398" t="s">
        <v>37</v>
      </c>
      <c r="K3398" t="s">
        <v>369</v>
      </c>
      <c r="L3398">
        <v>8360</v>
      </c>
      <c r="M3398" t="s">
        <v>1893</v>
      </c>
      <c r="N3398" t="s">
        <v>40</v>
      </c>
      <c r="O3398" t="s">
        <v>96</v>
      </c>
      <c r="P3398" t="s">
        <v>1894</v>
      </c>
      <c r="Q3398" s="8">
        <v>20000</v>
      </c>
      <c r="R3398">
        <v>4</v>
      </c>
      <c r="S3398" s="8">
        <f>Table3[[#This Row],[Harga]]*Table3[[#This Row],[Quantity]]</f>
        <v>80000</v>
      </c>
      <c r="T3398">
        <v>0</v>
      </c>
      <c r="U3398" s="8">
        <f>Table3[[#This Row],[Discount]]*Table3[[#This Row],[Revenue]]</f>
        <v>0</v>
      </c>
      <c r="V3398" s="8">
        <f>Table3[[#This Row],[Revenue]]-Table3[[#This Row],[Total Discount]]</f>
        <v>80000</v>
      </c>
    </row>
    <row r="3399" spans="1:22" x14ac:dyDescent="0.35">
      <c r="A3399">
        <v>3395</v>
      </c>
      <c r="B3399" t="s">
        <v>7342</v>
      </c>
      <c r="C3399" s="5">
        <v>42771</v>
      </c>
      <c r="D3399" s="6">
        <v>2017</v>
      </c>
      <c r="E3399" s="5" t="s">
        <v>344</v>
      </c>
      <c r="F3399" s="7">
        <v>5</v>
      </c>
      <c r="G3399" t="s">
        <v>35</v>
      </c>
      <c r="H3399" t="s">
        <v>25</v>
      </c>
      <c r="I3399" t="s">
        <v>4816</v>
      </c>
      <c r="J3399" t="s">
        <v>37</v>
      </c>
      <c r="K3399" t="s">
        <v>253</v>
      </c>
      <c r="L3399">
        <v>90503</v>
      </c>
      <c r="M3399" t="s">
        <v>6345</v>
      </c>
      <c r="N3399" t="s">
        <v>40</v>
      </c>
      <c r="O3399" t="s">
        <v>78</v>
      </c>
      <c r="P3399" t="s">
        <v>6346</v>
      </c>
      <c r="Q3399" s="8">
        <v>1641000</v>
      </c>
      <c r="R3399">
        <v>5</v>
      </c>
      <c r="S3399" s="8">
        <f>Table3[[#This Row],[Harga]]*Table3[[#This Row],[Quantity]]</f>
        <v>8205000</v>
      </c>
      <c r="T3399">
        <v>0</v>
      </c>
      <c r="U3399" s="8">
        <f>Table3[[#This Row],[Discount]]*Table3[[#This Row],[Revenue]]</f>
        <v>0</v>
      </c>
      <c r="V3399" s="8">
        <f>Table3[[#This Row],[Revenue]]-Table3[[#This Row],[Total Discount]]</f>
        <v>8205000</v>
      </c>
    </row>
    <row r="3400" spans="1:22" x14ac:dyDescent="0.35">
      <c r="A3400">
        <v>3396</v>
      </c>
      <c r="B3400" t="s">
        <v>7343</v>
      </c>
      <c r="C3400" s="5">
        <v>42344</v>
      </c>
      <c r="D3400" s="6">
        <v>2015</v>
      </c>
      <c r="E3400" s="5" t="s">
        <v>66</v>
      </c>
      <c r="F3400" s="7">
        <v>6</v>
      </c>
      <c r="G3400" t="s">
        <v>35</v>
      </c>
      <c r="H3400" t="s">
        <v>25</v>
      </c>
      <c r="I3400" t="s">
        <v>2537</v>
      </c>
      <c r="J3400" t="s">
        <v>75</v>
      </c>
      <c r="K3400" t="s">
        <v>38</v>
      </c>
      <c r="L3400">
        <v>45373</v>
      </c>
      <c r="M3400" t="s">
        <v>4049</v>
      </c>
      <c r="N3400" t="s">
        <v>40</v>
      </c>
      <c r="O3400" t="s">
        <v>71</v>
      </c>
      <c r="P3400" t="s">
        <v>4050</v>
      </c>
      <c r="Q3400" s="8">
        <v>50000</v>
      </c>
      <c r="R3400">
        <v>3</v>
      </c>
      <c r="S3400" s="8">
        <f>Table3[[#This Row],[Harga]]*Table3[[#This Row],[Quantity]]</f>
        <v>150000</v>
      </c>
      <c r="T3400">
        <v>0.7</v>
      </c>
      <c r="U3400" s="8">
        <f>Table3[[#This Row],[Discount]]*Table3[[#This Row],[Revenue]]</f>
        <v>105000</v>
      </c>
      <c r="V3400" s="8">
        <f>Table3[[#This Row],[Revenue]]-Table3[[#This Row],[Total Discount]]</f>
        <v>45000</v>
      </c>
    </row>
    <row r="3401" spans="1:22" x14ac:dyDescent="0.35">
      <c r="A3401">
        <v>3397</v>
      </c>
      <c r="B3401" t="s">
        <v>7344</v>
      </c>
      <c r="C3401" s="5">
        <v>42625</v>
      </c>
      <c r="D3401" s="6">
        <v>2016</v>
      </c>
      <c r="E3401" s="5" t="s">
        <v>111</v>
      </c>
      <c r="F3401" s="7">
        <v>12</v>
      </c>
      <c r="G3401" t="s">
        <v>51</v>
      </c>
      <c r="H3401" t="s">
        <v>25</v>
      </c>
      <c r="I3401" t="s">
        <v>1403</v>
      </c>
      <c r="J3401" t="s">
        <v>37</v>
      </c>
      <c r="K3401" t="s">
        <v>519</v>
      </c>
      <c r="L3401">
        <v>22153</v>
      </c>
      <c r="M3401" t="s">
        <v>7345</v>
      </c>
      <c r="N3401" t="s">
        <v>135</v>
      </c>
      <c r="O3401" t="s">
        <v>162</v>
      </c>
      <c r="P3401" t="s">
        <v>7346</v>
      </c>
      <c r="Q3401" s="8">
        <v>21000</v>
      </c>
      <c r="R3401">
        <v>3</v>
      </c>
      <c r="S3401" s="8">
        <f>Table3[[#This Row],[Harga]]*Table3[[#This Row],[Quantity]]</f>
        <v>63000</v>
      </c>
      <c r="T3401">
        <v>0</v>
      </c>
      <c r="U3401" s="8">
        <f>Table3[[#This Row],[Discount]]*Table3[[#This Row],[Revenue]]</f>
        <v>0</v>
      </c>
      <c r="V3401" s="8">
        <f>Table3[[#This Row],[Revenue]]-Table3[[#This Row],[Total Discount]]</f>
        <v>63000</v>
      </c>
    </row>
    <row r="3402" spans="1:22" x14ac:dyDescent="0.35">
      <c r="A3402">
        <v>3398</v>
      </c>
      <c r="B3402" t="s">
        <v>7347</v>
      </c>
      <c r="C3402" s="5">
        <v>41826</v>
      </c>
      <c r="D3402" s="6">
        <v>2014</v>
      </c>
      <c r="E3402" s="5" t="s">
        <v>104</v>
      </c>
      <c r="F3402" s="7">
        <v>6</v>
      </c>
      <c r="G3402" t="s">
        <v>51</v>
      </c>
      <c r="H3402" t="s">
        <v>25</v>
      </c>
      <c r="I3402" t="s">
        <v>3526</v>
      </c>
      <c r="J3402" t="s">
        <v>75</v>
      </c>
      <c r="K3402" t="s">
        <v>218</v>
      </c>
      <c r="L3402">
        <v>92020</v>
      </c>
      <c r="M3402" t="s">
        <v>6805</v>
      </c>
      <c r="N3402" t="s">
        <v>30</v>
      </c>
      <c r="O3402" t="s">
        <v>108</v>
      </c>
      <c r="P3402" t="s">
        <v>6806</v>
      </c>
      <c r="Q3402" s="8">
        <v>240000</v>
      </c>
      <c r="R3402">
        <v>2</v>
      </c>
      <c r="S3402" s="8">
        <f>Table3[[#This Row],[Harga]]*Table3[[#This Row],[Quantity]]</f>
        <v>480000</v>
      </c>
      <c r="T3402">
        <v>0.2</v>
      </c>
      <c r="U3402" s="8">
        <f>Table3[[#This Row],[Discount]]*Table3[[#This Row],[Revenue]]</f>
        <v>96000</v>
      </c>
      <c r="V3402" s="8">
        <f>Table3[[#This Row],[Revenue]]-Table3[[#This Row],[Total Discount]]</f>
        <v>384000</v>
      </c>
    </row>
    <row r="3403" spans="1:22" x14ac:dyDescent="0.35">
      <c r="A3403">
        <v>3399</v>
      </c>
      <c r="B3403" t="s">
        <v>7348</v>
      </c>
      <c r="C3403" s="5">
        <v>42499</v>
      </c>
      <c r="D3403" s="6">
        <v>2016</v>
      </c>
      <c r="E3403" s="5" t="s">
        <v>87</v>
      </c>
      <c r="F3403" s="7">
        <v>9</v>
      </c>
      <c r="G3403" t="s">
        <v>35</v>
      </c>
      <c r="H3403" t="s">
        <v>139</v>
      </c>
      <c r="I3403" t="s">
        <v>3501</v>
      </c>
      <c r="J3403" t="s">
        <v>37</v>
      </c>
      <c r="K3403" t="s">
        <v>38</v>
      </c>
      <c r="L3403">
        <v>90036</v>
      </c>
      <c r="M3403" t="s">
        <v>7349</v>
      </c>
      <c r="N3403" t="s">
        <v>40</v>
      </c>
      <c r="O3403" t="s">
        <v>63</v>
      </c>
      <c r="P3403" t="s">
        <v>7350</v>
      </c>
      <c r="Q3403" s="8">
        <v>33000</v>
      </c>
      <c r="R3403">
        <v>4</v>
      </c>
      <c r="S3403" s="8">
        <f>Table3[[#This Row],[Harga]]*Table3[[#This Row],[Quantity]]</f>
        <v>132000</v>
      </c>
      <c r="T3403">
        <v>0</v>
      </c>
      <c r="U3403" s="8">
        <f>Table3[[#This Row],[Discount]]*Table3[[#This Row],[Revenue]]</f>
        <v>0</v>
      </c>
      <c r="V3403" s="8">
        <f>Table3[[#This Row],[Revenue]]-Table3[[#This Row],[Total Discount]]</f>
        <v>132000</v>
      </c>
    </row>
    <row r="3404" spans="1:22" x14ac:dyDescent="0.35">
      <c r="A3404">
        <v>3400</v>
      </c>
      <c r="B3404" t="s">
        <v>7351</v>
      </c>
      <c r="C3404" s="5">
        <v>42569</v>
      </c>
      <c r="D3404" s="6">
        <v>2016</v>
      </c>
      <c r="E3404" s="5" t="s">
        <v>104</v>
      </c>
      <c r="F3404" s="7">
        <v>18</v>
      </c>
      <c r="G3404" t="s">
        <v>51</v>
      </c>
      <c r="H3404" t="s">
        <v>25</v>
      </c>
      <c r="I3404" t="s">
        <v>391</v>
      </c>
      <c r="J3404" t="s">
        <v>27</v>
      </c>
      <c r="K3404" t="s">
        <v>324</v>
      </c>
      <c r="L3404">
        <v>85023</v>
      </c>
      <c r="M3404" t="s">
        <v>6301</v>
      </c>
      <c r="N3404" t="s">
        <v>135</v>
      </c>
      <c r="O3404" t="s">
        <v>136</v>
      </c>
      <c r="P3404" t="s">
        <v>6302</v>
      </c>
      <c r="Q3404" s="8">
        <v>168000</v>
      </c>
      <c r="R3404">
        <v>1</v>
      </c>
      <c r="S3404" s="8">
        <f>Table3[[#This Row],[Harga]]*Table3[[#This Row],[Quantity]]</f>
        <v>168000</v>
      </c>
      <c r="T3404">
        <v>0.2</v>
      </c>
      <c r="U3404" s="8">
        <f>Table3[[#This Row],[Discount]]*Table3[[#This Row],[Revenue]]</f>
        <v>33600</v>
      </c>
      <c r="V3404" s="8">
        <f>Table3[[#This Row],[Revenue]]-Table3[[#This Row],[Total Discount]]</f>
        <v>134400</v>
      </c>
    </row>
    <row r="3405" spans="1:22" x14ac:dyDescent="0.35">
      <c r="A3405">
        <v>3401</v>
      </c>
      <c r="B3405" t="s">
        <v>7352</v>
      </c>
      <c r="C3405" s="5">
        <v>42539</v>
      </c>
      <c r="D3405" s="6">
        <v>2016</v>
      </c>
      <c r="E3405" s="5" t="s">
        <v>34</v>
      </c>
      <c r="F3405" s="7">
        <v>18</v>
      </c>
      <c r="G3405" t="s">
        <v>35</v>
      </c>
      <c r="H3405" t="s">
        <v>25</v>
      </c>
      <c r="I3405" t="s">
        <v>3400</v>
      </c>
      <c r="J3405" t="s">
        <v>27</v>
      </c>
      <c r="K3405" t="s">
        <v>193</v>
      </c>
      <c r="L3405">
        <v>60423</v>
      </c>
      <c r="M3405" t="s">
        <v>7353</v>
      </c>
      <c r="N3405" t="s">
        <v>40</v>
      </c>
      <c r="O3405" t="s">
        <v>63</v>
      </c>
      <c r="P3405" t="s">
        <v>7354</v>
      </c>
      <c r="Q3405" s="8">
        <v>77000</v>
      </c>
      <c r="R3405">
        <v>2</v>
      </c>
      <c r="S3405" s="8">
        <f>Table3[[#This Row],[Harga]]*Table3[[#This Row],[Quantity]]</f>
        <v>154000</v>
      </c>
      <c r="T3405">
        <v>0.2</v>
      </c>
      <c r="U3405" s="8">
        <f>Table3[[#This Row],[Discount]]*Table3[[#This Row],[Revenue]]</f>
        <v>30800</v>
      </c>
      <c r="V3405" s="8">
        <f>Table3[[#This Row],[Revenue]]-Table3[[#This Row],[Total Discount]]</f>
        <v>123200</v>
      </c>
    </row>
    <row r="3406" spans="1:22" x14ac:dyDescent="0.35">
      <c r="A3406">
        <v>3402</v>
      </c>
      <c r="B3406" t="s">
        <v>7355</v>
      </c>
      <c r="C3406" s="5">
        <v>41749</v>
      </c>
      <c r="D3406" s="6">
        <v>2014</v>
      </c>
      <c r="E3406" s="5" t="s">
        <v>58</v>
      </c>
      <c r="F3406" s="7">
        <v>20</v>
      </c>
      <c r="G3406" t="s">
        <v>51</v>
      </c>
      <c r="H3406" t="s">
        <v>25</v>
      </c>
      <c r="I3406" t="s">
        <v>2982</v>
      </c>
      <c r="J3406" t="s">
        <v>27</v>
      </c>
      <c r="K3406" t="s">
        <v>651</v>
      </c>
      <c r="L3406">
        <v>90045</v>
      </c>
      <c r="M3406" t="s">
        <v>4138</v>
      </c>
      <c r="N3406" t="s">
        <v>30</v>
      </c>
      <c r="O3406" t="s">
        <v>55</v>
      </c>
      <c r="P3406" t="s">
        <v>4139</v>
      </c>
      <c r="Q3406" s="8">
        <v>15000</v>
      </c>
      <c r="R3406">
        <v>4</v>
      </c>
      <c r="S3406" s="8">
        <f>Table3[[#This Row],[Harga]]*Table3[[#This Row],[Quantity]]</f>
        <v>60000</v>
      </c>
      <c r="T3406">
        <v>0</v>
      </c>
      <c r="U3406" s="8">
        <f>Table3[[#This Row],[Discount]]*Table3[[#This Row],[Revenue]]</f>
        <v>0</v>
      </c>
      <c r="V3406" s="8">
        <f>Table3[[#This Row],[Revenue]]-Table3[[#This Row],[Total Discount]]</f>
        <v>60000</v>
      </c>
    </row>
    <row r="3407" spans="1:22" x14ac:dyDescent="0.35">
      <c r="A3407">
        <v>3403</v>
      </c>
      <c r="B3407" t="s">
        <v>7356</v>
      </c>
      <c r="C3407" s="5">
        <v>42377</v>
      </c>
      <c r="D3407" s="6">
        <v>2016</v>
      </c>
      <c r="E3407" s="5" t="s">
        <v>115</v>
      </c>
      <c r="F3407" s="7">
        <v>8</v>
      </c>
      <c r="G3407" t="s">
        <v>24</v>
      </c>
      <c r="H3407" t="s">
        <v>25</v>
      </c>
      <c r="I3407" t="s">
        <v>4702</v>
      </c>
      <c r="J3407" t="s">
        <v>37</v>
      </c>
      <c r="K3407" t="s">
        <v>53</v>
      </c>
      <c r="L3407">
        <v>53132</v>
      </c>
      <c r="M3407" t="s">
        <v>3573</v>
      </c>
      <c r="N3407" t="s">
        <v>30</v>
      </c>
      <c r="O3407" t="s">
        <v>31</v>
      </c>
      <c r="P3407" t="s">
        <v>3574</v>
      </c>
      <c r="Q3407" s="8">
        <v>1553000</v>
      </c>
      <c r="R3407">
        <v>6</v>
      </c>
      <c r="S3407" s="8">
        <f>Table3[[#This Row],[Harga]]*Table3[[#This Row],[Quantity]]</f>
        <v>9318000</v>
      </c>
      <c r="T3407">
        <v>0</v>
      </c>
      <c r="U3407" s="8">
        <f>Table3[[#This Row],[Discount]]*Table3[[#This Row],[Revenue]]</f>
        <v>0</v>
      </c>
      <c r="V3407" s="8">
        <f>Table3[[#This Row],[Revenue]]-Table3[[#This Row],[Total Discount]]</f>
        <v>9318000</v>
      </c>
    </row>
    <row r="3408" spans="1:22" x14ac:dyDescent="0.35">
      <c r="A3408">
        <v>3404</v>
      </c>
      <c r="B3408" t="s">
        <v>7357</v>
      </c>
      <c r="C3408" s="5">
        <v>43092</v>
      </c>
      <c r="D3408" s="6">
        <v>2017</v>
      </c>
      <c r="E3408" s="5" t="s">
        <v>66</v>
      </c>
      <c r="F3408" s="7">
        <v>23</v>
      </c>
      <c r="G3408" t="s">
        <v>67</v>
      </c>
      <c r="H3408" t="s">
        <v>139</v>
      </c>
      <c r="I3408" t="s">
        <v>5837</v>
      </c>
      <c r="J3408" t="s">
        <v>37</v>
      </c>
      <c r="K3408" t="s">
        <v>89</v>
      </c>
      <c r="L3408">
        <v>72209</v>
      </c>
      <c r="M3408" t="s">
        <v>452</v>
      </c>
      <c r="N3408" t="s">
        <v>40</v>
      </c>
      <c r="O3408" t="s">
        <v>84</v>
      </c>
      <c r="P3408" t="s">
        <v>453</v>
      </c>
      <c r="Q3408" s="8">
        <v>38000</v>
      </c>
      <c r="R3408">
        <v>4</v>
      </c>
      <c r="S3408" s="8">
        <f>Table3[[#This Row],[Harga]]*Table3[[#This Row],[Quantity]]</f>
        <v>152000</v>
      </c>
      <c r="T3408">
        <v>0</v>
      </c>
      <c r="U3408" s="8">
        <f>Table3[[#This Row],[Discount]]*Table3[[#This Row],[Revenue]]</f>
        <v>0</v>
      </c>
      <c r="V3408" s="8">
        <f>Table3[[#This Row],[Revenue]]-Table3[[#This Row],[Total Discount]]</f>
        <v>152000</v>
      </c>
    </row>
    <row r="3409" spans="1:22" x14ac:dyDescent="0.35">
      <c r="A3409">
        <v>3405</v>
      </c>
      <c r="B3409" t="s">
        <v>7358</v>
      </c>
      <c r="C3409" s="5">
        <v>42842</v>
      </c>
      <c r="D3409" s="6">
        <v>2017</v>
      </c>
      <c r="E3409" s="5" t="s">
        <v>58</v>
      </c>
      <c r="F3409" s="7">
        <v>17</v>
      </c>
      <c r="G3409" t="s">
        <v>24</v>
      </c>
      <c r="H3409" t="s">
        <v>25</v>
      </c>
      <c r="I3409" t="s">
        <v>2741</v>
      </c>
      <c r="J3409" t="s">
        <v>27</v>
      </c>
      <c r="K3409" t="s">
        <v>369</v>
      </c>
      <c r="L3409">
        <v>90008</v>
      </c>
      <c r="M3409" t="s">
        <v>4467</v>
      </c>
      <c r="N3409" t="s">
        <v>40</v>
      </c>
      <c r="O3409" t="s">
        <v>63</v>
      </c>
      <c r="P3409" t="s">
        <v>4468</v>
      </c>
      <c r="Q3409" s="8">
        <v>19000</v>
      </c>
      <c r="R3409">
        <v>3</v>
      </c>
      <c r="S3409" s="8">
        <f>Table3[[#This Row],[Harga]]*Table3[[#This Row],[Quantity]]</f>
        <v>57000</v>
      </c>
      <c r="T3409">
        <v>0</v>
      </c>
      <c r="U3409" s="8">
        <f>Table3[[#This Row],[Discount]]*Table3[[#This Row],[Revenue]]</f>
        <v>0</v>
      </c>
      <c r="V3409" s="8">
        <f>Table3[[#This Row],[Revenue]]-Table3[[#This Row],[Total Discount]]</f>
        <v>57000</v>
      </c>
    </row>
    <row r="3410" spans="1:22" x14ac:dyDescent="0.35">
      <c r="A3410">
        <v>3406</v>
      </c>
      <c r="B3410" t="s">
        <v>7359</v>
      </c>
      <c r="C3410" s="5">
        <v>43070</v>
      </c>
      <c r="D3410" s="6">
        <v>2017</v>
      </c>
      <c r="E3410" s="5" t="s">
        <v>66</v>
      </c>
      <c r="F3410" s="7">
        <v>1</v>
      </c>
      <c r="G3410" t="s">
        <v>51</v>
      </c>
      <c r="H3410" t="s">
        <v>139</v>
      </c>
      <c r="I3410" t="s">
        <v>970</v>
      </c>
      <c r="J3410" t="s">
        <v>37</v>
      </c>
      <c r="K3410" t="s">
        <v>127</v>
      </c>
      <c r="L3410">
        <v>78207</v>
      </c>
      <c r="M3410" t="s">
        <v>7360</v>
      </c>
      <c r="N3410" t="s">
        <v>40</v>
      </c>
      <c r="O3410" t="s">
        <v>63</v>
      </c>
      <c r="P3410" t="s">
        <v>7361</v>
      </c>
      <c r="Q3410" s="8">
        <v>11000</v>
      </c>
      <c r="R3410">
        <v>2</v>
      </c>
      <c r="S3410" s="8">
        <f>Table3[[#This Row],[Harga]]*Table3[[#This Row],[Quantity]]</f>
        <v>22000</v>
      </c>
      <c r="T3410">
        <v>0.2</v>
      </c>
      <c r="U3410" s="8">
        <f>Table3[[#This Row],[Discount]]*Table3[[#This Row],[Revenue]]</f>
        <v>4400</v>
      </c>
      <c r="V3410" s="8">
        <f>Table3[[#This Row],[Revenue]]-Table3[[#This Row],[Total Discount]]</f>
        <v>17600</v>
      </c>
    </row>
    <row r="3411" spans="1:22" x14ac:dyDescent="0.35">
      <c r="A3411">
        <v>3407</v>
      </c>
      <c r="B3411" t="s">
        <v>7362</v>
      </c>
      <c r="C3411" s="5">
        <v>42603</v>
      </c>
      <c r="D3411" s="6">
        <v>2016</v>
      </c>
      <c r="E3411" s="5" t="s">
        <v>93</v>
      </c>
      <c r="F3411" s="7">
        <v>21</v>
      </c>
      <c r="G3411" t="s">
        <v>35</v>
      </c>
      <c r="H3411" t="s">
        <v>25</v>
      </c>
      <c r="I3411" t="s">
        <v>3063</v>
      </c>
      <c r="J3411" t="s">
        <v>37</v>
      </c>
      <c r="K3411" t="s">
        <v>193</v>
      </c>
      <c r="L3411">
        <v>90004</v>
      </c>
      <c r="M3411" t="s">
        <v>4458</v>
      </c>
      <c r="N3411" t="s">
        <v>40</v>
      </c>
      <c r="O3411" t="s">
        <v>71</v>
      </c>
      <c r="P3411" t="s">
        <v>4459</v>
      </c>
      <c r="Q3411" s="8">
        <v>4000</v>
      </c>
      <c r="R3411">
        <v>2</v>
      </c>
      <c r="S3411" s="8">
        <f>Table3[[#This Row],[Harga]]*Table3[[#This Row],[Quantity]]</f>
        <v>8000</v>
      </c>
      <c r="T3411">
        <v>0.2</v>
      </c>
      <c r="U3411" s="8">
        <f>Table3[[#This Row],[Discount]]*Table3[[#This Row],[Revenue]]</f>
        <v>1600</v>
      </c>
      <c r="V3411" s="8">
        <f>Table3[[#This Row],[Revenue]]-Table3[[#This Row],[Total Discount]]</f>
        <v>6400</v>
      </c>
    </row>
    <row r="3412" spans="1:22" x14ac:dyDescent="0.35">
      <c r="A3412">
        <v>3408</v>
      </c>
      <c r="B3412" t="s">
        <v>7363</v>
      </c>
      <c r="C3412" s="5">
        <v>42709</v>
      </c>
      <c r="D3412" s="6">
        <v>2016</v>
      </c>
      <c r="E3412" s="5" t="s">
        <v>66</v>
      </c>
      <c r="F3412" s="7">
        <v>5</v>
      </c>
      <c r="G3412" t="s">
        <v>67</v>
      </c>
      <c r="H3412" t="s">
        <v>131</v>
      </c>
      <c r="I3412" t="s">
        <v>3278</v>
      </c>
      <c r="J3412" t="s">
        <v>37</v>
      </c>
      <c r="K3412" t="s">
        <v>141</v>
      </c>
      <c r="L3412">
        <v>60610</v>
      </c>
      <c r="M3412" t="s">
        <v>1562</v>
      </c>
      <c r="N3412" t="s">
        <v>40</v>
      </c>
      <c r="O3412" t="s">
        <v>41</v>
      </c>
      <c r="P3412" t="s">
        <v>1563</v>
      </c>
      <c r="Q3412" s="8">
        <v>16000</v>
      </c>
      <c r="R3412">
        <v>3</v>
      </c>
      <c r="S3412" s="8">
        <f>Table3[[#This Row],[Harga]]*Table3[[#This Row],[Quantity]]</f>
        <v>48000</v>
      </c>
      <c r="T3412">
        <v>0.2</v>
      </c>
      <c r="U3412" s="8">
        <f>Table3[[#This Row],[Discount]]*Table3[[#This Row],[Revenue]]</f>
        <v>9600</v>
      </c>
      <c r="V3412" s="8">
        <f>Table3[[#This Row],[Revenue]]-Table3[[#This Row],[Total Discount]]</f>
        <v>38400</v>
      </c>
    </row>
    <row r="3413" spans="1:22" x14ac:dyDescent="0.35">
      <c r="A3413">
        <v>3409</v>
      </c>
      <c r="B3413" t="s">
        <v>7364</v>
      </c>
      <c r="C3413" s="5">
        <v>42354</v>
      </c>
      <c r="D3413" s="6">
        <v>2015</v>
      </c>
      <c r="E3413" s="5" t="s">
        <v>66</v>
      </c>
      <c r="F3413" s="7">
        <v>16</v>
      </c>
      <c r="G3413" t="s">
        <v>51</v>
      </c>
      <c r="H3413" t="s">
        <v>139</v>
      </c>
      <c r="I3413" t="s">
        <v>362</v>
      </c>
      <c r="J3413" t="s">
        <v>27</v>
      </c>
      <c r="K3413" t="s">
        <v>500</v>
      </c>
      <c r="L3413">
        <v>98105</v>
      </c>
      <c r="M3413" t="s">
        <v>5587</v>
      </c>
      <c r="N3413" t="s">
        <v>40</v>
      </c>
      <c r="O3413" t="s">
        <v>63</v>
      </c>
      <c r="P3413" t="s">
        <v>5588</v>
      </c>
      <c r="Q3413" s="8">
        <v>25000</v>
      </c>
      <c r="R3413">
        <v>1</v>
      </c>
      <c r="S3413" s="8">
        <f>Table3[[#This Row],[Harga]]*Table3[[#This Row],[Quantity]]</f>
        <v>25000</v>
      </c>
      <c r="T3413">
        <v>0</v>
      </c>
      <c r="U3413" s="8">
        <f>Table3[[#This Row],[Discount]]*Table3[[#This Row],[Revenue]]</f>
        <v>0</v>
      </c>
      <c r="V3413" s="8">
        <f>Table3[[#This Row],[Revenue]]-Table3[[#This Row],[Total Discount]]</f>
        <v>25000</v>
      </c>
    </row>
    <row r="3414" spans="1:22" x14ac:dyDescent="0.35">
      <c r="A3414">
        <v>3410</v>
      </c>
      <c r="B3414" t="s">
        <v>7365</v>
      </c>
      <c r="C3414" s="5">
        <v>41929</v>
      </c>
      <c r="D3414" s="6">
        <v>2014</v>
      </c>
      <c r="E3414" s="5" t="s">
        <v>44</v>
      </c>
      <c r="F3414" s="7">
        <v>17</v>
      </c>
      <c r="G3414" t="s">
        <v>35</v>
      </c>
      <c r="H3414" t="s">
        <v>25</v>
      </c>
      <c r="I3414" t="s">
        <v>122</v>
      </c>
      <c r="J3414" t="s">
        <v>27</v>
      </c>
      <c r="K3414" t="s">
        <v>283</v>
      </c>
      <c r="L3414">
        <v>77705</v>
      </c>
      <c r="M3414" t="s">
        <v>2775</v>
      </c>
      <c r="N3414" t="s">
        <v>40</v>
      </c>
      <c r="O3414" t="s">
        <v>71</v>
      </c>
      <c r="P3414" t="s">
        <v>2776</v>
      </c>
      <c r="Q3414" s="8">
        <v>10000</v>
      </c>
      <c r="R3414">
        <v>5</v>
      </c>
      <c r="S3414" s="8">
        <f>Table3[[#This Row],[Harga]]*Table3[[#This Row],[Quantity]]</f>
        <v>50000</v>
      </c>
      <c r="T3414">
        <v>0.8</v>
      </c>
      <c r="U3414" s="8">
        <f>Table3[[#This Row],[Discount]]*Table3[[#This Row],[Revenue]]</f>
        <v>40000</v>
      </c>
      <c r="V3414" s="8">
        <f>Table3[[#This Row],[Revenue]]-Table3[[#This Row],[Total Discount]]</f>
        <v>10000</v>
      </c>
    </row>
    <row r="3415" spans="1:22" x14ac:dyDescent="0.35">
      <c r="A3415">
        <v>3411</v>
      </c>
      <c r="B3415" t="s">
        <v>7366</v>
      </c>
      <c r="C3415" s="5">
        <v>42618</v>
      </c>
      <c r="D3415" s="6">
        <v>2016</v>
      </c>
      <c r="E3415" s="5" t="s">
        <v>111</v>
      </c>
      <c r="F3415" s="7">
        <v>5</v>
      </c>
      <c r="G3415" t="s">
        <v>51</v>
      </c>
      <c r="H3415" t="s">
        <v>25</v>
      </c>
      <c r="I3415" t="s">
        <v>2378</v>
      </c>
      <c r="J3415" t="s">
        <v>27</v>
      </c>
      <c r="K3415" t="s">
        <v>38</v>
      </c>
      <c r="L3415">
        <v>23320</v>
      </c>
      <c r="M3415" t="s">
        <v>6616</v>
      </c>
      <c r="N3415" t="s">
        <v>40</v>
      </c>
      <c r="O3415" t="s">
        <v>41</v>
      </c>
      <c r="P3415" t="s">
        <v>6617</v>
      </c>
      <c r="Q3415" s="8">
        <v>61000</v>
      </c>
      <c r="R3415">
        <v>2</v>
      </c>
      <c r="S3415" s="8">
        <f>Table3[[#This Row],[Harga]]*Table3[[#This Row],[Quantity]]</f>
        <v>122000</v>
      </c>
      <c r="T3415">
        <v>0</v>
      </c>
      <c r="U3415" s="8">
        <f>Table3[[#This Row],[Discount]]*Table3[[#This Row],[Revenue]]</f>
        <v>0</v>
      </c>
      <c r="V3415" s="8">
        <f>Table3[[#This Row],[Revenue]]-Table3[[#This Row],[Total Discount]]</f>
        <v>122000</v>
      </c>
    </row>
    <row r="3416" spans="1:22" x14ac:dyDescent="0.35">
      <c r="A3416">
        <v>3412</v>
      </c>
      <c r="B3416" t="s">
        <v>7367</v>
      </c>
      <c r="C3416" s="5">
        <v>42292</v>
      </c>
      <c r="D3416" s="6">
        <v>2015</v>
      </c>
      <c r="E3416" s="5" t="s">
        <v>44</v>
      </c>
      <c r="F3416" s="7">
        <v>15</v>
      </c>
      <c r="G3416" t="s">
        <v>67</v>
      </c>
      <c r="H3416" t="s">
        <v>139</v>
      </c>
      <c r="I3416" t="s">
        <v>26</v>
      </c>
      <c r="J3416" t="s">
        <v>27</v>
      </c>
      <c r="K3416" t="s">
        <v>133</v>
      </c>
      <c r="L3416">
        <v>75217</v>
      </c>
      <c r="M3416" t="s">
        <v>2013</v>
      </c>
      <c r="N3416" t="s">
        <v>30</v>
      </c>
      <c r="O3416" t="s">
        <v>55</v>
      </c>
      <c r="P3416" t="s">
        <v>2014</v>
      </c>
      <c r="Q3416" s="8">
        <v>110000</v>
      </c>
      <c r="R3416">
        <v>6</v>
      </c>
      <c r="S3416" s="8">
        <f>Table3[[#This Row],[Harga]]*Table3[[#This Row],[Quantity]]</f>
        <v>660000</v>
      </c>
      <c r="T3416">
        <v>0.6</v>
      </c>
      <c r="U3416" s="8">
        <f>Table3[[#This Row],[Discount]]*Table3[[#This Row],[Revenue]]</f>
        <v>396000</v>
      </c>
      <c r="V3416" s="8">
        <f>Table3[[#This Row],[Revenue]]-Table3[[#This Row],[Total Discount]]</f>
        <v>264000</v>
      </c>
    </row>
    <row r="3417" spans="1:22" x14ac:dyDescent="0.35">
      <c r="A3417">
        <v>3413</v>
      </c>
      <c r="B3417" t="s">
        <v>7368</v>
      </c>
      <c r="C3417" s="5">
        <v>42339</v>
      </c>
      <c r="D3417" s="6">
        <v>2015</v>
      </c>
      <c r="E3417" s="5" t="s">
        <v>66</v>
      </c>
      <c r="F3417" s="7">
        <v>1</v>
      </c>
      <c r="G3417" t="s">
        <v>67</v>
      </c>
      <c r="H3417" t="s">
        <v>25</v>
      </c>
      <c r="I3417" t="s">
        <v>377</v>
      </c>
      <c r="J3417" t="s">
        <v>75</v>
      </c>
      <c r="K3417" t="s">
        <v>113</v>
      </c>
      <c r="L3417">
        <v>98105</v>
      </c>
      <c r="M3417" t="s">
        <v>1231</v>
      </c>
      <c r="N3417" t="s">
        <v>30</v>
      </c>
      <c r="O3417" t="s">
        <v>108</v>
      </c>
      <c r="P3417" t="s">
        <v>1232</v>
      </c>
      <c r="Q3417" s="8">
        <v>702000</v>
      </c>
      <c r="R3417">
        <v>5</v>
      </c>
      <c r="S3417" s="8">
        <f>Table3[[#This Row],[Harga]]*Table3[[#This Row],[Quantity]]</f>
        <v>3510000</v>
      </c>
      <c r="T3417">
        <v>0.2</v>
      </c>
      <c r="U3417" s="8">
        <f>Table3[[#This Row],[Discount]]*Table3[[#This Row],[Revenue]]</f>
        <v>702000</v>
      </c>
      <c r="V3417" s="8">
        <f>Table3[[#This Row],[Revenue]]-Table3[[#This Row],[Total Discount]]</f>
        <v>2808000</v>
      </c>
    </row>
    <row r="3418" spans="1:22" x14ac:dyDescent="0.35">
      <c r="A3418">
        <v>3414</v>
      </c>
      <c r="B3418" t="s">
        <v>7369</v>
      </c>
      <c r="C3418" s="5">
        <v>42155</v>
      </c>
      <c r="D3418" s="6">
        <v>2015</v>
      </c>
      <c r="E3418" s="5" t="s">
        <v>87</v>
      </c>
      <c r="F3418" s="7">
        <v>31</v>
      </c>
      <c r="G3418" t="s">
        <v>51</v>
      </c>
      <c r="H3418" t="s">
        <v>139</v>
      </c>
      <c r="I3418" t="s">
        <v>1055</v>
      </c>
      <c r="J3418" t="s">
        <v>27</v>
      </c>
      <c r="K3418" t="s">
        <v>545</v>
      </c>
      <c r="L3418">
        <v>55407</v>
      </c>
      <c r="M3418" t="s">
        <v>7370</v>
      </c>
      <c r="N3418" t="s">
        <v>30</v>
      </c>
      <c r="O3418" t="s">
        <v>108</v>
      </c>
      <c r="P3418" t="s">
        <v>7371</v>
      </c>
      <c r="Q3418" s="8">
        <v>2568000</v>
      </c>
      <c r="R3418">
        <v>8</v>
      </c>
      <c r="S3418" s="8">
        <f>Table3[[#This Row],[Harga]]*Table3[[#This Row],[Quantity]]</f>
        <v>20544000</v>
      </c>
      <c r="T3418">
        <v>0</v>
      </c>
      <c r="U3418" s="8">
        <f>Table3[[#This Row],[Discount]]*Table3[[#This Row],[Revenue]]</f>
        <v>0</v>
      </c>
      <c r="V3418" s="8">
        <f>Table3[[#This Row],[Revenue]]-Table3[[#This Row],[Total Discount]]</f>
        <v>20544000</v>
      </c>
    </row>
    <row r="3419" spans="1:22" x14ac:dyDescent="0.35">
      <c r="A3419">
        <v>3415</v>
      </c>
      <c r="B3419" t="s">
        <v>7372</v>
      </c>
      <c r="C3419" s="5">
        <v>42988</v>
      </c>
      <c r="D3419" s="6">
        <v>2017</v>
      </c>
      <c r="E3419" s="5" t="s">
        <v>111</v>
      </c>
      <c r="F3419" s="7">
        <v>10</v>
      </c>
      <c r="G3419" t="s">
        <v>116</v>
      </c>
      <c r="H3419" t="s">
        <v>25</v>
      </c>
      <c r="I3419" t="s">
        <v>2342</v>
      </c>
      <c r="J3419" t="s">
        <v>27</v>
      </c>
      <c r="K3419" t="s">
        <v>53</v>
      </c>
      <c r="L3419">
        <v>45503</v>
      </c>
      <c r="M3419" t="s">
        <v>296</v>
      </c>
      <c r="N3419" t="s">
        <v>135</v>
      </c>
      <c r="O3419" t="s">
        <v>162</v>
      </c>
      <c r="P3419" t="s">
        <v>297</v>
      </c>
      <c r="Q3419" s="8">
        <v>75000</v>
      </c>
      <c r="R3419">
        <v>4</v>
      </c>
      <c r="S3419" s="8">
        <f>Table3[[#This Row],[Harga]]*Table3[[#This Row],[Quantity]]</f>
        <v>300000</v>
      </c>
      <c r="T3419">
        <v>0.2</v>
      </c>
      <c r="U3419" s="8">
        <f>Table3[[#This Row],[Discount]]*Table3[[#This Row],[Revenue]]</f>
        <v>60000</v>
      </c>
      <c r="V3419" s="8">
        <f>Table3[[#This Row],[Revenue]]-Table3[[#This Row],[Total Discount]]</f>
        <v>240000</v>
      </c>
    </row>
    <row r="3420" spans="1:22" x14ac:dyDescent="0.35">
      <c r="A3420">
        <v>3416</v>
      </c>
      <c r="B3420" t="s">
        <v>7373</v>
      </c>
      <c r="C3420" s="5">
        <v>42850</v>
      </c>
      <c r="D3420" s="6">
        <v>2017</v>
      </c>
      <c r="E3420" s="5" t="s">
        <v>58</v>
      </c>
      <c r="F3420" s="7">
        <v>25</v>
      </c>
      <c r="G3420" t="s">
        <v>67</v>
      </c>
      <c r="H3420" t="s">
        <v>139</v>
      </c>
      <c r="I3420" t="s">
        <v>1601</v>
      </c>
      <c r="J3420" t="s">
        <v>27</v>
      </c>
      <c r="K3420" t="s">
        <v>76</v>
      </c>
      <c r="L3420">
        <v>90032</v>
      </c>
      <c r="M3420" t="s">
        <v>209</v>
      </c>
      <c r="N3420" t="s">
        <v>40</v>
      </c>
      <c r="O3420" t="s">
        <v>63</v>
      </c>
      <c r="P3420" t="s">
        <v>210</v>
      </c>
      <c r="Q3420" s="8">
        <v>20000</v>
      </c>
      <c r="R3420">
        <v>3</v>
      </c>
      <c r="S3420" s="8">
        <f>Table3[[#This Row],[Harga]]*Table3[[#This Row],[Quantity]]</f>
        <v>60000</v>
      </c>
      <c r="T3420">
        <v>0</v>
      </c>
      <c r="U3420" s="8">
        <f>Table3[[#This Row],[Discount]]*Table3[[#This Row],[Revenue]]</f>
        <v>0</v>
      </c>
      <c r="V3420" s="8">
        <f>Table3[[#This Row],[Revenue]]-Table3[[#This Row],[Total Discount]]</f>
        <v>60000</v>
      </c>
    </row>
    <row r="3421" spans="1:22" x14ac:dyDescent="0.35">
      <c r="A3421">
        <v>3417</v>
      </c>
      <c r="B3421" t="s">
        <v>7374</v>
      </c>
      <c r="C3421" s="5">
        <v>42996</v>
      </c>
      <c r="D3421" s="6">
        <v>2017</v>
      </c>
      <c r="E3421" s="5" t="s">
        <v>111</v>
      </c>
      <c r="F3421" s="7">
        <v>18</v>
      </c>
      <c r="G3421" t="s">
        <v>51</v>
      </c>
      <c r="H3421" t="s">
        <v>25</v>
      </c>
      <c r="I3421" t="s">
        <v>785</v>
      </c>
      <c r="J3421" t="s">
        <v>37</v>
      </c>
      <c r="K3421" t="s">
        <v>100</v>
      </c>
      <c r="L3421">
        <v>31907</v>
      </c>
      <c r="M3421" t="s">
        <v>1527</v>
      </c>
      <c r="N3421" t="s">
        <v>135</v>
      </c>
      <c r="O3421" t="s">
        <v>136</v>
      </c>
      <c r="P3421" t="s">
        <v>1528</v>
      </c>
      <c r="Q3421" s="8">
        <v>84000</v>
      </c>
      <c r="R3421">
        <v>8</v>
      </c>
      <c r="S3421" s="8">
        <f>Table3[[#This Row],[Harga]]*Table3[[#This Row],[Quantity]]</f>
        <v>672000</v>
      </c>
      <c r="T3421">
        <v>0</v>
      </c>
      <c r="U3421" s="8">
        <f>Table3[[#This Row],[Discount]]*Table3[[#This Row],[Revenue]]</f>
        <v>0</v>
      </c>
      <c r="V3421" s="8">
        <f>Table3[[#This Row],[Revenue]]-Table3[[#This Row],[Total Discount]]</f>
        <v>672000</v>
      </c>
    </row>
    <row r="3422" spans="1:22" x14ac:dyDescent="0.35">
      <c r="A3422">
        <v>3418</v>
      </c>
      <c r="B3422" t="s">
        <v>7375</v>
      </c>
      <c r="C3422" s="5">
        <v>42965</v>
      </c>
      <c r="D3422" s="6">
        <v>2017</v>
      </c>
      <c r="E3422" s="5" t="s">
        <v>93</v>
      </c>
      <c r="F3422" s="7">
        <v>18</v>
      </c>
      <c r="G3422" t="s">
        <v>51</v>
      </c>
      <c r="H3422" t="s">
        <v>25</v>
      </c>
      <c r="I3422" t="s">
        <v>1133</v>
      </c>
      <c r="J3422" t="s">
        <v>27</v>
      </c>
      <c r="K3422" t="s">
        <v>100</v>
      </c>
      <c r="L3422">
        <v>44107</v>
      </c>
      <c r="M3422" t="s">
        <v>3179</v>
      </c>
      <c r="N3422" t="s">
        <v>40</v>
      </c>
      <c r="O3422" t="s">
        <v>71</v>
      </c>
      <c r="P3422" t="s">
        <v>3180</v>
      </c>
      <c r="Q3422" s="8">
        <v>58000</v>
      </c>
      <c r="R3422">
        <v>3</v>
      </c>
      <c r="S3422" s="8">
        <f>Table3[[#This Row],[Harga]]*Table3[[#This Row],[Quantity]]</f>
        <v>174000</v>
      </c>
      <c r="T3422">
        <v>0.7</v>
      </c>
      <c r="U3422" s="8">
        <f>Table3[[#This Row],[Discount]]*Table3[[#This Row],[Revenue]]</f>
        <v>121799.99999999999</v>
      </c>
      <c r="V3422" s="8">
        <f>Table3[[#This Row],[Revenue]]-Table3[[#This Row],[Total Discount]]</f>
        <v>52200.000000000015</v>
      </c>
    </row>
    <row r="3423" spans="1:22" x14ac:dyDescent="0.35">
      <c r="A3423">
        <v>3419</v>
      </c>
      <c r="B3423" t="s">
        <v>7376</v>
      </c>
      <c r="C3423" s="5">
        <v>42148</v>
      </c>
      <c r="D3423" s="6">
        <v>2015</v>
      </c>
      <c r="E3423" s="5" t="s">
        <v>87</v>
      </c>
      <c r="F3423" s="7">
        <v>24</v>
      </c>
      <c r="G3423" t="s">
        <v>35</v>
      </c>
      <c r="H3423" t="s">
        <v>25</v>
      </c>
      <c r="I3423" t="s">
        <v>5609</v>
      </c>
      <c r="J3423" t="s">
        <v>27</v>
      </c>
      <c r="K3423" t="s">
        <v>46</v>
      </c>
      <c r="L3423">
        <v>60540</v>
      </c>
      <c r="M3423" t="s">
        <v>2271</v>
      </c>
      <c r="N3423" t="s">
        <v>30</v>
      </c>
      <c r="O3423" t="s">
        <v>108</v>
      </c>
      <c r="P3423" t="s">
        <v>2272</v>
      </c>
      <c r="Q3423" s="8">
        <v>259000</v>
      </c>
      <c r="R3423">
        <v>7</v>
      </c>
      <c r="S3423" s="8">
        <f>Table3[[#This Row],[Harga]]*Table3[[#This Row],[Quantity]]</f>
        <v>1813000</v>
      </c>
      <c r="T3423">
        <v>0.3</v>
      </c>
      <c r="U3423" s="8">
        <f>Table3[[#This Row],[Discount]]*Table3[[#This Row],[Revenue]]</f>
        <v>543900</v>
      </c>
      <c r="V3423" s="8">
        <f>Table3[[#This Row],[Revenue]]-Table3[[#This Row],[Total Discount]]</f>
        <v>1269100</v>
      </c>
    </row>
    <row r="3424" spans="1:22" x14ac:dyDescent="0.35">
      <c r="A3424">
        <v>3420</v>
      </c>
      <c r="B3424" t="s">
        <v>7377</v>
      </c>
      <c r="C3424" s="5">
        <v>42254</v>
      </c>
      <c r="D3424" s="6">
        <v>2015</v>
      </c>
      <c r="E3424" s="5" t="s">
        <v>111</v>
      </c>
      <c r="F3424" s="7">
        <v>7</v>
      </c>
      <c r="G3424" t="s">
        <v>24</v>
      </c>
      <c r="H3424" t="s">
        <v>25</v>
      </c>
      <c r="I3424" t="s">
        <v>902</v>
      </c>
      <c r="J3424" t="s">
        <v>75</v>
      </c>
      <c r="K3424" t="s">
        <v>166</v>
      </c>
      <c r="L3424">
        <v>10009</v>
      </c>
      <c r="M3424" t="s">
        <v>1492</v>
      </c>
      <c r="N3424" t="s">
        <v>135</v>
      </c>
      <c r="O3424" t="s">
        <v>162</v>
      </c>
      <c r="P3424" t="s">
        <v>1493</v>
      </c>
      <c r="Q3424" s="8">
        <v>240000</v>
      </c>
      <c r="R3424">
        <v>7</v>
      </c>
      <c r="S3424" s="8">
        <f>Table3[[#This Row],[Harga]]*Table3[[#This Row],[Quantity]]</f>
        <v>1680000</v>
      </c>
      <c r="T3424">
        <v>0</v>
      </c>
      <c r="U3424" s="8">
        <f>Table3[[#This Row],[Discount]]*Table3[[#This Row],[Revenue]]</f>
        <v>0</v>
      </c>
      <c r="V3424" s="8">
        <f>Table3[[#This Row],[Revenue]]-Table3[[#This Row],[Total Discount]]</f>
        <v>1680000</v>
      </c>
    </row>
    <row r="3425" spans="1:22" x14ac:dyDescent="0.35">
      <c r="A3425">
        <v>3421</v>
      </c>
      <c r="B3425" t="s">
        <v>7378</v>
      </c>
      <c r="C3425" s="5">
        <v>42940</v>
      </c>
      <c r="D3425" s="6">
        <v>2017</v>
      </c>
      <c r="E3425" s="5" t="s">
        <v>104</v>
      </c>
      <c r="F3425" s="7">
        <v>24</v>
      </c>
      <c r="G3425" t="s">
        <v>116</v>
      </c>
      <c r="H3425" t="s">
        <v>25</v>
      </c>
      <c r="I3425" t="s">
        <v>2048</v>
      </c>
      <c r="J3425" t="s">
        <v>37</v>
      </c>
      <c r="K3425" t="s">
        <v>651</v>
      </c>
      <c r="L3425">
        <v>92646</v>
      </c>
      <c r="M3425" t="s">
        <v>3127</v>
      </c>
      <c r="N3425" t="s">
        <v>135</v>
      </c>
      <c r="O3425" t="s">
        <v>989</v>
      </c>
      <c r="P3425" t="s">
        <v>3128</v>
      </c>
      <c r="Q3425" s="8">
        <v>1440000</v>
      </c>
      <c r="R3425">
        <v>5</v>
      </c>
      <c r="S3425" s="8">
        <f>Table3[[#This Row],[Harga]]*Table3[[#This Row],[Quantity]]</f>
        <v>7200000</v>
      </c>
      <c r="T3425">
        <v>0.2</v>
      </c>
      <c r="U3425" s="8">
        <f>Table3[[#This Row],[Discount]]*Table3[[#This Row],[Revenue]]</f>
        <v>1440000</v>
      </c>
      <c r="V3425" s="8">
        <f>Table3[[#This Row],[Revenue]]-Table3[[#This Row],[Total Discount]]</f>
        <v>5760000</v>
      </c>
    </row>
    <row r="3426" spans="1:22" x14ac:dyDescent="0.35">
      <c r="A3426">
        <v>3422</v>
      </c>
      <c r="B3426" t="s">
        <v>7379</v>
      </c>
      <c r="C3426" s="5">
        <v>42980</v>
      </c>
      <c r="D3426" s="6">
        <v>2017</v>
      </c>
      <c r="E3426" s="5" t="s">
        <v>111</v>
      </c>
      <c r="F3426" s="7">
        <v>2</v>
      </c>
      <c r="G3426" t="s">
        <v>67</v>
      </c>
      <c r="H3426" t="s">
        <v>139</v>
      </c>
      <c r="I3426" t="s">
        <v>1605</v>
      </c>
      <c r="J3426" t="s">
        <v>37</v>
      </c>
      <c r="K3426" t="s">
        <v>188</v>
      </c>
      <c r="L3426">
        <v>60653</v>
      </c>
      <c r="M3426" t="s">
        <v>1499</v>
      </c>
      <c r="N3426" t="s">
        <v>40</v>
      </c>
      <c r="O3426" t="s">
        <v>180</v>
      </c>
      <c r="P3426" t="s">
        <v>1500</v>
      </c>
      <c r="Q3426" s="8">
        <v>35000</v>
      </c>
      <c r="R3426">
        <v>4</v>
      </c>
      <c r="S3426" s="8">
        <f>Table3[[#This Row],[Harga]]*Table3[[#This Row],[Quantity]]</f>
        <v>140000</v>
      </c>
      <c r="T3426">
        <v>0.2</v>
      </c>
      <c r="U3426" s="8">
        <f>Table3[[#This Row],[Discount]]*Table3[[#This Row],[Revenue]]</f>
        <v>28000</v>
      </c>
      <c r="V3426" s="8">
        <f>Table3[[#This Row],[Revenue]]-Table3[[#This Row],[Total Discount]]</f>
        <v>112000</v>
      </c>
    </row>
    <row r="3427" spans="1:22" x14ac:dyDescent="0.35">
      <c r="A3427">
        <v>3423</v>
      </c>
      <c r="B3427" t="s">
        <v>7380</v>
      </c>
      <c r="C3427" s="5">
        <v>43075</v>
      </c>
      <c r="D3427" s="6">
        <v>2017</v>
      </c>
      <c r="E3427" s="5" t="s">
        <v>66</v>
      </c>
      <c r="F3427" s="7">
        <v>6</v>
      </c>
      <c r="G3427" t="s">
        <v>51</v>
      </c>
      <c r="H3427" t="s">
        <v>105</v>
      </c>
      <c r="I3427" t="s">
        <v>1296</v>
      </c>
      <c r="J3427" t="s">
        <v>37</v>
      </c>
      <c r="K3427" t="s">
        <v>236</v>
      </c>
      <c r="L3427">
        <v>94513</v>
      </c>
      <c r="M3427" t="s">
        <v>7381</v>
      </c>
      <c r="N3427" t="s">
        <v>40</v>
      </c>
      <c r="O3427" t="s">
        <v>84</v>
      </c>
      <c r="P3427" t="s">
        <v>3061</v>
      </c>
      <c r="Q3427" s="8">
        <v>11000</v>
      </c>
      <c r="R3427">
        <v>1</v>
      </c>
      <c r="S3427" s="8">
        <f>Table3[[#This Row],[Harga]]*Table3[[#This Row],[Quantity]]</f>
        <v>11000</v>
      </c>
      <c r="T3427">
        <v>0</v>
      </c>
      <c r="U3427" s="8">
        <f>Table3[[#This Row],[Discount]]*Table3[[#This Row],[Revenue]]</f>
        <v>0</v>
      </c>
      <c r="V3427" s="8">
        <f>Table3[[#This Row],[Revenue]]-Table3[[#This Row],[Total Discount]]</f>
        <v>11000</v>
      </c>
    </row>
    <row r="3428" spans="1:22" x14ac:dyDescent="0.35">
      <c r="A3428">
        <v>3424</v>
      </c>
      <c r="B3428" t="s">
        <v>7382</v>
      </c>
      <c r="C3428" s="5">
        <v>42875</v>
      </c>
      <c r="D3428" s="6">
        <v>2017</v>
      </c>
      <c r="E3428" s="5" t="s">
        <v>87</v>
      </c>
      <c r="F3428" s="7">
        <v>20</v>
      </c>
      <c r="G3428" t="s">
        <v>35</v>
      </c>
      <c r="H3428" t="s">
        <v>25</v>
      </c>
      <c r="I3428" t="s">
        <v>741</v>
      </c>
      <c r="J3428" t="s">
        <v>37</v>
      </c>
      <c r="K3428" t="s">
        <v>113</v>
      </c>
      <c r="L3428">
        <v>48183</v>
      </c>
      <c r="M3428" t="s">
        <v>3166</v>
      </c>
      <c r="N3428" t="s">
        <v>40</v>
      </c>
      <c r="O3428" t="s">
        <v>71</v>
      </c>
      <c r="P3428" t="s">
        <v>3167</v>
      </c>
      <c r="Q3428" s="8">
        <v>34000</v>
      </c>
      <c r="R3428">
        <v>2</v>
      </c>
      <c r="S3428" s="8">
        <f>Table3[[#This Row],[Harga]]*Table3[[#This Row],[Quantity]]</f>
        <v>68000</v>
      </c>
      <c r="T3428">
        <v>0</v>
      </c>
      <c r="U3428" s="8">
        <f>Table3[[#This Row],[Discount]]*Table3[[#This Row],[Revenue]]</f>
        <v>0</v>
      </c>
      <c r="V3428" s="8">
        <f>Table3[[#This Row],[Revenue]]-Table3[[#This Row],[Total Discount]]</f>
        <v>68000</v>
      </c>
    </row>
    <row r="3429" spans="1:22" x14ac:dyDescent="0.35">
      <c r="A3429">
        <v>3425</v>
      </c>
      <c r="B3429" t="s">
        <v>7383</v>
      </c>
      <c r="C3429" s="5">
        <v>42640</v>
      </c>
      <c r="D3429" s="6">
        <v>2016</v>
      </c>
      <c r="E3429" s="5" t="s">
        <v>111</v>
      </c>
      <c r="F3429" s="7">
        <v>27</v>
      </c>
      <c r="G3429" t="s">
        <v>67</v>
      </c>
      <c r="H3429" t="s">
        <v>25</v>
      </c>
      <c r="I3429" t="s">
        <v>2731</v>
      </c>
      <c r="J3429" t="s">
        <v>27</v>
      </c>
      <c r="K3429" t="s">
        <v>227</v>
      </c>
      <c r="L3429">
        <v>98103</v>
      </c>
      <c r="M3429" t="s">
        <v>6113</v>
      </c>
      <c r="N3429" t="s">
        <v>135</v>
      </c>
      <c r="O3429" t="s">
        <v>136</v>
      </c>
      <c r="P3429" t="s">
        <v>6114</v>
      </c>
      <c r="Q3429" s="8">
        <v>1002000</v>
      </c>
      <c r="R3429">
        <v>2</v>
      </c>
      <c r="S3429" s="8">
        <f>Table3[[#This Row],[Harga]]*Table3[[#This Row],[Quantity]]</f>
        <v>2004000</v>
      </c>
      <c r="T3429">
        <v>0.2</v>
      </c>
      <c r="U3429" s="8">
        <f>Table3[[#This Row],[Discount]]*Table3[[#This Row],[Revenue]]</f>
        <v>400800</v>
      </c>
      <c r="V3429" s="8">
        <f>Table3[[#This Row],[Revenue]]-Table3[[#This Row],[Total Discount]]</f>
        <v>1603200</v>
      </c>
    </row>
    <row r="3430" spans="1:22" x14ac:dyDescent="0.35">
      <c r="A3430">
        <v>3426</v>
      </c>
      <c r="B3430" t="s">
        <v>7384</v>
      </c>
      <c r="C3430" s="5">
        <v>43079</v>
      </c>
      <c r="D3430" s="6">
        <v>2017</v>
      </c>
      <c r="E3430" s="5" t="s">
        <v>66</v>
      </c>
      <c r="F3430" s="7">
        <v>10</v>
      </c>
      <c r="G3430" t="s">
        <v>51</v>
      </c>
      <c r="H3430" t="s">
        <v>25</v>
      </c>
      <c r="I3430" t="s">
        <v>373</v>
      </c>
      <c r="J3430" t="s">
        <v>37</v>
      </c>
      <c r="K3430" t="s">
        <v>82</v>
      </c>
      <c r="L3430">
        <v>29406</v>
      </c>
      <c r="M3430" t="s">
        <v>3288</v>
      </c>
      <c r="N3430" t="s">
        <v>30</v>
      </c>
      <c r="O3430" t="s">
        <v>55</v>
      </c>
      <c r="P3430" t="s">
        <v>3289</v>
      </c>
      <c r="Q3430" s="8">
        <v>15000</v>
      </c>
      <c r="R3430">
        <v>2</v>
      </c>
      <c r="S3430" s="8">
        <f>Table3[[#This Row],[Harga]]*Table3[[#This Row],[Quantity]]</f>
        <v>30000</v>
      </c>
      <c r="T3430">
        <v>0</v>
      </c>
      <c r="U3430" s="8">
        <f>Table3[[#This Row],[Discount]]*Table3[[#This Row],[Revenue]]</f>
        <v>0</v>
      </c>
      <c r="V3430" s="8">
        <f>Table3[[#This Row],[Revenue]]-Table3[[#This Row],[Total Discount]]</f>
        <v>30000</v>
      </c>
    </row>
    <row r="3431" spans="1:22" x14ac:dyDescent="0.35">
      <c r="A3431">
        <v>3427</v>
      </c>
      <c r="B3431" t="s">
        <v>7385</v>
      </c>
      <c r="C3431" s="5">
        <v>41895</v>
      </c>
      <c r="D3431" s="6">
        <v>2014</v>
      </c>
      <c r="E3431" s="5" t="s">
        <v>111</v>
      </c>
      <c r="F3431" s="7">
        <v>13</v>
      </c>
      <c r="G3431" t="s">
        <v>67</v>
      </c>
      <c r="H3431" t="s">
        <v>105</v>
      </c>
      <c r="I3431" t="s">
        <v>170</v>
      </c>
      <c r="J3431" t="s">
        <v>27</v>
      </c>
      <c r="K3431" t="s">
        <v>274</v>
      </c>
      <c r="L3431">
        <v>43229</v>
      </c>
      <c r="M3431" t="s">
        <v>1766</v>
      </c>
      <c r="N3431" t="s">
        <v>40</v>
      </c>
      <c r="O3431" t="s">
        <v>71</v>
      </c>
      <c r="P3431" t="s">
        <v>1767</v>
      </c>
      <c r="Q3431" s="8">
        <v>2000</v>
      </c>
      <c r="R3431">
        <v>3</v>
      </c>
      <c r="S3431" s="8">
        <f>Table3[[#This Row],[Harga]]*Table3[[#This Row],[Quantity]]</f>
        <v>6000</v>
      </c>
      <c r="T3431">
        <v>0.7</v>
      </c>
      <c r="U3431" s="8">
        <f>Table3[[#This Row],[Discount]]*Table3[[#This Row],[Revenue]]</f>
        <v>4200</v>
      </c>
      <c r="V3431" s="8">
        <f>Table3[[#This Row],[Revenue]]-Table3[[#This Row],[Total Discount]]</f>
        <v>1800</v>
      </c>
    </row>
    <row r="3432" spans="1:22" x14ac:dyDescent="0.35">
      <c r="A3432">
        <v>3428</v>
      </c>
      <c r="B3432" t="s">
        <v>7386</v>
      </c>
      <c r="C3432" s="5">
        <v>42945</v>
      </c>
      <c r="D3432" s="6">
        <v>2017</v>
      </c>
      <c r="E3432" s="5" t="s">
        <v>104</v>
      </c>
      <c r="F3432" s="7">
        <v>29</v>
      </c>
      <c r="G3432" t="s">
        <v>51</v>
      </c>
      <c r="H3432" t="s">
        <v>139</v>
      </c>
      <c r="I3432" t="s">
        <v>1801</v>
      </c>
      <c r="J3432" t="s">
        <v>27</v>
      </c>
      <c r="K3432" t="s">
        <v>500</v>
      </c>
      <c r="L3432">
        <v>98103</v>
      </c>
      <c r="M3432" t="s">
        <v>5184</v>
      </c>
      <c r="N3432" t="s">
        <v>30</v>
      </c>
      <c r="O3432" t="s">
        <v>31</v>
      </c>
      <c r="P3432" t="s">
        <v>5185</v>
      </c>
      <c r="Q3432" s="8">
        <v>232000</v>
      </c>
      <c r="R3432">
        <v>2</v>
      </c>
      <c r="S3432" s="8">
        <f>Table3[[#This Row],[Harga]]*Table3[[#This Row],[Quantity]]</f>
        <v>464000</v>
      </c>
      <c r="T3432">
        <v>0</v>
      </c>
      <c r="U3432" s="8">
        <f>Table3[[#This Row],[Discount]]*Table3[[#This Row],[Revenue]]</f>
        <v>0</v>
      </c>
      <c r="V3432" s="8">
        <f>Table3[[#This Row],[Revenue]]-Table3[[#This Row],[Total Discount]]</f>
        <v>464000</v>
      </c>
    </row>
    <row r="3433" spans="1:22" x14ac:dyDescent="0.35">
      <c r="A3433">
        <v>3429</v>
      </c>
      <c r="B3433" t="s">
        <v>7387</v>
      </c>
      <c r="C3433" s="5">
        <v>42948</v>
      </c>
      <c r="D3433" s="6">
        <v>2017</v>
      </c>
      <c r="E3433" s="5" t="s">
        <v>93</v>
      </c>
      <c r="F3433" s="7">
        <v>1</v>
      </c>
      <c r="G3433" t="s">
        <v>67</v>
      </c>
      <c r="H3433" t="s">
        <v>59</v>
      </c>
      <c r="I3433" t="s">
        <v>399</v>
      </c>
      <c r="J3433" t="s">
        <v>27</v>
      </c>
      <c r="K3433" t="s">
        <v>354</v>
      </c>
      <c r="L3433">
        <v>94109</v>
      </c>
      <c r="M3433" t="s">
        <v>1936</v>
      </c>
      <c r="N3433" t="s">
        <v>40</v>
      </c>
      <c r="O3433" t="s">
        <v>84</v>
      </c>
      <c r="P3433" t="s">
        <v>1937</v>
      </c>
      <c r="Q3433" s="8">
        <v>349000</v>
      </c>
      <c r="R3433">
        <v>3</v>
      </c>
      <c r="S3433" s="8">
        <f>Table3[[#This Row],[Harga]]*Table3[[#This Row],[Quantity]]</f>
        <v>1047000</v>
      </c>
      <c r="T3433">
        <v>0</v>
      </c>
      <c r="U3433" s="8">
        <f>Table3[[#This Row],[Discount]]*Table3[[#This Row],[Revenue]]</f>
        <v>0</v>
      </c>
      <c r="V3433" s="8">
        <f>Table3[[#This Row],[Revenue]]-Table3[[#This Row],[Total Discount]]</f>
        <v>1047000</v>
      </c>
    </row>
    <row r="3434" spans="1:22" x14ac:dyDescent="0.35">
      <c r="A3434">
        <v>3430</v>
      </c>
      <c r="B3434" t="s">
        <v>7388</v>
      </c>
      <c r="C3434" s="5">
        <v>42857</v>
      </c>
      <c r="D3434" s="6">
        <v>2017</v>
      </c>
      <c r="E3434" s="5" t="s">
        <v>87</v>
      </c>
      <c r="F3434" s="7">
        <v>2</v>
      </c>
      <c r="G3434" t="s">
        <v>67</v>
      </c>
      <c r="H3434" t="s">
        <v>105</v>
      </c>
      <c r="I3434" t="s">
        <v>3530</v>
      </c>
      <c r="J3434" t="s">
        <v>37</v>
      </c>
      <c r="K3434" t="s">
        <v>127</v>
      </c>
      <c r="L3434">
        <v>90049</v>
      </c>
      <c r="M3434" t="s">
        <v>1554</v>
      </c>
      <c r="N3434" t="s">
        <v>135</v>
      </c>
      <c r="O3434" t="s">
        <v>162</v>
      </c>
      <c r="P3434" t="s">
        <v>1555</v>
      </c>
      <c r="Q3434" s="8">
        <v>192000</v>
      </c>
      <c r="R3434">
        <v>4</v>
      </c>
      <c r="S3434" s="8">
        <f>Table3[[#This Row],[Harga]]*Table3[[#This Row],[Quantity]]</f>
        <v>768000</v>
      </c>
      <c r="T3434">
        <v>0</v>
      </c>
      <c r="U3434" s="8">
        <f>Table3[[#This Row],[Discount]]*Table3[[#This Row],[Revenue]]</f>
        <v>0</v>
      </c>
      <c r="V3434" s="8">
        <f>Table3[[#This Row],[Revenue]]-Table3[[#This Row],[Total Discount]]</f>
        <v>768000</v>
      </c>
    </row>
    <row r="3435" spans="1:22" x14ac:dyDescent="0.35">
      <c r="A3435">
        <v>3431</v>
      </c>
      <c r="B3435" t="s">
        <v>7389</v>
      </c>
      <c r="C3435" s="5">
        <v>42167</v>
      </c>
      <c r="D3435" s="6">
        <v>2015</v>
      </c>
      <c r="E3435" s="5" t="s">
        <v>34</v>
      </c>
      <c r="F3435" s="7">
        <v>12</v>
      </c>
      <c r="G3435" t="s">
        <v>35</v>
      </c>
      <c r="H3435" t="s">
        <v>25</v>
      </c>
      <c r="I3435" t="s">
        <v>508</v>
      </c>
      <c r="J3435" t="s">
        <v>27</v>
      </c>
      <c r="K3435" t="s">
        <v>141</v>
      </c>
      <c r="L3435">
        <v>33407</v>
      </c>
      <c r="M3435" t="s">
        <v>7390</v>
      </c>
      <c r="N3435" t="s">
        <v>135</v>
      </c>
      <c r="O3435" t="s">
        <v>136</v>
      </c>
      <c r="P3435" t="s">
        <v>7391</v>
      </c>
      <c r="Q3435" s="8">
        <v>56000</v>
      </c>
      <c r="R3435">
        <v>2</v>
      </c>
      <c r="S3435" s="8">
        <f>Table3[[#This Row],[Harga]]*Table3[[#This Row],[Quantity]]</f>
        <v>112000</v>
      </c>
      <c r="T3435">
        <v>0.2</v>
      </c>
      <c r="U3435" s="8">
        <f>Table3[[#This Row],[Discount]]*Table3[[#This Row],[Revenue]]</f>
        <v>22400</v>
      </c>
      <c r="V3435" s="8">
        <f>Table3[[#This Row],[Revenue]]-Table3[[#This Row],[Total Discount]]</f>
        <v>89600</v>
      </c>
    </row>
    <row r="3436" spans="1:22" x14ac:dyDescent="0.35">
      <c r="A3436">
        <v>3432</v>
      </c>
      <c r="B3436" t="s">
        <v>7392</v>
      </c>
      <c r="C3436" s="5">
        <v>41995</v>
      </c>
      <c r="D3436" s="6">
        <v>2014</v>
      </c>
      <c r="E3436" s="5" t="s">
        <v>66</v>
      </c>
      <c r="F3436" s="7">
        <v>22</v>
      </c>
      <c r="G3436" t="s">
        <v>24</v>
      </c>
      <c r="H3436" t="s">
        <v>139</v>
      </c>
      <c r="I3436" t="s">
        <v>2098</v>
      </c>
      <c r="J3436" t="s">
        <v>27</v>
      </c>
      <c r="K3436" t="s">
        <v>141</v>
      </c>
      <c r="L3436">
        <v>60623</v>
      </c>
      <c r="M3436" t="s">
        <v>1201</v>
      </c>
      <c r="N3436" t="s">
        <v>40</v>
      </c>
      <c r="O3436" t="s">
        <v>84</v>
      </c>
      <c r="P3436" t="s">
        <v>1202</v>
      </c>
      <c r="Q3436" s="8">
        <v>331000</v>
      </c>
      <c r="R3436">
        <v>1</v>
      </c>
      <c r="S3436" s="8">
        <f>Table3[[#This Row],[Harga]]*Table3[[#This Row],[Quantity]]</f>
        <v>331000</v>
      </c>
      <c r="T3436">
        <v>0.2</v>
      </c>
      <c r="U3436" s="8">
        <f>Table3[[#This Row],[Discount]]*Table3[[#This Row],[Revenue]]</f>
        <v>66200</v>
      </c>
      <c r="V3436" s="8">
        <f>Table3[[#This Row],[Revenue]]-Table3[[#This Row],[Total Discount]]</f>
        <v>264800</v>
      </c>
    </row>
    <row r="3437" spans="1:22" x14ac:dyDescent="0.35">
      <c r="A3437">
        <v>3433</v>
      </c>
      <c r="B3437" t="s">
        <v>7393</v>
      </c>
      <c r="C3437" s="5">
        <v>41989</v>
      </c>
      <c r="D3437" s="6">
        <v>2014</v>
      </c>
      <c r="E3437" s="5" t="s">
        <v>66</v>
      </c>
      <c r="F3437" s="7">
        <v>16</v>
      </c>
      <c r="G3437" t="s">
        <v>67</v>
      </c>
      <c r="H3437" t="s">
        <v>59</v>
      </c>
      <c r="I3437" t="s">
        <v>5432</v>
      </c>
      <c r="J3437" t="s">
        <v>37</v>
      </c>
      <c r="K3437" t="s">
        <v>100</v>
      </c>
      <c r="L3437">
        <v>95823</v>
      </c>
      <c r="M3437" t="s">
        <v>2869</v>
      </c>
      <c r="N3437" t="s">
        <v>30</v>
      </c>
      <c r="O3437" t="s">
        <v>108</v>
      </c>
      <c r="P3437" t="s">
        <v>2870</v>
      </c>
      <c r="Q3437" s="8">
        <v>2808000</v>
      </c>
      <c r="R3437">
        <v>5</v>
      </c>
      <c r="S3437" s="8">
        <f>Table3[[#This Row],[Harga]]*Table3[[#This Row],[Quantity]]</f>
        <v>14040000</v>
      </c>
      <c r="T3437">
        <v>0.2</v>
      </c>
      <c r="U3437" s="8">
        <f>Table3[[#This Row],[Discount]]*Table3[[#This Row],[Revenue]]</f>
        <v>2808000</v>
      </c>
      <c r="V3437" s="8">
        <f>Table3[[#This Row],[Revenue]]-Table3[[#This Row],[Total Discount]]</f>
        <v>11232000</v>
      </c>
    </row>
    <row r="3438" spans="1:22" x14ac:dyDescent="0.35">
      <c r="A3438">
        <v>3434</v>
      </c>
      <c r="B3438" t="s">
        <v>7394</v>
      </c>
      <c r="C3438" s="5">
        <v>42476</v>
      </c>
      <c r="D3438" s="6">
        <v>2016</v>
      </c>
      <c r="E3438" s="5" t="s">
        <v>58</v>
      </c>
      <c r="F3438" s="7">
        <v>16</v>
      </c>
      <c r="G3438" t="s">
        <v>116</v>
      </c>
      <c r="H3438" t="s">
        <v>25</v>
      </c>
      <c r="I3438" t="s">
        <v>1421</v>
      </c>
      <c r="J3438" t="s">
        <v>27</v>
      </c>
      <c r="K3438" t="s">
        <v>89</v>
      </c>
      <c r="L3438">
        <v>98115</v>
      </c>
      <c r="M3438" t="s">
        <v>7395</v>
      </c>
      <c r="N3438" t="s">
        <v>40</v>
      </c>
      <c r="O3438" t="s">
        <v>790</v>
      </c>
      <c r="P3438" t="s">
        <v>7396</v>
      </c>
      <c r="Q3438" s="8">
        <v>29000</v>
      </c>
      <c r="R3438">
        <v>3</v>
      </c>
      <c r="S3438" s="8">
        <f>Table3[[#This Row],[Harga]]*Table3[[#This Row],[Quantity]]</f>
        <v>87000</v>
      </c>
      <c r="T3438">
        <v>0</v>
      </c>
      <c r="U3438" s="8">
        <f>Table3[[#This Row],[Discount]]*Table3[[#This Row],[Revenue]]</f>
        <v>0</v>
      </c>
      <c r="V3438" s="8">
        <f>Table3[[#This Row],[Revenue]]-Table3[[#This Row],[Total Discount]]</f>
        <v>87000</v>
      </c>
    </row>
    <row r="3439" spans="1:22" x14ac:dyDescent="0.35">
      <c r="A3439">
        <v>3435</v>
      </c>
      <c r="B3439" t="s">
        <v>7397</v>
      </c>
      <c r="C3439" s="5">
        <v>42145</v>
      </c>
      <c r="D3439" s="6">
        <v>2015</v>
      </c>
      <c r="E3439" s="5" t="s">
        <v>87</v>
      </c>
      <c r="F3439" s="7">
        <v>21</v>
      </c>
      <c r="G3439" t="s">
        <v>51</v>
      </c>
      <c r="H3439" t="s">
        <v>25</v>
      </c>
      <c r="I3439" t="s">
        <v>2206</v>
      </c>
      <c r="J3439" t="s">
        <v>37</v>
      </c>
      <c r="K3439" t="s">
        <v>213</v>
      </c>
      <c r="L3439">
        <v>19143</v>
      </c>
      <c r="M3439" t="s">
        <v>7064</v>
      </c>
      <c r="N3439" t="s">
        <v>40</v>
      </c>
      <c r="O3439" t="s">
        <v>71</v>
      </c>
      <c r="P3439" t="s">
        <v>7065</v>
      </c>
      <c r="Q3439" s="8">
        <v>33000</v>
      </c>
      <c r="R3439">
        <v>2</v>
      </c>
      <c r="S3439" s="8">
        <f>Table3[[#This Row],[Harga]]*Table3[[#This Row],[Quantity]]</f>
        <v>66000</v>
      </c>
      <c r="T3439">
        <v>0.7</v>
      </c>
      <c r="U3439" s="8">
        <f>Table3[[#This Row],[Discount]]*Table3[[#This Row],[Revenue]]</f>
        <v>46200</v>
      </c>
      <c r="V3439" s="8">
        <f>Table3[[#This Row],[Revenue]]-Table3[[#This Row],[Total Discount]]</f>
        <v>19800</v>
      </c>
    </row>
    <row r="3440" spans="1:22" x14ac:dyDescent="0.35">
      <c r="A3440">
        <v>3436</v>
      </c>
      <c r="B3440" t="s">
        <v>7398</v>
      </c>
      <c r="C3440" s="5">
        <v>42792</v>
      </c>
      <c r="D3440" s="6">
        <v>2017</v>
      </c>
      <c r="E3440" s="5" t="s">
        <v>344</v>
      </c>
      <c r="F3440" s="7">
        <v>26</v>
      </c>
      <c r="G3440" t="s">
        <v>116</v>
      </c>
      <c r="H3440" t="s">
        <v>25</v>
      </c>
      <c r="I3440" t="s">
        <v>411</v>
      </c>
      <c r="J3440" t="s">
        <v>27</v>
      </c>
      <c r="K3440" t="s">
        <v>253</v>
      </c>
      <c r="L3440">
        <v>93101</v>
      </c>
      <c r="M3440" t="s">
        <v>7399</v>
      </c>
      <c r="N3440" t="s">
        <v>40</v>
      </c>
      <c r="O3440" t="s">
        <v>78</v>
      </c>
      <c r="P3440" t="s">
        <v>7400</v>
      </c>
      <c r="Q3440" s="8">
        <v>357000</v>
      </c>
      <c r="R3440">
        <v>7</v>
      </c>
      <c r="S3440" s="8">
        <f>Table3[[#This Row],[Harga]]*Table3[[#This Row],[Quantity]]</f>
        <v>2499000</v>
      </c>
      <c r="T3440">
        <v>0</v>
      </c>
      <c r="U3440" s="8">
        <f>Table3[[#This Row],[Discount]]*Table3[[#This Row],[Revenue]]</f>
        <v>0</v>
      </c>
      <c r="V3440" s="8">
        <f>Table3[[#This Row],[Revenue]]-Table3[[#This Row],[Total Discount]]</f>
        <v>2499000</v>
      </c>
    </row>
    <row r="3441" spans="1:22" x14ac:dyDescent="0.35">
      <c r="A3441">
        <v>3437</v>
      </c>
      <c r="B3441" t="s">
        <v>7401</v>
      </c>
      <c r="C3441" s="5">
        <v>42829</v>
      </c>
      <c r="D3441" s="6">
        <v>2017</v>
      </c>
      <c r="E3441" s="5" t="s">
        <v>58</v>
      </c>
      <c r="F3441" s="7">
        <v>4</v>
      </c>
      <c r="G3441" t="s">
        <v>51</v>
      </c>
      <c r="H3441" t="s">
        <v>105</v>
      </c>
      <c r="I3441" t="s">
        <v>1935</v>
      </c>
      <c r="J3441" t="s">
        <v>75</v>
      </c>
      <c r="K3441" t="s">
        <v>28</v>
      </c>
      <c r="L3441">
        <v>10011</v>
      </c>
      <c r="M3441" t="s">
        <v>3663</v>
      </c>
      <c r="N3441" t="s">
        <v>40</v>
      </c>
      <c r="O3441" t="s">
        <v>143</v>
      </c>
      <c r="P3441" t="s">
        <v>3664</v>
      </c>
      <c r="Q3441" s="8">
        <v>34000</v>
      </c>
      <c r="R3441">
        <v>1</v>
      </c>
      <c r="S3441" s="8">
        <f>Table3[[#This Row],[Harga]]*Table3[[#This Row],[Quantity]]</f>
        <v>34000</v>
      </c>
      <c r="T3441">
        <v>0</v>
      </c>
      <c r="U3441" s="8">
        <f>Table3[[#This Row],[Discount]]*Table3[[#This Row],[Revenue]]</f>
        <v>0</v>
      </c>
      <c r="V3441" s="8">
        <f>Table3[[#This Row],[Revenue]]-Table3[[#This Row],[Total Discount]]</f>
        <v>34000</v>
      </c>
    </row>
    <row r="3442" spans="1:22" x14ac:dyDescent="0.35">
      <c r="A3442">
        <v>3438</v>
      </c>
      <c r="B3442" t="s">
        <v>7402</v>
      </c>
      <c r="C3442" s="5">
        <v>42079</v>
      </c>
      <c r="D3442" s="6">
        <v>2015</v>
      </c>
      <c r="E3442" s="5" t="s">
        <v>159</v>
      </c>
      <c r="F3442" s="7">
        <v>16</v>
      </c>
      <c r="G3442" t="s">
        <v>51</v>
      </c>
      <c r="H3442" t="s">
        <v>25</v>
      </c>
      <c r="I3442" t="s">
        <v>1904</v>
      </c>
      <c r="J3442" t="s">
        <v>27</v>
      </c>
      <c r="K3442" t="s">
        <v>236</v>
      </c>
      <c r="L3442">
        <v>36830</v>
      </c>
      <c r="M3442" t="s">
        <v>2732</v>
      </c>
      <c r="N3442" t="s">
        <v>40</v>
      </c>
      <c r="O3442" t="s">
        <v>41</v>
      </c>
      <c r="P3442" t="s">
        <v>2733</v>
      </c>
      <c r="Q3442" s="8">
        <v>197000</v>
      </c>
      <c r="R3442">
        <v>5</v>
      </c>
      <c r="S3442" s="8">
        <f>Table3[[#This Row],[Harga]]*Table3[[#This Row],[Quantity]]</f>
        <v>985000</v>
      </c>
      <c r="T3442">
        <v>0</v>
      </c>
      <c r="U3442" s="8">
        <f>Table3[[#This Row],[Discount]]*Table3[[#This Row],[Revenue]]</f>
        <v>0</v>
      </c>
      <c r="V3442" s="8">
        <f>Table3[[#This Row],[Revenue]]-Table3[[#This Row],[Total Discount]]</f>
        <v>985000</v>
      </c>
    </row>
    <row r="3443" spans="1:22" x14ac:dyDescent="0.35">
      <c r="A3443">
        <v>3439</v>
      </c>
      <c r="B3443" t="s">
        <v>7403</v>
      </c>
      <c r="C3443" s="5">
        <v>42338</v>
      </c>
      <c r="D3443" s="6">
        <v>2015</v>
      </c>
      <c r="E3443" s="5" t="s">
        <v>23</v>
      </c>
      <c r="F3443" s="7">
        <v>30</v>
      </c>
      <c r="G3443" t="s">
        <v>51</v>
      </c>
      <c r="H3443" t="s">
        <v>25</v>
      </c>
      <c r="I3443" t="s">
        <v>2908</v>
      </c>
      <c r="J3443" t="s">
        <v>27</v>
      </c>
      <c r="K3443" t="s">
        <v>127</v>
      </c>
      <c r="L3443">
        <v>10035</v>
      </c>
      <c r="M3443" t="s">
        <v>2222</v>
      </c>
      <c r="N3443" t="s">
        <v>40</v>
      </c>
      <c r="O3443" t="s">
        <v>63</v>
      </c>
      <c r="P3443" t="s">
        <v>2223</v>
      </c>
      <c r="Q3443" s="8">
        <v>11000</v>
      </c>
      <c r="R3443">
        <v>7</v>
      </c>
      <c r="S3443" s="8">
        <f>Table3[[#This Row],[Harga]]*Table3[[#This Row],[Quantity]]</f>
        <v>77000</v>
      </c>
      <c r="T3443">
        <v>0</v>
      </c>
      <c r="U3443" s="8">
        <f>Table3[[#This Row],[Discount]]*Table3[[#This Row],[Revenue]]</f>
        <v>0</v>
      </c>
      <c r="V3443" s="8">
        <f>Table3[[#This Row],[Revenue]]-Table3[[#This Row],[Total Discount]]</f>
        <v>77000</v>
      </c>
    </row>
    <row r="3444" spans="1:22" x14ac:dyDescent="0.35">
      <c r="A3444">
        <v>3440</v>
      </c>
      <c r="B3444" t="s">
        <v>7404</v>
      </c>
      <c r="C3444" s="5">
        <v>42579</v>
      </c>
      <c r="D3444" s="6">
        <v>2016</v>
      </c>
      <c r="E3444" s="5" t="s">
        <v>104</v>
      </c>
      <c r="F3444" s="7">
        <v>28</v>
      </c>
      <c r="G3444" t="s">
        <v>51</v>
      </c>
      <c r="H3444" t="s">
        <v>25</v>
      </c>
      <c r="I3444" t="s">
        <v>5189</v>
      </c>
      <c r="J3444" t="s">
        <v>27</v>
      </c>
      <c r="K3444" t="s">
        <v>69</v>
      </c>
      <c r="L3444">
        <v>90032</v>
      </c>
      <c r="M3444" t="s">
        <v>6225</v>
      </c>
      <c r="N3444" t="s">
        <v>40</v>
      </c>
      <c r="O3444" t="s">
        <v>41</v>
      </c>
      <c r="P3444" t="s">
        <v>6226</v>
      </c>
      <c r="Q3444" s="8">
        <v>51000</v>
      </c>
      <c r="R3444">
        <v>3</v>
      </c>
      <c r="S3444" s="8">
        <f>Table3[[#This Row],[Harga]]*Table3[[#This Row],[Quantity]]</f>
        <v>153000</v>
      </c>
      <c r="T3444">
        <v>0</v>
      </c>
      <c r="U3444" s="8">
        <f>Table3[[#This Row],[Discount]]*Table3[[#This Row],[Revenue]]</f>
        <v>0</v>
      </c>
      <c r="V3444" s="8">
        <f>Table3[[#This Row],[Revenue]]-Table3[[#This Row],[Total Discount]]</f>
        <v>153000</v>
      </c>
    </row>
    <row r="3445" spans="1:22" x14ac:dyDescent="0.35">
      <c r="A3445">
        <v>3441</v>
      </c>
      <c r="B3445" t="s">
        <v>7405</v>
      </c>
      <c r="C3445" s="5">
        <v>42544</v>
      </c>
      <c r="D3445" s="6">
        <v>2016</v>
      </c>
      <c r="E3445" s="5" t="s">
        <v>34</v>
      </c>
      <c r="F3445" s="7">
        <v>23</v>
      </c>
      <c r="G3445" t="s">
        <v>67</v>
      </c>
      <c r="H3445" t="s">
        <v>25</v>
      </c>
      <c r="I3445" t="s">
        <v>403</v>
      </c>
      <c r="J3445" t="s">
        <v>27</v>
      </c>
      <c r="K3445" t="s">
        <v>82</v>
      </c>
      <c r="L3445">
        <v>94109</v>
      </c>
      <c r="M3445" t="s">
        <v>7406</v>
      </c>
      <c r="N3445" t="s">
        <v>40</v>
      </c>
      <c r="O3445" t="s">
        <v>84</v>
      </c>
      <c r="P3445" t="s">
        <v>7407</v>
      </c>
      <c r="Q3445" s="8">
        <v>94000</v>
      </c>
      <c r="R3445">
        <v>4</v>
      </c>
      <c r="S3445" s="8">
        <f>Table3[[#This Row],[Harga]]*Table3[[#This Row],[Quantity]]</f>
        <v>376000</v>
      </c>
      <c r="T3445">
        <v>0</v>
      </c>
      <c r="U3445" s="8">
        <f>Table3[[#This Row],[Discount]]*Table3[[#This Row],[Revenue]]</f>
        <v>0</v>
      </c>
      <c r="V3445" s="8">
        <f>Table3[[#This Row],[Revenue]]-Table3[[#This Row],[Total Discount]]</f>
        <v>376000</v>
      </c>
    </row>
    <row r="3446" spans="1:22" x14ac:dyDescent="0.35">
      <c r="A3446">
        <v>3442</v>
      </c>
      <c r="B3446" t="s">
        <v>7408</v>
      </c>
      <c r="C3446" s="5">
        <v>41834</v>
      </c>
      <c r="D3446" s="6">
        <v>2014</v>
      </c>
      <c r="E3446" s="5" t="s">
        <v>104</v>
      </c>
      <c r="F3446" s="7">
        <v>14</v>
      </c>
      <c r="G3446" t="s">
        <v>35</v>
      </c>
      <c r="H3446" t="s">
        <v>25</v>
      </c>
      <c r="I3446" t="s">
        <v>2369</v>
      </c>
      <c r="J3446" t="s">
        <v>27</v>
      </c>
      <c r="K3446" t="s">
        <v>82</v>
      </c>
      <c r="L3446">
        <v>19140</v>
      </c>
      <c r="M3446" t="s">
        <v>7409</v>
      </c>
      <c r="N3446" t="s">
        <v>135</v>
      </c>
      <c r="O3446" t="s">
        <v>136</v>
      </c>
      <c r="P3446" t="s">
        <v>7410</v>
      </c>
      <c r="Q3446" s="8">
        <v>14000</v>
      </c>
      <c r="R3446">
        <v>1</v>
      </c>
      <c r="S3446" s="8">
        <f>Table3[[#This Row],[Harga]]*Table3[[#This Row],[Quantity]]</f>
        <v>14000</v>
      </c>
      <c r="T3446">
        <v>0.4</v>
      </c>
      <c r="U3446" s="8">
        <f>Table3[[#This Row],[Discount]]*Table3[[#This Row],[Revenue]]</f>
        <v>5600</v>
      </c>
      <c r="V3446" s="8">
        <f>Table3[[#This Row],[Revenue]]-Table3[[#This Row],[Total Discount]]</f>
        <v>8400</v>
      </c>
    </row>
    <row r="3447" spans="1:22" x14ac:dyDescent="0.35">
      <c r="A3447">
        <v>3443</v>
      </c>
      <c r="B3447" t="s">
        <v>7411</v>
      </c>
      <c r="C3447" s="5">
        <v>43069</v>
      </c>
      <c r="D3447" s="6">
        <v>2017</v>
      </c>
      <c r="E3447" s="5" t="s">
        <v>23</v>
      </c>
      <c r="F3447" s="7">
        <v>30</v>
      </c>
      <c r="G3447" t="s">
        <v>51</v>
      </c>
      <c r="H3447" t="s">
        <v>139</v>
      </c>
      <c r="I3447" t="s">
        <v>777</v>
      </c>
      <c r="J3447" t="s">
        <v>37</v>
      </c>
      <c r="K3447" t="s">
        <v>38</v>
      </c>
      <c r="L3447">
        <v>79907</v>
      </c>
      <c r="M3447" t="s">
        <v>3141</v>
      </c>
      <c r="N3447" t="s">
        <v>135</v>
      </c>
      <c r="O3447" t="s">
        <v>162</v>
      </c>
      <c r="P3447" t="s">
        <v>3142</v>
      </c>
      <c r="Q3447" s="8">
        <v>200000</v>
      </c>
      <c r="R3447">
        <v>3</v>
      </c>
      <c r="S3447" s="8">
        <f>Table3[[#This Row],[Harga]]*Table3[[#This Row],[Quantity]]</f>
        <v>600000</v>
      </c>
      <c r="T3447">
        <v>0.2</v>
      </c>
      <c r="U3447" s="8">
        <f>Table3[[#This Row],[Discount]]*Table3[[#This Row],[Revenue]]</f>
        <v>120000</v>
      </c>
      <c r="V3447" s="8">
        <f>Table3[[#This Row],[Revenue]]-Table3[[#This Row],[Total Discount]]</f>
        <v>480000</v>
      </c>
    </row>
    <row r="3448" spans="1:22" x14ac:dyDescent="0.35">
      <c r="A3448">
        <v>3444</v>
      </c>
      <c r="B3448" t="s">
        <v>7412</v>
      </c>
      <c r="C3448" s="5">
        <v>42615</v>
      </c>
      <c r="D3448" s="6">
        <v>2016</v>
      </c>
      <c r="E3448" s="5" t="s">
        <v>111</v>
      </c>
      <c r="F3448" s="7">
        <v>2</v>
      </c>
      <c r="G3448" t="s">
        <v>24</v>
      </c>
      <c r="H3448" t="s">
        <v>139</v>
      </c>
      <c r="I3448" t="s">
        <v>3869</v>
      </c>
      <c r="J3448" t="s">
        <v>75</v>
      </c>
      <c r="K3448" t="s">
        <v>222</v>
      </c>
      <c r="L3448">
        <v>60653</v>
      </c>
      <c r="M3448" t="s">
        <v>7413</v>
      </c>
      <c r="N3448" t="s">
        <v>30</v>
      </c>
      <c r="O3448" t="s">
        <v>55</v>
      </c>
      <c r="P3448" t="s">
        <v>7414</v>
      </c>
      <c r="Q3448" s="8">
        <v>85000</v>
      </c>
      <c r="R3448">
        <v>2</v>
      </c>
      <c r="S3448" s="8">
        <f>Table3[[#This Row],[Harga]]*Table3[[#This Row],[Quantity]]</f>
        <v>170000</v>
      </c>
      <c r="T3448">
        <v>0.6</v>
      </c>
      <c r="U3448" s="8">
        <f>Table3[[#This Row],[Discount]]*Table3[[#This Row],[Revenue]]</f>
        <v>102000</v>
      </c>
      <c r="V3448" s="8">
        <f>Table3[[#This Row],[Revenue]]-Table3[[#This Row],[Total Discount]]</f>
        <v>68000</v>
      </c>
    </row>
    <row r="3449" spans="1:22" x14ac:dyDescent="0.35">
      <c r="A3449">
        <v>3445</v>
      </c>
      <c r="B3449" t="s">
        <v>7415</v>
      </c>
      <c r="C3449" s="5">
        <v>41805</v>
      </c>
      <c r="D3449" s="6">
        <v>2014</v>
      </c>
      <c r="E3449" s="5" t="s">
        <v>34</v>
      </c>
      <c r="F3449" s="7">
        <v>15</v>
      </c>
      <c r="G3449" t="s">
        <v>51</v>
      </c>
      <c r="H3449" t="s">
        <v>25</v>
      </c>
      <c r="I3449" t="s">
        <v>2741</v>
      </c>
      <c r="J3449" t="s">
        <v>27</v>
      </c>
      <c r="K3449" t="s">
        <v>283</v>
      </c>
      <c r="L3449">
        <v>79907</v>
      </c>
      <c r="M3449" t="s">
        <v>6712</v>
      </c>
      <c r="N3449" t="s">
        <v>40</v>
      </c>
      <c r="O3449" t="s">
        <v>63</v>
      </c>
      <c r="P3449" t="s">
        <v>6713</v>
      </c>
      <c r="Q3449" s="8">
        <v>46000</v>
      </c>
      <c r="R3449">
        <v>2</v>
      </c>
      <c r="S3449" s="8">
        <f>Table3[[#This Row],[Harga]]*Table3[[#This Row],[Quantity]]</f>
        <v>92000</v>
      </c>
      <c r="T3449">
        <v>0.2</v>
      </c>
      <c r="U3449" s="8">
        <f>Table3[[#This Row],[Discount]]*Table3[[#This Row],[Revenue]]</f>
        <v>18400</v>
      </c>
      <c r="V3449" s="8">
        <f>Table3[[#This Row],[Revenue]]-Table3[[#This Row],[Total Discount]]</f>
        <v>73600</v>
      </c>
    </row>
    <row r="3450" spans="1:22" x14ac:dyDescent="0.35">
      <c r="A3450">
        <v>3446</v>
      </c>
      <c r="B3450" t="s">
        <v>7416</v>
      </c>
      <c r="C3450" s="5">
        <v>42679</v>
      </c>
      <c r="D3450" s="6">
        <v>2016</v>
      </c>
      <c r="E3450" s="5" t="s">
        <v>23</v>
      </c>
      <c r="F3450" s="7">
        <v>5</v>
      </c>
      <c r="G3450" t="s">
        <v>35</v>
      </c>
      <c r="H3450" t="s">
        <v>105</v>
      </c>
      <c r="I3450" t="s">
        <v>2098</v>
      </c>
      <c r="J3450" t="s">
        <v>27</v>
      </c>
      <c r="K3450" t="s">
        <v>222</v>
      </c>
      <c r="L3450">
        <v>98105</v>
      </c>
      <c r="M3450" t="s">
        <v>7417</v>
      </c>
      <c r="N3450" t="s">
        <v>135</v>
      </c>
      <c r="O3450" t="s">
        <v>162</v>
      </c>
      <c r="P3450" t="s">
        <v>7418</v>
      </c>
      <c r="Q3450" s="8">
        <v>480000</v>
      </c>
      <c r="R3450">
        <v>4</v>
      </c>
      <c r="S3450" s="8">
        <f>Table3[[#This Row],[Harga]]*Table3[[#This Row],[Quantity]]</f>
        <v>1920000</v>
      </c>
      <c r="T3450">
        <v>0</v>
      </c>
      <c r="U3450" s="8">
        <f>Table3[[#This Row],[Discount]]*Table3[[#This Row],[Revenue]]</f>
        <v>0</v>
      </c>
      <c r="V3450" s="8">
        <f>Table3[[#This Row],[Revenue]]-Table3[[#This Row],[Total Discount]]</f>
        <v>1920000</v>
      </c>
    </row>
    <row r="3451" spans="1:22" x14ac:dyDescent="0.35">
      <c r="A3451">
        <v>3447</v>
      </c>
      <c r="B3451" t="s">
        <v>7419</v>
      </c>
      <c r="C3451" s="5">
        <v>42912</v>
      </c>
      <c r="D3451" s="6">
        <v>2017</v>
      </c>
      <c r="E3451" s="5" t="s">
        <v>34</v>
      </c>
      <c r="F3451" s="7">
        <v>26</v>
      </c>
      <c r="G3451" t="s">
        <v>35</v>
      </c>
      <c r="H3451" t="s">
        <v>25</v>
      </c>
      <c r="I3451" t="s">
        <v>3572</v>
      </c>
      <c r="J3451" t="s">
        <v>37</v>
      </c>
      <c r="K3451" t="s">
        <v>76</v>
      </c>
      <c r="L3451">
        <v>10009</v>
      </c>
      <c r="M3451" t="s">
        <v>1508</v>
      </c>
      <c r="N3451" t="s">
        <v>40</v>
      </c>
      <c r="O3451" t="s">
        <v>71</v>
      </c>
      <c r="P3451" t="s">
        <v>1509</v>
      </c>
      <c r="Q3451" s="8">
        <v>52000</v>
      </c>
      <c r="R3451">
        <v>2</v>
      </c>
      <c r="S3451" s="8">
        <f>Table3[[#This Row],[Harga]]*Table3[[#This Row],[Quantity]]</f>
        <v>104000</v>
      </c>
      <c r="T3451">
        <v>0.2</v>
      </c>
      <c r="U3451" s="8">
        <f>Table3[[#This Row],[Discount]]*Table3[[#This Row],[Revenue]]</f>
        <v>20800</v>
      </c>
      <c r="V3451" s="8">
        <f>Table3[[#This Row],[Revenue]]-Table3[[#This Row],[Total Discount]]</f>
        <v>83200</v>
      </c>
    </row>
    <row r="3452" spans="1:22" x14ac:dyDescent="0.35">
      <c r="A3452">
        <v>3448</v>
      </c>
      <c r="B3452" t="s">
        <v>7420</v>
      </c>
      <c r="C3452" s="5">
        <v>42210</v>
      </c>
      <c r="D3452" s="6">
        <v>2015</v>
      </c>
      <c r="E3452" s="5" t="s">
        <v>104</v>
      </c>
      <c r="F3452" s="7">
        <v>25</v>
      </c>
      <c r="G3452" t="s">
        <v>67</v>
      </c>
      <c r="H3452" t="s">
        <v>131</v>
      </c>
      <c r="I3452" t="s">
        <v>4759</v>
      </c>
      <c r="J3452" t="s">
        <v>27</v>
      </c>
      <c r="K3452" t="s">
        <v>100</v>
      </c>
      <c r="L3452">
        <v>90032</v>
      </c>
      <c r="M3452" t="s">
        <v>7421</v>
      </c>
      <c r="N3452" t="s">
        <v>135</v>
      </c>
      <c r="O3452" t="s">
        <v>136</v>
      </c>
      <c r="P3452" t="s">
        <v>7422</v>
      </c>
      <c r="Q3452" s="8">
        <v>624000</v>
      </c>
      <c r="R3452">
        <v>5</v>
      </c>
      <c r="S3452" s="8">
        <f>Table3[[#This Row],[Harga]]*Table3[[#This Row],[Quantity]]</f>
        <v>3120000</v>
      </c>
      <c r="T3452">
        <v>0.2</v>
      </c>
      <c r="U3452" s="8">
        <f>Table3[[#This Row],[Discount]]*Table3[[#This Row],[Revenue]]</f>
        <v>624000</v>
      </c>
      <c r="V3452" s="8">
        <f>Table3[[#This Row],[Revenue]]-Table3[[#This Row],[Total Discount]]</f>
        <v>2496000</v>
      </c>
    </row>
    <row r="3453" spans="1:22" x14ac:dyDescent="0.35">
      <c r="A3453">
        <v>3449</v>
      </c>
      <c r="B3453" t="s">
        <v>7423</v>
      </c>
      <c r="C3453" s="5">
        <v>41905</v>
      </c>
      <c r="D3453" s="6">
        <v>2014</v>
      </c>
      <c r="E3453" s="5" t="s">
        <v>111</v>
      </c>
      <c r="F3453" s="7">
        <v>23</v>
      </c>
      <c r="G3453" t="s">
        <v>35</v>
      </c>
      <c r="H3453" t="s">
        <v>105</v>
      </c>
      <c r="I3453" t="s">
        <v>6395</v>
      </c>
      <c r="J3453" t="s">
        <v>37</v>
      </c>
      <c r="K3453" t="s">
        <v>329</v>
      </c>
      <c r="L3453">
        <v>19711</v>
      </c>
      <c r="M3453" t="s">
        <v>2392</v>
      </c>
      <c r="N3453" t="s">
        <v>40</v>
      </c>
      <c r="O3453" t="s">
        <v>71</v>
      </c>
      <c r="P3453" t="s">
        <v>2393</v>
      </c>
      <c r="Q3453" s="8">
        <v>3000</v>
      </c>
      <c r="R3453">
        <v>4</v>
      </c>
      <c r="S3453" s="8">
        <f>Table3[[#This Row],[Harga]]*Table3[[#This Row],[Quantity]]</f>
        <v>12000</v>
      </c>
      <c r="T3453">
        <v>0</v>
      </c>
      <c r="U3453" s="8">
        <f>Table3[[#This Row],[Discount]]*Table3[[#This Row],[Revenue]]</f>
        <v>0</v>
      </c>
      <c r="V3453" s="8">
        <f>Table3[[#This Row],[Revenue]]-Table3[[#This Row],[Total Discount]]</f>
        <v>12000</v>
      </c>
    </row>
    <row r="3454" spans="1:22" x14ac:dyDescent="0.35">
      <c r="A3454">
        <v>3450</v>
      </c>
      <c r="B3454" t="s">
        <v>7424</v>
      </c>
      <c r="C3454" s="5">
        <v>42643</v>
      </c>
      <c r="D3454" s="6">
        <v>2016</v>
      </c>
      <c r="E3454" s="5" t="s">
        <v>111</v>
      </c>
      <c r="F3454" s="7">
        <v>30</v>
      </c>
      <c r="G3454" t="s">
        <v>24</v>
      </c>
      <c r="H3454" t="s">
        <v>105</v>
      </c>
      <c r="I3454" t="s">
        <v>2084</v>
      </c>
      <c r="J3454" t="s">
        <v>27</v>
      </c>
      <c r="K3454" t="s">
        <v>218</v>
      </c>
      <c r="L3454">
        <v>10011</v>
      </c>
      <c r="M3454" t="s">
        <v>3147</v>
      </c>
      <c r="N3454" t="s">
        <v>30</v>
      </c>
      <c r="O3454" t="s">
        <v>31</v>
      </c>
      <c r="P3454" t="s">
        <v>3148</v>
      </c>
      <c r="Q3454" s="8">
        <v>184000</v>
      </c>
      <c r="R3454">
        <v>5</v>
      </c>
      <c r="S3454" s="8">
        <f>Table3[[#This Row],[Harga]]*Table3[[#This Row],[Quantity]]</f>
        <v>920000</v>
      </c>
      <c r="T3454">
        <v>0.2</v>
      </c>
      <c r="U3454" s="8">
        <f>Table3[[#This Row],[Discount]]*Table3[[#This Row],[Revenue]]</f>
        <v>184000</v>
      </c>
      <c r="V3454" s="8">
        <f>Table3[[#This Row],[Revenue]]-Table3[[#This Row],[Total Discount]]</f>
        <v>736000</v>
      </c>
    </row>
    <row r="3455" spans="1:22" x14ac:dyDescent="0.35">
      <c r="A3455">
        <v>3451</v>
      </c>
      <c r="B3455" t="s">
        <v>7425</v>
      </c>
      <c r="C3455" s="5">
        <v>42317</v>
      </c>
      <c r="D3455" s="6">
        <v>2015</v>
      </c>
      <c r="E3455" s="5" t="s">
        <v>23</v>
      </c>
      <c r="F3455" s="7">
        <v>9</v>
      </c>
      <c r="G3455" t="s">
        <v>116</v>
      </c>
      <c r="H3455" t="s">
        <v>25</v>
      </c>
      <c r="I3455" t="s">
        <v>1286</v>
      </c>
      <c r="J3455" t="s">
        <v>75</v>
      </c>
      <c r="K3455" t="s">
        <v>28</v>
      </c>
      <c r="L3455">
        <v>95661</v>
      </c>
      <c r="M3455" t="s">
        <v>695</v>
      </c>
      <c r="N3455" t="s">
        <v>40</v>
      </c>
      <c r="O3455" t="s">
        <v>180</v>
      </c>
      <c r="P3455" t="s">
        <v>696</v>
      </c>
      <c r="Q3455" s="8">
        <v>5000</v>
      </c>
      <c r="R3455">
        <v>2</v>
      </c>
      <c r="S3455" s="8">
        <f>Table3[[#This Row],[Harga]]*Table3[[#This Row],[Quantity]]</f>
        <v>10000</v>
      </c>
      <c r="T3455">
        <v>0</v>
      </c>
      <c r="U3455" s="8">
        <f>Table3[[#This Row],[Discount]]*Table3[[#This Row],[Revenue]]</f>
        <v>0</v>
      </c>
      <c r="V3455" s="8">
        <f>Table3[[#This Row],[Revenue]]-Table3[[#This Row],[Total Discount]]</f>
        <v>10000</v>
      </c>
    </row>
    <row r="3456" spans="1:22" x14ac:dyDescent="0.35">
      <c r="A3456">
        <v>3452</v>
      </c>
      <c r="B3456" t="s">
        <v>7426</v>
      </c>
      <c r="C3456" s="5">
        <v>42119</v>
      </c>
      <c r="D3456" s="6">
        <v>2015</v>
      </c>
      <c r="E3456" s="5" t="s">
        <v>58</v>
      </c>
      <c r="F3456" s="7">
        <v>25</v>
      </c>
      <c r="G3456" t="s">
        <v>51</v>
      </c>
      <c r="H3456" t="s">
        <v>25</v>
      </c>
      <c r="I3456" t="s">
        <v>1117</v>
      </c>
      <c r="J3456" t="s">
        <v>27</v>
      </c>
      <c r="K3456" t="s">
        <v>76</v>
      </c>
      <c r="L3456">
        <v>60505</v>
      </c>
      <c r="M3456" t="s">
        <v>2251</v>
      </c>
      <c r="N3456" t="s">
        <v>40</v>
      </c>
      <c r="O3456" t="s">
        <v>84</v>
      </c>
      <c r="P3456" t="s">
        <v>2252</v>
      </c>
      <c r="Q3456" s="8">
        <v>553000</v>
      </c>
      <c r="R3456">
        <v>2</v>
      </c>
      <c r="S3456" s="8">
        <f>Table3[[#This Row],[Harga]]*Table3[[#This Row],[Quantity]]</f>
        <v>1106000</v>
      </c>
      <c r="T3456">
        <v>0.2</v>
      </c>
      <c r="U3456" s="8">
        <f>Table3[[#This Row],[Discount]]*Table3[[#This Row],[Revenue]]</f>
        <v>221200</v>
      </c>
      <c r="V3456" s="8">
        <f>Table3[[#This Row],[Revenue]]-Table3[[#This Row],[Total Discount]]</f>
        <v>884800</v>
      </c>
    </row>
    <row r="3457" spans="1:22" x14ac:dyDescent="0.35">
      <c r="A3457">
        <v>3453</v>
      </c>
      <c r="B3457" t="s">
        <v>7427</v>
      </c>
      <c r="C3457" s="5">
        <v>43058</v>
      </c>
      <c r="D3457" s="6">
        <v>2017</v>
      </c>
      <c r="E3457" s="5" t="s">
        <v>23</v>
      </c>
      <c r="F3457" s="7">
        <v>19</v>
      </c>
      <c r="G3457" t="s">
        <v>24</v>
      </c>
      <c r="H3457" t="s">
        <v>25</v>
      </c>
      <c r="I3457" t="s">
        <v>2006</v>
      </c>
      <c r="J3457" t="s">
        <v>75</v>
      </c>
      <c r="K3457" t="s">
        <v>227</v>
      </c>
      <c r="L3457">
        <v>10011</v>
      </c>
      <c r="M3457" t="s">
        <v>2850</v>
      </c>
      <c r="N3457" t="s">
        <v>40</v>
      </c>
      <c r="O3457" t="s">
        <v>71</v>
      </c>
      <c r="P3457" t="s">
        <v>2851</v>
      </c>
      <c r="Q3457" s="8">
        <v>21000</v>
      </c>
      <c r="R3457">
        <v>7</v>
      </c>
      <c r="S3457" s="8">
        <f>Table3[[#This Row],[Harga]]*Table3[[#This Row],[Quantity]]</f>
        <v>147000</v>
      </c>
      <c r="T3457">
        <v>0.2</v>
      </c>
      <c r="U3457" s="8">
        <f>Table3[[#This Row],[Discount]]*Table3[[#This Row],[Revenue]]</f>
        <v>29400</v>
      </c>
      <c r="V3457" s="8">
        <f>Table3[[#This Row],[Revenue]]-Table3[[#This Row],[Total Discount]]</f>
        <v>117600</v>
      </c>
    </row>
    <row r="3458" spans="1:22" x14ac:dyDescent="0.35">
      <c r="A3458">
        <v>3454</v>
      </c>
      <c r="B3458" t="s">
        <v>7428</v>
      </c>
      <c r="C3458" s="5">
        <v>42328</v>
      </c>
      <c r="D3458" s="6">
        <v>2015</v>
      </c>
      <c r="E3458" s="5" t="s">
        <v>23</v>
      </c>
      <c r="F3458" s="7">
        <v>20</v>
      </c>
      <c r="G3458" t="s">
        <v>35</v>
      </c>
      <c r="H3458" t="s">
        <v>25</v>
      </c>
      <c r="I3458" t="s">
        <v>671</v>
      </c>
      <c r="J3458" t="s">
        <v>37</v>
      </c>
      <c r="K3458" t="s">
        <v>354</v>
      </c>
      <c r="L3458">
        <v>75217</v>
      </c>
      <c r="M3458" t="s">
        <v>7429</v>
      </c>
      <c r="N3458" t="s">
        <v>135</v>
      </c>
      <c r="O3458" t="s">
        <v>567</v>
      </c>
      <c r="P3458" t="s">
        <v>7430</v>
      </c>
      <c r="Q3458" s="8">
        <v>480000</v>
      </c>
      <c r="R3458">
        <v>2</v>
      </c>
      <c r="S3458" s="8">
        <f>Table3[[#This Row],[Harga]]*Table3[[#This Row],[Quantity]]</f>
        <v>960000</v>
      </c>
      <c r="T3458">
        <v>0.4</v>
      </c>
      <c r="U3458" s="8">
        <f>Table3[[#This Row],[Discount]]*Table3[[#This Row],[Revenue]]</f>
        <v>384000</v>
      </c>
      <c r="V3458" s="8">
        <f>Table3[[#This Row],[Revenue]]-Table3[[#This Row],[Total Discount]]</f>
        <v>576000</v>
      </c>
    </row>
    <row r="3459" spans="1:22" x14ac:dyDescent="0.35">
      <c r="A3459">
        <v>3455</v>
      </c>
      <c r="B3459" t="s">
        <v>7431</v>
      </c>
      <c r="C3459" s="5">
        <v>42279</v>
      </c>
      <c r="D3459" s="6">
        <v>2015</v>
      </c>
      <c r="E3459" s="5" t="s">
        <v>44</v>
      </c>
      <c r="F3459" s="7">
        <v>2</v>
      </c>
      <c r="G3459" t="s">
        <v>35</v>
      </c>
      <c r="H3459" t="s">
        <v>25</v>
      </c>
      <c r="I3459" t="s">
        <v>205</v>
      </c>
      <c r="J3459" t="s">
        <v>27</v>
      </c>
      <c r="K3459" t="s">
        <v>38</v>
      </c>
      <c r="L3459">
        <v>90008</v>
      </c>
      <c r="M3459" t="s">
        <v>3033</v>
      </c>
      <c r="N3459" t="s">
        <v>40</v>
      </c>
      <c r="O3459" t="s">
        <v>71</v>
      </c>
      <c r="P3459" t="s">
        <v>3034</v>
      </c>
      <c r="Q3459" s="8">
        <v>3000</v>
      </c>
      <c r="R3459">
        <v>3</v>
      </c>
      <c r="S3459" s="8">
        <f>Table3[[#This Row],[Harga]]*Table3[[#This Row],[Quantity]]</f>
        <v>9000</v>
      </c>
      <c r="T3459">
        <v>0.2</v>
      </c>
      <c r="U3459" s="8">
        <f>Table3[[#This Row],[Discount]]*Table3[[#This Row],[Revenue]]</f>
        <v>1800</v>
      </c>
      <c r="V3459" s="8">
        <f>Table3[[#This Row],[Revenue]]-Table3[[#This Row],[Total Discount]]</f>
        <v>7200</v>
      </c>
    </row>
    <row r="3460" spans="1:22" x14ac:dyDescent="0.35">
      <c r="A3460">
        <v>3456</v>
      </c>
      <c r="B3460" t="s">
        <v>7432</v>
      </c>
      <c r="C3460" s="5">
        <v>42119</v>
      </c>
      <c r="D3460" s="6">
        <v>2015</v>
      </c>
      <c r="E3460" s="5" t="s">
        <v>58</v>
      </c>
      <c r="F3460" s="7">
        <v>25</v>
      </c>
      <c r="G3460" t="s">
        <v>67</v>
      </c>
      <c r="H3460" t="s">
        <v>139</v>
      </c>
      <c r="I3460" t="s">
        <v>1561</v>
      </c>
      <c r="J3460" t="s">
        <v>37</v>
      </c>
      <c r="K3460" t="s">
        <v>151</v>
      </c>
      <c r="L3460">
        <v>90004</v>
      </c>
      <c r="M3460" t="s">
        <v>1781</v>
      </c>
      <c r="N3460" t="s">
        <v>40</v>
      </c>
      <c r="O3460" t="s">
        <v>143</v>
      </c>
      <c r="P3460" t="s">
        <v>1782</v>
      </c>
      <c r="Q3460" s="8">
        <v>11000</v>
      </c>
      <c r="R3460">
        <v>2</v>
      </c>
      <c r="S3460" s="8">
        <f>Table3[[#This Row],[Harga]]*Table3[[#This Row],[Quantity]]</f>
        <v>22000</v>
      </c>
      <c r="T3460">
        <v>0</v>
      </c>
      <c r="U3460" s="8">
        <f>Table3[[#This Row],[Discount]]*Table3[[#This Row],[Revenue]]</f>
        <v>0</v>
      </c>
      <c r="V3460" s="8">
        <f>Table3[[#This Row],[Revenue]]-Table3[[#This Row],[Total Discount]]</f>
        <v>22000</v>
      </c>
    </row>
    <row r="3461" spans="1:22" x14ac:dyDescent="0.35">
      <c r="A3461">
        <v>3457</v>
      </c>
      <c r="B3461" t="s">
        <v>7433</v>
      </c>
      <c r="C3461" s="5">
        <v>42565</v>
      </c>
      <c r="D3461" s="6">
        <v>2016</v>
      </c>
      <c r="E3461" s="5" t="s">
        <v>104</v>
      </c>
      <c r="F3461" s="7">
        <v>14</v>
      </c>
      <c r="G3461" t="s">
        <v>67</v>
      </c>
      <c r="H3461" t="s">
        <v>25</v>
      </c>
      <c r="I3461" t="s">
        <v>7434</v>
      </c>
      <c r="J3461" t="s">
        <v>27</v>
      </c>
      <c r="K3461" t="s">
        <v>166</v>
      </c>
      <c r="L3461">
        <v>31907</v>
      </c>
      <c r="M3461" t="s">
        <v>3678</v>
      </c>
      <c r="N3461" t="s">
        <v>40</v>
      </c>
      <c r="O3461" t="s">
        <v>71</v>
      </c>
      <c r="P3461" t="s">
        <v>3679</v>
      </c>
      <c r="Q3461" s="8">
        <v>30000</v>
      </c>
      <c r="R3461">
        <v>5</v>
      </c>
      <c r="S3461" s="8">
        <f>Table3[[#This Row],[Harga]]*Table3[[#This Row],[Quantity]]</f>
        <v>150000</v>
      </c>
      <c r="T3461">
        <v>0</v>
      </c>
      <c r="U3461" s="8">
        <f>Table3[[#This Row],[Discount]]*Table3[[#This Row],[Revenue]]</f>
        <v>0</v>
      </c>
      <c r="V3461" s="8">
        <f>Table3[[#This Row],[Revenue]]-Table3[[#This Row],[Total Discount]]</f>
        <v>150000</v>
      </c>
    </row>
    <row r="3462" spans="1:22" x14ac:dyDescent="0.35">
      <c r="A3462">
        <v>3458</v>
      </c>
      <c r="B3462" t="s">
        <v>7435</v>
      </c>
      <c r="C3462" s="5">
        <v>42274</v>
      </c>
      <c r="D3462" s="6">
        <v>2015</v>
      </c>
      <c r="E3462" s="5" t="s">
        <v>111</v>
      </c>
      <c r="F3462" s="7">
        <v>27</v>
      </c>
      <c r="G3462" t="s">
        <v>67</v>
      </c>
      <c r="H3462" t="s">
        <v>25</v>
      </c>
      <c r="I3462" t="s">
        <v>3160</v>
      </c>
      <c r="J3462" t="s">
        <v>75</v>
      </c>
      <c r="K3462" t="s">
        <v>38</v>
      </c>
      <c r="L3462">
        <v>94110</v>
      </c>
      <c r="M3462" t="s">
        <v>452</v>
      </c>
      <c r="N3462" t="s">
        <v>40</v>
      </c>
      <c r="O3462" t="s">
        <v>84</v>
      </c>
      <c r="P3462" t="s">
        <v>453</v>
      </c>
      <c r="Q3462" s="8">
        <v>38000</v>
      </c>
      <c r="R3462">
        <v>1</v>
      </c>
      <c r="S3462" s="8">
        <f>Table3[[#This Row],[Harga]]*Table3[[#This Row],[Quantity]]</f>
        <v>38000</v>
      </c>
      <c r="T3462">
        <v>0</v>
      </c>
      <c r="U3462" s="8">
        <f>Table3[[#This Row],[Discount]]*Table3[[#This Row],[Revenue]]</f>
        <v>0</v>
      </c>
      <c r="V3462" s="8">
        <f>Table3[[#This Row],[Revenue]]-Table3[[#This Row],[Total Discount]]</f>
        <v>38000</v>
      </c>
    </row>
    <row r="3463" spans="1:22" x14ac:dyDescent="0.35">
      <c r="A3463">
        <v>3459</v>
      </c>
      <c r="B3463" t="s">
        <v>7436</v>
      </c>
      <c r="C3463" s="5">
        <v>43049</v>
      </c>
      <c r="D3463" s="6">
        <v>2017</v>
      </c>
      <c r="E3463" s="5" t="s">
        <v>23</v>
      </c>
      <c r="F3463" s="7">
        <v>10</v>
      </c>
      <c r="G3463" t="s">
        <v>35</v>
      </c>
      <c r="H3463" t="s">
        <v>25</v>
      </c>
      <c r="I3463" t="s">
        <v>1729</v>
      </c>
      <c r="J3463" t="s">
        <v>75</v>
      </c>
      <c r="K3463" t="s">
        <v>274</v>
      </c>
      <c r="L3463">
        <v>92503</v>
      </c>
      <c r="M3463" t="s">
        <v>2522</v>
      </c>
      <c r="N3463" t="s">
        <v>40</v>
      </c>
      <c r="O3463" t="s">
        <v>96</v>
      </c>
      <c r="P3463" t="s">
        <v>2523</v>
      </c>
      <c r="Q3463" s="8">
        <v>5000</v>
      </c>
      <c r="R3463">
        <v>3</v>
      </c>
      <c r="S3463" s="8">
        <f>Table3[[#This Row],[Harga]]*Table3[[#This Row],[Quantity]]</f>
        <v>15000</v>
      </c>
      <c r="T3463">
        <v>0</v>
      </c>
      <c r="U3463" s="8">
        <f>Table3[[#This Row],[Discount]]*Table3[[#This Row],[Revenue]]</f>
        <v>0</v>
      </c>
      <c r="V3463" s="8">
        <f>Table3[[#This Row],[Revenue]]-Table3[[#This Row],[Total Discount]]</f>
        <v>15000</v>
      </c>
    </row>
    <row r="3464" spans="1:22" x14ac:dyDescent="0.35">
      <c r="A3464">
        <v>3460</v>
      </c>
      <c r="B3464" t="s">
        <v>7437</v>
      </c>
      <c r="C3464" s="5">
        <v>42567</v>
      </c>
      <c r="D3464" s="6">
        <v>2016</v>
      </c>
      <c r="E3464" s="5" t="s">
        <v>104</v>
      </c>
      <c r="F3464" s="7">
        <v>16</v>
      </c>
      <c r="G3464" t="s">
        <v>51</v>
      </c>
      <c r="H3464" t="s">
        <v>139</v>
      </c>
      <c r="I3464" t="s">
        <v>353</v>
      </c>
      <c r="J3464" t="s">
        <v>37</v>
      </c>
      <c r="K3464" t="s">
        <v>283</v>
      </c>
      <c r="L3464">
        <v>29203</v>
      </c>
      <c r="M3464" t="s">
        <v>460</v>
      </c>
      <c r="N3464" t="s">
        <v>40</v>
      </c>
      <c r="O3464" t="s">
        <v>143</v>
      </c>
      <c r="P3464" t="s">
        <v>461</v>
      </c>
      <c r="Q3464" s="8">
        <v>15000</v>
      </c>
      <c r="R3464">
        <v>5</v>
      </c>
      <c r="S3464" s="8">
        <f>Table3[[#This Row],[Harga]]*Table3[[#This Row],[Quantity]]</f>
        <v>75000</v>
      </c>
      <c r="T3464">
        <v>0</v>
      </c>
      <c r="U3464" s="8">
        <f>Table3[[#This Row],[Discount]]*Table3[[#This Row],[Revenue]]</f>
        <v>0</v>
      </c>
      <c r="V3464" s="8">
        <f>Table3[[#This Row],[Revenue]]-Table3[[#This Row],[Total Discount]]</f>
        <v>75000</v>
      </c>
    </row>
    <row r="3465" spans="1:22" x14ac:dyDescent="0.35">
      <c r="A3465">
        <v>3461</v>
      </c>
      <c r="B3465" t="s">
        <v>7438</v>
      </c>
      <c r="C3465" s="5">
        <v>42293</v>
      </c>
      <c r="D3465" s="6">
        <v>2015</v>
      </c>
      <c r="E3465" s="5" t="s">
        <v>44</v>
      </c>
      <c r="F3465" s="7">
        <v>16</v>
      </c>
      <c r="G3465" t="s">
        <v>67</v>
      </c>
      <c r="H3465" t="s">
        <v>25</v>
      </c>
      <c r="I3465" t="s">
        <v>833</v>
      </c>
      <c r="J3465" t="s">
        <v>37</v>
      </c>
      <c r="K3465" t="s">
        <v>113</v>
      </c>
      <c r="L3465">
        <v>10011</v>
      </c>
      <c r="M3465" t="s">
        <v>2104</v>
      </c>
      <c r="N3465" t="s">
        <v>135</v>
      </c>
      <c r="O3465" t="s">
        <v>136</v>
      </c>
      <c r="P3465" t="s">
        <v>2105</v>
      </c>
      <c r="Q3465" s="8">
        <v>1100000</v>
      </c>
      <c r="R3465">
        <v>3</v>
      </c>
      <c r="S3465" s="8">
        <f>Table3[[#This Row],[Harga]]*Table3[[#This Row],[Quantity]]</f>
        <v>3300000</v>
      </c>
      <c r="T3465">
        <v>0</v>
      </c>
      <c r="U3465" s="8">
        <f>Table3[[#This Row],[Discount]]*Table3[[#This Row],[Revenue]]</f>
        <v>0</v>
      </c>
      <c r="V3465" s="8">
        <f>Table3[[#This Row],[Revenue]]-Table3[[#This Row],[Total Discount]]</f>
        <v>3300000</v>
      </c>
    </row>
    <row r="3466" spans="1:22" x14ac:dyDescent="0.35">
      <c r="A3466">
        <v>3462</v>
      </c>
      <c r="B3466" t="s">
        <v>7439</v>
      </c>
      <c r="C3466" s="5">
        <v>42379</v>
      </c>
      <c r="D3466" s="6">
        <v>2016</v>
      </c>
      <c r="E3466" s="5" t="s">
        <v>115</v>
      </c>
      <c r="F3466" s="7">
        <v>10</v>
      </c>
      <c r="G3466" t="s">
        <v>67</v>
      </c>
      <c r="H3466" t="s">
        <v>139</v>
      </c>
      <c r="I3466" t="s">
        <v>4321</v>
      </c>
      <c r="J3466" t="s">
        <v>27</v>
      </c>
      <c r="K3466" t="s">
        <v>133</v>
      </c>
      <c r="L3466">
        <v>98632</v>
      </c>
      <c r="M3466" t="s">
        <v>1316</v>
      </c>
      <c r="N3466" t="s">
        <v>30</v>
      </c>
      <c r="O3466" t="s">
        <v>55</v>
      </c>
      <c r="P3466" t="s">
        <v>1317</v>
      </c>
      <c r="Q3466" s="8">
        <v>10000</v>
      </c>
      <c r="R3466">
        <v>5</v>
      </c>
      <c r="S3466" s="8">
        <f>Table3[[#This Row],[Harga]]*Table3[[#This Row],[Quantity]]</f>
        <v>50000</v>
      </c>
      <c r="T3466">
        <v>0</v>
      </c>
      <c r="U3466" s="8">
        <f>Table3[[#This Row],[Discount]]*Table3[[#This Row],[Revenue]]</f>
        <v>0</v>
      </c>
      <c r="V3466" s="8">
        <f>Table3[[#This Row],[Revenue]]-Table3[[#This Row],[Total Discount]]</f>
        <v>50000</v>
      </c>
    </row>
    <row r="3467" spans="1:22" x14ac:dyDescent="0.35">
      <c r="A3467">
        <v>3463</v>
      </c>
      <c r="B3467" t="s">
        <v>7440</v>
      </c>
      <c r="C3467" s="5">
        <v>42997</v>
      </c>
      <c r="D3467" s="6">
        <v>2017</v>
      </c>
      <c r="E3467" s="5" t="s">
        <v>111</v>
      </c>
      <c r="F3467" s="7">
        <v>19</v>
      </c>
      <c r="G3467" t="s">
        <v>67</v>
      </c>
      <c r="H3467" t="s">
        <v>139</v>
      </c>
      <c r="I3467" t="s">
        <v>2338</v>
      </c>
      <c r="J3467" t="s">
        <v>27</v>
      </c>
      <c r="K3467" t="s">
        <v>519</v>
      </c>
      <c r="L3467">
        <v>85023</v>
      </c>
      <c r="M3467" t="s">
        <v>4821</v>
      </c>
      <c r="N3467" t="s">
        <v>40</v>
      </c>
      <c r="O3467" t="s">
        <v>84</v>
      </c>
      <c r="P3467" t="s">
        <v>4822</v>
      </c>
      <c r="Q3467" s="8">
        <v>8000</v>
      </c>
      <c r="R3467">
        <v>2</v>
      </c>
      <c r="S3467" s="8">
        <f>Table3[[#This Row],[Harga]]*Table3[[#This Row],[Quantity]]</f>
        <v>16000</v>
      </c>
      <c r="T3467">
        <v>0.2</v>
      </c>
      <c r="U3467" s="8">
        <f>Table3[[#This Row],[Discount]]*Table3[[#This Row],[Revenue]]</f>
        <v>3200</v>
      </c>
      <c r="V3467" s="8">
        <f>Table3[[#This Row],[Revenue]]-Table3[[#This Row],[Total Discount]]</f>
        <v>12800</v>
      </c>
    </row>
    <row r="3468" spans="1:22" x14ac:dyDescent="0.35">
      <c r="A3468">
        <v>3464</v>
      </c>
      <c r="B3468" t="s">
        <v>7441</v>
      </c>
      <c r="C3468" s="5">
        <v>42993</v>
      </c>
      <c r="D3468" s="6">
        <v>2017</v>
      </c>
      <c r="E3468" s="5" t="s">
        <v>111</v>
      </c>
      <c r="F3468" s="7">
        <v>15</v>
      </c>
      <c r="G3468" t="s">
        <v>51</v>
      </c>
      <c r="H3468" t="s">
        <v>25</v>
      </c>
      <c r="I3468" t="s">
        <v>1107</v>
      </c>
      <c r="J3468" t="s">
        <v>27</v>
      </c>
      <c r="K3468" t="s">
        <v>46</v>
      </c>
      <c r="L3468">
        <v>77095</v>
      </c>
      <c r="M3468" t="s">
        <v>7442</v>
      </c>
      <c r="N3468" t="s">
        <v>40</v>
      </c>
      <c r="O3468" t="s">
        <v>96</v>
      </c>
      <c r="P3468" t="s">
        <v>7443</v>
      </c>
      <c r="Q3468" s="8">
        <v>32000</v>
      </c>
      <c r="R3468">
        <v>2</v>
      </c>
      <c r="S3468" s="8">
        <f>Table3[[#This Row],[Harga]]*Table3[[#This Row],[Quantity]]</f>
        <v>64000</v>
      </c>
      <c r="T3468">
        <v>0.2</v>
      </c>
      <c r="U3468" s="8">
        <f>Table3[[#This Row],[Discount]]*Table3[[#This Row],[Revenue]]</f>
        <v>12800</v>
      </c>
      <c r="V3468" s="8">
        <f>Table3[[#This Row],[Revenue]]-Table3[[#This Row],[Total Discount]]</f>
        <v>51200</v>
      </c>
    </row>
    <row r="3469" spans="1:22" x14ac:dyDescent="0.35">
      <c r="A3469">
        <v>3465</v>
      </c>
      <c r="B3469" t="s">
        <v>7444</v>
      </c>
      <c r="C3469" s="5">
        <v>42183</v>
      </c>
      <c r="D3469" s="6">
        <v>2015</v>
      </c>
      <c r="E3469" s="5" t="s">
        <v>34</v>
      </c>
      <c r="F3469" s="7">
        <v>28</v>
      </c>
      <c r="G3469" t="s">
        <v>51</v>
      </c>
      <c r="H3469" t="s">
        <v>139</v>
      </c>
      <c r="I3469" t="s">
        <v>1923</v>
      </c>
      <c r="J3469" t="s">
        <v>37</v>
      </c>
      <c r="K3469" t="s">
        <v>118</v>
      </c>
      <c r="L3469">
        <v>85234</v>
      </c>
      <c r="M3469" t="s">
        <v>2902</v>
      </c>
      <c r="N3469" t="s">
        <v>40</v>
      </c>
      <c r="O3469" t="s">
        <v>41</v>
      </c>
      <c r="P3469" t="s">
        <v>2903</v>
      </c>
      <c r="Q3469" s="8">
        <v>8000</v>
      </c>
      <c r="R3469">
        <v>2</v>
      </c>
      <c r="S3469" s="8">
        <f>Table3[[#This Row],[Harga]]*Table3[[#This Row],[Quantity]]</f>
        <v>16000</v>
      </c>
      <c r="T3469">
        <v>0.2</v>
      </c>
      <c r="U3469" s="8">
        <f>Table3[[#This Row],[Discount]]*Table3[[#This Row],[Revenue]]</f>
        <v>3200</v>
      </c>
      <c r="V3469" s="8">
        <f>Table3[[#This Row],[Revenue]]-Table3[[#This Row],[Total Discount]]</f>
        <v>12800</v>
      </c>
    </row>
    <row r="3470" spans="1:22" x14ac:dyDescent="0.35">
      <c r="A3470">
        <v>3466</v>
      </c>
      <c r="B3470" t="s">
        <v>7445</v>
      </c>
      <c r="C3470" s="5">
        <v>42699</v>
      </c>
      <c r="D3470" s="6">
        <v>2016</v>
      </c>
      <c r="E3470" s="5" t="s">
        <v>23</v>
      </c>
      <c r="F3470" s="7">
        <v>25</v>
      </c>
      <c r="G3470" t="s">
        <v>35</v>
      </c>
      <c r="H3470" t="s">
        <v>139</v>
      </c>
      <c r="I3470" t="s">
        <v>1027</v>
      </c>
      <c r="J3470" t="s">
        <v>27</v>
      </c>
      <c r="K3470" t="s">
        <v>151</v>
      </c>
      <c r="L3470">
        <v>72401</v>
      </c>
      <c r="M3470" t="s">
        <v>4976</v>
      </c>
      <c r="N3470" t="s">
        <v>135</v>
      </c>
      <c r="O3470" t="s">
        <v>136</v>
      </c>
      <c r="P3470" t="s">
        <v>4977</v>
      </c>
      <c r="Q3470" s="8">
        <v>72000</v>
      </c>
      <c r="R3470">
        <v>2</v>
      </c>
      <c r="S3470" s="8">
        <f>Table3[[#This Row],[Harga]]*Table3[[#This Row],[Quantity]]</f>
        <v>144000</v>
      </c>
      <c r="T3470">
        <v>0</v>
      </c>
      <c r="U3470" s="8">
        <f>Table3[[#This Row],[Discount]]*Table3[[#This Row],[Revenue]]</f>
        <v>0</v>
      </c>
      <c r="V3470" s="8">
        <f>Table3[[#This Row],[Revenue]]-Table3[[#This Row],[Total Discount]]</f>
        <v>144000</v>
      </c>
    </row>
    <row r="3471" spans="1:22" x14ac:dyDescent="0.35">
      <c r="A3471">
        <v>3467</v>
      </c>
      <c r="B3471" t="s">
        <v>7446</v>
      </c>
      <c r="C3471" s="5">
        <v>43064</v>
      </c>
      <c r="D3471" s="6">
        <v>2017</v>
      </c>
      <c r="E3471" s="5" t="s">
        <v>23</v>
      </c>
      <c r="F3471" s="7">
        <v>25</v>
      </c>
      <c r="G3471" t="s">
        <v>67</v>
      </c>
      <c r="H3471" t="s">
        <v>25</v>
      </c>
      <c r="I3471" t="s">
        <v>549</v>
      </c>
      <c r="J3471" t="s">
        <v>27</v>
      </c>
      <c r="K3471" t="s">
        <v>274</v>
      </c>
      <c r="L3471">
        <v>30318</v>
      </c>
      <c r="M3471" t="s">
        <v>7447</v>
      </c>
      <c r="N3471" t="s">
        <v>40</v>
      </c>
      <c r="O3471" t="s">
        <v>63</v>
      </c>
      <c r="P3471" t="s">
        <v>7448</v>
      </c>
      <c r="Q3471" s="8">
        <v>49000</v>
      </c>
      <c r="R3471">
        <v>9</v>
      </c>
      <c r="S3471" s="8">
        <f>Table3[[#This Row],[Harga]]*Table3[[#This Row],[Quantity]]</f>
        <v>441000</v>
      </c>
      <c r="T3471">
        <v>0</v>
      </c>
      <c r="U3471" s="8">
        <f>Table3[[#This Row],[Discount]]*Table3[[#This Row],[Revenue]]</f>
        <v>0</v>
      </c>
      <c r="V3471" s="8">
        <f>Table3[[#This Row],[Revenue]]-Table3[[#This Row],[Total Discount]]</f>
        <v>441000</v>
      </c>
    </row>
    <row r="3472" spans="1:22" x14ac:dyDescent="0.35">
      <c r="A3472">
        <v>3468</v>
      </c>
      <c r="B3472" t="s">
        <v>7449</v>
      </c>
      <c r="C3472" s="5">
        <v>42749</v>
      </c>
      <c r="D3472" s="6">
        <v>2017</v>
      </c>
      <c r="E3472" s="5" t="s">
        <v>115</v>
      </c>
      <c r="F3472" s="7">
        <v>14</v>
      </c>
      <c r="G3472" t="s">
        <v>24</v>
      </c>
      <c r="H3472" t="s">
        <v>25</v>
      </c>
      <c r="I3472" t="s">
        <v>45</v>
      </c>
      <c r="J3472" t="s">
        <v>27</v>
      </c>
      <c r="K3472" t="s">
        <v>236</v>
      </c>
      <c r="L3472">
        <v>90036</v>
      </c>
      <c r="M3472" t="s">
        <v>6823</v>
      </c>
      <c r="N3472" t="s">
        <v>40</v>
      </c>
      <c r="O3472" t="s">
        <v>63</v>
      </c>
      <c r="P3472" t="s">
        <v>6824</v>
      </c>
      <c r="Q3472" s="8">
        <v>174000</v>
      </c>
      <c r="R3472">
        <v>5</v>
      </c>
      <c r="S3472" s="8">
        <f>Table3[[#This Row],[Harga]]*Table3[[#This Row],[Quantity]]</f>
        <v>870000</v>
      </c>
      <c r="T3472">
        <v>0</v>
      </c>
      <c r="U3472" s="8">
        <f>Table3[[#This Row],[Discount]]*Table3[[#This Row],[Revenue]]</f>
        <v>0</v>
      </c>
      <c r="V3472" s="8">
        <f>Table3[[#This Row],[Revenue]]-Table3[[#This Row],[Total Discount]]</f>
        <v>870000</v>
      </c>
    </row>
    <row r="3473" spans="1:22" x14ac:dyDescent="0.35">
      <c r="A3473">
        <v>3469</v>
      </c>
      <c r="B3473" t="s">
        <v>7450</v>
      </c>
      <c r="C3473" s="5">
        <v>41950</v>
      </c>
      <c r="D3473" s="6">
        <v>2014</v>
      </c>
      <c r="E3473" s="5" t="s">
        <v>23</v>
      </c>
      <c r="F3473" s="7">
        <v>7</v>
      </c>
      <c r="G3473" t="s">
        <v>51</v>
      </c>
      <c r="H3473" t="s">
        <v>25</v>
      </c>
      <c r="I3473" t="s">
        <v>777</v>
      </c>
      <c r="J3473" t="s">
        <v>37</v>
      </c>
      <c r="K3473" t="s">
        <v>227</v>
      </c>
      <c r="L3473">
        <v>10024</v>
      </c>
      <c r="M3473" t="s">
        <v>5034</v>
      </c>
      <c r="N3473" t="s">
        <v>40</v>
      </c>
      <c r="O3473" t="s">
        <v>180</v>
      </c>
      <c r="P3473" t="s">
        <v>5035</v>
      </c>
      <c r="Q3473" s="8">
        <v>3000</v>
      </c>
      <c r="R3473">
        <v>4</v>
      </c>
      <c r="S3473" s="8">
        <f>Table3[[#This Row],[Harga]]*Table3[[#This Row],[Quantity]]</f>
        <v>12000</v>
      </c>
      <c r="T3473">
        <v>0</v>
      </c>
      <c r="U3473" s="8">
        <f>Table3[[#This Row],[Discount]]*Table3[[#This Row],[Revenue]]</f>
        <v>0</v>
      </c>
      <c r="V3473" s="8">
        <f>Table3[[#This Row],[Revenue]]-Table3[[#This Row],[Total Discount]]</f>
        <v>12000</v>
      </c>
    </row>
    <row r="3474" spans="1:22" x14ac:dyDescent="0.35">
      <c r="A3474">
        <v>3470</v>
      </c>
      <c r="B3474" t="s">
        <v>7451</v>
      </c>
      <c r="C3474" s="5">
        <v>42614</v>
      </c>
      <c r="D3474" s="6">
        <v>2016</v>
      </c>
      <c r="E3474" s="5" t="s">
        <v>111</v>
      </c>
      <c r="F3474" s="7">
        <v>1</v>
      </c>
      <c r="G3474" t="s">
        <v>35</v>
      </c>
      <c r="H3474" t="s">
        <v>25</v>
      </c>
      <c r="I3474" t="s">
        <v>1719</v>
      </c>
      <c r="J3474" t="s">
        <v>27</v>
      </c>
      <c r="K3474" t="s">
        <v>76</v>
      </c>
      <c r="L3474">
        <v>48227</v>
      </c>
      <c r="M3474" t="s">
        <v>4471</v>
      </c>
      <c r="N3474" t="s">
        <v>40</v>
      </c>
      <c r="O3474" t="s">
        <v>71</v>
      </c>
      <c r="P3474" t="s">
        <v>4472</v>
      </c>
      <c r="Q3474" s="8">
        <v>10000</v>
      </c>
      <c r="R3474">
        <v>5</v>
      </c>
      <c r="S3474" s="8">
        <f>Table3[[#This Row],[Harga]]*Table3[[#This Row],[Quantity]]</f>
        <v>50000</v>
      </c>
      <c r="T3474">
        <v>0</v>
      </c>
      <c r="U3474" s="8">
        <f>Table3[[#This Row],[Discount]]*Table3[[#This Row],[Revenue]]</f>
        <v>0</v>
      </c>
      <c r="V3474" s="8">
        <f>Table3[[#This Row],[Revenue]]-Table3[[#This Row],[Total Discount]]</f>
        <v>50000</v>
      </c>
    </row>
    <row r="3475" spans="1:22" x14ac:dyDescent="0.35">
      <c r="A3475">
        <v>3471</v>
      </c>
      <c r="B3475" t="s">
        <v>7452</v>
      </c>
      <c r="C3475" s="5">
        <v>43050</v>
      </c>
      <c r="D3475" s="6">
        <v>2017</v>
      </c>
      <c r="E3475" s="5" t="s">
        <v>23</v>
      </c>
      <c r="F3475" s="7">
        <v>11</v>
      </c>
      <c r="G3475" t="s">
        <v>35</v>
      </c>
      <c r="H3475" t="s">
        <v>139</v>
      </c>
      <c r="I3475" t="s">
        <v>867</v>
      </c>
      <c r="J3475" t="s">
        <v>37</v>
      </c>
      <c r="K3475" t="s">
        <v>89</v>
      </c>
      <c r="L3475">
        <v>33311</v>
      </c>
      <c r="M3475" t="s">
        <v>5852</v>
      </c>
      <c r="N3475" t="s">
        <v>40</v>
      </c>
      <c r="O3475" t="s">
        <v>78</v>
      </c>
      <c r="P3475" t="s">
        <v>5853</v>
      </c>
      <c r="Q3475" s="8">
        <v>464000</v>
      </c>
      <c r="R3475">
        <v>5</v>
      </c>
      <c r="S3475" s="8">
        <f>Table3[[#This Row],[Harga]]*Table3[[#This Row],[Quantity]]</f>
        <v>2320000</v>
      </c>
      <c r="T3475">
        <v>0.2</v>
      </c>
      <c r="U3475" s="8">
        <f>Table3[[#This Row],[Discount]]*Table3[[#This Row],[Revenue]]</f>
        <v>464000</v>
      </c>
      <c r="V3475" s="8">
        <f>Table3[[#This Row],[Revenue]]-Table3[[#This Row],[Total Discount]]</f>
        <v>1856000</v>
      </c>
    </row>
    <row r="3476" spans="1:22" x14ac:dyDescent="0.35">
      <c r="A3476">
        <v>3472</v>
      </c>
      <c r="B3476" t="s">
        <v>7453</v>
      </c>
      <c r="C3476" s="5">
        <v>43080</v>
      </c>
      <c r="D3476" s="6">
        <v>2017</v>
      </c>
      <c r="E3476" s="5" t="s">
        <v>66</v>
      </c>
      <c r="F3476" s="7">
        <v>11</v>
      </c>
      <c r="G3476" t="s">
        <v>67</v>
      </c>
      <c r="H3476" t="s">
        <v>139</v>
      </c>
      <c r="I3476" t="s">
        <v>3393</v>
      </c>
      <c r="J3476" t="s">
        <v>27</v>
      </c>
      <c r="K3476" t="s">
        <v>248</v>
      </c>
      <c r="L3476">
        <v>79605</v>
      </c>
      <c r="M3476" t="s">
        <v>7454</v>
      </c>
      <c r="N3476" t="s">
        <v>40</v>
      </c>
      <c r="O3476" t="s">
        <v>78</v>
      </c>
      <c r="P3476" t="s">
        <v>7455</v>
      </c>
      <c r="Q3476" s="8">
        <v>2000</v>
      </c>
      <c r="R3476">
        <v>2</v>
      </c>
      <c r="S3476" s="8">
        <f>Table3[[#This Row],[Harga]]*Table3[[#This Row],[Quantity]]</f>
        <v>4000</v>
      </c>
      <c r="T3476">
        <v>0.8</v>
      </c>
      <c r="U3476" s="8">
        <f>Table3[[#This Row],[Discount]]*Table3[[#This Row],[Revenue]]</f>
        <v>3200</v>
      </c>
      <c r="V3476" s="8">
        <f>Table3[[#This Row],[Revenue]]-Table3[[#This Row],[Total Discount]]</f>
        <v>800</v>
      </c>
    </row>
    <row r="3477" spans="1:22" x14ac:dyDescent="0.35">
      <c r="A3477">
        <v>3473</v>
      </c>
      <c r="B3477" t="s">
        <v>7456</v>
      </c>
      <c r="C3477" s="5">
        <v>42316</v>
      </c>
      <c r="D3477" s="6">
        <v>2015</v>
      </c>
      <c r="E3477" s="5" t="s">
        <v>23</v>
      </c>
      <c r="F3477" s="7">
        <v>8</v>
      </c>
      <c r="G3477" t="s">
        <v>67</v>
      </c>
      <c r="H3477" t="s">
        <v>25</v>
      </c>
      <c r="I3477" t="s">
        <v>3352</v>
      </c>
      <c r="J3477" t="s">
        <v>27</v>
      </c>
      <c r="K3477" t="s">
        <v>133</v>
      </c>
      <c r="L3477">
        <v>23666</v>
      </c>
      <c r="M3477" t="s">
        <v>7457</v>
      </c>
      <c r="N3477" t="s">
        <v>40</v>
      </c>
      <c r="O3477" t="s">
        <v>78</v>
      </c>
      <c r="P3477" t="s">
        <v>7458</v>
      </c>
      <c r="Q3477" s="8">
        <v>45000</v>
      </c>
      <c r="R3477">
        <v>3</v>
      </c>
      <c r="S3477" s="8">
        <f>Table3[[#This Row],[Harga]]*Table3[[#This Row],[Quantity]]</f>
        <v>135000</v>
      </c>
      <c r="T3477">
        <v>0</v>
      </c>
      <c r="U3477" s="8">
        <f>Table3[[#This Row],[Discount]]*Table3[[#This Row],[Revenue]]</f>
        <v>0</v>
      </c>
      <c r="V3477" s="8">
        <f>Table3[[#This Row],[Revenue]]-Table3[[#This Row],[Total Discount]]</f>
        <v>135000</v>
      </c>
    </row>
    <row r="3478" spans="1:22" x14ac:dyDescent="0.35">
      <c r="A3478">
        <v>3474</v>
      </c>
      <c r="B3478" t="s">
        <v>7459</v>
      </c>
      <c r="C3478" s="5">
        <v>42327</v>
      </c>
      <c r="D3478" s="6">
        <v>2015</v>
      </c>
      <c r="E3478" s="5" t="s">
        <v>23</v>
      </c>
      <c r="F3478" s="7">
        <v>19</v>
      </c>
      <c r="G3478" t="s">
        <v>51</v>
      </c>
      <c r="H3478" t="s">
        <v>105</v>
      </c>
      <c r="I3478" t="s">
        <v>3861</v>
      </c>
      <c r="J3478" t="s">
        <v>37</v>
      </c>
      <c r="K3478" t="s">
        <v>113</v>
      </c>
      <c r="L3478">
        <v>89115</v>
      </c>
      <c r="M3478" t="s">
        <v>2558</v>
      </c>
      <c r="N3478" t="s">
        <v>40</v>
      </c>
      <c r="O3478" t="s">
        <v>78</v>
      </c>
      <c r="P3478" t="s">
        <v>2559</v>
      </c>
      <c r="Q3478" s="8">
        <v>10000</v>
      </c>
      <c r="R3478">
        <v>4</v>
      </c>
      <c r="S3478" s="8">
        <f>Table3[[#This Row],[Harga]]*Table3[[#This Row],[Quantity]]</f>
        <v>40000</v>
      </c>
      <c r="T3478">
        <v>0</v>
      </c>
      <c r="U3478" s="8">
        <f>Table3[[#This Row],[Discount]]*Table3[[#This Row],[Revenue]]</f>
        <v>0</v>
      </c>
      <c r="V3478" s="8">
        <f>Table3[[#This Row],[Revenue]]-Table3[[#This Row],[Total Discount]]</f>
        <v>40000</v>
      </c>
    </row>
    <row r="3479" spans="1:22" x14ac:dyDescent="0.35">
      <c r="A3479">
        <v>3475</v>
      </c>
      <c r="B3479" t="s">
        <v>7460</v>
      </c>
      <c r="C3479" s="5">
        <v>43092</v>
      </c>
      <c r="D3479" s="6">
        <v>2017</v>
      </c>
      <c r="E3479" s="5" t="s">
        <v>66</v>
      </c>
      <c r="F3479" s="7">
        <v>23</v>
      </c>
      <c r="G3479" t="s">
        <v>24</v>
      </c>
      <c r="H3479" t="s">
        <v>139</v>
      </c>
      <c r="I3479" t="s">
        <v>419</v>
      </c>
      <c r="J3479" t="s">
        <v>37</v>
      </c>
      <c r="K3479" t="s">
        <v>236</v>
      </c>
      <c r="L3479">
        <v>61107</v>
      </c>
      <c r="M3479" t="s">
        <v>408</v>
      </c>
      <c r="N3479" t="s">
        <v>40</v>
      </c>
      <c r="O3479" t="s">
        <v>71</v>
      </c>
      <c r="P3479" t="s">
        <v>409</v>
      </c>
      <c r="Q3479" s="8">
        <v>28000</v>
      </c>
      <c r="R3479">
        <v>4</v>
      </c>
      <c r="S3479" s="8">
        <f>Table3[[#This Row],[Harga]]*Table3[[#This Row],[Quantity]]</f>
        <v>112000</v>
      </c>
      <c r="T3479">
        <v>0.8</v>
      </c>
      <c r="U3479" s="8">
        <f>Table3[[#This Row],[Discount]]*Table3[[#This Row],[Revenue]]</f>
        <v>89600</v>
      </c>
      <c r="V3479" s="8">
        <f>Table3[[#This Row],[Revenue]]-Table3[[#This Row],[Total Discount]]</f>
        <v>22400</v>
      </c>
    </row>
    <row r="3480" spans="1:22" x14ac:dyDescent="0.35">
      <c r="A3480">
        <v>3476</v>
      </c>
      <c r="B3480" t="s">
        <v>7461</v>
      </c>
      <c r="C3480" s="5">
        <v>42629</v>
      </c>
      <c r="D3480" s="6">
        <v>2016</v>
      </c>
      <c r="E3480" s="5" t="s">
        <v>111</v>
      </c>
      <c r="F3480" s="7">
        <v>16</v>
      </c>
      <c r="G3480" t="s">
        <v>35</v>
      </c>
      <c r="H3480" t="s">
        <v>139</v>
      </c>
      <c r="I3480" t="s">
        <v>3526</v>
      </c>
      <c r="J3480" t="s">
        <v>75</v>
      </c>
      <c r="K3480" t="s">
        <v>248</v>
      </c>
      <c r="L3480">
        <v>92677</v>
      </c>
      <c r="M3480" t="s">
        <v>1681</v>
      </c>
      <c r="N3480" t="s">
        <v>40</v>
      </c>
      <c r="O3480" t="s">
        <v>63</v>
      </c>
      <c r="P3480" t="s">
        <v>4867</v>
      </c>
      <c r="Q3480" s="8">
        <v>13000</v>
      </c>
      <c r="R3480">
        <v>2</v>
      </c>
      <c r="S3480" s="8">
        <f>Table3[[#This Row],[Harga]]*Table3[[#This Row],[Quantity]]</f>
        <v>26000</v>
      </c>
      <c r="T3480">
        <v>0</v>
      </c>
      <c r="U3480" s="8">
        <f>Table3[[#This Row],[Discount]]*Table3[[#This Row],[Revenue]]</f>
        <v>0</v>
      </c>
      <c r="V3480" s="8">
        <f>Table3[[#This Row],[Revenue]]-Table3[[#This Row],[Total Discount]]</f>
        <v>26000</v>
      </c>
    </row>
    <row r="3481" spans="1:22" x14ac:dyDescent="0.35">
      <c r="A3481">
        <v>3477</v>
      </c>
      <c r="B3481" t="s">
        <v>7462</v>
      </c>
      <c r="C3481" s="5">
        <v>42881</v>
      </c>
      <c r="D3481" s="6">
        <v>2017</v>
      </c>
      <c r="E3481" s="5" t="s">
        <v>87</v>
      </c>
      <c r="F3481" s="7">
        <v>26</v>
      </c>
      <c r="G3481" t="s">
        <v>67</v>
      </c>
      <c r="H3481" t="s">
        <v>25</v>
      </c>
      <c r="I3481" t="s">
        <v>812</v>
      </c>
      <c r="J3481" t="s">
        <v>37</v>
      </c>
      <c r="K3481" t="s">
        <v>500</v>
      </c>
      <c r="L3481">
        <v>40214</v>
      </c>
      <c r="M3481" t="s">
        <v>5946</v>
      </c>
      <c r="N3481" t="s">
        <v>40</v>
      </c>
      <c r="O3481" t="s">
        <v>78</v>
      </c>
      <c r="P3481" t="s">
        <v>5947</v>
      </c>
      <c r="Q3481" s="8">
        <v>70000</v>
      </c>
      <c r="R3481">
        <v>3</v>
      </c>
      <c r="S3481" s="8">
        <f>Table3[[#This Row],[Harga]]*Table3[[#This Row],[Quantity]]</f>
        <v>210000</v>
      </c>
      <c r="T3481">
        <v>0</v>
      </c>
      <c r="U3481" s="8">
        <f>Table3[[#This Row],[Discount]]*Table3[[#This Row],[Revenue]]</f>
        <v>0</v>
      </c>
      <c r="V3481" s="8">
        <f>Table3[[#This Row],[Revenue]]-Table3[[#This Row],[Total Discount]]</f>
        <v>210000</v>
      </c>
    </row>
    <row r="3482" spans="1:22" x14ac:dyDescent="0.35">
      <c r="A3482">
        <v>3478</v>
      </c>
      <c r="B3482" t="s">
        <v>7463</v>
      </c>
      <c r="C3482" s="5">
        <v>42093</v>
      </c>
      <c r="D3482" s="6">
        <v>2015</v>
      </c>
      <c r="E3482" s="5" t="s">
        <v>159</v>
      </c>
      <c r="F3482" s="7">
        <v>30</v>
      </c>
      <c r="G3482" t="s">
        <v>67</v>
      </c>
      <c r="H3482" t="s">
        <v>59</v>
      </c>
      <c r="I3482" t="s">
        <v>4098</v>
      </c>
      <c r="J3482" t="s">
        <v>75</v>
      </c>
      <c r="K3482" t="s">
        <v>82</v>
      </c>
      <c r="L3482">
        <v>61761</v>
      </c>
      <c r="M3482" t="s">
        <v>5662</v>
      </c>
      <c r="N3482" t="s">
        <v>30</v>
      </c>
      <c r="O3482" t="s">
        <v>108</v>
      </c>
      <c r="P3482" t="s">
        <v>5663</v>
      </c>
      <c r="Q3482" s="8">
        <v>420000</v>
      </c>
      <c r="R3482">
        <v>4</v>
      </c>
      <c r="S3482" s="8">
        <f>Table3[[#This Row],[Harga]]*Table3[[#This Row],[Quantity]]</f>
        <v>1680000</v>
      </c>
      <c r="T3482">
        <v>0.3</v>
      </c>
      <c r="U3482" s="8">
        <f>Table3[[#This Row],[Discount]]*Table3[[#This Row],[Revenue]]</f>
        <v>504000</v>
      </c>
      <c r="V3482" s="8">
        <f>Table3[[#This Row],[Revenue]]-Table3[[#This Row],[Total Discount]]</f>
        <v>1176000</v>
      </c>
    </row>
    <row r="3483" spans="1:22" x14ac:dyDescent="0.35">
      <c r="A3483">
        <v>3479</v>
      </c>
      <c r="B3483" t="s">
        <v>7464</v>
      </c>
      <c r="C3483" s="5">
        <v>41870</v>
      </c>
      <c r="D3483" s="6">
        <v>2014</v>
      </c>
      <c r="E3483" s="5" t="s">
        <v>93</v>
      </c>
      <c r="F3483" s="7">
        <v>19</v>
      </c>
      <c r="G3483" t="s">
        <v>67</v>
      </c>
      <c r="H3483" t="s">
        <v>25</v>
      </c>
      <c r="I3483" t="s">
        <v>4531</v>
      </c>
      <c r="J3483" t="s">
        <v>37</v>
      </c>
      <c r="K3483" t="s">
        <v>545</v>
      </c>
      <c r="L3483">
        <v>90045</v>
      </c>
      <c r="M3483" t="s">
        <v>6647</v>
      </c>
      <c r="N3483" t="s">
        <v>30</v>
      </c>
      <c r="O3483" t="s">
        <v>55</v>
      </c>
      <c r="P3483" t="s">
        <v>6648</v>
      </c>
      <c r="Q3483" s="8">
        <v>133000</v>
      </c>
      <c r="R3483">
        <v>7</v>
      </c>
      <c r="S3483" s="8">
        <f>Table3[[#This Row],[Harga]]*Table3[[#This Row],[Quantity]]</f>
        <v>931000</v>
      </c>
      <c r="T3483">
        <v>0</v>
      </c>
      <c r="U3483" s="8">
        <f>Table3[[#This Row],[Discount]]*Table3[[#This Row],[Revenue]]</f>
        <v>0</v>
      </c>
      <c r="V3483" s="8">
        <f>Table3[[#This Row],[Revenue]]-Table3[[#This Row],[Total Discount]]</f>
        <v>931000</v>
      </c>
    </row>
    <row r="3484" spans="1:22" x14ac:dyDescent="0.35">
      <c r="A3484">
        <v>3480</v>
      </c>
      <c r="B3484" t="s">
        <v>7465</v>
      </c>
      <c r="C3484" s="5">
        <v>41996</v>
      </c>
      <c r="D3484" s="6">
        <v>2014</v>
      </c>
      <c r="E3484" s="5" t="s">
        <v>66</v>
      </c>
      <c r="F3484" s="7">
        <v>23</v>
      </c>
      <c r="G3484" t="s">
        <v>67</v>
      </c>
      <c r="H3484" t="s">
        <v>25</v>
      </c>
      <c r="I3484" t="s">
        <v>2978</v>
      </c>
      <c r="J3484" t="s">
        <v>37</v>
      </c>
      <c r="K3484" t="s">
        <v>227</v>
      </c>
      <c r="L3484">
        <v>77642</v>
      </c>
      <c r="M3484" t="s">
        <v>4147</v>
      </c>
      <c r="N3484" t="s">
        <v>40</v>
      </c>
      <c r="O3484" t="s">
        <v>63</v>
      </c>
      <c r="P3484" t="s">
        <v>4148</v>
      </c>
      <c r="Q3484" s="8">
        <v>21000</v>
      </c>
      <c r="R3484">
        <v>1</v>
      </c>
      <c r="S3484" s="8">
        <f>Table3[[#This Row],[Harga]]*Table3[[#This Row],[Quantity]]</f>
        <v>21000</v>
      </c>
      <c r="T3484">
        <v>0.2</v>
      </c>
      <c r="U3484" s="8">
        <f>Table3[[#This Row],[Discount]]*Table3[[#This Row],[Revenue]]</f>
        <v>4200</v>
      </c>
      <c r="V3484" s="8">
        <f>Table3[[#This Row],[Revenue]]-Table3[[#This Row],[Total Discount]]</f>
        <v>16800</v>
      </c>
    </row>
    <row r="3485" spans="1:22" x14ac:dyDescent="0.35">
      <c r="A3485">
        <v>3481</v>
      </c>
      <c r="B3485" t="s">
        <v>7466</v>
      </c>
      <c r="C3485" s="5">
        <v>42309</v>
      </c>
      <c r="D3485" s="6">
        <v>2015</v>
      </c>
      <c r="E3485" s="5" t="s">
        <v>23</v>
      </c>
      <c r="F3485" s="7">
        <v>1</v>
      </c>
      <c r="G3485" t="s">
        <v>51</v>
      </c>
      <c r="H3485" t="s">
        <v>25</v>
      </c>
      <c r="I3485" t="s">
        <v>1083</v>
      </c>
      <c r="J3485" t="s">
        <v>27</v>
      </c>
      <c r="K3485" t="s">
        <v>519</v>
      </c>
      <c r="L3485">
        <v>10009</v>
      </c>
      <c r="M3485" t="s">
        <v>6626</v>
      </c>
      <c r="N3485" t="s">
        <v>30</v>
      </c>
      <c r="O3485" t="s">
        <v>108</v>
      </c>
      <c r="P3485" t="s">
        <v>6627</v>
      </c>
      <c r="Q3485" s="8">
        <v>639000</v>
      </c>
      <c r="R3485">
        <v>2</v>
      </c>
      <c r="S3485" s="8">
        <f>Table3[[#This Row],[Harga]]*Table3[[#This Row],[Quantity]]</f>
        <v>1278000</v>
      </c>
      <c r="T3485">
        <v>0.1</v>
      </c>
      <c r="U3485" s="8">
        <f>Table3[[#This Row],[Discount]]*Table3[[#This Row],[Revenue]]</f>
        <v>127800</v>
      </c>
      <c r="V3485" s="8">
        <f>Table3[[#This Row],[Revenue]]-Table3[[#This Row],[Total Discount]]</f>
        <v>1150200</v>
      </c>
    </row>
    <row r="3486" spans="1:22" x14ac:dyDescent="0.35">
      <c r="A3486">
        <v>3482</v>
      </c>
      <c r="B3486" t="s">
        <v>7467</v>
      </c>
      <c r="C3486" s="5">
        <v>41988</v>
      </c>
      <c r="D3486" s="6">
        <v>2014</v>
      </c>
      <c r="E3486" s="5" t="s">
        <v>66</v>
      </c>
      <c r="F3486" s="7">
        <v>15</v>
      </c>
      <c r="G3486" t="s">
        <v>24</v>
      </c>
      <c r="H3486" t="s">
        <v>25</v>
      </c>
      <c r="I3486" t="s">
        <v>659</v>
      </c>
      <c r="J3486" t="s">
        <v>37</v>
      </c>
      <c r="K3486" t="s">
        <v>89</v>
      </c>
      <c r="L3486">
        <v>60623</v>
      </c>
      <c r="M3486" t="s">
        <v>4152</v>
      </c>
      <c r="N3486" t="s">
        <v>30</v>
      </c>
      <c r="O3486" t="s">
        <v>55</v>
      </c>
      <c r="P3486" t="s">
        <v>4153</v>
      </c>
      <c r="Q3486" s="8">
        <v>18000</v>
      </c>
      <c r="R3486">
        <v>2</v>
      </c>
      <c r="S3486" s="8">
        <f>Table3[[#This Row],[Harga]]*Table3[[#This Row],[Quantity]]</f>
        <v>36000</v>
      </c>
      <c r="T3486">
        <v>0.6</v>
      </c>
      <c r="U3486" s="8">
        <f>Table3[[#This Row],[Discount]]*Table3[[#This Row],[Revenue]]</f>
        <v>21600</v>
      </c>
      <c r="V3486" s="8">
        <f>Table3[[#This Row],[Revenue]]-Table3[[#This Row],[Total Discount]]</f>
        <v>14400</v>
      </c>
    </row>
    <row r="3487" spans="1:22" x14ac:dyDescent="0.35">
      <c r="A3487">
        <v>3483</v>
      </c>
      <c r="B3487" t="s">
        <v>7468</v>
      </c>
      <c r="C3487" s="5">
        <v>42237</v>
      </c>
      <c r="D3487" s="6">
        <v>2015</v>
      </c>
      <c r="E3487" s="5" t="s">
        <v>93</v>
      </c>
      <c r="F3487" s="7">
        <v>21</v>
      </c>
      <c r="G3487" t="s">
        <v>116</v>
      </c>
      <c r="H3487" t="s">
        <v>25</v>
      </c>
      <c r="I3487" t="s">
        <v>2433</v>
      </c>
      <c r="J3487" t="s">
        <v>37</v>
      </c>
      <c r="K3487" t="s">
        <v>193</v>
      </c>
      <c r="L3487">
        <v>45503</v>
      </c>
      <c r="M3487" t="s">
        <v>1422</v>
      </c>
      <c r="N3487" t="s">
        <v>40</v>
      </c>
      <c r="O3487" t="s">
        <v>71</v>
      </c>
      <c r="P3487" t="s">
        <v>1423</v>
      </c>
      <c r="Q3487" s="8">
        <v>33000</v>
      </c>
      <c r="R3487">
        <v>2</v>
      </c>
      <c r="S3487" s="8">
        <f>Table3[[#This Row],[Harga]]*Table3[[#This Row],[Quantity]]</f>
        <v>66000</v>
      </c>
      <c r="T3487">
        <v>0.7</v>
      </c>
      <c r="U3487" s="8">
        <f>Table3[[#This Row],[Discount]]*Table3[[#This Row],[Revenue]]</f>
        <v>46200</v>
      </c>
      <c r="V3487" s="8">
        <f>Table3[[#This Row],[Revenue]]-Table3[[#This Row],[Total Discount]]</f>
        <v>19800</v>
      </c>
    </row>
    <row r="3488" spans="1:22" x14ac:dyDescent="0.35">
      <c r="A3488">
        <v>3484</v>
      </c>
      <c r="B3488" t="s">
        <v>7469</v>
      </c>
      <c r="C3488" s="5">
        <v>41782</v>
      </c>
      <c r="D3488" s="6">
        <v>2014</v>
      </c>
      <c r="E3488" s="5" t="s">
        <v>87</v>
      </c>
      <c r="F3488" s="7">
        <v>23</v>
      </c>
      <c r="G3488" t="s">
        <v>51</v>
      </c>
      <c r="H3488" t="s">
        <v>25</v>
      </c>
      <c r="I3488" t="s">
        <v>1062</v>
      </c>
      <c r="J3488" t="s">
        <v>27</v>
      </c>
      <c r="K3488" t="s">
        <v>253</v>
      </c>
      <c r="L3488">
        <v>10035</v>
      </c>
      <c r="M3488" t="s">
        <v>3898</v>
      </c>
      <c r="N3488" t="s">
        <v>40</v>
      </c>
      <c r="O3488" t="s">
        <v>71</v>
      </c>
      <c r="P3488" t="s">
        <v>1947</v>
      </c>
      <c r="Q3488" s="8">
        <v>11000</v>
      </c>
      <c r="R3488">
        <v>5</v>
      </c>
      <c r="S3488" s="8">
        <f>Table3[[#This Row],[Harga]]*Table3[[#This Row],[Quantity]]</f>
        <v>55000</v>
      </c>
      <c r="T3488">
        <v>0.2</v>
      </c>
      <c r="U3488" s="8">
        <f>Table3[[#This Row],[Discount]]*Table3[[#This Row],[Revenue]]</f>
        <v>11000</v>
      </c>
      <c r="V3488" s="8">
        <f>Table3[[#This Row],[Revenue]]-Table3[[#This Row],[Total Discount]]</f>
        <v>44000</v>
      </c>
    </row>
    <row r="3489" spans="1:22" x14ac:dyDescent="0.35">
      <c r="A3489">
        <v>3485</v>
      </c>
      <c r="B3489" t="s">
        <v>7470</v>
      </c>
      <c r="C3489" s="5">
        <v>43078</v>
      </c>
      <c r="D3489" s="6">
        <v>2017</v>
      </c>
      <c r="E3489" s="5" t="s">
        <v>66</v>
      </c>
      <c r="F3489" s="7">
        <v>9</v>
      </c>
      <c r="G3489" t="s">
        <v>51</v>
      </c>
      <c r="H3489" t="s">
        <v>25</v>
      </c>
      <c r="I3489" t="s">
        <v>3751</v>
      </c>
      <c r="J3489" t="s">
        <v>75</v>
      </c>
      <c r="K3489" t="s">
        <v>369</v>
      </c>
      <c r="L3489">
        <v>93905</v>
      </c>
      <c r="M3489" t="s">
        <v>6738</v>
      </c>
      <c r="N3489" t="s">
        <v>30</v>
      </c>
      <c r="O3489" t="s">
        <v>31</v>
      </c>
      <c r="P3489" t="s">
        <v>6739</v>
      </c>
      <c r="Q3489" s="8">
        <v>88000</v>
      </c>
      <c r="R3489">
        <v>3</v>
      </c>
      <c r="S3489" s="8">
        <f>Table3[[#This Row],[Harga]]*Table3[[#This Row],[Quantity]]</f>
        <v>264000</v>
      </c>
      <c r="T3489">
        <v>0.15</v>
      </c>
      <c r="U3489" s="8">
        <f>Table3[[#This Row],[Discount]]*Table3[[#This Row],[Revenue]]</f>
        <v>39600</v>
      </c>
      <c r="V3489" s="8">
        <f>Table3[[#This Row],[Revenue]]-Table3[[#This Row],[Total Discount]]</f>
        <v>224400</v>
      </c>
    </row>
    <row r="3490" spans="1:22" x14ac:dyDescent="0.35">
      <c r="A3490">
        <v>3486</v>
      </c>
      <c r="B3490" t="s">
        <v>7471</v>
      </c>
      <c r="C3490" s="5">
        <v>41709</v>
      </c>
      <c r="D3490" s="6">
        <v>2014</v>
      </c>
      <c r="E3490" s="5" t="s">
        <v>159</v>
      </c>
      <c r="F3490" s="7">
        <v>11</v>
      </c>
      <c r="G3490" t="s">
        <v>51</v>
      </c>
      <c r="H3490" t="s">
        <v>139</v>
      </c>
      <c r="I3490" t="s">
        <v>2796</v>
      </c>
      <c r="J3490" t="s">
        <v>37</v>
      </c>
      <c r="K3490" t="s">
        <v>28</v>
      </c>
      <c r="L3490">
        <v>40475</v>
      </c>
      <c r="M3490" t="s">
        <v>3684</v>
      </c>
      <c r="N3490" t="s">
        <v>40</v>
      </c>
      <c r="O3490" t="s">
        <v>78</v>
      </c>
      <c r="P3490" t="s">
        <v>3685</v>
      </c>
      <c r="Q3490" s="8">
        <v>98000</v>
      </c>
      <c r="R3490">
        <v>3</v>
      </c>
      <c r="S3490" s="8">
        <f>Table3[[#This Row],[Harga]]*Table3[[#This Row],[Quantity]]</f>
        <v>294000</v>
      </c>
      <c r="T3490">
        <v>0</v>
      </c>
      <c r="U3490" s="8">
        <f>Table3[[#This Row],[Discount]]*Table3[[#This Row],[Revenue]]</f>
        <v>0</v>
      </c>
      <c r="V3490" s="8">
        <f>Table3[[#This Row],[Revenue]]-Table3[[#This Row],[Total Discount]]</f>
        <v>294000</v>
      </c>
    </row>
    <row r="3491" spans="1:22" x14ac:dyDescent="0.35">
      <c r="A3491">
        <v>3487</v>
      </c>
      <c r="B3491" t="s">
        <v>7472</v>
      </c>
      <c r="C3491" s="5">
        <v>42544</v>
      </c>
      <c r="D3491" s="6">
        <v>2016</v>
      </c>
      <c r="E3491" s="5" t="s">
        <v>34</v>
      </c>
      <c r="F3491" s="7">
        <v>23</v>
      </c>
      <c r="G3491" t="s">
        <v>35</v>
      </c>
      <c r="H3491" t="s">
        <v>105</v>
      </c>
      <c r="I3491" t="s">
        <v>1576</v>
      </c>
      <c r="J3491" t="s">
        <v>27</v>
      </c>
      <c r="K3491" t="s">
        <v>89</v>
      </c>
      <c r="L3491">
        <v>10035</v>
      </c>
      <c r="M3491" t="s">
        <v>5447</v>
      </c>
      <c r="N3491" t="s">
        <v>40</v>
      </c>
      <c r="O3491" t="s">
        <v>41</v>
      </c>
      <c r="P3491" t="s">
        <v>5448</v>
      </c>
      <c r="Q3491" s="8">
        <v>4000</v>
      </c>
      <c r="R3491">
        <v>7</v>
      </c>
      <c r="S3491" s="8">
        <f>Table3[[#This Row],[Harga]]*Table3[[#This Row],[Quantity]]</f>
        <v>28000</v>
      </c>
      <c r="T3491">
        <v>0</v>
      </c>
      <c r="U3491" s="8">
        <f>Table3[[#This Row],[Discount]]*Table3[[#This Row],[Revenue]]</f>
        <v>0</v>
      </c>
      <c r="V3491" s="8">
        <f>Table3[[#This Row],[Revenue]]-Table3[[#This Row],[Total Discount]]</f>
        <v>28000</v>
      </c>
    </row>
    <row r="3492" spans="1:22" x14ac:dyDescent="0.35">
      <c r="A3492">
        <v>3488</v>
      </c>
      <c r="B3492" t="s">
        <v>7473</v>
      </c>
      <c r="C3492" s="5">
        <v>41874</v>
      </c>
      <c r="D3492" s="6">
        <v>2014</v>
      </c>
      <c r="E3492" s="5" t="s">
        <v>93</v>
      </c>
      <c r="F3492" s="7">
        <v>23</v>
      </c>
      <c r="G3492" t="s">
        <v>35</v>
      </c>
      <c r="H3492" t="s">
        <v>131</v>
      </c>
      <c r="I3492" t="s">
        <v>1304</v>
      </c>
      <c r="J3492" t="s">
        <v>27</v>
      </c>
      <c r="K3492" t="s">
        <v>222</v>
      </c>
      <c r="L3492">
        <v>80219</v>
      </c>
      <c r="M3492" t="s">
        <v>7474</v>
      </c>
      <c r="N3492" t="s">
        <v>40</v>
      </c>
      <c r="O3492" t="s">
        <v>63</v>
      </c>
      <c r="P3492" t="s">
        <v>7475</v>
      </c>
      <c r="Q3492" s="8">
        <v>16000</v>
      </c>
      <c r="R3492">
        <v>3</v>
      </c>
      <c r="S3492" s="8">
        <f>Table3[[#This Row],[Harga]]*Table3[[#This Row],[Quantity]]</f>
        <v>48000</v>
      </c>
      <c r="T3492">
        <v>0.2</v>
      </c>
      <c r="U3492" s="8">
        <f>Table3[[#This Row],[Discount]]*Table3[[#This Row],[Revenue]]</f>
        <v>9600</v>
      </c>
      <c r="V3492" s="8">
        <f>Table3[[#This Row],[Revenue]]-Table3[[#This Row],[Total Discount]]</f>
        <v>38400</v>
      </c>
    </row>
    <row r="3493" spans="1:22" x14ac:dyDescent="0.35">
      <c r="A3493">
        <v>3489</v>
      </c>
      <c r="B3493" t="s">
        <v>7476</v>
      </c>
      <c r="C3493" s="5">
        <v>42772</v>
      </c>
      <c r="D3493" s="6">
        <v>2017</v>
      </c>
      <c r="E3493" s="5" t="s">
        <v>344</v>
      </c>
      <c r="F3493" s="7">
        <v>6</v>
      </c>
      <c r="G3493" t="s">
        <v>24</v>
      </c>
      <c r="H3493" t="s">
        <v>25</v>
      </c>
      <c r="I3493" t="s">
        <v>1235</v>
      </c>
      <c r="J3493" t="s">
        <v>37</v>
      </c>
      <c r="K3493" t="s">
        <v>253</v>
      </c>
      <c r="L3493">
        <v>10024</v>
      </c>
      <c r="M3493" t="s">
        <v>7477</v>
      </c>
      <c r="N3493" t="s">
        <v>135</v>
      </c>
      <c r="O3493" t="s">
        <v>136</v>
      </c>
      <c r="P3493" t="s">
        <v>7478</v>
      </c>
      <c r="Q3493" s="8">
        <v>228000</v>
      </c>
      <c r="R3493">
        <v>6</v>
      </c>
      <c r="S3493" s="8">
        <f>Table3[[#This Row],[Harga]]*Table3[[#This Row],[Quantity]]</f>
        <v>1368000</v>
      </c>
      <c r="T3493">
        <v>0</v>
      </c>
      <c r="U3493" s="8">
        <f>Table3[[#This Row],[Discount]]*Table3[[#This Row],[Revenue]]</f>
        <v>0</v>
      </c>
      <c r="V3493" s="8">
        <f>Table3[[#This Row],[Revenue]]-Table3[[#This Row],[Total Discount]]</f>
        <v>1368000</v>
      </c>
    </row>
    <row r="3494" spans="1:22" x14ac:dyDescent="0.35">
      <c r="A3494">
        <v>3490</v>
      </c>
      <c r="B3494" t="s">
        <v>7479</v>
      </c>
      <c r="C3494" s="5">
        <v>42764</v>
      </c>
      <c r="D3494" s="6">
        <v>2017</v>
      </c>
      <c r="E3494" s="5" t="s">
        <v>115</v>
      </c>
      <c r="F3494" s="7">
        <v>29</v>
      </c>
      <c r="G3494" t="s">
        <v>24</v>
      </c>
      <c r="H3494" t="s">
        <v>25</v>
      </c>
      <c r="I3494" t="s">
        <v>1780</v>
      </c>
      <c r="J3494" t="s">
        <v>27</v>
      </c>
      <c r="K3494" t="s">
        <v>354</v>
      </c>
      <c r="L3494">
        <v>10011</v>
      </c>
      <c r="M3494" t="s">
        <v>1640</v>
      </c>
      <c r="N3494" t="s">
        <v>40</v>
      </c>
      <c r="O3494" t="s">
        <v>41</v>
      </c>
      <c r="P3494" t="s">
        <v>1641</v>
      </c>
      <c r="Q3494" s="8">
        <v>11000</v>
      </c>
      <c r="R3494">
        <v>2</v>
      </c>
      <c r="S3494" s="8">
        <f>Table3[[#This Row],[Harga]]*Table3[[#This Row],[Quantity]]</f>
        <v>22000</v>
      </c>
      <c r="T3494">
        <v>0</v>
      </c>
      <c r="U3494" s="8">
        <f>Table3[[#This Row],[Discount]]*Table3[[#This Row],[Revenue]]</f>
        <v>0</v>
      </c>
      <c r="V3494" s="8">
        <f>Table3[[#This Row],[Revenue]]-Table3[[#This Row],[Total Discount]]</f>
        <v>22000</v>
      </c>
    </row>
    <row r="3495" spans="1:22" x14ac:dyDescent="0.35">
      <c r="A3495">
        <v>3491</v>
      </c>
      <c r="B3495" t="s">
        <v>7480</v>
      </c>
      <c r="C3495" s="5">
        <v>42724</v>
      </c>
      <c r="D3495" s="6">
        <v>2016</v>
      </c>
      <c r="E3495" s="5" t="s">
        <v>66</v>
      </c>
      <c r="F3495" s="7">
        <v>20</v>
      </c>
      <c r="G3495" t="s">
        <v>51</v>
      </c>
      <c r="H3495" t="s">
        <v>25</v>
      </c>
      <c r="I3495" t="s">
        <v>2215</v>
      </c>
      <c r="J3495" t="s">
        <v>27</v>
      </c>
      <c r="K3495" t="s">
        <v>38</v>
      </c>
      <c r="L3495">
        <v>68025</v>
      </c>
      <c r="M3495" t="s">
        <v>2366</v>
      </c>
      <c r="N3495" t="s">
        <v>40</v>
      </c>
      <c r="O3495" t="s">
        <v>63</v>
      </c>
      <c r="P3495" t="s">
        <v>2367</v>
      </c>
      <c r="Q3495" s="8">
        <v>34000</v>
      </c>
      <c r="R3495">
        <v>5</v>
      </c>
      <c r="S3495" s="8">
        <f>Table3[[#This Row],[Harga]]*Table3[[#This Row],[Quantity]]</f>
        <v>170000</v>
      </c>
      <c r="T3495">
        <v>0</v>
      </c>
      <c r="U3495" s="8">
        <f>Table3[[#This Row],[Discount]]*Table3[[#This Row],[Revenue]]</f>
        <v>0</v>
      </c>
      <c r="V3495" s="8">
        <f>Table3[[#This Row],[Revenue]]-Table3[[#This Row],[Total Discount]]</f>
        <v>170000</v>
      </c>
    </row>
    <row r="3496" spans="1:22" x14ac:dyDescent="0.35">
      <c r="A3496">
        <v>3492</v>
      </c>
      <c r="B3496" t="s">
        <v>7481</v>
      </c>
      <c r="C3496" s="5">
        <v>42685</v>
      </c>
      <c r="D3496" s="6">
        <v>2016</v>
      </c>
      <c r="E3496" s="5" t="s">
        <v>23</v>
      </c>
      <c r="F3496" s="7">
        <v>11</v>
      </c>
      <c r="G3496" t="s">
        <v>24</v>
      </c>
      <c r="H3496" t="s">
        <v>25</v>
      </c>
      <c r="I3496" t="s">
        <v>2580</v>
      </c>
      <c r="J3496" t="s">
        <v>37</v>
      </c>
      <c r="K3496" t="s">
        <v>227</v>
      </c>
      <c r="L3496">
        <v>10011</v>
      </c>
      <c r="M3496" t="s">
        <v>3060</v>
      </c>
      <c r="N3496" t="s">
        <v>40</v>
      </c>
      <c r="O3496" t="s">
        <v>84</v>
      </c>
      <c r="P3496" t="s">
        <v>3061</v>
      </c>
      <c r="Q3496" s="8">
        <v>16000</v>
      </c>
      <c r="R3496">
        <v>3</v>
      </c>
      <c r="S3496" s="8">
        <f>Table3[[#This Row],[Harga]]*Table3[[#This Row],[Quantity]]</f>
        <v>48000</v>
      </c>
      <c r="T3496">
        <v>0</v>
      </c>
      <c r="U3496" s="8">
        <f>Table3[[#This Row],[Discount]]*Table3[[#This Row],[Revenue]]</f>
        <v>0</v>
      </c>
      <c r="V3496" s="8">
        <f>Table3[[#This Row],[Revenue]]-Table3[[#This Row],[Total Discount]]</f>
        <v>48000</v>
      </c>
    </row>
    <row r="3497" spans="1:22" x14ac:dyDescent="0.35">
      <c r="A3497">
        <v>3493</v>
      </c>
      <c r="B3497" t="s">
        <v>7482</v>
      </c>
      <c r="C3497" s="5">
        <v>43048</v>
      </c>
      <c r="D3497" s="6">
        <v>2017</v>
      </c>
      <c r="E3497" s="5" t="s">
        <v>23</v>
      </c>
      <c r="F3497" s="7">
        <v>9</v>
      </c>
      <c r="G3497" t="s">
        <v>51</v>
      </c>
      <c r="H3497" t="s">
        <v>25</v>
      </c>
      <c r="I3497" t="s">
        <v>2862</v>
      </c>
      <c r="J3497" t="s">
        <v>37</v>
      </c>
      <c r="K3497" t="s">
        <v>213</v>
      </c>
      <c r="L3497">
        <v>92105</v>
      </c>
      <c r="M3497" t="s">
        <v>1432</v>
      </c>
      <c r="N3497" t="s">
        <v>30</v>
      </c>
      <c r="O3497" t="s">
        <v>108</v>
      </c>
      <c r="P3497" t="s">
        <v>1433</v>
      </c>
      <c r="Q3497" s="8">
        <v>349000</v>
      </c>
      <c r="R3497">
        <v>3</v>
      </c>
      <c r="S3497" s="8">
        <f>Table3[[#This Row],[Harga]]*Table3[[#This Row],[Quantity]]</f>
        <v>1047000</v>
      </c>
      <c r="T3497">
        <v>0.2</v>
      </c>
      <c r="U3497" s="8">
        <f>Table3[[#This Row],[Discount]]*Table3[[#This Row],[Revenue]]</f>
        <v>209400</v>
      </c>
      <c r="V3497" s="8">
        <f>Table3[[#This Row],[Revenue]]-Table3[[#This Row],[Total Discount]]</f>
        <v>837600</v>
      </c>
    </row>
    <row r="3498" spans="1:22" x14ac:dyDescent="0.35">
      <c r="A3498">
        <v>3494</v>
      </c>
      <c r="B3498" t="s">
        <v>7483</v>
      </c>
      <c r="C3498" s="5">
        <v>41761</v>
      </c>
      <c r="D3498" s="6">
        <v>2014</v>
      </c>
      <c r="E3498" s="5" t="s">
        <v>87</v>
      </c>
      <c r="F3498" s="7">
        <v>2</v>
      </c>
      <c r="G3498" t="s">
        <v>51</v>
      </c>
      <c r="H3498" t="s">
        <v>25</v>
      </c>
      <c r="I3498" t="s">
        <v>5820</v>
      </c>
      <c r="J3498" t="s">
        <v>27</v>
      </c>
      <c r="K3498" t="s">
        <v>188</v>
      </c>
      <c r="L3498">
        <v>33801</v>
      </c>
      <c r="M3498" t="s">
        <v>5670</v>
      </c>
      <c r="N3498" t="s">
        <v>135</v>
      </c>
      <c r="O3498" t="s">
        <v>989</v>
      </c>
      <c r="P3498" t="s">
        <v>5671</v>
      </c>
      <c r="Q3498" s="8">
        <v>480000</v>
      </c>
      <c r="R3498">
        <v>2</v>
      </c>
      <c r="S3498" s="8">
        <f>Table3[[#This Row],[Harga]]*Table3[[#This Row],[Quantity]]</f>
        <v>960000</v>
      </c>
      <c r="T3498">
        <v>0.2</v>
      </c>
      <c r="U3498" s="8">
        <f>Table3[[#This Row],[Discount]]*Table3[[#This Row],[Revenue]]</f>
        <v>192000</v>
      </c>
      <c r="V3498" s="8">
        <f>Table3[[#This Row],[Revenue]]-Table3[[#This Row],[Total Discount]]</f>
        <v>768000</v>
      </c>
    </row>
    <row r="3499" spans="1:22" x14ac:dyDescent="0.35">
      <c r="A3499">
        <v>3495</v>
      </c>
      <c r="B3499" t="s">
        <v>7484</v>
      </c>
      <c r="C3499" s="5">
        <v>43000</v>
      </c>
      <c r="D3499" s="6">
        <v>2017</v>
      </c>
      <c r="E3499" s="5" t="s">
        <v>111</v>
      </c>
      <c r="F3499" s="7">
        <v>22</v>
      </c>
      <c r="G3499" t="s">
        <v>51</v>
      </c>
      <c r="H3499" t="s">
        <v>25</v>
      </c>
      <c r="I3499" t="s">
        <v>1365</v>
      </c>
      <c r="J3499" t="s">
        <v>27</v>
      </c>
      <c r="K3499" t="s">
        <v>283</v>
      </c>
      <c r="L3499">
        <v>30080</v>
      </c>
      <c r="M3499" t="s">
        <v>3611</v>
      </c>
      <c r="N3499" t="s">
        <v>40</v>
      </c>
      <c r="O3499" t="s">
        <v>63</v>
      </c>
      <c r="P3499" t="s">
        <v>3612</v>
      </c>
      <c r="Q3499" s="8">
        <v>7000</v>
      </c>
      <c r="R3499">
        <v>2</v>
      </c>
      <c r="S3499" s="8">
        <f>Table3[[#This Row],[Harga]]*Table3[[#This Row],[Quantity]]</f>
        <v>14000</v>
      </c>
      <c r="T3499">
        <v>0</v>
      </c>
      <c r="U3499" s="8">
        <f>Table3[[#This Row],[Discount]]*Table3[[#This Row],[Revenue]]</f>
        <v>0</v>
      </c>
      <c r="V3499" s="8">
        <f>Table3[[#This Row],[Revenue]]-Table3[[#This Row],[Total Discount]]</f>
        <v>14000</v>
      </c>
    </row>
    <row r="3500" spans="1:22" x14ac:dyDescent="0.35">
      <c r="A3500">
        <v>3496</v>
      </c>
      <c r="B3500" t="s">
        <v>7485</v>
      </c>
      <c r="C3500" s="5">
        <v>43086</v>
      </c>
      <c r="D3500" s="6">
        <v>2017</v>
      </c>
      <c r="E3500" s="5" t="s">
        <v>66</v>
      </c>
      <c r="F3500" s="7">
        <v>17</v>
      </c>
      <c r="G3500" t="s">
        <v>35</v>
      </c>
      <c r="H3500" t="s">
        <v>25</v>
      </c>
      <c r="I3500" t="s">
        <v>1171</v>
      </c>
      <c r="J3500" t="s">
        <v>27</v>
      </c>
      <c r="K3500" t="s">
        <v>141</v>
      </c>
      <c r="L3500">
        <v>10009</v>
      </c>
      <c r="M3500" t="s">
        <v>2505</v>
      </c>
      <c r="N3500" t="s">
        <v>40</v>
      </c>
      <c r="O3500" t="s">
        <v>84</v>
      </c>
      <c r="P3500" t="s">
        <v>2506</v>
      </c>
      <c r="Q3500" s="8">
        <v>201000</v>
      </c>
      <c r="R3500">
        <v>2</v>
      </c>
      <c r="S3500" s="8">
        <f>Table3[[#This Row],[Harga]]*Table3[[#This Row],[Quantity]]</f>
        <v>402000</v>
      </c>
      <c r="T3500">
        <v>0</v>
      </c>
      <c r="U3500" s="8">
        <f>Table3[[#This Row],[Discount]]*Table3[[#This Row],[Revenue]]</f>
        <v>0</v>
      </c>
      <c r="V3500" s="8">
        <f>Table3[[#This Row],[Revenue]]-Table3[[#This Row],[Total Discount]]</f>
        <v>402000</v>
      </c>
    </row>
    <row r="3501" spans="1:22" x14ac:dyDescent="0.35">
      <c r="A3501">
        <v>3497</v>
      </c>
      <c r="B3501" t="s">
        <v>7486</v>
      </c>
      <c r="C3501" s="5">
        <v>42934</v>
      </c>
      <c r="D3501" s="6">
        <v>2017</v>
      </c>
      <c r="E3501" s="5" t="s">
        <v>104</v>
      </c>
      <c r="F3501" s="7">
        <v>18</v>
      </c>
      <c r="G3501" t="s">
        <v>51</v>
      </c>
      <c r="H3501" t="s">
        <v>25</v>
      </c>
      <c r="I3501" t="s">
        <v>1315</v>
      </c>
      <c r="J3501" t="s">
        <v>27</v>
      </c>
      <c r="K3501" t="s">
        <v>118</v>
      </c>
      <c r="L3501">
        <v>19134</v>
      </c>
      <c r="M3501" t="s">
        <v>5714</v>
      </c>
      <c r="N3501" t="s">
        <v>135</v>
      </c>
      <c r="O3501" t="s">
        <v>989</v>
      </c>
      <c r="P3501" t="s">
        <v>5715</v>
      </c>
      <c r="Q3501" s="8">
        <v>1600000</v>
      </c>
      <c r="R3501">
        <v>5</v>
      </c>
      <c r="S3501" s="8">
        <f>Table3[[#This Row],[Harga]]*Table3[[#This Row],[Quantity]]</f>
        <v>8000000</v>
      </c>
      <c r="T3501">
        <v>0.4</v>
      </c>
      <c r="U3501" s="8">
        <f>Table3[[#This Row],[Discount]]*Table3[[#This Row],[Revenue]]</f>
        <v>3200000</v>
      </c>
      <c r="V3501" s="8">
        <f>Table3[[#This Row],[Revenue]]-Table3[[#This Row],[Total Discount]]</f>
        <v>4800000</v>
      </c>
    </row>
    <row r="3502" spans="1:22" x14ac:dyDescent="0.35">
      <c r="A3502">
        <v>3498</v>
      </c>
      <c r="B3502" t="s">
        <v>7487</v>
      </c>
      <c r="C3502" s="5">
        <v>42677</v>
      </c>
      <c r="D3502" s="6">
        <v>2016</v>
      </c>
      <c r="E3502" s="5" t="s">
        <v>23</v>
      </c>
      <c r="F3502" s="7">
        <v>3</v>
      </c>
      <c r="G3502" t="s">
        <v>51</v>
      </c>
      <c r="H3502" t="s">
        <v>139</v>
      </c>
      <c r="I3502" t="s">
        <v>3488</v>
      </c>
      <c r="J3502" t="s">
        <v>37</v>
      </c>
      <c r="K3502" t="s">
        <v>141</v>
      </c>
      <c r="L3502">
        <v>75217</v>
      </c>
      <c r="M3502" t="s">
        <v>4193</v>
      </c>
      <c r="N3502" t="s">
        <v>40</v>
      </c>
      <c r="O3502" t="s">
        <v>63</v>
      </c>
      <c r="P3502" t="s">
        <v>4194</v>
      </c>
      <c r="Q3502" s="8">
        <v>24000</v>
      </c>
      <c r="R3502">
        <v>2</v>
      </c>
      <c r="S3502" s="8">
        <f>Table3[[#This Row],[Harga]]*Table3[[#This Row],[Quantity]]</f>
        <v>48000</v>
      </c>
      <c r="T3502">
        <v>0.2</v>
      </c>
      <c r="U3502" s="8">
        <f>Table3[[#This Row],[Discount]]*Table3[[#This Row],[Revenue]]</f>
        <v>9600</v>
      </c>
      <c r="V3502" s="8">
        <f>Table3[[#This Row],[Revenue]]-Table3[[#This Row],[Total Discount]]</f>
        <v>38400</v>
      </c>
    </row>
    <row r="3503" spans="1:22" x14ac:dyDescent="0.35">
      <c r="A3503">
        <v>3499</v>
      </c>
      <c r="B3503" t="s">
        <v>7488</v>
      </c>
      <c r="C3503" s="5">
        <v>41737</v>
      </c>
      <c r="D3503" s="6">
        <v>2014</v>
      </c>
      <c r="E3503" s="5" t="s">
        <v>58</v>
      </c>
      <c r="F3503" s="7">
        <v>8</v>
      </c>
      <c r="G3503" t="s">
        <v>51</v>
      </c>
      <c r="H3503" t="s">
        <v>59</v>
      </c>
      <c r="I3503" t="s">
        <v>663</v>
      </c>
      <c r="J3503" t="s">
        <v>75</v>
      </c>
      <c r="K3503" t="s">
        <v>253</v>
      </c>
      <c r="L3503">
        <v>94521</v>
      </c>
      <c r="M3503" t="s">
        <v>1807</v>
      </c>
      <c r="N3503" t="s">
        <v>30</v>
      </c>
      <c r="O3503" t="s">
        <v>48</v>
      </c>
      <c r="P3503" t="s">
        <v>1808</v>
      </c>
      <c r="Q3503" s="8">
        <v>1619000</v>
      </c>
      <c r="R3503">
        <v>1</v>
      </c>
      <c r="S3503" s="8">
        <f>Table3[[#This Row],[Harga]]*Table3[[#This Row],[Quantity]]</f>
        <v>1619000</v>
      </c>
      <c r="T3503">
        <v>0.2</v>
      </c>
      <c r="U3503" s="8">
        <f>Table3[[#This Row],[Discount]]*Table3[[#This Row],[Revenue]]</f>
        <v>323800</v>
      </c>
      <c r="V3503" s="8">
        <f>Table3[[#This Row],[Revenue]]-Table3[[#This Row],[Total Discount]]</f>
        <v>1295200</v>
      </c>
    </row>
    <row r="3504" spans="1:22" x14ac:dyDescent="0.35">
      <c r="A3504">
        <v>3500</v>
      </c>
      <c r="B3504" t="s">
        <v>7489</v>
      </c>
      <c r="C3504" s="5">
        <v>42596</v>
      </c>
      <c r="D3504" s="6">
        <v>2016</v>
      </c>
      <c r="E3504" s="5" t="s">
        <v>93</v>
      </c>
      <c r="F3504" s="7">
        <v>14</v>
      </c>
      <c r="G3504" t="s">
        <v>35</v>
      </c>
      <c r="H3504" t="s">
        <v>25</v>
      </c>
      <c r="I3504" t="s">
        <v>1491</v>
      </c>
      <c r="J3504" t="s">
        <v>27</v>
      </c>
      <c r="K3504" t="s">
        <v>46</v>
      </c>
      <c r="L3504">
        <v>37211</v>
      </c>
      <c r="M3504" t="s">
        <v>4810</v>
      </c>
      <c r="N3504" t="s">
        <v>40</v>
      </c>
      <c r="O3504" t="s">
        <v>63</v>
      </c>
      <c r="P3504" t="s">
        <v>4811</v>
      </c>
      <c r="Q3504" s="8">
        <v>13000</v>
      </c>
      <c r="R3504">
        <v>3</v>
      </c>
      <c r="S3504" s="8">
        <f>Table3[[#This Row],[Harga]]*Table3[[#This Row],[Quantity]]</f>
        <v>39000</v>
      </c>
      <c r="T3504">
        <v>0.2</v>
      </c>
      <c r="U3504" s="8">
        <f>Table3[[#This Row],[Discount]]*Table3[[#This Row],[Revenue]]</f>
        <v>7800</v>
      </c>
      <c r="V3504" s="8">
        <f>Table3[[#This Row],[Revenue]]-Table3[[#This Row],[Total Discount]]</f>
        <v>31200</v>
      </c>
    </row>
    <row r="3505" spans="1:22" x14ac:dyDescent="0.35">
      <c r="A3505">
        <v>3501</v>
      </c>
      <c r="B3505" t="s">
        <v>7490</v>
      </c>
      <c r="C3505" s="5">
        <v>41907</v>
      </c>
      <c r="D3505" s="6">
        <v>2014</v>
      </c>
      <c r="E3505" s="5" t="s">
        <v>111</v>
      </c>
      <c r="F3505" s="7">
        <v>25</v>
      </c>
      <c r="G3505" t="s">
        <v>24</v>
      </c>
      <c r="H3505" t="s">
        <v>139</v>
      </c>
      <c r="I3505" t="s">
        <v>3437</v>
      </c>
      <c r="J3505" t="s">
        <v>75</v>
      </c>
      <c r="K3505" t="s">
        <v>53</v>
      </c>
      <c r="L3505">
        <v>80013</v>
      </c>
      <c r="M3505" t="s">
        <v>5277</v>
      </c>
      <c r="N3505" t="s">
        <v>40</v>
      </c>
      <c r="O3505" t="s">
        <v>96</v>
      </c>
      <c r="P3505" t="s">
        <v>5278</v>
      </c>
      <c r="Q3505" s="8">
        <v>55000</v>
      </c>
      <c r="R3505">
        <v>2</v>
      </c>
      <c r="S3505" s="8">
        <f>Table3[[#This Row],[Harga]]*Table3[[#This Row],[Quantity]]</f>
        <v>110000</v>
      </c>
      <c r="T3505">
        <v>0.2</v>
      </c>
      <c r="U3505" s="8">
        <f>Table3[[#This Row],[Discount]]*Table3[[#This Row],[Revenue]]</f>
        <v>22000</v>
      </c>
      <c r="V3505" s="8">
        <f>Table3[[#This Row],[Revenue]]-Table3[[#This Row],[Total Discount]]</f>
        <v>88000</v>
      </c>
    </row>
    <row r="3506" spans="1:22" x14ac:dyDescent="0.35">
      <c r="A3506">
        <v>3502</v>
      </c>
      <c r="B3506" t="s">
        <v>7491</v>
      </c>
      <c r="C3506" s="5">
        <v>42715</v>
      </c>
      <c r="D3506" s="6">
        <v>2016</v>
      </c>
      <c r="E3506" s="5" t="s">
        <v>66</v>
      </c>
      <c r="F3506" s="7">
        <v>11</v>
      </c>
      <c r="G3506" t="s">
        <v>51</v>
      </c>
      <c r="H3506" t="s">
        <v>25</v>
      </c>
      <c r="I3506" t="s">
        <v>3285</v>
      </c>
      <c r="J3506" t="s">
        <v>27</v>
      </c>
      <c r="K3506" t="s">
        <v>193</v>
      </c>
      <c r="L3506">
        <v>92804</v>
      </c>
      <c r="M3506" t="s">
        <v>672</v>
      </c>
      <c r="N3506" t="s">
        <v>40</v>
      </c>
      <c r="O3506" t="s">
        <v>71</v>
      </c>
      <c r="P3506" t="s">
        <v>673</v>
      </c>
      <c r="Q3506" s="8">
        <v>252000</v>
      </c>
      <c r="R3506">
        <v>5</v>
      </c>
      <c r="S3506" s="8">
        <f>Table3[[#This Row],[Harga]]*Table3[[#This Row],[Quantity]]</f>
        <v>1260000</v>
      </c>
      <c r="T3506">
        <v>0.2</v>
      </c>
      <c r="U3506" s="8">
        <f>Table3[[#This Row],[Discount]]*Table3[[#This Row],[Revenue]]</f>
        <v>252000</v>
      </c>
      <c r="V3506" s="8">
        <f>Table3[[#This Row],[Revenue]]-Table3[[#This Row],[Total Discount]]</f>
        <v>1008000</v>
      </c>
    </row>
    <row r="3507" spans="1:22" x14ac:dyDescent="0.35">
      <c r="A3507">
        <v>3503</v>
      </c>
      <c r="B3507" t="s">
        <v>7492</v>
      </c>
      <c r="C3507" s="5">
        <v>42038</v>
      </c>
      <c r="D3507" s="6">
        <v>2015</v>
      </c>
      <c r="E3507" s="5" t="s">
        <v>344</v>
      </c>
      <c r="F3507" s="7">
        <v>3</v>
      </c>
      <c r="G3507" t="s">
        <v>51</v>
      </c>
      <c r="H3507" t="s">
        <v>25</v>
      </c>
      <c r="I3507" t="s">
        <v>848</v>
      </c>
      <c r="J3507" t="s">
        <v>37</v>
      </c>
      <c r="K3507" t="s">
        <v>329</v>
      </c>
      <c r="L3507">
        <v>84062</v>
      </c>
      <c r="M3507" t="s">
        <v>6095</v>
      </c>
      <c r="N3507" t="s">
        <v>40</v>
      </c>
      <c r="O3507" t="s">
        <v>71</v>
      </c>
      <c r="P3507" t="s">
        <v>6096</v>
      </c>
      <c r="Q3507" s="8">
        <v>9000</v>
      </c>
      <c r="R3507">
        <v>3</v>
      </c>
      <c r="S3507" s="8">
        <f>Table3[[#This Row],[Harga]]*Table3[[#This Row],[Quantity]]</f>
        <v>27000</v>
      </c>
      <c r="T3507">
        <v>0.2</v>
      </c>
      <c r="U3507" s="8">
        <f>Table3[[#This Row],[Discount]]*Table3[[#This Row],[Revenue]]</f>
        <v>5400</v>
      </c>
      <c r="V3507" s="8">
        <f>Table3[[#This Row],[Revenue]]-Table3[[#This Row],[Total Discount]]</f>
        <v>21600</v>
      </c>
    </row>
    <row r="3508" spans="1:22" x14ac:dyDescent="0.35">
      <c r="A3508">
        <v>3504</v>
      </c>
      <c r="B3508" t="s">
        <v>7493</v>
      </c>
      <c r="C3508" s="5">
        <v>42733</v>
      </c>
      <c r="D3508" s="6">
        <v>2016</v>
      </c>
      <c r="E3508" s="5" t="s">
        <v>66</v>
      </c>
      <c r="F3508" s="7">
        <v>29</v>
      </c>
      <c r="G3508" t="s">
        <v>35</v>
      </c>
      <c r="H3508" t="s">
        <v>25</v>
      </c>
      <c r="I3508" t="s">
        <v>534</v>
      </c>
      <c r="J3508" t="s">
        <v>27</v>
      </c>
      <c r="K3508" t="s">
        <v>133</v>
      </c>
      <c r="L3508">
        <v>97477</v>
      </c>
      <c r="M3508" t="s">
        <v>7494</v>
      </c>
      <c r="N3508" t="s">
        <v>40</v>
      </c>
      <c r="O3508" t="s">
        <v>143</v>
      </c>
      <c r="P3508" t="s">
        <v>6142</v>
      </c>
      <c r="Q3508" s="8">
        <v>28000</v>
      </c>
      <c r="R3508">
        <v>3</v>
      </c>
      <c r="S3508" s="8">
        <f>Table3[[#This Row],[Harga]]*Table3[[#This Row],[Quantity]]</f>
        <v>84000</v>
      </c>
      <c r="T3508">
        <v>0.2</v>
      </c>
      <c r="U3508" s="8">
        <f>Table3[[#This Row],[Discount]]*Table3[[#This Row],[Revenue]]</f>
        <v>16800</v>
      </c>
      <c r="V3508" s="8">
        <f>Table3[[#This Row],[Revenue]]-Table3[[#This Row],[Total Discount]]</f>
        <v>67200</v>
      </c>
    </row>
    <row r="3509" spans="1:22" x14ac:dyDescent="0.35">
      <c r="A3509">
        <v>3505</v>
      </c>
      <c r="B3509" t="s">
        <v>7495</v>
      </c>
      <c r="C3509" s="5">
        <v>42978</v>
      </c>
      <c r="D3509" s="6">
        <v>2017</v>
      </c>
      <c r="E3509" s="5" t="s">
        <v>93</v>
      </c>
      <c r="F3509" s="7">
        <v>31</v>
      </c>
      <c r="G3509" t="s">
        <v>51</v>
      </c>
      <c r="H3509" t="s">
        <v>59</v>
      </c>
      <c r="I3509" t="s">
        <v>2298</v>
      </c>
      <c r="J3509" t="s">
        <v>75</v>
      </c>
      <c r="K3509" t="s">
        <v>133</v>
      </c>
      <c r="L3509">
        <v>97301</v>
      </c>
      <c r="M3509" t="s">
        <v>6556</v>
      </c>
      <c r="N3509" t="s">
        <v>40</v>
      </c>
      <c r="O3509" t="s">
        <v>790</v>
      </c>
      <c r="P3509" t="s">
        <v>6557</v>
      </c>
      <c r="Q3509" s="8">
        <v>12000</v>
      </c>
      <c r="R3509">
        <v>2</v>
      </c>
      <c r="S3509" s="8">
        <f>Table3[[#This Row],[Harga]]*Table3[[#This Row],[Quantity]]</f>
        <v>24000</v>
      </c>
      <c r="T3509">
        <v>0.2</v>
      </c>
      <c r="U3509" s="8">
        <f>Table3[[#This Row],[Discount]]*Table3[[#This Row],[Revenue]]</f>
        <v>4800</v>
      </c>
      <c r="V3509" s="8">
        <f>Table3[[#This Row],[Revenue]]-Table3[[#This Row],[Total Discount]]</f>
        <v>19200</v>
      </c>
    </row>
    <row r="3510" spans="1:22" x14ac:dyDescent="0.35">
      <c r="A3510">
        <v>3506</v>
      </c>
      <c r="B3510" t="s">
        <v>7496</v>
      </c>
      <c r="C3510" s="5">
        <v>42770</v>
      </c>
      <c r="D3510" s="6">
        <v>2017</v>
      </c>
      <c r="E3510" s="5" t="s">
        <v>344</v>
      </c>
      <c r="F3510" s="7">
        <v>4</v>
      </c>
      <c r="G3510" t="s">
        <v>67</v>
      </c>
      <c r="H3510" t="s">
        <v>25</v>
      </c>
      <c r="I3510" t="s">
        <v>1341</v>
      </c>
      <c r="J3510" t="s">
        <v>27</v>
      </c>
      <c r="K3510" t="s">
        <v>354</v>
      </c>
      <c r="L3510">
        <v>14609</v>
      </c>
      <c r="M3510" t="s">
        <v>4056</v>
      </c>
      <c r="N3510" t="s">
        <v>40</v>
      </c>
      <c r="O3510" t="s">
        <v>78</v>
      </c>
      <c r="P3510" t="s">
        <v>4057</v>
      </c>
      <c r="Q3510" s="8">
        <v>61000</v>
      </c>
      <c r="R3510">
        <v>3</v>
      </c>
      <c r="S3510" s="8">
        <f>Table3[[#This Row],[Harga]]*Table3[[#This Row],[Quantity]]</f>
        <v>183000</v>
      </c>
      <c r="T3510">
        <v>0</v>
      </c>
      <c r="U3510" s="8">
        <f>Table3[[#This Row],[Discount]]*Table3[[#This Row],[Revenue]]</f>
        <v>0</v>
      </c>
      <c r="V3510" s="8">
        <f>Table3[[#This Row],[Revenue]]-Table3[[#This Row],[Total Discount]]</f>
        <v>183000</v>
      </c>
    </row>
    <row r="3511" spans="1:22" x14ac:dyDescent="0.35">
      <c r="A3511">
        <v>3507</v>
      </c>
      <c r="B3511" t="s">
        <v>7497</v>
      </c>
      <c r="C3511" s="5">
        <v>41979</v>
      </c>
      <c r="D3511" s="6">
        <v>2014</v>
      </c>
      <c r="E3511" s="5" t="s">
        <v>66</v>
      </c>
      <c r="F3511" s="7">
        <v>6</v>
      </c>
      <c r="G3511" t="s">
        <v>35</v>
      </c>
      <c r="H3511" t="s">
        <v>139</v>
      </c>
      <c r="I3511" t="s">
        <v>1308</v>
      </c>
      <c r="J3511" t="s">
        <v>37</v>
      </c>
      <c r="K3511" t="s">
        <v>283</v>
      </c>
      <c r="L3511">
        <v>90008</v>
      </c>
      <c r="M3511" t="s">
        <v>4934</v>
      </c>
      <c r="N3511" t="s">
        <v>40</v>
      </c>
      <c r="O3511" t="s">
        <v>84</v>
      </c>
      <c r="P3511" t="s">
        <v>4935</v>
      </c>
      <c r="Q3511" s="8">
        <v>361000</v>
      </c>
      <c r="R3511">
        <v>7</v>
      </c>
      <c r="S3511" s="8">
        <f>Table3[[#This Row],[Harga]]*Table3[[#This Row],[Quantity]]</f>
        <v>2527000</v>
      </c>
      <c r="T3511">
        <v>0</v>
      </c>
      <c r="U3511" s="8">
        <f>Table3[[#This Row],[Discount]]*Table3[[#This Row],[Revenue]]</f>
        <v>0</v>
      </c>
      <c r="V3511" s="8">
        <f>Table3[[#This Row],[Revenue]]-Table3[[#This Row],[Total Discount]]</f>
        <v>2527000</v>
      </c>
    </row>
    <row r="3512" spans="1:22" x14ac:dyDescent="0.35">
      <c r="A3512">
        <v>3508</v>
      </c>
      <c r="B3512" t="s">
        <v>7498</v>
      </c>
      <c r="C3512" s="5">
        <v>42520</v>
      </c>
      <c r="D3512" s="6">
        <v>2016</v>
      </c>
      <c r="E3512" s="5" t="s">
        <v>87</v>
      </c>
      <c r="F3512" s="7">
        <v>30</v>
      </c>
      <c r="G3512" t="s">
        <v>51</v>
      </c>
      <c r="H3512" t="s">
        <v>139</v>
      </c>
      <c r="I3512" t="s">
        <v>3912</v>
      </c>
      <c r="J3512" t="s">
        <v>75</v>
      </c>
      <c r="K3512" t="s">
        <v>369</v>
      </c>
      <c r="L3512">
        <v>90049</v>
      </c>
      <c r="M3512" t="s">
        <v>7120</v>
      </c>
      <c r="N3512" t="s">
        <v>40</v>
      </c>
      <c r="O3512" t="s">
        <v>63</v>
      </c>
      <c r="P3512" t="s">
        <v>7121</v>
      </c>
      <c r="Q3512" s="8">
        <v>33000</v>
      </c>
      <c r="R3512">
        <v>6</v>
      </c>
      <c r="S3512" s="8">
        <f>Table3[[#This Row],[Harga]]*Table3[[#This Row],[Quantity]]</f>
        <v>198000</v>
      </c>
      <c r="T3512">
        <v>0</v>
      </c>
      <c r="U3512" s="8">
        <f>Table3[[#This Row],[Discount]]*Table3[[#This Row],[Revenue]]</f>
        <v>0</v>
      </c>
      <c r="V3512" s="8">
        <f>Table3[[#This Row],[Revenue]]-Table3[[#This Row],[Total Discount]]</f>
        <v>198000</v>
      </c>
    </row>
    <row r="3513" spans="1:22" x14ac:dyDescent="0.35">
      <c r="A3513">
        <v>3509</v>
      </c>
      <c r="B3513" t="s">
        <v>7499</v>
      </c>
      <c r="C3513" s="5">
        <v>42511</v>
      </c>
      <c r="D3513" s="6">
        <v>2016</v>
      </c>
      <c r="E3513" s="5" t="s">
        <v>87</v>
      </c>
      <c r="F3513" s="7">
        <v>21</v>
      </c>
      <c r="G3513" t="s">
        <v>51</v>
      </c>
      <c r="H3513" t="s">
        <v>25</v>
      </c>
      <c r="I3513" t="s">
        <v>749</v>
      </c>
      <c r="J3513" t="s">
        <v>37</v>
      </c>
      <c r="K3513" t="s">
        <v>69</v>
      </c>
      <c r="L3513">
        <v>75081</v>
      </c>
      <c r="M3513" t="s">
        <v>472</v>
      </c>
      <c r="N3513" t="s">
        <v>40</v>
      </c>
      <c r="O3513" t="s">
        <v>71</v>
      </c>
      <c r="P3513" t="s">
        <v>473</v>
      </c>
      <c r="Q3513" s="8">
        <v>3000</v>
      </c>
      <c r="R3513">
        <v>2</v>
      </c>
      <c r="S3513" s="8">
        <f>Table3[[#This Row],[Harga]]*Table3[[#This Row],[Quantity]]</f>
        <v>6000</v>
      </c>
      <c r="T3513">
        <v>0.8</v>
      </c>
      <c r="U3513" s="8">
        <f>Table3[[#This Row],[Discount]]*Table3[[#This Row],[Revenue]]</f>
        <v>4800</v>
      </c>
      <c r="V3513" s="8">
        <f>Table3[[#This Row],[Revenue]]-Table3[[#This Row],[Total Discount]]</f>
        <v>1200</v>
      </c>
    </row>
    <row r="3514" spans="1:22" x14ac:dyDescent="0.35">
      <c r="A3514">
        <v>3510</v>
      </c>
      <c r="B3514" t="s">
        <v>7500</v>
      </c>
      <c r="C3514" s="5">
        <v>41860</v>
      </c>
      <c r="D3514" s="6">
        <v>2014</v>
      </c>
      <c r="E3514" s="5" t="s">
        <v>93</v>
      </c>
      <c r="F3514" s="7">
        <v>9</v>
      </c>
      <c r="G3514" t="s">
        <v>35</v>
      </c>
      <c r="H3514" t="s">
        <v>25</v>
      </c>
      <c r="I3514" t="s">
        <v>2157</v>
      </c>
      <c r="J3514" t="s">
        <v>27</v>
      </c>
      <c r="K3514" t="s">
        <v>213</v>
      </c>
      <c r="L3514">
        <v>93727</v>
      </c>
      <c r="M3514" t="s">
        <v>7501</v>
      </c>
      <c r="N3514" t="s">
        <v>40</v>
      </c>
      <c r="O3514" t="s">
        <v>63</v>
      </c>
      <c r="P3514" t="s">
        <v>7502</v>
      </c>
      <c r="Q3514" s="8">
        <v>6000</v>
      </c>
      <c r="R3514">
        <v>1</v>
      </c>
      <c r="S3514" s="8">
        <f>Table3[[#This Row],[Harga]]*Table3[[#This Row],[Quantity]]</f>
        <v>6000</v>
      </c>
      <c r="T3514">
        <v>0</v>
      </c>
      <c r="U3514" s="8">
        <f>Table3[[#This Row],[Discount]]*Table3[[#This Row],[Revenue]]</f>
        <v>0</v>
      </c>
      <c r="V3514" s="8">
        <f>Table3[[#This Row],[Revenue]]-Table3[[#This Row],[Total Discount]]</f>
        <v>6000</v>
      </c>
    </row>
    <row r="3515" spans="1:22" x14ac:dyDescent="0.35">
      <c r="A3515">
        <v>3511</v>
      </c>
      <c r="B3515" t="s">
        <v>7503</v>
      </c>
      <c r="C3515" s="5">
        <v>42618</v>
      </c>
      <c r="D3515" s="6">
        <v>2016</v>
      </c>
      <c r="E3515" s="5" t="s">
        <v>111</v>
      </c>
      <c r="F3515" s="7">
        <v>5</v>
      </c>
      <c r="G3515" t="s">
        <v>116</v>
      </c>
      <c r="H3515" t="s">
        <v>25</v>
      </c>
      <c r="I3515" t="s">
        <v>4782</v>
      </c>
      <c r="J3515" t="s">
        <v>75</v>
      </c>
      <c r="K3515" t="s">
        <v>227</v>
      </c>
      <c r="L3515">
        <v>60653</v>
      </c>
      <c r="M3515" t="s">
        <v>5133</v>
      </c>
      <c r="N3515" t="s">
        <v>40</v>
      </c>
      <c r="O3515" t="s">
        <v>63</v>
      </c>
      <c r="P3515" t="s">
        <v>5134</v>
      </c>
      <c r="Q3515" s="8">
        <v>18000</v>
      </c>
      <c r="R3515">
        <v>2</v>
      </c>
      <c r="S3515" s="8">
        <f>Table3[[#This Row],[Harga]]*Table3[[#This Row],[Quantity]]</f>
        <v>36000</v>
      </c>
      <c r="T3515">
        <v>0.2</v>
      </c>
      <c r="U3515" s="8">
        <f>Table3[[#This Row],[Discount]]*Table3[[#This Row],[Revenue]]</f>
        <v>7200</v>
      </c>
      <c r="V3515" s="8">
        <f>Table3[[#This Row],[Revenue]]-Table3[[#This Row],[Total Discount]]</f>
        <v>28800</v>
      </c>
    </row>
    <row r="3516" spans="1:22" x14ac:dyDescent="0.35">
      <c r="A3516">
        <v>3512</v>
      </c>
      <c r="B3516" t="s">
        <v>7504</v>
      </c>
      <c r="C3516" s="5">
        <v>42574</v>
      </c>
      <c r="D3516" s="6">
        <v>2016</v>
      </c>
      <c r="E3516" s="5" t="s">
        <v>104</v>
      </c>
      <c r="F3516" s="7">
        <v>23</v>
      </c>
      <c r="G3516" t="s">
        <v>24</v>
      </c>
      <c r="H3516" t="s">
        <v>25</v>
      </c>
      <c r="I3516" t="s">
        <v>1133</v>
      </c>
      <c r="J3516" t="s">
        <v>27</v>
      </c>
      <c r="K3516" t="s">
        <v>61</v>
      </c>
      <c r="L3516">
        <v>78501</v>
      </c>
      <c r="M3516" t="s">
        <v>4343</v>
      </c>
      <c r="N3516" t="s">
        <v>40</v>
      </c>
      <c r="O3516" t="s">
        <v>96</v>
      </c>
      <c r="P3516" t="s">
        <v>4344</v>
      </c>
      <c r="Q3516" s="8">
        <v>14000</v>
      </c>
      <c r="R3516">
        <v>2</v>
      </c>
      <c r="S3516" s="8">
        <f>Table3[[#This Row],[Harga]]*Table3[[#This Row],[Quantity]]</f>
        <v>28000</v>
      </c>
      <c r="T3516">
        <v>0.2</v>
      </c>
      <c r="U3516" s="8">
        <f>Table3[[#This Row],[Discount]]*Table3[[#This Row],[Revenue]]</f>
        <v>5600</v>
      </c>
      <c r="V3516" s="8">
        <f>Table3[[#This Row],[Revenue]]-Table3[[#This Row],[Total Discount]]</f>
        <v>22400</v>
      </c>
    </row>
    <row r="3517" spans="1:22" x14ac:dyDescent="0.35">
      <c r="A3517">
        <v>3513</v>
      </c>
      <c r="B3517" t="s">
        <v>7505</v>
      </c>
      <c r="C3517" s="5">
        <v>42502</v>
      </c>
      <c r="D3517" s="6">
        <v>2016</v>
      </c>
      <c r="E3517" s="5" t="s">
        <v>87</v>
      </c>
      <c r="F3517" s="7">
        <v>12</v>
      </c>
      <c r="G3517" t="s">
        <v>116</v>
      </c>
      <c r="H3517" t="s">
        <v>25</v>
      </c>
      <c r="I3517" t="s">
        <v>6055</v>
      </c>
      <c r="J3517" t="s">
        <v>27</v>
      </c>
      <c r="K3517" t="s">
        <v>166</v>
      </c>
      <c r="L3517">
        <v>98105</v>
      </c>
      <c r="M3517" t="s">
        <v>1342</v>
      </c>
      <c r="N3517" t="s">
        <v>40</v>
      </c>
      <c r="O3517" t="s">
        <v>143</v>
      </c>
      <c r="P3517" t="s">
        <v>1343</v>
      </c>
      <c r="Q3517" s="8">
        <v>18000</v>
      </c>
      <c r="R3517">
        <v>5</v>
      </c>
      <c r="S3517" s="8">
        <f>Table3[[#This Row],[Harga]]*Table3[[#This Row],[Quantity]]</f>
        <v>90000</v>
      </c>
      <c r="T3517">
        <v>0</v>
      </c>
      <c r="U3517" s="8">
        <f>Table3[[#This Row],[Discount]]*Table3[[#This Row],[Revenue]]</f>
        <v>0</v>
      </c>
      <c r="V3517" s="8">
        <f>Table3[[#This Row],[Revenue]]-Table3[[#This Row],[Total Discount]]</f>
        <v>90000</v>
      </c>
    </row>
    <row r="3518" spans="1:22" x14ac:dyDescent="0.35">
      <c r="A3518">
        <v>3514</v>
      </c>
      <c r="B3518" t="s">
        <v>7506</v>
      </c>
      <c r="C3518" s="5">
        <v>42615</v>
      </c>
      <c r="D3518" s="6">
        <v>2016</v>
      </c>
      <c r="E3518" s="5" t="s">
        <v>111</v>
      </c>
      <c r="F3518" s="7">
        <v>2</v>
      </c>
      <c r="G3518" t="s">
        <v>51</v>
      </c>
      <c r="H3518" t="s">
        <v>59</v>
      </c>
      <c r="I3518" t="s">
        <v>3090</v>
      </c>
      <c r="J3518" t="s">
        <v>27</v>
      </c>
      <c r="K3518" t="s">
        <v>324</v>
      </c>
      <c r="L3518">
        <v>28205</v>
      </c>
      <c r="M3518" t="s">
        <v>1428</v>
      </c>
      <c r="N3518" t="s">
        <v>40</v>
      </c>
      <c r="O3518" t="s">
        <v>71</v>
      </c>
      <c r="P3518" t="s">
        <v>1429</v>
      </c>
      <c r="Q3518" s="8">
        <v>18000</v>
      </c>
      <c r="R3518">
        <v>7</v>
      </c>
      <c r="S3518" s="8">
        <f>Table3[[#This Row],[Harga]]*Table3[[#This Row],[Quantity]]</f>
        <v>126000</v>
      </c>
      <c r="T3518">
        <v>0.7</v>
      </c>
      <c r="U3518" s="8">
        <f>Table3[[#This Row],[Discount]]*Table3[[#This Row],[Revenue]]</f>
        <v>88200</v>
      </c>
      <c r="V3518" s="8">
        <f>Table3[[#This Row],[Revenue]]-Table3[[#This Row],[Total Discount]]</f>
        <v>37800</v>
      </c>
    </row>
    <row r="3519" spans="1:22" x14ac:dyDescent="0.35">
      <c r="A3519">
        <v>3515</v>
      </c>
      <c r="B3519" t="s">
        <v>7507</v>
      </c>
      <c r="C3519" s="5">
        <v>42937</v>
      </c>
      <c r="D3519" s="6">
        <v>2017</v>
      </c>
      <c r="E3519" s="5" t="s">
        <v>104</v>
      </c>
      <c r="F3519" s="7">
        <v>21</v>
      </c>
      <c r="G3519" t="s">
        <v>51</v>
      </c>
      <c r="H3519" t="s">
        <v>25</v>
      </c>
      <c r="I3519" t="s">
        <v>1217</v>
      </c>
      <c r="J3519" t="s">
        <v>37</v>
      </c>
      <c r="K3519" t="s">
        <v>118</v>
      </c>
      <c r="L3519">
        <v>94521</v>
      </c>
      <c r="M3519" t="s">
        <v>3388</v>
      </c>
      <c r="N3519" t="s">
        <v>40</v>
      </c>
      <c r="O3519" t="s">
        <v>96</v>
      </c>
      <c r="P3519" t="s">
        <v>3389</v>
      </c>
      <c r="Q3519" s="8">
        <v>3000</v>
      </c>
      <c r="R3519">
        <v>2</v>
      </c>
      <c r="S3519" s="8">
        <f>Table3[[#This Row],[Harga]]*Table3[[#This Row],[Quantity]]</f>
        <v>6000</v>
      </c>
      <c r="T3519">
        <v>0</v>
      </c>
      <c r="U3519" s="8">
        <f>Table3[[#This Row],[Discount]]*Table3[[#This Row],[Revenue]]</f>
        <v>0</v>
      </c>
      <c r="V3519" s="8">
        <f>Table3[[#This Row],[Revenue]]-Table3[[#This Row],[Total Discount]]</f>
        <v>6000</v>
      </c>
    </row>
    <row r="3520" spans="1:22" x14ac:dyDescent="0.35">
      <c r="A3520">
        <v>3516</v>
      </c>
      <c r="B3520" t="s">
        <v>7508</v>
      </c>
      <c r="C3520" s="5">
        <v>43003</v>
      </c>
      <c r="D3520" s="6">
        <v>2017</v>
      </c>
      <c r="E3520" s="5" t="s">
        <v>111</v>
      </c>
      <c r="F3520" s="7">
        <v>25</v>
      </c>
      <c r="G3520" t="s">
        <v>67</v>
      </c>
      <c r="H3520" t="s">
        <v>25</v>
      </c>
      <c r="I3520" t="s">
        <v>1669</v>
      </c>
      <c r="J3520" t="s">
        <v>37</v>
      </c>
      <c r="K3520" t="s">
        <v>89</v>
      </c>
      <c r="L3520">
        <v>19013</v>
      </c>
      <c r="M3520" t="s">
        <v>5912</v>
      </c>
      <c r="N3520" t="s">
        <v>40</v>
      </c>
      <c r="O3520" t="s">
        <v>71</v>
      </c>
      <c r="P3520" t="s">
        <v>5913</v>
      </c>
      <c r="Q3520" s="8">
        <v>23000</v>
      </c>
      <c r="R3520">
        <v>5</v>
      </c>
      <c r="S3520" s="8">
        <f>Table3[[#This Row],[Harga]]*Table3[[#This Row],[Quantity]]</f>
        <v>115000</v>
      </c>
      <c r="T3520">
        <v>0.7</v>
      </c>
      <c r="U3520" s="8">
        <f>Table3[[#This Row],[Discount]]*Table3[[#This Row],[Revenue]]</f>
        <v>80500</v>
      </c>
      <c r="V3520" s="8">
        <f>Table3[[#This Row],[Revenue]]-Table3[[#This Row],[Total Discount]]</f>
        <v>34500</v>
      </c>
    </row>
    <row r="3521" spans="1:22" x14ac:dyDescent="0.35">
      <c r="A3521">
        <v>3517</v>
      </c>
      <c r="B3521" t="s">
        <v>7509</v>
      </c>
      <c r="C3521" s="5">
        <v>42950</v>
      </c>
      <c r="D3521" s="6">
        <v>2017</v>
      </c>
      <c r="E3521" s="5" t="s">
        <v>93</v>
      </c>
      <c r="F3521" s="7">
        <v>3</v>
      </c>
      <c r="G3521" t="s">
        <v>67</v>
      </c>
      <c r="H3521" t="s">
        <v>59</v>
      </c>
      <c r="I3521" t="s">
        <v>4025</v>
      </c>
      <c r="J3521" t="s">
        <v>27</v>
      </c>
      <c r="K3521" t="s">
        <v>651</v>
      </c>
      <c r="L3521">
        <v>90004</v>
      </c>
      <c r="M3521" t="s">
        <v>3472</v>
      </c>
      <c r="N3521" t="s">
        <v>40</v>
      </c>
      <c r="O3521" t="s">
        <v>84</v>
      </c>
      <c r="P3521" t="s">
        <v>3473</v>
      </c>
      <c r="Q3521" s="8">
        <v>200000</v>
      </c>
      <c r="R3521">
        <v>3</v>
      </c>
      <c r="S3521" s="8">
        <f>Table3[[#This Row],[Harga]]*Table3[[#This Row],[Quantity]]</f>
        <v>600000</v>
      </c>
      <c r="T3521">
        <v>0</v>
      </c>
      <c r="U3521" s="8">
        <f>Table3[[#This Row],[Discount]]*Table3[[#This Row],[Revenue]]</f>
        <v>0</v>
      </c>
      <c r="V3521" s="8">
        <f>Table3[[#This Row],[Revenue]]-Table3[[#This Row],[Total Discount]]</f>
        <v>600000</v>
      </c>
    </row>
    <row r="3522" spans="1:22" x14ac:dyDescent="0.35">
      <c r="A3522">
        <v>3518</v>
      </c>
      <c r="B3522" t="s">
        <v>7510</v>
      </c>
      <c r="C3522" s="5">
        <v>42302</v>
      </c>
      <c r="D3522" s="6">
        <v>2015</v>
      </c>
      <c r="E3522" s="5" t="s">
        <v>44</v>
      </c>
      <c r="F3522" s="7">
        <v>25</v>
      </c>
      <c r="G3522" t="s">
        <v>51</v>
      </c>
      <c r="H3522" t="s">
        <v>25</v>
      </c>
      <c r="I3522" t="s">
        <v>1095</v>
      </c>
      <c r="J3522" t="s">
        <v>27</v>
      </c>
      <c r="K3522" t="s">
        <v>113</v>
      </c>
      <c r="L3522">
        <v>89431</v>
      </c>
      <c r="M3522" t="s">
        <v>7511</v>
      </c>
      <c r="N3522" t="s">
        <v>40</v>
      </c>
      <c r="O3522" t="s">
        <v>96</v>
      </c>
      <c r="P3522" t="s">
        <v>7512</v>
      </c>
      <c r="Q3522" s="8">
        <v>80000</v>
      </c>
      <c r="R3522">
        <v>4</v>
      </c>
      <c r="S3522" s="8">
        <f>Table3[[#This Row],[Harga]]*Table3[[#This Row],[Quantity]]</f>
        <v>320000</v>
      </c>
      <c r="T3522">
        <v>0</v>
      </c>
      <c r="U3522" s="8">
        <f>Table3[[#This Row],[Discount]]*Table3[[#This Row],[Revenue]]</f>
        <v>0</v>
      </c>
      <c r="V3522" s="8">
        <f>Table3[[#This Row],[Revenue]]-Table3[[#This Row],[Total Discount]]</f>
        <v>320000</v>
      </c>
    </row>
    <row r="3523" spans="1:22" x14ac:dyDescent="0.35">
      <c r="A3523">
        <v>3519</v>
      </c>
      <c r="B3523" t="s">
        <v>7513</v>
      </c>
      <c r="C3523" s="5">
        <v>42901</v>
      </c>
      <c r="D3523" s="6">
        <v>2017</v>
      </c>
      <c r="E3523" s="5" t="s">
        <v>34</v>
      </c>
      <c r="F3523" s="7">
        <v>15</v>
      </c>
      <c r="G3523" t="s">
        <v>116</v>
      </c>
      <c r="H3523" t="s">
        <v>25</v>
      </c>
      <c r="I3523" t="s">
        <v>589</v>
      </c>
      <c r="J3523" t="s">
        <v>37</v>
      </c>
      <c r="K3523" t="s">
        <v>28</v>
      </c>
      <c r="L3523">
        <v>90032</v>
      </c>
      <c r="M3523" t="s">
        <v>3053</v>
      </c>
      <c r="N3523" t="s">
        <v>135</v>
      </c>
      <c r="O3523" t="s">
        <v>136</v>
      </c>
      <c r="P3523" t="s">
        <v>3054</v>
      </c>
      <c r="Q3523" s="8">
        <v>300000</v>
      </c>
      <c r="R3523">
        <v>1</v>
      </c>
      <c r="S3523" s="8">
        <f>Table3[[#This Row],[Harga]]*Table3[[#This Row],[Quantity]]</f>
        <v>300000</v>
      </c>
      <c r="T3523">
        <v>0.2</v>
      </c>
      <c r="U3523" s="8">
        <f>Table3[[#This Row],[Discount]]*Table3[[#This Row],[Revenue]]</f>
        <v>60000</v>
      </c>
      <c r="V3523" s="8">
        <f>Table3[[#This Row],[Revenue]]-Table3[[#This Row],[Total Discount]]</f>
        <v>240000</v>
      </c>
    </row>
    <row r="3524" spans="1:22" x14ac:dyDescent="0.35">
      <c r="A3524">
        <v>3520</v>
      </c>
      <c r="B3524" t="s">
        <v>7514</v>
      </c>
      <c r="C3524" s="5">
        <v>42013</v>
      </c>
      <c r="D3524" s="6">
        <v>2015</v>
      </c>
      <c r="E3524" s="5" t="s">
        <v>115</v>
      </c>
      <c r="F3524" s="7">
        <v>9</v>
      </c>
      <c r="G3524" t="s">
        <v>67</v>
      </c>
      <c r="H3524" t="s">
        <v>139</v>
      </c>
      <c r="I3524" t="s">
        <v>2846</v>
      </c>
      <c r="J3524" t="s">
        <v>27</v>
      </c>
      <c r="K3524" t="s">
        <v>193</v>
      </c>
      <c r="L3524">
        <v>42420</v>
      </c>
      <c r="M3524" t="s">
        <v>611</v>
      </c>
      <c r="N3524" t="s">
        <v>40</v>
      </c>
      <c r="O3524" t="s">
        <v>63</v>
      </c>
      <c r="P3524" t="s">
        <v>129</v>
      </c>
      <c r="Q3524" s="8">
        <v>142000</v>
      </c>
      <c r="R3524">
        <v>3</v>
      </c>
      <c r="S3524" s="8">
        <f>Table3[[#This Row],[Harga]]*Table3[[#This Row],[Quantity]]</f>
        <v>426000</v>
      </c>
      <c r="T3524">
        <v>0</v>
      </c>
      <c r="U3524" s="8">
        <f>Table3[[#This Row],[Discount]]*Table3[[#This Row],[Revenue]]</f>
        <v>0</v>
      </c>
      <c r="V3524" s="8">
        <f>Table3[[#This Row],[Revenue]]-Table3[[#This Row],[Total Discount]]</f>
        <v>426000</v>
      </c>
    </row>
    <row r="3525" spans="1:22" x14ac:dyDescent="0.35">
      <c r="A3525">
        <v>3521</v>
      </c>
      <c r="B3525" t="s">
        <v>7515</v>
      </c>
      <c r="C3525" s="5">
        <v>42044</v>
      </c>
      <c r="D3525" s="6">
        <v>2015</v>
      </c>
      <c r="E3525" s="5" t="s">
        <v>344</v>
      </c>
      <c r="F3525" s="7">
        <v>9</v>
      </c>
      <c r="G3525" t="s">
        <v>51</v>
      </c>
      <c r="H3525" t="s">
        <v>25</v>
      </c>
      <c r="I3525" t="s">
        <v>2882</v>
      </c>
      <c r="J3525" t="s">
        <v>27</v>
      </c>
      <c r="K3525" t="s">
        <v>545</v>
      </c>
      <c r="L3525">
        <v>62521</v>
      </c>
      <c r="M3525" t="s">
        <v>3068</v>
      </c>
      <c r="N3525" t="s">
        <v>135</v>
      </c>
      <c r="O3525" t="s">
        <v>162</v>
      </c>
      <c r="P3525" t="s">
        <v>3069</v>
      </c>
      <c r="Q3525" s="8">
        <v>200000</v>
      </c>
      <c r="R3525">
        <v>6</v>
      </c>
      <c r="S3525" s="8">
        <f>Table3[[#This Row],[Harga]]*Table3[[#This Row],[Quantity]]</f>
        <v>1200000</v>
      </c>
      <c r="T3525">
        <v>0.2</v>
      </c>
      <c r="U3525" s="8">
        <f>Table3[[#This Row],[Discount]]*Table3[[#This Row],[Revenue]]</f>
        <v>240000</v>
      </c>
      <c r="V3525" s="8">
        <f>Table3[[#This Row],[Revenue]]-Table3[[#This Row],[Total Discount]]</f>
        <v>960000</v>
      </c>
    </row>
    <row r="3526" spans="1:22" x14ac:dyDescent="0.35">
      <c r="A3526">
        <v>3522</v>
      </c>
      <c r="B3526" t="s">
        <v>7516</v>
      </c>
      <c r="C3526" s="5">
        <v>42601</v>
      </c>
      <c r="D3526" s="6">
        <v>2016</v>
      </c>
      <c r="E3526" s="5" t="s">
        <v>93</v>
      </c>
      <c r="F3526" s="7">
        <v>19</v>
      </c>
      <c r="G3526" t="s">
        <v>51</v>
      </c>
      <c r="H3526" t="s">
        <v>25</v>
      </c>
      <c r="I3526" t="s">
        <v>1244</v>
      </c>
      <c r="J3526" t="s">
        <v>27</v>
      </c>
      <c r="K3526" t="s">
        <v>213</v>
      </c>
      <c r="L3526">
        <v>10009</v>
      </c>
      <c r="M3526" t="s">
        <v>4301</v>
      </c>
      <c r="N3526" t="s">
        <v>40</v>
      </c>
      <c r="O3526" t="s">
        <v>71</v>
      </c>
      <c r="P3526" t="s">
        <v>4302</v>
      </c>
      <c r="Q3526" s="8">
        <v>92000</v>
      </c>
      <c r="R3526">
        <v>6</v>
      </c>
      <c r="S3526" s="8">
        <f>Table3[[#This Row],[Harga]]*Table3[[#This Row],[Quantity]]</f>
        <v>552000</v>
      </c>
      <c r="T3526">
        <v>0.2</v>
      </c>
      <c r="U3526" s="8">
        <f>Table3[[#This Row],[Discount]]*Table3[[#This Row],[Revenue]]</f>
        <v>110400</v>
      </c>
      <c r="V3526" s="8">
        <f>Table3[[#This Row],[Revenue]]-Table3[[#This Row],[Total Discount]]</f>
        <v>441600</v>
      </c>
    </row>
    <row r="3527" spans="1:22" x14ac:dyDescent="0.35">
      <c r="A3527">
        <v>3523</v>
      </c>
      <c r="B3527" t="s">
        <v>7517</v>
      </c>
      <c r="C3527" s="5">
        <v>43045</v>
      </c>
      <c r="D3527" s="6">
        <v>2017</v>
      </c>
      <c r="E3527" s="5" t="s">
        <v>23</v>
      </c>
      <c r="F3527" s="7">
        <v>6</v>
      </c>
      <c r="G3527" t="s">
        <v>116</v>
      </c>
      <c r="H3527" t="s">
        <v>25</v>
      </c>
      <c r="I3527" t="s">
        <v>1258</v>
      </c>
      <c r="J3527" t="s">
        <v>27</v>
      </c>
      <c r="K3527" t="s">
        <v>222</v>
      </c>
      <c r="L3527">
        <v>10011</v>
      </c>
      <c r="M3527" t="s">
        <v>6283</v>
      </c>
      <c r="N3527" t="s">
        <v>40</v>
      </c>
      <c r="O3527" t="s">
        <v>63</v>
      </c>
      <c r="P3527" t="s">
        <v>6284</v>
      </c>
      <c r="Q3527" s="8">
        <v>86000</v>
      </c>
      <c r="R3527">
        <v>9</v>
      </c>
      <c r="S3527" s="8">
        <f>Table3[[#This Row],[Harga]]*Table3[[#This Row],[Quantity]]</f>
        <v>774000</v>
      </c>
      <c r="T3527">
        <v>0</v>
      </c>
      <c r="U3527" s="8">
        <f>Table3[[#This Row],[Discount]]*Table3[[#This Row],[Revenue]]</f>
        <v>0</v>
      </c>
      <c r="V3527" s="8">
        <f>Table3[[#This Row],[Revenue]]-Table3[[#This Row],[Total Discount]]</f>
        <v>774000</v>
      </c>
    </row>
    <row r="3528" spans="1:22" x14ac:dyDescent="0.35">
      <c r="A3528">
        <v>3524</v>
      </c>
      <c r="B3528" t="s">
        <v>7518</v>
      </c>
      <c r="C3528" s="5">
        <v>42364</v>
      </c>
      <c r="D3528" s="6">
        <v>2015</v>
      </c>
      <c r="E3528" s="5" t="s">
        <v>66</v>
      </c>
      <c r="F3528" s="7">
        <v>26</v>
      </c>
      <c r="G3528" t="s">
        <v>24</v>
      </c>
      <c r="H3528" t="s">
        <v>105</v>
      </c>
      <c r="I3528" t="s">
        <v>3989</v>
      </c>
      <c r="J3528" t="s">
        <v>27</v>
      </c>
      <c r="K3528" t="s">
        <v>519</v>
      </c>
      <c r="L3528">
        <v>10009</v>
      </c>
      <c r="M3528" t="s">
        <v>6283</v>
      </c>
      <c r="N3528" t="s">
        <v>40</v>
      </c>
      <c r="O3528" t="s">
        <v>63</v>
      </c>
      <c r="P3528" t="s">
        <v>6284</v>
      </c>
      <c r="Q3528" s="8">
        <v>86000</v>
      </c>
      <c r="R3528">
        <v>6</v>
      </c>
      <c r="S3528" s="8">
        <f>Table3[[#This Row],[Harga]]*Table3[[#This Row],[Quantity]]</f>
        <v>516000</v>
      </c>
      <c r="T3528">
        <v>0</v>
      </c>
      <c r="U3528" s="8">
        <f>Table3[[#This Row],[Discount]]*Table3[[#This Row],[Revenue]]</f>
        <v>0</v>
      </c>
      <c r="V3528" s="8">
        <f>Table3[[#This Row],[Revenue]]-Table3[[#This Row],[Total Discount]]</f>
        <v>516000</v>
      </c>
    </row>
    <row r="3529" spans="1:22" x14ac:dyDescent="0.35">
      <c r="A3529">
        <v>3525</v>
      </c>
      <c r="B3529" t="s">
        <v>7519</v>
      </c>
      <c r="C3529" s="5">
        <v>41966</v>
      </c>
      <c r="D3529" s="6">
        <v>2014</v>
      </c>
      <c r="E3529" s="5" t="s">
        <v>23</v>
      </c>
      <c r="F3529" s="7">
        <v>23</v>
      </c>
      <c r="G3529" t="s">
        <v>51</v>
      </c>
      <c r="H3529" t="s">
        <v>25</v>
      </c>
      <c r="I3529" t="s">
        <v>1576</v>
      </c>
      <c r="J3529" t="s">
        <v>27</v>
      </c>
      <c r="K3529" t="s">
        <v>651</v>
      </c>
      <c r="L3529">
        <v>85254</v>
      </c>
      <c r="M3529" t="s">
        <v>2994</v>
      </c>
      <c r="N3529" t="s">
        <v>40</v>
      </c>
      <c r="O3529" t="s">
        <v>143</v>
      </c>
      <c r="P3529" t="s">
        <v>405</v>
      </c>
      <c r="Q3529" s="8">
        <v>30000</v>
      </c>
      <c r="R3529">
        <v>3</v>
      </c>
      <c r="S3529" s="8">
        <f>Table3[[#This Row],[Harga]]*Table3[[#This Row],[Quantity]]</f>
        <v>90000</v>
      </c>
      <c r="T3529">
        <v>0.2</v>
      </c>
      <c r="U3529" s="8">
        <f>Table3[[#This Row],[Discount]]*Table3[[#This Row],[Revenue]]</f>
        <v>18000</v>
      </c>
      <c r="V3529" s="8">
        <f>Table3[[#This Row],[Revenue]]-Table3[[#This Row],[Total Discount]]</f>
        <v>72000</v>
      </c>
    </row>
    <row r="3530" spans="1:22" x14ac:dyDescent="0.35">
      <c r="A3530">
        <v>3526</v>
      </c>
      <c r="B3530" t="s">
        <v>7520</v>
      </c>
      <c r="C3530" s="5">
        <v>42583</v>
      </c>
      <c r="D3530" s="6">
        <v>2016</v>
      </c>
      <c r="E3530" s="5" t="s">
        <v>93</v>
      </c>
      <c r="F3530" s="7">
        <v>1</v>
      </c>
      <c r="G3530" t="s">
        <v>51</v>
      </c>
      <c r="H3530" t="s">
        <v>139</v>
      </c>
      <c r="I3530" t="s">
        <v>5342</v>
      </c>
      <c r="J3530" t="s">
        <v>37</v>
      </c>
      <c r="K3530" t="s">
        <v>38</v>
      </c>
      <c r="L3530">
        <v>79109</v>
      </c>
      <c r="M3530" t="s">
        <v>128</v>
      </c>
      <c r="N3530" t="s">
        <v>40</v>
      </c>
      <c r="O3530" t="s">
        <v>63</v>
      </c>
      <c r="P3530" t="s">
        <v>129</v>
      </c>
      <c r="Q3530" s="8">
        <v>30000</v>
      </c>
      <c r="R3530">
        <v>2</v>
      </c>
      <c r="S3530" s="8">
        <f>Table3[[#This Row],[Harga]]*Table3[[#This Row],[Quantity]]</f>
        <v>60000</v>
      </c>
      <c r="T3530">
        <v>0.2</v>
      </c>
      <c r="U3530" s="8">
        <f>Table3[[#This Row],[Discount]]*Table3[[#This Row],[Revenue]]</f>
        <v>12000</v>
      </c>
      <c r="V3530" s="8">
        <f>Table3[[#This Row],[Revenue]]-Table3[[#This Row],[Total Discount]]</f>
        <v>48000</v>
      </c>
    </row>
    <row r="3531" spans="1:22" x14ac:dyDescent="0.35">
      <c r="A3531">
        <v>3527</v>
      </c>
      <c r="B3531" t="s">
        <v>7521</v>
      </c>
      <c r="C3531" s="5">
        <v>41903</v>
      </c>
      <c r="D3531" s="6">
        <v>2014</v>
      </c>
      <c r="E3531" s="5" t="s">
        <v>111</v>
      </c>
      <c r="F3531" s="7">
        <v>21</v>
      </c>
      <c r="G3531" t="s">
        <v>35</v>
      </c>
      <c r="H3531" t="s">
        <v>25</v>
      </c>
      <c r="I3531" t="s">
        <v>2061</v>
      </c>
      <c r="J3531" t="s">
        <v>27</v>
      </c>
      <c r="K3531" t="s">
        <v>193</v>
      </c>
      <c r="L3531">
        <v>19140</v>
      </c>
      <c r="M3531" t="s">
        <v>770</v>
      </c>
      <c r="N3531" t="s">
        <v>40</v>
      </c>
      <c r="O3531" t="s">
        <v>71</v>
      </c>
      <c r="P3531" t="s">
        <v>771</v>
      </c>
      <c r="Q3531" s="8">
        <v>24000</v>
      </c>
      <c r="R3531">
        <v>3</v>
      </c>
      <c r="S3531" s="8">
        <f>Table3[[#This Row],[Harga]]*Table3[[#This Row],[Quantity]]</f>
        <v>72000</v>
      </c>
      <c r="T3531">
        <v>0.7</v>
      </c>
      <c r="U3531" s="8">
        <f>Table3[[#This Row],[Discount]]*Table3[[#This Row],[Revenue]]</f>
        <v>50400</v>
      </c>
      <c r="V3531" s="8">
        <f>Table3[[#This Row],[Revenue]]-Table3[[#This Row],[Total Discount]]</f>
        <v>21600</v>
      </c>
    </row>
    <row r="3532" spans="1:22" x14ac:dyDescent="0.35">
      <c r="A3532">
        <v>3528</v>
      </c>
      <c r="B3532" t="s">
        <v>7522</v>
      </c>
      <c r="C3532" s="5">
        <v>42982</v>
      </c>
      <c r="D3532" s="6">
        <v>2017</v>
      </c>
      <c r="E3532" s="5" t="s">
        <v>111</v>
      </c>
      <c r="F3532" s="7">
        <v>4</v>
      </c>
      <c r="G3532" t="s">
        <v>24</v>
      </c>
      <c r="H3532" t="s">
        <v>25</v>
      </c>
      <c r="I3532" t="s">
        <v>2094</v>
      </c>
      <c r="J3532" t="s">
        <v>27</v>
      </c>
      <c r="K3532" t="s">
        <v>193</v>
      </c>
      <c r="L3532">
        <v>92704</v>
      </c>
      <c r="M3532" t="s">
        <v>5622</v>
      </c>
      <c r="N3532" t="s">
        <v>40</v>
      </c>
      <c r="O3532" t="s">
        <v>84</v>
      </c>
      <c r="P3532" t="s">
        <v>5623</v>
      </c>
      <c r="Q3532" s="8">
        <v>1348000</v>
      </c>
      <c r="R3532">
        <v>2</v>
      </c>
      <c r="S3532" s="8">
        <f>Table3[[#This Row],[Harga]]*Table3[[#This Row],[Quantity]]</f>
        <v>2696000</v>
      </c>
      <c r="T3532">
        <v>0</v>
      </c>
      <c r="U3532" s="8">
        <f>Table3[[#This Row],[Discount]]*Table3[[#This Row],[Revenue]]</f>
        <v>0</v>
      </c>
      <c r="V3532" s="8">
        <f>Table3[[#This Row],[Revenue]]-Table3[[#This Row],[Total Discount]]</f>
        <v>2696000</v>
      </c>
    </row>
    <row r="3533" spans="1:22" x14ac:dyDescent="0.35">
      <c r="A3533">
        <v>3529</v>
      </c>
      <c r="B3533" t="s">
        <v>7523</v>
      </c>
      <c r="C3533" s="5">
        <v>42905</v>
      </c>
      <c r="D3533" s="6">
        <v>2017</v>
      </c>
      <c r="E3533" s="5" t="s">
        <v>34</v>
      </c>
      <c r="F3533" s="7">
        <v>19</v>
      </c>
      <c r="G3533" t="s">
        <v>24</v>
      </c>
      <c r="H3533" t="s">
        <v>139</v>
      </c>
      <c r="I3533" t="s">
        <v>2940</v>
      </c>
      <c r="J3533" t="s">
        <v>37</v>
      </c>
      <c r="K3533" t="s">
        <v>61</v>
      </c>
      <c r="L3533">
        <v>43055</v>
      </c>
      <c r="M3533" t="s">
        <v>3519</v>
      </c>
      <c r="N3533" t="s">
        <v>30</v>
      </c>
      <c r="O3533" t="s">
        <v>108</v>
      </c>
      <c r="P3533" t="s">
        <v>3520</v>
      </c>
      <c r="Q3533" s="8">
        <v>724000</v>
      </c>
      <c r="R3533">
        <v>6</v>
      </c>
      <c r="S3533" s="8">
        <f>Table3[[#This Row],[Harga]]*Table3[[#This Row],[Quantity]]</f>
        <v>4344000</v>
      </c>
      <c r="T3533">
        <v>0.3</v>
      </c>
      <c r="U3533" s="8">
        <f>Table3[[#This Row],[Discount]]*Table3[[#This Row],[Revenue]]</f>
        <v>1303200</v>
      </c>
      <c r="V3533" s="8">
        <f>Table3[[#This Row],[Revenue]]-Table3[[#This Row],[Total Discount]]</f>
        <v>3040800</v>
      </c>
    </row>
    <row r="3534" spans="1:22" x14ac:dyDescent="0.35">
      <c r="A3534">
        <v>3530</v>
      </c>
      <c r="B3534" t="s">
        <v>7524</v>
      </c>
      <c r="C3534" s="5">
        <v>42479</v>
      </c>
      <c r="D3534" s="6">
        <v>2016</v>
      </c>
      <c r="E3534" s="5" t="s">
        <v>58</v>
      </c>
      <c r="F3534" s="7">
        <v>19</v>
      </c>
      <c r="G3534" t="s">
        <v>35</v>
      </c>
      <c r="H3534" t="s">
        <v>139</v>
      </c>
      <c r="I3534" t="s">
        <v>187</v>
      </c>
      <c r="J3534" t="s">
        <v>27</v>
      </c>
      <c r="K3534" t="s">
        <v>82</v>
      </c>
      <c r="L3534">
        <v>10035</v>
      </c>
      <c r="M3534" t="s">
        <v>5223</v>
      </c>
      <c r="N3534" t="s">
        <v>135</v>
      </c>
      <c r="O3534" t="s">
        <v>136</v>
      </c>
      <c r="P3534" t="s">
        <v>5224</v>
      </c>
      <c r="Q3534" s="8">
        <v>73000</v>
      </c>
      <c r="R3534">
        <v>2</v>
      </c>
      <c r="S3534" s="8">
        <f>Table3[[#This Row],[Harga]]*Table3[[#This Row],[Quantity]]</f>
        <v>146000</v>
      </c>
      <c r="T3534">
        <v>0</v>
      </c>
      <c r="U3534" s="8">
        <f>Table3[[#This Row],[Discount]]*Table3[[#This Row],[Revenue]]</f>
        <v>0</v>
      </c>
      <c r="V3534" s="8">
        <f>Table3[[#This Row],[Revenue]]-Table3[[#This Row],[Total Discount]]</f>
        <v>146000</v>
      </c>
    </row>
    <row r="3535" spans="1:22" x14ac:dyDescent="0.35">
      <c r="A3535">
        <v>3531</v>
      </c>
      <c r="B3535" t="s">
        <v>7525</v>
      </c>
      <c r="C3535" s="5">
        <v>42495</v>
      </c>
      <c r="D3535" s="6">
        <v>2016</v>
      </c>
      <c r="E3535" s="5" t="s">
        <v>87</v>
      </c>
      <c r="F3535" s="7">
        <v>5</v>
      </c>
      <c r="G3535" t="s">
        <v>35</v>
      </c>
      <c r="H3535" t="s">
        <v>139</v>
      </c>
      <c r="I3535" t="s">
        <v>1727</v>
      </c>
      <c r="J3535" t="s">
        <v>37</v>
      </c>
      <c r="K3535" t="s">
        <v>420</v>
      </c>
      <c r="L3535">
        <v>89015</v>
      </c>
      <c r="M3535" t="s">
        <v>7526</v>
      </c>
      <c r="N3535" t="s">
        <v>30</v>
      </c>
      <c r="O3535" t="s">
        <v>48</v>
      </c>
      <c r="P3535" t="s">
        <v>7527</v>
      </c>
      <c r="Q3535" s="8">
        <v>1686000</v>
      </c>
      <c r="R3535">
        <v>6</v>
      </c>
      <c r="S3535" s="8">
        <f>Table3[[#This Row],[Harga]]*Table3[[#This Row],[Quantity]]</f>
        <v>10116000</v>
      </c>
      <c r="T3535">
        <v>0</v>
      </c>
      <c r="U3535" s="8">
        <f>Table3[[#This Row],[Discount]]*Table3[[#This Row],[Revenue]]</f>
        <v>0</v>
      </c>
      <c r="V3535" s="8">
        <f>Table3[[#This Row],[Revenue]]-Table3[[#This Row],[Total Discount]]</f>
        <v>10116000</v>
      </c>
    </row>
    <row r="3536" spans="1:22" x14ac:dyDescent="0.35">
      <c r="A3536">
        <v>3532</v>
      </c>
      <c r="B3536" t="s">
        <v>7528</v>
      </c>
      <c r="C3536" s="5">
        <v>41930</v>
      </c>
      <c r="D3536" s="6">
        <v>2014</v>
      </c>
      <c r="E3536" s="5" t="s">
        <v>44</v>
      </c>
      <c r="F3536" s="7">
        <v>18</v>
      </c>
      <c r="G3536" t="s">
        <v>24</v>
      </c>
      <c r="H3536" t="s">
        <v>25</v>
      </c>
      <c r="I3536" t="s">
        <v>2561</v>
      </c>
      <c r="J3536" t="s">
        <v>27</v>
      </c>
      <c r="K3536" t="s">
        <v>329</v>
      </c>
      <c r="L3536">
        <v>98103</v>
      </c>
      <c r="M3536" t="s">
        <v>6399</v>
      </c>
      <c r="N3536" t="s">
        <v>40</v>
      </c>
      <c r="O3536" t="s">
        <v>63</v>
      </c>
      <c r="P3536" t="s">
        <v>6400</v>
      </c>
      <c r="Q3536" s="8">
        <v>62000</v>
      </c>
      <c r="R3536">
        <v>2</v>
      </c>
      <c r="S3536" s="8">
        <f>Table3[[#This Row],[Harga]]*Table3[[#This Row],[Quantity]]</f>
        <v>124000</v>
      </c>
      <c r="T3536">
        <v>0</v>
      </c>
      <c r="U3536" s="8">
        <f>Table3[[#This Row],[Discount]]*Table3[[#This Row],[Revenue]]</f>
        <v>0</v>
      </c>
      <c r="V3536" s="8">
        <f>Table3[[#This Row],[Revenue]]-Table3[[#This Row],[Total Discount]]</f>
        <v>124000</v>
      </c>
    </row>
    <row r="3537" spans="1:22" x14ac:dyDescent="0.35">
      <c r="A3537">
        <v>3533</v>
      </c>
      <c r="B3537" t="s">
        <v>7529</v>
      </c>
      <c r="C3537" s="5">
        <v>42779</v>
      </c>
      <c r="D3537" s="6">
        <v>2017</v>
      </c>
      <c r="E3537" s="5" t="s">
        <v>344</v>
      </c>
      <c r="F3537" s="7">
        <v>13</v>
      </c>
      <c r="G3537" t="s">
        <v>116</v>
      </c>
      <c r="H3537" t="s">
        <v>139</v>
      </c>
      <c r="I3537" t="s">
        <v>4419</v>
      </c>
      <c r="J3537" t="s">
        <v>37</v>
      </c>
      <c r="K3537" t="s">
        <v>69</v>
      </c>
      <c r="L3537">
        <v>10009</v>
      </c>
      <c r="M3537" t="s">
        <v>7530</v>
      </c>
      <c r="N3537" t="s">
        <v>40</v>
      </c>
      <c r="O3537" t="s">
        <v>63</v>
      </c>
      <c r="P3537" t="s">
        <v>7531</v>
      </c>
      <c r="Q3537" s="8">
        <v>18000</v>
      </c>
      <c r="R3537">
        <v>3</v>
      </c>
      <c r="S3537" s="8">
        <f>Table3[[#This Row],[Harga]]*Table3[[#This Row],[Quantity]]</f>
        <v>54000</v>
      </c>
      <c r="T3537">
        <v>0</v>
      </c>
      <c r="U3537" s="8">
        <f>Table3[[#This Row],[Discount]]*Table3[[#This Row],[Revenue]]</f>
        <v>0</v>
      </c>
      <c r="V3537" s="8">
        <f>Table3[[#This Row],[Revenue]]-Table3[[#This Row],[Total Discount]]</f>
        <v>54000</v>
      </c>
    </row>
    <row r="3538" spans="1:22" x14ac:dyDescent="0.35">
      <c r="A3538">
        <v>3534</v>
      </c>
      <c r="B3538" t="s">
        <v>7532</v>
      </c>
      <c r="C3538" s="5">
        <v>43056</v>
      </c>
      <c r="D3538" s="6">
        <v>2017</v>
      </c>
      <c r="E3538" s="5" t="s">
        <v>23</v>
      </c>
      <c r="F3538" s="7">
        <v>17</v>
      </c>
      <c r="G3538" t="s">
        <v>35</v>
      </c>
      <c r="H3538" t="s">
        <v>139</v>
      </c>
      <c r="I3538" t="s">
        <v>319</v>
      </c>
      <c r="J3538" t="s">
        <v>37</v>
      </c>
      <c r="K3538" t="s">
        <v>213</v>
      </c>
      <c r="L3538">
        <v>98103</v>
      </c>
      <c r="M3538" t="s">
        <v>1160</v>
      </c>
      <c r="N3538" t="s">
        <v>40</v>
      </c>
      <c r="O3538" t="s">
        <v>71</v>
      </c>
      <c r="P3538" t="s">
        <v>1161</v>
      </c>
      <c r="Q3538" s="8">
        <v>9000</v>
      </c>
      <c r="R3538">
        <v>2</v>
      </c>
      <c r="S3538" s="8">
        <f>Table3[[#This Row],[Harga]]*Table3[[#This Row],[Quantity]]</f>
        <v>18000</v>
      </c>
      <c r="T3538">
        <v>0.2</v>
      </c>
      <c r="U3538" s="8">
        <f>Table3[[#This Row],[Discount]]*Table3[[#This Row],[Revenue]]</f>
        <v>3600</v>
      </c>
      <c r="V3538" s="8">
        <f>Table3[[#This Row],[Revenue]]-Table3[[#This Row],[Total Discount]]</f>
        <v>14400</v>
      </c>
    </row>
    <row r="3539" spans="1:22" x14ac:dyDescent="0.35">
      <c r="A3539">
        <v>3535</v>
      </c>
      <c r="B3539" t="s">
        <v>7533</v>
      </c>
      <c r="C3539" s="5">
        <v>41659</v>
      </c>
      <c r="D3539" s="6">
        <v>2014</v>
      </c>
      <c r="E3539" s="5" t="s">
        <v>115</v>
      </c>
      <c r="F3539" s="7">
        <v>20</v>
      </c>
      <c r="G3539" t="s">
        <v>51</v>
      </c>
      <c r="H3539" t="s">
        <v>139</v>
      </c>
      <c r="I3539" t="s">
        <v>737</v>
      </c>
      <c r="J3539" t="s">
        <v>37</v>
      </c>
      <c r="K3539" t="s">
        <v>76</v>
      </c>
      <c r="L3539">
        <v>37167</v>
      </c>
      <c r="M3539" t="s">
        <v>3057</v>
      </c>
      <c r="N3539" t="s">
        <v>40</v>
      </c>
      <c r="O3539" t="s">
        <v>71</v>
      </c>
      <c r="P3539" t="s">
        <v>3058</v>
      </c>
      <c r="Q3539" s="8">
        <v>896000</v>
      </c>
      <c r="R3539">
        <v>1</v>
      </c>
      <c r="S3539" s="8">
        <f>Table3[[#This Row],[Harga]]*Table3[[#This Row],[Quantity]]</f>
        <v>896000</v>
      </c>
      <c r="T3539">
        <v>0.7</v>
      </c>
      <c r="U3539" s="8">
        <f>Table3[[#This Row],[Discount]]*Table3[[#This Row],[Revenue]]</f>
        <v>627200</v>
      </c>
      <c r="V3539" s="8">
        <f>Table3[[#This Row],[Revenue]]-Table3[[#This Row],[Total Discount]]</f>
        <v>268800</v>
      </c>
    </row>
    <row r="3540" spans="1:22" x14ac:dyDescent="0.35">
      <c r="A3540">
        <v>3536</v>
      </c>
      <c r="B3540" t="s">
        <v>7534</v>
      </c>
      <c r="C3540" s="5">
        <v>43070</v>
      </c>
      <c r="D3540" s="6">
        <v>2017</v>
      </c>
      <c r="E3540" s="5" t="s">
        <v>66</v>
      </c>
      <c r="F3540" s="7">
        <v>1</v>
      </c>
      <c r="G3540" t="s">
        <v>67</v>
      </c>
      <c r="H3540" t="s">
        <v>25</v>
      </c>
      <c r="I3540" t="s">
        <v>45</v>
      </c>
      <c r="J3540" t="s">
        <v>27</v>
      </c>
      <c r="K3540" t="s">
        <v>69</v>
      </c>
      <c r="L3540">
        <v>98105</v>
      </c>
      <c r="M3540" t="s">
        <v>7134</v>
      </c>
      <c r="N3540" t="s">
        <v>40</v>
      </c>
      <c r="O3540" t="s">
        <v>63</v>
      </c>
      <c r="P3540" t="s">
        <v>7135</v>
      </c>
      <c r="Q3540" s="8">
        <v>20000</v>
      </c>
      <c r="R3540">
        <v>7</v>
      </c>
      <c r="S3540" s="8">
        <f>Table3[[#This Row],[Harga]]*Table3[[#This Row],[Quantity]]</f>
        <v>140000</v>
      </c>
      <c r="T3540">
        <v>0</v>
      </c>
      <c r="U3540" s="8">
        <f>Table3[[#This Row],[Discount]]*Table3[[#This Row],[Revenue]]</f>
        <v>0</v>
      </c>
      <c r="V3540" s="8">
        <f>Table3[[#This Row],[Revenue]]-Table3[[#This Row],[Total Discount]]</f>
        <v>140000</v>
      </c>
    </row>
    <row r="3541" spans="1:22" x14ac:dyDescent="0.35">
      <c r="A3541">
        <v>3537</v>
      </c>
      <c r="B3541" t="s">
        <v>7535</v>
      </c>
      <c r="C3541" s="5">
        <v>42225</v>
      </c>
      <c r="D3541" s="6">
        <v>2015</v>
      </c>
      <c r="E3541" s="5" t="s">
        <v>93</v>
      </c>
      <c r="F3541" s="7">
        <v>9</v>
      </c>
      <c r="G3541" t="s">
        <v>51</v>
      </c>
      <c r="H3541" t="s">
        <v>25</v>
      </c>
      <c r="I3541" t="s">
        <v>5837</v>
      </c>
      <c r="J3541" t="s">
        <v>37</v>
      </c>
      <c r="K3541" t="s">
        <v>236</v>
      </c>
      <c r="L3541">
        <v>10035</v>
      </c>
      <c r="M3541" t="s">
        <v>4652</v>
      </c>
      <c r="N3541" t="s">
        <v>30</v>
      </c>
      <c r="O3541" t="s">
        <v>55</v>
      </c>
      <c r="P3541" t="s">
        <v>4653</v>
      </c>
      <c r="Q3541" s="8">
        <v>25000</v>
      </c>
      <c r="R3541">
        <v>3</v>
      </c>
      <c r="S3541" s="8">
        <f>Table3[[#This Row],[Harga]]*Table3[[#This Row],[Quantity]]</f>
        <v>75000</v>
      </c>
      <c r="T3541">
        <v>0</v>
      </c>
      <c r="U3541" s="8">
        <f>Table3[[#This Row],[Discount]]*Table3[[#This Row],[Revenue]]</f>
        <v>0</v>
      </c>
      <c r="V3541" s="8">
        <f>Table3[[#This Row],[Revenue]]-Table3[[#This Row],[Total Discount]]</f>
        <v>75000</v>
      </c>
    </row>
    <row r="3542" spans="1:22" x14ac:dyDescent="0.35">
      <c r="A3542">
        <v>3538</v>
      </c>
      <c r="B3542" t="s">
        <v>7536</v>
      </c>
      <c r="C3542" s="5">
        <v>42640</v>
      </c>
      <c r="D3542" s="6">
        <v>2016</v>
      </c>
      <c r="E3542" s="5" t="s">
        <v>111</v>
      </c>
      <c r="F3542" s="7">
        <v>27</v>
      </c>
      <c r="G3542" t="s">
        <v>51</v>
      </c>
      <c r="H3542" t="s">
        <v>25</v>
      </c>
      <c r="I3542" t="s">
        <v>2672</v>
      </c>
      <c r="J3542" t="s">
        <v>27</v>
      </c>
      <c r="K3542" t="s">
        <v>236</v>
      </c>
      <c r="L3542">
        <v>30318</v>
      </c>
      <c r="M3542" t="s">
        <v>3489</v>
      </c>
      <c r="N3542" t="s">
        <v>40</v>
      </c>
      <c r="O3542" t="s">
        <v>63</v>
      </c>
      <c r="P3542" t="s">
        <v>3490</v>
      </c>
      <c r="Q3542" s="8">
        <v>15000</v>
      </c>
      <c r="R3542">
        <v>3</v>
      </c>
      <c r="S3542" s="8">
        <f>Table3[[#This Row],[Harga]]*Table3[[#This Row],[Quantity]]</f>
        <v>45000</v>
      </c>
      <c r="T3542">
        <v>0</v>
      </c>
      <c r="U3542" s="8">
        <f>Table3[[#This Row],[Discount]]*Table3[[#This Row],[Revenue]]</f>
        <v>0</v>
      </c>
      <c r="V3542" s="8">
        <f>Table3[[#This Row],[Revenue]]-Table3[[#This Row],[Total Discount]]</f>
        <v>45000</v>
      </c>
    </row>
    <row r="3543" spans="1:22" x14ac:dyDescent="0.35">
      <c r="A3543">
        <v>3539</v>
      </c>
      <c r="B3543" t="s">
        <v>7537</v>
      </c>
      <c r="C3543" s="5">
        <v>42688</v>
      </c>
      <c r="D3543" s="6">
        <v>2016</v>
      </c>
      <c r="E3543" s="5" t="s">
        <v>23</v>
      </c>
      <c r="F3543" s="7">
        <v>14</v>
      </c>
      <c r="G3543" t="s">
        <v>24</v>
      </c>
      <c r="H3543" t="s">
        <v>25</v>
      </c>
      <c r="I3543" t="s">
        <v>3439</v>
      </c>
      <c r="J3543" t="s">
        <v>27</v>
      </c>
      <c r="K3543" t="s">
        <v>69</v>
      </c>
      <c r="L3543">
        <v>19711</v>
      </c>
      <c r="M3543" t="s">
        <v>2859</v>
      </c>
      <c r="N3543" t="s">
        <v>40</v>
      </c>
      <c r="O3543" t="s">
        <v>63</v>
      </c>
      <c r="P3543" t="s">
        <v>2860</v>
      </c>
      <c r="Q3543" s="8">
        <v>7000</v>
      </c>
      <c r="R3543">
        <v>5</v>
      </c>
      <c r="S3543" s="8">
        <f>Table3[[#This Row],[Harga]]*Table3[[#This Row],[Quantity]]</f>
        <v>35000</v>
      </c>
      <c r="T3543">
        <v>0</v>
      </c>
      <c r="U3543" s="8">
        <f>Table3[[#This Row],[Discount]]*Table3[[#This Row],[Revenue]]</f>
        <v>0</v>
      </c>
      <c r="V3543" s="8">
        <f>Table3[[#This Row],[Revenue]]-Table3[[#This Row],[Total Discount]]</f>
        <v>35000</v>
      </c>
    </row>
    <row r="3544" spans="1:22" x14ac:dyDescent="0.35">
      <c r="A3544">
        <v>3540</v>
      </c>
      <c r="B3544" t="s">
        <v>7538</v>
      </c>
      <c r="C3544" s="5">
        <v>42476</v>
      </c>
      <c r="D3544" s="6">
        <v>2016</v>
      </c>
      <c r="E3544" s="5" t="s">
        <v>58</v>
      </c>
      <c r="F3544" s="7">
        <v>16</v>
      </c>
      <c r="G3544" t="s">
        <v>51</v>
      </c>
      <c r="H3544" t="s">
        <v>25</v>
      </c>
      <c r="I3544" t="s">
        <v>81</v>
      </c>
      <c r="J3544" t="s">
        <v>27</v>
      </c>
      <c r="K3544" t="s">
        <v>61</v>
      </c>
      <c r="L3544">
        <v>37211</v>
      </c>
      <c r="M3544" t="s">
        <v>2145</v>
      </c>
      <c r="N3544" t="s">
        <v>135</v>
      </c>
      <c r="O3544" t="s">
        <v>162</v>
      </c>
      <c r="P3544" t="s">
        <v>2146</v>
      </c>
      <c r="Q3544" s="8">
        <v>33000</v>
      </c>
      <c r="R3544">
        <v>4</v>
      </c>
      <c r="S3544" s="8">
        <f>Table3[[#This Row],[Harga]]*Table3[[#This Row],[Quantity]]</f>
        <v>132000</v>
      </c>
      <c r="T3544">
        <v>0.2</v>
      </c>
      <c r="U3544" s="8">
        <f>Table3[[#This Row],[Discount]]*Table3[[#This Row],[Revenue]]</f>
        <v>26400</v>
      </c>
      <c r="V3544" s="8">
        <f>Table3[[#This Row],[Revenue]]-Table3[[#This Row],[Total Discount]]</f>
        <v>105600</v>
      </c>
    </row>
    <row r="3545" spans="1:22" x14ac:dyDescent="0.35">
      <c r="A3545">
        <v>3541</v>
      </c>
      <c r="B3545" t="s">
        <v>7539</v>
      </c>
      <c r="C3545" s="5">
        <v>43065</v>
      </c>
      <c r="D3545" s="6">
        <v>2017</v>
      </c>
      <c r="E3545" s="5" t="s">
        <v>23</v>
      </c>
      <c r="F3545" s="7">
        <v>26</v>
      </c>
      <c r="G3545" t="s">
        <v>35</v>
      </c>
      <c r="H3545" t="s">
        <v>139</v>
      </c>
      <c r="I3545" t="s">
        <v>2611</v>
      </c>
      <c r="J3545" t="s">
        <v>75</v>
      </c>
      <c r="K3545" t="s">
        <v>420</v>
      </c>
      <c r="L3545">
        <v>47374</v>
      </c>
      <c r="M3545" t="s">
        <v>2578</v>
      </c>
      <c r="N3545" t="s">
        <v>30</v>
      </c>
      <c r="O3545" t="s">
        <v>48</v>
      </c>
      <c r="P3545" t="s">
        <v>1971</v>
      </c>
      <c r="Q3545" s="8">
        <v>172000</v>
      </c>
      <c r="R3545">
        <v>3</v>
      </c>
      <c r="S3545" s="8">
        <f>Table3[[#This Row],[Harga]]*Table3[[#This Row],[Quantity]]</f>
        <v>516000</v>
      </c>
      <c r="T3545">
        <v>0</v>
      </c>
      <c r="U3545" s="8">
        <f>Table3[[#This Row],[Discount]]*Table3[[#This Row],[Revenue]]</f>
        <v>0</v>
      </c>
      <c r="V3545" s="8">
        <f>Table3[[#This Row],[Revenue]]-Table3[[#This Row],[Total Discount]]</f>
        <v>516000</v>
      </c>
    </row>
    <row r="3546" spans="1:22" x14ac:dyDescent="0.35">
      <c r="A3546">
        <v>3542</v>
      </c>
      <c r="B3546" t="s">
        <v>7540</v>
      </c>
      <c r="C3546" s="5">
        <v>42328</v>
      </c>
      <c r="D3546" s="6">
        <v>2015</v>
      </c>
      <c r="E3546" s="5" t="s">
        <v>23</v>
      </c>
      <c r="F3546" s="7">
        <v>20</v>
      </c>
      <c r="G3546" t="s">
        <v>24</v>
      </c>
      <c r="H3546" t="s">
        <v>139</v>
      </c>
      <c r="I3546" t="s">
        <v>1360</v>
      </c>
      <c r="J3546" t="s">
        <v>27</v>
      </c>
      <c r="K3546" t="s">
        <v>248</v>
      </c>
      <c r="L3546">
        <v>33180</v>
      </c>
      <c r="M3546" t="s">
        <v>4471</v>
      </c>
      <c r="N3546" t="s">
        <v>40</v>
      </c>
      <c r="O3546" t="s">
        <v>71</v>
      </c>
      <c r="P3546" t="s">
        <v>4472</v>
      </c>
      <c r="Q3546" s="8">
        <v>10000</v>
      </c>
      <c r="R3546">
        <v>5</v>
      </c>
      <c r="S3546" s="8">
        <f>Table3[[#This Row],[Harga]]*Table3[[#This Row],[Quantity]]</f>
        <v>50000</v>
      </c>
      <c r="T3546">
        <v>0.7</v>
      </c>
      <c r="U3546" s="8">
        <f>Table3[[#This Row],[Discount]]*Table3[[#This Row],[Revenue]]</f>
        <v>35000</v>
      </c>
      <c r="V3546" s="8">
        <f>Table3[[#This Row],[Revenue]]-Table3[[#This Row],[Total Discount]]</f>
        <v>15000</v>
      </c>
    </row>
    <row r="3547" spans="1:22" x14ac:dyDescent="0.35">
      <c r="A3547">
        <v>3543</v>
      </c>
      <c r="B3547" t="s">
        <v>7541</v>
      </c>
      <c r="C3547" s="5">
        <v>42985</v>
      </c>
      <c r="D3547" s="6">
        <v>2017</v>
      </c>
      <c r="E3547" s="5" t="s">
        <v>111</v>
      </c>
      <c r="F3547" s="7">
        <v>7</v>
      </c>
      <c r="G3547" t="s">
        <v>35</v>
      </c>
      <c r="H3547" t="s">
        <v>25</v>
      </c>
      <c r="I3547" t="s">
        <v>1101</v>
      </c>
      <c r="J3547" t="s">
        <v>27</v>
      </c>
      <c r="K3547" t="s">
        <v>227</v>
      </c>
      <c r="L3547">
        <v>63301</v>
      </c>
      <c r="M3547" t="s">
        <v>1666</v>
      </c>
      <c r="N3547" t="s">
        <v>135</v>
      </c>
      <c r="O3547" t="s">
        <v>162</v>
      </c>
      <c r="P3547" t="s">
        <v>1667</v>
      </c>
      <c r="Q3547" s="8">
        <v>86000</v>
      </c>
      <c r="R3547">
        <v>4</v>
      </c>
      <c r="S3547" s="8">
        <f>Table3[[#This Row],[Harga]]*Table3[[#This Row],[Quantity]]</f>
        <v>344000</v>
      </c>
      <c r="T3547">
        <v>0</v>
      </c>
      <c r="U3547" s="8">
        <f>Table3[[#This Row],[Discount]]*Table3[[#This Row],[Revenue]]</f>
        <v>0</v>
      </c>
      <c r="V3547" s="8">
        <f>Table3[[#This Row],[Revenue]]-Table3[[#This Row],[Total Discount]]</f>
        <v>344000</v>
      </c>
    </row>
    <row r="3548" spans="1:22" x14ac:dyDescent="0.35">
      <c r="A3548">
        <v>3544</v>
      </c>
      <c r="B3548" t="s">
        <v>7542</v>
      </c>
      <c r="C3548" s="5">
        <v>41967</v>
      </c>
      <c r="D3548" s="6">
        <v>2014</v>
      </c>
      <c r="E3548" s="5" t="s">
        <v>23</v>
      </c>
      <c r="F3548" s="7">
        <v>24</v>
      </c>
      <c r="G3548" t="s">
        <v>51</v>
      </c>
      <c r="H3548" t="s">
        <v>139</v>
      </c>
      <c r="I3548" t="s">
        <v>74</v>
      </c>
      <c r="J3548" t="s">
        <v>75</v>
      </c>
      <c r="K3548" t="s">
        <v>519</v>
      </c>
      <c r="L3548">
        <v>23464</v>
      </c>
      <c r="M3548" t="s">
        <v>4733</v>
      </c>
      <c r="N3548" t="s">
        <v>30</v>
      </c>
      <c r="O3548" t="s">
        <v>55</v>
      </c>
      <c r="P3548" t="s">
        <v>4734</v>
      </c>
      <c r="Q3548" s="8">
        <v>134000</v>
      </c>
      <c r="R3548">
        <v>5</v>
      </c>
      <c r="S3548" s="8">
        <f>Table3[[#This Row],[Harga]]*Table3[[#This Row],[Quantity]]</f>
        <v>670000</v>
      </c>
      <c r="T3548">
        <v>0</v>
      </c>
      <c r="U3548" s="8">
        <f>Table3[[#This Row],[Discount]]*Table3[[#This Row],[Revenue]]</f>
        <v>0</v>
      </c>
      <c r="V3548" s="8">
        <f>Table3[[#This Row],[Revenue]]-Table3[[#This Row],[Total Discount]]</f>
        <v>670000</v>
      </c>
    </row>
    <row r="3549" spans="1:22" x14ac:dyDescent="0.35">
      <c r="A3549">
        <v>3545</v>
      </c>
      <c r="B3549" t="s">
        <v>7543</v>
      </c>
      <c r="C3549" s="5">
        <v>42805</v>
      </c>
      <c r="D3549" s="6">
        <v>2017</v>
      </c>
      <c r="E3549" s="5" t="s">
        <v>159</v>
      </c>
      <c r="F3549" s="7">
        <v>11</v>
      </c>
      <c r="G3549" t="s">
        <v>35</v>
      </c>
      <c r="H3549" t="s">
        <v>139</v>
      </c>
      <c r="I3549" t="s">
        <v>6336</v>
      </c>
      <c r="J3549" t="s">
        <v>75</v>
      </c>
      <c r="K3549" t="s">
        <v>61</v>
      </c>
      <c r="L3549">
        <v>19140</v>
      </c>
      <c r="M3549" t="s">
        <v>4353</v>
      </c>
      <c r="N3549" t="s">
        <v>135</v>
      </c>
      <c r="O3549" t="s">
        <v>136</v>
      </c>
      <c r="P3549" t="s">
        <v>4354</v>
      </c>
      <c r="Q3549" s="8">
        <v>518000</v>
      </c>
      <c r="R3549">
        <v>5</v>
      </c>
      <c r="S3549" s="8">
        <f>Table3[[#This Row],[Harga]]*Table3[[#This Row],[Quantity]]</f>
        <v>2590000</v>
      </c>
      <c r="T3549">
        <v>0.4</v>
      </c>
      <c r="U3549" s="8">
        <f>Table3[[#This Row],[Discount]]*Table3[[#This Row],[Revenue]]</f>
        <v>1036000</v>
      </c>
      <c r="V3549" s="8">
        <f>Table3[[#This Row],[Revenue]]-Table3[[#This Row],[Total Discount]]</f>
        <v>1554000</v>
      </c>
    </row>
    <row r="3550" spans="1:22" x14ac:dyDescent="0.35">
      <c r="A3550">
        <v>3546</v>
      </c>
      <c r="B3550" t="s">
        <v>7544</v>
      </c>
      <c r="C3550" s="5">
        <v>42533</v>
      </c>
      <c r="D3550" s="6">
        <v>2016</v>
      </c>
      <c r="E3550" s="5" t="s">
        <v>34</v>
      </c>
      <c r="F3550" s="7">
        <v>12</v>
      </c>
      <c r="G3550" t="s">
        <v>67</v>
      </c>
      <c r="H3550" t="s">
        <v>25</v>
      </c>
      <c r="I3550" t="s">
        <v>3126</v>
      </c>
      <c r="J3550" t="s">
        <v>27</v>
      </c>
      <c r="K3550" t="s">
        <v>193</v>
      </c>
      <c r="L3550">
        <v>11561</v>
      </c>
      <c r="M3550" t="s">
        <v>3009</v>
      </c>
      <c r="N3550" t="s">
        <v>40</v>
      </c>
      <c r="O3550" t="s">
        <v>63</v>
      </c>
      <c r="P3550" t="s">
        <v>3010</v>
      </c>
      <c r="Q3550" s="8">
        <v>25000</v>
      </c>
      <c r="R3550">
        <v>3</v>
      </c>
      <c r="S3550" s="8">
        <f>Table3[[#This Row],[Harga]]*Table3[[#This Row],[Quantity]]</f>
        <v>75000</v>
      </c>
      <c r="T3550">
        <v>0</v>
      </c>
      <c r="U3550" s="8">
        <f>Table3[[#This Row],[Discount]]*Table3[[#This Row],[Revenue]]</f>
        <v>0</v>
      </c>
      <c r="V3550" s="8">
        <f>Table3[[#This Row],[Revenue]]-Table3[[#This Row],[Total Discount]]</f>
        <v>75000</v>
      </c>
    </row>
    <row r="3551" spans="1:22" x14ac:dyDescent="0.35">
      <c r="A3551">
        <v>3547</v>
      </c>
      <c r="B3551" t="s">
        <v>7545</v>
      </c>
      <c r="C3551" s="5">
        <v>42181</v>
      </c>
      <c r="D3551" s="6">
        <v>2015</v>
      </c>
      <c r="E3551" s="5" t="s">
        <v>34</v>
      </c>
      <c r="F3551" s="7">
        <v>26</v>
      </c>
      <c r="G3551" t="s">
        <v>35</v>
      </c>
      <c r="H3551" t="s">
        <v>25</v>
      </c>
      <c r="I3551" t="s">
        <v>518</v>
      </c>
      <c r="J3551" t="s">
        <v>27</v>
      </c>
      <c r="K3551" t="s">
        <v>113</v>
      </c>
      <c r="L3551">
        <v>77070</v>
      </c>
      <c r="M3551" t="s">
        <v>3394</v>
      </c>
      <c r="N3551" t="s">
        <v>135</v>
      </c>
      <c r="O3551" t="s">
        <v>136</v>
      </c>
      <c r="P3551" t="s">
        <v>3395</v>
      </c>
      <c r="Q3551" s="8">
        <v>486000</v>
      </c>
      <c r="R3551">
        <v>3</v>
      </c>
      <c r="S3551" s="8">
        <f>Table3[[#This Row],[Harga]]*Table3[[#This Row],[Quantity]]</f>
        <v>1458000</v>
      </c>
      <c r="T3551">
        <v>0.2</v>
      </c>
      <c r="U3551" s="8">
        <f>Table3[[#This Row],[Discount]]*Table3[[#This Row],[Revenue]]</f>
        <v>291600</v>
      </c>
      <c r="V3551" s="8">
        <f>Table3[[#This Row],[Revenue]]-Table3[[#This Row],[Total Discount]]</f>
        <v>1166400</v>
      </c>
    </row>
    <row r="3552" spans="1:22" x14ac:dyDescent="0.35">
      <c r="A3552">
        <v>3548</v>
      </c>
      <c r="B3552" t="s">
        <v>7546</v>
      </c>
      <c r="C3552" s="5">
        <v>43091</v>
      </c>
      <c r="D3552" s="6">
        <v>2017</v>
      </c>
      <c r="E3552" s="5" t="s">
        <v>66</v>
      </c>
      <c r="F3552" s="7">
        <v>22</v>
      </c>
      <c r="G3552" t="s">
        <v>51</v>
      </c>
      <c r="H3552" t="s">
        <v>25</v>
      </c>
      <c r="I3552" t="s">
        <v>4312</v>
      </c>
      <c r="J3552" t="s">
        <v>75</v>
      </c>
      <c r="K3552" t="s">
        <v>227</v>
      </c>
      <c r="L3552">
        <v>35401</v>
      </c>
      <c r="M3552" t="s">
        <v>1454</v>
      </c>
      <c r="N3552" t="s">
        <v>30</v>
      </c>
      <c r="O3552" t="s">
        <v>108</v>
      </c>
      <c r="P3552" t="s">
        <v>1455</v>
      </c>
      <c r="Q3552" s="8">
        <v>284000</v>
      </c>
      <c r="R3552">
        <v>2</v>
      </c>
      <c r="S3552" s="8">
        <f>Table3[[#This Row],[Harga]]*Table3[[#This Row],[Quantity]]</f>
        <v>568000</v>
      </c>
      <c r="T3552">
        <v>0</v>
      </c>
      <c r="U3552" s="8">
        <f>Table3[[#This Row],[Discount]]*Table3[[#This Row],[Revenue]]</f>
        <v>0</v>
      </c>
      <c r="V3552" s="8">
        <f>Table3[[#This Row],[Revenue]]-Table3[[#This Row],[Total Discount]]</f>
        <v>568000</v>
      </c>
    </row>
    <row r="3553" spans="1:22" x14ac:dyDescent="0.35">
      <c r="A3553">
        <v>3549</v>
      </c>
      <c r="B3553" t="s">
        <v>7547</v>
      </c>
      <c r="C3553" s="5">
        <v>43091</v>
      </c>
      <c r="D3553" s="6">
        <v>2017</v>
      </c>
      <c r="E3553" s="5" t="s">
        <v>66</v>
      </c>
      <c r="F3553" s="7">
        <v>22</v>
      </c>
      <c r="G3553" t="s">
        <v>67</v>
      </c>
      <c r="H3553" t="s">
        <v>25</v>
      </c>
      <c r="I3553" t="s">
        <v>5504</v>
      </c>
      <c r="J3553" t="s">
        <v>27</v>
      </c>
      <c r="K3553" t="s">
        <v>188</v>
      </c>
      <c r="L3553">
        <v>85204</v>
      </c>
      <c r="M3553" t="s">
        <v>2305</v>
      </c>
      <c r="N3553" t="s">
        <v>30</v>
      </c>
      <c r="O3553" t="s">
        <v>48</v>
      </c>
      <c r="P3553" t="s">
        <v>2306</v>
      </c>
      <c r="Q3553" s="8">
        <v>913000</v>
      </c>
      <c r="R3553">
        <v>2</v>
      </c>
      <c r="S3553" s="8">
        <f>Table3[[#This Row],[Harga]]*Table3[[#This Row],[Quantity]]</f>
        <v>1826000</v>
      </c>
      <c r="T3553">
        <v>0.5</v>
      </c>
      <c r="U3553" s="8">
        <f>Table3[[#This Row],[Discount]]*Table3[[#This Row],[Revenue]]</f>
        <v>913000</v>
      </c>
      <c r="V3553" s="8">
        <f>Table3[[#This Row],[Revenue]]-Table3[[#This Row],[Total Discount]]</f>
        <v>913000</v>
      </c>
    </row>
    <row r="3554" spans="1:22" x14ac:dyDescent="0.35">
      <c r="A3554">
        <v>3550</v>
      </c>
      <c r="B3554" t="s">
        <v>7548</v>
      </c>
      <c r="C3554" s="5">
        <v>41921</v>
      </c>
      <c r="D3554" s="6">
        <v>2014</v>
      </c>
      <c r="E3554" s="5" t="s">
        <v>44</v>
      </c>
      <c r="F3554" s="7">
        <v>9</v>
      </c>
      <c r="G3554" t="s">
        <v>51</v>
      </c>
      <c r="H3554" t="s">
        <v>139</v>
      </c>
      <c r="I3554" t="s">
        <v>777</v>
      </c>
      <c r="J3554" t="s">
        <v>37</v>
      </c>
      <c r="K3554" t="s">
        <v>38</v>
      </c>
      <c r="L3554">
        <v>28540</v>
      </c>
      <c r="M3554" t="s">
        <v>917</v>
      </c>
      <c r="N3554" t="s">
        <v>40</v>
      </c>
      <c r="O3554" t="s">
        <v>63</v>
      </c>
      <c r="P3554" t="s">
        <v>918</v>
      </c>
      <c r="Q3554" s="8">
        <v>56000</v>
      </c>
      <c r="R3554">
        <v>2</v>
      </c>
      <c r="S3554" s="8">
        <f>Table3[[#This Row],[Harga]]*Table3[[#This Row],[Quantity]]</f>
        <v>112000</v>
      </c>
      <c r="T3554">
        <v>0.2</v>
      </c>
      <c r="U3554" s="8">
        <f>Table3[[#This Row],[Discount]]*Table3[[#This Row],[Revenue]]</f>
        <v>22400</v>
      </c>
      <c r="V3554" s="8">
        <f>Table3[[#This Row],[Revenue]]-Table3[[#This Row],[Total Discount]]</f>
        <v>89600</v>
      </c>
    </row>
    <row r="3555" spans="1:22" x14ac:dyDescent="0.35">
      <c r="A3555">
        <v>3551</v>
      </c>
      <c r="B3555" t="s">
        <v>7549</v>
      </c>
      <c r="C3555" s="5">
        <v>42348</v>
      </c>
      <c r="D3555" s="6">
        <v>2015</v>
      </c>
      <c r="E3555" s="5" t="s">
        <v>66</v>
      </c>
      <c r="F3555" s="7">
        <v>10</v>
      </c>
      <c r="G3555" t="s">
        <v>35</v>
      </c>
      <c r="H3555" t="s">
        <v>25</v>
      </c>
      <c r="I3555" t="s">
        <v>2575</v>
      </c>
      <c r="J3555" t="s">
        <v>27</v>
      </c>
      <c r="K3555" t="s">
        <v>100</v>
      </c>
      <c r="L3555">
        <v>60610</v>
      </c>
      <c r="M3555" t="s">
        <v>7285</v>
      </c>
      <c r="N3555" t="s">
        <v>40</v>
      </c>
      <c r="O3555" t="s">
        <v>78</v>
      </c>
      <c r="P3555" t="s">
        <v>7286</v>
      </c>
      <c r="Q3555" s="8">
        <v>114000</v>
      </c>
      <c r="R3555">
        <v>7</v>
      </c>
      <c r="S3555" s="8">
        <f>Table3[[#This Row],[Harga]]*Table3[[#This Row],[Quantity]]</f>
        <v>798000</v>
      </c>
      <c r="T3555">
        <v>0.8</v>
      </c>
      <c r="U3555" s="8">
        <f>Table3[[#This Row],[Discount]]*Table3[[#This Row],[Revenue]]</f>
        <v>638400</v>
      </c>
      <c r="V3555" s="8">
        <f>Table3[[#This Row],[Revenue]]-Table3[[#This Row],[Total Discount]]</f>
        <v>159600</v>
      </c>
    </row>
    <row r="3556" spans="1:22" x14ac:dyDescent="0.35">
      <c r="A3556">
        <v>3552</v>
      </c>
      <c r="B3556" t="s">
        <v>7550</v>
      </c>
      <c r="C3556" s="5">
        <v>42363</v>
      </c>
      <c r="D3556" s="6">
        <v>2015</v>
      </c>
      <c r="E3556" s="5" t="s">
        <v>66</v>
      </c>
      <c r="F3556" s="7">
        <v>25</v>
      </c>
      <c r="G3556" t="s">
        <v>24</v>
      </c>
      <c r="H3556" t="s">
        <v>25</v>
      </c>
      <c r="I3556" t="s">
        <v>170</v>
      </c>
      <c r="J3556" t="s">
        <v>27</v>
      </c>
      <c r="K3556" t="s">
        <v>133</v>
      </c>
      <c r="L3556">
        <v>31907</v>
      </c>
      <c r="M3556" t="s">
        <v>6791</v>
      </c>
      <c r="N3556" t="s">
        <v>30</v>
      </c>
      <c r="O3556" t="s">
        <v>55</v>
      </c>
      <c r="P3556" t="s">
        <v>6792</v>
      </c>
      <c r="Q3556" s="8">
        <v>92000</v>
      </c>
      <c r="R3556">
        <v>6</v>
      </c>
      <c r="S3556" s="8">
        <f>Table3[[#This Row],[Harga]]*Table3[[#This Row],[Quantity]]</f>
        <v>552000</v>
      </c>
      <c r="T3556">
        <v>0</v>
      </c>
      <c r="U3556" s="8">
        <f>Table3[[#This Row],[Discount]]*Table3[[#This Row],[Revenue]]</f>
        <v>0</v>
      </c>
      <c r="V3556" s="8">
        <f>Table3[[#This Row],[Revenue]]-Table3[[#This Row],[Total Discount]]</f>
        <v>552000</v>
      </c>
    </row>
    <row r="3557" spans="1:22" x14ac:dyDescent="0.35">
      <c r="A3557">
        <v>3553</v>
      </c>
      <c r="B3557" t="s">
        <v>7551</v>
      </c>
      <c r="C3557" s="5">
        <v>42854</v>
      </c>
      <c r="D3557" s="6">
        <v>2017</v>
      </c>
      <c r="E3557" s="5" t="s">
        <v>58</v>
      </c>
      <c r="F3557" s="7">
        <v>29</v>
      </c>
      <c r="G3557" t="s">
        <v>51</v>
      </c>
      <c r="H3557" t="s">
        <v>25</v>
      </c>
      <c r="I3557" t="s">
        <v>2075</v>
      </c>
      <c r="J3557" t="s">
        <v>27</v>
      </c>
      <c r="K3557" t="s">
        <v>519</v>
      </c>
      <c r="L3557">
        <v>7050</v>
      </c>
      <c r="M3557" t="s">
        <v>1740</v>
      </c>
      <c r="N3557" t="s">
        <v>40</v>
      </c>
      <c r="O3557" t="s">
        <v>41</v>
      </c>
      <c r="P3557" t="s">
        <v>1741</v>
      </c>
      <c r="Q3557" s="8">
        <v>10000</v>
      </c>
      <c r="R3557">
        <v>1</v>
      </c>
      <c r="S3557" s="8">
        <f>Table3[[#This Row],[Harga]]*Table3[[#This Row],[Quantity]]</f>
        <v>10000</v>
      </c>
      <c r="T3557">
        <v>0</v>
      </c>
      <c r="U3557" s="8">
        <f>Table3[[#This Row],[Discount]]*Table3[[#This Row],[Revenue]]</f>
        <v>0</v>
      </c>
      <c r="V3557" s="8">
        <f>Table3[[#This Row],[Revenue]]-Table3[[#This Row],[Total Discount]]</f>
        <v>10000</v>
      </c>
    </row>
    <row r="3558" spans="1:22" x14ac:dyDescent="0.35">
      <c r="A3558">
        <v>3554</v>
      </c>
      <c r="B3558" t="s">
        <v>7552</v>
      </c>
      <c r="C3558" s="5">
        <v>42457</v>
      </c>
      <c r="D3558" s="6">
        <v>2016</v>
      </c>
      <c r="E3558" s="5" t="s">
        <v>159</v>
      </c>
      <c r="F3558" s="7">
        <v>28</v>
      </c>
      <c r="G3558" t="s">
        <v>51</v>
      </c>
      <c r="H3558" t="s">
        <v>139</v>
      </c>
      <c r="I3558" t="s">
        <v>2123</v>
      </c>
      <c r="J3558" t="s">
        <v>27</v>
      </c>
      <c r="K3558" t="s">
        <v>166</v>
      </c>
      <c r="L3558">
        <v>90032</v>
      </c>
      <c r="M3558" t="s">
        <v>6891</v>
      </c>
      <c r="N3558" t="s">
        <v>40</v>
      </c>
      <c r="O3558" t="s">
        <v>84</v>
      </c>
      <c r="P3558" t="s">
        <v>6892</v>
      </c>
      <c r="Q3558" s="8">
        <v>88000</v>
      </c>
      <c r="R3558">
        <v>4</v>
      </c>
      <c r="S3558" s="8">
        <f>Table3[[#This Row],[Harga]]*Table3[[#This Row],[Quantity]]</f>
        <v>352000</v>
      </c>
      <c r="T3558">
        <v>0</v>
      </c>
      <c r="U3558" s="8">
        <f>Table3[[#This Row],[Discount]]*Table3[[#This Row],[Revenue]]</f>
        <v>0</v>
      </c>
      <c r="V3558" s="8">
        <f>Table3[[#This Row],[Revenue]]-Table3[[#This Row],[Total Discount]]</f>
        <v>352000</v>
      </c>
    </row>
    <row r="3559" spans="1:22" x14ac:dyDescent="0.35">
      <c r="A3559">
        <v>3555</v>
      </c>
      <c r="B3559" t="s">
        <v>7553</v>
      </c>
      <c r="C3559" s="5">
        <v>42137</v>
      </c>
      <c r="D3559" s="6">
        <v>2015</v>
      </c>
      <c r="E3559" s="5" t="s">
        <v>87</v>
      </c>
      <c r="F3559" s="7">
        <v>13</v>
      </c>
      <c r="G3559" t="s">
        <v>67</v>
      </c>
      <c r="H3559" t="s">
        <v>139</v>
      </c>
      <c r="I3559" t="s">
        <v>2071</v>
      </c>
      <c r="J3559" t="s">
        <v>75</v>
      </c>
      <c r="K3559" t="s">
        <v>519</v>
      </c>
      <c r="L3559">
        <v>60623</v>
      </c>
      <c r="M3559" t="s">
        <v>6613</v>
      </c>
      <c r="N3559" t="s">
        <v>135</v>
      </c>
      <c r="O3559" t="s">
        <v>136</v>
      </c>
      <c r="P3559" t="s">
        <v>6614</v>
      </c>
      <c r="Q3559" s="8">
        <v>334000</v>
      </c>
      <c r="R3559">
        <v>2</v>
      </c>
      <c r="S3559" s="8">
        <f>Table3[[#This Row],[Harga]]*Table3[[#This Row],[Quantity]]</f>
        <v>668000</v>
      </c>
      <c r="T3559">
        <v>0.2</v>
      </c>
      <c r="U3559" s="8">
        <f>Table3[[#This Row],[Discount]]*Table3[[#This Row],[Revenue]]</f>
        <v>133600</v>
      </c>
      <c r="V3559" s="8">
        <f>Table3[[#This Row],[Revenue]]-Table3[[#This Row],[Total Discount]]</f>
        <v>534400</v>
      </c>
    </row>
    <row r="3560" spans="1:22" x14ac:dyDescent="0.35">
      <c r="A3560">
        <v>3556</v>
      </c>
      <c r="B3560" t="s">
        <v>7554</v>
      </c>
      <c r="C3560" s="5">
        <v>41824</v>
      </c>
      <c r="D3560" s="6">
        <v>2014</v>
      </c>
      <c r="E3560" s="5" t="s">
        <v>104</v>
      </c>
      <c r="F3560" s="7">
        <v>4</v>
      </c>
      <c r="G3560" t="s">
        <v>51</v>
      </c>
      <c r="H3560" t="s">
        <v>139</v>
      </c>
      <c r="I3560" t="s">
        <v>2455</v>
      </c>
      <c r="J3560" t="s">
        <v>27</v>
      </c>
      <c r="K3560" t="s">
        <v>127</v>
      </c>
      <c r="L3560">
        <v>23223</v>
      </c>
      <c r="M3560" t="s">
        <v>750</v>
      </c>
      <c r="N3560" t="s">
        <v>40</v>
      </c>
      <c r="O3560" t="s">
        <v>63</v>
      </c>
      <c r="P3560" t="s">
        <v>751</v>
      </c>
      <c r="Q3560" s="8">
        <v>51000</v>
      </c>
      <c r="R3560">
        <v>3</v>
      </c>
      <c r="S3560" s="8">
        <f>Table3[[#This Row],[Harga]]*Table3[[#This Row],[Quantity]]</f>
        <v>153000</v>
      </c>
      <c r="T3560">
        <v>0</v>
      </c>
      <c r="U3560" s="8">
        <f>Table3[[#This Row],[Discount]]*Table3[[#This Row],[Revenue]]</f>
        <v>0</v>
      </c>
      <c r="V3560" s="8">
        <f>Table3[[#This Row],[Revenue]]-Table3[[#This Row],[Total Discount]]</f>
        <v>153000</v>
      </c>
    </row>
    <row r="3561" spans="1:22" x14ac:dyDescent="0.35">
      <c r="A3561">
        <v>3557</v>
      </c>
      <c r="B3561" t="s">
        <v>7555</v>
      </c>
      <c r="C3561" s="5">
        <v>41751</v>
      </c>
      <c r="D3561" s="6">
        <v>2014</v>
      </c>
      <c r="E3561" s="5" t="s">
        <v>58</v>
      </c>
      <c r="F3561" s="7">
        <v>22</v>
      </c>
      <c r="G3561" t="s">
        <v>24</v>
      </c>
      <c r="H3561" t="s">
        <v>25</v>
      </c>
      <c r="I3561" t="s">
        <v>4500</v>
      </c>
      <c r="J3561" t="s">
        <v>37</v>
      </c>
      <c r="K3561" t="s">
        <v>193</v>
      </c>
      <c r="L3561">
        <v>12180</v>
      </c>
      <c r="M3561" t="s">
        <v>5658</v>
      </c>
      <c r="N3561" t="s">
        <v>40</v>
      </c>
      <c r="O3561" t="s">
        <v>143</v>
      </c>
      <c r="P3561" t="s">
        <v>405</v>
      </c>
      <c r="Q3561" s="8">
        <v>50000</v>
      </c>
      <c r="R3561">
        <v>8</v>
      </c>
      <c r="S3561" s="8">
        <f>Table3[[#This Row],[Harga]]*Table3[[#This Row],[Quantity]]</f>
        <v>400000</v>
      </c>
      <c r="T3561">
        <v>0</v>
      </c>
      <c r="U3561" s="8">
        <f>Table3[[#This Row],[Discount]]*Table3[[#This Row],[Revenue]]</f>
        <v>0</v>
      </c>
      <c r="V3561" s="8">
        <f>Table3[[#This Row],[Revenue]]-Table3[[#This Row],[Total Discount]]</f>
        <v>400000</v>
      </c>
    </row>
    <row r="3562" spans="1:22" x14ac:dyDescent="0.35">
      <c r="A3562">
        <v>3558</v>
      </c>
      <c r="B3562" t="s">
        <v>7556</v>
      </c>
      <c r="C3562" s="5">
        <v>42632</v>
      </c>
      <c r="D3562" s="6">
        <v>2016</v>
      </c>
      <c r="E3562" s="5" t="s">
        <v>111</v>
      </c>
      <c r="F3562" s="7">
        <v>19</v>
      </c>
      <c r="G3562" t="s">
        <v>51</v>
      </c>
      <c r="H3562" t="s">
        <v>105</v>
      </c>
      <c r="I3562" t="s">
        <v>1151</v>
      </c>
      <c r="J3562" t="s">
        <v>27</v>
      </c>
      <c r="K3562" t="s">
        <v>89</v>
      </c>
      <c r="L3562">
        <v>2908</v>
      </c>
      <c r="M3562" t="s">
        <v>184</v>
      </c>
      <c r="N3562" t="s">
        <v>40</v>
      </c>
      <c r="O3562" t="s">
        <v>84</v>
      </c>
      <c r="P3562" t="s">
        <v>185</v>
      </c>
      <c r="Q3562" s="8">
        <v>209000</v>
      </c>
      <c r="R3562">
        <v>2</v>
      </c>
      <c r="S3562" s="8">
        <f>Table3[[#This Row],[Harga]]*Table3[[#This Row],[Quantity]]</f>
        <v>418000</v>
      </c>
      <c r="T3562">
        <v>0</v>
      </c>
      <c r="U3562" s="8">
        <f>Table3[[#This Row],[Discount]]*Table3[[#This Row],[Revenue]]</f>
        <v>0</v>
      </c>
      <c r="V3562" s="8">
        <f>Table3[[#This Row],[Revenue]]-Table3[[#This Row],[Total Discount]]</f>
        <v>418000</v>
      </c>
    </row>
    <row r="3563" spans="1:22" x14ac:dyDescent="0.35">
      <c r="A3563">
        <v>3559</v>
      </c>
      <c r="B3563" t="s">
        <v>7557</v>
      </c>
      <c r="C3563" s="5">
        <v>41842</v>
      </c>
      <c r="D3563" s="6">
        <v>2014</v>
      </c>
      <c r="E3563" s="5" t="s">
        <v>104</v>
      </c>
      <c r="F3563" s="7">
        <v>22</v>
      </c>
      <c r="G3563" t="s">
        <v>67</v>
      </c>
      <c r="H3563" t="s">
        <v>25</v>
      </c>
      <c r="I3563" t="s">
        <v>1278</v>
      </c>
      <c r="J3563" t="s">
        <v>27</v>
      </c>
      <c r="K3563" t="s">
        <v>113</v>
      </c>
      <c r="L3563">
        <v>94122</v>
      </c>
      <c r="M3563" t="s">
        <v>1476</v>
      </c>
      <c r="N3563" t="s">
        <v>40</v>
      </c>
      <c r="O3563" t="s">
        <v>96</v>
      </c>
      <c r="P3563" t="s">
        <v>1477</v>
      </c>
      <c r="Q3563" s="8">
        <v>12000</v>
      </c>
      <c r="R3563">
        <v>4</v>
      </c>
      <c r="S3563" s="8">
        <f>Table3[[#This Row],[Harga]]*Table3[[#This Row],[Quantity]]</f>
        <v>48000</v>
      </c>
      <c r="T3563">
        <v>0</v>
      </c>
      <c r="U3563" s="8">
        <f>Table3[[#This Row],[Discount]]*Table3[[#This Row],[Revenue]]</f>
        <v>0</v>
      </c>
      <c r="V3563" s="8">
        <f>Table3[[#This Row],[Revenue]]-Table3[[#This Row],[Total Discount]]</f>
        <v>48000</v>
      </c>
    </row>
    <row r="3564" spans="1:22" x14ac:dyDescent="0.35">
      <c r="A3564">
        <v>3560</v>
      </c>
      <c r="B3564" t="s">
        <v>7558</v>
      </c>
      <c r="C3564" s="5">
        <v>43016</v>
      </c>
      <c r="D3564" s="6">
        <v>2017</v>
      </c>
      <c r="E3564" s="5" t="s">
        <v>44</v>
      </c>
      <c r="F3564" s="7">
        <v>8</v>
      </c>
      <c r="G3564" t="s">
        <v>116</v>
      </c>
      <c r="H3564" t="s">
        <v>25</v>
      </c>
      <c r="I3564" t="s">
        <v>1468</v>
      </c>
      <c r="J3564" t="s">
        <v>27</v>
      </c>
      <c r="K3564" t="s">
        <v>118</v>
      </c>
      <c r="L3564">
        <v>10009</v>
      </c>
      <c r="M3564" t="s">
        <v>3244</v>
      </c>
      <c r="N3564" t="s">
        <v>30</v>
      </c>
      <c r="O3564" t="s">
        <v>108</v>
      </c>
      <c r="P3564" t="s">
        <v>3245</v>
      </c>
      <c r="Q3564" s="8">
        <v>260000</v>
      </c>
      <c r="R3564">
        <v>2</v>
      </c>
      <c r="S3564" s="8">
        <f>Table3[[#This Row],[Harga]]*Table3[[#This Row],[Quantity]]</f>
        <v>520000</v>
      </c>
      <c r="T3564">
        <v>0.1</v>
      </c>
      <c r="U3564" s="8">
        <f>Table3[[#This Row],[Discount]]*Table3[[#This Row],[Revenue]]</f>
        <v>52000</v>
      </c>
      <c r="V3564" s="8">
        <f>Table3[[#This Row],[Revenue]]-Table3[[#This Row],[Total Discount]]</f>
        <v>468000</v>
      </c>
    </row>
    <row r="3565" spans="1:22" x14ac:dyDescent="0.35">
      <c r="A3565">
        <v>3561</v>
      </c>
      <c r="B3565" t="s">
        <v>7559</v>
      </c>
      <c r="C3565" s="5">
        <v>42850</v>
      </c>
      <c r="D3565" s="6">
        <v>2017</v>
      </c>
      <c r="E3565" s="5" t="s">
        <v>58</v>
      </c>
      <c r="F3565" s="7">
        <v>25</v>
      </c>
      <c r="G3565" t="s">
        <v>35</v>
      </c>
      <c r="H3565" t="s">
        <v>139</v>
      </c>
      <c r="I3565" t="s">
        <v>3610</v>
      </c>
      <c r="J3565" t="s">
        <v>27</v>
      </c>
      <c r="K3565" t="s">
        <v>69</v>
      </c>
      <c r="L3565">
        <v>94109</v>
      </c>
      <c r="M3565" t="s">
        <v>809</v>
      </c>
      <c r="N3565" t="s">
        <v>135</v>
      </c>
      <c r="O3565" t="s">
        <v>162</v>
      </c>
      <c r="P3565" t="s">
        <v>810</v>
      </c>
      <c r="Q3565" s="8">
        <v>180000</v>
      </c>
      <c r="R3565">
        <v>3</v>
      </c>
      <c r="S3565" s="8">
        <f>Table3[[#This Row],[Harga]]*Table3[[#This Row],[Quantity]]</f>
        <v>540000</v>
      </c>
      <c r="T3565">
        <v>0</v>
      </c>
      <c r="U3565" s="8">
        <f>Table3[[#This Row],[Discount]]*Table3[[#This Row],[Revenue]]</f>
        <v>0</v>
      </c>
      <c r="V3565" s="8">
        <f>Table3[[#This Row],[Revenue]]-Table3[[#This Row],[Total Discount]]</f>
        <v>540000</v>
      </c>
    </row>
    <row r="3566" spans="1:22" x14ac:dyDescent="0.35">
      <c r="A3566">
        <v>3562</v>
      </c>
      <c r="B3566" t="s">
        <v>7560</v>
      </c>
      <c r="C3566" s="5">
        <v>42820</v>
      </c>
      <c r="D3566" s="6">
        <v>2017</v>
      </c>
      <c r="E3566" s="5" t="s">
        <v>159</v>
      </c>
      <c r="F3566" s="7">
        <v>26</v>
      </c>
      <c r="G3566" t="s">
        <v>24</v>
      </c>
      <c r="H3566" t="s">
        <v>25</v>
      </c>
      <c r="I3566" t="s">
        <v>487</v>
      </c>
      <c r="J3566" t="s">
        <v>37</v>
      </c>
      <c r="K3566" t="s">
        <v>53</v>
      </c>
      <c r="L3566">
        <v>77070</v>
      </c>
      <c r="M3566" t="s">
        <v>809</v>
      </c>
      <c r="N3566" t="s">
        <v>135</v>
      </c>
      <c r="O3566" t="s">
        <v>162</v>
      </c>
      <c r="P3566" t="s">
        <v>810</v>
      </c>
      <c r="Q3566" s="8">
        <v>180000</v>
      </c>
      <c r="R3566">
        <v>5</v>
      </c>
      <c r="S3566" s="8">
        <f>Table3[[#This Row],[Harga]]*Table3[[#This Row],[Quantity]]</f>
        <v>900000</v>
      </c>
      <c r="T3566">
        <v>0.2</v>
      </c>
      <c r="U3566" s="8">
        <f>Table3[[#This Row],[Discount]]*Table3[[#This Row],[Revenue]]</f>
        <v>180000</v>
      </c>
      <c r="V3566" s="8">
        <f>Table3[[#This Row],[Revenue]]-Table3[[#This Row],[Total Discount]]</f>
        <v>720000</v>
      </c>
    </row>
    <row r="3567" spans="1:22" x14ac:dyDescent="0.35">
      <c r="A3567">
        <v>3563</v>
      </c>
      <c r="B3567" t="s">
        <v>7561</v>
      </c>
      <c r="C3567" s="5">
        <v>42859</v>
      </c>
      <c r="D3567" s="6">
        <v>2017</v>
      </c>
      <c r="E3567" s="5" t="s">
        <v>87</v>
      </c>
      <c r="F3567" s="7">
        <v>4</v>
      </c>
      <c r="G3567" t="s">
        <v>35</v>
      </c>
      <c r="H3567" t="s">
        <v>25</v>
      </c>
      <c r="I3567" t="s">
        <v>2624</v>
      </c>
      <c r="J3567" t="s">
        <v>37</v>
      </c>
      <c r="K3567" t="s">
        <v>118</v>
      </c>
      <c r="L3567">
        <v>19140</v>
      </c>
      <c r="M3567" t="s">
        <v>7562</v>
      </c>
      <c r="N3567" t="s">
        <v>40</v>
      </c>
      <c r="O3567" t="s">
        <v>71</v>
      </c>
      <c r="P3567" t="s">
        <v>7563</v>
      </c>
      <c r="Q3567" s="8">
        <v>3000</v>
      </c>
      <c r="R3567">
        <v>2</v>
      </c>
      <c r="S3567" s="8">
        <f>Table3[[#This Row],[Harga]]*Table3[[#This Row],[Quantity]]</f>
        <v>6000</v>
      </c>
      <c r="T3567">
        <v>0.7</v>
      </c>
      <c r="U3567" s="8">
        <f>Table3[[#This Row],[Discount]]*Table3[[#This Row],[Revenue]]</f>
        <v>4200</v>
      </c>
      <c r="V3567" s="8">
        <f>Table3[[#This Row],[Revenue]]-Table3[[#This Row],[Total Discount]]</f>
        <v>1800</v>
      </c>
    </row>
    <row r="3568" spans="1:22" x14ac:dyDescent="0.35">
      <c r="A3568">
        <v>3564</v>
      </c>
      <c r="B3568" t="s">
        <v>7564</v>
      </c>
      <c r="C3568" s="5">
        <v>42688</v>
      </c>
      <c r="D3568" s="6">
        <v>2016</v>
      </c>
      <c r="E3568" s="5" t="s">
        <v>23</v>
      </c>
      <c r="F3568" s="7">
        <v>14</v>
      </c>
      <c r="G3568" t="s">
        <v>35</v>
      </c>
      <c r="H3568" t="s">
        <v>59</v>
      </c>
      <c r="I3568" t="s">
        <v>311</v>
      </c>
      <c r="J3568" t="s">
        <v>27</v>
      </c>
      <c r="K3568" t="s">
        <v>545</v>
      </c>
      <c r="L3568">
        <v>21215</v>
      </c>
      <c r="M3568" t="s">
        <v>4497</v>
      </c>
      <c r="N3568" t="s">
        <v>135</v>
      </c>
      <c r="O3568" t="s">
        <v>136</v>
      </c>
      <c r="P3568" t="s">
        <v>4498</v>
      </c>
      <c r="Q3568" s="8">
        <v>96000</v>
      </c>
      <c r="R3568">
        <v>3</v>
      </c>
      <c r="S3568" s="8">
        <f>Table3[[#This Row],[Harga]]*Table3[[#This Row],[Quantity]]</f>
        <v>288000</v>
      </c>
      <c r="T3568">
        <v>0</v>
      </c>
      <c r="U3568" s="8">
        <f>Table3[[#This Row],[Discount]]*Table3[[#This Row],[Revenue]]</f>
        <v>0</v>
      </c>
      <c r="V3568" s="8">
        <f>Table3[[#This Row],[Revenue]]-Table3[[#This Row],[Total Discount]]</f>
        <v>288000</v>
      </c>
    </row>
    <row r="3569" spans="1:22" x14ac:dyDescent="0.35">
      <c r="A3569">
        <v>3565</v>
      </c>
      <c r="B3569" t="s">
        <v>7565</v>
      </c>
      <c r="C3569" s="5">
        <v>41645</v>
      </c>
      <c r="D3569" s="6">
        <v>2014</v>
      </c>
      <c r="E3569" s="5" t="s">
        <v>115</v>
      </c>
      <c r="F3569" s="7">
        <v>6</v>
      </c>
      <c r="G3569" t="s">
        <v>51</v>
      </c>
      <c r="H3569" t="s">
        <v>105</v>
      </c>
      <c r="I3569" t="s">
        <v>4702</v>
      </c>
      <c r="J3569" t="s">
        <v>37</v>
      </c>
      <c r="K3569" t="s">
        <v>82</v>
      </c>
      <c r="L3569">
        <v>30605</v>
      </c>
      <c r="M3569" t="s">
        <v>4159</v>
      </c>
      <c r="N3569" t="s">
        <v>40</v>
      </c>
      <c r="O3569" t="s">
        <v>96</v>
      </c>
      <c r="P3569" t="s">
        <v>4160</v>
      </c>
      <c r="Q3569" s="8">
        <v>5000</v>
      </c>
      <c r="R3569">
        <v>3</v>
      </c>
      <c r="S3569" s="8">
        <f>Table3[[#This Row],[Harga]]*Table3[[#This Row],[Quantity]]</f>
        <v>15000</v>
      </c>
      <c r="T3569">
        <v>0</v>
      </c>
      <c r="U3569" s="8">
        <f>Table3[[#This Row],[Discount]]*Table3[[#This Row],[Revenue]]</f>
        <v>0</v>
      </c>
      <c r="V3569" s="8">
        <f>Table3[[#This Row],[Revenue]]-Table3[[#This Row],[Total Discount]]</f>
        <v>15000</v>
      </c>
    </row>
    <row r="3570" spans="1:22" x14ac:dyDescent="0.35">
      <c r="A3570">
        <v>3566</v>
      </c>
      <c r="B3570" t="s">
        <v>7566</v>
      </c>
      <c r="C3570" s="5">
        <v>42731</v>
      </c>
      <c r="D3570" s="6">
        <v>2016</v>
      </c>
      <c r="E3570" s="5" t="s">
        <v>66</v>
      </c>
      <c r="F3570" s="7">
        <v>27</v>
      </c>
      <c r="G3570" t="s">
        <v>35</v>
      </c>
      <c r="H3570" t="s">
        <v>25</v>
      </c>
      <c r="I3570" t="s">
        <v>3453</v>
      </c>
      <c r="J3570" t="s">
        <v>27</v>
      </c>
      <c r="K3570" t="s">
        <v>89</v>
      </c>
      <c r="L3570">
        <v>43130</v>
      </c>
      <c r="M3570" t="s">
        <v>2800</v>
      </c>
      <c r="N3570" t="s">
        <v>135</v>
      </c>
      <c r="O3570" t="s">
        <v>162</v>
      </c>
      <c r="P3570" t="s">
        <v>2801</v>
      </c>
      <c r="Q3570" s="8">
        <v>100000</v>
      </c>
      <c r="R3570">
        <v>2</v>
      </c>
      <c r="S3570" s="8">
        <f>Table3[[#This Row],[Harga]]*Table3[[#This Row],[Quantity]]</f>
        <v>200000</v>
      </c>
      <c r="T3570">
        <v>0.2</v>
      </c>
      <c r="U3570" s="8">
        <f>Table3[[#This Row],[Discount]]*Table3[[#This Row],[Revenue]]</f>
        <v>40000</v>
      </c>
      <c r="V3570" s="8">
        <f>Table3[[#This Row],[Revenue]]-Table3[[#This Row],[Total Discount]]</f>
        <v>160000</v>
      </c>
    </row>
    <row r="3571" spans="1:22" x14ac:dyDescent="0.35">
      <c r="A3571">
        <v>3567</v>
      </c>
      <c r="B3571" t="s">
        <v>7567</v>
      </c>
      <c r="C3571" s="5">
        <v>42855</v>
      </c>
      <c r="D3571" s="6">
        <v>2017</v>
      </c>
      <c r="E3571" s="5" t="s">
        <v>58</v>
      </c>
      <c r="F3571" s="7">
        <v>30</v>
      </c>
      <c r="G3571" t="s">
        <v>51</v>
      </c>
      <c r="H3571" t="s">
        <v>25</v>
      </c>
      <c r="I3571" t="s">
        <v>617</v>
      </c>
      <c r="J3571" t="s">
        <v>75</v>
      </c>
      <c r="K3571" t="s">
        <v>283</v>
      </c>
      <c r="L3571">
        <v>90032</v>
      </c>
      <c r="M3571" t="s">
        <v>1606</v>
      </c>
      <c r="N3571" t="s">
        <v>40</v>
      </c>
      <c r="O3571" t="s">
        <v>71</v>
      </c>
      <c r="P3571" t="s">
        <v>1607</v>
      </c>
      <c r="Q3571" s="8">
        <v>14000</v>
      </c>
      <c r="R3571">
        <v>5</v>
      </c>
      <c r="S3571" s="8">
        <f>Table3[[#This Row],[Harga]]*Table3[[#This Row],[Quantity]]</f>
        <v>70000</v>
      </c>
      <c r="T3571">
        <v>0.2</v>
      </c>
      <c r="U3571" s="8">
        <f>Table3[[#This Row],[Discount]]*Table3[[#This Row],[Revenue]]</f>
        <v>14000</v>
      </c>
      <c r="V3571" s="8">
        <f>Table3[[#This Row],[Revenue]]-Table3[[#This Row],[Total Discount]]</f>
        <v>56000</v>
      </c>
    </row>
    <row r="3572" spans="1:22" x14ac:dyDescent="0.35">
      <c r="A3572">
        <v>3568</v>
      </c>
      <c r="B3572" t="s">
        <v>7568</v>
      </c>
      <c r="C3572" s="5">
        <v>42846</v>
      </c>
      <c r="D3572" s="6">
        <v>2017</v>
      </c>
      <c r="E3572" s="5" t="s">
        <v>58</v>
      </c>
      <c r="F3572" s="7">
        <v>21</v>
      </c>
      <c r="G3572" t="s">
        <v>35</v>
      </c>
      <c r="H3572" t="s">
        <v>139</v>
      </c>
      <c r="I3572" t="s">
        <v>295</v>
      </c>
      <c r="J3572" t="s">
        <v>27</v>
      </c>
      <c r="K3572" t="s">
        <v>545</v>
      </c>
      <c r="L3572">
        <v>21215</v>
      </c>
      <c r="M3572" t="s">
        <v>6914</v>
      </c>
      <c r="N3572" t="s">
        <v>30</v>
      </c>
      <c r="O3572" t="s">
        <v>108</v>
      </c>
      <c r="P3572" t="s">
        <v>6915</v>
      </c>
      <c r="Q3572" s="8">
        <v>404000</v>
      </c>
      <c r="R3572">
        <v>9</v>
      </c>
      <c r="S3572" s="8">
        <f>Table3[[#This Row],[Harga]]*Table3[[#This Row],[Quantity]]</f>
        <v>3636000</v>
      </c>
      <c r="T3572">
        <v>0</v>
      </c>
      <c r="U3572" s="8">
        <f>Table3[[#This Row],[Discount]]*Table3[[#This Row],[Revenue]]</f>
        <v>0</v>
      </c>
      <c r="V3572" s="8">
        <f>Table3[[#This Row],[Revenue]]-Table3[[#This Row],[Total Discount]]</f>
        <v>3636000</v>
      </c>
    </row>
    <row r="3573" spans="1:22" x14ac:dyDescent="0.35">
      <c r="A3573">
        <v>3569</v>
      </c>
      <c r="B3573" t="s">
        <v>7569</v>
      </c>
      <c r="C3573" s="5">
        <v>42964</v>
      </c>
      <c r="D3573" s="6">
        <v>2017</v>
      </c>
      <c r="E3573" s="5" t="s">
        <v>93</v>
      </c>
      <c r="F3573" s="7">
        <v>17</v>
      </c>
      <c r="G3573" t="s">
        <v>116</v>
      </c>
      <c r="H3573" t="s">
        <v>25</v>
      </c>
      <c r="I3573" t="s">
        <v>2813</v>
      </c>
      <c r="J3573" t="s">
        <v>75</v>
      </c>
      <c r="K3573" t="s">
        <v>420</v>
      </c>
      <c r="L3573">
        <v>77095</v>
      </c>
      <c r="M3573" t="s">
        <v>7570</v>
      </c>
      <c r="N3573" t="s">
        <v>40</v>
      </c>
      <c r="O3573" t="s">
        <v>790</v>
      </c>
      <c r="P3573" t="s">
        <v>7571</v>
      </c>
      <c r="Q3573" s="8">
        <v>6000</v>
      </c>
      <c r="R3573">
        <v>2</v>
      </c>
      <c r="S3573" s="8">
        <f>Table3[[#This Row],[Harga]]*Table3[[#This Row],[Quantity]]</f>
        <v>12000</v>
      </c>
      <c r="T3573">
        <v>0.2</v>
      </c>
      <c r="U3573" s="8">
        <f>Table3[[#This Row],[Discount]]*Table3[[#This Row],[Revenue]]</f>
        <v>2400</v>
      </c>
      <c r="V3573" s="8">
        <f>Table3[[#This Row],[Revenue]]-Table3[[#This Row],[Total Discount]]</f>
        <v>9600</v>
      </c>
    </row>
    <row r="3574" spans="1:22" x14ac:dyDescent="0.35">
      <c r="A3574">
        <v>3570</v>
      </c>
      <c r="B3574" t="s">
        <v>7572</v>
      </c>
      <c r="C3574" s="5">
        <v>42686</v>
      </c>
      <c r="D3574" s="6">
        <v>2016</v>
      </c>
      <c r="E3574" s="5" t="s">
        <v>23</v>
      </c>
      <c r="F3574" s="7">
        <v>12</v>
      </c>
      <c r="G3574" t="s">
        <v>67</v>
      </c>
      <c r="H3574" t="s">
        <v>59</v>
      </c>
      <c r="I3574" t="s">
        <v>538</v>
      </c>
      <c r="J3574" t="s">
        <v>75</v>
      </c>
      <c r="K3574" t="s">
        <v>38</v>
      </c>
      <c r="L3574">
        <v>92024</v>
      </c>
      <c r="M3574" t="s">
        <v>7573</v>
      </c>
      <c r="N3574" t="s">
        <v>135</v>
      </c>
      <c r="O3574" t="s">
        <v>136</v>
      </c>
      <c r="P3574" t="s">
        <v>7574</v>
      </c>
      <c r="Q3574" s="8">
        <v>204000</v>
      </c>
      <c r="R3574">
        <v>3</v>
      </c>
      <c r="S3574" s="8">
        <f>Table3[[#This Row],[Harga]]*Table3[[#This Row],[Quantity]]</f>
        <v>612000</v>
      </c>
      <c r="T3574">
        <v>0.2</v>
      </c>
      <c r="U3574" s="8">
        <f>Table3[[#This Row],[Discount]]*Table3[[#This Row],[Revenue]]</f>
        <v>122400</v>
      </c>
      <c r="V3574" s="8">
        <f>Table3[[#This Row],[Revenue]]-Table3[[#This Row],[Total Discount]]</f>
        <v>489600</v>
      </c>
    </row>
    <row r="3575" spans="1:22" x14ac:dyDescent="0.35">
      <c r="A3575">
        <v>3571</v>
      </c>
      <c r="B3575" t="s">
        <v>7575</v>
      </c>
      <c r="C3575" s="5">
        <v>42644</v>
      </c>
      <c r="D3575" s="6">
        <v>2016</v>
      </c>
      <c r="E3575" s="5" t="s">
        <v>44</v>
      </c>
      <c r="F3575" s="7">
        <v>1</v>
      </c>
      <c r="G3575" t="s">
        <v>35</v>
      </c>
      <c r="H3575" t="s">
        <v>25</v>
      </c>
      <c r="I3575" t="s">
        <v>2779</v>
      </c>
      <c r="J3575" t="s">
        <v>27</v>
      </c>
      <c r="K3575" t="s">
        <v>519</v>
      </c>
      <c r="L3575">
        <v>33012</v>
      </c>
      <c r="M3575" t="s">
        <v>1946</v>
      </c>
      <c r="N3575" t="s">
        <v>40</v>
      </c>
      <c r="O3575" t="s">
        <v>71</v>
      </c>
      <c r="P3575" t="s">
        <v>1947</v>
      </c>
      <c r="Q3575" s="8">
        <v>3000</v>
      </c>
      <c r="R3575">
        <v>4</v>
      </c>
      <c r="S3575" s="8">
        <f>Table3[[#This Row],[Harga]]*Table3[[#This Row],[Quantity]]</f>
        <v>12000</v>
      </c>
      <c r="T3575">
        <v>0.7</v>
      </c>
      <c r="U3575" s="8">
        <f>Table3[[#This Row],[Discount]]*Table3[[#This Row],[Revenue]]</f>
        <v>8400</v>
      </c>
      <c r="V3575" s="8">
        <f>Table3[[#This Row],[Revenue]]-Table3[[#This Row],[Total Discount]]</f>
        <v>3600</v>
      </c>
    </row>
    <row r="3576" spans="1:22" x14ac:dyDescent="0.35">
      <c r="A3576">
        <v>3572</v>
      </c>
      <c r="B3576" t="s">
        <v>7576</v>
      </c>
      <c r="C3576" s="5">
        <v>42412</v>
      </c>
      <c r="D3576" s="6">
        <v>2016</v>
      </c>
      <c r="E3576" s="5" t="s">
        <v>344</v>
      </c>
      <c r="F3576" s="7">
        <v>12</v>
      </c>
      <c r="G3576" t="s">
        <v>67</v>
      </c>
      <c r="H3576" t="s">
        <v>25</v>
      </c>
      <c r="I3576" t="s">
        <v>1806</v>
      </c>
      <c r="J3576" t="s">
        <v>27</v>
      </c>
      <c r="K3576" t="s">
        <v>324</v>
      </c>
      <c r="L3576">
        <v>30318</v>
      </c>
      <c r="M3576" t="s">
        <v>4761</v>
      </c>
      <c r="N3576" t="s">
        <v>40</v>
      </c>
      <c r="O3576" t="s">
        <v>84</v>
      </c>
      <c r="P3576" t="s">
        <v>4762</v>
      </c>
      <c r="Q3576" s="8">
        <v>901000</v>
      </c>
      <c r="R3576">
        <v>6</v>
      </c>
      <c r="S3576" s="8">
        <f>Table3[[#This Row],[Harga]]*Table3[[#This Row],[Quantity]]</f>
        <v>5406000</v>
      </c>
      <c r="T3576">
        <v>0</v>
      </c>
      <c r="U3576" s="8">
        <f>Table3[[#This Row],[Discount]]*Table3[[#This Row],[Revenue]]</f>
        <v>0</v>
      </c>
      <c r="V3576" s="8">
        <f>Table3[[#This Row],[Revenue]]-Table3[[#This Row],[Total Discount]]</f>
        <v>5406000</v>
      </c>
    </row>
    <row r="3577" spans="1:22" x14ac:dyDescent="0.35">
      <c r="A3577">
        <v>3573</v>
      </c>
      <c r="B3577" t="s">
        <v>7577</v>
      </c>
      <c r="C3577" s="5">
        <v>42687</v>
      </c>
      <c r="D3577" s="6">
        <v>2016</v>
      </c>
      <c r="E3577" s="5" t="s">
        <v>23</v>
      </c>
      <c r="F3577" s="7">
        <v>13</v>
      </c>
      <c r="G3577" t="s">
        <v>67</v>
      </c>
      <c r="H3577" t="s">
        <v>25</v>
      </c>
      <c r="I3577" t="s">
        <v>863</v>
      </c>
      <c r="J3577" t="s">
        <v>75</v>
      </c>
      <c r="K3577" t="s">
        <v>53</v>
      </c>
      <c r="L3577">
        <v>98103</v>
      </c>
      <c r="M3577" t="s">
        <v>355</v>
      </c>
      <c r="N3577" t="s">
        <v>30</v>
      </c>
      <c r="O3577" t="s">
        <v>55</v>
      </c>
      <c r="P3577" t="s">
        <v>7578</v>
      </c>
      <c r="Q3577" s="8">
        <v>83000</v>
      </c>
      <c r="R3577">
        <v>2</v>
      </c>
      <c r="S3577" s="8">
        <f>Table3[[#This Row],[Harga]]*Table3[[#This Row],[Quantity]]</f>
        <v>166000</v>
      </c>
      <c r="T3577">
        <v>0</v>
      </c>
      <c r="U3577" s="8">
        <f>Table3[[#This Row],[Discount]]*Table3[[#This Row],[Revenue]]</f>
        <v>0</v>
      </c>
      <c r="V3577" s="8">
        <f>Table3[[#This Row],[Revenue]]-Table3[[#This Row],[Total Discount]]</f>
        <v>166000</v>
      </c>
    </row>
    <row r="3578" spans="1:22" x14ac:dyDescent="0.35">
      <c r="A3578">
        <v>3574</v>
      </c>
      <c r="B3578" t="s">
        <v>7579</v>
      </c>
      <c r="C3578" s="5">
        <v>41755</v>
      </c>
      <c r="D3578" s="6">
        <v>2014</v>
      </c>
      <c r="E3578" s="5" t="s">
        <v>58</v>
      </c>
      <c r="F3578" s="7">
        <v>26</v>
      </c>
      <c r="G3578" t="s">
        <v>24</v>
      </c>
      <c r="H3578" t="s">
        <v>105</v>
      </c>
      <c r="I3578" t="s">
        <v>6336</v>
      </c>
      <c r="J3578" t="s">
        <v>75</v>
      </c>
      <c r="K3578" t="s">
        <v>227</v>
      </c>
      <c r="L3578">
        <v>90036</v>
      </c>
      <c r="M3578" t="s">
        <v>2603</v>
      </c>
      <c r="N3578" t="s">
        <v>40</v>
      </c>
      <c r="O3578" t="s">
        <v>96</v>
      </c>
      <c r="P3578" t="s">
        <v>2604</v>
      </c>
      <c r="Q3578" s="8">
        <v>13000</v>
      </c>
      <c r="R3578">
        <v>5</v>
      </c>
      <c r="S3578" s="8">
        <f>Table3[[#This Row],[Harga]]*Table3[[#This Row],[Quantity]]</f>
        <v>65000</v>
      </c>
      <c r="T3578">
        <v>0</v>
      </c>
      <c r="U3578" s="8">
        <f>Table3[[#This Row],[Discount]]*Table3[[#This Row],[Revenue]]</f>
        <v>0</v>
      </c>
      <c r="V3578" s="8">
        <f>Table3[[#This Row],[Revenue]]-Table3[[#This Row],[Total Discount]]</f>
        <v>65000</v>
      </c>
    </row>
    <row r="3579" spans="1:22" x14ac:dyDescent="0.35">
      <c r="A3579">
        <v>3575</v>
      </c>
      <c r="B3579" t="s">
        <v>7580</v>
      </c>
      <c r="C3579" s="5">
        <v>42227</v>
      </c>
      <c r="D3579" s="6">
        <v>2015</v>
      </c>
      <c r="E3579" s="5" t="s">
        <v>93</v>
      </c>
      <c r="F3579" s="7">
        <v>11</v>
      </c>
      <c r="G3579" t="s">
        <v>116</v>
      </c>
      <c r="H3579" t="s">
        <v>139</v>
      </c>
      <c r="I3579" t="s">
        <v>863</v>
      </c>
      <c r="J3579" t="s">
        <v>75</v>
      </c>
      <c r="K3579" t="s">
        <v>53</v>
      </c>
      <c r="L3579">
        <v>10035</v>
      </c>
      <c r="M3579" t="s">
        <v>7581</v>
      </c>
      <c r="N3579" t="s">
        <v>40</v>
      </c>
      <c r="O3579" t="s">
        <v>96</v>
      </c>
      <c r="P3579" t="s">
        <v>7582</v>
      </c>
      <c r="Q3579" s="8">
        <v>12000</v>
      </c>
      <c r="R3579">
        <v>2</v>
      </c>
      <c r="S3579" s="8">
        <f>Table3[[#This Row],[Harga]]*Table3[[#This Row],[Quantity]]</f>
        <v>24000</v>
      </c>
      <c r="T3579">
        <v>0</v>
      </c>
      <c r="U3579" s="8">
        <f>Table3[[#This Row],[Discount]]*Table3[[#This Row],[Revenue]]</f>
        <v>0</v>
      </c>
      <c r="V3579" s="8">
        <f>Table3[[#This Row],[Revenue]]-Table3[[#This Row],[Total Discount]]</f>
        <v>24000</v>
      </c>
    </row>
    <row r="3580" spans="1:22" x14ac:dyDescent="0.35">
      <c r="A3580">
        <v>3576</v>
      </c>
      <c r="B3580" t="s">
        <v>7583</v>
      </c>
      <c r="C3580" s="5">
        <v>42701</v>
      </c>
      <c r="D3580" s="6">
        <v>2016</v>
      </c>
      <c r="E3580" s="5" t="s">
        <v>23</v>
      </c>
      <c r="F3580" s="7">
        <v>27</v>
      </c>
      <c r="G3580" t="s">
        <v>67</v>
      </c>
      <c r="H3580" t="s">
        <v>25</v>
      </c>
      <c r="I3580" t="s">
        <v>2753</v>
      </c>
      <c r="J3580" t="s">
        <v>27</v>
      </c>
      <c r="K3580" t="s">
        <v>76</v>
      </c>
      <c r="L3580">
        <v>33311</v>
      </c>
      <c r="M3580" t="s">
        <v>3447</v>
      </c>
      <c r="N3580" t="s">
        <v>135</v>
      </c>
      <c r="O3580" t="s">
        <v>136</v>
      </c>
      <c r="P3580" t="s">
        <v>3448</v>
      </c>
      <c r="Q3580" s="8">
        <v>438000</v>
      </c>
      <c r="R3580">
        <v>1</v>
      </c>
      <c r="S3580" s="8">
        <f>Table3[[#This Row],[Harga]]*Table3[[#This Row],[Quantity]]</f>
        <v>438000</v>
      </c>
      <c r="T3580">
        <v>0.2</v>
      </c>
      <c r="U3580" s="8">
        <f>Table3[[#This Row],[Discount]]*Table3[[#This Row],[Revenue]]</f>
        <v>87600</v>
      </c>
      <c r="V3580" s="8">
        <f>Table3[[#This Row],[Revenue]]-Table3[[#This Row],[Total Discount]]</f>
        <v>350400</v>
      </c>
    </row>
    <row r="3581" spans="1:22" x14ac:dyDescent="0.35">
      <c r="A3581">
        <v>3577</v>
      </c>
      <c r="B3581" t="s">
        <v>7584</v>
      </c>
      <c r="C3581" s="5">
        <v>42671</v>
      </c>
      <c r="D3581" s="6">
        <v>2016</v>
      </c>
      <c r="E3581" s="5" t="s">
        <v>44</v>
      </c>
      <c r="F3581" s="7">
        <v>28</v>
      </c>
      <c r="G3581" t="s">
        <v>67</v>
      </c>
      <c r="H3581" t="s">
        <v>25</v>
      </c>
      <c r="I3581" t="s">
        <v>715</v>
      </c>
      <c r="J3581" t="s">
        <v>37</v>
      </c>
      <c r="K3581" t="s">
        <v>141</v>
      </c>
      <c r="L3581">
        <v>14609</v>
      </c>
      <c r="M3581" t="s">
        <v>7585</v>
      </c>
      <c r="N3581" t="s">
        <v>30</v>
      </c>
      <c r="O3581" t="s">
        <v>55</v>
      </c>
      <c r="P3581" t="s">
        <v>7586</v>
      </c>
      <c r="Q3581" s="8">
        <v>757000</v>
      </c>
      <c r="R3581">
        <v>5</v>
      </c>
      <c r="S3581" s="8">
        <f>Table3[[#This Row],[Harga]]*Table3[[#This Row],[Quantity]]</f>
        <v>3785000</v>
      </c>
      <c r="T3581">
        <v>0</v>
      </c>
      <c r="U3581" s="8">
        <f>Table3[[#This Row],[Discount]]*Table3[[#This Row],[Revenue]]</f>
        <v>0</v>
      </c>
      <c r="V3581" s="8">
        <f>Table3[[#This Row],[Revenue]]-Table3[[#This Row],[Total Discount]]</f>
        <v>3785000</v>
      </c>
    </row>
    <row r="3582" spans="1:22" x14ac:dyDescent="0.35">
      <c r="A3582">
        <v>3578</v>
      </c>
      <c r="B3582" t="s">
        <v>7587</v>
      </c>
      <c r="C3582" s="5">
        <v>42002</v>
      </c>
      <c r="D3582" s="6">
        <v>2014</v>
      </c>
      <c r="E3582" s="5" t="s">
        <v>66</v>
      </c>
      <c r="F3582" s="7">
        <v>29</v>
      </c>
      <c r="G3582" t="s">
        <v>24</v>
      </c>
      <c r="H3582" t="s">
        <v>25</v>
      </c>
      <c r="I3582" t="s">
        <v>2298</v>
      </c>
      <c r="J3582" t="s">
        <v>75</v>
      </c>
      <c r="K3582" t="s">
        <v>100</v>
      </c>
      <c r="L3582">
        <v>60174</v>
      </c>
      <c r="M3582" t="s">
        <v>7588</v>
      </c>
      <c r="N3582" t="s">
        <v>30</v>
      </c>
      <c r="O3582" t="s">
        <v>55</v>
      </c>
      <c r="P3582" t="s">
        <v>7589</v>
      </c>
      <c r="Q3582" s="8">
        <v>9000</v>
      </c>
      <c r="R3582">
        <v>3</v>
      </c>
      <c r="S3582" s="8">
        <f>Table3[[#This Row],[Harga]]*Table3[[#This Row],[Quantity]]</f>
        <v>27000</v>
      </c>
      <c r="T3582">
        <v>0.6</v>
      </c>
      <c r="U3582" s="8">
        <f>Table3[[#This Row],[Discount]]*Table3[[#This Row],[Revenue]]</f>
        <v>16200</v>
      </c>
      <c r="V3582" s="8">
        <f>Table3[[#This Row],[Revenue]]-Table3[[#This Row],[Total Discount]]</f>
        <v>10800</v>
      </c>
    </row>
    <row r="3583" spans="1:22" x14ac:dyDescent="0.35">
      <c r="A3583">
        <v>3579</v>
      </c>
      <c r="B3583" t="s">
        <v>7590</v>
      </c>
      <c r="C3583" s="5">
        <v>42257</v>
      </c>
      <c r="D3583" s="6">
        <v>2015</v>
      </c>
      <c r="E3583" s="5" t="s">
        <v>111</v>
      </c>
      <c r="F3583" s="7">
        <v>10</v>
      </c>
      <c r="G3583" t="s">
        <v>35</v>
      </c>
      <c r="H3583" t="s">
        <v>25</v>
      </c>
      <c r="I3583" t="s">
        <v>2568</v>
      </c>
      <c r="J3583" t="s">
        <v>27</v>
      </c>
      <c r="K3583" t="s">
        <v>28</v>
      </c>
      <c r="L3583">
        <v>10024</v>
      </c>
      <c r="M3583" t="s">
        <v>6546</v>
      </c>
      <c r="N3583" t="s">
        <v>40</v>
      </c>
      <c r="O3583" t="s">
        <v>96</v>
      </c>
      <c r="P3583" t="s">
        <v>6547</v>
      </c>
      <c r="Q3583" s="8">
        <v>28000</v>
      </c>
      <c r="R3583">
        <v>2</v>
      </c>
      <c r="S3583" s="8">
        <f>Table3[[#This Row],[Harga]]*Table3[[#This Row],[Quantity]]</f>
        <v>56000</v>
      </c>
      <c r="T3583">
        <v>0</v>
      </c>
      <c r="U3583" s="8">
        <f>Table3[[#This Row],[Discount]]*Table3[[#This Row],[Revenue]]</f>
        <v>0</v>
      </c>
      <c r="V3583" s="8">
        <f>Table3[[#This Row],[Revenue]]-Table3[[#This Row],[Total Discount]]</f>
        <v>56000</v>
      </c>
    </row>
    <row r="3584" spans="1:22" x14ac:dyDescent="0.35">
      <c r="A3584">
        <v>3580</v>
      </c>
      <c r="B3584" t="s">
        <v>7591</v>
      </c>
      <c r="C3584" s="5">
        <v>43010</v>
      </c>
      <c r="D3584" s="6">
        <v>2017</v>
      </c>
      <c r="E3584" s="5" t="s">
        <v>44</v>
      </c>
      <c r="F3584" s="7">
        <v>2</v>
      </c>
      <c r="G3584" t="s">
        <v>67</v>
      </c>
      <c r="H3584" t="s">
        <v>25</v>
      </c>
      <c r="I3584" t="s">
        <v>2258</v>
      </c>
      <c r="J3584" t="s">
        <v>27</v>
      </c>
      <c r="K3584" t="s">
        <v>141</v>
      </c>
      <c r="L3584">
        <v>94109</v>
      </c>
      <c r="M3584" t="s">
        <v>1602</v>
      </c>
      <c r="N3584" t="s">
        <v>30</v>
      </c>
      <c r="O3584" t="s">
        <v>55</v>
      </c>
      <c r="P3584" t="s">
        <v>1603</v>
      </c>
      <c r="Q3584" s="8">
        <v>18000</v>
      </c>
      <c r="R3584">
        <v>2</v>
      </c>
      <c r="S3584" s="8">
        <f>Table3[[#This Row],[Harga]]*Table3[[#This Row],[Quantity]]</f>
        <v>36000</v>
      </c>
      <c r="T3584">
        <v>0</v>
      </c>
      <c r="U3584" s="8">
        <f>Table3[[#This Row],[Discount]]*Table3[[#This Row],[Revenue]]</f>
        <v>0</v>
      </c>
      <c r="V3584" s="8">
        <f>Table3[[#This Row],[Revenue]]-Table3[[#This Row],[Total Discount]]</f>
        <v>36000</v>
      </c>
    </row>
    <row r="3585" spans="1:22" x14ac:dyDescent="0.35">
      <c r="A3585">
        <v>3581</v>
      </c>
      <c r="B3585" t="s">
        <v>7592</v>
      </c>
      <c r="C3585" s="5">
        <v>42624</v>
      </c>
      <c r="D3585" s="6">
        <v>2016</v>
      </c>
      <c r="E3585" s="5" t="s">
        <v>111</v>
      </c>
      <c r="F3585" s="7">
        <v>11</v>
      </c>
      <c r="G3585" t="s">
        <v>67</v>
      </c>
      <c r="H3585" t="s">
        <v>139</v>
      </c>
      <c r="I3585" t="s">
        <v>146</v>
      </c>
      <c r="J3585" t="s">
        <v>37</v>
      </c>
      <c r="K3585" t="s">
        <v>38</v>
      </c>
      <c r="L3585">
        <v>85023</v>
      </c>
      <c r="M3585" t="s">
        <v>1990</v>
      </c>
      <c r="N3585" t="s">
        <v>40</v>
      </c>
      <c r="O3585" t="s">
        <v>96</v>
      </c>
      <c r="P3585" t="s">
        <v>1991</v>
      </c>
      <c r="Q3585" s="8">
        <v>4000</v>
      </c>
      <c r="R3585">
        <v>2</v>
      </c>
      <c r="S3585" s="8">
        <f>Table3[[#This Row],[Harga]]*Table3[[#This Row],[Quantity]]</f>
        <v>8000</v>
      </c>
      <c r="T3585">
        <v>0.2</v>
      </c>
      <c r="U3585" s="8">
        <f>Table3[[#This Row],[Discount]]*Table3[[#This Row],[Revenue]]</f>
        <v>1600</v>
      </c>
      <c r="V3585" s="8">
        <f>Table3[[#This Row],[Revenue]]-Table3[[#This Row],[Total Discount]]</f>
        <v>6400</v>
      </c>
    </row>
    <row r="3586" spans="1:22" x14ac:dyDescent="0.35">
      <c r="A3586">
        <v>3582</v>
      </c>
      <c r="B3586" t="s">
        <v>7593</v>
      </c>
      <c r="C3586" s="5">
        <v>42523</v>
      </c>
      <c r="D3586" s="6">
        <v>2016</v>
      </c>
      <c r="E3586" s="5" t="s">
        <v>34</v>
      </c>
      <c r="F3586" s="7">
        <v>2</v>
      </c>
      <c r="G3586" t="s">
        <v>51</v>
      </c>
      <c r="H3586" t="s">
        <v>25</v>
      </c>
      <c r="I3586" t="s">
        <v>3056</v>
      </c>
      <c r="J3586" t="s">
        <v>37</v>
      </c>
      <c r="K3586" t="s">
        <v>420</v>
      </c>
      <c r="L3586">
        <v>98115</v>
      </c>
      <c r="M3586" t="s">
        <v>7594</v>
      </c>
      <c r="N3586" t="s">
        <v>40</v>
      </c>
      <c r="O3586" t="s">
        <v>63</v>
      </c>
      <c r="P3586" t="s">
        <v>7595</v>
      </c>
      <c r="Q3586" s="8">
        <v>31000</v>
      </c>
      <c r="R3586">
        <v>3</v>
      </c>
      <c r="S3586" s="8">
        <f>Table3[[#This Row],[Harga]]*Table3[[#This Row],[Quantity]]</f>
        <v>93000</v>
      </c>
      <c r="T3586">
        <v>0</v>
      </c>
      <c r="U3586" s="8">
        <f>Table3[[#This Row],[Discount]]*Table3[[#This Row],[Revenue]]</f>
        <v>0</v>
      </c>
      <c r="V3586" s="8">
        <f>Table3[[#This Row],[Revenue]]-Table3[[#This Row],[Total Discount]]</f>
        <v>93000</v>
      </c>
    </row>
    <row r="3587" spans="1:22" x14ac:dyDescent="0.35">
      <c r="A3587">
        <v>3583</v>
      </c>
      <c r="B3587" t="s">
        <v>7596</v>
      </c>
      <c r="C3587" s="5">
        <v>43023</v>
      </c>
      <c r="D3587" s="6">
        <v>2017</v>
      </c>
      <c r="E3587" s="5" t="s">
        <v>44</v>
      </c>
      <c r="F3587" s="7">
        <v>15</v>
      </c>
      <c r="G3587" t="s">
        <v>67</v>
      </c>
      <c r="H3587" t="s">
        <v>139</v>
      </c>
      <c r="I3587" t="s">
        <v>2675</v>
      </c>
      <c r="J3587" t="s">
        <v>27</v>
      </c>
      <c r="K3587" t="s">
        <v>69</v>
      </c>
      <c r="L3587">
        <v>93010</v>
      </c>
      <c r="M3587" t="s">
        <v>7032</v>
      </c>
      <c r="N3587" t="s">
        <v>40</v>
      </c>
      <c r="O3587" t="s">
        <v>41</v>
      </c>
      <c r="P3587" t="s">
        <v>7033</v>
      </c>
      <c r="Q3587" s="8">
        <v>25000</v>
      </c>
      <c r="R3587">
        <v>3</v>
      </c>
      <c r="S3587" s="8">
        <f>Table3[[#This Row],[Harga]]*Table3[[#This Row],[Quantity]]</f>
        <v>75000</v>
      </c>
      <c r="T3587">
        <v>0</v>
      </c>
      <c r="U3587" s="8">
        <f>Table3[[#This Row],[Discount]]*Table3[[#This Row],[Revenue]]</f>
        <v>0</v>
      </c>
      <c r="V3587" s="8">
        <f>Table3[[#This Row],[Revenue]]-Table3[[#This Row],[Total Discount]]</f>
        <v>75000</v>
      </c>
    </row>
    <row r="3588" spans="1:22" x14ac:dyDescent="0.35">
      <c r="A3588">
        <v>3584</v>
      </c>
      <c r="B3588" t="s">
        <v>7597</v>
      </c>
      <c r="C3588" s="5">
        <v>42274</v>
      </c>
      <c r="D3588" s="6">
        <v>2015</v>
      </c>
      <c r="E3588" s="5" t="s">
        <v>111</v>
      </c>
      <c r="F3588" s="7">
        <v>27</v>
      </c>
      <c r="G3588" t="s">
        <v>67</v>
      </c>
      <c r="H3588" t="s">
        <v>25</v>
      </c>
      <c r="I3588" t="s">
        <v>1457</v>
      </c>
      <c r="J3588" t="s">
        <v>37</v>
      </c>
      <c r="K3588" t="s">
        <v>113</v>
      </c>
      <c r="L3588">
        <v>48205</v>
      </c>
      <c r="M3588" t="s">
        <v>3115</v>
      </c>
      <c r="N3588" t="s">
        <v>40</v>
      </c>
      <c r="O3588" t="s">
        <v>96</v>
      </c>
      <c r="P3588" t="s">
        <v>3116</v>
      </c>
      <c r="Q3588" s="8">
        <v>6000</v>
      </c>
      <c r="R3588">
        <v>5</v>
      </c>
      <c r="S3588" s="8">
        <f>Table3[[#This Row],[Harga]]*Table3[[#This Row],[Quantity]]</f>
        <v>30000</v>
      </c>
      <c r="T3588">
        <v>0</v>
      </c>
      <c r="U3588" s="8">
        <f>Table3[[#This Row],[Discount]]*Table3[[#This Row],[Revenue]]</f>
        <v>0</v>
      </c>
      <c r="V3588" s="8">
        <f>Table3[[#This Row],[Revenue]]-Table3[[#This Row],[Total Discount]]</f>
        <v>30000</v>
      </c>
    </row>
    <row r="3589" spans="1:22" x14ac:dyDescent="0.35">
      <c r="A3589">
        <v>3585</v>
      </c>
      <c r="B3589" t="s">
        <v>7598</v>
      </c>
      <c r="C3589" s="5">
        <v>42127</v>
      </c>
      <c r="D3589" s="6">
        <v>2015</v>
      </c>
      <c r="E3589" s="5" t="s">
        <v>87</v>
      </c>
      <c r="F3589" s="7">
        <v>3</v>
      </c>
      <c r="G3589" t="s">
        <v>67</v>
      </c>
      <c r="H3589" t="s">
        <v>139</v>
      </c>
      <c r="I3589" t="s">
        <v>291</v>
      </c>
      <c r="J3589" t="s">
        <v>27</v>
      </c>
      <c r="K3589" t="s">
        <v>253</v>
      </c>
      <c r="L3589">
        <v>94109</v>
      </c>
      <c r="M3589" t="s">
        <v>5011</v>
      </c>
      <c r="N3589" t="s">
        <v>40</v>
      </c>
      <c r="O3589" t="s">
        <v>96</v>
      </c>
      <c r="P3589" t="s">
        <v>5012</v>
      </c>
      <c r="Q3589" s="8">
        <v>12000</v>
      </c>
      <c r="R3589">
        <v>3</v>
      </c>
      <c r="S3589" s="8">
        <f>Table3[[#This Row],[Harga]]*Table3[[#This Row],[Quantity]]</f>
        <v>36000</v>
      </c>
      <c r="T3589">
        <v>0</v>
      </c>
      <c r="U3589" s="8">
        <f>Table3[[#This Row],[Discount]]*Table3[[#This Row],[Revenue]]</f>
        <v>0</v>
      </c>
      <c r="V3589" s="8">
        <f>Table3[[#This Row],[Revenue]]-Table3[[#This Row],[Total Discount]]</f>
        <v>36000</v>
      </c>
    </row>
    <row r="3590" spans="1:22" x14ac:dyDescent="0.35">
      <c r="A3590">
        <v>3586</v>
      </c>
      <c r="B3590" t="s">
        <v>7599</v>
      </c>
      <c r="C3590" s="5">
        <v>42744</v>
      </c>
      <c r="D3590" s="6">
        <v>2017</v>
      </c>
      <c r="E3590" s="5" t="s">
        <v>115</v>
      </c>
      <c r="F3590" s="7">
        <v>9</v>
      </c>
      <c r="G3590" t="s">
        <v>67</v>
      </c>
      <c r="H3590" t="s">
        <v>139</v>
      </c>
      <c r="I3590" t="s">
        <v>2270</v>
      </c>
      <c r="J3590" t="s">
        <v>27</v>
      </c>
      <c r="K3590" t="s">
        <v>222</v>
      </c>
      <c r="L3590">
        <v>19140</v>
      </c>
      <c r="M3590" t="s">
        <v>3016</v>
      </c>
      <c r="N3590" t="s">
        <v>40</v>
      </c>
      <c r="O3590" t="s">
        <v>71</v>
      </c>
      <c r="P3590" t="s">
        <v>3017</v>
      </c>
      <c r="Q3590" s="8">
        <v>488000</v>
      </c>
      <c r="R3590">
        <v>3</v>
      </c>
      <c r="S3590" s="8">
        <f>Table3[[#This Row],[Harga]]*Table3[[#This Row],[Quantity]]</f>
        <v>1464000</v>
      </c>
      <c r="T3590">
        <v>0.7</v>
      </c>
      <c r="U3590" s="8">
        <f>Table3[[#This Row],[Discount]]*Table3[[#This Row],[Revenue]]</f>
        <v>1024799.9999999999</v>
      </c>
      <c r="V3590" s="8">
        <f>Table3[[#This Row],[Revenue]]-Table3[[#This Row],[Total Discount]]</f>
        <v>439200.00000000012</v>
      </c>
    </row>
    <row r="3591" spans="1:22" x14ac:dyDescent="0.35">
      <c r="A3591">
        <v>3587</v>
      </c>
      <c r="B3591" t="s">
        <v>7600</v>
      </c>
      <c r="C3591" s="5">
        <v>42762</v>
      </c>
      <c r="D3591" s="6">
        <v>2017</v>
      </c>
      <c r="E3591" s="5" t="s">
        <v>115</v>
      </c>
      <c r="F3591" s="7">
        <v>27</v>
      </c>
      <c r="G3591" t="s">
        <v>116</v>
      </c>
      <c r="H3591" t="s">
        <v>25</v>
      </c>
      <c r="I3591" t="s">
        <v>3432</v>
      </c>
      <c r="J3591" t="s">
        <v>27</v>
      </c>
      <c r="K3591" t="s">
        <v>193</v>
      </c>
      <c r="L3591">
        <v>10035</v>
      </c>
      <c r="M3591" t="s">
        <v>7601</v>
      </c>
      <c r="N3591" t="s">
        <v>135</v>
      </c>
      <c r="O3591" t="s">
        <v>136</v>
      </c>
      <c r="P3591" t="s">
        <v>7602</v>
      </c>
      <c r="Q3591" s="8">
        <v>138000</v>
      </c>
      <c r="R3591">
        <v>3</v>
      </c>
      <c r="S3591" s="8">
        <f>Table3[[#This Row],[Harga]]*Table3[[#This Row],[Quantity]]</f>
        <v>414000</v>
      </c>
      <c r="T3591">
        <v>0</v>
      </c>
      <c r="U3591" s="8">
        <f>Table3[[#This Row],[Discount]]*Table3[[#This Row],[Revenue]]</f>
        <v>0</v>
      </c>
      <c r="V3591" s="8">
        <f>Table3[[#This Row],[Revenue]]-Table3[[#This Row],[Total Discount]]</f>
        <v>414000</v>
      </c>
    </row>
    <row r="3592" spans="1:22" x14ac:dyDescent="0.35">
      <c r="A3592">
        <v>3588</v>
      </c>
      <c r="B3592" t="s">
        <v>7603</v>
      </c>
      <c r="C3592" s="5">
        <v>42980</v>
      </c>
      <c r="D3592" s="6">
        <v>2017</v>
      </c>
      <c r="E3592" s="5" t="s">
        <v>111</v>
      </c>
      <c r="F3592" s="7">
        <v>2</v>
      </c>
      <c r="G3592" t="s">
        <v>35</v>
      </c>
      <c r="H3592" t="s">
        <v>131</v>
      </c>
      <c r="I3592" t="s">
        <v>2607</v>
      </c>
      <c r="J3592" t="s">
        <v>27</v>
      </c>
      <c r="K3592" t="s">
        <v>283</v>
      </c>
      <c r="L3592">
        <v>60623</v>
      </c>
      <c r="M3592" t="s">
        <v>1496</v>
      </c>
      <c r="N3592" t="s">
        <v>135</v>
      </c>
      <c r="O3592" t="s">
        <v>162</v>
      </c>
      <c r="P3592" t="s">
        <v>1497</v>
      </c>
      <c r="Q3592" s="8">
        <v>68000</v>
      </c>
      <c r="R3592">
        <v>3</v>
      </c>
      <c r="S3592" s="8">
        <f>Table3[[#This Row],[Harga]]*Table3[[#This Row],[Quantity]]</f>
        <v>204000</v>
      </c>
      <c r="T3592">
        <v>0.2</v>
      </c>
      <c r="U3592" s="8">
        <f>Table3[[#This Row],[Discount]]*Table3[[#This Row],[Revenue]]</f>
        <v>40800</v>
      </c>
      <c r="V3592" s="8">
        <f>Table3[[#This Row],[Revenue]]-Table3[[#This Row],[Total Discount]]</f>
        <v>163200</v>
      </c>
    </row>
    <row r="3593" spans="1:22" x14ac:dyDescent="0.35">
      <c r="A3593">
        <v>3589</v>
      </c>
      <c r="B3593" t="s">
        <v>7604</v>
      </c>
      <c r="C3593" s="5">
        <v>42565</v>
      </c>
      <c r="D3593" s="6">
        <v>2016</v>
      </c>
      <c r="E3593" s="5" t="s">
        <v>104</v>
      </c>
      <c r="F3593" s="7">
        <v>14</v>
      </c>
      <c r="G3593" t="s">
        <v>67</v>
      </c>
      <c r="H3593" t="s">
        <v>25</v>
      </c>
      <c r="I3593" t="s">
        <v>881</v>
      </c>
      <c r="J3593" t="s">
        <v>27</v>
      </c>
      <c r="K3593" t="s">
        <v>227</v>
      </c>
      <c r="L3593">
        <v>94122</v>
      </c>
      <c r="M3593" t="s">
        <v>147</v>
      </c>
      <c r="N3593" t="s">
        <v>135</v>
      </c>
      <c r="O3593" t="s">
        <v>136</v>
      </c>
      <c r="P3593" t="s">
        <v>148</v>
      </c>
      <c r="Q3593" s="8">
        <v>148000</v>
      </c>
      <c r="R3593">
        <v>3</v>
      </c>
      <c r="S3593" s="8">
        <f>Table3[[#This Row],[Harga]]*Table3[[#This Row],[Quantity]]</f>
        <v>444000</v>
      </c>
      <c r="T3593">
        <v>0.2</v>
      </c>
      <c r="U3593" s="8">
        <f>Table3[[#This Row],[Discount]]*Table3[[#This Row],[Revenue]]</f>
        <v>88800</v>
      </c>
      <c r="V3593" s="8">
        <f>Table3[[#This Row],[Revenue]]-Table3[[#This Row],[Total Discount]]</f>
        <v>355200</v>
      </c>
    </row>
    <row r="3594" spans="1:22" x14ac:dyDescent="0.35">
      <c r="A3594">
        <v>3590</v>
      </c>
      <c r="B3594" t="s">
        <v>7605</v>
      </c>
      <c r="C3594" s="5">
        <v>42790</v>
      </c>
      <c r="D3594" s="6">
        <v>2017</v>
      </c>
      <c r="E3594" s="5" t="s">
        <v>344</v>
      </c>
      <c r="F3594" s="7">
        <v>24</v>
      </c>
      <c r="G3594" t="s">
        <v>51</v>
      </c>
      <c r="H3594" t="s">
        <v>105</v>
      </c>
      <c r="I3594" t="s">
        <v>155</v>
      </c>
      <c r="J3594" t="s">
        <v>37</v>
      </c>
      <c r="K3594" t="s">
        <v>248</v>
      </c>
      <c r="L3594">
        <v>19134</v>
      </c>
      <c r="M3594" t="s">
        <v>2528</v>
      </c>
      <c r="N3594" t="s">
        <v>40</v>
      </c>
      <c r="O3594" t="s">
        <v>63</v>
      </c>
      <c r="P3594" t="s">
        <v>2529</v>
      </c>
      <c r="Q3594" s="8">
        <v>75000</v>
      </c>
      <c r="R3594">
        <v>5</v>
      </c>
      <c r="S3594" s="8">
        <f>Table3[[#This Row],[Harga]]*Table3[[#This Row],[Quantity]]</f>
        <v>375000</v>
      </c>
      <c r="T3594">
        <v>0.2</v>
      </c>
      <c r="U3594" s="8">
        <f>Table3[[#This Row],[Discount]]*Table3[[#This Row],[Revenue]]</f>
        <v>75000</v>
      </c>
      <c r="V3594" s="8">
        <f>Table3[[#This Row],[Revenue]]-Table3[[#This Row],[Total Discount]]</f>
        <v>300000</v>
      </c>
    </row>
    <row r="3595" spans="1:22" x14ac:dyDescent="0.35">
      <c r="A3595">
        <v>3591</v>
      </c>
      <c r="B3595" t="s">
        <v>7606</v>
      </c>
      <c r="C3595" s="5">
        <v>41840</v>
      </c>
      <c r="D3595" s="6">
        <v>2014</v>
      </c>
      <c r="E3595" s="5" t="s">
        <v>104</v>
      </c>
      <c r="F3595" s="7">
        <v>20</v>
      </c>
      <c r="G3595" t="s">
        <v>67</v>
      </c>
      <c r="H3595" t="s">
        <v>139</v>
      </c>
      <c r="I3595" t="s">
        <v>5489</v>
      </c>
      <c r="J3595" t="s">
        <v>27</v>
      </c>
      <c r="K3595" t="s">
        <v>188</v>
      </c>
      <c r="L3595">
        <v>94122</v>
      </c>
      <c r="M3595" t="s">
        <v>967</v>
      </c>
      <c r="N3595" t="s">
        <v>40</v>
      </c>
      <c r="O3595" t="s">
        <v>71</v>
      </c>
      <c r="P3595" t="s">
        <v>968</v>
      </c>
      <c r="Q3595" s="8">
        <v>120000</v>
      </c>
      <c r="R3595">
        <v>6</v>
      </c>
      <c r="S3595" s="8">
        <f>Table3[[#This Row],[Harga]]*Table3[[#This Row],[Quantity]]</f>
        <v>720000</v>
      </c>
      <c r="T3595">
        <v>0.2</v>
      </c>
      <c r="U3595" s="8">
        <f>Table3[[#This Row],[Discount]]*Table3[[#This Row],[Revenue]]</f>
        <v>144000</v>
      </c>
      <c r="V3595" s="8">
        <f>Table3[[#This Row],[Revenue]]-Table3[[#This Row],[Total Discount]]</f>
        <v>576000</v>
      </c>
    </row>
    <row r="3596" spans="1:22" x14ac:dyDescent="0.35">
      <c r="A3596">
        <v>3592</v>
      </c>
      <c r="B3596" t="s">
        <v>7607</v>
      </c>
      <c r="C3596" s="5">
        <v>42807</v>
      </c>
      <c r="D3596" s="6">
        <v>2017</v>
      </c>
      <c r="E3596" s="5" t="s">
        <v>159</v>
      </c>
      <c r="F3596" s="7">
        <v>13</v>
      </c>
      <c r="G3596" t="s">
        <v>67</v>
      </c>
      <c r="H3596" t="s">
        <v>139</v>
      </c>
      <c r="I3596" t="s">
        <v>3687</v>
      </c>
      <c r="J3596" t="s">
        <v>27</v>
      </c>
      <c r="K3596" t="s">
        <v>283</v>
      </c>
      <c r="L3596">
        <v>6824</v>
      </c>
      <c r="M3596" t="s">
        <v>3336</v>
      </c>
      <c r="N3596" t="s">
        <v>40</v>
      </c>
      <c r="O3596" t="s">
        <v>71</v>
      </c>
      <c r="P3596" t="s">
        <v>3337</v>
      </c>
      <c r="Q3596" s="8">
        <v>10000</v>
      </c>
      <c r="R3596">
        <v>2</v>
      </c>
      <c r="S3596" s="8">
        <f>Table3[[#This Row],[Harga]]*Table3[[#This Row],[Quantity]]</f>
        <v>20000</v>
      </c>
      <c r="T3596">
        <v>0</v>
      </c>
      <c r="U3596" s="8">
        <f>Table3[[#This Row],[Discount]]*Table3[[#This Row],[Revenue]]</f>
        <v>0</v>
      </c>
      <c r="V3596" s="8">
        <f>Table3[[#This Row],[Revenue]]-Table3[[#This Row],[Total Discount]]</f>
        <v>20000</v>
      </c>
    </row>
    <row r="3597" spans="1:22" x14ac:dyDescent="0.35">
      <c r="A3597">
        <v>3593</v>
      </c>
      <c r="B3597" t="s">
        <v>7608</v>
      </c>
      <c r="C3597" s="5">
        <v>42437</v>
      </c>
      <c r="D3597" s="6">
        <v>2016</v>
      </c>
      <c r="E3597" s="5" t="s">
        <v>159</v>
      </c>
      <c r="F3597" s="7">
        <v>8</v>
      </c>
      <c r="G3597" t="s">
        <v>35</v>
      </c>
      <c r="H3597" t="s">
        <v>25</v>
      </c>
      <c r="I3597" t="s">
        <v>4271</v>
      </c>
      <c r="J3597" t="s">
        <v>27</v>
      </c>
      <c r="K3597" t="s">
        <v>236</v>
      </c>
      <c r="L3597">
        <v>10011</v>
      </c>
      <c r="M3597" t="s">
        <v>841</v>
      </c>
      <c r="N3597" t="s">
        <v>30</v>
      </c>
      <c r="O3597" t="s">
        <v>55</v>
      </c>
      <c r="P3597" t="s">
        <v>842</v>
      </c>
      <c r="Q3597" s="8">
        <v>29000</v>
      </c>
      <c r="R3597">
        <v>8</v>
      </c>
      <c r="S3597" s="8">
        <f>Table3[[#This Row],[Harga]]*Table3[[#This Row],[Quantity]]</f>
        <v>232000</v>
      </c>
      <c r="T3597">
        <v>0</v>
      </c>
      <c r="U3597" s="8">
        <f>Table3[[#This Row],[Discount]]*Table3[[#This Row],[Revenue]]</f>
        <v>0</v>
      </c>
      <c r="V3597" s="8">
        <f>Table3[[#This Row],[Revenue]]-Table3[[#This Row],[Total Discount]]</f>
        <v>232000</v>
      </c>
    </row>
    <row r="3598" spans="1:22" x14ac:dyDescent="0.35">
      <c r="A3598">
        <v>3594</v>
      </c>
      <c r="B3598" t="s">
        <v>7609</v>
      </c>
      <c r="C3598" s="5">
        <v>41980</v>
      </c>
      <c r="D3598" s="6">
        <v>2014</v>
      </c>
      <c r="E3598" s="5" t="s">
        <v>66</v>
      </c>
      <c r="F3598" s="7">
        <v>7</v>
      </c>
      <c r="G3598" t="s">
        <v>67</v>
      </c>
      <c r="H3598" t="s">
        <v>25</v>
      </c>
      <c r="I3598" t="s">
        <v>1087</v>
      </c>
      <c r="J3598" t="s">
        <v>27</v>
      </c>
      <c r="K3598" t="s">
        <v>227</v>
      </c>
      <c r="L3598">
        <v>90049</v>
      </c>
      <c r="M3598" t="s">
        <v>1476</v>
      </c>
      <c r="N3598" t="s">
        <v>40</v>
      </c>
      <c r="O3598" t="s">
        <v>96</v>
      </c>
      <c r="P3598" t="s">
        <v>1477</v>
      </c>
      <c r="Q3598" s="8">
        <v>12000</v>
      </c>
      <c r="R3598">
        <v>3</v>
      </c>
      <c r="S3598" s="8">
        <f>Table3[[#This Row],[Harga]]*Table3[[#This Row],[Quantity]]</f>
        <v>36000</v>
      </c>
      <c r="T3598">
        <v>0</v>
      </c>
      <c r="U3598" s="8">
        <f>Table3[[#This Row],[Discount]]*Table3[[#This Row],[Revenue]]</f>
        <v>0</v>
      </c>
      <c r="V3598" s="8">
        <f>Table3[[#This Row],[Revenue]]-Table3[[#This Row],[Total Discount]]</f>
        <v>36000</v>
      </c>
    </row>
    <row r="3599" spans="1:22" x14ac:dyDescent="0.35">
      <c r="A3599">
        <v>3595</v>
      </c>
      <c r="B3599" t="s">
        <v>7610</v>
      </c>
      <c r="C3599" s="5">
        <v>42561</v>
      </c>
      <c r="D3599" s="6">
        <v>2016</v>
      </c>
      <c r="E3599" s="5" t="s">
        <v>104</v>
      </c>
      <c r="F3599" s="7">
        <v>10</v>
      </c>
      <c r="G3599" t="s">
        <v>51</v>
      </c>
      <c r="H3599" t="s">
        <v>139</v>
      </c>
      <c r="I3599" t="s">
        <v>523</v>
      </c>
      <c r="J3599" t="s">
        <v>37</v>
      </c>
      <c r="K3599" t="s">
        <v>69</v>
      </c>
      <c r="L3599">
        <v>19143</v>
      </c>
      <c r="M3599" t="s">
        <v>7611</v>
      </c>
      <c r="N3599" t="s">
        <v>135</v>
      </c>
      <c r="O3599" t="s">
        <v>567</v>
      </c>
      <c r="P3599" t="s">
        <v>7612</v>
      </c>
      <c r="Q3599" s="8">
        <v>342000</v>
      </c>
      <c r="R3599">
        <v>3</v>
      </c>
      <c r="S3599" s="8">
        <f>Table3[[#This Row],[Harga]]*Table3[[#This Row],[Quantity]]</f>
        <v>1026000</v>
      </c>
      <c r="T3599">
        <v>0.7</v>
      </c>
      <c r="U3599" s="8">
        <f>Table3[[#This Row],[Discount]]*Table3[[#This Row],[Revenue]]</f>
        <v>718200</v>
      </c>
      <c r="V3599" s="8">
        <f>Table3[[#This Row],[Revenue]]-Table3[[#This Row],[Total Discount]]</f>
        <v>307800</v>
      </c>
    </row>
    <row r="3600" spans="1:22" x14ac:dyDescent="0.35">
      <c r="A3600">
        <v>3596</v>
      </c>
      <c r="B3600" t="s">
        <v>7613</v>
      </c>
      <c r="C3600" s="5">
        <v>42728</v>
      </c>
      <c r="D3600" s="6">
        <v>2016</v>
      </c>
      <c r="E3600" s="5" t="s">
        <v>66</v>
      </c>
      <c r="F3600" s="7">
        <v>24</v>
      </c>
      <c r="G3600" t="s">
        <v>67</v>
      </c>
      <c r="H3600" t="s">
        <v>139</v>
      </c>
      <c r="I3600" t="s">
        <v>1204</v>
      </c>
      <c r="J3600" t="s">
        <v>27</v>
      </c>
      <c r="K3600" t="s">
        <v>193</v>
      </c>
      <c r="L3600">
        <v>95123</v>
      </c>
      <c r="M3600" t="s">
        <v>4226</v>
      </c>
      <c r="N3600" t="s">
        <v>30</v>
      </c>
      <c r="O3600" t="s">
        <v>55</v>
      </c>
      <c r="P3600" t="s">
        <v>4227</v>
      </c>
      <c r="Q3600" s="8">
        <v>19000</v>
      </c>
      <c r="R3600">
        <v>7</v>
      </c>
      <c r="S3600" s="8">
        <f>Table3[[#This Row],[Harga]]*Table3[[#This Row],[Quantity]]</f>
        <v>133000</v>
      </c>
      <c r="T3600">
        <v>0</v>
      </c>
      <c r="U3600" s="8">
        <f>Table3[[#This Row],[Discount]]*Table3[[#This Row],[Revenue]]</f>
        <v>0</v>
      </c>
      <c r="V3600" s="8">
        <f>Table3[[#This Row],[Revenue]]-Table3[[#This Row],[Total Discount]]</f>
        <v>133000</v>
      </c>
    </row>
    <row r="3601" spans="1:22" x14ac:dyDescent="0.35">
      <c r="A3601">
        <v>3597</v>
      </c>
      <c r="B3601" t="s">
        <v>7614</v>
      </c>
      <c r="C3601" s="5">
        <v>42848</v>
      </c>
      <c r="D3601" s="6">
        <v>2017</v>
      </c>
      <c r="E3601" s="5" t="s">
        <v>58</v>
      </c>
      <c r="F3601" s="7">
        <v>23</v>
      </c>
      <c r="G3601" t="s">
        <v>67</v>
      </c>
      <c r="H3601" t="s">
        <v>25</v>
      </c>
      <c r="I3601" t="s">
        <v>1341</v>
      </c>
      <c r="J3601" t="s">
        <v>27</v>
      </c>
      <c r="K3601" t="s">
        <v>227</v>
      </c>
      <c r="L3601">
        <v>91104</v>
      </c>
      <c r="M3601" t="s">
        <v>4644</v>
      </c>
      <c r="N3601" t="s">
        <v>30</v>
      </c>
      <c r="O3601" t="s">
        <v>55</v>
      </c>
      <c r="P3601" t="s">
        <v>4645</v>
      </c>
      <c r="Q3601" s="8">
        <v>29000</v>
      </c>
      <c r="R3601">
        <v>7</v>
      </c>
      <c r="S3601" s="8">
        <f>Table3[[#This Row],[Harga]]*Table3[[#This Row],[Quantity]]</f>
        <v>203000</v>
      </c>
      <c r="T3601">
        <v>0</v>
      </c>
      <c r="U3601" s="8">
        <f>Table3[[#This Row],[Discount]]*Table3[[#This Row],[Revenue]]</f>
        <v>0</v>
      </c>
      <c r="V3601" s="8">
        <f>Table3[[#This Row],[Revenue]]-Table3[[#This Row],[Total Discount]]</f>
        <v>203000</v>
      </c>
    </row>
    <row r="3602" spans="1:22" x14ac:dyDescent="0.35">
      <c r="A3602">
        <v>3598</v>
      </c>
      <c r="B3602" t="s">
        <v>7615</v>
      </c>
      <c r="C3602" s="5">
        <v>42964</v>
      </c>
      <c r="D3602" s="6">
        <v>2017</v>
      </c>
      <c r="E3602" s="5" t="s">
        <v>93</v>
      </c>
      <c r="F3602" s="7">
        <v>17</v>
      </c>
      <c r="G3602" t="s">
        <v>51</v>
      </c>
      <c r="H3602" t="s">
        <v>25</v>
      </c>
      <c r="I3602" t="s">
        <v>3464</v>
      </c>
      <c r="J3602" t="s">
        <v>27</v>
      </c>
      <c r="K3602" t="s">
        <v>227</v>
      </c>
      <c r="L3602">
        <v>19134</v>
      </c>
      <c r="M3602" t="s">
        <v>1056</v>
      </c>
      <c r="N3602" t="s">
        <v>30</v>
      </c>
      <c r="O3602" t="s">
        <v>108</v>
      </c>
      <c r="P3602" t="s">
        <v>1057</v>
      </c>
      <c r="Q3602" s="8">
        <v>1122000</v>
      </c>
      <c r="R3602">
        <v>9</v>
      </c>
      <c r="S3602" s="8">
        <f>Table3[[#This Row],[Harga]]*Table3[[#This Row],[Quantity]]</f>
        <v>10098000</v>
      </c>
      <c r="T3602">
        <v>0.3</v>
      </c>
      <c r="U3602" s="8">
        <f>Table3[[#This Row],[Discount]]*Table3[[#This Row],[Revenue]]</f>
        <v>3029400</v>
      </c>
      <c r="V3602" s="8">
        <f>Table3[[#This Row],[Revenue]]-Table3[[#This Row],[Total Discount]]</f>
        <v>7068600</v>
      </c>
    </row>
    <row r="3603" spans="1:22" x14ac:dyDescent="0.35">
      <c r="A3603">
        <v>3599</v>
      </c>
      <c r="B3603" t="s">
        <v>7616</v>
      </c>
      <c r="C3603" s="5">
        <v>42877</v>
      </c>
      <c r="D3603" s="6">
        <v>2017</v>
      </c>
      <c r="E3603" s="5" t="s">
        <v>87</v>
      </c>
      <c r="F3603" s="7">
        <v>22</v>
      </c>
      <c r="G3603" t="s">
        <v>24</v>
      </c>
      <c r="H3603" t="s">
        <v>25</v>
      </c>
      <c r="I3603" t="s">
        <v>1019</v>
      </c>
      <c r="J3603" t="s">
        <v>27</v>
      </c>
      <c r="K3603" t="s">
        <v>369</v>
      </c>
      <c r="L3603">
        <v>90049</v>
      </c>
      <c r="M3603" t="s">
        <v>5540</v>
      </c>
      <c r="N3603" t="s">
        <v>40</v>
      </c>
      <c r="O3603" t="s">
        <v>96</v>
      </c>
      <c r="P3603" t="s">
        <v>5541</v>
      </c>
      <c r="Q3603" s="8">
        <v>12000</v>
      </c>
      <c r="R3603">
        <v>7</v>
      </c>
      <c r="S3603" s="8">
        <f>Table3[[#This Row],[Harga]]*Table3[[#This Row],[Quantity]]</f>
        <v>84000</v>
      </c>
      <c r="T3603">
        <v>0</v>
      </c>
      <c r="U3603" s="8">
        <f>Table3[[#This Row],[Discount]]*Table3[[#This Row],[Revenue]]</f>
        <v>0</v>
      </c>
      <c r="V3603" s="8">
        <f>Table3[[#This Row],[Revenue]]-Table3[[#This Row],[Total Discount]]</f>
        <v>84000</v>
      </c>
    </row>
    <row r="3604" spans="1:22" x14ac:dyDescent="0.35">
      <c r="A3604">
        <v>3600</v>
      </c>
      <c r="B3604" t="s">
        <v>7617</v>
      </c>
      <c r="C3604" s="5">
        <v>42775</v>
      </c>
      <c r="D3604" s="6">
        <v>2017</v>
      </c>
      <c r="E3604" s="5" t="s">
        <v>344</v>
      </c>
      <c r="F3604" s="7">
        <v>9</v>
      </c>
      <c r="G3604" t="s">
        <v>67</v>
      </c>
      <c r="H3604" t="s">
        <v>139</v>
      </c>
      <c r="I3604" t="s">
        <v>3886</v>
      </c>
      <c r="J3604" t="s">
        <v>27</v>
      </c>
      <c r="K3604" t="s">
        <v>193</v>
      </c>
      <c r="L3604">
        <v>90032</v>
      </c>
      <c r="M3604" t="s">
        <v>2592</v>
      </c>
      <c r="N3604" t="s">
        <v>40</v>
      </c>
      <c r="O3604" t="s">
        <v>84</v>
      </c>
      <c r="P3604" t="s">
        <v>2593</v>
      </c>
      <c r="Q3604" s="8">
        <v>355000</v>
      </c>
      <c r="R3604">
        <v>5</v>
      </c>
      <c r="S3604" s="8">
        <f>Table3[[#This Row],[Harga]]*Table3[[#This Row],[Quantity]]</f>
        <v>1775000</v>
      </c>
      <c r="T3604">
        <v>0</v>
      </c>
      <c r="U3604" s="8">
        <f>Table3[[#This Row],[Discount]]*Table3[[#This Row],[Revenue]]</f>
        <v>0</v>
      </c>
      <c r="V3604" s="8">
        <f>Table3[[#This Row],[Revenue]]-Table3[[#This Row],[Total Discount]]</f>
        <v>1775000</v>
      </c>
    </row>
    <row r="3605" spans="1:22" x14ac:dyDescent="0.35">
      <c r="A3605">
        <v>3601</v>
      </c>
      <c r="B3605" t="s">
        <v>7618</v>
      </c>
      <c r="C3605" s="5">
        <v>41701</v>
      </c>
      <c r="D3605" s="6">
        <v>2014</v>
      </c>
      <c r="E3605" s="5" t="s">
        <v>159</v>
      </c>
      <c r="F3605" s="7">
        <v>3</v>
      </c>
      <c r="G3605" t="s">
        <v>24</v>
      </c>
      <c r="H3605" t="s">
        <v>25</v>
      </c>
      <c r="I3605" t="s">
        <v>1605</v>
      </c>
      <c r="J3605" t="s">
        <v>37</v>
      </c>
      <c r="K3605" t="s">
        <v>28</v>
      </c>
      <c r="L3605">
        <v>43229</v>
      </c>
      <c r="M3605" t="s">
        <v>6225</v>
      </c>
      <c r="N3605" t="s">
        <v>40</v>
      </c>
      <c r="O3605" t="s">
        <v>41</v>
      </c>
      <c r="P3605" t="s">
        <v>6226</v>
      </c>
      <c r="Q3605" s="8">
        <v>51000</v>
      </c>
      <c r="R3605">
        <v>3</v>
      </c>
      <c r="S3605" s="8">
        <f>Table3[[#This Row],[Harga]]*Table3[[#This Row],[Quantity]]</f>
        <v>153000</v>
      </c>
      <c r="T3605">
        <v>0.2</v>
      </c>
      <c r="U3605" s="8">
        <f>Table3[[#This Row],[Discount]]*Table3[[#This Row],[Revenue]]</f>
        <v>30600</v>
      </c>
      <c r="V3605" s="8">
        <f>Table3[[#This Row],[Revenue]]-Table3[[#This Row],[Total Discount]]</f>
        <v>122400</v>
      </c>
    </row>
    <row r="3606" spans="1:22" x14ac:dyDescent="0.35">
      <c r="A3606">
        <v>3602</v>
      </c>
      <c r="B3606" t="s">
        <v>7619</v>
      </c>
      <c r="C3606" s="5">
        <v>42159</v>
      </c>
      <c r="D3606" s="6">
        <v>2015</v>
      </c>
      <c r="E3606" s="5" t="s">
        <v>34</v>
      </c>
      <c r="F3606" s="7">
        <v>4</v>
      </c>
      <c r="G3606" t="s">
        <v>24</v>
      </c>
      <c r="H3606" t="s">
        <v>131</v>
      </c>
      <c r="I3606" t="s">
        <v>4225</v>
      </c>
      <c r="J3606" t="s">
        <v>27</v>
      </c>
      <c r="K3606" t="s">
        <v>166</v>
      </c>
      <c r="L3606">
        <v>90008</v>
      </c>
      <c r="M3606" t="s">
        <v>7620</v>
      </c>
      <c r="N3606" t="s">
        <v>135</v>
      </c>
      <c r="O3606" t="s">
        <v>162</v>
      </c>
      <c r="P3606" t="s">
        <v>7621</v>
      </c>
      <c r="Q3606" s="8">
        <v>120000</v>
      </c>
      <c r="R3606">
        <v>2</v>
      </c>
      <c r="S3606" s="8">
        <f>Table3[[#This Row],[Harga]]*Table3[[#This Row],[Quantity]]</f>
        <v>240000</v>
      </c>
      <c r="T3606">
        <v>0</v>
      </c>
      <c r="U3606" s="8">
        <f>Table3[[#This Row],[Discount]]*Table3[[#This Row],[Revenue]]</f>
        <v>0</v>
      </c>
      <c r="V3606" s="8">
        <f>Table3[[#This Row],[Revenue]]-Table3[[#This Row],[Total Discount]]</f>
        <v>240000</v>
      </c>
    </row>
    <row r="3607" spans="1:22" x14ac:dyDescent="0.35">
      <c r="A3607">
        <v>3603</v>
      </c>
      <c r="B3607" t="s">
        <v>7622</v>
      </c>
      <c r="C3607" s="5">
        <v>42609</v>
      </c>
      <c r="D3607" s="6">
        <v>2016</v>
      </c>
      <c r="E3607" s="5" t="s">
        <v>93</v>
      </c>
      <c r="F3607" s="7">
        <v>27</v>
      </c>
      <c r="G3607" t="s">
        <v>67</v>
      </c>
      <c r="H3607" t="s">
        <v>139</v>
      </c>
      <c r="I3607" t="s">
        <v>3530</v>
      </c>
      <c r="J3607" t="s">
        <v>37</v>
      </c>
      <c r="K3607" t="s">
        <v>166</v>
      </c>
      <c r="L3607">
        <v>33021</v>
      </c>
      <c r="M3607" t="s">
        <v>7623</v>
      </c>
      <c r="N3607" t="s">
        <v>40</v>
      </c>
      <c r="O3607" t="s">
        <v>41</v>
      </c>
      <c r="P3607" t="s">
        <v>7624</v>
      </c>
      <c r="Q3607" s="8">
        <v>10000</v>
      </c>
      <c r="R3607">
        <v>4</v>
      </c>
      <c r="S3607" s="8">
        <f>Table3[[#This Row],[Harga]]*Table3[[#This Row],[Quantity]]</f>
        <v>40000</v>
      </c>
      <c r="T3607">
        <v>0.2</v>
      </c>
      <c r="U3607" s="8">
        <f>Table3[[#This Row],[Discount]]*Table3[[#This Row],[Revenue]]</f>
        <v>8000</v>
      </c>
      <c r="V3607" s="8">
        <f>Table3[[#This Row],[Revenue]]-Table3[[#This Row],[Total Discount]]</f>
        <v>32000</v>
      </c>
    </row>
    <row r="3608" spans="1:22" x14ac:dyDescent="0.35">
      <c r="A3608">
        <v>3604</v>
      </c>
      <c r="B3608" t="s">
        <v>7625</v>
      </c>
      <c r="C3608" s="5">
        <v>42625</v>
      </c>
      <c r="D3608" s="6">
        <v>2016</v>
      </c>
      <c r="E3608" s="5" t="s">
        <v>111</v>
      </c>
      <c r="F3608" s="7">
        <v>12</v>
      </c>
      <c r="G3608" t="s">
        <v>67</v>
      </c>
      <c r="H3608" t="s">
        <v>25</v>
      </c>
      <c r="I3608" t="s">
        <v>1337</v>
      </c>
      <c r="J3608" t="s">
        <v>37</v>
      </c>
      <c r="K3608" t="s">
        <v>53</v>
      </c>
      <c r="L3608">
        <v>48066</v>
      </c>
      <c r="M3608" t="s">
        <v>3397</v>
      </c>
      <c r="N3608" t="s">
        <v>40</v>
      </c>
      <c r="O3608" t="s">
        <v>63</v>
      </c>
      <c r="P3608" t="s">
        <v>3398</v>
      </c>
      <c r="Q3608" s="8">
        <v>55000</v>
      </c>
      <c r="R3608">
        <v>3</v>
      </c>
      <c r="S3608" s="8">
        <f>Table3[[#This Row],[Harga]]*Table3[[#This Row],[Quantity]]</f>
        <v>165000</v>
      </c>
      <c r="T3608">
        <v>0</v>
      </c>
      <c r="U3608" s="8">
        <f>Table3[[#This Row],[Discount]]*Table3[[#This Row],[Revenue]]</f>
        <v>0</v>
      </c>
      <c r="V3608" s="8">
        <f>Table3[[#This Row],[Revenue]]-Table3[[#This Row],[Total Discount]]</f>
        <v>165000</v>
      </c>
    </row>
    <row r="3609" spans="1:22" x14ac:dyDescent="0.35">
      <c r="A3609">
        <v>3605</v>
      </c>
      <c r="B3609" t="s">
        <v>7626</v>
      </c>
      <c r="C3609" s="5">
        <v>42520</v>
      </c>
      <c r="D3609" s="6">
        <v>2016</v>
      </c>
      <c r="E3609" s="5" t="s">
        <v>87</v>
      </c>
      <c r="F3609" s="7">
        <v>30</v>
      </c>
      <c r="G3609" t="s">
        <v>35</v>
      </c>
      <c r="H3609" t="s">
        <v>131</v>
      </c>
      <c r="I3609" t="s">
        <v>4248</v>
      </c>
      <c r="J3609" t="s">
        <v>75</v>
      </c>
      <c r="K3609" t="s">
        <v>545</v>
      </c>
      <c r="L3609">
        <v>54880</v>
      </c>
      <c r="M3609" t="s">
        <v>425</v>
      </c>
      <c r="N3609" t="s">
        <v>40</v>
      </c>
      <c r="O3609" t="s">
        <v>78</v>
      </c>
      <c r="P3609" t="s">
        <v>426</v>
      </c>
      <c r="Q3609" s="8">
        <v>98000</v>
      </c>
      <c r="R3609">
        <v>3</v>
      </c>
      <c r="S3609" s="8">
        <f>Table3[[#This Row],[Harga]]*Table3[[#This Row],[Quantity]]</f>
        <v>294000</v>
      </c>
      <c r="T3609">
        <v>0</v>
      </c>
      <c r="U3609" s="8">
        <f>Table3[[#This Row],[Discount]]*Table3[[#This Row],[Revenue]]</f>
        <v>0</v>
      </c>
      <c r="V3609" s="8">
        <f>Table3[[#This Row],[Revenue]]-Table3[[#This Row],[Total Discount]]</f>
        <v>294000</v>
      </c>
    </row>
    <row r="3610" spans="1:22" x14ac:dyDescent="0.35">
      <c r="A3610">
        <v>3606</v>
      </c>
      <c r="B3610" t="s">
        <v>7627</v>
      </c>
      <c r="C3610" s="5">
        <v>42896</v>
      </c>
      <c r="D3610" s="6">
        <v>2017</v>
      </c>
      <c r="E3610" s="5" t="s">
        <v>34</v>
      </c>
      <c r="F3610" s="7">
        <v>10</v>
      </c>
      <c r="G3610" t="s">
        <v>51</v>
      </c>
      <c r="H3610" t="s">
        <v>25</v>
      </c>
      <c r="I3610" t="s">
        <v>2225</v>
      </c>
      <c r="J3610" t="s">
        <v>37</v>
      </c>
      <c r="K3610" t="s">
        <v>46</v>
      </c>
      <c r="L3610">
        <v>91360</v>
      </c>
      <c r="M3610" t="s">
        <v>6751</v>
      </c>
      <c r="N3610" t="s">
        <v>40</v>
      </c>
      <c r="O3610" t="s">
        <v>96</v>
      </c>
      <c r="P3610" t="s">
        <v>6752</v>
      </c>
      <c r="Q3610" s="8">
        <v>11000</v>
      </c>
      <c r="R3610">
        <v>7</v>
      </c>
      <c r="S3610" s="8">
        <f>Table3[[#This Row],[Harga]]*Table3[[#This Row],[Quantity]]</f>
        <v>77000</v>
      </c>
      <c r="T3610">
        <v>0</v>
      </c>
      <c r="U3610" s="8">
        <f>Table3[[#This Row],[Discount]]*Table3[[#This Row],[Revenue]]</f>
        <v>0</v>
      </c>
      <c r="V3610" s="8">
        <f>Table3[[#This Row],[Revenue]]-Table3[[#This Row],[Total Discount]]</f>
        <v>77000</v>
      </c>
    </row>
    <row r="3611" spans="1:22" x14ac:dyDescent="0.35">
      <c r="A3611">
        <v>3607</v>
      </c>
      <c r="B3611" t="s">
        <v>7628</v>
      </c>
      <c r="C3611" s="5">
        <v>43030</v>
      </c>
      <c r="D3611" s="6">
        <v>2017</v>
      </c>
      <c r="E3611" s="5" t="s">
        <v>44</v>
      </c>
      <c r="F3611" s="7">
        <v>22</v>
      </c>
      <c r="G3611" t="s">
        <v>51</v>
      </c>
      <c r="H3611" t="s">
        <v>139</v>
      </c>
      <c r="I3611" t="s">
        <v>2656</v>
      </c>
      <c r="J3611" t="s">
        <v>37</v>
      </c>
      <c r="K3611" t="s">
        <v>253</v>
      </c>
      <c r="L3611">
        <v>19134</v>
      </c>
      <c r="M3611" t="s">
        <v>2328</v>
      </c>
      <c r="N3611" t="s">
        <v>135</v>
      </c>
      <c r="O3611" t="s">
        <v>136</v>
      </c>
      <c r="P3611" t="s">
        <v>2329</v>
      </c>
      <c r="Q3611" s="8">
        <v>22000</v>
      </c>
      <c r="R3611">
        <v>5</v>
      </c>
      <c r="S3611" s="8">
        <f>Table3[[#This Row],[Harga]]*Table3[[#This Row],[Quantity]]</f>
        <v>110000</v>
      </c>
      <c r="T3611">
        <v>0.4</v>
      </c>
      <c r="U3611" s="8">
        <f>Table3[[#This Row],[Discount]]*Table3[[#This Row],[Revenue]]</f>
        <v>44000</v>
      </c>
      <c r="V3611" s="8">
        <f>Table3[[#This Row],[Revenue]]-Table3[[#This Row],[Total Discount]]</f>
        <v>66000</v>
      </c>
    </row>
    <row r="3612" spans="1:22" x14ac:dyDescent="0.35">
      <c r="A3612">
        <v>3608</v>
      </c>
      <c r="B3612" t="s">
        <v>7629</v>
      </c>
      <c r="C3612" s="5">
        <v>42899</v>
      </c>
      <c r="D3612" s="6">
        <v>2017</v>
      </c>
      <c r="E3612" s="5" t="s">
        <v>34</v>
      </c>
      <c r="F3612" s="7">
        <v>13</v>
      </c>
      <c r="G3612" t="s">
        <v>51</v>
      </c>
      <c r="H3612" t="s">
        <v>25</v>
      </c>
      <c r="I3612" t="s">
        <v>247</v>
      </c>
      <c r="J3612" t="s">
        <v>27</v>
      </c>
      <c r="K3612" t="s">
        <v>354</v>
      </c>
      <c r="L3612">
        <v>22153</v>
      </c>
      <c r="M3612" t="s">
        <v>4461</v>
      </c>
      <c r="N3612" t="s">
        <v>40</v>
      </c>
      <c r="O3612" t="s">
        <v>96</v>
      </c>
      <c r="P3612" t="s">
        <v>4462</v>
      </c>
      <c r="Q3612" s="8">
        <v>182000</v>
      </c>
      <c r="R3612">
        <v>7</v>
      </c>
      <c r="S3612" s="8">
        <f>Table3[[#This Row],[Harga]]*Table3[[#This Row],[Quantity]]</f>
        <v>1274000</v>
      </c>
      <c r="T3612">
        <v>0</v>
      </c>
      <c r="U3612" s="8">
        <f>Table3[[#This Row],[Discount]]*Table3[[#This Row],[Revenue]]</f>
        <v>0</v>
      </c>
      <c r="V3612" s="8">
        <f>Table3[[#This Row],[Revenue]]-Table3[[#This Row],[Total Discount]]</f>
        <v>1274000</v>
      </c>
    </row>
    <row r="3613" spans="1:22" x14ac:dyDescent="0.35">
      <c r="A3613">
        <v>3609</v>
      </c>
      <c r="B3613" t="s">
        <v>7630</v>
      </c>
      <c r="C3613" s="5">
        <v>41966</v>
      </c>
      <c r="D3613" s="6">
        <v>2014</v>
      </c>
      <c r="E3613" s="5" t="s">
        <v>23</v>
      </c>
      <c r="F3613" s="7">
        <v>23</v>
      </c>
      <c r="G3613" t="s">
        <v>116</v>
      </c>
      <c r="H3613" t="s">
        <v>25</v>
      </c>
      <c r="I3613" t="s">
        <v>2358</v>
      </c>
      <c r="J3613" t="s">
        <v>37</v>
      </c>
      <c r="K3613" t="s">
        <v>127</v>
      </c>
      <c r="L3613">
        <v>77095</v>
      </c>
      <c r="M3613" t="s">
        <v>3300</v>
      </c>
      <c r="N3613" t="s">
        <v>30</v>
      </c>
      <c r="O3613" t="s">
        <v>108</v>
      </c>
      <c r="P3613" t="s">
        <v>3301</v>
      </c>
      <c r="Q3613" s="8">
        <v>234000</v>
      </c>
      <c r="R3613">
        <v>2</v>
      </c>
      <c r="S3613" s="8">
        <f>Table3[[#This Row],[Harga]]*Table3[[#This Row],[Quantity]]</f>
        <v>468000</v>
      </c>
      <c r="T3613">
        <v>0.3</v>
      </c>
      <c r="U3613" s="8">
        <f>Table3[[#This Row],[Discount]]*Table3[[#This Row],[Revenue]]</f>
        <v>140400</v>
      </c>
      <c r="V3613" s="8">
        <f>Table3[[#This Row],[Revenue]]-Table3[[#This Row],[Total Discount]]</f>
        <v>327600</v>
      </c>
    </row>
    <row r="3614" spans="1:22" x14ac:dyDescent="0.35">
      <c r="A3614">
        <v>3610</v>
      </c>
      <c r="B3614" t="s">
        <v>7631</v>
      </c>
      <c r="C3614" s="5">
        <v>42963</v>
      </c>
      <c r="D3614" s="6">
        <v>2017</v>
      </c>
      <c r="E3614" s="5" t="s">
        <v>93</v>
      </c>
      <c r="F3614" s="7">
        <v>16</v>
      </c>
      <c r="G3614" t="s">
        <v>24</v>
      </c>
      <c r="H3614" t="s">
        <v>25</v>
      </c>
      <c r="I3614" t="s">
        <v>4537</v>
      </c>
      <c r="J3614" t="s">
        <v>27</v>
      </c>
      <c r="K3614" t="s">
        <v>89</v>
      </c>
      <c r="L3614">
        <v>38401</v>
      </c>
      <c r="M3614" t="s">
        <v>7234</v>
      </c>
      <c r="N3614" t="s">
        <v>40</v>
      </c>
      <c r="O3614" t="s">
        <v>71</v>
      </c>
      <c r="P3614" t="s">
        <v>7235</v>
      </c>
      <c r="Q3614" s="8">
        <v>30000</v>
      </c>
      <c r="R3614">
        <v>3</v>
      </c>
      <c r="S3614" s="8">
        <f>Table3[[#This Row],[Harga]]*Table3[[#This Row],[Quantity]]</f>
        <v>90000</v>
      </c>
      <c r="T3614">
        <v>0.7</v>
      </c>
      <c r="U3614" s="8">
        <f>Table3[[#This Row],[Discount]]*Table3[[#This Row],[Revenue]]</f>
        <v>62999.999999999993</v>
      </c>
      <c r="V3614" s="8">
        <f>Table3[[#This Row],[Revenue]]-Table3[[#This Row],[Total Discount]]</f>
        <v>27000.000000000007</v>
      </c>
    </row>
    <row r="3615" spans="1:22" x14ac:dyDescent="0.35">
      <c r="A3615">
        <v>3611</v>
      </c>
      <c r="B3615" t="s">
        <v>7632</v>
      </c>
      <c r="C3615" s="5">
        <v>42383</v>
      </c>
      <c r="D3615" s="6">
        <v>2016</v>
      </c>
      <c r="E3615" s="5" t="s">
        <v>115</v>
      </c>
      <c r="F3615" s="7">
        <v>14</v>
      </c>
      <c r="G3615" t="s">
        <v>35</v>
      </c>
      <c r="H3615" t="s">
        <v>25</v>
      </c>
      <c r="I3615" t="s">
        <v>793</v>
      </c>
      <c r="J3615" t="s">
        <v>27</v>
      </c>
      <c r="K3615" t="s">
        <v>151</v>
      </c>
      <c r="L3615">
        <v>28027</v>
      </c>
      <c r="M3615" t="s">
        <v>7633</v>
      </c>
      <c r="N3615" t="s">
        <v>40</v>
      </c>
      <c r="O3615" t="s">
        <v>63</v>
      </c>
      <c r="P3615" t="s">
        <v>7634</v>
      </c>
      <c r="Q3615" s="8">
        <v>90000</v>
      </c>
      <c r="R3615">
        <v>2</v>
      </c>
      <c r="S3615" s="8">
        <f>Table3[[#This Row],[Harga]]*Table3[[#This Row],[Quantity]]</f>
        <v>180000</v>
      </c>
      <c r="T3615">
        <v>0.2</v>
      </c>
      <c r="U3615" s="8">
        <f>Table3[[#This Row],[Discount]]*Table3[[#This Row],[Revenue]]</f>
        <v>36000</v>
      </c>
      <c r="V3615" s="8">
        <f>Table3[[#This Row],[Revenue]]-Table3[[#This Row],[Total Discount]]</f>
        <v>144000</v>
      </c>
    </row>
    <row r="3616" spans="1:22" x14ac:dyDescent="0.35">
      <c r="A3616">
        <v>3612</v>
      </c>
      <c r="B3616" t="s">
        <v>7635</v>
      </c>
      <c r="C3616" s="5">
        <v>42629</v>
      </c>
      <c r="D3616" s="6">
        <v>2016</v>
      </c>
      <c r="E3616" s="5" t="s">
        <v>111</v>
      </c>
      <c r="F3616" s="7">
        <v>16</v>
      </c>
      <c r="G3616" t="s">
        <v>35</v>
      </c>
      <c r="H3616" t="s">
        <v>25</v>
      </c>
      <c r="I3616" t="s">
        <v>2423</v>
      </c>
      <c r="J3616" t="s">
        <v>37</v>
      </c>
      <c r="K3616" t="s">
        <v>222</v>
      </c>
      <c r="L3616">
        <v>95123</v>
      </c>
      <c r="M3616" t="s">
        <v>2960</v>
      </c>
      <c r="N3616" t="s">
        <v>30</v>
      </c>
      <c r="O3616" t="s">
        <v>31</v>
      </c>
      <c r="P3616" t="s">
        <v>2961</v>
      </c>
      <c r="Q3616" s="8">
        <v>258000</v>
      </c>
      <c r="R3616">
        <v>2</v>
      </c>
      <c r="S3616" s="8">
        <f>Table3[[#This Row],[Harga]]*Table3[[#This Row],[Quantity]]</f>
        <v>516000</v>
      </c>
      <c r="T3616">
        <v>0.15</v>
      </c>
      <c r="U3616" s="8">
        <f>Table3[[#This Row],[Discount]]*Table3[[#This Row],[Revenue]]</f>
        <v>77400</v>
      </c>
      <c r="V3616" s="8">
        <f>Table3[[#This Row],[Revenue]]-Table3[[#This Row],[Total Discount]]</f>
        <v>438600</v>
      </c>
    </row>
    <row r="3617" spans="1:22" x14ac:dyDescent="0.35">
      <c r="A3617">
        <v>3613</v>
      </c>
      <c r="B3617" t="s">
        <v>7636</v>
      </c>
      <c r="C3617" s="5">
        <v>42653</v>
      </c>
      <c r="D3617" s="6">
        <v>2016</v>
      </c>
      <c r="E3617" s="5" t="s">
        <v>44</v>
      </c>
      <c r="F3617" s="7">
        <v>10</v>
      </c>
      <c r="G3617" t="s">
        <v>35</v>
      </c>
      <c r="H3617" t="s">
        <v>25</v>
      </c>
      <c r="I3617" t="s">
        <v>2178</v>
      </c>
      <c r="J3617" t="s">
        <v>37</v>
      </c>
      <c r="K3617" t="s">
        <v>133</v>
      </c>
      <c r="L3617">
        <v>27405</v>
      </c>
      <c r="M3617" t="s">
        <v>1108</v>
      </c>
      <c r="N3617" t="s">
        <v>40</v>
      </c>
      <c r="O3617" t="s">
        <v>790</v>
      </c>
      <c r="P3617" t="s">
        <v>1109</v>
      </c>
      <c r="Q3617" s="8">
        <v>52000</v>
      </c>
      <c r="R3617">
        <v>2</v>
      </c>
      <c r="S3617" s="8">
        <f>Table3[[#This Row],[Harga]]*Table3[[#This Row],[Quantity]]</f>
        <v>104000</v>
      </c>
      <c r="T3617">
        <v>0.2</v>
      </c>
      <c r="U3617" s="8">
        <f>Table3[[#This Row],[Discount]]*Table3[[#This Row],[Revenue]]</f>
        <v>20800</v>
      </c>
      <c r="V3617" s="8">
        <f>Table3[[#This Row],[Revenue]]-Table3[[#This Row],[Total Discount]]</f>
        <v>83200</v>
      </c>
    </row>
    <row r="3618" spans="1:22" x14ac:dyDescent="0.35">
      <c r="A3618">
        <v>3614</v>
      </c>
      <c r="B3618" t="s">
        <v>7637</v>
      </c>
      <c r="C3618" s="5">
        <v>42321</v>
      </c>
      <c r="D3618" s="6">
        <v>2015</v>
      </c>
      <c r="E3618" s="5" t="s">
        <v>23</v>
      </c>
      <c r="F3618" s="7">
        <v>13</v>
      </c>
      <c r="G3618" t="s">
        <v>51</v>
      </c>
      <c r="H3618" t="s">
        <v>25</v>
      </c>
      <c r="I3618" t="s">
        <v>3373</v>
      </c>
      <c r="J3618" t="s">
        <v>75</v>
      </c>
      <c r="K3618" t="s">
        <v>28</v>
      </c>
      <c r="L3618">
        <v>59601</v>
      </c>
      <c r="M3618" t="s">
        <v>7573</v>
      </c>
      <c r="N3618" t="s">
        <v>135</v>
      </c>
      <c r="O3618" t="s">
        <v>136</v>
      </c>
      <c r="P3618" t="s">
        <v>7574</v>
      </c>
      <c r="Q3618" s="8">
        <v>204000</v>
      </c>
      <c r="R3618">
        <v>5</v>
      </c>
      <c r="S3618" s="8">
        <f>Table3[[#This Row],[Harga]]*Table3[[#This Row],[Quantity]]</f>
        <v>1020000</v>
      </c>
      <c r="T3618">
        <v>0.2</v>
      </c>
      <c r="U3618" s="8">
        <f>Table3[[#This Row],[Discount]]*Table3[[#This Row],[Revenue]]</f>
        <v>204000</v>
      </c>
      <c r="V3618" s="8">
        <f>Table3[[#This Row],[Revenue]]-Table3[[#This Row],[Total Discount]]</f>
        <v>816000</v>
      </c>
    </row>
    <row r="3619" spans="1:22" x14ac:dyDescent="0.35">
      <c r="A3619">
        <v>3615</v>
      </c>
      <c r="B3619" t="s">
        <v>7638</v>
      </c>
      <c r="C3619" s="5">
        <v>41945</v>
      </c>
      <c r="D3619" s="6">
        <v>2014</v>
      </c>
      <c r="E3619" s="5" t="s">
        <v>23</v>
      </c>
      <c r="F3619" s="7">
        <v>2</v>
      </c>
      <c r="G3619" t="s">
        <v>67</v>
      </c>
      <c r="H3619" t="s">
        <v>25</v>
      </c>
      <c r="I3619" t="s">
        <v>2311</v>
      </c>
      <c r="J3619" t="s">
        <v>75</v>
      </c>
      <c r="K3619" t="s">
        <v>283</v>
      </c>
      <c r="L3619">
        <v>33311</v>
      </c>
      <c r="M3619" t="s">
        <v>6573</v>
      </c>
      <c r="N3619" t="s">
        <v>135</v>
      </c>
      <c r="O3619" t="s">
        <v>162</v>
      </c>
      <c r="P3619" t="s">
        <v>6574</v>
      </c>
      <c r="Q3619" s="8">
        <v>900000</v>
      </c>
      <c r="R3619">
        <v>10</v>
      </c>
      <c r="S3619" s="8">
        <f>Table3[[#This Row],[Harga]]*Table3[[#This Row],[Quantity]]</f>
        <v>9000000</v>
      </c>
      <c r="T3619">
        <v>0.2</v>
      </c>
      <c r="U3619" s="8">
        <f>Table3[[#This Row],[Discount]]*Table3[[#This Row],[Revenue]]</f>
        <v>1800000</v>
      </c>
      <c r="V3619" s="8">
        <f>Table3[[#This Row],[Revenue]]-Table3[[#This Row],[Total Discount]]</f>
        <v>7200000</v>
      </c>
    </row>
    <row r="3620" spans="1:22" x14ac:dyDescent="0.35">
      <c r="A3620">
        <v>3616</v>
      </c>
      <c r="B3620" t="s">
        <v>7639</v>
      </c>
      <c r="C3620" s="5">
        <v>42570</v>
      </c>
      <c r="D3620" s="6">
        <v>2016</v>
      </c>
      <c r="E3620" s="5" t="s">
        <v>104</v>
      </c>
      <c r="F3620" s="7">
        <v>19</v>
      </c>
      <c r="G3620" t="s">
        <v>35</v>
      </c>
      <c r="H3620" t="s">
        <v>139</v>
      </c>
      <c r="I3620" t="s">
        <v>2188</v>
      </c>
      <c r="J3620" t="s">
        <v>75</v>
      </c>
      <c r="K3620" t="s">
        <v>329</v>
      </c>
      <c r="L3620">
        <v>94110</v>
      </c>
      <c r="M3620" t="s">
        <v>7409</v>
      </c>
      <c r="N3620" t="s">
        <v>135</v>
      </c>
      <c r="O3620" t="s">
        <v>136</v>
      </c>
      <c r="P3620" t="s">
        <v>7410</v>
      </c>
      <c r="Q3620" s="8">
        <v>14000</v>
      </c>
      <c r="R3620">
        <v>2</v>
      </c>
      <c r="S3620" s="8">
        <f>Table3[[#This Row],[Harga]]*Table3[[#This Row],[Quantity]]</f>
        <v>28000</v>
      </c>
      <c r="T3620">
        <v>0.2</v>
      </c>
      <c r="U3620" s="8">
        <f>Table3[[#This Row],[Discount]]*Table3[[#This Row],[Revenue]]</f>
        <v>5600</v>
      </c>
      <c r="V3620" s="8">
        <f>Table3[[#This Row],[Revenue]]-Table3[[#This Row],[Total Discount]]</f>
        <v>22400</v>
      </c>
    </row>
    <row r="3621" spans="1:22" x14ac:dyDescent="0.35">
      <c r="A3621">
        <v>3617</v>
      </c>
      <c r="B3621" t="s">
        <v>7640</v>
      </c>
      <c r="C3621" s="5">
        <v>42504</v>
      </c>
      <c r="D3621" s="6">
        <v>2016</v>
      </c>
      <c r="E3621" s="5" t="s">
        <v>87</v>
      </c>
      <c r="F3621" s="7">
        <v>14</v>
      </c>
      <c r="G3621" t="s">
        <v>51</v>
      </c>
      <c r="H3621" t="s">
        <v>25</v>
      </c>
      <c r="I3621" t="s">
        <v>1240</v>
      </c>
      <c r="J3621" t="s">
        <v>37</v>
      </c>
      <c r="K3621" t="s">
        <v>500</v>
      </c>
      <c r="L3621">
        <v>85364</v>
      </c>
      <c r="M3621" t="s">
        <v>1205</v>
      </c>
      <c r="N3621" t="s">
        <v>135</v>
      </c>
      <c r="O3621" t="s">
        <v>162</v>
      </c>
      <c r="P3621" t="s">
        <v>1206</v>
      </c>
      <c r="Q3621" s="8">
        <v>133000</v>
      </c>
      <c r="R3621">
        <v>7</v>
      </c>
      <c r="S3621" s="8">
        <f>Table3[[#This Row],[Harga]]*Table3[[#This Row],[Quantity]]</f>
        <v>931000</v>
      </c>
      <c r="T3621">
        <v>0.2</v>
      </c>
      <c r="U3621" s="8">
        <f>Table3[[#This Row],[Discount]]*Table3[[#This Row],[Revenue]]</f>
        <v>186200</v>
      </c>
      <c r="V3621" s="8">
        <f>Table3[[#This Row],[Revenue]]-Table3[[#This Row],[Total Discount]]</f>
        <v>744800</v>
      </c>
    </row>
    <row r="3622" spans="1:22" x14ac:dyDescent="0.35">
      <c r="A3622">
        <v>3618</v>
      </c>
      <c r="B3622" t="s">
        <v>7641</v>
      </c>
      <c r="C3622" s="5">
        <v>42056</v>
      </c>
      <c r="D3622" s="6">
        <v>2015</v>
      </c>
      <c r="E3622" s="5" t="s">
        <v>344</v>
      </c>
      <c r="F3622" s="7">
        <v>21</v>
      </c>
      <c r="G3622" t="s">
        <v>35</v>
      </c>
      <c r="H3622" t="s">
        <v>25</v>
      </c>
      <c r="I3622" t="s">
        <v>3667</v>
      </c>
      <c r="J3622" t="s">
        <v>27</v>
      </c>
      <c r="K3622" t="s">
        <v>89</v>
      </c>
      <c r="L3622">
        <v>21044</v>
      </c>
      <c r="M3622" t="s">
        <v>3433</v>
      </c>
      <c r="N3622" t="s">
        <v>40</v>
      </c>
      <c r="O3622" t="s">
        <v>71</v>
      </c>
      <c r="P3622" t="s">
        <v>3434</v>
      </c>
      <c r="Q3622" s="8">
        <v>1017000</v>
      </c>
      <c r="R3622">
        <v>2</v>
      </c>
      <c r="S3622" s="8">
        <f>Table3[[#This Row],[Harga]]*Table3[[#This Row],[Quantity]]</f>
        <v>2034000</v>
      </c>
      <c r="T3622">
        <v>0</v>
      </c>
      <c r="U3622" s="8">
        <f>Table3[[#This Row],[Discount]]*Table3[[#This Row],[Revenue]]</f>
        <v>0</v>
      </c>
      <c r="V3622" s="8">
        <f>Table3[[#This Row],[Revenue]]-Table3[[#This Row],[Total Discount]]</f>
        <v>2034000</v>
      </c>
    </row>
    <row r="3623" spans="1:22" x14ac:dyDescent="0.35">
      <c r="A3623">
        <v>3619</v>
      </c>
      <c r="B3623" t="s">
        <v>7642</v>
      </c>
      <c r="C3623" s="5">
        <v>43024</v>
      </c>
      <c r="D3623" s="6">
        <v>2017</v>
      </c>
      <c r="E3623" s="5" t="s">
        <v>44</v>
      </c>
      <c r="F3623" s="7">
        <v>16</v>
      </c>
      <c r="G3623" t="s">
        <v>35</v>
      </c>
      <c r="H3623" t="s">
        <v>25</v>
      </c>
      <c r="I3623" t="s">
        <v>4444</v>
      </c>
      <c r="J3623" t="s">
        <v>75</v>
      </c>
      <c r="K3623" t="s">
        <v>222</v>
      </c>
      <c r="L3623">
        <v>85364</v>
      </c>
      <c r="M3623" t="s">
        <v>7643</v>
      </c>
      <c r="N3623" t="s">
        <v>135</v>
      </c>
      <c r="O3623" t="s">
        <v>567</v>
      </c>
      <c r="P3623" t="s">
        <v>7644</v>
      </c>
      <c r="Q3623" s="8">
        <v>600000</v>
      </c>
      <c r="R3623">
        <v>5</v>
      </c>
      <c r="S3623" s="8">
        <f>Table3[[#This Row],[Harga]]*Table3[[#This Row],[Quantity]]</f>
        <v>3000000</v>
      </c>
      <c r="T3623">
        <v>0.7</v>
      </c>
      <c r="U3623" s="8">
        <f>Table3[[#This Row],[Discount]]*Table3[[#This Row],[Revenue]]</f>
        <v>2100000</v>
      </c>
      <c r="V3623" s="8">
        <f>Table3[[#This Row],[Revenue]]-Table3[[#This Row],[Total Discount]]</f>
        <v>900000</v>
      </c>
    </row>
    <row r="3624" spans="1:22" x14ac:dyDescent="0.35">
      <c r="A3624">
        <v>3620</v>
      </c>
      <c r="B3624" t="s">
        <v>7645</v>
      </c>
      <c r="C3624" s="5">
        <v>42908</v>
      </c>
      <c r="D3624" s="6">
        <v>2017</v>
      </c>
      <c r="E3624" s="5" t="s">
        <v>34</v>
      </c>
      <c r="F3624" s="7">
        <v>22</v>
      </c>
      <c r="G3624" t="s">
        <v>24</v>
      </c>
      <c r="H3624" t="s">
        <v>25</v>
      </c>
      <c r="I3624" t="s">
        <v>1438</v>
      </c>
      <c r="J3624" t="s">
        <v>27</v>
      </c>
      <c r="K3624" t="s">
        <v>227</v>
      </c>
      <c r="L3624">
        <v>60653</v>
      </c>
      <c r="M3624" t="s">
        <v>6095</v>
      </c>
      <c r="N3624" t="s">
        <v>40</v>
      </c>
      <c r="O3624" t="s">
        <v>71</v>
      </c>
      <c r="P3624" t="s">
        <v>6096</v>
      </c>
      <c r="Q3624" s="8">
        <v>9000</v>
      </c>
      <c r="R3624">
        <v>3</v>
      </c>
      <c r="S3624" s="8">
        <f>Table3[[#This Row],[Harga]]*Table3[[#This Row],[Quantity]]</f>
        <v>27000</v>
      </c>
      <c r="T3624">
        <v>0.8</v>
      </c>
      <c r="U3624" s="8">
        <f>Table3[[#This Row],[Discount]]*Table3[[#This Row],[Revenue]]</f>
        <v>21600</v>
      </c>
      <c r="V3624" s="8">
        <f>Table3[[#This Row],[Revenue]]-Table3[[#This Row],[Total Discount]]</f>
        <v>5400</v>
      </c>
    </row>
    <row r="3625" spans="1:22" x14ac:dyDescent="0.35">
      <c r="A3625">
        <v>3621</v>
      </c>
      <c r="B3625" t="s">
        <v>7646</v>
      </c>
      <c r="C3625" s="5">
        <v>42987</v>
      </c>
      <c r="D3625" s="6">
        <v>2017</v>
      </c>
      <c r="E3625" s="5" t="s">
        <v>111</v>
      </c>
      <c r="F3625" s="7">
        <v>9</v>
      </c>
      <c r="G3625" t="s">
        <v>35</v>
      </c>
      <c r="H3625" t="s">
        <v>25</v>
      </c>
      <c r="I3625" t="s">
        <v>483</v>
      </c>
      <c r="J3625" t="s">
        <v>27</v>
      </c>
      <c r="K3625" t="s">
        <v>236</v>
      </c>
      <c r="L3625">
        <v>44105</v>
      </c>
      <c r="M3625" t="s">
        <v>4432</v>
      </c>
      <c r="N3625" t="s">
        <v>40</v>
      </c>
      <c r="O3625" t="s">
        <v>96</v>
      </c>
      <c r="P3625" t="s">
        <v>4433</v>
      </c>
      <c r="Q3625" s="8">
        <v>33000</v>
      </c>
      <c r="R3625">
        <v>5</v>
      </c>
      <c r="S3625" s="8">
        <f>Table3[[#This Row],[Harga]]*Table3[[#This Row],[Quantity]]</f>
        <v>165000</v>
      </c>
      <c r="T3625">
        <v>0.2</v>
      </c>
      <c r="U3625" s="8">
        <f>Table3[[#This Row],[Discount]]*Table3[[#This Row],[Revenue]]</f>
        <v>33000</v>
      </c>
      <c r="V3625" s="8">
        <f>Table3[[#This Row],[Revenue]]-Table3[[#This Row],[Total Discount]]</f>
        <v>132000</v>
      </c>
    </row>
    <row r="3626" spans="1:22" x14ac:dyDescent="0.35">
      <c r="A3626">
        <v>3622</v>
      </c>
      <c r="B3626" t="s">
        <v>7647</v>
      </c>
      <c r="C3626" s="5">
        <v>43022</v>
      </c>
      <c r="D3626" s="6">
        <v>2017</v>
      </c>
      <c r="E3626" s="5" t="s">
        <v>44</v>
      </c>
      <c r="F3626" s="7">
        <v>14</v>
      </c>
      <c r="G3626" t="s">
        <v>67</v>
      </c>
      <c r="H3626" t="s">
        <v>25</v>
      </c>
      <c r="I3626" t="s">
        <v>1544</v>
      </c>
      <c r="J3626" t="s">
        <v>27</v>
      </c>
      <c r="K3626" t="s">
        <v>248</v>
      </c>
      <c r="L3626">
        <v>94110</v>
      </c>
      <c r="M3626" t="s">
        <v>7648</v>
      </c>
      <c r="N3626" t="s">
        <v>135</v>
      </c>
      <c r="O3626" t="s">
        <v>162</v>
      </c>
      <c r="P3626" t="s">
        <v>7649</v>
      </c>
      <c r="Q3626" s="8">
        <v>47000</v>
      </c>
      <c r="R3626">
        <v>4</v>
      </c>
      <c r="S3626" s="8">
        <f>Table3[[#This Row],[Harga]]*Table3[[#This Row],[Quantity]]</f>
        <v>188000</v>
      </c>
      <c r="T3626">
        <v>0</v>
      </c>
      <c r="U3626" s="8">
        <f>Table3[[#This Row],[Discount]]*Table3[[#This Row],[Revenue]]</f>
        <v>0</v>
      </c>
      <c r="V3626" s="8">
        <f>Table3[[#This Row],[Revenue]]-Table3[[#This Row],[Total Discount]]</f>
        <v>188000</v>
      </c>
    </row>
    <row r="3627" spans="1:22" x14ac:dyDescent="0.35">
      <c r="A3627">
        <v>3623</v>
      </c>
      <c r="B3627" t="s">
        <v>7650</v>
      </c>
      <c r="C3627" s="5">
        <v>42541</v>
      </c>
      <c r="D3627" s="6">
        <v>2016</v>
      </c>
      <c r="E3627" s="5" t="s">
        <v>34</v>
      </c>
      <c r="F3627" s="7">
        <v>20</v>
      </c>
      <c r="G3627" t="s">
        <v>51</v>
      </c>
      <c r="H3627" t="s">
        <v>25</v>
      </c>
      <c r="I3627" t="s">
        <v>5412</v>
      </c>
      <c r="J3627" t="s">
        <v>37</v>
      </c>
      <c r="K3627" t="s">
        <v>519</v>
      </c>
      <c r="L3627">
        <v>73120</v>
      </c>
      <c r="M3627" t="s">
        <v>7345</v>
      </c>
      <c r="N3627" t="s">
        <v>135</v>
      </c>
      <c r="O3627" t="s">
        <v>162</v>
      </c>
      <c r="P3627" t="s">
        <v>7346</v>
      </c>
      <c r="Q3627" s="8">
        <v>21000</v>
      </c>
      <c r="R3627">
        <v>1</v>
      </c>
      <c r="S3627" s="8">
        <f>Table3[[#This Row],[Harga]]*Table3[[#This Row],[Quantity]]</f>
        <v>21000</v>
      </c>
      <c r="T3627">
        <v>0</v>
      </c>
      <c r="U3627" s="8">
        <f>Table3[[#This Row],[Discount]]*Table3[[#This Row],[Revenue]]</f>
        <v>0</v>
      </c>
      <c r="V3627" s="8">
        <f>Table3[[#This Row],[Revenue]]-Table3[[#This Row],[Total Discount]]</f>
        <v>21000</v>
      </c>
    </row>
    <row r="3628" spans="1:22" x14ac:dyDescent="0.35">
      <c r="A3628">
        <v>3624</v>
      </c>
      <c r="B3628" t="s">
        <v>7651</v>
      </c>
      <c r="C3628" s="5">
        <v>41884</v>
      </c>
      <c r="D3628" s="6">
        <v>2014</v>
      </c>
      <c r="E3628" s="5" t="s">
        <v>111</v>
      </c>
      <c r="F3628" s="7">
        <v>2</v>
      </c>
      <c r="G3628" t="s">
        <v>51</v>
      </c>
      <c r="H3628" t="s">
        <v>25</v>
      </c>
      <c r="I3628" t="s">
        <v>655</v>
      </c>
      <c r="J3628" t="s">
        <v>37</v>
      </c>
      <c r="K3628" t="s">
        <v>89</v>
      </c>
      <c r="L3628">
        <v>77095</v>
      </c>
      <c r="M3628" t="s">
        <v>7652</v>
      </c>
      <c r="N3628" t="s">
        <v>135</v>
      </c>
      <c r="O3628" t="s">
        <v>567</v>
      </c>
      <c r="P3628" t="s">
        <v>7653</v>
      </c>
      <c r="Q3628" s="8">
        <v>560000</v>
      </c>
      <c r="R3628">
        <v>3</v>
      </c>
      <c r="S3628" s="8">
        <f>Table3[[#This Row],[Harga]]*Table3[[#This Row],[Quantity]]</f>
        <v>1680000</v>
      </c>
      <c r="T3628">
        <v>0.4</v>
      </c>
      <c r="U3628" s="8">
        <f>Table3[[#This Row],[Discount]]*Table3[[#This Row],[Revenue]]</f>
        <v>672000</v>
      </c>
      <c r="V3628" s="8">
        <f>Table3[[#This Row],[Revenue]]-Table3[[#This Row],[Total Discount]]</f>
        <v>1008000</v>
      </c>
    </row>
    <row r="3629" spans="1:22" x14ac:dyDescent="0.35">
      <c r="A3629">
        <v>3625</v>
      </c>
      <c r="B3629" t="s">
        <v>7654</v>
      </c>
      <c r="C3629" s="5">
        <v>42399</v>
      </c>
      <c r="D3629" s="6">
        <v>2016</v>
      </c>
      <c r="E3629" s="5" t="s">
        <v>115</v>
      </c>
      <c r="F3629" s="7">
        <v>30</v>
      </c>
      <c r="G3629" t="s">
        <v>24</v>
      </c>
      <c r="H3629" t="s">
        <v>59</v>
      </c>
      <c r="I3629" t="s">
        <v>323</v>
      </c>
      <c r="J3629" t="s">
        <v>27</v>
      </c>
      <c r="K3629" t="s">
        <v>141</v>
      </c>
      <c r="L3629">
        <v>94122</v>
      </c>
      <c r="M3629" t="s">
        <v>4241</v>
      </c>
      <c r="N3629" t="s">
        <v>40</v>
      </c>
      <c r="O3629" t="s">
        <v>84</v>
      </c>
      <c r="P3629" t="s">
        <v>4242</v>
      </c>
      <c r="Q3629" s="8">
        <v>306000</v>
      </c>
      <c r="R3629">
        <v>9</v>
      </c>
      <c r="S3629" s="8">
        <f>Table3[[#This Row],[Harga]]*Table3[[#This Row],[Quantity]]</f>
        <v>2754000</v>
      </c>
      <c r="T3629">
        <v>0</v>
      </c>
      <c r="U3629" s="8">
        <f>Table3[[#This Row],[Discount]]*Table3[[#This Row],[Revenue]]</f>
        <v>0</v>
      </c>
      <c r="V3629" s="8">
        <f>Table3[[#This Row],[Revenue]]-Table3[[#This Row],[Total Discount]]</f>
        <v>2754000</v>
      </c>
    </row>
    <row r="3630" spans="1:22" x14ac:dyDescent="0.35">
      <c r="A3630">
        <v>3626</v>
      </c>
      <c r="B3630" t="s">
        <v>7655</v>
      </c>
      <c r="C3630" s="5">
        <v>43073</v>
      </c>
      <c r="D3630" s="6">
        <v>2017</v>
      </c>
      <c r="E3630" s="5" t="s">
        <v>66</v>
      </c>
      <c r="F3630" s="7">
        <v>4</v>
      </c>
      <c r="G3630" t="s">
        <v>35</v>
      </c>
      <c r="H3630" t="s">
        <v>131</v>
      </c>
      <c r="I3630" t="s">
        <v>1125</v>
      </c>
      <c r="J3630" t="s">
        <v>27</v>
      </c>
      <c r="K3630" t="s">
        <v>69</v>
      </c>
      <c r="L3630">
        <v>37211</v>
      </c>
      <c r="M3630" t="s">
        <v>7656</v>
      </c>
      <c r="N3630" t="s">
        <v>135</v>
      </c>
      <c r="O3630" t="s">
        <v>567</v>
      </c>
      <c r="P3630" t="s">
        <v>7657</v>
      </c>
      <c r="Q3630" s="8">
        <v>649000</v>
      </c>
      <c r="R3630">
        <v>2</v>
      </c>
      <c r="S3630" s="8">
        <f>Table3[[#This Row],[Harga]]*Table3[[#This Row],[Quantity]]</f>
        <v>1298000</v>
      </c>
      <c r="T3630">
        <v>0.5</v>
      </c>
      <c r="U3630" s="8">
        <f>Table3[[#This Row],[Discount]]*Table3[[#This Row],[Revenue]]</f>
        <v>649000</v>
      </c>
      <c r="V3630" s="8">
        <f>Table3[[#This Row],[Revenue]]-Table3[[#This Row],[Total Discount]]</f>
        <v>649000</v>
      </c>
    </row>
    <row r="3631" spans="1:22" x14ac:dyDescent="0.35">
      <c r="A3631">
        <v>3627</v>
      </c>
      <c r="B3631" t="s">
        <v>7658</v>
      </c>
      <c r="C3631" s="5">
        <v>42392</v>
      </c>
      <c r="D3631" s="6">
        <v>2016</v>
      </c>
      <c r="E3631" s="5" t="s">
        <v>115</v>
      </c>
      <c r="F3631" s="7">
        <v>23</v>
      </c>
      <c r="G3631" t="s">
        <v>51</v>
      </c>
      <c r="H3631" t="s">
        <v>25</v>
      </c>
      <c r="I3631" t="s">
        <v>3126</v>
      </c>
      <c r="J3631" t="s">
        <v>27</v>
      </c>
      <c r="K3631" t="s">
        <v>89</v>
      </c>
      <c r="L3631">
        <v>90036</v>
      </c>
      <c r="M3631" t="s">
        <v>5705</v>
      </c>
      <c r="N3631" t="s">
        <v>30</v>
      </c>
      <c r="O3631" t="s">
        <v>55</v>
      </c>
      <c r="P3631" t="s">
        <v>5706</v>
      </c>
      <c r="Q3631" s="8">
        <v>18000</v>
      </c>
      <c r="R3631">
        <v>7</v>
      </c>
      <c r="S3631" s="8">
        <f>Table3[[#This Row],[Harga]]*Table3[[#This Row],[Quantity]]</f>
        <v>126000</v>
      </c>
      <c r="T3631">
        <v>0</v>
      </c>
      <c r="U3631" s="8">
        <f>Table3[[#This Row],[Discount]]*Table3[[#This Row],[Revenue]]</f>
        <v>0</v>
      </c>
      <c r="V3631" s="8">
        <f>Table3[[#This Row],[Revenue]]-Table3[[#This Row],[Total Discount]]</f>
        <v>126000</v>
      </c>
    </row>
    <row r="3632" spans="1:22" x14ac:dyDescent="0.35">
      <c r="A3632">
        <v>3628</v>
      </c>
      <c r="B3632" t="s">
        <v>7659</v>
      </c>
      <c r="C3632" s="5">
        <v>42150</v>
      </c>
      <c r="D3632" s="6">
        <v>2015</v>
      </c>
      <c r="E3632" s="5" t="s">
        <v>87</v>
      </c>
      <c r="F3632" s="7">
        <v>26</v>
      </c>
      <c r="G3632" t="s">
        <v>35</v>
      </c>
      <c r="H3632" t="s">
        <v>139</v>
      </c>
      <c r="I3632" t="s">
        <v>403</v>
      </c>
      <c r="J3632" t="s">
        <v>27</v>
      </c>
      <c r="K3632" t="s">
        <v>89</v>
      </c>
      <c r="L3632">
        <v>98006</v>
      </c>
      <c r="M3632" t="s">
        <v>1156</v>
      </c>
      <c r="N3632" t="s">
        <v>30</v>
      </c>
      <c r="O3632" t="s">
        <v>55</v>
      </c>
      <c r="P3632" t="s">
        <v>1157</v>
      </c>
      <c r="Q3632" s="8">
        <v>41000</v>
      </c>
      <c r="R3632">
        <v>1</v>
      </c>
      <c r="S3632" s="8">
        <f>Table3[[#This Row],[Harga]]*Table3[[#This Row],[Quantity]]</f>
        <v>41000</v>
      </c>
      <c r="T3632">
        <v>0</v>
      </c>
      <c r="U3632" s="8">
        <f>Table3[[#This Row],[Discount]]*Table3[[#This Row],[Revenue]]</f>
        <v>0</v>
      </c>
      <c r="V3632" s="8">
        <f>Table3[[#This Row],[Revenue]]-Table3[[#This Row],[Total Discount]]</f>
        <v>41000</v>
      </c>
    </row>
    <row r="3633" spans="1:22" x14ac:dyDescent="0.35">
      <c r="A3633">
        <v>3629</v>
      </c>
      <c r="B3633" t="s">
        <v>7660</v>
      </c>
      <c r="C3633" s="5">
        <v>41763</v>
      </c>
      <c r="D3633" s="6">
        <v>2014</v>
      </c>
      <c r="E3633" s="5" t="s">
        <v>87</v>
      </c>
      <c r="F3633" s="7">
        <v>4</v>
      </c>
      <c r="G3633" t="s">
        <v>24</v>
      </c>
      <c r="H3633" t="s">
        <v>25</v>
      </c>
      <c r="I3633" t="s">
        <v>1983</v>
      </c>
      <c r="J3633" t="s">
        <v>27</v>
      </c>
      <c r="K3633" t="s">
        <v>236</v>
      </c>
      <c r="L3633">
        <v>77036</v>
      </c>
      <c r="M3633" t="s">
        <v>5564</v>
      </c>
      <c r="N3633" t="s">
        <v>40</v>
      </c>
      <c r="O3633" t="s">
        <v>96</v>
      </c>
      <c r="P3633" t="s">
        <v>5565</v>
      </c>
      <c r="Q3633" s="8">
        <v>71000</v>
      </c>
      <c r="R3633">
        <v>2</v>
      </c>
      <c r="S3633" s="8">
        <f>Table3[[#This Row],[Harga]]*Table3[[#This Row],[Quantity]]</f>
        <v>142000</v>
      </c>
      <c r="T3633">
        <v>0.2</v>
      </c>
      <c r="U3633" s="8">
        <f>Table3[[#This Row],[Discount]]*Table3[[#This Row],[Revenue]]</f>
        <v>28400</v>
      </c>
      <c r="V3633" s="8">
        <f>Table3[[#This Row],[Revenue]]-Table3[[#This Row],[Total Discount]]</f>
        <v>113600</v>
      </c>
    </row>
    <row r="3634" spans="1:22" x14ac:dyDescent="0.35">
      <c r="A3634">
        <v>3630</v>
      </c>
      <c r="B3634" t="s">
        <v>7661</v>
      </c>
      <c r="C3634" s="5">
        <v>42045</v>
      </c>
      <c r="D3634" s="6">
        <v>2015</v>
      </c>
      <c r="E3634" s="5" t="s">
        <v>344</v>
      </c>
      <c r="F3634" s="7">
        <v>10</v>
      </c>
      <c r="G3634" t="s">
        <v>35</v>
      </c>
      <c r="H3634" t="s">
        <v>25</v>
      </c>
      <c r="I3634" t="s">
        <v>1145</v>
      </c>
      <c r="J3634" t="s">
        <v>37</v>
      </c>
      <c r="K3634" t="s">
        <v>369</v>
      </c>
      <c r="L3634">
        <v>19143</v>
      </c>
      <c r="M3634" t="s">
        <v>3339</v>
      </c>
      <c r="N3634" t="s">
        <v>40</v>
      </c>
      <c r="O3634" t="s">
        <v>84</v>
      </c>
      <c r="P3634" t="s">
        <v>3340</v>
      </c>
      <c r="Q3634" s="8">
        <v>62000</v>
      </c>
      <c r="R3634">
        <v>5</v>
      </c>
      <c r="S3634" s="8">
        <f>Table3[[#This Row],[Harga]]*Table3[[#This Row],[Quantity]]</f>
        <v>310000</v>
      </c>
      <c r="T3634">
        <v>0.2</v>
      </c>
      <c r="U3634" s="8">
        <f>Table3[[#This Row],[Discount]]*Table3[[#This Row],[Revenue]]</f>
        <v>62000</v>
      </c>
      <c r="V3634" s="8">
        <f>Table3[[#This Row],[Revenue]]-Table3[[#This Row],[Total Discount]]</f>
        <v>248000</v>
      </c>
    </row>
    <row r="3635" spans="1:22" x14ac:dyDescent="0.35">
      <c r="A3635">
        <v>3631</v>
      </c>
      <c r="B3635" t="s">
        <v>7662</v>
      </c>
      <c r="C3635" s="5">
        <v>41961</v>
      </c>
      <c r="D3635" s="6">
        <v>2014</v>
      </c>
      <c r="E3635" s="5" t="s">
        <v>23</v>
      </c>
      <c r="F3635" s="7">
        <v>18</v>
      </c>
      <c r="G3635" t="s">
        <v>67</v>
      </c>
      <c r="H3635" t="s">
        <v>25</v>
      </c>
      <c r="I3635" t="s">
        <v>1438</v>
      </c>
      <c r="J3635" t="s">
        <v>27</v>
      </c>
      <c r="K3635" t="s">
        <v>28</v>
      </c>
      <c r="L3635">
        <v>60016</v>
      </c>
      <c r="M3635" t="s">
        <v>628</v>
      </c>
      <c r="N3635" t="s">
        <v>30</v>
      </c>
      <c r="O3635" t="s">
        <v>48</v>
      </c>
      <c r="P3635" t="s">
        <v>629</v>
      </c>
      <c r="Q3635" s="8">
        <v>220000</v>
      </c>
      <c r="R3635">
        <v>4</v>
      </c>
      <c r="S3635" s="8">
        <f>Table3[[#This Row],[Harga]]*Table3[[#This Row],[Quantity]]</f>
        <v>880000</v>
      </c>
      <c r="T3635">
        <v>0.5</v>
      </c>
      <c r="U3635" s="8">
        <f>Table3[[#This Row],[Discount]]*Table3[[#This Row],[Revenue]]</f>
        <v>440000</v>
      </c>
      <c r="V3635" s="8">
        <f>Table3[[#This Row],[Revenue]]-Table3[[#This Row],[Total Discount]]</f>
        <v>440000</v>
      </c>
    </row>
    <row r="3636" spans="1:22" x14ac:dyDescent="0.35">
      <c r="A3636">
        <v>3632</v>
      </c>
      <c r="B3636" t="s">
        <v>7663</v>
      </c>
      <c r="C3636" s="5">
        <v>42982</v>
      </c>
      <c r="D3636" s="6">
        <v>2017</v>
      </c>
      <c r="E3636" s="5" t="s">
        <v>111</v>
      </c>
      <c r="F3636" s="7">
        <v>4</v>
      </c>
      <c r="G3636" t="s">
        <v>51</v>
      </c>
      <c r="H3636" t="s">
        <v>139</v>
      </c>
      <c r="I3636" t="s">
        <v>6669</v>
      </c>
      <c r="J3636" t="s">
        <v>27</v>
      </c>
      <c r="K3636" t="s">
        <v>100</v>
      </c>
      <c r="L3636">
        <v>33437</v>
      </c>
      <c r="M3636" t="s">
        <v>6866</v>
      </c>
      <c r="N3636" t="s">
        <v>30</v>
      </c>
      <c r="O3636" t="s">
        <v>108</v>
      </c>
      <c r="P3636" t="s">
        <v>6867</v>
      </c>
      <c r="Q3636" s="8">
        <v>328000</v>
      </c>
      <c r="R3636">
        <v>2</v>
      </c>
      <c r="S3636" s="8">
        <f>Table3[[#This Row],[Harga]]*Table3[[#This Row],[Quantity]]</f>
        <v>656000</v>
      </c>
      <c r="T3636">
        <v>0.2</v>
      </c>
      <c r="U3636" s="8">
        <f>Table3[[#This Row],[Discount]]*Table3[[#This Row],[Revenue]]</f>
        <v>131200</v>
      </c>
      <c r="V3636" s="8">
        <f>Table3[[#This Row],[Revenue]]-Table3[[#This Row],[Total Discount]]</f>
        <v>524800</v>
      </c>
    </row>
    <row r="3637" spans="1:22" x14ac:dyDescent="0.35">
      <c r="A3637">
        <v>3633</v>
      </c>
      <c r="B3637" t="s">
        <v>7664</v>
      </c>
      <c r="C3637" s="5">
        <v>41727</v>
      </c>
      <c r="D3637" s="6">
        <v>2014</v>
      </c>
      <c r="E3637" s="5" t="s">
        <v>159</v>
      </c>
      <c r="F3637" s="7">
        <v>29</v>
      </c>
      <c r="G3637" t="s">
        <v>35</v>
      </c>
      <c r="H3637" t="s">
        <v>139</v>
      </c>
      <c r="I3637" t="s">
        <v>1007</v>
      </c>
      <c r="J3637" t="s">
        <v>27</v>
      </c>
      <c r="K3637" t="s">
        <v>151</v>
      </c>
      <c r="L3637">
        <v>75023</v>
      </c>
      <c r="M3637" t="s">
        <v>2718</v>
      </c>
      <c r="N3637" t="s">
        <v>30</v>
      </c>
      <c r="O3637" t="s">
        <v>48</v>
      </c>
      <c r="P3637" t="s">
        <v>2719</v>
      </c>
      <c r="Q3637" s="8">
        <v>1019000</v>
      </c>
      <c r="R3637">
        <v>3</v>
      </c>
      <c r="S3637" s="8">
        <f>Table3[[#This Row],[Harga]]*Table3[[#This Row],[Quantity]]</f>
        <v>3057000</v>
      </c>
      <c r="T3637">
        <v>0.3</v>
      </c>
      <c r="U3637" s="8">
        <f>Table3[[#This Row],[Discount]]*Table3[[#This Row],[Revenue]]</f>
        <v>917100</v>
      </c>
      <c r="V3637" s="8">
        <f>Table3[[#This Row],[Revenue]]-Table3[[#This Row],[Total Discount]]</f>
        <v>2139900</v>
      </c>
    </row>
    <row r="3638" spans="1:22" x14ac:dyDescent="0.35">
      <c r="A3638">
        <v>3634</v>
      </c>
      <c r="B3638" t="s">
        <v>7665</v>
      </c>
      <c r="C3638" s="5">
        <v>42679</v>
      </c>
      <c r="D3638" s="6">
        <v>2016</v>
      </c>
      <c r="E3638" s="5" t="s">
        <v>23</v>
      </c>
      <c r="F3638" s="7">
        <v>5</v>
      </c>
      <c r="G3638" t="s">
        <v>35</v>
      </c>
      <c r="H3638" t="s">
        <v>105</v>
      </c>
      <c r="I3638" t="s">
        <v>540</v>
      </c>
      <c r="J3638" t="s">
        <v>27</v>
      </c>
      <c r="K3638" t="s">
        <v>89</v>
      </c>
      <c r="L3638">
        <v>95123</v>
      </c>
      <c r="M3638" t="s">
        <v>4752</v>
      </c>
      <c r="N3638" t="s">
        <v>135</v>
      </c>
      <c r="O3638" t="s">
        <v>162</v>
      </c>
      <c r="P3638" t="s">
        <v>4753</v>
      </c>
      <c r="Q3638" s="8">
        <v>72000</v>
      </c>
      <c r="R3638">
        <v>4</v>
      </c>
      <c r="S3638" s="8">
        <f>Table3[[#This Row],[Harga]]*Table3[[#This Row],[Quantity]]</f>
        <v>288000</v>
      </c>
      <c r="T3638">
        <v>0</v>
      </c>
      <c r="U3638" s="8">
        <f>Table3[[#This Row],[Discount]]*Table3[[#This Row],[Revenue]]</f>
        <v>0</v>
      </c>
      <c r="V3638" s="8">
        <f>Table3[[#This Row],[Revenue]]-Table3[[#This Row],[Total Discount]]</f>
        <v>288000</v>
      </c>
    </row>
    <row r="3639" spans="1:22" x14ac:dyDescent="0.35">
      <c r="A3639">
        <v>3635</v>
      </c>
      <c r="B3639" t="s">
        <v>7666</v>
      </c>
      <c r="C3639" s="5">
        <v>42896</v>
      </c>
      <c r="D3639" s="6">
        <v>2017</v>
      </c>
      <c r="E3639" s="5" t="s">
        <v>34</v>
      </c>
      <c r="F3639" s="7">
        <v>10</v>
      </c>
      <c r="G3639" t="s">
        <v>24</v>
      </c>
      <c r="H3639" t="s">
        <v>25</v>
      </c>
      <c r="I3639" t="s">
        <v>737</v>
      </c>
      <c r="J3639" t="s">
        <v>37</v>
      </c>
      <c r="K3639" t="s">
        <v>76</v>
      </c>
      <c r="L3639">
        <v>10024</v>
      </c>
      <c r="M3639" t="s">
        <v>4094</v>
      </c>
      <c r="N3639" t="s">
        <v>40</v>
      </c>
      <c r="O3639" t="s">
        <v>180</v>
      </c>
      <c r="P3639" t="s">
        <v>4095</v>
      </c>
      <c r="Q3639" s="8">
        <v>10000</v>
      </c>
      <c r="R3639">
        <v>3</v>
      </c>
      <c r="S3639" s="8">
        <f>Table3[[#This Row],[Harga]]*Table3[[#This Row],[Quantity]]</f>
        <v>30000</v>
      </c>
      <c r="T3639">
        <v>0</v>
      </c>
      <c r="U3639" s="8">
        <f>Table3[[#This Row],[Discount]]*Table3[[#This Row],[Revenue]]</f>
        <v>0</v>
      </c>
      <c r="V3639" s="8">
        <f>Table3[[#This Row],[Revenue]]-Table3[[#This Row],[Total Discount]]</f>
        <v>30000</v>
      </c>
    </row>
    <row r="3640" spans="1:22" x14ac:dyDescent="0.35">
      <c r="A3640">
        <v>3636</v>
      </c>
      <c r="B3640" t="s">
        <v>7667</v>
      </c>
      <c r="C3640" s="5">
        <v>42226</v>
      </c>
      <c r="D3640" s="6">
        <v>2015</v>
      </c>
      <c r="E3640" s="5" t="s">
        <v>93</v>
      </c>
      <c r="F3640" s="7">
        <v>10</v>
      </c>
      <c r="G3640" t="s">
        <v>24</v>
      </c>
      <c r="H3640" t="s">
        <v>25</v>
      </c>
      <c r="I3640" t="s">
        <v>1055</v>
      </c>
      <c r="J3640" t="s">
        <v>27</v>
      </c>
      <c r="K3640" t="s">
        <v>100</v>
      </c>
      <c r="L3640">
        <v>48227</v>
      </c>
      <c r="M3640" t="s">
        <v>3016</v>
      </c>
      <c r="N3640" t="s">
        <v>40</v>
      </c>
      <c r="O3640" t="s">
        <v>71</v>
      </c>
      <c r="P3640" t="s">
        <v>7668</v>
      </c>
      <c r="Q3640" s="8">
        <v>488000</v>
      </c>
      <c r="R3640">
        <v>5</v>
      </c>
      <c r="S3640" s="8">
        <f>Table3[[#This Row],[Harga]]*Table3[[#This Row],[Quantity]]</f>
        <v>2440000</v>
      </c>
      <c r="T3640">
        <v>0</v>
      </c>
      <c r="U3640" s="8">
        <f>Table3[[#This Row],[Discount]]*Table3[[#This Row],[Revenue]]</f>
        <v>0</v>
      </c>
      <c r="V3640" s="8">
        <f>Table3[[#This Row],[Revenue]]-Table3[[#This Row],[Total Discount]]</f>
        <v>2440000</v>
      </c>
    </row>
    <row r="3641" spans="1:22" x14ac:dyDescent="0.35">
      <c r="A3641">
        <v>3637</v>
      </c>
      <c r="B3641" t="s">
        <v>7669</v>
      </c>
      <c r="C3641" s="5">
        <v>42286</v>
      </c>
      <c r="D3641" s="6">
        <v>2015</v>
      </c>
      <c r="E3641" s="5" t="s">
        <v>44</v>
      </c>
      <c r="F3641" s="7">
        <v>9</v>
      </c>
      <c r="G3641" t="s">
        <v>67</v>
      </c>
      <c r="H3641" t="s">
        <v>25</v>
      </c>
      <c r="I3641" t="s">
        <v>3725</v>
      </c>
      <c r="J3641" t="s">
        <v>27</v>
      </c>
      <c r="K3641" t="s">
        <v>329</v>
      </c>
      <c r="L3641">
        <v>33178</v>
      </c>
      <c r="M3641" t="s">
        <v>1730</v>
      </c>
      <c r="N3641" t="s">
        <v>40</v>
      </c>
      <c r="O3641" t="s">
        <v>71</v>
      </c>
      <c r="P3641" t="s">
        <v>1731</v>
      </c>
      <c r="Q3641" s="8">
        <v>7000</v>
      </c>
      <c r="R3641">
        <v>2</v>
      </c>
      <c r="S3641" s="8">
        <f>Table3[[#This Row],[Harga]]*Table3[[#This Row],[Quantity]]</f>
        <v>14000</v>
      </c>
      <c r="T3641">
        <v>0.7</v>
      </c>
      <c r="U3641" s="8">
        <f>Table3[[#This Row],[Discount]]*Table3[[#This Row],[Revenue]]</f>
        <v>9800</v>
      </c>
      <c r="V3641" s="8">
        <f>Table3[[#This Row],[Revenue]]-Table3[[#This Row],[Total Discount]]</f>
        <v>4200</v>
      </c>
    </row>
    <row r="3642" spans="1:22" x14ac:dyDescent="0.35">
      <c r="A3642">
        <v>3638</v>
      </c>
      <c r="B3642" t="s">
        <v>7670</v>
      </c>
      <c r="C3642" s="5">
        <v>42518</v>
      </c>
      <c r="D3642" s="6">
        <v>2016</v>
      </c>
      <c r="E3642" s="5" t="s">
        <v>87</v>
      </c>
      <c r="F3642" s="7">
        <v>28</v>
      </c>
      <c r="G3642" t="s">
        <v>51</v>
      </c>
      <c r="H3642" t="s">
        <v>25</v>
      </c>
      <c r="I3642" t="s">
        <v>902</v>
      </c>
      <c r="J3642" t="s">
        <v>75</v>
      </c>
      <c r="K3642" t="s">
        <v>133</v>
      </c>
      <c r="L3642">
        <v>60068</v>
      </c>
      <c r="M3642" t="s">
        <v>6813</v>
      </c>
      <c r="N3642" t="s">
        <v>135</v>
      </c>
      <c r="O3642" t="s">
        <v>136</v>
      </c>
      <c r="P3642" t="s">
        <v>6814</v>
      </c>
      <c r="Q3642" s="8">
        <v>860000</v>
      </c>
      <c r="R3642">
        <v>1</v>
      </c>
      <c r="S3642" s="8">
        <f>Table3[[#This Row],[Harga]]*Table3[[#This Row],[Quantity]]</f>
        <v>860000</v>
      </c>
      <c r="T3642">
        <v>0.2</v>
      </c>
      <c r="U3642" s="8">
        <f>Table3[[#This Row],[Discount]]*Table3[[#This Row],[Revenue]]</f>
        <v>172000</v>
      </c>
      <c r="V3642" s="8">
        <f>Table3[[#This Row],[Revenue]]-Table3[[#This Row],[Total Discount]]</f>
        <v>688000</v>
      </c>
    </row>
    <row r="3643" spans="1:22" x14ac:dyDescent="0.35">
      <c r="A3643">
        <v>3639</v>
      </c>
      <c r="B3643" t="s">
        <v>7671</v>
      </c>
      <c r="C3643" s="5">
        <v>42866</v>
      </c>
      <c r="D3643" s="6">
        <v>2017</v>
      </c>
      <c r="E3643" s="5" t="s">
        <v>87</v>
      </c>
      <c r="F3643" s="7">
        <v>11</v>
      </c>
      <c r="G3643" t="s">
        <v>51</v>
      </c>
      <c r="H3643" t="s">
        <v>131</v>
      </c>
      <c r="I3643" t="s">
        <v>1117</v>
      </c>
      <c r="J3643" t="s">
        <v>27</v>
      </c>
      <c r="K3643" t="s">
        <v>354</v>
      </c>
      <c r="L3643">
        <v>10024</v>
      </c>
      <c r="M3643" t="s">
        <v>7672</v>
      </c>
      <c r="N3643" t="s">
        <v>40</v>
      </c>
      <c r="O3643" t="s">
        <v>96</v>
      </c>
      <c r="P3643" t="s">
        <v>7673</v>
      </c>
      <c r="Q3643" s="8">
        <v>44000</v>
      </c>
      <c r="R3643">
        <v>3</v>
      </c>
      <c r="S3643" s="8">
        <f>Table3[[#This Row],[Harga]]*Table3[[#This Row],[Quantity]]</f>
        <v>132000</v>
      </c>
      <c r="T3643">
        <v>0</v>
      </c>
      <c r="U3643" s="8">
        <f>Table3[[#This Row],[Discount]]*Table3[[#This Row],[Revenue]]</f>
        <v>0</v>
      </c>
      <c r="V3643" s="8">
        <f>Table3[[#This Row],[Revenue]]-Table3[[#This Row],[Total Discount]]</f>
        <v>132000</v>
      </c>
    </row>
    <row r="3644" spans="1:22" x14ac:dyDescent="0.35">
      <c r="A3644">
        <v>3640</v>
      </c>
      <c r="B3644" t="s">
        <v>7674</v>
      </c>
      <c r="C3644" s="5">
        <v>42659</v>
      </c>
      <c r="D3644" s="6">
        <v>2016</v>
      </c>
      <c r="E3644" s="5" t="s">
        <v>44</v>
      </c>
      <c r="F3644" s="7">
        <v>16</v>
      </c>
      <c r="G3644" t="s">
        <v>51</v>
      </c>
      <c r="H3644" t="s">
        <v>105</v>
      </c>
      <c r="I3644" t="s">
        <v>1145</v>
      </c>
      <c r="J3644" t="s">
        <v>37</v>
      </c>
      <c r="K3644" t="s">
        <v>369</v>
      </c>
      <c r="L3644">
        <v>10011</v>
      </c>
      <c r="M3644" t="s">
        <v>886</v>
      </c>
      <c r="N3644" t="s">
        <v>30</v>
      </c>
      <c r="O3644" t="s">
        <v>48</v>
      </c>
      <c r="P3644" t="s">
        <v>887</v>
      </c>
      <c r="Q3644" s="8">
        <v>285000</v>
      </c>
      <c r="R3644">
        <v>1</v>
      </c>
      <c r="S3644" s="8">
        <f>Table3[[#This Row],[Harga]]*Table3[[#This Row],[Quantity]]</f>
        <v>285000</v>
      </c>
      <c r="T3644">
        <v>0.4</v>
      </c>
      <c r="U3644" s="8">
        <f>Table3[[#This Row],[Discount]]*Table3[[#This Row],[Revenue]]</f>
        <v>114000</v>
      </c>
      <c r="V3644" s="8">
        <f>Table3[[#This Row],[Revenue]]-Table3[[#This Row],[Total Discount]]</f>
        <v>171000</v>
      </c>
    </row>
    <row r="3645" spans="1:22" x14ac:dyDescent="0.35">
      <c r="A3645">
        <v>3641</v>
      </c>
      <c r="B3645" t="s">
        <v>7675</v>
      </c>
      <c r="C3645" s="5">
        <v>43056</v>
      </c>
      <c r="D3645" s="6">
        <v>2017</v>
      </c>
      <c r="E3645" s="5" t="s">
        <v>23</v>
      </c>
      <c r="F3645" s="7">
        <v>17</v>
      </c>
      <c r="G3645" t="s">
        <v>35</v>
      </c>
      <c r="H3645" t="s">
        <v>25</v>
      </c>
      <c r="I3645" t="s">
        <v>2940</v>
      </c>
      <c r="J3645" t="s">
        <v>37</v>
      </c>
      <c r="K3645" t="s">
        <v>46</v>
      </c>
      <c r="L3645">
        <v>97123</v>
      </c>
      <c r="M3645" t="s">
        <v>7258</v>
      </c>
      <c r="N3645" t="s">
        <v>40</v>
      </c>
      <c r="O3645" t="s">
        <v>63</v>
      </c>
      <c r="P3645" t="s">
        <v>7259</v>
      </c>
      <c r="Q3645" s="8">
        <v>17000</v>
      </c>
      <c r="R3645">
        <v>3</v>
      </c>
      <c r="S3645" s="8">
        <f>Table3[[#This Row],[Harga]]*Table3[[#This Row],[Quantity]]</f>
        <v>51000</v>
      </c>
      <c r="T3645">
        <v>0.2</v>
      </c>
      <c r="U3645" s="8">
        <f>Table3[[#This Row],[Discount]]*Table3[[#This Row],[Revenue]]</f>
        <v>10200</v>
      </c>
      <c r="V3645" s="8">
        <f>Table3[[#This Row],[Revenue]]-Table3[[#This Row],[Total Discount]]</f>
        <v>40800</v>
      </c>
    </row>
    <row r="3646" spans="1:22" x14ac:dyDescent="0.35">
      <c r="A3646">
        <v>3642</v>
      </c>
      <c r="B3646" t="s">
        <v>7676</v>
      </c>
      <c r="C3646" s="5">
        <v>43065</v>
      </c>
      <c r="D3646" s="6">
        <v>2017</v>
      </c>
      <c r="E3646" s="5" t="s">
        <v>23</v>
      </c>
      <c r="F3646" s="7">
        <v>26</v>
      </c>
      <c r="G3646" t="s">
        <v>67</v>
      </c>
      <c r="H3646" t="s">
        <v>25</v>
      </c>
      <c r="I3646" t="s">
        <v>2245</v>
      </c>
      <c r="J3646" t="s">
        <v>27</v>
      </c>
      <c r="K3646" t="s">
        <v>89</v>
      </c>
      <c r="L3646">
        <v>10009</v>
      </c>
      <c r="M3646" t="s">
        <v>4235</v>
      </c>
      <c r="N3646" t="s">
        <v>135</v>
      </c>
      <c r="O3646" t="s">
        <v>136</v>
      </c>
      <c r="P3646" t="s">
        <v>4236</v>
      </c>
      <c r="Q3646" s="8">
        <v>157000</v>
      </c>
      <c r="R3646">
        <v>5</v>
      </c>
      <c r="S3646" s="8">
        <f>Table3[[#This Row],[Harga]]*Table3[[#This Row],[Quantity]]</f>
        <v>785000</v>
      </c>
      <c r="T3646">
        <v>0</v>
      </c>
      <c r="U3646" s="8">
        <f>Table3[[#This Row],[Discount]]*Table3[[#This Row],[Revenue]]</f>
        <v>0</v>
      </c>
      <c r="V3646" s="8">
        <f>Table3[[#This Row],[Revenue]]-Table3[[#This Row],[Total Discount]]</f>
        <v>785000</v>
      </c>
    </row>
    <row r="3647" spans="1:22" x14ac:dyDescent="0.35">
      <c r="A3647">
        <v>3643</v>
      </c>
      <c r="B3647" t="s">
        <v>7677</v>
      </c>
      <c r="C3647" s="5">
        <v>42981</v>
      </c>
      <c r="D3647" s="6">
        <v>2017</v>
      </c>
      <c r="E3647" s="5" t="s">
        <v>111</v>
      </c>
      <c r="F3647" s="7">
        <v>3</v>
      </c>
      <c r="G3647" t="s">
        <v>24</v>
      </c>
      <c r="H3647" t="s">
        <v>105</v>
      </c>
      <c r="I3647" t="s">
        <v>2624</v>
      </c>
      <c r="J3647" t="s">
        <v>37</v>
      </c>
      <c r="K3647" t="s">
        <v>227</v>
      </c>
      <c r="L3647">
        <v>60623</v>
      </c>
      <c r="M3647" t="s">
        <v>4986</v>
      </c>
      <c r="N3647" t="s">
        <v>40</v>
      </c>
      <c r="O3647" t="s">
        <v>63</v>
      </c>
      <c r="P3647" t="s">
        <v>4987</v>
      </c>
      <c r="Q3647" s="8">
        <v>9000</v>
      </c>
      <c r="R3647">
        <v>3</v>
      </c>
      <c r="S3647" s="8">
        <f>Table3[[#This Row],[Harga]]*Table3[[#This Row],[Quantity]]</f>
        <v>27000</v>
      </c>
      <c r="T3647">
        <v>0.2</v>
      </c>
      <c r="U3647" s="8">
        <f>Table3[[#This Row],[Discount]]*Table3[[#This Row],[Revenue]]</f>
        <v>5400</v>
      </c>
      <c r="V3647" s="8">
        <f>Table3[[#This Row],[Revenue]]-Table3[[#This Row],[Total Discount]]</f>
        <v>21600</v>
      </c>
    </row>
    <row r="3648" spans="1:22" x14ac:dyDescent="0.35">
      <c r="A3648">
        <v>3644</v>
      </c>
      <c r="B3648" t="s">
        <v>7678</v>
      </c>
      <c r="C3648" s="5">
        <v>43074</v>
      </c>
      <c r="D3648" s="6">
        <v>2017</v>
      </c>
      <c r="E3648" s="5" t="s">
        <v>66</v>
      </c>
      <c r="F3648" s="7">
        <v>5</v>
      </c>
      <c r="G3648" t="s">
        <v>51</v>
      </c>
      <c r="H3648" t="s">
        <v>139</v>
      </c>
      <c r="I3648" t="s">
        <v>1103</v>
      </c>
      <c r="J3648" t="s">
        <v>27</v>
      </c>
      <c r="K3648" t="s">
        <v>100</v>
      </c>
      <c r="L3648">
        <v>10024</v>
      </c>
      <c r="M3648" t="s">
        <v>304</v>
      </c>
      <c r="N3648" t="s">
        <v>30</v>
      </c>
      <c r="O3648" t="s">
        <v>55</v>
      </c>
      <c r="P3648" t="s">
        <v>305</v>
      </c>
      <c r="Q3648" s="8">
        <v>42000</v>
      </c>
      <c r="R3648">
        <v>2</v>
      </c>
      <c r="S3648" s="8">
        <f>Table3[[#This Row],[Harga]]*Table3[[#This Row],[Quantity]]</f>
        <v>84000</v>
      </c>
      <c r="T3648">
        <v>0</v>
      </c>
      <c r="U3648" s="8">
        <f>Table3[[#This Row],[Discount]]*Table3[[#This Row],[Revenue]]</f>
        <v>0</v>
      </c>
      <c r="V3648" s="8">
        <f>Table3[[#This Row],[Revenue]]-Table3[[#This Row],[Total Discount]]</f>
        <v>84000</v>
      </c>
    </row>
    <row r="3649" spans="1:22" x14ac:dyDescent="0.35">
      <c r="A3649">
        <v>3645</v>
      </c>
      <c r="B3649" t="s">
        <v>7679</v>
      </c>
      <c r="C3649" s="5">
        <v>43049</v>
      </c>
      <c r="D3649" s="6">
        <v>2017</v>
      </c>
      <c r="E3649" s="5" t="s">
        <v>23</v>
      </c>
      <c r="F3649" s="7">
        <v>10</v>
      </c>
      <c r="G3649" t="s">
        <v>67</v>
      </c>
      <c r="H3649" t="s">
        <v>25</v>
      </c>
      <c r="I3649" t="s">
        <v>1270</v>
      </c>
      <c r="J3649" t="s">
        <v>27</v>
      </c>
      <c r="K3649" t="s">
        <v>100</v>
      </c>
      <c r="L3649">
        <v>99301</v>
      </c>
      <c r="M3649" t="s">
        <v>7680</v>
      </c>
      <c r="N3649" t="s">
        <v>40</v>
      </c>
      <c r="O3649" t="s">
        <v>78</v>
      </c>
      <c r="P3649" t="s">
        <v>7681</v>
      </c>
      <c r="Q3649" s="8">
        <v>401000</v>
      </c>
      <c r="R3649">
        <v>5</v>
      </c>
      <c r="S3649" s="8">
        <f>Table3[[#This Row],[Harga]]*Table3[[#This Row],[Quantity]]</f>
        <v>2005000</v>
      </c>
      <c r="T3649">
        <v>0</v>
      </c>
      <c r="U3649" s="8">
        <f>Table3[[#This Row],[Discount]]*Table3[[#This Row],[Revenue]]</f>
        <v>0</v>
      </c>
      <c r="V3649" s="8">
        <f>Table3[[#This Row],[Revenue]]-Table3[[#This Row],[Total Discount]]</f>
        <v>2005000</v>
      </c>
    </row>
    <row r="3650" spans="1:22" x14ac:dyDescent="0.35">
      <c r="A3650">
        <v>3646</v>
      </c>
      <c r="B3650" t="s">
        <v>7682</v>
      </c>
      <c r="C3650" s="5">
        <v>41716</v>
      </c>
      <c r="D3650" s="6">
        <v>2014</v>
      </c>
      <c r="E3650" s="5" t="s">
        <v>159</v>
      </c>
      <c r="F3650" s="7">
        <v>18</v>
      </c>
      <c r="G3650" t="s">
        <v>35</v>
      </c>
      <c r="H3650" t="s">
        <v>25</v>
      </c>
      <c r="I3650" t="s">
        <v>1656</v>
      </c>
      <c r="J3650" t="s">
        <v>75</v>
      </c>
      <c r="K3650" t="s">
        <v>28</v>
      </c>
      <c r="L3650">
        <v>91505</v>
      </c>
      <c r="M3650" t="s">
        <v>3429</v>
      </c>
      <c r="N3650" t="s">
        <v>30</v>
      </c>
      <c r="O3650" t="s">
        <v>55</v>
      </c>
      <c r="P3650" t="s">
        <v>3430</v>
      </c>
      <c r="Q3650" s="8">
        <v>45000</v>
      </c>
      <c r="R3650">
        <v>2</v>
      </c>
      <c r="S3650" s="8">
        <f>Table3[[#This Row],[Harga]]*Table3[[#This Row],[Quantity]]</f>
        <v>90000</v>
      </c>
      <c r="T3650">
        <v>0</v>
      </c>
      <c r="U3650" s="8">
        <f>Table3[[#This Row],[Discount]]*Table3[[#This Row],[Revenue]]</f>
        <v>0</v>
      </c>
      <c r="V3650" s="8">
        <f>Table3[[#This Row],[Revenue]]-Table3[[#This Row],[Total Discount]]</f>
        <v>90000</v>
      </c>
    </row>
    <row r="3651" spans="1:22" x14ac:dyDescent="0.35">
      <c r="A3651">
        <v>3647</v>
      </c>
      <c r="B3651" t="s">
        <v>7683</v>
      </c>
      <c r="C3651" s="5">
        <v>42686</v>
      </c>
      <c r="D3651" s="6">
        <v>2016</v>
      </c>
      <c r="E3651" s="5" t="s">
        <v>23</v>
      </c>
      <c r="F3651" s="7">
        <v>12</v>
      </c>
      <c r="G3651" t="s">
        <v>35</v>
      </c>
      <c r="H3651" t="s">
        <v>25</v>
      </c>
      <c r="I3651" t="s">
        <v>381</v>
      </c>
      <c r="J3651" t="s">
        <v>37</v>
      </c>
      <c r="K3651" t="s">
        <v>236</v>
      </c>
      <c r="L3651">
        <v>60623</v>
      </c>
      <c r="M3651" t="s">
        <v>3040</v>
      </c>
      <c r="N3651" t="s">
        <v>30</v>
      </c>
      <c r="O3651" t="s">
        <v>55</v>
      </c>
      <c r="P3651" t="s">
        <v>3041</v>
      </c>
      <c r="Q3651" s="8">
        <v>19000</v>
      </c>
      <c r="R3651">
        <v>6</v>
      </c>
      <c r="S3651" s="8">
        <f>Table3[[#This Row],[Harga]]*Table3[[#This Row],[Quantity]]</f>
        <v>114000</v>
      </c>
      <c r="T3651">
        <v>0.6</v>
      </c>
      <c r="U3651" s="8">
        <f>Table3[[#This Row],[Discount]]*Table3[[#This Row],[Revenue]]</f>
        <v>68400</v>
      </c>
      <c r="V3651" s="8">
        <f>Table3[[#This Row],[Revenue]]-Table3[[#This Row],[Total Discount]]</f>
        <v>45600</v>
      </c>
    </row>
    <row r="3652" spans="1:22" x14ac:dyDescent="0.35">
      <c r="A3652">
        <v>3648</v>
      </c>
      <c r="B3652" t="s">
        <v>7684</v>
      </c>
      <c r="C3652" s="5">
        <v>43034</v>
      </c>
      <c r="D3652" s="6">
        <v>2017</v>
      </c>
      <c r="E3652" s="5" t="s">
        <v>44</v>
      </c>
      <c r="F3652" s="7">
        <v>26</v>
      </c>
      <c r="G3652" t="s">
        <v>35</v>
      </c>
      <c r="H3652" t="s">
        <v>25</v>
      </c>
      <c r="I3652" t="s">
        <v>2386</v>
      </c>
      <c r="J3652" t="s">
        <v>37</v>
      </c>
      <c r="K3652" t="s">
        <v>227</v>
      </c>
      <c r="L3652">
        <v>17602</v>
      </c>
      <c r="M3652" t="s">
        <v>571</v>
      </c>
      <c r="N3652" t="s">
        <v>135</v>
      </c>
      <c r="O3652" t="s">
        <v>136</v>
      </c>
      <c r="P3652" t="s">
        <v>572</v>
      </c>
      <c r="Q3652" s="8">
        <v>329000</v>
      </c>
      <c r="R3652">
        <v>1</v>
      </c>
      <c r="S3652" s="8">
        <f>Table3[[#This Row],[Harga]]*Table3[[#This Row],[Quantity]]</f>
        <v>329000</v>
      </c>
      <c r="T3652">
        <v>0.4</v>
      </c>
      <c r="U3652" s="8">
        <f>Table3[[#This Row],[Discount]]*Table3[[#This Row],[Revenue]]</f>
        <v>131600</v>
      </c>
      <c r="V3652" s="8">
        <f>Table3[[#This Row],[Revenue]]-Table3[[#This Row],[Total Discount]]</f>
        <v>197400</v>
      </c>
    </row>
    <row r="3653" spans="1:22" x14ac:dyDescent="0.35">
      <c r="A3653">
        <v>3649</v>
      </c>
      <c r="B3653" t="s">
        <v>7685</v>
      </c>
      <c r="C3653" s="5">
        <v>42105</v>
      </c>
      <c r="D3653" s="6">
        <v>2015</v>
      </c>
      <c r="E3653" s="5" t="s">
        <v>58</v>
      </c>
      <c r="F3653" s="7">
        <v>11</v>
      </c>
      <c r="G3653" t="s">
        <v>67</v>
      </c>
      <c r="H3653" t="s">
        <v>25</v>
      </c>
      <c r="I3653" t="s">
        <v>4615</v>
      </c>
      <c r="J3653" t="s">
        <v>27</v>
      </c>
      <c r="K3653" t="s">
        <v>127</v>
      </c>
      <c r="L3653">
        <v>33614</v>
      </c>
      <c r="M3653" t="s">
        <v>980</v>
      </c>
      <c r="N3653" t="s">
        <v>30</v>
      </c>
      <c r="O3653" t="s">
        <v>55</v>
      </c>
      <c r="P3653" t="s">
        <v>981</v>
      </c>
      <c r="Q3653" s="8">
        <v>127000</v>
      </c>
      <c r="R3653">
        <v>2</v>
      </c>
      <c r="S3653" s="8">
        <f>Table3[[#This Row],[Harga]]*Table3[[#This Row],[Quantity]]</f>
        <v>254000</v>
      </c>
      <c r="T3653">
        <v>0.2</v>
      </c>
      <c r="U3653" s="8">
        <f>Table3[[#This Row],[Discount]]*Table3[[#This Row],[Revenue]]</f>
        <v>50800</v>
      </c>
      <c r="V3653" s="8">
        <f>Table3[[#This Row],[Revenue]]-Table3[[#This Row],[Total Discount]]</f>
        <v>203200</v>
      </c>
    </row>
    <row r="3654" spans="1:22" x14ac:dyDescent="0.35">
      <c r="A3654">
        <v>3650</v>
      </c>
      <c r="B3654" t="s">
        <v>7686</v>
      </c>
      <c r="C3654" s="5">
        <v>42363</v>
      </c>
      <c r="D3654" s="6">
        <v>2015</v>
      </c>
      <c r="E3654" s="5" t="s">
        <v>66</v>
      </c>
      <c r="F3654" s="7">
        <v>25</v>
      </c>
      <c r="G3654" t="s">
        <v>51</v>
      </c>
      <c r="H3654" t="s">
        <v>25</v>
      </c>
      <c r="I3654" t="s">
        <v>3482</v>
      </c>
      <c r="J3654" t="s">
        <v>27</v>
      </c>
      <c r="K3654" t="s">
        <v>188</v>
      </c>
      <c r="L3654">
        <v>10024</v>
      </c>
      <c r="M3654" t="s">
        <v>3624</v>
      </c>
      <c r="N3654" t="s">
        <v>135</v>
      </c>
      <c r="O3654" t="s">
        <v>162</v>
      </c>
      <c r="P3654" t="s">
        <v>4439</v>
      </c>
      <c r="Q3654" s="8">
        <v>1116000</v>
      </c>
      <c r="R3654">
        <v>2</v>
      </c>
      <c r="S3654" s="8">
        <f>Table3[[#This Row],[Harga]]*Table3[[#This Row],[Quantity]]</f>
        <v>2232000</v>
      </c>
      <c r="T3654">
        <v>0</v>
      </c>
      <c r="U3654" s="8">
        <f>Table3[[#This Row],[Discount]]*Table3[[#This Row],[Revenue]]</f>
        <v>0</v>
      </c>
      <c r="V3654" s="8">
        <f>Table3[[#This Row],[Revenue]]-Table3[[#This Row],[Total Discount]]</f>
        <v>2232000</v>
      </c>
    </row>
    <row r="3655" spans="1:22" x14ac:dyDescent="0.35">
      <c r="A3655">
        <v>3651</v>
      </c>
      <c r="B3655" t="s">
        <v>7687</v>
      </c>
      <c r="C3655" s="5">
        <v>42999</v>
      </c>
      <c r="D3655" s="6">
        <v>2017</v>
      </c>
      <c r="E3655" s="5" t="s">
        <v>111</v>
      </c>
      <c r="F3655" s="7">
        <v>21</v>
      </c>
      <c r="G3655" t="s">
        <v>24</v>
      </c>
      <c r="H3655" t="s">
        <v>139</v>
      </c>
      <c r="I3655" t="s">
        <v>3539</v>
      </c>
      <c r="J3655" t="s">
        <v>37</v>
      </c>
      <c r="K3655" t="s">
        <v>519</v>
      </c>
      <c r="L3655">
        <v>90045</v>
      </c>
      <c r="M3655" t="s">
        <v>4648</v>
      </c>
      <c r="N3655" t="s">
        <v>40</v>
      </c>
      <c r="O3655" t="s">
        <v>84</v>
      </c>
      <c r="P3655" t="s">
        <v>4649</v>
      </c>
      <c r="Q3655" s="8">
        <v>112000</v>
      </c>
      <c r="R3655">
        <v>1</v>
      </c>
      <c r="S3655" s="8">
        <f>Table3[[#This Row],[Harga]]*Table3[[#This Row],[Quantity]]</f>
        <v>112000</v>
      </c>
      <c r="T3655">
        <v>0</v>
      </c>
      <c r="U3655" s="8">
        <f>Table3[[#This Row],[Discount]]*Table3[[#This Row],[Revenue]]</f>
        <v>0</v>
      </c>
      <c r="V3655" s="8">
        <f>Table3[[#This Row],[Revenue]]-Table3[[#This Row],[Total Discount]]</f>
        <v>112000</v>
      </c>
    </row>
    <row r="3656" spans="1:22" x14ac:dyDescent="0.35">
      <c r="A3656">
        <v>3652</v>
      </c>
      <c r="B3656" t="s">
        <v>7688</v>
      </c>
      <c r="C3656" s="5">
        <v>41993</v>
      </c>
      <c r="D3656" s="6">
        <v>2014</v>
      </c>
      <c r="E3656" s="5" t="s">
        <v>66</v>
      </c>
      <c r="F3656" s="7">
        <v>20</v>
      </c>
      <c r="G3656" t="s">
        <v>35</v>
      </c>
      <c r="H3656" t="s">
        <v>131</v>
      </c>
      <c r="I3656" t="s">
        <v>2118</v>
      </c>
      <c r="J3656" t="s">
        <v>37</v>
      </c>
      <c r="K3656" t="s">
        <v>28</v>
      </c>
      <c r="L3656">
        <v>10035</v>
      </c>
      <c r="M3656" t="s">
        <v>4542</v>
      </c>
      <c r="N3656" t="s">
        <v>30</v>
      </c>
      <c r="O3656" t="s">
        <v>108</v>
      </c>
      <c r="P3656" t="s">
        <v>4543</v>
      </c>
      <c r="Q3656" s="8">
        <v>114000</v>
      </c>
      <c r="R3656">
        <v>3</v>
      </c>
      <c r="S3656" s="8">
        <f>Table3[[#This Row],[Harga]]*Table3[[#This Row],[Quantity]]</f>
        <v>342000</v>
      </c>
      <c r="T3656">
        <v>0.1</v>
      </c>
      <c r="U3656" s="8">
        <f>Table3[[#This Row],[Discount]]*Table3[[#This Row],[Revenue]]</f>
        <v>34200</v>
      </c>
      <c r="V3656" s="8">
        <f>Table3[[#This Row],[Revenue]]-Table3[[#This Row],[Total Discount]]</f>
        <v>307800</v>
      </c>
    </row>
    <row r="3657" spans="1:22" x14ac:dyDescent="0.35">
      <c r="A3657">
        <v>3653</v>
      </c>
      <c r="B3657" t="s">
        <v>7689</v>
      </c>
      <c r="C3657" s="5">
        <v>42203</v>
      </c>
      <c r="D3657" s="6">
        <v>2015</v>
      </c>
      <c r="E3657" s="5" t="s">
        <v>104</v>
      </c>
      <c r="F3657" s="7">
        <v>18</v>
      </c>
      <c r="G3657" t="s">
        <v>51</v>
      </c>
      <c r="H3657" t="s">
        <v>25</v>
      </c>
      <c r="I3657" t="s">
        <v>1693</v>
      </c>
      <c r="J3657" t="s">
        <v>37</v>
      </c>
      <c r="K3657" t="s">
        <v>329</v>
      </c>
      <c r="L3657">
        <v>10009</v>
      </c>
      <c r="M3657" t="s">
        <v>1476</v>
      </c>
      <c r="N3657" t="s">
        <v>40</v>
      </c>
      <c r="O3657" t="s">
        <v>96</v>
      </c>
      <c r="P3657" t="s">
        <v>1477</v>
      </c>
      <c r="Q3657" s="8">
        <v>12000</v>
      </c>
      <c r="R3657">
        <v>2</v>
      </c>
      <c r="S3657" s="8">
        <f>Table3[[#This Row],[Harga]]*Table3[[#This Row],[Quantity]]</f>
        <v>24000</v>
      </c>
      <c r="T3657">
        <v>0</v>
      </c>
      <c r="U3657" s="8">
        <f>Table3[[#This Row],[Discount]]*Table3[[#This Row],[Revenue]]</f>
        <v>0</v>
      </c>
      <c r="V3657" s="8">
        <f>Table3[[#This Row],[Revenue]]-Table3[[#This Row],[Total Discount]]</f>
        <v>24000</v>
      </c>
    </row>
    <row r="3658" spans="1:22" x14ac:dyDescent="0.35">
      <c r="A3658">
        <v>3654</v>
      </c>
      <c r="B3658" t="s">
        <v>7690</v>
      </c>
      <c r="C3658" s="5">
        <v>41846</v>
      </c>
      <c r="D3658" s="6">
        <v>2014</v>
      </c>
      <c r="E3658" s="5" t="s">
        <v>104</v>
      </c>
      <c r="F3658" s="7">
        <v>26</v>
      </c>
      <c r="G3658" t="s">
        <v>67</v>
      </c>
      <c r="H3658" t="s">
        <v>25</v>
      </c>
      <c r="I3658" t="s">
        <v>2586</v>
      </c>
      <c r="J3658" t="s">
        <v>27</v>
      </c>
      <c r="K3658" t="s">
        <v>248</v>
      </c>
      <c r="L3658">
        <v>30318</v>
      </c>
      <c r="M3658" t="s">
        <v>4090</v>
      </c>
      <c r="N3658" t="s">
        <v>30</v>
      </c>
      <c r="O3658" t="s">
        <v>108</v>
      </c>
      <c r="P3658" t="s">
        <v>4091</v>
      </c>
      <c r="Q3658" s="8">
        <v>48000</v>
      </c>
      <c r="R3658">
        <v>2</v>
      </c>
      <c r="S3658" s="8">
        <f>Table3[[#This Row],[Harga]]*Table3[[#This Row],[Quantity]]</f>
        <v>96000</v>
      </c>
      <c r="T3658">
        <v>0</v>
      </c>
      <c r="U3658" s="8">
        <f>Table3[[#This Row],[Discount]]*Table3[[#This Row],[Revenue]]</f>
        <v>0</v>
      </c>
      <c r="V3658" s="8">
        <f>Table3[[#This Row],[Revenue]]-Table3[[#This Row],[Total Discount]]</f>
        <v>96000</v>
      </c>
    </row>
    <row r="3659" spans="1:22" x14ac:dyDescent="0.35">
      <c r="A3659">
        <v>3655</v>
      </c>
      <c r="B3659" t="s">
        <v>7691</v>
      </c>
      <c r="C3659" s="5">
        <v>41999</v>
      </c>
      <c r="D3659" s="6">
        <v>2014</v>
      </c>
      <c r="E3659" s="5" t="s">
        <v>66</v>
      </c>
      <c r="F3659" s="7">
        <v>26</v>
      </c>
      <c r="G3659" t="s">
        <v>35</v>
      </c>
      <c r="H3659" t="s">
        <v>25</v>
      </c>
      <c r="I3659" t="s">
        <v>122</v>
      </c>
      <c r="J3659" t="s">
        <v>27</v>
      </c>
      <c r="K3659" t="s">
        <v>222</v>
      </c>
      <c r="L3659">
        <v>10009</v>
      </c>
      <c r="M3659" t="s">
        <v>2135</v>
      </c>
      <c r="N3659" t="s">
        <v>40</v>
      </c>
      <c r="O3659" t="s">
        <v>84</v>
      </c>
      <c r="P3659" t="s">
        <v>2136</v>
      </c>
      <c r="Q3659" s="8">
        <v>103000</v>
      </c>
      <c r="R3659">
        <v>6</v>
      </c>
      <c r="S3659" s="8">
        <f>Table3[[#This Row],[Harga]]*Table3[[#This Row],[Quantity]]</f>
        <v>618000</v>
      </c>
      <c r="T3659">
        <v>0</v>
      </c>
      <c r="U3659" s="8">
        <f>Table3[[#This Row],[Discount]]*Table3[[#This Row],[Revenue]]</f>
        <v>0</v>
      </c>
      <c r="V3659" s="8">
        <f>Table3[[#This Row],[Revenue]]-Table3[[#This Row],[Total Discount]]</f>
        <v>618000</v>
      </c>
    </row>
    <row r="3660" spans="1:22" x14ac:dyDescent="0.35">
      <c r="A3660">
        <v>3656</v>
      </c>
      <c r="B3660" t="s">
        <v>7692</v>
      </c>
      <c r="C3660" s="5">
        <v>43080</v>
      </c>
      <c r="D3660" s="6">
        <v>2017</v>
      </c>
      <c r="E3660" s="5" t="s">
        <v>66</v>
      </c>
      <c r="F3660" s="7">
        <v>11</v>
      </c>
      <c r="G3660" t="s">
        <v>35</v>
      </c>
      <c r="H3660" t="s">
        <v>131</v>
      </c>
      <c r="I3660" t="s">
        <v>36</v>
      </c>
      <c r="J3660" t="s">
        <v>37</v>
      </c>
      <c r="K3660" t="s">
        <v>61</v>
      </c>
      <c r="L3660">
        <v>32216</v>
      </c>
      <c r="M3660" t="s">
        <v>480</v>
      </c>
      <c r="N3660" t="s">
        <v>30</v>
      </c>
      <c r="O3660" t="s">
        <v>48</v>
      </c>
      <c r="P3660" t="s">
        <v>481</v>
      </c>
      <c r="Q3660" s="8">
        <v>219000</v>
      </c>
      <c r="R3660">
        <v>6</v>
      </c>
      <c r="S3660" s="8">
        <f>Table3[[#This Row],[Harga]]*Table3[[#This Row],[Quantity]]</f>
        <v>1314000</v>
      </c>
      <c r="T3660">
        <v>0.45</v>
      </c>
      <c r="U3660" s="8">
        <f>Table3[[#This Row],[Discount]]*Table3[[#This Row],[Revenue]]</f>
        <v>591300</v>
      </c>
      <c r="V3660" s="8">
        <f>Table3[[#This Row],[Revenue]]-Table3[[#This Row],[Total Discount]]</f>
        <v>722700</v>
      </c>
    </row>
    <row r="3661" spans="1:22" x14ac:dyDescent="0.35">
      <c r="A3661">
        <v>3657</v>
      </c>
      <c r="B3661" t="s">
        <v>7693</v>
      </c>
      <c r="C3661" s="5">
        <v>41701</v>
      </c>
      <c r="D3661" s="6">
        <v>2014</v>
      </c>
      <c r="E3661" s="5" t="s">
        <v>159</v>
      </c>
      <c r="F3661" s="7">
        <v>3</v>
      </c>
      <c r="G3661" t="s">
        <v>116</v>
      </c>
      <c r="H3661" t="s">
        <v>25</v>
      </c>
      <c r="I3661" t="s">
        <v>4764</v>
      </c>
      <c r="J3661" t="s">
        <v>27</v>
      </c>
      <c r="K3661" t="s">
        <v>329</v>
      </c>
      <c r="L3661">
        <v>77095</v>
      </c>
      <c r="M3661" t="s">
        <v>3136</v>
      </c>
      <c r="N3661" t="s">
        <v>40</v>
      </c>
      <c r="O3661" t="s">
        <v>78</v>
      </c>
      <c r="P3661" t="s">
        <v>3137</v>
      </c>
      <c r="Q3661" s="8">
        <v>295000</v>
      </c>
      <c r="R3661">
        <v>3</v>
      </c>
      <c r="S3661" s="8">
        <f>Table3[[#This Row],[Harga]]*Table3[[#This Row],[Quantity]]</f>
        <v>885000</v>
      </c>
      <c r="T3661">
        <v>0.8</v>
      </c>
      <c r="U3661" s="8">
        <f>Table3[[#This Row],[Discount]]*Table3[[#This Row],[Revenue]]</f>
        <v>708000</v>
      </c>
      <c r="V3661" s="8">
        <f>Table3[[#This Row],[Revenue]]-Table3[[#This Row],[Total Discount]]</f>
        <v>177000</v>
      </c>
    </row>
    <row r="3662" spans="1:22" x14ac:dyDescent="0.35">
      <c r="A3662">
        <v>3658</v>
      </c>
      <c r="B3662" t="s">
        <v>7694</v>
      </c>
      <c r="C3662" s="5">
        <v>43029</v>
      </c>
      <c r="D3662" s="6">
        <v>2017</v>
      </c>
      <c r="E3662" s="5" t="s">
        <v>44</v>
      </c>
      <c r="F3662" s="7">
        <v>21</v>
      </c>
      <c r="G3662" t="s">
        <v>35</v>
      </c>
      <c r="H3662" t="s">
        <v>139</v>
      </c>
      <c r="I3662" t="s">
        <v>419</v>
      </c>
      <c r="J3662" t="s">
        <v>37</v>
      </c>
      <c r="K3662" t="s">
        <v>227</v>
      </c>
      <c r="L3662">
        <v>53209</v>
      </c>
      <c r="M3662" t="s">
        <v>2022</v>
      </c>
      <c r="N3662" t="s">
        <v>40</v>
      </c>
      <c r="O3662" t="s">
        <v>71</v>
      </c>
      <c r="P3662" t="s">
        <v>2023</v>
      </c>
      <c r="Q3662" s="8">
        <v>6000</v>
      </c>
      <c r="R3662">
        <v>6</v>
      </c>
      <c r="S3662" s="8">
        <f>Table3[[#This Row],[Harga]]*Table3[[#This Row],[Quantity]]</f>
        <v>36000</v>
      </c>
      <c r="T3662">
        <v>0</v>
      </c>
      <c r="U3662" s="8">
        <f>Table3[[#This Row],[Discount]]*Table3[[#This Row],[Revenue]]</f>
        <v>0</v>
      </c>
      <c r="V3662" s="8">
        <f>Table3[[#This Row],[Revenue]]-Table3[[#This Row],[Total Discount]]</f>
        <v>36000</v>
      </c>
    </row>
    <row r="3663" spans="1:22" x14ac:dyDescent="0.35">
      <c r="A3663">
        <v>3659</v>
      </c>
      <c r="B3663" t="s">
        <v>7695</v>
      </c>
      <c r="C3663" s="5">
        <v>43049</v>
      </c>
      <c r="D3663" s="6">
        <v>2017</v>
      </c>
      <c r="E3663" s="5" t="s">
        <v>23</v>
      </c>
      <c r="F3663" s="7">
        <v>10</v>
      </c>
      <c r="G3663" t="s">
        <v>24</v>
      </c>
      <c r="H3663" t="s">
        <v>59</v>
      </c>
      <c r="I3663" t="s">
        <v>2520</v>
      </c>
      <c r="J3663" t="s">
        <v>27</v>
      </c>
      <c r="K3663" t="s">
        <v>218</v>
      </c>
      <c r="L3663">
        <v>95351</v>
      </c>
      <c r="M3663" t="s">
        <v>889</v>
      </c>
      <c r="N3663" t="s">
        <v>135</v>
      </c>
      <c r="O3663" t="s">
        <v>162</v>
      </c>
      <c r="P3663" t="s">
        <v>890</v>
      </c>
      <c r="Q3663" s="8">
        <v>64000</v>
      </c>
      <c r="R3663">
        <v>7</v>
      </c>
      <c r="S3663" s="8">
        <f>Table3[[#This Row],[Harga]]*Table3[[#This Row],[Quantity]]</f>
        <v>448000</v>
      </c>
      <c r="T3663">
        <v>0</v>
      </c>
      <c r="U3663" s="8">
        <f>Table3[[#This Row],[Discount]]*Table3[[#This Row],[Revenue]]</f>
        <v>0</v>
      </c>
      <c r="V3663" s="8">
        <f>Table3[[#This Row],[Revenue]]-Table3[[#This Row],[Total Discount]]</f>
        <v>448000</v>
      </c>
    </row>
    <row r="3664" spans="1:22" x14ac:dyDescent="0.35">
      <c r="A3664">
        <v>3660</v>
      </c>
      <c r="B3664" t="s">
        <v>7696</v>
      </c>
      <c r="C3664" s="5">
        <v>42810</v>
      </c>
      <c r="D3664" s="6">
        <v>2017</v>
      </c>
      <c r="E3664" s="5" t="s">
        <v>159</v>
      </c>
      <c r="F3664" s="7">
        <v>16</v>
      </c>
      <c r="G3664" t="s">
        <v>67</v>
      </c>
      <c r="H3664" t="s">
        <v>25</v>
      </c>
      <c r="I3664" t="s">
        <v>1875</v>
      </c>
      <c r="J3664" t="s">
        <v>75</v>
      </c>
      <c r="K3664" t="s">
        <v>100</v>
      </c>
      <c r="L3664">
        <v>44107</v>
      </c>
      <c r="M3664" t="s">
        <v>2148</v>
      </c>
      <c r="N3664" t="s">
        <v>135</v>
      </c>
      <c r="O3664" t="s">
        <v>136</v>
      </c>
      <c r="P3664" t="s">
        <v>2149</v>
      </c>
      <c r="Q3664" s="8">
        <v>279000</v>
      </c>
      <c r="R3664">
        <v>8</v>
      </c>
      <c r="S3664" s="8">
        <f>Table3[[#This Row],[Harga]]*Table3[[#This Row],[Quantity]]</f>
        <v>2232000</v>
      </c>
      <c r="T3664">
        <v>0.4</v>
      </c>
      <c r="U3664" s="8">
        <f>Table3[[#This Row],[Discount]]*Table3[[#This Row],[Revenue]]</f>
        <v>892800</v>
      </c>
      <c r="V3664" s="8">
        <f>Table3[[#This Row],[Revenue]]-Table3[[#This Row],[Total Discount]]</f>
        <v>1339200</v>
      </c>
    </row>
    <row r="3665" spans="1:22" x14ac:dyDescent="0.35">
      <c r="A3665">
        <v>3661</v>
      </c>
      <c r="B3665" t="s">
        <v>7697</v>
      </c>
      <c r="C3665" s="5">
        <v>42635</v>
      </c>
      <c r="D3665" s="6">
        <v>2016</v>
      </c>
      <c r="E3665" s="5" t="s">
        <v>111</v>
      </c>
      <c r="F3665" s="7">
        <v>22</v>
      </c>
      <c r="G3665" t="s">
        <v>35</v>
      </c>
      <c r="H3665" t="s">
        <v>25</v>
      </c>
      <c r="I3665" t="s">
        <v>1847</v>
      </c>
      <c r="J3665" t="s">
        <v>75</v>
      </c>
      <c r="K3665" t="s">
        <v>519</v>
      </c>
      <c r="L3665">
        <v>19134</v>
      </c>
      <c r="M3665" t="s">
        <v>1394</v>
      </c>
      <c r="N3665" t="s">
        <v>40</v>
      </c>
      <c r="O3665" t="s">
        <v>41</v>
      </c>
      <c r="P3665" t="s">
        <v>1395</v>
      </c>
      <c r="Q3665" s="8">
        <v>13000</v>
      </c>
      <c r="R3665">
        <v>5</v>
      </c>
      <c r="S3665" s="8">
        <f>Table3[[#This Row],[Harga]]*Table3[[#This Row],[Quantity]]</f>
        <v>65000</v>
      </c>
      <c r="T3665">
        <v>0.2</v>
      </c>
      <c r="U3665" s="8">
        <f>Table3[[#This Row],[Discount]]*Table3[[#This Row],[Revenue]]</f>
        <v>13000</v>
      </c>
      <c r="V3665" s="8">
        <f>Table3[[#This Row],[Revenue]]-Table3[[#This Row],[Total Discount]]</f>
        <v>52000</v>
      </c>
    </row>
    <row r="3666" spans="1:22" x14ac:dyDescent="0.35">
      <c r="A3666">
        <v>3662</v>
      </c>
      <c r="B3666" t="s">
        <v>7698</v>
      </c>
      <c r="C3666" s="5">
        <v>42772</v>
      </c>
      <c r="D3666" s="6">
        <v>2017</v>
      </c>
      <c r="E3666" s="5" t="s">
        <v>344</v>
      </c>
      <c r="F3666" s="7">
        <v>6</v>
      </c>
      <c r="G3666" t="s">
        <v>51</v>
      </c>
      <c r="H3666" t="s">
        <v>139</v>
      </c>
      <c r="I3666" t="s">
        <v>1892</v>
      </c>
      <c r="J3666" t="s">
        <v>75</v>
      </c>
      <c r="K3666" t="s">
        <v>89</v>
      </c>
      <c r="L3666">
        <v>94109</v>
      </c>
      <c r="M3666" t="s">
        <v>7134</v>
      </c>
      <c r="N3666" t="s">
        <v>40</v>
      </c>
      <c r="O3666" t="s">
        <v>63</v>
      </c>
      <c r="P3666" t="s">
        <v>7135</v>
      </c>
      <c r="Q3666" s="8">
        <v>20000</v>
      </c>
      <c r="R3666">
        <v>5</v>
      </c>
      <c r="S3666" s="8">
        <f>Table3[[#This Row],[Harga]]*Table3[[#This Row],[Quantity]]</f>
        <v>100000</v>
      </c>
      <c r="T3666">
        <v>0</v>
      </c>
      <c r="U3666" s="8">
        <f>Table3[[#This Row],[Discount]]*Table3[[#This Row],[Revenue]]</f>
        <v>0</v>
      </c>
      <c r="V3666" s="8">
        <f>Table3[[#This Row],[Revenue]]-Table3[[#This Row],[Total Discount]]</f>
        <v>100000</v>
      </c>
    </row>
    <row r="3667" spans="1:22" x14ac:dyDescent="0.35">
      <c r="A3667">
        <v>3663</v>
      </c>
      <c r="B3667" t="s">
        <v>7699</v>
      </c>
      <c r="C3667" s="5">
        <v>42369</v>
      </c>
      <c r="D3667" s="6">
        <v>2015</v>
      </c>
      <c r="E3667" s="5" t="s">
        <v>66</v>
      </c>
      <c r="F3667" s="7">
        <v>31</v>
      </c>
      <c r="G3667" t="s">
        <v>51</v>
      </c>
      <c r="H3667" t="s">
        <v>25</v>
      </c>
      <c r="I3667" t="s">
        <v>4705</v>
      </c>
      <c r="J3667" t="s">
        <v>37</v>
      </c>
      <c r="K3667" t="s">
        <v>253</v>
      </c>
      <c r="L3667">
        <v>48205</v>
      </c>
      <c r="M3667" t="s">
        <v>2227</v>
      </c>
      <c r="N3667" t="s">
        <v>40</v>
      </c>
      <c r="O3667" t="s">
        <v>71</v>
      </c>
      <c r="P3667" t="s">
        <v>2228</v>
      </c>
      <c r="Q3667" s="8">
        <v>18000</v>
      </c>
      <c r="R3667">
        <v>8</v>
      </c>
      <c r="S3667" s="8">
        <f>Table3[[#This Row],[Harga]]*Table3[[#This Row],[Quantity]]</f>
        <v>144000</v>
      </c>
      <c r="T3667">
        <v>0</v>
      </c>
      <c r="U3667" s="8">
        <f>Table3[[#This Row],[Discount]]*Table3[[#This Row],[Revenue]]</f>
        <v>0</v>
      </c>
      <c r="V3667" s="8">
        <f>Table3[[#This Row],[Revenue]]-Table3[[#This Row],[Total Discount]]</f>
        <v>144000</v>
      </c>
    </row>
    <row r="3668" spans="1:22" x14ac:dyDescent="0.35">
      <c r="A3668">
        <v>3664</v>
      </c>
      <c r="B3668" t="s">
        <v>7700</v>
      </c>
      <c r="C3668" s="5">
        <v>42652</v>
      </c>
      <c r="D3668" s="6">
        <v>2016</v>
      </c>
      <c r="E3668" s="5" t="s">
        <v>44</v>
      </c>
      <c r="F3668" s="7">
        <v>9</v>
      </c>
      <c r="G3668" t="s">
        <v>51</v>
      </c>
      <c r="H3668" t="s">
        <v>25</v>
      </c>
      <c r="I3668" t="s">
        <v>3451</v>
      </c>
      <c r="J3668" t="s">
        <v>75</v>
      </c>
      <c r="K3668" t="s">
        <v>369</v>
      </c>
      <c r="L3668">
        <v>85023</v>
      </c>
      <c r="M3668" t="s">
        <v>2570</v>
      </c>
      <c r="N3668" t="s">
        <v>40</v>
      </c>
      <c r="O3668" t="s">
        <v>96</v>
      </c>
      <c r="P3668" t="s">
        <v>2571</v>
      </c>
      <c r="Q3668" s="8">
        <v>6000</v>
      </c>
      <c r="R3668">
        <v>1</v>
      </c>
      <c r="S3668" s="8">
        <f>Table3[[#This Row],[Harga]]*Table3[[#This Row],[Quantity]]</f>
        <v>6000</v>
      </c>
      <c r="T3668">
        <v>0.2</v>
      </c>
      <c r="U3668" s="8">
        <f>Table3[[#This Row],[Discount]]*Table3[[#This Row],[Revenue]]</f>
        <v>1200</v>
      </c>
      <c r="V3668" s="8">
        <f>Table3[[#This Row],[Revenue]]-Table3[[#This Row],[Total Discount]]</f>
        <v>4800</v>
      </c>
    </row>
    <row r="3669" spans="1:22" x14ac:dyDescent="0.35">
      <c r="A3669">
        <v>3665</v>
      </c>
      <c r="B3669" t="s">
        <v>7701</v>
      </c>
      <c r="C3669" s="5">
        <v>42003</v>
      </c>
      <c r="D3669" s="6">
        <v>2014</v>
      </c>
      <c r="E3669" s="5" t="s">
        <v>66</v>
      </c>
      <c r="F3669" s="7">
        <v>30</v>
      </c>
      <c r="G3669" t="s">
        <v>24</v>
      </c>
      <c r="H3669" t="s">
        <v>139</v>
      </c>
      <c r="I3669" t="s">
        <v>5924</v>
      </c>
      <c r="J3669" t="s">
        <v>37</v>
      </c>
      <c r="K3669" t="s">
        <v>519</v>
      </c>
      <c r="L3669">
        <v>19143</v>
      </c>
      <c r="M3669" t="s">
        <v>6655</v>
      </c>
      <c r="N3669" t="s">
        <v>135</v>
      </c>
      <c r="O3669" t="s">
        <v>136</v>
      </c>
      <c r="P3669" t="s">
        <v>6656</v>
      </c>
      <c r="Q3669" s="8">
        <v>280000</v>
      </c>
      <c r="R3669">
        <v>6</v>
      </c>
      <c r="S3669" s="8">
        <f>Table3[[#This Row],[Harga]]*Table3[[#This Row],[Quantity]]</f>
        <v>1680000</v>
      </c>
      <c r="T3669">
        <v>0.4</v>
      </c>
      <c r="U3669" s="8">
        <f>Table3[[#This Row],[Discount]]*Table3[[#This Row],[Revenue]]</f>
        <v>672000</v>
      </c>
      <c r="V3669" s="8">
        <f>Table3[[#This Row],[Revenue]]-Table3[[#This Row],[Total Discount]]</f>
        <v>1008000</v>
      </c>
    </row>
    <row r="3670" spans="1:22" x14ac:dyDescent="0.35">
      <c r="A3670">
        <v>3666</v>
      </c>
      <c r="B3670" t="s">
        <v>7702</v>
      </c>
      <c r="C3670" s="5">
        <v>42472</v>
      </c>
      <c r="D3670" s="6">
        <v>2016</v>
      </c>
      <c r="E3670" s="5" t="s">
        <v>58</v>
      </c>
      <c r="F3670" s="7">
        <v>12</v>
      </c>
      <c r="G3670" t="s">
        <v>51</v>
      </c>
      <c r="H3670" t="s">
        <v>131</v>
      </c>
      <c r="I3670" t="s">
        <v>3879</v>
      </c>
      <c r="J3670" t="s">
        <v>27</v>
      </c>
      <c r="K3670" t="s">
        <v>236</v>
      </c>
      <c r="L3670">
        <v>90036</v>
      </c>
      <c r="M3670" t="s">
        <v>7703</v>
      </c>
      <c r="N3670" t="s">
        <v>40</v>
      </c>
      <c r="O3670" t="s">
        <v>63</v>
      </c>
      <c r="P3670" t="s">
        <v>7704</v>
      </c>
      <c r="Q3670" s="8">
        <v>20000</v>
      </c>
      <c r="R3670">
        <v>3</v>
      </c>
      <c r="S3670" s="8">
        <f>Table3[[#This Row],[Harga]]*Table3[[#This Row],[Quantity]]</f>
        <v>60000</v>
      </c>
      <c r="T3670">
        <v>0</v>
      </c>
      <c r="U3670" s="8">
        <f>Table3[[#This Row],[Discount]]*Table3[[#This Row],[Revenue]]</f>
        <v>0</v>
      </c>
      <c r="V3670" s="8">
        <f>Table3[[#This Row],[Revenue]]-Table3[[#This Row],[Total Discount]]</f>
        <v>60000</v>
      </c>
    </row>
    <row r="3671" spans="1:22" x14ac:dyDescent="0.35">
      <c r="A3671">
        <v>3667</v>
      </c>
      <c r="B3671" t="s">
        <v>7705</v>
      </c>
      <c r="C3671" s="5">
        <v>42702</v>
      </c>
      <c r="D3671" s="6">
        <v>2016</v>
      </c>
      <c r="E3671" s="5" t="s">
        <v>23</v>
      </c>
      <c r="F3671" s="7">
        <v>28</v>
      </c>
      <c r="G3671" t="s">
        <v>51</v>
      </c>
      <c r="H3671" t="s">
        <v>139</v>
      </c>
      <c r="I3671" t="s">
        <v>514</v>
      </c>
      <c r="J3671" t="s">
        <v>37</v>
      </c>
      <c r="K3671" t="s">
        <v>222</v>
      </c>
      <c r="L3671">
        <v>19140</v>
      </c>
      <c r="M3671" t="s">
        <v>2042</v>
      </c>
      <c r="N3671" t="s">
        <v>135</v>
      </c>
      <c r="O3671" t="s">
        <v>136</v>
      </c>
      <c r="P3671" t="s">
        <v>2043</v>
      </c>
      <c r="Q3671" s="8">
        <v>1323000</v>
      </c>
      <c r="R3671">
        <v>3</v>
      </c>
      <c r="S3671" s="8">
        <f>Table3[[#This Row],[Harga]]*Table3[[#This Row],[Quantity]]</f>
        <v>3969000</v>
      </c>
      <c r="T3671">
        <v>0.4</v>
      </c>
      <c r="U3671" s="8">
        <f>Table3[[#This Row],[Discount]]*Table3[[#This Row],[Revenue]]</f>
        <v>1587600</v>
      </c>
      <c r="V3671" s="8">
        <f>Table3[[#This Row],[Revenue]]-Table3[[#This Row],[Total Discount]]</f>
        <v>2381400</v>
      </c>
    </row>
    <row r="3672" spans="1:22" x14ac:dyDescent="0.35">
      <c r="A3672">
        <v>3668</v>
      </c>
      <c r="B3672" t="s">
        <v>7706</v>
      </c>
      <c r="C3672" s="5">
        <v>42840</v>
      </c>
      <c r="D3672" s="6">
        <v>2017</v>
      </c>
      <c r="E3672" s="5" t="s">
        <v>58</v>
      </c>
      <c r="F3672" s="7">
        <v>15</v>
      </c>
      <c r="G3672" t="s">
        <v>51</v>
      </c>
      <c r="H3672" t="s">
        <v>139</v>
      </c>
      <c r="I3672" t="s">
        <v>777</v>
      </c>
      <c r="J3672" t="s">
        <v>37</v>
      </c>
      <c r="K3672" t="s">
        <v>28</v>
      </c>
      <c r="L3672">
        <v>33180</v>
      </c>
      <c r="M3672" t="s">
        <v>206</v>
      </c>
      <c r="N3672" t="s">
        <v>40</v>
      </c>
      <c r="O3672" t="s">
        <v>71</v>
      </c>
      <c r="P3672" t="s">
        <v>4286</v>
      </c>
      <c r="Q3672" s="8">
        <v>5000</v>
      </c>
      <c r="R3672">
        <v>3</v>
      </c>
      <c r="S3672" s="8">
        <f>Table3[[#This Row],[Harga]]*Table3[[#This Row],[Quantity]]</f>
        <v>15000</v>
      </c>
      <c r="T3672">
        <v>0.7</v>
      </c>
      <c r="U3672" s="8">
        <f>Table3[[#This Row],[Discount]]*Table3[[#This Row],[Revenue]]</f>
        <v>10500</v>
      </c>
      <c r="V3672" s="8">
        <f>Table3[[#This Row],[Revenue]]-Table3[[#This Row],[Total Discount]]</f>
        <v>4500</v>
      </c>
    </row>
    <row r="3673" spans="1:22" x14ac:dyDescent="0.35">
      <c r="A3673">
        <v>3669</v>
      </c>
      <c r="B3673" t="s">
        <v>7707</v>
      </c>
      <c r="C3673" s="5">
        <v>42072</v>
      </c>
      <c r="D3673" s="6">
        <v>2015</v>
      </c>
      <c r="E3673" s="5" t="s">
        <v>159</v>
      </c>
      <c r="F3673" s="7">
        <v>9</v>
      </c>
      <c r="G3673" t="s">
        <v>24</v>
      </c>
      <c r="H3673" t="s">
        <v>25</v>
      </c>
      <c r="I3673" t="s">
        <v>3432</v>
      </c>
      <c r="J3673" t="s">
        <v>27</v>
      </c>
      <c r="K3673" t="s">
        <v>69</v>
      </c>
      <c r="L3673">
        <v>27604</v>
      </c>
      <c r="M3673" t="s">
        <v>5974</v>
      </c>
      <c r="N3673" t="s">
        <v>40</v>
      </c>
      <c r="O3673" t="s">
        <v>41</v>
      </c>
      <c r="P3673" t="s">
        <v>5975</v>
      </c>
      <c r="Q3673" s="8">
        <v>15000</v>
      </c>
      <c r="R3673">
        <v>2</v>
      </c>
      <c r="S3673" s="8">
        <f>Table3[[#This Row],[Harga]]*Table3[[#This Row],[Quantity]]</f>
        <v>30000</v>
      </c>
      <c r="T3673">
        <v>0.2</v>
      </c>
      <c r="U3673" s="8">
        <f>Table3[[#This Row],[Discount]]*Table3[[#This Row],[Revenue]]</f>
        <v>6000</v>
      </c>
      <c r="V3673" s="8">
        <f>Table3[[#This Row],[Revenue]]-Table3[[#This Row],[Total Discount]]</f>
        <v>24000</v>
      </c>
    </row>
    <row r="3674" spans="1:22" x14ac:dyDescent="0.35">
      <c r="A3674">
        <v>3670</v>
      </c>
      <c r="B3674" t="s">
        <v>7708</v>
      </c>
      <c r="C3674" s="5">
        <v>41940</v>
      </c>
      <c r="D3674" s="6">
        <v>2014</v>
      </c>
      <c r="E3674" s="5" t="s">
        <v>44</v>
      </c>
      <c r="F3674" s="7">
        <v>28</v>
      </c>
      <c r="G3674" t="s">
        <v>51</v>
      </c>
      <c r="H3674" t="s">
        <v>25</v>
      </c>
      <c r="I3674" t="s">
        <v>1916</v>
      </c>
      <c r="J3674" t="s">
        <v>37</v>
      </c>
      <c r="K3674" t="s">
        <v>274</v>
      </c>
      <c r="L3674">
        <v>67846</v>
      </c>
      <c r="M3674" t="s">
        <v>4065</v>
      </c>
      <c r="N3674" t="s">
        <v>135</v>
      </c>
      <c r="O3674" t="s">
        <v>136</v>
      </c>
      <c r="P3674" t="s">
        <v>4066</v>
      </c>
      <c r="Q3674" s="8">
        <v>258000</v>
      </c>
      <c r="R3674">
        <v>2</v>
      </c>
      <c r="S3674" s="8">
        <f>Table3[[#This Row],[Harga]]*Table3[[#This Row],[Quantity]]</f>
        <v>516000</v>
      </c>
      <c r="T3674">
        <v>0</v>
      </c>
      <c r="U3674" s="8">
        <f>Table3[[#This Row],[Discount]]*Table3[[#This Row],[Revenue]]</f>
        <v>0</v>
      </c>
      <c r="V3674" s="8">
        <f>Table3[[#This Row],[Revenue]]-Table3[[#This Row],[Total Discount]]</f>
        <v>516000</v>
      </c>
    </row>
    <row r="3675" spans="1:22" x14ac:dyDescent="0.35">
      <c r="A3675">
        <v>3671</v>
      </c>
      <c r="B3675" t="s">
        <v>7709</v>
      </c>
      <c r="C3675" s="5">
        <v>42742</v>
      </c>
      <c r="D3675" s="6">
        <v>2017</v>
      </c>
      <c r="E3675" s="5" t="s">
        <v>115</v>
      </c>
      <c r="F3675" s="7">
        <v>7</v>
      </c>
      <c r="G3675" t="s">
        <v>51</v>
      </c>
      <c r="H3675" t="s">
        <v>139</v>
      </c>
      <c r="I3675" t="s">
        <v>2254</v>
      </c>
      <c r="J3675" t="s">
        <v>27</v>
      </c>
      <c r="K3675" t="s">
        <v>82</v>
      </c>
      <c r="L3675">
        <v>90805</v>
      </c>
      <c r="M3675" t="s">
        <v>4288</v>
      </c>
      <c r="N3675" t="s">
        <v>40</v>
      </c>
      <c r="O3675" t="s">
        <v>84</v>
      </c>
      <c r="P3675" t="s">
        <v>4289</v>
      </c>
      <c r="Q3675" s="8">
        <v>56000</v>
      </c>
      <c r="R3675">
        <v>11</v>
      </c>
      <c r="S3675" s="8">
        <f>Table3[[#This Row],[Harga]]*Table3[[#This Row],[Quantity]]</f>
        <v>616000</v>
      </c>
      <c r="T3675">
        <v>0</v>
      </c>
      <c r="U3675" s="8">
        <f>Table3[[#This Row],[Discount]]*Table3[[#This Row],[Revenue]]</f>
        <v>0</v>
      </c>
      <c r="V3675" s="8">
        <f>Table3[[#This Row],[Revenue]]-Table3[[#This Row],[Total Discount]]</f>
        <v>616000</v>
      </c>
    </row>
    <row r="3676" spans="1:22" x14ac:dyDescent="0.35">
      <c r="A3676">
        <v>3672</v>
      </c>
      <c r="B3676" t="s">
        <v>7710</v>
      </c>
      <c r="C3676" s="5">
        <v>42960</v>
      </c>
      <c r="D3676" s="6">
        <v>2017</v>
      </c>
      <c r="E3676" s="5" t="s">
        <v>93</v>
      </c>
      <c r="F3676" s="7">
        <v>13</v>
      </c>
      <c r="G3676" t="s">
        <v>35</v>
      </c>
      <c r="H3676" t="s">
        <v>139</v>
      </c>
      <c r="I3676" t="s">
        <v>725</v>
      </c>
      <c r="J3676" t="s">
        <v>37</v>
      </c>
      <c r="K3676" t="s">
        <v>118</v>
      </c>
      <c r="L3676">
        <v>92037</v>
      </c>
      <c r="M3676" t="s">
        <v>7711</v>
      </c>
      <c r="N3676" t="s">
        <v>40</v>
      </c>
      <c r="O3676" t="s">
        <v>71</v>
      </c>
      <c r="P3676" t="s">
        <v>7712</v>
      </c>
      <c r="Q3676" s="8">
        <v>37000</v>
      </c>
      <c r="R3676">
        <v>3</v>
      </c>
      <c r="S3676" s="8">
        <f>Table3[[#This Row],[Harga]]*Table3[[#This Row],[Quantity]]</f>
        <v>111000</v>
      </c>
      <c r="T3676">
        <v>0.2</v>
      </c>
      <c r="U3676" s="8">
        <f>Table3[[#This Row],[Discount]]*Table3[[#This Row],[Revenue]]</f>
        <v>22200</v>
      </c>
      <c r="V3676" s="8">
        <f>Table3[[#This Row],[Revenue]]-Table3[[#This Row],[Total Discount]]</f>
        <v>88800</v>
      </c>
    </row>
    <row r="3677" spans="1:22" x14ac:dyDescent="0.35">
      <c r="A3677">
        <v>3673</v>
      </c>
      <c r="B3677" t="s">
        <v>7713</v>
      </c>
      <c r="C3677" s="5">
        <v>43041</v>
      </c>
      <c r="D3677" s="6">
        <v>2017</v>
      </c>
      <c r="E3677" s="5" t="s">
        <v>23</v>
      </c>
      <c r="F3677" s="7">
        <v>2</v>
      </c>
      <c r="G3677" t="s">
        <v>24</v>
      </c>
      <c r="H3677" t="s">
        <v>25</v>
      </c>
      <c r="I3677" t="s">
        <v>319</v>
      </c>
      <c r="J3677" t="s">
        <v>37</v>
      </c>
      <c r="K3677" t="s">
        <v>100</v>
      </c>
      <c r="L3677">
        <v>61701</v>
      </c>
      <c r="M3677" t="s">
        <v>1714</v>
      </c>
      <c r="N3677" t="s">
        <v>40</v>
      </c>
      <c r="O3677" t="s">
        <v>96</v>
      </c>
      <c r="P3677" t="s">
        <v>1715</v>
      </c>
      <c r="Q3677" s="8">
        <v>28000</v>
      </c>
      <c r="R3677">
        <v>4</v>
      </c>
      <c r="S3677" s="8">
        <f>Table3[[#This Row],[Harga]]*Table3[[#This Row],[Quantity]]</f>
        <v>112000</v>
      </c>
      <c r="T3677">
        <v>0.2</v>
      </c>
      <c r="U3677" s="8">
        <f>Table3[[#This Row],[Discount]]*Table3[[#This Row],[Revenue]]</f>
        <v>22400</v>
      </c>
      <c r="V3677" s="8">
        <f>Table3[[#This Row],[Revenue]]-Table3[[#This Row],[Total Discount]]</f>
        <v>89600</v>
      </c>
    </row>
    <row r="3678" spans="1:22" x14ac:dyDescent="0.35">
      <c r="A3678">
        <v>3674</v>
      </c>
      <c r="B3678" t="s">
        <v>7714</v>
      </c>
      <c r="C3678" s="5">
        <v>41901</v>
      </c>
      <c r="D3678" s="6">
        <v>2014</v>
      </c>
      <c r="E3678" s="5" t="s">
        <v>111</v>
      </c>
      <c r="F3678" s="7">
        <v>19</v>
      </c>
      <c r="G3678" t="s">
        <v>35</v>
      </c>
      <c r="H3678" t="s">
        <v>139</v>
      </c>
      <c r="I3678" t="s">
        <v>1464</v>
      </c>
      <c r="J3678" t="s">
        <v>37</v>
      </c>
      <c r="K3678" t="s">
        <v>188</v>
      </c>
      <c r="L3678">
        <v>98115</v>
      </c>
      <c r="M3678" t="s">
        <v>1593</v>
      </c>
      <c r="N3678" t="s">
        <v>40</v>
      </c>
      <c r="O3678" t="s">
        <v>84</v>
      </c>
      <c r="P3678" t="s">
        <v>1594</v>
      </c>
      <c r="Q3678" s="8">
        <v>31000</v>
      </c>
      <c r="R3678">
        <v>6</v>
      </c>
      <c r="S3678" s="8">
        <f>Table3[[#This Row],[Harga]]*Table3[[#This Row],[Quantity]]</f>
        <v>186000</v>
      </c>
      <c r="T3678">
        <v>0</v>
      </c>
      <c r="U3678" s="8">
        <f>Table3[[#This Row],[Discount]]*Table3[[#This Row],[Revenue]]</f>
        <v>0</v>
      </c>
      <c r="V3678" s="8">
        <f>Table3[[#This Row],[Revenue]]-Table3[[#This Row],[Total Discount]]</f>
        <v>186000</v>
      </c>
    </row>
    <row r="3679" spans="1:22" x14ac:dyDescent="0.35">
      <c r="A3679">
        <v>3675</v>
      </c>
      <c r="B3679" t="s">
        <v>7715</v>
      </c>
      <c r="C3679" s="5">
        <v>42155</v>
      </c>
      <c r="D3679" s="6">
        <v>2015</v>
      </c>
      <c r="E3679" s="5" t="s">
        <v>87</v>
      </c>
      <c r="F3679" s="7">
        <v>31</v>
      </c>
      <c r="G3679" t="s">
        <v>67</v>
      </c>
      <c r="H3679" t="s">
        <v>25</v>
      </c>
      <c r="I3679" t="s">
        <v>6313</v>
      </c>
      <c r="J3679" t="s">
        <v>27</v>
      </c>
      <c r="K3679" t="s">
        <v>61</v>
      </c>
      <c r="L3679">
        <v>28314</v>
      </c>
      <c r="M3679" t="s">
        <v>2603</v>
      </c>
      <c r="N3679" t="s">
        <v>40</v>
      </c>
      <c r="O3679" t="s">
        <v>96</v>
      </c>
      <c r="P3679" t="s">
        <v>2604</v>
      </c>
      <c r="Q3679" s="8">
        <v>13000</v>
      </c>
      <c r="R3679">
        <v>3</v>
      </c>
      <c r="S3679" s="8">
        <f>Table3[[#This Row],[Harga]]*Table3[[#This Row],[Quantity]]</f>
        <v>39000</v>
      </c>
      <c r="T3679">
        <v>0.2</v>
      </c>
      <c r="U3679" s="8">
        <f>Table3[[#This Row],[Discount]]*Table3[[#This Row],[Revenue]]</f>
        <v>7800</v>
      </c>
      <c r="V3679" s="8">
        <f>Table3[[#This Row],[Revenue]]-Table3[[#This Row],[Total Discount]]</f>
        <v>31200</v>
      </c>
    </row>
    <row r="3680" spans="1:22" x14ac:dyDescent="0.35">
      <c r="A3680">
        <v>3676</v>
      </c>
      <c r="B3680" t="s">
        <v>7716</v>
      </c>
      <c r="C3680" s="5">
        <v>42626</v>
      </c>
      <c r="D3680" s="6">
        <v>2016</v>
      </c>
      <c r="E3680" s="5" t="s">
        <v>111</v>
      </c>
      <c r="F3680" s="7">
        <v>13</v>
      </c>
      <c r="G3680" t="s">
        <v>51</v>
      </c>
      <c r="H3680" t="s">
        <v>25</v>
      </c>
      <c r="I3680" t="s">
        <v>88</v>
      </c>
      <c r="J3680" t="s">
        <v>27</v>
      </c>
      <c r="K3680" t="s">
        <v>420</v>
      </c>
      <c r="L3680">
        <v>68104</v>
      </c>
      <c r="M3680" t="s">
        <v>2540</v>
      </c>
      <c r="N3680" t="s">
        <v>40</v>
      </c>
      <c r="O3680" t="s">
        <v>84</v>
      </c>
      <c r="P3680" t="s">
        <v>2541</v>
      </c>
      <c r="Q3680" s="8">
        <v>41000</v>
      </c>
      <c r="R3680">
        <v>3</v>
      </c>
      <c r="S3680" s="8">
        <f>Table3[[#This Row],[Harga]]*Table3[[#This Row],[Quantity]]</f>
        <v>123000</v>
      </c>
      <c r="T3680">
        <v>0</v>
      </c>
      <c r="U3680" s="8">
        <f>Table3[[#This Row],[Discount]]*Table3[[#This Row],[Revenue]]</f>
        <v>0</v>
      </c>
      <c r="V3680" s="8">
        <f>Table3[[#This Row],[Revenue]]-Table3[[#This Row],[Total Discount]]</f>
        <v>123000</v>
      </c>
    </row>
    <row r="3681" spans="1:22" x14ac:dyDescent="0.35">
      <c r="A3681">
        <v>3677</v>
      </c>
      <c r="B3681" t="s">
        <v>7717</v>
      </c>
      <c r="C3681" s="5">
        <v>43068</v>
      </c>
      <c r="D3681" s="6">
        <v>2017</v>
      </c>
      <c r="E3681" s="5" t="s">
        <v>23</v>
      </c>
      <c r="F3681" s="7">
        <v>29</v>
      </c>
      <c r="G3681" t="s">
        <v>67</v>
      </c>
      <c r="H3681" t="s">
        <v>25</v>
      </c>
      <c r="I3681" t="s">
        <v>395</v>
      </c>
      <c r="J3681" t="s">
        <v>27</v>
      </c>
      <c r="K3681" t="s">
        <v>274</v>
      </c>
      <c r="L3681">
        <v>37421</v>
      </c>
      <c r="M3681" t="s">
        <v>5792</v>
      </c>
      <c r="N3681" t="s">
        <v>30</v>
      </c>
      <c r="O3681" t="s">
        <v>108</v>
      </c>
      <c r="P3681" t="s">
        <v>5793</v>
      </c>
      <c r="Q3681" s="8">
        <v>659000</v>
      </c>
      <c r="R3681">
        <v>2</v>
      </c>
      <c r="S3681" s="8">
        <f>Table3[[#This Row],[Harga]]*Table3[[#This Row],[Quantity]]</f>
        <v>1318000</v>
      </c>
      <c r="T3681">
        <v>0.2</v>
      </c>
      <c r="U3681" s="8">
        <f>Table3[[#This Row],[Discount]]*Table3[[#This Row],[Revenue]]</f>
        <v>263600</v>
      </c>
      <c r="V3681" s="8">
        <f>Table3[[#This Row],[Revenue]]-Table3[[#This Row],[Total Discount]]</f>
        <v>1054400</v>
      </c>
    </row>
    <row r="3682" spans="1:22" x14ac:dyDescent="0.35">
      <c r="A3682">
        <v>3678</v>
      </c>
      <c r="B3682" t="s">
        <v>7718</v>
      </c>
      <c r="C3682" s="5">
        <v>43073</v>
      </c>
      <c r="D3682" s="6">
        <v>2017</v>
      </c>
      <c r="E3682" s="5" t="s">
        <v>66</v>
      </c>
      <c r="F3682" s="7">
        <v>4</v>
      </c>
      <c r="G3682" t="s">
        <v>35</v>
      </c>
      <c r="H3682" t="s">
        <v>25</v>
      </c>
      <c r="I3682" t="s">
        <v>2002</v>
      </c>
      <c r="J3682" t="s">
        <v>27</v>
      </c>
      <c r="K3682" t="s">
        <v>248</v>
      </c>
      <c r="L3682">
        <v>45014</v>
      </c>
      <c r="M3682" t="s">
        <v>3009</v>
      </c>
      <c r="N3682" t="s">
        <v>40</v>
      </c>
      <c r="O3682" t="s">
        <v>63</v>
      </c>
      <c r="P3682" t="s">
        <v>3010</v>
      </c>
      <c r="Q3682" s="8">
        <v>25000</v>
      </c>
      <c r="R3682">
        <v>3</v>
      </c>
      <c r="S3682" s="8">
        <f>Table3[[#This Row],[Harga]]*Table3[[#This Row],[Quantity]]</f>
        <v>75000</v>
      </c>
      <c r="T3682">
        <v>0.2</v>
      </c>
      <c r="U3682" s="8">
        <f>Table3[[#This Row],[Discount]]*Table3[[#This Row],[Revenue]]</f>
        <v>15000</v>
      </c>
      <c r="V3682" s="8">
        <f>Table3[[#This Row],[Revenue]]-Table3[[#This Row],[Total Discount]]</f>
        <v>60000</v>
      </c>
    </row>
    <row r="3683" spans="1:22" x14ac:dyDescent="0.35">
      <c r="A3683">
        <v>3679</v>
      </c>
      <c r="B3683" t="s">
        <v>7719</v>
      </c>
      <c r="C3683" s="5">
        <v>42857</v>
      </c>
      <c r="D3683" s="6">
        <v>2017</v>
      </c>
      <c r="E3683" s="5" t="s">
        <v>87</v>
      </c>
      <c r="F3683" s="7">
        <v>2</v>
      </c>
      <c r="G3683" t="s">
        <v>35</v>
      </c>
      <c r="H3683" t="s">
        <v>25</v>
      </c>
      <c r="I3683" t="s">
        <v>5264</v>
      </c>
      <c r="J3683" t="s">
        <v>27</v>
      </c>
      <c r="K3683" t="s">
        <v>248</v>
      </c>
      <c r="L3683">
        <v>90049</v>
      </c>
      <c r="M3683" t="s">
        <v>3935</v>
      </c>
      <c r="N3683" t="s">
        <v>40</v>
      </c>
      <c r="O3683" t="s">
        <v>63</v>
      </c>
      <c r="P3683" t="s">
        <v>3936</v>
      </c>
      <c r="Q3683" s="8">
        <v>16000</v>
      </c>
      <c r="R3683">
        <v>5</v>
      </c>
      <c r="S3683" s="8">
        <f>Table3[[#This Row],[Harga]]*Table3[[#This Row],[Quantity]]</f>
        <v>80000</v>
      </c>
      <c r="T3683">
        <v>0</v>
      </c>
      <c r="U3683" s="8">
        <f>Table3[[#This Row],[Discount]]*Table3[[#This Row],[Revenue]]</f>
        <v>0</v>
      </c>
      <c r="V3683" s="8">
        <f>Table3[[#This Row],[Revenue]]-Table3[[#This Row],[Total Discount]]</f>
        <v>80000</v>
      </c>
    </row>
    <row r="3684" spans="1:22" x14ac:dyDescent="0.35">
      <c r="A3684">
        <v>3680</v>
      </c>
      <c r="B3684" t="s">
        <v>7720</v>
      </c>
      <c r="C3684" s="5">
        <v>42729</v>
      </c>
      <c r="D3684" s="6">
        <v>2016</v>
      </c>
      <c r="E3684" s="5" t="s">
        <v>66</v>
      </c>
      <c r="F3684" s="7">
        <v>25</v>
      </c>
      <c r="G3684" t="s">
        <v>67</v>
      </c>
      <c r="H3684" t="s">
        <v>139</v>
      </c>
      <c r="I3684" t="s">
        <v>4863</v>
      </c>
      <c r="J3684" t="s">
        <v>37</v>
      </c>
      <c r="K3684" t="s">
        <v>420</v>
      </c>
      <c r="L3684">
        <v>10024</v>
      </c>
      <c r="M3684" t="s">
        <v>2321</v>
      </c>
      <c r="N3684" t="s">
        <v>30</v>
      </c>
      <c r="O3684" t="s">
        <v>48</v>
      </c>
      <c r="P3684" t="s">
        <v>2322</v>
      </c>
      <c r="Q3684" s="8">
        <v>653000</v>
      </c>
      <c r="R3684">
        <v>2</v>
      </c>
      <c r="S3684" s="8">
        <f>Table3[[#This Row],[Harga]]*Table3[[#This Row],[Quantity]]</f>
        <v>1306000</v>
      </c>
      <c r="T3684">
        <v>0.4</v>
      </c>
      <c r="U3684" s="8">
        <f>Table3[[#This Row],[Discount]]*Table3[[#This Row],[Revenue]]</f>
        <v>522400</v>
      </c>
      <c r="V3684" s="8">
        <f>Table3[[#This Row],[Revenue]]-Table3[[#This Row],[Total Discount]]</f>
        <v>783600</v>
      </c>
    </row>
    <row r="3685" spans="1:22" x14ac:dyDescent="0.35">
      <c r="A3685">
        <v>3681</v>
      </c>
      <c r="B3685" t="s">
        <v>7721</v>
      </c>
      <c r="C3685" s="5">
        <v>41912</v>
      </c>
      <c r="D3685" s="6">
        <v>2014</v>
      </c>
      <c r="E3685" s="5" t="s">
        <v>111</v>
      </c>
      <c r="F3685" s="7">
        <v>30</v>
      </c>
      <c r="G3685" t="s">
        <v>67</v>
      </c>
      <c r="H3685" t="s">
        <v>25</v>
      </c>
      <c r="I3685" t="s">
        <v>4332</v>
      </c>
      <c r="J3685" t="s">
        <v>37</v>
      </c>
      <c r="K3685" t="s">
        <v>61</v>
      </c>
      <c r="L3685">
        <v>45014</v>
      </c>
      <c r="M3685" t="s">
        <v>484</v>
      </c>
      <c r="N3685" t="s">
        <v>40</v>
      </c>
      <c r="O3685" t="s">
        <v>78</v>
      </c>
      <c r="P3685" t="s">
        <v>485</v>
      </c>
      <c r="Q3685" s="8">
        <v>67000</v>
      </c>
      <c r="R3685">
        <v>6</v>
      </c>
      <c r="S3685" s="8">
        <f>Table3[[#This Row],[Harga]]*Table3[[#This Row],[Quantity]]</f>
        <v>402000</v>
      </c>
      <c r="T3685">
        <v>0.2</v>
      </c>
      <c r="U3685" s="8">
        <f>Table3[[#This Row],[Discount]]*Table3[[#This Row],[Revenue]]</f>
        <v>80400</v>
      </c>
      <c r="V3685" s="8">
        <f>Table3[[#This Row],[Revenue]]-Table3[[#This Row],[Total Discount]]</f>
        <v>321600</v>
      </c>
    </row>
    <row r="3686" spans="1:22" x14ac:dyDescent="0.35">
      <c r="A3686">
        <v>3682</v>
      </c>
      <c r="B3686" t="s">
        <v>7722</v>
      </c>
      <c r="C3686" s="5">
        <v>41832</v>
      </c>
      <c r="D3686" s="6">
        <v>2014</v>
      </c>
      <c r="E3686" s="5" t="s">
        <v>104</v>
      </c>
      <c r="F3686" s="7">
        <v>12</v>
      </c>
      <c r="G3686" t="s">
        <v>35</v>
      </c>
      <c r="H3686" t="s">
        <v>105</v>
      </c>
      <c r="I3686" t="s">
        <v>1189</v>
      </c>
      <c r="J3686" t="s">
        <v>27</v>
      </c>
      <c r="K3686" t="s">
        <v>324</v>
      </c>
      <c r="L3686">
        <v>60610</v>
      </c>
      <c r="M3686" t="s">
        <v>2615</v>
      </c>
      <c r="N3686" t="s">
        <v>40</v>
      </c>
      <c r="O3686" t="s">
        <v>63</v>
      </c>
      <c r="P3686" t="s">
        <v>2616</v>
      </c>
      <c r="Q3686" s="8">
        <v>5000</v>
      </c>
      <c r="R3686">
        <v>9</v>
      </c>
      <c r="S3686" s="8">
        <f>Table3[[#This Row],[Harga]]*Table3[[#This Row],[Quantity]]</f>
        <v>45000</v>
      </c>
      <c r="T3686">
        <v>0.2</v>
      </c>
      <c r="U3686" s="8">
        <f>Table3[[#This Row],[Discount]]*Table3[[#This Row],[Revenue]]</f>
        <v>9000</v>
      </c>
      <c r="V3686" s="8">
        <f>Table3[[#This Row],[Revenue]]-Table3[[#This Row],[Total Discount]]</f>
        <v>36000</v>
      </c>
    </row>
    <row r="3687" spans="1:22" x14ac:dyDescent="0.35">
      <c r="A3687">
        <v>3683</v>
      </c>
      <c r="B3687" t="s">
        <v>7723</v>
      </c>
      <c r="C3687" s="5">
        <v>42621</v>
      </c>
      <c r="D3687" s="6">
        <v>2016</v>
      </c>
      <c r="E3687" s="5" t="s">
        <v>111</v>
      </c>
      <c r="F3687" s="7">
        <v>8</v>
      </c>
      <c r="G3687" t="s">
        <v>24</v>
      </c>
      <c r="H3687" t="s">
        <v>25</v>
      </c>
      <c r="I3687" t="s">
        <v>1491</v>
      </c>
      <c r="J3687" t="s">
        <v>27</v>
      </c>
      <c r="K3687" t="s">
        <v>61</v>
      </c>
      <c r="L3687">
        <v>98103</v>
      </c>
      <c r="M3687" t="s">
        <v>1059</v>
      </c>
      <c r="N3687" t="s">
        <v>30</v>
      </c>
      <c r="O3687" t="s">
        <v>55</v>
      </c>
      <c r="P3687" t="s">
        <v>1060</v>
      </c>
      <c r="Q3687" s="8">
        <v>35000</v>
      </c>
      <c r="R3687">
        <v>1</v>
      </c>
      <c r="S3687" s="8">
        <f>Table3[[#This Row],[Harga]]*Table3[[#This Row],[Quantity]]</f>
        <v>35000</v>
      </c>
      <c r="T3687">
        <v>0</v>
      </c>
      <c r="U3687" s="8">
        <f>Table3[[#This Row],[Discount]]*Table3[[#This Row],[Revenue]]</f>
        <v>0</v>
      </c>
      <c r="V3687" s="8">
        <f>Table3[[#This Row],[Revenue]]-Table3[[#This Row],[Total Discount]]</f>
        <v>35000</v>
      </c>
    </row>
    <row r="3688" spans="1:22" x14ac:dyDescent="0.35">
      <c r="A3688">
        <v>3684</v>
      </c>
      <c r="B3688" t="s">
        <v>7724</v>
      </c>
      <c r="C3688" s="5">
        <v>42953</v>
      </c>
      <c r="D3688" s="6">
        <v>2017</v>
      </c>
      <c r="E3688" s="5" t="s">
        <v>93</v>
      </c>
      <c r="F3688" s="7">
        <v>6</v>
      </c>
      <c r="G3688" t="s">
        <v>51</v>
      </c>
      <c r="H3688" t="s">
        <v>25</v>
      </c>
      <c r="I3688" t="s">
        <v>642</v>
      </c>
      <c r="J3688" t="s">
        <v>27</v>
      </c>
      <c r="K3688" t="s">
        <v>324</v>
      </c>
      <c r="L3688">
        <v>10011</v>
      </c>
      <c r="M3688" t="s">
        <v>789</v>
      </c>
      <c r="N3688" t="s">
        <v>40</v>
      </c>
      <c r="O3688" t="s">
        <v>790</v>
      </c>
      <c r="P3688" t="s">
        <v>791</v>
      </c>
      <c r="Q3688" s="8">
        <v>71000</v>
      </c>
      <c r="R3688">
        <v>4</v>
      </c>
      <c r="S3688" s="8">
        <f>Table3[[#This Row],[Harga]]*Table3[[#This Row],[Quantity]]</f>
        <v>284000</v>
      </c>
      <c r="T3688">
        <v>0</v>
      </c>
      <c r="U3688" s="8">
        <f>Table3[[#This Row],[Discount]]*Table3[[#This Row],[Revenue]]</f>
        <v>0</v>
      </c>
      <c r="V3688" s="8">
        <f>Table3[[#This Row],[Revenue]]-Table3[[#This Row],[Total Discount]]</f>
        <v>284000</v>
      </c>
    </row>
    <row r="3689" spans="1:22" x14ac:dyDescent="0.35">
      <c r="A3689">
        <v>3685</v>
      </c>
      <c r="B3689" t="s">
        <v>7725</v>
      </c>
      <c r="C3689" s="5">
        <v>42138</v>
      </c>
      <c r="D3689" s="6">
        <v>2015</v>
      </c>
      <c r="E3689" s="5" t="s">
        <v>87</v>
      </c>
      <c r="F3689" s="7">
        <v>14</v>
      </c>
      <c r="G3689" t="s">
        <v>67</v>
      </c>
      <c r="H3689" t="s">
        <v>25</v>
      </c>
      <c r="I3689" t="s">
        <v>578</v>
      </c>
      <c r="J3689" t="s">
        <v>37</v>
      </c>
      <c r="K3689" t="s">
        <v>100</v>
      </c>
      <c r="L3689">
        <v>93010</v>
      </c>
      <c r="M3689" t="s">
        <v>1275</v>
      </c>
      <c r="N3689" t="s">
        <v>30</v>
      </c>
      <c r="O3689" t="s">
        <v>31</v>
      </c>
      <c r="P3689" t="s">
        <v>1276</v>
      </c>
      <c r="Q3689" s="8">
        <v>192000</v>
      </c>
      <c r="R3689">
        <v>5</v>
      </c>
      <c r="S3689" s="8">
        <f>Table3[[#This Row],[Harga]]*Table3[[#This Row],[Quantity]]</f>
        <v>960000</v>
      </c>
      <c r="T3689">
        <v>0.15</v>
      </c>
      <c r="U3689" s="8">
        <f>Table3[[#This Row],[Discount]]*Table3[[#This Row],[Revenue]]</f>
        <v>144000</v>
      </c>
      <c r="V3689" s="8">
        <f>Table3[[#This Row],[Revenue]]-Table3[[#This Row],[Total Discount]]</f>
        <v>816000</v>
      </c>
    </row>
    <row r="3690" spans="1:22" x14ac:dyDescent="0.35">
      <c r="A3690">
        <v>3686</v>
      </c>
      <c r="B3690" t="s">
        <v>7726</v>
      </c>
      <c r="C3690" s="5">
        <v>42755</v>
      </c>
      <c r="D3690" s="6">
        <v>2017</v>
      </c>
      <c r="E3690" s="5" t="s">
        <v>115</v>
      </c>
      <c r="F3690" s="7">
        <v>20</v>
      </c>
      <c r="G3690" t="s">
        <v>24</v>
      </c>
      <c r="H3690" t="s">
        <v>139</v>
      </c>
      <c r="I3690" t="s">
        <v>3378</v>
      </c>
      <c r="J3690" t="s">
        <v>27</v>
      </c>
      <c r="K3690" t="s">
        <v>69</v>
      </c>
      <c r="L3690">
        <v>60653</v>
      </c>
      <c r="M3690" t="s">
        <v>1736</v>
      </c>
      <c r="N3690" t="s">
        <v>40</v>
      </c>
      <c r="O3690" t="s">
        <v>41</v>
      </c>
      <c r="P3690" t="s">
        <v>1737</v>
      </c>
      <c r="Q3690" s="8">
        <v>5000</v>
      </c>
      <c r="R3690">
        <v>5</v>
      </c>
      <c r="S3690" s="8">
        <f>Table3[[#This Row],[Harga]]*Table3[[#This Row],[Quantity]]</f>
        <v>25000</v>
      </c>
      <c r="T3690">
        <v>0.2</v>
      </c>
      <c r="U3690" s="8">
        <f>Table3[[#This Row],[Discount]]*Table3[[#This Row],[Revenue]]</f>
        <v>5000</v>
      </c>
      <c r="V3690" s="8">
        <f>Table3[[#This Row],[Revenue]]-Table3[[#This Row],[Total Discount]]</f>
        <v>20000</v>
      </c>
    </row>
    <row r="3691" spans="1:22" x14ac:dyDescent="0.35">
      <c r="A3691">
        <v>3687</v>
      </c>
      <c r="B3691" t="s">
        <v>7727</v>
      </c>
      <c r="C3691" s="5">
        <v>42520</v>
      </c>
      <c r="D3691" s="6">
        <v>2016</v>
      </c>
      <c r="E3691" s="5" t="s">
        <v>87</v>
      </c>
      <c r="F3691" s="7">
        <v>30</v>
      </c>
      <c r="G3691" t="s">
        <v>24</v>
      </c>
      <c r="H3691" t="s">
        <v>139</v>
      </c>
      <c r="I3691" t="s">
        <v>4390</v>
      </c>
      <c r="J3691" t="s">
        <v>37</v>
      </c>
      <c r="K3691" t="s">
        <v>166</v>
      </c>
      <c r="L3691">
        <v>90032</v>
      </c>
      <c r="M3691" t="s">
        <v>4349</v>
      </c>
      <c r="N3691" t="s">
        <v>30</v>
      </c>
      <c r="O3691" t="s">
        <v>55</v>
      </c>
      <c r="P3691" t="s">
        <v>4350</v>
      </c>
      <c r="Q3691" s="8">
        <v>42000</v>
      </c>
      <c r="R3691">
        <v>8</v>
      </c>
      <c r="S3691" s="8">
        <f>Table3[[#This Row],[Harga]]*Table3[[#This Row],[Quantity]]</f>
        <v>336000</v>
      </c>
      <c r="T3691">
        <v>0</v>
      </c>
      <c r="U3691" s="8">
        <f>Table3[[#This Row],[Discount]]*Table3[[#This Row],[Revenue]]</f>
        <v>0</v>
      </c>
      <c r="V3691" s="8">
        <f>Table3[[#This Row],[Revenue]]-Table3[[#This Row],[Total Discount]]</f>
        <v>336000</v>
      </c>
    </row>
    <row r="3692" spans="1:22" x14ac:dyDescent="0.35">
      <c r="A3692">
        <v>3688</v>
      </c>
      <c r="B3692" t="s">
        <v>7728</v>
      </c>
      <c r="C3692" s="5">
        <v>41737</v>
      </c>
      <c r="D3692" s="6">
        <v>2014</v>
      </c>
      <c r="E3692" s="5" t="s">
        <v>58</v>
      </c>
      <c r="F3692" s="7">
        <v>8</v>
      </c>
      <c r="G3692" t="s">
        <v>51</v>
      </c>
      <c r="H3692" t="s">
        <v>139</v>
      </c>
      <c r="I3692" t="s">
        <v>1806</v>
      </c>
      <c r="J3692" t="s">
        <v>27</v>
      </c>
      <c r="K3692" t="s">
        <v>89</v>
      </c>
      <c r="L3692">
        <v>43615</v>
      </c>
      <c r="M3692" t="s">
        <v>7729</v>
      </c>
      <c r="N3692" t="s">
        <v>30</v>
      </c>
      <c r="O3692" t="s">
        <v>48</v>
      </c>
      <c r="P3692" t="s">
        <v>7730</v>
      </c>
      <c r="Q3692" s="8">
        <v>173000</v>
      </c>
      <c r="R3692">
        <v>1</v>
      </c>
      <c r="S3692" s="8">
        <f>Table3[[#This Row],[Harga]]*Table3[[#This Row],[Quantity]]</f>
        <v>173000</v>
      </c>
      <c r="T3692">
        <v>0.4</v>
      </c>
      <c r="U3692" s="8">
        <f>Table3[[#This Row],[Discount]]*Table3[[#This Row],[Revenue]]</f>
        <v>69200</v>
      </c>
      <c r="V3692" s="8">
        <f>Table3[[#This Row],[Revenue]]-Table3[[#This Row],[Total Discount]]</f>
        <v>103800</v>
      </c>
    </row>
    <row r="3693" spans="1:22" x14ac:dyDescent="0.35">
      <c r="A3693">
        <v>3689</v>
      </c>
      <c r="B3693" t="s">
        <v>7731</v>
      </c>
      <c r="C3693" s="5">
        <v>41843</v>
      </c>
      <c r="D3693" s="6">
        <v>2014</v>
      </c>
      <c r="E3693" s="5" t="s">
        <v>104</v>
      </c>
      <c r="F3693" s="7">
        <v>23</v>
      </c>
      <c r="G3693" t="s">
        <v>67</v>
      </c>
      <c r="H3693" t="s">
        <v>25</v>
      </c>
      <c r="I3693" t="s">
        <v>88</v>
      </c>
      <c r="J3693" t="s">
        <v>27</v>
      </c>
      <c r="K3693" t="s">
        <v>283</v>
      </c>
      <c r="L3693">
        <v>10011</v>
      </c>
      <c r="M3693" t="s">
        <v>4564</v>
      </c>
      <c r="N3693" t="s">
        <v>135</v>
      </c>
      <c r="O3693" t="s">
        <v>162</v>
      </c>
      <c r="P3693" t="s">
        <v>4565</v>
      </c>
      <c r="Q3693" s="8">
        <v>100000</v>
      </c>
      <c r="R3693">
        <v>2</v>
      </c>
      <c r="S3693" s="8">
        <f>Table3[[#This Row],[Harga]]*Table3[[#This Row],[Quantity]]</f>
        <v>200000</v>
      </c>
      <c r="T3693">
        <v>0</v>
      </c>
      <c r="U3693" s="8">
        <f>Table3[[#This Row],[Discount]]*Table3[[#This Row],[Revenue]]</f>
        <v>0</v>
      </c>
      <c r="V3693" s="8">
        <f>Table3[[#This Row],[Revenue]]-Table3[[#This Row],[Total Discount]]</f>
        <v>200000</v>
      </c>
    </row>
    <row r="3694" spans="1:22" x14ac:dyDescent="0.35">
      <c r="A3694">
        <v>3690</v>
      </c>
      <c r="B3694" t="s">
        <v>7732</v>
      </c>
      <c r="C3694" s="5">
        <v>42885</v>
      </c>
      <c r="D3694" s="6">
        <v>2017</v>
      </c>
      <c r="E3694" s="5" t="s">
        <v>87</v>
      </c>
      <c r="F3694" s="7">
        <v>30</v>
      </c>
      <c r="G3694" t="s">
        <v>51</v>
      </c>
      <c r="H3694" t="s">
        <v>25</v>
      </c>
      <c r="I3694" t="s">
        <v>2298</v>
      </c>
      <c r="J3694" t="s">
        <v>75</v>
      </c>
      <c r="K3694" t="s">
        <v>141</v>
      </c>
      <c r="L3694">
        <v>97224</v>
      </c>
      <c r="M3694" t="s">
        <v>5108</v>
      </c>
      <c r="N3694" t="s">
        <v>135</v>
      </c>
      <c r="O3694" t="s">
        <v>136</v>
      </c>
      <c r="P3694" t="s">
        <v>5109</v>
      </c>
      <c r="Q3694" s="8">
        <v>471000</v>
      </c>
      <c r="R3694">
        <v>1</v>
      </c>
      <c r="S3694" s="8">
        <f>Table3[[#This Row],[Harga]]*Table3[[#This Row],[Quantity]]</f>
        <v>471000</v>
      </c>
      <c r="T3694">
        <v>0.2</v>
      </c>
      <c r="U3694" s="8">
        <f>Table3[[#This Row],[Discount]]*Table3[[#This Row],[Revenue]]</f>
        <v>94200</v>
      </c>
      <c r="V3694" s="8">
        <f>Table3[[#This Row],[Revenue]]-Table3[[#This Row],[Total Discount]]</f>
        <v>376800</v>
      </c>
    </row>
    <row r="3695" spans="1:22" x14ac:dyDescent="0.35">
      <c r="A3695">
        <v>3691</v>
      </c>
      <c r="B3695" t="s">
        <v>7733</v>
      </c>
      <c r="C3695" s="5">
        <v>42442</v>
      </c>
      <c r="D3695" s="6">
        <v>2016</v>
      </c>
      <c r="E3695" s="5" t="s">
        <v>159</v>
      </c>
      <c r="F3695" s="7">
        <v>13</v>
      </c>
      <c r="G3695" t="s">
        <v>116</v>
      </c>
      <c r="H3695" t="s">
        <v>139</v>
      </c>
      <c r="I3695" t="s">
        <v>226</v>
      </c>
      <c r="J3695" t="s">
        <v>37</v>
      </c>
      <c r="K3695" t="s">
        <v>500</v>
      </c>
      <c r="L3695">
        <v>19134</v>
      </c>
      <c r="M3695" t="s">
        <v>3901</v>
      </c>
      <c r="N3695" t="s">
        <v>30</v>
      </c>
      <c r="O3695" t="s">
        <v>108</v>
      </c>
      <c r="P3695" t="s">
        <v>3902</v>
      </c>
      <c r="Q3695" s="8">
        <v>884000</v>
      </c>
      <c r="R3695">
        <v>2</v>
      </c>
      <c r="S3695" s="8">
        <f>Table3[[#This Row],[Harga]]*Table3[[#This Row],[Quantity]]</f>
        <v>1768000</v>
      </c>
      <c r="T3695">
        <v>0.3</v>
      </c>
      <c r="U3695" s="8">
        <f>Table3[[#This Row],[Discount]]*Table3[[#This Row],[Revenue]]</f>
        <v>530400</v>
      </c>
      <c r="V3695" s="8">
        <f>Table3[[#This Row],[Revenue]]-Table3[[#This Row],[Total Discount]]</f>
        <v>1237600</v>
      </c>
    </row>
    <row r="3696" spans="1:22" x14ac:dyDescent="0.35">
      <c r="A3696">
        <v>3692</v>
      </c>
      <c r="B3696" t="s">
        <v>7734</v>
      </c>
      <c r="C3696" s="5">
        <v>42835</v>
      </c>
      <c r="D3696" s="6">
        <v>2017</v>
      </c>
      <c r="E3696" s="5" t="s">
        <v>58</v>
      </c>
      <c r="F3696" s="7">
        <v>10</v>
      </c>
      <c r="G3696" t="s">
        <v>35</v>
      </c>
      <c r="H3696" t="s">
        <v>139</v>
      </c>
      <c r="I3696" t="s">
        <v>479</v>
      </c>
      <c r="J3696" t="s">
        <v>27</v>
      </c>
      <c r="K3696" t="s">
        <v>253</v>
      </c>
      <c r="L3696">
        <v>19143</v>
      </c>
      <c r="M3696" t="s">
        <v>3844</v>
      </c>
      <c r="N3696" t="s">
        <v>40</v>
      </c>
      <c r="O3696" t="s">
        <v>78</v>
      </c>
      <c r="P3696" t="s">
        <v>3845</v>
      </c>
      <c r="Q3696" s="8">
        <v>122000</v>
      </c>
      <c r="R3696">
        <v>4</v>
      </c>
      <c r="S3696" s="8">
        <f>Table3[[#This Row],[Harga]]*Table3[[#This Row],[Quantity]]</f>
        <v>488000</v>
      </c>
      <c r="T3696">
        <v>0.2</v>
      </c>
      <c r="U3696" s="8">
        <f>Table3[[#This Row],[Discount]]*Table3[[#This Row],[Revenue]]</f>
        <v>97600</v>
      </c>
      <c r="V3696" s="8">
        <f>Table3[[#This Row],[Revenue]]-Table3[[#This Row],[Total Discount]]</f>
        <v>390400</v>
      </c>
    </row>
    <row r="3697" spans="1:22" x14ac:dyDescent="0.35">
      <c r="A3697">
        <v>3693</v>
      </c>
      <c r="B3697" t="s">
        <v>7735</v>
      </c>
      <c r="C3697" s="5">
        <v>42546</v>
      </c>
      <c r="D3697" s="6">
        <v>2016</v>
      </c>
      <c r="E3697" s="5" t="s">
        <v>34</v>
      </c>
      <c r="F3697" s="7">
        <v>25</v>
      </c>
      <c r="G3697" t="s">
        <v>67</v>
      </c>
      <c r="H3697" t="s">
        <v>25</v>
      </c>
      <c r="I3697" t="s">
        <v>483</v>
      </c>
      <c r="J3697" t="s">
        <v>27</v>
      </c>
      <c r="K3697" t="s">
        <v>213</v>
      </c>
      <c r="L3697">
        <v>77070</v>
      </c>
      <c r="M3697" t="s">
        <v>194</v>
      </c>
      <c r="N3697" t="s">
        <v>30</v>
      </c>
      <c r="O3697" t="s">
        <v>108</v>
      </c>
      <c r="P3697" t="s">
        <v>195</v>
      </c>
      <c r="Q3697" s="8">
        <v>214000</v>
      </c>
      <c r="R3697">
        <v>2</v>
      </c>
      <c r="S3697" s="8">
        <f>Table3[[#This Row],[Harga]]*Table3[[#This Row],[Quantity]]</f>
        <v>428000</v>
      </c>
      <c r="T3697">
        <v>0.3</v>
      </c>
      <c r="U3697" s="8">
        <f>Table3[[#This Row],[Discount]]*Table3[[#This Row],[Revenue]]</f>
        <v>128400</v>
      </c>
      <c r="V3697" s="8">
        <f>Table3[[#This Row],[Revenue]]-Table3[[#This Row],[Total Discount]]</f>
        <v>299600</v>
      </c>
    </row>
    <row r="3698" spans="1:22" x14ac:dyDescent="0.35">
      <c r="A3698">
        <v>3694</v>
      </c>
      <c r="B3698" t="s">
        <v>7736</v>
      </c>
      <c r="C3698" s="5">
        <v>41715</v>
      </c>
      <c r="D3698" s="6">
        <v>2014</v>
      </c>
      <c r="E3698" s="5" t="s">
        <v>159</v>
      </c>
      <c r="F3698" s="7">
        <v>17</v>
      </c>
      <c r="G3698" t="s">
        <v>24</v>
      </c>
      <c r="H3698" t="s">
        <v>25</v>
      </c>
      <c r="I3698" t="s">
        <v>6906</v>
      </c>
      <c r="J3698" t="s">
        <v>37</v>
      </c>
      <c r="K3698" t="s">
        <v>151</v>
      </c>
      <c r="L3698">
        <v>39212</v>
      </c>
      <c r="M3698" t="s">
        <v>1175</v>
      </c>
      <c r="N3698" t="s">
        <v>40</v>
      </c>
      <c r="O3698" t="s">
        <v>71</v>
      </c>
      <c r="P3698" t="s">
        <v>1176</v>
      </c>
      <c r="Q3698" s="8">
        <v>16000</v>
      </c>
      <c r="R3698">
        <v>3</v>
      </c>
      <c r="S3698" s="8">
        <f>Table3[[#This Row],[Harga]]*Table3[[#This Row],[Quantity]]</f>
        <v>48000</v>
      </c>
      <c r="T3698">
        <v>0</v>
      </c>
      <c r="U3698" s="8">
        <f>Table3[[#This Row],[Discount]]*Table3[[#This Row],[Revenue]]</f>
        <v>0</v>
      </c>
      <c r="V3698" s="8">
        <f>Table3[[#This Row],[Revenue]]-Table3[[#This Row],[Total Discount]]</f>
        <v>48000</v>
      </c>
    </row>
    <row r="3699" spans="1:22" x14ac:dyDescent="0.35">
      <c r="A3699">
        <v>3695</v>
      </c>
      <c r="B3699" t="s">
        <v>7737</v>
      </c>
      <c r="C3699" s="5">
        <v>41860</v>
      </c>
      <c r="D3699" s="6">
        <v>2014</v>
      </c>
      <c r="E3699" s="5" t="s">
        <v>93</v>
      </c>
      <c r="F3699" s="7">
        <v>9</v>
      </c>
      <c r="G3699" t="s">
        <v>35</v>
      </c>
      <c r="H3699" t="s">
        <v>139</v>
      </c>
      <c r="I3699" t="s">
        <v>5489</v>
      </c>
      <c r="J3699" t="s">
        <v>27</v>
      </c>
      <c r="K3699" t="s">
        <v>193</v>
      </c>
      <c r="L3699">
        <v>85023</v>
      </c>
      <c r="M3699" t="s">
        <v>7738</v>
      </c>
      <c r="N3699" t="s">
        <v>40</v>
      </c>
      <c r="O3699" t="s">
        <v>180</v>
      </c>
      <c r="P3699" t="s">
        <v>7739</v>
      </c>
      <c r="Q3699" s="8">
        <v>5000</v>
      </c>
      <c r="R3699">
        <v>3</v>
      </c>
      <c r="S3699" s="8">
        <f>Table3[[#This Row],[Harga]]*Table3[[#This Row],[Quantity]]</f>
        <v>15000</v>
      </c>
      <c r="T3699">
        <v>0.2</v>
      </c>
      <c r="U3699" s="8">
        <f>Table3[[#This Row],[Discount]]*Table3[[#This Row],[Revenue]]</f>
        <v>3000</v>
      </c>
      <c r="V3699" s="8">
        <f>Table3[[#This Row],[Revenue]]-Table3[[#This Row],[Total Discount]]</f>
        <v>12000</v>
      </c>
    </row>
    <row r="3700" spans="1:22" x14ac:dyDescent="0.35">
      <c r="A3700">
        <v>3696</v>
      </c>
      <c r="B3700" t="s">
        <v>7740</v>
      </c>
      <c r="C3700" s="5">
        <v>42211</v>
      </c>
      <c r="D3700" s="6">
        <v>2015</v>
      </c>
      <c r="E3700" s="5" t="s">
        <v>104</v>
      </c>
      <c r="F3700" s="7">
        <v>26</v>
      </c>
      <c r="G3700" t="s">
        <v>35</v>
      </c>
      <c r="H3700" t="s">
        <v>139</v>
      </c>
      <c r="I3700" t="s">
        <v>777</v>
      </c>
      <c r="J3700" t="s">
        <v>37</v>
      </c>
      <c r="K3700" t="s">
        <v>69</v>
      </c>
      <c r="L3700">
        <v>93030</v>
      </c>
      <c r="M3700" t="s">
        <v>1175</v>
      </c>
      <c r="N3700" t="s">
        <v>40</v>
      </c>
      <c r="O3700" t="s">
        <v>71</v>
      </c>
      <c r="P3700" t="s">
        <v>1176</v>
      </c>
      <c r="Q3700" s="8">
        <v>16000</v>
      </c>
      <c r="R3700">
        <v>3</v>
      </c>
      <c r="S3700" s="8">
        <f>Table3[[#This Row],[Harga]]*Table3[[#This Row],[Quantity]]</f>
        <v>48000</v>
      </c>
      <c r="T3700">
        <v>0.2</v>
      </c>
      <c r="U3700" s="8">
        <f>Table3[[#This Row],[Discount]]*Table3[[#This Row],[Revenue]]</f>
        <v>9600</v>
      </c>
      <c r="V3700" s="8">
        <f>Table3[[#This Row],[Revenue]]-Table3[[#This Row],[Total Discount]]</f>
        <v>38400</v>
      </c>
    </row>
    <row r="3701" spans="1:22" x14ac:dyDescent="0.35">
      <c r="A3701">
        <v>3697</v>
      </c>
      <c r="B3701" t="s">
        <v>7741</v>
      </c>
      <c r="C3701" s="5">
        <v>41685</v>
      </c>
      <c r="D3701" s="6">
        <v>2014</v>
      </c>
      <c r="E3701" s="5" t="s">
        <v>344</v>
      </c>
      <c r="F3701" s="7">
        <v>15</v>
      </c>
      <c r="G3701" t="s">
        <v>35</v>
      </c>
      <c r="H3701" t="s">
        <v>25</v>
      </c>
      <c r="I3701" t="s">
        <v>1387</v>
      </c>
      <c r="J3701" t="s">
        <v>37</v>
      </c>
      <c r="K3701" t="s">
        <v>100</v>
      </c>
      <c r="L3701">
        <v>98105</v>
      </c>
      <c r="M3701" t="s">
        <v>5022</v>
      </c>
      <c r="N3701" t="s">
        <v>40</v>
      </c>
      <c r="O3701" t="s">
        <v>71</v>
      </c>
      <c r="P3701" t="s">
        <v>5023</v>
      </c>
      <c r="Q3701" s="8">
        <v>13000</v>
      </c>
      <c r="R3701">
        <v>5</v>
      </c>
      <c r="S3701" s="8">
        <f>Table3[[#This Row],[Harga]]*Table3[[#This Row],[Quantity]]</f>
        <v>65000</v>
      </c>
      <c r="T3701">
        <v>0.2</v>
      </c>
      <c r="U3701" s="8">
        <f>Table3[[#This Row],[Discount]]*Table3[[#This Row],[Revenue]]</f>
        <v>13000</v>
      </c>
      <c r="V3701" s="8">
        <f>Table3[[#This Row],[Revenue]]-Table3[[#This Row],[Total Discount]]</f>
        <v>52000</v>
      </c>
    </row>
    <row r="3702" spans="1:22" x14ac:dyDescent="0.35">
      <c r="A3702">
        <v>3698</v>
      </c>
      <c r="B3702" t="s">
        <v>7742</v>
      </c>
      <c r="C3702" s="5">
        <v>42087</v>
      </c>
      <c r="D3702" s="6">
        <v>2015</v>
      </c>
      <c r="E3702" s="5" t="s">
        <v>159</v>
      </c>
      <c r="F3702" s="7">
        <v>24</v>
      </c>
      <c r="G3702" t="s">
        <v>24</v>
      </c>
      <c r="H3702" t="s">
        <v>25</v>
      </c>
      <c r="I3702" t="s">
        <v>2233</v>
      </c>
      <c r="J3702" t="s">
        <v>37</v>
      </c>
      <c r="K3702" t="s">
        <v>151</v>
      </c>
      <c r="L3702">
        <v>98042</v>
      </c>
      <c r="M3702" t="s">
        <v>4131</v>
      </c>
      <c r="N3702" t="s">
        <v>30</v>
      </c>
      <c r="O3702" t="s">
        <v>55</v>
      </c>
      <c r="P3702" t="s">
        <v>4132</v>
      </c>
      <c r="Q3702" s="8">
        <v>57000</v>
      </c>
      <c r="R3702">
        <v>5</v>
      </c>
      <c r="S3702" s="8">
        <f>Table3[[#This Row],[Harga]]*Table3[[#This Row],[Quantity]]</f>
        <v>285000</v>
      </c>
      <c r="T3702">
        <v>0</v>
      </c>
      <c r="U3702" s="8">
        <f>Table3[[#This Row],[Discount]]*Table3[[#This Row],[Revenue]]</f>
        <v>0</v>
      </c>
      <c r="V3702" s="8">
        <f>Table3[[#This Row],[Revenue]]-Table3[[#This Row],[Total Discount]]</f>
        <v>285000</v>
      </c>
    </row>
    <row r="3703" spans="1:22" x14ac:dyDescent="0.35">
      <c r="A3703">
        <v>3699</v>
      </c>
      <c r="B3703" t="s">
        <v>7743</v>
      </c>
      <c r="C3703" s="5">
        <v>42980</v>
      </c>
      <c r="D3703" s="6">
        <v>2017</v>
      </c>
      <c r="E3703" s="5" t="s">
        <v>111</v>
      </c>
      <c r="F3703" s="7">
        <v>2</v>
      </c>
      <c r="G3703" t="s">
        <v>51</v>
      </c>
      <c r="H3703" t="s">
        <v>25</v>
      </c>
      <c r="I3703" t="s">
        <v>2908</v>
      </c>
      <c r="J3703" t="s">
        <v>27</v>
      </c>
      <c r="K3703" t="s">
        <v>46</v>
      </c>
      <c r="L3703">
        <v>90049</v>
      </c>
      <c r="M3703" t="s">
        <v>2823</v>
      </c>
      <c r="N3703" t="s">
        <v>40</v>
      </c>
      <c r="O3703" t="s">
        <v>71</v>
      </c>
      <c r="P3703" t="s">
        <v>2824</v>
      </c>
      <c r="Q3703" s="8">
        <v>12000</v>
      </c>
      <c r="R3703">
        <v>5</v>
      </c>
      <c r="S3703" s="8">
        <f>Table3[[#This Row],[Harga]]*Table3[[#This Row],[Quantity]]</f>
        <v>60000</v>
      </c>
      <c r="T3703">
        <v>0.2</v>
      </c>
      <c r="U3703" s="8">
        <f>Table3[[#This Row],[Discount]]*Table3[[#This Row],[Revenue]]</f>
        <v>12000</v>
      </c>
      <c r="V3703" s="8">
        <f>Table3[[#This Row],[Revenue]]-Table3[[#This Row],[Total Discount]]</f>
        <v>48000</v>
      </c>
    </row>
    <row r="3704" spans="1:22" x14ac:dyDescent="0.35">
      <c r="A3704">
        <v>3700</v>
      </c>
      <c r="B3704" t="s">
        <v>7744</v>
      </c>
      <c r="C3704" s="5">
        <v>42324</v>
      </c>
      <c r="D3704" s="6">
        <v>2015</v>
      </c>
      <c r="E3704" s="5" t="s">
        <v>23</v>
      </c>
      <c r="F3704" s="7">
        <v>16</v>
      </c>
      <c r="G3704" t="s">
        <v>24</v>
      </c>
      <c r="H3704" t="s">
        <v>25</v>
      </c>
      <c r="I3704" t="s">
        <v>929</v>
      </c>
      <c r="J3704" t="s">
        <v>37</v>
      </c>
      <c r="K3704" t="s">
        <v>354</v>
      </c>
      <c r="L3704">
        <v>92105</v>
      </c>
      <c r="M3704" t="s">
        <v>5298</v>
      </c>
      <c r="N3704" t="s">
        <v>40</v>
      </c>
      <c r="O3704" t="s">
        <v>41</v>
      </c>
      <c r="P3704" t="s">
        <v>5299</v>
      </c>
      <c r="Q3704" s="8">
        <v>19000</v>
      </c>
      <c r="R3704">
        <v>3</v>
      </c>
      <c r="S3704" s="8">
        <f>Table3[[#This Row],[Harga]]*Table3[[#This Row],[Quantity]]</f>
        <v>57000</v>
      </c>
      <c r="T3704">
        <v>0</v>
      </c>
      <c r="U3704" s="8">
        <f>Table3[[#This Row],[Discount]]*Table3[[#This Row],[Revenue]]</f>
        <v>0</v>
      </c>
      <c r="V3704" s="8">
        <f>Table3[[#This Row],[Revenue]]-Table3[[#This Row],[Total Discount]]</f>
        <v>57000</v>
      </c>
    </row>
    <row r="3705" spans="1:22" x14ac:dyDescent="0.35">
      <c r="A3705">
        <v>3701</v>
      </c>
      <c r="B3705" t="s">
        <v>7745</v>
      </c>
      <c r="C3705" s="5">
        <v>41982</v>
      </c>
      <c r="D3705" s="6">
        <v>2014</v>
      </c>
      <c r="E3705" s="5" t="s">
        <v>66</v>
      </c>
      <c r="F3705" s="7">
        <v>9</v>
      </c>
      <c r="G3705" t="s">
        <v>35</v>
      </c>
      <c r="H3705" t="s">
        <v>131</v>
      </c>
      <c r="I3705" t="s">
        <v>7208</v>
      </c>
      <c r="J3705" t="s">
        <v>37</v>
      </c>
      <c r="K3705" t="s">
        <v>82</v>
      </c>
      <c r="L3705">
        <v>78521</v>
      </c>
      <c r="M3705" t="s">
        <v>350</v>
      </c>
      <c r="N3705" t="s">
        <v>40</v>
      </c>
      <c r="O3705" t="s">
        <v>63</v>
      </c>
      <c r="P3705" t="s">
        <v>351</v>
      </c>
      <c r="Q3705" s="8">
        <v>21000</v>
      </c>
      <c r="R3705">
        <v>2</v>
      </c>
      <c r="S3705" s="8">
        <f>Table3[[#This Row],[Harga]]*Table3[[#This Row],[Quantity]]</f>
        <v>42000</v>
      </c>
      <c r="T3705">
        <v>0.2</v>
      </c>
      <c r="U3705" s="8">
        <f>Table3[[#This Row],[Discount]]*Table3[[#This Row],[Revenue]]</f>
        <v>8400</v>
      </c>
      <c r="V3705" s="8">
        <f>Table3[[#This Row],[Revenue]]-Table3[[#This Row],[Total Discount]]</f>
        <v>33600</v>
      </c>
    </row>
    <row r="3706" spans="1:22" x14ac:dyDescent="0.35">
      <c r="A3706">
        <v>3702</v>
      </c>
      <c r="B3706" t="s">
        <v>7746</v>
      </c>
      <c r="C3706" s="5">
        <v>42769</v>
      </c>
      <c r="D3706" s="6">
        <v>2017</v>
      </c>
      <c r="E3706" s="5" t="s">
        <v>344</v>
      </c>
      <c r="F3706" s="7">
        <v>3</v>
      </c>
      <c r="G3706" t="s">
        <v>51</v>
      </c>
      <c r="H3706" t="s">
        <v>25</v>
      </c>
      <c r="I3706" t="s">
        <v>1326</v>
      </c>
      <c r="J3706" t="s">
        <v>75</v>
      </c>
      <c r="K3706" t="s">
        <v>248</v>
      </c>
      <c r="L3706">
        <v>60610</v>
      </c>
      <c r="M3706" t="s">
        <v>1828</v>
      </c>
      <c r="N3706" t="s">
        <v>40</v>
      </c>
      <c r="O3706" t="s">
        <v>63</v>
      </c>
      <c r="P3706" t="s">
        <v>1829</v>
      </c>
      <c r="Q3706" s="8">
        <v>16000</v>
      </c>
      <c r="R3706">
        <v>1</v>
      </c>
      <c r="S3706" s="8">
        <f>Table3[[#This Row],[Harga]]*Table3[[#This Row],[Quantity]]</f>
        <v>16000</v>
      </c>
      <c r="T3706">
        <v>0.2</v>
      </c>
      <c r="U3706" s="8">
        <f>Table3[[#This Row],[Discount]]*Table3[[#This Row],[Revenue]]</f>
        <v>3200</v>
      </c>
      <c r="V3706" s="8">
        <f>Table3[[#This Row],[Revenue]]-Table3[[#This Row],[Total Discount]]</f>
        <v>12800</v>
      </c>
    </row>
    <row r="3707" spans="1:22" x14ac:dyDescent="0.35">
      <c r="A3707">
        <v>3703</v>
      </c>
      <c r="B3707" t="s">
        <v>7747</v>
      </c>
      <c r="C3707" s="5">
        <v>43050</v>
      </c>
      <c r="D3707" s="6">
        <v>2017</v>
      </c>
      <c r="E3707" s="5" t="s">
        <v>23</v>
      </c>
      <c r="F3707" s="7">
        <v>11</v>
      </c>
      <c r="G3707" t="s">
        <v>67</v>
      </c>
      <c r="H3707" t="s">
        <v>25</v>
      </c>
      <c r="I3707" t="s">
        <v>4093</v>
      </c>
      <c r="J3707" t="s">
        <v>27</v>
      </c>
      <c r="K3707" t="s">
        <v>324</v>
      </c>
      <c r="L3707">
        <v>37918</v>
      </c>
      <c r="M3707" t="s">
        <v>1458</v>
      </c>
      <c r="N3707" t="s">
        <v>30</v>
      </c>
      <c r="O3707" t="s">
        <v>55</v>
      </c>
      <c r="P3707" t="s">
        <v>1459</v>
      </c>
      <c r="Q3707" s="8">
        <v>23000</v>
      </c>
      <c r="R3707">
        <v>5</v>
      </c>
      <c r="S3707" s="8">
        <f>Table3[[#This Row],[Harga]]*Table3[[#This Row],[Quantity]]</f>
        <v>115000</v>
      </c>
      <c r="T3707">
        <v>0.2</v>
      </c>
      <c r="U3707" s="8">
        <f>Table3[[#This Row],[Discount]]*Table3[[#This Row],[Revenue]]</f>
        <v>23000</v>
      </c>
      <c r="V3707" s="8">
        <f>Table3[[#This Row],[Revenue]]-Table3[[#This Row],[Total Discount]]</f>
        <v>92000</v>
      </c>
    </row>
    <row r="3708" spans="1:22" x14ac:dyDescent="0.35">
      <c r="A3708">
        <v>3704</v>
      </c>
      <c r="B3708" t="s">
        <v>7748</v>
      </c>
      <c r="C3708" s="5">
        <v>42995</v>
      </c>
      <c r="D3708" s="6">
        <v>2017</v>
      </c>
      <c r="E3708" s="5" t="s">
        <v>111</v>
      </c>
      <c r="F3708" s="7">
        <v>17</v>
      </c>
      <c r="G3708" t="s">
        <v>35</v>
      </c>
      <c r="H3708" t="s">
        <v>25</v>
      </c>
      <c r="I3708" t="s">
        <v>1548</v>
      </c>
      <c r="J3708" t="s">
        <v>75</v>
      </c>
      <c r="K3708" t="s">
        <v>193</v>
      </c>
      <c r="L3708">
        <v>77036</v>
      </c>
      <c r="M3708" t="s">
        <v>3375</v>
      </c>
      <c r="N3708" t="s">
        <v>40</v>
      </c>
      <c r="O3708" t="s">
        <v>96</v>
      </c>
      <c r="P3708" t="s">
        <v>3376</v>
      </c>
      <c r="Q3708" s="8">
        <v>17000</v>
      </c>
      <c r="R3708">
        <v>3</v>
      </c>
      <c r="S3708" s="8">
        <f>Table3[[#This Row],[Harga]]*Table3[[#This Row],[Quantity]]</f>
        <v>51000</v>
      </c>
      <c r="T3708">
        <v>0.2</v>
      </c>
      <c r="U3708" s="8">
        <f>Table3[[#This Row],[Discount]]*Table3[[#This Row],[Revenue]]</f>
        <v>10200</v>
      </c>
      <c r="V3708" s="8">
        <f>Table3[[#This Row],[Revenue]]-Table3[[#This Row],[Total Discount]]</f>
        <v>40800</v>
      </c>
    </row>
    <row r="3709" spans="1:22" x14ac:dyDescent="0.35">
      <c r="A3709">
        <v>3705</v>
      </c>
      <c r="B3709" t="s">
        <v>7749</v>
      </c>
      <c r="C3709" s="5">
        <v>42911</v>
      </c>
      <c r="D3709" s="6">
        <v>2017</v>
      </c>
      <c r="E3709" s="5" t="s">
        <v>34</v>
      </c>
      <c r="F3709" s="7">
        <v>25</v>
      </c>
      <c r="G3709" t="s">
        <v>35</v>
      </c>
      <c r="H3709" t="s">
        <v>139</v>
      </c>
      <c r="I3709" t="s">
        <v>1178</v>
      </c>
      <c r="J3709" t="s">
        <v>27</v>
      </c>
      <c r="K3709" t="s">
        <v>133</v>
      </c>
      <c r="L3709">
        <v>60440</v>
      </c>
      <c r="M3709" t="s">
        <v>2148</v>
      </c>
      <c r="N3709" t="s">
        <v>135</v>
      </c>
      <c r="O3709" t="s">
        <v>136</v>
      </c>
      <c r="P3709" t="s">
        <v>2149</v>
      </c>
      <c r="Q3709" s="8">
        <v>279000</v>
      </c>
      <c r="R3709">
        <v>2</v>
      </c>
      <c r="S3709" s="8">
        <f>Table3[[#This Row],[Harga]]*Table3[[#This Row],[Quantity]]</f>
        <v>558000</v>
      </c>
      <c r="T3709">
        <v>0.2</v>
      </c>
      <c r="U3709" s="8">
        <f>Table3[[#This Row],[Discount]]*Table3[[#This Row],[Revenue]]</f>
        <v>111600</v>
      </c>
      <c r="V3709" s="8">
        <f>Table3[[#This Row],[Revenue]]-Table3[[#This Row],[Total Discount]]</f>
        <v>446400</v>
      </c>
    </row>
    <row r="3710" spans="1:22" x14ac:dyDescent="0.35">
      <c r="A3710">
        <v>3706</v>
      </c>
      <c r="B3710" t="s">
        <v>7750</v>
      </c>
      <c r="C3710" s="5">
        <v>42581</v>
      </c>
      <c r="D3710" s="6">
        <v>2016</v>
      </c>
      <c r="E3710" s="5" t="s">
        <v>104</v>
      </c>
      <c r="F3710" s="7">
        <v>30</v>
      </c>
      <c r="G3710" t="s">
        <v>35</v>
      </c>
      <c r="H3710" t="s">
        <v>25</v>
      </c>
      <c r="I3710" t="s">
        <v>1709</v>
      </c>
      <c r="J3710" t="s">
        <v>27</v>
      </c>
      <c r="K3710" t="s">
        <v>100</v>
      </c>
      <c r="L3710">
        <v>60623</v>
      </c>
      <c r="M3710" t="s">
        <v>3863</v>
      </c>
      <c r="N3710" t="s">
        <v>40</v>
      </c>
      <c r="O3710" t="s">
        <v>41</v>
      </c>
      <c r="P3710" t="s">
        <v>3864</v>
      </c>
      <c r="Q3710" s="8">
        <v>6000</v>
      </c>
      <c r="R3710">
        <v>4</v>
      </c>
      <c r="S3710" s="8">
        <f>Table3[[#This Row],[Harga]]*Table3[[#This Row],[Quantity]]</f>
        <v>24000</v>
      </c>
      <c r="T3710">
        <v>0.2</v>
      </c>
      <c r="U3710" s="8">
        <f>Table3[[#This Row],[Discount]]*Table3[[#This Row],[Revenue]]</f>
        <v>4800</v>
      </c>
      <c r="V3710" s="8">
        <f>Table3[[#This Row],[Revenue]]-Table3[[#This Row],[Total Discount]]</f>
        <v>19200</v>
      </c>
    </row>
    <row r="3711" spans="1:22" x14ac:dyDescent="0.35">
      <c r="A3711">
        <v>3707</v>
      </c>
      <c r="B3711" t="s">
        <v>7751</v>
      </c>
      <c r="C3711" s="5">
        <v>42110</v>
      </c>
      <c r="D3711" s="6">
        <v>2015</v>
      </c>
      <c r="E3711" s="5" t="s">
        <v>58</v>
      </c>
      <c r="F3711" s="7">
        <v>16</v>
      </c>
      <c r="G3711" t="s">
        <v>51</v>
      </c>
      <c r="H3711" t="s">
        <v>25</v>
      </c>
      <c r="I3711" t="s">
        <v>1601</v>
      </c>
      <c r="J3711" t="s">
        <v>27</v>
      </c>
      <c r="K3711" t="s">
        <v>420</v>
      </c>
      <c r="L3711">
        <v>22980</v>
      </c>
      <c r="M3711" t="s">
        <v>7752</v>
      </c>
      <c r="N3711" t="s">
        <v>135</v>
      </c>
      <c r="O3711" t="s">
        <v>136</v>
      </c>
      <c r="P3711" t="s">
        <v>7753</v>
      </c>
      <c r="Q3711" s="8">
        <v>570000</v>
      </c>
      <c r="R3711">
        <v>2</v>
      </c>
      <c r="S3711" s="8">
        <f>Table3[[#This Row],[Harga]]*Table3[[#This Row],[Quantity]]</f>
        <v>1140000</v>
      </c>
      <c r="T3711">
        <v>0</v>
      </c>
      <c r="U3711" s="8">
        <f>Table3[[#This Row],[Discount]]*Table3[[#This Row],[Revenue]]</f>
        <v>0</v>
      </c>
      <c r="V3711" s="8">
        <f>Table3[[#This Row],[Revenue]]-Table3[[#This Row],[Total Discount]]</f>
        <v>1140000</v>
      </c>
    </row>
    <row r="3712" spans="1:22" x14ac:dyDescent="0.35">
      <c r="A3712">
        <v>3708</v>
      </c>
      <c r="B3712" t="s">
        <v>7754</v>
      </c>
      <c r="C3712" s="5">
        <v>42105</v>
      </c>
      <c r="D3712" s="6">
        <v>2015</v>
      </c>
      <c r="E3712" s="5" t="s">
        <v>58</v>
      </c>
      <c r="F3712" s="7">
        <v>11</v>
      </c>
      <c r="G3712" t="s">
        <v>51</v>
      </c>
      <c r="H3712" t="s">
        <v>25</v>
      </c>
      <c r="I3712" t="s">
        <v>2491</v>
      </c>
      <c r="J3712" t="s">
        <v>27</v>
      </c>
      <c r="K3712" t="s">
        <v>222</v>
      </c>
      <c r="L3712">
        <v>90004</v>
      </c>
      <c r="M3712" t="s">
        <v>5714</v>
      </c>
      <c r="N3712" t="s">
        <v>135</v>
      </c>
      <c r="O3712" t="s">
        <v>989</v>
      </c>
      <c r="P3712" t="s">
        <v>5715</v>
      </c>
      <c r="Q3712" s="8">
        <v>1600000</v>
      </c>
      <c r="R3712">
        <v>4</v>
      </c>
      <c r="S3712" s="8">
        <f>Table3[[#This Row],[Harga]]*Table3[[#This Row],[Quantity]]</f>
        <v>6400000</v>
      </c>
      <c r="T3712">
        <v>0.2</v>
      </c>
      <c r="U3712" s="8">
        <f>Table3[[#This Row],[Discount]]*Table3[[#This Row],[Revenue]]</f>
        <v>1280000</v>
      </c>
      <c r="V3712" s="8">
        <f>Table3[[#This Row],[Revenue]]-Table3[[#This Row],[Total Discount]]</f>
        <v>5120000</v>
      </c>
    </row>
    <row r="3713" spans="1:22" x14ac:dyDescent="0.35">
      <c r="A3713">
        <v>3709</v>
      </c>
      <c r="B3713" t="s">
        <v>7755</v>
      </c>
      <c r="C3713" s="5">
        <v>42062</v>
      </c>
      <c r="D3713" s="6">
        <v>2015</v>
      </c>
      <c r="E3713" s="5" t="s">
        <v>344</v>
      </c>
      <c r="F3713" s="7">
        <v>27</v>
      </c>
      <c r="G3713" t="s">
        <v>67</v>
      </c>
      <c r="H3713" t="s">
        <v>25</v>
      </c>
      <c r="I3713" t="s">
        <v>391</v>
      </c>
      <c r="J3713" t="s">
        <v>27</v>
      </c>
      <c r="K3713" t="s">
        <v>227</v>
      </c>
      <c r="L3713">
        <v>98105</v>
      </c>
      <c r="M3713" t="s">
        <v>7756</v>
      </c>
      <c r="N3713" t="s">
        <v>135</v>
      </c>
      <c r="O3713" t="s">
        <v>162</v>
      </c>
      <c r="P3713" t="s">
        <v>7757</v>
      </c>
      <c r="Q3713" s="8">
        <v>539000</v>
      </c>
      <c r="R3713">
        <v>9</v>
      </c>
      <c r="S3713" s="8">
        <f>Table3[[#This Row],[Harga]]*Table3[[#This Row],[Quantity]]</f>
        <v>4851000</v>
      </c>
      <c r="T3713">
        <v>0</v>
      </c>
      <c r="U3713" s="8">
        <f>Table3[[#This Row],[Discount]]*Table3[[#This Row],[Revenue]]</f>
        <v>0</v>
      </c>
      <c r="V3713" s="8">
        <f>Table3[[#This Row],[Revenue]]-Table3[[#This Row],[Total Discount]]</f>
        <v>4851000</v>
      </c>
    </row>
    <row r="3714" spans="1:22" x14ac:dyDescent="0.35">
      <c r="A3714">
        <v>3710</v>
      </c>
      <c r="B3714" t="s">
        <v>7758</v>
      </c>
      <c r="C3714" s="5">
        <v>42621</v>
      </c>
      <c r="D3714" s="6">
        <v>2016</v>
      </c>
      <c r="E3714" s="5" t="s">
        <v>111</v>
      </c>
      <c r="F3714" s="7">
        <v>8</v>
      </c>
      <c r="G3714" t="s">
        <v>116</v>
      </c>
      <c r="H3714" t="s">
        <v>25</v>
      </c>
      <c r="I3714" t="s">
        <v>2217</v>
      </c>
      <c r="J3714" t="s">
        <v>27</v>
      </c>
      <c r="K3714" t="s">
        <v>369</v>
      </c>
      <c r="L3714">
        <v>93277</v>
      </c>
      <c r="M3714" t="s">
        <v>4210</v>
      </c>
      <c r="N3714" t="s">
        <v>40</v>
      </c>
      <c r="O3714" t="s">
        <v>96</v>
      </c>
      <c r="P3714" t="s">
        <v>4211</v>
      </c>
      <c r="Q3714" s="8">
        <v>6000</v>
      </c>
      <c r="R3714">
        <v>2</v>
      </c>
      <c r="S3714" s="8">
        <f>Table3[[#This Row],[Harga]]*Table3[[#This Row],[Quantity]]</f>
        <v>12000</v>
      </c>
      <c r="T3714">
        <v>0</v>
      </c>
      <c r="U3714" s="8">
        <f>Table3[[#This Row],[Discount]]*Table3[[#This Row],[Revenue]]</f>
        <v>0</v>
      </c>
      <c r="V3714" s="8">
        <f>Table3[[#This Row],[Revenue]]-Table3[[#This Row],[Total Discount]]</f>
        <v>12000</v>
      </c>
    </row>
    <row r="3715" spans="1:22" x14ac:dyDescent="0.35">
      <c r="A3715">
        <v>3711</v>
      </c>
      <c r="B3715" t="s">
        <v>7759</v>
      </c>
      <c r="C3715" s="5">
        <v>42509</v>
      </c>
      <c r="D3715" s="6">
        <v>2016</v>
      </c>
      <c r="E3715" s="5" t="s">
        <v>87</v>
      </c>
      <c r="F3715" s="7">
        <v>19</v>
      </c>
      <c r="G3715" t="s">
        <v>35</v>
      </c>
      <c r="H3715" t="s">
        <v>25</v>
      </c>
      <c r="I3715" t="s">
        <v>4705</v>
      </c>
      <c r="J3715" t="s">
        <v>37</v>
      </c>
      <c r="K3715" t="s">
        <v>127</v>
      </c>
      <c r="L3715">
        <v>90008</v>
      </c>
      <c r="M3715" t="s">
        <v>5404</v>
      </c>
      <c r="N3715" t="s">
        <v>40</v>
      </c>
      <c r="O3715" t="s">
        <v>78</v>
      </c>
      <c r="P3715" t="s">
        <v>806</v>
      </c>
      <c r="Q3715" s="8">
        <v>44000</v>
      </c>
      <c r="R3715">
        <v>8</v>
      </c>
      <c r="S3715" s="8">
        <f>Table3[[#This Row],[Harga]]*Table3[[#This Row],[Quantity]]</f>
        <v>352000</v>
      </c>
      <c r="T3715">
        <v>0</v>
      </c>
      <c r="U3715" s="8">
        <f>Table3[[#This Row],[Discount]]*Table3[[#This Row],[Revenue]]</f>
        <v>0</v>
      </c>
      <c r="V3715" s="8">
        <f>Table3[[#This Row],[Revenue]]-Table3[[#This Row],[Total Discount]]</f>
        <v>352000</v>
      </c>
    </row>
    <row r="3716" spans="1:22" x14ac:dyDescent="0.35">
      <c r="A3716">
        <v>3712</v>
      </c>
      <c r="B3716" t="s">
        <v>7760</v>
      </c>
      <c r="C3716" s="5">
        <v>43050</v>
      </c>
      <c r="D3716" s="6">
        <v>2017</v>
      </c>
      <c r="E3716" s="5" t="s">
        <v>23</v>
      </c>
      <c r="F3716" s="7">
        <v>11</v>
      </c>
      <c r="G3716" t="s">
        <v>24</v>
      </c>
      <c r="H3716" t="s">
        <v>139</v>
      </c>
      <c r="I3716" t="s">
        <v>1729</v>
      </c>
      <c r="J3716" t="s">
        <v>75</v>
      </c>
      <c r="K3716" t="s">
        <v>218</v>
      </c>
      <c r="L3716">
        <v>90045</v>
      </c>
      <c r="M3716" t="s">
        <v>1602</v>
      </c>
      <c r="N3716" t="s">
        <v>30</v>
      </c>
      <c r="O3716" t="s">
        <v>55</v>
      </c>
      <c r="P3716" t="s">
        <v>1603</v>
      </c>
      <c r="Q3716" s="8">
        <v>18000</v>
      </c>
      <c r="R3716">
        <v>4</v>
      </c>
      <c r="S3716" s="8">
        <f>Table3[[#This Row],[Harga]]*Table3[[#This Row],[Quantity]]</f>
        <v>72000</v>
      </c>
      <c r="T3716">
        <v>0</v>
      </c>
      <c r="U3716" s="8">
        <f>Table3[[#This Row],[Discount]]*Table3[[#This Row],[Revenue]]</f>
        <v>0</v>
      </c>
      <c r="V3716" s="8">
        <f>Table3[[#This Row],[Revenue]]-Table3[[#This Row],[Total Discount]]</f>
        <v>72000</v>
      </c>
    </row>
    <row r="3717" spans="1:22" x14ac:dyDescent="0.35">
      <c r="A3717">
        <v>3713</v>
      </c>
      <c r="B3717" t="s">
        <v>7761</v>
      </c>
      <c r="C3717" s="5">
        <v>41897</v>
      </c>
      <c r="D3717" s="6">
        <v>2014</v>
      </c>
      <c r="E3717" s="5" t="s">
        <v>111</v>
      </c>
      <c r="F3717" s="7">
        <v>15</v>
      </c>
      <c r="G3717" t="s">
        <v>67</v>
      </c>
      <c r="H3717" t="s">
        <v>25</v>
      </c>
      <c r="I3717" t="s">
        <v>1999</v>
      </c>
      <c r="J3717" t="s">
        <v>27</v>
      </c>
      <c r="K3717" t="s">
        <v>519</v>
      </c>
      <c r="L3717">
        <v>10011</v>
      </c>
      <c r="M3717" t="s">
        <v>1917</v>
      </c>
      <c r="N3717" t="s">
        <v>40</v>
      </c>
      <c r="O3717" t="s">
        <v>63</v>
      </c>
      <c r="P3717" t="s">
        <v>129</v>
      </c>
      <c r="Q3717" s="8">
        <v>20000</v>
      </c>
      <c r="R3717">
        <v>3</v>
      </c>
      <c r="S3717" s="8">
        <f>Table3[[#This Row],[Harga]]*Table3[[#This Row],[Quantity]]</f>
        <v>60000</v>
      </c>
      <c r="T3717">
        <v>0</v>
      </c>
      <c r="U3717" s="8">
        <f>Table3[[#This Row],[Discount]]*Table3[[#This Row],[Revenue]]</f>
        <v>0</v>
      </c>
      <c r="V3717" s="8">
        <f>Table3[[#This Row],[Revenue]]-Table3[[#This Row],[Total Discount]]</f>
        <v>60000</v>
      </c>
    </row>
    <row r="3718" spans="1:22" x14ac:dyDescent="0.35">
      <c r="A3718">
        <v>3714</v>
      </c>
      <c r="B3718" t="s">
        <v>7762</v>
      </c>
      <c r="C3718" s="5">
        <v>42262</v>
      </c>
      <c r="D3718" s="6">
        <v>2015</v>
      </c>
      <c r="E3718" s="5" t="s">
        <v>111</v>
      </c>
      <c r="F3718" s="7">
        <v>15</v>
      </c>
      <c r="G3718" t="s">
        <v>67</v>
      </c>
      <c r="H3718" t="s">
        <v>105</v>
      </c>
      <c r="I3718" t="s">
        <v>3098</v>
      </c>
      <c r="J3718" t="s">
        <v>37</v>
      </c>
      <c r="K3718" t="s">
        <v>127</v>
      </c>
      <c r="L3718">
        <v>19143</v>
      </c>
      <c r="M3718" t="s">
        <v>4961</v>
      </c>
      <c r="N3718" t="s">
        <v>40</v>
      </c>
      <c r="O3718" t="s">
        <v>71</v>
      </c>
      <c r="P3718" t="s">
        <v>4962</v>
      </c>
      <c r="Q3718" s="8">
        <v>2000</v>
      </c>
      <c r="R3718">
        <v>4</v>
      </c>
      <c r="S3718" s="8">
        <f>Table3[[#This Row],[Harga]]*Table3[[#This Row],[Quantity]]</f>
        <v>8000</v>
      </c>
      <c r="T3718">
        <v>0.7</v>
      </c>
      <c r="U3718" s="8">
        <f>Table3[[#This Row],[Discount]]*Table3[[#This Row],[Revenue]]</f>
        <v>5600</v>
      </c>
      <c r="V3718" s="8">
        <f>Table3[[#This Row],[Revenue]]-Table3[[#This Row],[Total Discount]]</f>
        <v>2400</v>
      </c>
    </row>
    <row r="3719" spans="1:22" x14ac:dyDescent="0.35">
      <c r="A3719">
        <v>3715</v>
      </c>
      <c r="B3719" t="s">
        <v>7763</v>
      </c>
      <c r="C3719" s="5">
        <v>42552</v>
      </c>
      <c r="D3719" s="6">
        <v>2016</v>
      </c>
      <c r="E3719" s="5" t="s">
        <v>104</v>
      </c>
      <c r="F3719" s="7">
        <v>1</v>
      </c>
      <c r="G3719" t="s">
        <v>35</v>
      </c>
      <c r="H3719" t="s">
        <v>25</v>
      </c>
      <c r="I3719" t="s">
        <v>4248</v>
      </c>
      <c r="J3719" t="s">
        <v>75</v>
      </c>
      <c r="K3719" t="s">
        <v>420</v>
      </c>
      <c r="L3719">
        <v>84043</v>
      </c>
      <c r="M3719" t="s">
        <v>4185</v>
      </c>
      <c r="N3719" t="s">
        <v>135</v>
      </c>
      <c r="O3719" t="s">
        <v>989</v>
      </c>
      <c r="P3719" t="s">
        <v>4186</v>
      </c>
      <c r="Q3719" s="8">
        <v>960000</v>
      </c>
      <c r="R3719">
        <v>5</v>
      </c>
      <c r="S3719" s="8">
        <f>Table3[[#This Row],[Harga]]*Table3[[#This Row],[Quantity]]</f>
        <v>4800000</v>
      </c>
      <c r="T3719">
        <v>0</v>
      </c>
      <c r="U3719" s="8">
        <f>Table3[[#This Row],[Discount]]*Table3[[#This Row],[Revenue]]</f>
        <v>0</v>
      </c>
      <c r="V3719" s="8">
        <f>Table3[[#This Row],[Revenue]]-Table3[[#This Row],[Total Discount]]</f>
        <v>4800000</v>
      </c>
    </row>
    <row r="3720" spans="1:22" x14ac:dyDescent="0.35">
      <c r="A3720">
        <v>3716</v>
      </c>
      <c r="B3720" t="s">
        <v>7764</v>
      </c>
      <c r="C3720" s="5">
        <v>42470</v>
      </c>
      <c r="D3720" s="6">
        <v>2016</v>
      </c>
      <c r="E3720" s="5" t="s">
        <v>58</v>
      </c>
      <c r="F3720" s="7">
        <v>10</v>
      </c>
      <c r="G3720" t="s">
        <v>24</v>
      </c>
      <c r="H3720" t="s">
        <v>25</v>
      </c>
      <c r="I3720" t="s">
        <v>2180</v>
      </c>
      <c r="J3720" t="s">
        <v>37</v>
      </c>
      <c r="K3720" t="s">
        <v>283</v>
      </c>
      <c r="L3720">
        <v>60653</v>
      </c>
      <c r="M3720" t="s">
        <v>1760</v>
      </c>
      <c r="N3720" t="s">
        <v>40</v>
      </c>
      <c r="O3720" t="s">
        <v>96</v>
      </c>
      <c r="P3720" t="s">
        <v>1761</v>
      </c>
      <c r="Q3720" s="8">
        <v>4000</v>
      </c>
      <c r="R3720">
        <v>4</v>
      </c>
      <c r="S3720" s="8">
        <f>Table3[[#This Row],[Harga]]*Table3[[#This Row],[Quantity]]</f>
        <v>16000</v>
      </c>
      <c r="T3720">
        <v>0.2</v>
      </c>
      <c r="U3720" s="8">
        <f>Table3[[#This Row],[Discount]]*Table3[[#This Row],[Revenue]]</f>
        <v>3200</v>
      </c>
      <c r="V3720" s="8">
        <f>Table3[[#This Row],[Revenue]]-Table3[[#This Row],[Total Discount]]</f>
        <v>12800</v>
      </c>
    </row>
    <row r="3721" spans="1:22" x14ac:dyDescent="0.35">
      <c r="A3721">
        <v>3717</v>
      </c>
      <c r="B3721" t="s">
        <v>7765</v>
      </c>
      <c r="C3721" s="5">
        <v>41645</v>
      </c>
      <c r="D3721" s="6">
        <v>2014</v>
      </c>
      <c r="E3721" s="5" t="s">
        <v>115</v>
      </c>
      <c r="F3721" s="7">
        <v>6</v>
      </c>
      <c r="G3721" t="s">
        <v>67</v>
      </c>
      <c r="H3721" t="s">
        <v>131</v>
      </c>
      <c r="I3721" t="s">
        <v>2405</v>
      </c>
      <c r="J3721" t="s">
        <v>75</v>
      </c>
      <c r="K3721" t="s">
        <v>127</v>
      </c>
      <c r="L3721">
        <v>42420</v>
      </c>
      <c r="M3721" t="s">
        <v>330</v>
      </c>
      <c r="N3721" t="s">
        <v>30</v>
      </c>
      <c r="O3721" t="s">
        <v>108</v>
      </c>
      <c r="P3721" t="s">
        <v>331</v>
      </c>
      <c r="Q3721" s="8">
        <v>601000</v>
      </c>
      <c r="R3721">
        <v>9</v>
      </c>
      <c r="S3721" s="8">
        <f>Table3[[#This Row],[Harga]]*Table3[[#This Row],[Quantity]]</f>
        <v>5409000</v>
      </c>
      <c r="T3721">
        <v>0</v>
      </c>
      <c r="U3721" s="8">
        <f>Table3[[#This Row],[Discount]]*Table3[[#This Row],[Revenue]]</f>
        <v>0</v>
      </c>
      <c r="V3721" s="8">
        <f>Table3[[#This Row],[Revenue]]-Table3[[#This Row],[Total Discount]]</f>
        <v>5409000</v>
      </c>
    </row>
    <row r="3722" spans="1:22" x14ac:dyDescent="0.35">
      <c r="A3722">
        <v>3718</v>
      </c>
      <c r="B3722" t="s">
        <v>7766</v>
      </c>
      <c r="C3722" s="5">
        <v>42614</v>
      </c>
      <c r="D3722" s="6">
        <v>2016</v>
      </c>
      <c r="E3722" s="5" t="s">
        <v>111</v>
      </c>
      <c r="F3722" s="7">
        <v>1</v>
      </c>
      <c r="G3722" t="s">
        <v>24</v>
      </c>
      <c r="H3722" t="s">
        <v>139</v>
      </c>
      <c r="I3722" t="s">
        <v>4556</v>
      </c>
      <c r="J3722" t="s">
        <v>75</v>
      </c>
      <c r="K3722" t="s">
        <v>227</v>
      </c>
      <c r="L3722">
        <v>92646</v>
      </c>
      <c r="M3722" t="s">
        <v>7767</v>
      </c>
      <c r="N3722" t="s">
        <v>40</v>
      </c>
      <c r="O3722" t="s">
        <v>143</v>
      </c>
      <c r="P3722" t="s">
        <v>7768</v>
      </c>
      <c r="Q3722" s="8">
        <v>13000</v>
      </c>
      <c r="R3722">
        <v>1</v>
      </c>
      <c r="S3722" s="8">
        <f>Table3[[#This Row],[Harga]]*Table3[[#This Row],[Quantity]]</f>
        <v>13000</v>
      </c>
      <c r="T3722">
        <v>0</v>
      </c>
      <c r="U3722" s="8">
        <f>Table3[[#This Row],[Discount]]*Table3[[#This Row],[Revenue]]</f>
        <v>0</v>
      </c>
      <c r="V3722" s="8">
        <f>Table3[[#This Row],[Revenue]]-Table3[[#This Row],[Total Discount]]</f>
        <v>13000</v>
      </c>
    </row>
    <row r="3723" spans="1:22" x14ac:dyDescent="0.35">
      <c r="A3723">
        <v>3719</v>
      </c>
      <c r="B3723" t="s">
        <v>7769</v>
      </c>
      <c r="C3723" s="5">
        <v>41905</v>
      </c>
      <c r="D3723" s="6">
        <v>2014</v>
      </c>
      <c r="E3723" s="5" t="s">
        <v>111</v>
      </c>
      <c r="F3723" s="7">
        <v>23</v>
      </c>
      <c r="G3723" t="s">
        <v>51</v>
      </c>
      <c r="H3723" t="s">
        <v>105</v>
      </c>
      <c r="I3723" t="s">
        <v>4028</v>
      </c>
      <c r="J3723" t="s">
        <v>75</v>
      </c>
      <c r="K3723" t="s">
        <v>420</v>
      </c>
      <c r="L3723">
        <v>10011</v>
      </c>
      <c r="M3723" t="s">
        <v>206</v>
      </c>
      <c r="N3723" t="s">
        <v>40</v>
      </c>
      <c r="O3723" t="s">
        <v>71</v>
      </c>
      <c r="P3723" t="s">
        <v>207</v>
      </c>
      <c r="Q3723" s="8">
        <v>5000</v>
      </c>
      <c r="R3723">
        <v>4</v>
      </c>
      <c r="S3723" s="8">
        <f>Table3[[#This Row],[Harga]]*Table3[[#This Row],[Quantity]]</f>
        <v>20000</v>
      </c>
      <c r="T3723">
        <v>0.2</v>
      </c>
      <c r="U3723" s="8">
        <f>Table3[[#This Row],[Discount]]*Table3[[#This Row],[Revenue]]</f>
        <v>4000</v>
      </c>
      <c r="V3723" s="8">
        <f>Table3[[#This Row],[Revenue]]-Table3[[#This Row],[Total Discount]]</f>
        <v>16000</v>
      </c>
    </row>
    <row r="3724" spans="1:22" x14ac:dyDescent="0.35">
      <c r="A3724">
        <v>3720</v>
      </c>
      <c r="B3724" t="s">
        <v>7770</v>
      </c>
      <c r="C3724" s="5">
        <v>41988</v>
      </c>
      <c r="D3724" s="6">
        <v>2014</v>
      </c>
      <c r="E3724" s="5" t="s">
        <v>66</v>
      </c>
      <c r="F3724" s="7">
        <v>15</v>
      </c>
      <c r="G3724" t="s">
        <v>24</v>
      </c>
      <c r="H3724" t="s">
        <v>25</v>
      </c>
      <c r="I3724" t="s">
        <v>885</v>
      </c>
      <c r="J3724" t="s">
        <v>37</v>
      </c>
      <c r="K3724" t="s">
        <v>213</v>
      </c>
      <c r="L3724">
        <v>19140</v>
      </c>
      <c r="M3724" t="s">
        <v>4532</v>
      </c>
      <c r="N3724" t="s">
        <v>30</v>
      </c>
      <c r="O3724" t="s">
        <v>108</v>
      </c>
      <c r="P3724" t="s">
        <v>4533</v>
      </c>
      <c r="Q3724" s="8">
        <v>319000</v>
      </c>
      <c r="R3724">
        <v>7</v>
      </c>
      <c r="S3724" s="8">
        <f>Table3[[#This Row],[Harga]]*Table3[[#This Row],[Quantity]]</f>
        <v>2233000</v>
      </c>
      <c r="T3724">
        <v>0.3</v>
      </c>
      <c r="U3724" s="8">
        <f>Table3[[#This Row],[Discount]]*Table3[[#This Row],[Revenue]]</f>
        <v>669900</v>
      </c>
      <c r="V3724" s="8">
        <f>Table3[[#This Row],[Revenue]]-Table3[[#This Row],[Total Discount]]</f>
        <v>1563100</v>
      </c>
    </row>
    <row r="3725" spans="1:22" x14ac:dyDescent="0.35">
      <c r="A3725">
        <v>3721</v>
      </c>
      <c r="B3725" t="s">
        <v>7771</v>
      </c>
      <c r="C3725" s="5">
        <v>43097</v>
      </c>
      <c r="D3725" s="6">
        <v>2017</v>
      </c>
      <c r="E3725" s="5" t="s">
        <v>66</v>
      </c>
      <c r="F3725" s="7">
        <v>28</v>
      </c>
      <c r="G3725" t="s">
        <v>116</v>
      </c>
      <c r="H3725" t="s">
        <v>25</v>
      </c>
      <c r="I3725" t="s">
        <v>240</v>
      </c>
      <c r="J3725" t="s">
        <v>75</v>
      </c>
      <c r="K3725" t="s">
        <v>545</v>
      </c>
      <c r="L3725">
        <v>58103</v>
      </c>
      <c r="M3725" t="s">
        <v>7772</v>
      </c>
      <c r="N3725" t="s">
        <v>40</v>
      </c>
      <c r="O3725" t="s">
        <v>96</v>
      </c>
      <c r="P3725" t="s">
        <v>1818</v>
      </c>
      <c r="Q3725" s="8">
        <v>3000</v>
      </c>
      <c r="R3725">
        <v>1</v>
      </c>
      <c r="S3725" s="8">
        <f>Table3[[#This Row],[Harga]]*Table3[[#This Row],[Quantity]]</f>
        <v>3000</v>
      </c>
      <c r="T3725">
        <v>0</v>
      </c>
      <c r="U3725" s="8">
        <f>Table3[[#This Row],[Discount]]*Table3[[#This Row],[Revenue]]</f>
        <v>0</v>
      </c>
      <c r="V3725" s="8">
        <f>Table3[[#This Row],[Revenue]]-Table3[[#This Row],[Total Discount]]</f>
        <v>3000</v>
      </c>
    </row>
    <row r="3726" spans="1:22" x14ac:dyDescent="0.35">
      <c r="A3726">
        <v>3722</v>
      </c>
      <c r="B3726" t="s">
        <v>7773</v>
      </c>
      <c r="C3726" s="5">
        <v>42357</v>
      </c>
      <c r="D3726" s="6">
        <v>2015</v>
      </c>
      <c r="E3726" s="5" t="s">
        <v>66</v>
      </c>
      <c r="F3726" s="7">
        <v>19</v>
      </c>
      <c r="G3726" t="s">
        <v>116</v>
      </c>
      <c r="H3726" t="s">
        <v>131</v>
      </c>
      <c r="I3726" t="s">
        <v>1599</v>
      </c>
      <c r="J3726" t="s">
        <v>75</v>
      </c>
      <c r="K3726" t="s">
        <v>248</v>
      </c>
      <c r="L3726">
        <v>3820</v>
      </c>
      <c r="M3726" t="s">
        <v>7530</v>
      </c>
      <c r="N3726" t="s">
        <v>40</v>
      </c>
      <c r="O3726" t="s">
        <v>63</v>
      </c>
      <c r="P3726" t="s">
        <v>7531</v>
      </c>
      <c r="Q3726" s="8">
        <v>18000</v>
      </c>
      <c r="R3726">
        <v>5</v>
      </c>
      <c r="S3726" s="8">
        <f>Table3[[#This Row],[Harga]]*Table3[[#This Row],[Quantity]]</f>
        <v>90000</v>
      </c>
      <c r="T3726">
        <v>0</v>
      </c>
      <c r="U3726" s="8">
        <f>Table3[[#This Row],[Discount]]*Table3[[#This Row],[Revenue]]</f>
        <v>0</v>
      </c>
      <c r="V3726" s="8">
        <f>Table3[[#This Row],[Revenue]]-Table3[[#This Row],[Total Discount]]</f>
        <v>90000</v>
      </c>
    </row>
    <row r="3727" spans="1:22" x14ac:dyDescent="0.35">
      <c r="A3727">
        <v>3723</v>
      </c>
      <c r="B3727" t="s">
        <v>7774</v>
      </c>
      <c r="C3727" s="5">
        <v>43044</v>
      </c>
      <c r="D3727" s="6">
        <v>2017</v>
      </c>
      <c r="E3727" s="5" t="s">
        <v>23</v>
      </c>
      <c r="F3727" s="7">
        <v>5</v>
      </c>
      <c r="G3727" t="s">
        <v>35</v>
      </c>
      <c r="H3727" t="s">
        <v>25</v>
      </c>
      <c r="I3727" t="s">
        <v>5199</v>
      </c>
      <c r="J3727" t="s">
        <v>27</v>
      </c>
      <c r="K3727" t="s">
        <v>222</v>
      </c>
      <c r="L3727">
        <v>92105</v>
      </c>
      <c r="M3727" t="s">
        <v>4339</v>
      </c>
      <c r="N3727" t="s">
        <v>40</v>
      </c>
      <c r="O3727" t="s">
        <v>63</v>
      </c>
      <c r="P3727" t="s">
        <v>4340</v>
      </c>
      <c r="Q3727" s="8">
        <v>13000</v>
      </c>
      <c r="R3727">
        <v>2</v>
      </c>
      <c r="S3727" s="8">
        <f>Table3[[#This Row],[Harga]]*Table3[[#This Row],[Quantity]]</f>
        <v>26000</v>
      </c>
      <c r="T3727">
        <v>0</v>
      </c>
      <c r="U3727" s="8">
        <f>Table3[[#This Row],[Discount]]*Table3[[#This Row],[Revenue]]</f>
        <v>0</v>
      </c>
      <c r="V3727" s="8">
        <f>Table3[[#This Row],[Revenue]]-Table3[[#This Row],[Total Discount]]</f>
        <v>26000</v>
      </c>
    </row>
    <row r="3728" spans="1:22" x14ac:dyDescent="0.35">
      <c r="A3728">
        <v>3724</v>
      </c>
      <c r="B3728" t="s">
        <v>7775</v>
      </c>
      <c r="C3728" s="5">
        <v>42257</v>
      </c>
      <c r="D3728" s="6">
        <v>2015</v>
      </c>
      <c r="E3728" s="5" t="s">
        <v>111</v>
      </c>
      <c r="F3728" s="7">
        <v>10</v>
      </c>
      <c r="G3728" t="s">
        <v>24</v>
      </c>
      <c r="H3728" t="s">
        <v>25</v>
      </c>
      <c r="I3728" t="s">
        <v>667</v>
      </c>
      <c r="J3728" t="s">
        <v>37</v>
      </c>
      <c r="K3728" t="s">
        <v>519</v>
      </c>
      <c r="L3728">
        <v>90032</v>
      </c>
      <c r="M3728" t="s">
        <v>6720</v>
      </c>
      <c r="N3728" t="s">
        <v>30</v>
      </c>
      <c r="O3728" t="s">
        <v>55</v>
      </c>
      <c r="P3728" t="s">
        <v>6721</v>
      </c>
      <c r="Q3728" s="8">
        <v>72000</v>
      </c>
      <c r="R3728">
        <v>6</v>
      </c>
      <c r="S3728" s="8">
        <f>Table3[[#This Row],[Harga]]*Table3[[#This Row],[Quantity]]</f>
        <v>432000</v>
      </c>
      <c r="T3728">
        <v>0</v>
      </c>
      <c r="U3728" s="8">
        <f>Table3[[#This Row],[Discount]]*Table3[[#This Row],[Revenue]]</f>
        <v>0</v>
      </c>
      <c r="V3728" s="8">
        <f>Table3[[#This Row],[Revenue]]-Table3[[#This Row],[Total Discount]]</f>
        <v>432000</v>
      </c>
    </row>
    <row r="3729" spans="1:22" x14ac:dyDescent="0.35">
      <c r="A3729">
        <v>3725</v>
      </c>
      <c r="B3729" t="s">
        <v>7776</v>
      </c>
      <c r="C3729" s="5">
        <v>43055</v>
      </c>
      <c r="D3729" s="6">
        <v>2017</v>
      </c>
      <c r="E3729" s="5" t="s">
        <v>23</v>
      </c>
      <c r="F3729" s="7">
        <v>16</v>
      </c>
      <c r="G3729" t="s">
        <v>51</v>
      </c>
      <c r="H3729" t="s">
        <v>25</v>
      </c>
      <c r="I3729" t="s">
        <v>2588</v>
      </c>
      <c r="J3729" t="s">
        <v>27</v>
      </c>
      <c r="K3729" t="s">
        <v>227</v>
      </c>
      <c r="L3729">
        <v>13501</v>
      </c>
      <c r="M3729" t="s">
        <v>7777</v>
      </c>
      <c r="N3729" t="s">
        <v>135</v>
      </c>
      <c r="O3729" t="s">
        <v>136</v>
      </c>
      <c r="P3729" t="s">
        <v>7778</v>
      </c>
      <c r="Q3729" s="8">
        <v>120000</v>
      </c>
      <c r="R3729">
        <v>6</v>
      </c>
      <c r="S3729" s="8">
        <f>Table3[[#This Row],[Harga]]*Table3[[#This Row],[Quantity]]</f>
        <v>720000</v>
      </c>
      <c r="T3729">
        <v>0</v>
      </c>
      <c r="U3729" s="8">
        <f>Table3[[#This Row],[Discount]]*Table3[[#This Row],[Revenue]]</f>
        <v>0</v>
      </c>
      <c r="V3729" s="8">
        <f>Table3[[#This Row],[Revenue]]-Table3[[#This Row],[Total Discount]]</f>
        <v>720000</v>
      </c>
    </row>
    <row r="3730" spans="1:22" x14ac:dyDescent="0.35">
      <c r="A3730">
        <v>3726</v>
      </c>
      <c r="B3730" t="s">
        <v>7779</v>
      </c>
      <c r="C3730" s="5">
        <v>42989</v>
      </c>
      <c r="D3730" s="6">
        <v>2017</v>
      </c>
      <c r="E3730" s="5" t="s">
        <v>111</v>
      </c>
      <c r="F3730" s="7">
        <v>11</v>
      </c>
      <c r="G3730" t="s">
        <v>67</v>
      </c>
      <c r="H3730" t="s">
        <v>25</v>
      </c>
      <c r="I3730" t="s">
        <v>4529</v>
      </c>
      <c r="J3730" t="s">
        <v>27</v>
      </c>
      <c r="K3730" t="s">
        <v>166</v>
      </c>
      <c r="L3730">
        <v>77070</v>
      </c>
      <c r="M3730" t="s">
        <v>4658</v>
      </c>
      <c r="N3730" t="s">
        <v>40</v>
      </c>
      <c r="O3730" t="s">
        <v>63</v>
      </c>
      <c r="P3730" t="s">
        <v>4659</v>
      </c>
      <c r="Q3730" s="8">
        <v>7000</v>
      </c>
      <c r="R3730">
        <v>3</v>
      </c>
      <c r="S3730" s="8">
        <f>Table3[[#This Row],[Harga]]*Table3[[#This Row],[Quantity]]</f>
        <v>21000</v>
      </c>
      <c r="T3730">
        <v>0.2</v>
      </c>
      <c r="U3730" s="8">
        <f>Table3[[#This Row],[Discount]]*Table3[[#This Row],[Revenue]]</f>
        <v>4200</v>
      </c>
      <c r="V3730" s="8">
        <f>Table3[[#This Row],[Revenue]]-Table3[[#This Row],[Total Discount]]</f>
        <v>16800</v>
      </c>
    </row>
    <row r="3731" spans="1:22" x14ac:dyDescent="0.35">
      <c r="A3731">
        <v>3727</v>
      </c>
      <c r="B3731" t="s">
        <v>7780</v>
      </c>
      <c r="C3731" s="5">
        <v>42930</v>
      </c>
      <c r="D3731" s="6">
        <v>2017</v>
      </c>
      <c r="E3731" s="5" t="s">
        <v>104</v>
      </c>
      <c r="F3731" s="7">
        <v>14</v>
      </c>
      <c r="G3731" t="s">
        <v>51</v>
      </c>
      <c r="H3731" t="s">
        <v>25</v>
      </c>
      <c r="I3731" t="s">
        <v>3918</v>
      </c>
      <c r="J3731" t="s">
        <v>27</v>
      </c>
      <c r="K3731" t="s">
        <v>53</v>
      </c>
      <c r="L3731">
        <v>92683</v>
      </c>
      <c r="M3731" t="s">
        <v>1766</v>
      </c>
      <c r="N3731" t="s">
        <v>40</v>
      </c>
      <c r="O3731" t="s">
        <v>71</v>
      </c>
      <c r="P3731" t="s">
        <v>1767</v>
      </c>
      <c r="Q3731" s="8">
        <v>2000</v>
      </c>
      <c r="R3731">
        <v>2</v>
      </c>
      <c r="S3731" s="8">
        <f>Table3[[#This Row],[Harga]]*Table3[[#This Row],[Quantity]]</f>
        <v>4000</v>
      </c>
      <c r="T3731">
        <v>0.2</v>
      </c>
      <c r="U3731" s="8">
        <f>Table3[[#This Row],[Discount]]*Table3[[#This Row],[Revenue]]</f>
        <v>800</v>
      </c>
      <c r="V3731" s="8">
        <f>Table3[[#This Row],[Revenue]]-Table3[[#This Row],[Total Discount]]</f>
        <v>3200</v>
      </c>
    </row>
    <row r="3732" spans="1:22" x14ac:dyDescent="0.35">
      <c r="A3732">
        <v>3728</v>
      </c>
      <c r="B3732" t="s">
        <v>7781</v>
      </c>
      <c r="C3732" s="5">
        <v>42824</v>
      </c>
      <c r="D3732" s="6">
        <v>2017</v>
      </c>
      <c r="E3732" s="5" t="s">
        <v>159</v>
      </c>
      <c r="F3732" s="7">
        <v>30</v>
      </c>
      <c r="G3732" t="s">
        <v>35</v>
      </c>
      <c r="H3732" t="s">
        <v>25</v>
      </c>
      <c r="I3732" t="s">
        <v>2513</v>
      </c>
      <c r="J3732" t="s">
        <v>27</v>
      </c>
      <c r="K3732" t="s">
        <v>213</v>
      </c>
      <c r="L3732">
        <v>90036</v>
      </c>
      <c r="M3732" t="s">
        <v>6546</v>
      </c>
      <c r="N3732" t="s">
        <v>40</v>
      </c>
      <c r="O3732" t="s">
        <v>96</v>
      </c>
      <c r="P3732" t="s">
        <v>6547</v>
      </c>
      <c r="Q3732" s="8">
        <v>28000</v>
      </c>
      <c r="R3732">
        <v>2</v>
      </c>
      <c r="S3732" s="8">
        <f>Table3[[#This Row],[Harga]]*Table3[[#This Row],[Quantity]]</f>
        <v>56000</v>
      </c>
      <c r="T3732">
        <v>0</v>
      </c>
      <c r="U3732" s="8">
        <f>Table3[[#This Row],[Discount]]*Table3[[#This Row],[Revenue]]</f>
        <v>0</v>
      </c>
      <c r="V3732" s="8">
        <f>Table3[[#This Row],[Revenue]]-Table3[[#This Row],[Total Discount]]</f>
        <v>56000</v>
      </c>
    </row>
    <row r="3733" spans="1:22" x14ac:dyDescent="0.35">
      <c r="A3733">
        <v>3729</v>
      </c>
      <c r="B3733" t="s">
        <v>7782</v>
      </c>
      <c r="C3733" s="5">
        <v>42400</v>
      </c>
      <c r="D3733" s="6">
        <v>2016</v>
      </c>
      <c r="E3733" s="5" t="s">
        <v>115</v>
      </c>
      <c r="F3733" s="7">
        <v>31</v>
      </c>
      <c r="G3733" t="s">
        <v>51</v>
      </c>
      <c r="H3733" t="s">
        <v>105</v>
      </c>
      <c r="I3733" t="s">
        <v>6261</v>
      </c>
      <c r="J3733" t="s">
        <v>37</v>
      </c>
      <c r="K3733" t="s">
        <v>369</v>
      </c>
      <c r="L3733">
        <v>8401</v>
      </c>
      <c r="M3733" t="s">
        <v>2576</v>
      </c>
      <c r="N3733" t="s">
        <v>40</v>
      </c>
      <c r="O3733" t="s">
        <v>143</v>
      </c>
      <c r="P3733" t="s">
        <v>405</v>
      </c>
      <c r="Q3733" s="8">
        <v>10000</v>
      </c>
      <c r="R3733">
        <v>2</v>
      </c>
      <c r="S3733" s="8">
        <f>Table3[[#This Row],[Harga]]*Table3[[#This Row],[Quantity]]</f>
        <v>20000</v>
      </c>
      <c r="T3733">
        <v>0</v>
      </c>
      <c r="U3733" s="8">
        <f>Table3[[#This Row],[Discount]]*Table3[[#This Row],[Revenue]]</f>
        <v>0</v>
      </c>
      <c r="V3733" s="8">
        <f>Table3[[#This Row],[Revenue]]-Table3[[#This Row],[Total Discount]]</f>
        <v>20000</v>
      </c>
    </row>
    <row r="3734" spans="1:22" x14ac:dyDescent="0.35">
      <c r="A3734">
        <v>3730</v>
      </c>
      <c r="B3734" t="s">
        <v>7783</v>
      </c>
      <c r="C3734" s="5">
        <v>42894</v>
      </c>
      <c r="D3734" s="6">
        <v>2017</v>
      </c>
      <c r="E3734" s="5" t="s">
        <v>34</v>
      </c>
      <c r="F3734" s="7">
        <v>8</v>
      </c>
      <c r="G3734" t="s">
        <v>51</v>
      </c>
      <c r="H3734" t="s">
        <v>139</v>
      </c>
      <c r="I3734" t="s">
        <v>3249</v>
      </c>
      <c r="J3734" t="s">
        <v>27</v>
      </c>
      <c r="K3734" t="s">
        <v>118</v>
      </c>
      <c r="L3734">
        <v>60076</v>
      </c>
      <c r="M3734" t="s">
        <v>3346</v>
      </c>
      <c r="N3734" t="s">
        <v>40</v>
      </c>
      <c r="O3734" t="s">
        <v>71</v>
      </c>
      <c r="P3734" t="s">
        <v>3347</v>
      </c>
      <c r="Q3734" s="8">
        <v>86000</v>
      </c>
      <c r="R3734">
        <v>4</v>
      </c>
      <c r="S3734" s="8">
        <f>Table3[[#This Row],[Harga]]*Table3[[#This Row],[Quantity]]</f>
        <v>344000</v>
      </c>
      <c r="T3734">
        <v>0.8</v>
      </c>
      <c r="U3734" s="8">
        <f>Table3[[#This Row],[Discount]]*Table3[[#This Row],[Revenue]]</f>
        <v>275200</v>
      </c>
      <c r="V3734" s="8">
        <f>Table3[[#This Row],[Revenue]]-Table3[[#This Row],[Total Discount]]</f>
        <v>68800</v>
      </c>
    </row>
    <row r="3735" spans="1:22" x14ac:dyDescent="0.35">
      <c r="A3735">
        <v>3731</v>
      </c>
      <c r="B3735" t="s">
        <v>7784</v>
      </c>
      <c r="C3735" s="5">
        <v>41945</v>
      </c>
      <c r="D3735" s="6">
        <v>2014</v>
      </c>
      <c r="E3735" s="5" t="s">
        <v>23</v>
      </c>
      <c r="F3735" s="7">
        <v>2</v>
      </c>
      <c r="G3735" t="s">
        <v>67</v>
      </c>
      <c r="H3735" t="s">
        <v>25</v>
      </c>
      <c r="I3735" t="s">
        <v>642</v>
      </c>
      <c r="J3735" t="s">
        <v>27</v>
      </c>
      <c r="K3735" t="s">
        <v>113</v>
      </c>
      <c r="L3735">
        <v>94122</v>
      </c>
      <c r="M3735" t="s">
        <v>7181</v>
      </c>
      <c r="N3735" t="s">
        <v>135</v>
      </c>
      <c r="O3735" t="s">
        <v>136</v>
      </c>
      <c r="P3735" t="s">
        <v>7182</v>
      </c>
      <c r="Q3735" s="8">
        <v>174000</v>
      </c>
      <c r="R3735">
        <v>2</v>
      </c>
      <c r="S3735" s="8">
        <f>Table3[[#This Row],[Harga]]*Table3[[#This Row],[Quantity]]</f>
        <v>348000</v>
      </c>
      <c r="T3735">
        <v>0.2</v>
      </c>
      <c r="U3735" s="8">
        <f>Table3[[#This Row],[Discount]]*Table3[[#This Row],[Revenue]]</f>
        <v>69600</v>
      </c>
      <c r="V3735" s="8">
        <f>Table3[[#This Row],[Revenue]]-Table3[[#This Row],[Total Discount]]</f>
        <v>278400</v>
      </c>
    </row>
    <row r="3736" spans="1:22" x14ac:dyDescent="0.35">
      <c r="A3736">
        <v>3732</v>
      </c>
      <c r="B3736" t="s">
        <v>7785</v>
      </c>
      <c r="C3736" s="5">
        <v>42930</v>
      </c>
      <c r="D3736" s="6">
        <v>2017</v>
      </c>
      <c r="E3736" s="5" t="s">
        <v>104</v>
      </c>
      <c r="F3736" s="7">
        <v>14</v>
      </c>
      <c r="G3736" t="s">
        <v>67</v>
      </c>
      <c r="H3736" t="s">
        <v>25</v>
      </c>
      <c r="I3736" t="s">
        <v>1200</v>
      </c>
      <c r="J3736" t="s">
        <v>27</v>
      </c>
      <c r="K3736" t="s">
        <v>193</v>
      </c>
      <c r="L3736">
        <v>43229</v>
      </c>
      <c r="M3736" t="s">
        <v>1932</v>
      </c>
      <c r="N3736" t="s">
        <v>40</v>
      </c>
      <c r="O3736" t="s">
        <v>63</v>
      </c>
      <c r="P3736" t="s">
        <v>1933</v>
      </c>
      <c r="Q3736" s="8">
        <v>29000</v>
      </c>
      <c r="R3736">
        <v>2</v>
      </c>
      <c r="S3736" s="8">
        <f>Table3[[#This Row],[Harga]]*Table3[[#This Row],[Quantity]]</f>
        <v>58000</v>
      </c>
      <c r="T3736">
        <v>0.2</v>
      </c>
      <c r="U3736" s="8">
        <f>Table3[[#This Row],[Discount]]*Table3[[#This Row],[Revenue]]</f>
        <v>11600</v>
      </c>
      <c r="V3736" s="8">
        <f>Table3[[#This Row],[Revenue]]-Table3[[#This Row],[Total Discount]]</f>
        <v>46400</v>
      </c>
    </row>
    <row r="3737" spans="1:22" x14ac:dyDescent="0.35">
      <c r="A3737">
        <v>3733</v>
      </c>
      <c r="B3737" t="s">
        <v>7786</v>
      </c>
      <c r="C3737" s="5">
        <v>43078</v>
      </c>
      <c r="D3737" s="6">
        <v>2017</v>
      </c>
      <c r="E3737" s="5" t="s">
        <v>66</v>
      </c>
      <c r="F3737" s="7">
        <v>9</v>
      </c>
      <c r="G3737" t="s">
        <v>51</v>
      </c>
      <c r="H3737" t="s">
        <v>139</v>
      </c>
      <c r="I3737" t="s">
        <v>1200</v>
      </c>
      <c r="J3737" t="s">
        <v>27</v>
      </c>
      <c r="K3737" t="s">
        <v>253</v>
      </c>
      <c r="L3737">
        <v>40475</v>
      </c>
      <c r="M3737" t="s">
        <v>2119</v>
      </c>
      <c r="N3737" t="s">
        <v>40</v>
      </c>
      <c r="O3737" t="s">
        <v>71</v>
      </c>
      <c r="P3737" t="s">
        <v>2120</v>
      </c>
      <c r="Q3737" s="8">
        <v>18000</v>
      </c>
      <c r="R3737">
        <v>2</v>
      </c>
      <c r="S3737" s="8">
        <f>Table3[[#This Row],[Harga]]*Table3[[#This Row],[Quantity]]</f>
        <v>36000</v>
      </c>
      <c r="T3737">
        <v>0</v>
      </c>
      <c r="U3737" s="8">
        <f>Table3[[#This Row],[Discount]]*Table3[[#This Row],[Revenue]]</f>
        <v>0</v>
      </c>
      <c r="V3737" s="8">
        <f>Table3[[#This Row],[Revenue]]-Table3[[#This Row],[Total Discount]]</f>
        <v>36000</v>
      </c>
    </row>
    <row r="3738" spans="1:22" x14ac:dyDescent="0.35">
      <c r="A3738">
        <v>3734</v>
      </c>
      <c r="B3738" t="s">
        <v>7787</v>
      </c>
      <c r="C3738" s="5">
        <v>42618</v>
      </c>
      <c r="D3738" s="6">
        <v>2016</v>
      </c>
      <c r="E3738" s="5" t="s">
        <v>111</v>
      </c>
      <c r="F3738" s="7">
        <v>5</v>
      </c>
      <c r="G3738" t="s">
        <v>51</v>
      </c>
      <c r="H3738" t="s">
        <v>25</v>
      </c>
      <c r="I3738" t="s">
        <v>963</v>
      </c>
      <c r="J3738" t="s">
        <v>27</v>
      </c>
      <c r="K3738" t="s">
        <v>651</v>
      </c>
      <c r="L3738">
        <v>43130</v>
      </c>
      <c r="M3738" t="s">
        <v>7234</v>
      </c>
      <c r="N3738" t="s">
        <v>40</v>
      </c>
      <c r="O3738" t="s">
        <v>71</v>
      </c>
      <c r="P3738" t="s">
        <v>7235</v>
      </c>
      <c r="Q3738" s="8">
        <v>30000</v>
      </c>
      <c r="R3738">
        <v>2</v>
      </c>
      <c r="S3738" s="8">
        <f>Table3[[#This Row],[Harga]]*Table3[[#This Row],[Quantity]]</f>
        <v>60000</v>
      </c>
      <c r="T3738">
        <v>0.7</v>
      </c>
      <c r="U3738" s="8">
        <f>Table3[[#This Row],[Discount]]*Table3[[#This Row],[Revenue]]</f>
        <v>42000</v>
      </c>
      <c r="V3738" s="8">
        <f>Table3[[#This Row],[Revenue]]-Table3[[#This Row],[Total Discount]]</f>
        <v>18000</v>
      </c>
    </row>
    <row r="3739" spans="1:22" x14ac:dyDescent="0.35">
      <c r="A3739">
        <v>3735</v>
      </c>
      <c r="B3739" t="s">
        <v>7788</v>
      </c>
      <c r="C3739" s="5">
        <v>41892</v>
      </c>
      <c r="D3739" s="6">
        <v>2014</v>
      </c>
      <c r="E3739" s="5" t="s">
        <v>111</v>
      </c>
      <c r="F3739" s="7">
        <v>10</v>
      </c>
      <c r="G3739" t="s">
        <v>51</v>
      </c>
      <c r="H3739" t="s">
        <v>139</v>
      </c>
      <c r="I3739" t="s">
        <v>307</v>
      </c>
      <c r="J3739" t="s">
        <v>27</v>
      </c>
      <c r="K3739" t="s">
        <v>166</v>
      </c>
      <c r="L3739">
        <v>97030</v>
      </c>
      <c r="M3739" t="s">
        <v>1820</v>
      </c>
      <c r="N3739" t="s">
        <v>40</v>
      </c>
      <c r="O3739" t="s">
        <v>143</v>
      </c>
      <c r="P3739" t="s">
        <v>1821</v>
      </c>
      <c r="Q3739" s="8">
        <v>7000</v>
      </c>
      <c r="R3739">
        <v>7</v>
      </c>
      <c r="S3739" s="8">
        <f>Table3[[#This Row],[Harga]]*Table3[[#This Row],[Quantity]]</f>
        <v>49000</v>
      </c>
      <c r="T3739">
        <v>0.2</v>
      </c>
      <c r="U3739" s="8">
        <f>Table3[[#This Row],[Discount]]*Table3[[#This Row],[Revenue]]</f>
        <v>9800</v>
      </c>
      <c r="V3739" s="8">
        <f>Table3[[#This Row],[Revenue]]-Table3[[#This Row],[Total Discount]]</f>
        <v>39200</v>
      </c>
    </row>
    <row r="3740" spans="1:22" x14ac:dyDescent="0.35">
      <c r="A3740">
        <v>3736</v>
      </c>
      <c r="B3740" t="s">
        <v>7789</v>
      </c>
      <c r="C3740" s="5">
        <v>43004</v>
      </c>
      <c r="D3740" s="6">
        <v>2017</v>
      </c>
      <c r="E3740" s="5" t="s">
        <v>111</v>
      </c>
      <c r="F3740" s="7">
        <v>26</v>
      </c>
      <c r="G3740" t="s">
        <v>67</v>
      </c>
      <c r="H3740" t="s">
        <v>25</v>
      </c>
      <c r="I3740" t="s">
        <v>150</v>
      </c>
      <c r="J3740" t="s">
        <v>37</v>
      </c>
      <c r="K3740" t="s">
        <v>141</v>
      </c>
      <c r="L3740">
        <v>94109</v>
      </c>
      <c r="M3740" t="s">
        <v>5124</v>
      </c>
      <c r="N3740" t="s">
        <v>40</v>
      </c>
      <c r="O3740" t="s">
        <v>143</v>
      </c>
      <c r="P3740" t="s">
        <v>405</v>
      </c>
      <c r="Q3740" s="8">
        <v>29000</v>
      </c>
      <c r="R3740">
        <v>6</v>
      </c>
      <c r="S3740" s="8">
        <f>Table3[[#This Row],[Harga]]*Table3[[#This Row],[Quantity]]</f>
        <v>174000</v>
      </c>
      <c r="T3740">
        <v>0</v>
      </c>
      <c r="U3740" s="8">
        <f>Table3[[#This Row],[Discount]]*Table3[[#This Row],[Revenue]]</f>
        <v>0</v>
      </c>
      <c r="V3740" s="8">
        <f>Table3[[#This Row],[Revenue]]-Table3[[#This Row],[Total Discount]]</f>
        <v>174000</v>
      </c>
    </row>
    <row r="3741" spans="1:22" x14ac:dyDescent="0.35">
      <c r="A3741">
        <v>3737</v>
      </c>
      <c r="B3741" t="s">
        <v>7790</v>
      </c>
      <c r="C3741" s="5">
        <v>42538</v>
      </c>
      <c r="D3741" s="6">
        <v>2016</v>
      </c>
      <c r="E3741" s="5" t="s">
        <v>34</v>
      </c>
      <c r="F3741" s="7">
        <v>17</v>
      </c>
      <c r="G3741" t="s">
        <v>51</v>
      </c>
      <c r="H3741" t="s">
        <v>25</v>
      </c>
      <c r="I3741" t="s">
        <v>349</v>
      </c>
      <c r="J3741" t="s">
        <v>27</v>
      </c>
      <c r="K3741" t="s">
        <v>500</v>
      </c>
      <c r="L3741">
        <v>80501</v>
      </c>
      <c r="M3741" t="s">
        <v>3591</v>
      </c>
      <c r="N3741" t="s">
        <v>30</v>
      </c>
      <c r="O3741" t="s">
        <v>55</v>
      </c>
      <c r="P3741" t="s">
        <v>3592</v>
      </c>
      <c r="Q3741" s="8">
        <v>533000</v>
      </c>
      <c r="R3741">
        <v>3</v>
      </c>
      <c r="S3741" s="8">
        <f>Table3[[#This Row],[Harga]]*Table3[[#This Row],[Quantity]]</f>
        <v>1599000</v>
      </c>
      <c r="T3741">
        <v>0.2</v>
      </c>
      <c r="U3741" s="8">
        <f>Table3[[#This Row],[Discount]]*Table3[[#This Row],[Revenue]]</f>
        <v>319800</v>
      </c>
      <c r="V3741" s="8">
        <f>Table3[[#This Row],[Revenue]]-Table3[[#This Row],[Total Discount]]</f>
        <v>1279200</v>
      </c>
    </row>
    <row r="3742" spans="1:22" x14ac:dyDescent="0.35">
      <c r="A3742">
        <v>3738</v>
      </c>
      <c r="B3742" t="s">
        <v>7791</v>
      </c>
      <c r="C3742" s="5">
        <v>42791</v>
      </c>
      <c r="D3742" s="6">
        <v>2017</v>
      </c>
      <c r="E3742" s="5" t="s">
        <v>344</v>
      </c>
      <c r="F3742" s="7">
        <v>25</v>
      </c>
      <c r="G3742" t="s">
        <v>51</v>
      </c>
      <c r="H3742" t="s">
        <v>139</v>
      </c>
      <c r="I3742" t="s">
        <v>3258</v>
      </c>
      <c r="J3742" t="s">
        <v>27</v>
      </c>
      <c r="K3742" t="s">
        <v>283</v>
      </c>
      <c r="L3742">
        <v>27834</v>
      </c>
      <c r="M3742" t="s">
        <v>2271</v>
      </c>
      <c r="N3742" t="s">
        <v>30</v>
      </c>
      <c r="O3742" t="s">
        <v>108</v>
      </c>
      <c r="P3742" t="s">
        <v>2272</v>
      </c>
      <c r="Q3742" s="8">
        <v>259000</v>
      </c>
      <c r="R3742">
        <v>2</v>
      </c>
      <c r="S3742" s="8">
        <f>Table3[[#This Row],[Harga]]*Table3[[#This Row],[Quantity]]</f>
        <v>518000</v>
      </c>
      <c r="T3742">
        <v>0.2</v>
      </c>
      <c r="U3742" s="8">
        <f>Table3[[#This Row],[Discount]]*Table3[[#This Row],[Revenue]]</f>
        <v>103600</v>
      </c>
      <c r="V3742" s="8">
        <f>Table3[[#This Row],[Revenue]]-Table3[[#This Row],[Total Discount]]</f>
        <v>414400</v>
      </c>
    </row>
    <row r="3743" spans="1:22" x14ac:dyDescent="0.35">
      <c r="A3743">
        <v>3739</v>
      </c>
      <c r="B3743" t="s">
        <v>7792</v>
      </c>
      <c r="C3743" s="5">
        <v>42825</v>
      </c>
      <c r="D3743" s="6">
        <v>2017</v>
      </c>
      <c r="E3743" s="5" t="s">
        <v>159</v>
      </c>
      <c r="F3743" s="7">
        <v>31</v>
      </c>
      <c r="G3743" t="s">
        <v>67</v>
      </c>
      <c r="H3743" t="s">
        <v>25</v>
      </c>
      <c r="I3743" t="s">
        <v>2206</v>
      </c>
      <c r="J3743" t="s">
        <v>37</v>
      </c>
      <c r="K3743" t="s">
        <v>166</v>
      </c>
      <c r="L3743">
        <v>90004</v>
      </c>
      <c r="M3743" t="s">
        <v>1241</v>
      </c>
      <c r="N3743" t="s">
        <v>40</v>
      </c>
      <c r="O3743" t="s">
        <v>790</v>
      </c>
      <c r="P3743" t="s">
        <v>1242</v>
      </c>
      <c r="Q3743" s="8">
        <v>24000</v>
      </c>
      <c r="R3743">
        <v>3</v>
      </c>
      <c r="S3743" s="8">
        <f>Table3[[#This Row],[Harga]]*Table3[[#This Row],[Quantity]]</f>
        <v>72000</v>
      </c>
      <c r="T3743">
        <v>0</v>
      </c>
      <c r="U3743" s="8">
        <f>Table3[[#This Row],[Discount]]*Table3[[#This Row],[Revenue]]</f>
        <v>0</v>
      </c>
      <c r="V3743" s="8">
        <f>Table3[[#This Row],[Revenue]]-Table3[[#This Row],[Total Discount]]</f>
        <v>72000</v>
      </c>
    </row>
    <row r="3744" spans="1:22" x14ac:dyDescent="0.35">
      <c r="A3744">
        <v>3740</v>
      </c>
      <c r="B3744" t="s">
        <v>7793</v>
      </c>
      <c r="C3744" s="5">
        <v>43072</v>
      </c>
      <c r="D3744" s="6">
        <v>2017</v>
      </c>
      <c r="E3744" s="5" t="s">
        <v>66</v>
      </c>
      <c r="F3744" s="7">
        <v>3</v>
      </c>
      <c r="G3744" t="s">
        <v>24</v>
      </c>
      <c r="H3744" t="s">
        <v>25</v>
      </c>
      <c r="I3744" t="s">
        <v>3455</v>
      </c>
      <c r="J3744" t="s">
        <v>27</v>
      </c>
      <c r="K3744" t="s">
        <v>213</v>
      </c>
      <c r="L3744">
        <v>77041</v>
      </c>
      <c r="M3744" t="s">
        <v>7239</v>
      </c>
      <c r="N3744" t="s">
        <v>30</v>
      </c>
      <c r="O3744" t="s">
        <v>55</v>
      </c>
      <c r="P3744" t="s">
        <v>7240</v>
      </c>
      <c r="Q3744" s="8">
        <v>68000</v>
      </c>
      <c r="R3744">
        <v>2</v>
      </c>
      <c r="S3744" s="8">
        <f>Table3[[#This Row],[Harga]]*Table3[[#This Row],[Quantity]]</f>
        <v>136000</v>
      </c>
      <c r="T3744">
        <v>0.6</v>
      </c>
      <c r="U3744" s="8">
        <f>Table3[[#This Row],[Discount]]*Table3[[#This Row],[Revenue]]</f>
        <v>81600</v>
      </c>
      <c r="V3744" s="8">
        <f>Table3[[#This Row],[Revenue]]-Table3[[#This Row],[Total Discount]]</f>
        <v>54400</v>
      </c>
    </row>
    <row r="3745" spans="1:22" x14ac:dyDescent="0.35">
      <c r="A3745">
        <v>3741</v>
      </c>
      <c r="B3745" t="s">
        <v>7794</v>
      </c>
      <c r="C3745" s="5">
        <v>42419</v>
      </c>
      <c r="D3745" s="6">
        <v>2016</v>
      </c>
      <c r="E3745" s="5" t="s">
        <v>344</v>
      </c>
      <c r="F3745" s="7">
        <v>19</v>
      </c>
      <c r="G3745" t="s">
        <v>35</v>
      </c>
      <c r="H3745" t="s">
        <v>139</v>
      </c>
      <c r="I3745" t="s">
        <v>1062</v>
      </c>
      <c r="J3745" t="s">
        <v>27</v>
      </c>
      <c r="K3745" t="s">
        <v>100</v>
      </c>
      <c r="L3745">
        <v>94109</v>
      </c>
      <c r="M3745" t="s">
        <v>5789</v>
      </c>
      <c r="N3745" t="s">
        <v>40</v>
      </c>
      <c r="O3745" t="s">
        <v>63</v>
      </c>
      <c r="P3745" t="s">
        <v>5790</v>
      </c>
      <c r="Q3745" s="8">
        <v>213000</v>
      </c>
      <c r="R3745">
        <v>2</v>
      </c>
      <c r="S3745" s="8">
        <f>Table3[[#This Row],[Harga]]*Table3[[#This Row],[Quantity]]</f>
        <v>426000</v>
      </c>
      <c r="T3745">
        <v>0</v>
      </c>
      <c r="U3745" s="8">
        <f>Table3[[#This Row],[Discount]]*Table3[[#This Row],[Revenue]]</f>
        <v>0</v>
      </c>
      <c r="V3745" s="8">
        <f>Table3[[#This Row],[Revenue]]-Table3[[#This Row],[Total Discount]]</f>
        <v>426000</v>
      </c>
    </row>
    <row r="3746" spans="1:22" x14ac:dyDescent="0.35">
      <c r="A3746">
        <v>3742</v>
      </c>
      <c r="B3746" t="s">
        <v>7795</v>
      </c>
      <c r="C3746" s="5">
        <v>43071</v>
      </c>
      <c r="D3746" s="6">
        <v>2017</v>
      </c>
      <c r="E3746" s="5" t="s">
        <v>66</v>
      </c>
      <c r="F3746" s="7">
        <v>2</v>
      </c>
      <c r="G3746" t="s">
        <v>51</v>
      </c>
      <c r="H3746" t="s">
        <v>139</v>
      </c>
      <c r="I3746" t="s">
        <v>2689</v>
      </c>
      <c r="J3746" t="s">
        <v>37</v>
      </c>
      <c r="K3746" t="s">
        <v>141</v>
      </c>
      <c r="L3746">
        <v>80219</v>
      </c>
      <c r="M3746" t="s">
        <v>856</v>
      </c>
      <c r="N3746" t="s">
        <v>40</v>
      </c>
      <c r="O3746" t="s">
        <v>84</v>
      </c>
      <c r="P3746" t="s">
        <v>857</v>
      </c>
      <c r="Q3746" s="8">
        <v>715000</v>
      </c>
      <c r="R3746">
        <v>1</v>
      </c>
      <c r="S3746" s="8">
        <f>Table3[[#This Row],[Harga]]*Table3[[#This Row],[Quantity]]</f>
        <v>715000</v>
      </c>
      <c r="T3746">
        <v>0.2</v>
      </c>
      <c r="U3746" s="8">
        <f>Table3[[#This Row],[Discount]]*Table3[[#This Row],[Revenue]]</f>
        <v>143000</v>
      </c>
      <c r="V3746" s="8">
        <f>Table3[[#This Row],[Revenue]]-Table3[[#This Row],[Total Discount]]</f>
        <v>572000</v>
      </c>
    </row>
    <row r="3747" spans="1:22" x14ac:dyDescent="0.35">
      <c r="A3747">
        <v>3743</v>
      </c>
      <c r="B3747" t="s">
        <v>7796</v>
      </c>
      <c r="C3747" s="5">
        <v>41922</v>
      </c>
      <c r="D3747" s="6">
        <v>2014</v>
      </c>
      <c r="E3747" s="5" t="s">
        <v>44</v>
      </c>
      <c r="F3747" s="7">
        <v>10</v>
      </c>
      <c r="G3747" t="s">
        <v>67</v>
      </c>
      <c r="H3747" t="s">
        <v>25</v>
      </c>
      <c r="I3747" t="s">
        <v>7797</v>
      </c>
      <c r="J3747" t="s">
        <v>37</v>
      </c>
      <c r="K3747" t="s">
        <v>133</v>
      </c>
      <c r="L3747">
        <v>77340</v>
      </c>
      <c r="M3747" t="s">
        <v>7798</v>
      </c>
      <c r="N3747" t="s">
        <v>135</v>
      </c>
      <c r="O3747" t="s">
        <v>136</v>
      </c>
      <c r="P3747" t="s">
        <v>7799</v>
      </c>
      <c r="Q3747" s="8">
        <v>720000</v>
      </c>
      <c r="R3747">
        <v>6</v>
      </c>
      <c r="S3747" s="8">
        <f>Table3[[#This Row],[Harga]]*Table3[[#This Row],[Quantity]]</f>
        <v>4320000</v>
      </c>
      <c r="T3747">
        <v>0.2</v>
      </c>
      <c r="U3747" s="8">
        <f>Table3[[#This Row],[Discount]]*Table3[[#This Row],[Revenue]]</f>
        <v>864000</v>
      </c>
      <c r="V3747" s="8">
        <f>Table3[[#This Row],[Revenue]]-Table3[[#This Row],[Total Discount]]</f>
        <v>3456000</v>
      </c>
    </row>
    <row r="3748" spans="1:22" x14ac:dyDescent="0.35">
      <c r="A3748">
        <v>3744</v>
      </c>
      <c r="B3748" t="s">
        <v>7800</v>
      </c>
      <c r="C3748" s="5">
        <v>42618</v>
      </c>
      <c r="D3748" s="6">
        <v>2016</v>
      </c>
      <c r="E3748" s="5" t="s">
        <v>111</v>
      </c>
      <c r="F3748" s="7">
        <v>5</v>
      </c>
      <c r="G3748" t="s">
        <v>116</v>
      </c>
      <c r="H3748" t="s">
        <v>25</v>
      </c>
      <c r="I3748" t="s">
        <v>3530</v>
      </c>
      <c r="J3748" t="s">
        <v>37</v>
      </c>
      <c r="K3748" t="s">
        <v>28</v>
      </c>
      <c r="L3748">
        <v>77036</v>
      </c>
      <c r="M3748" t="s">
        <v>3835</v>
      </c>
      <c r="N3748" t="s">
        <v>30</v>
      </c>
      <c r="O3748" t="s">
        <v>55</v>
      </c>
      <c r="P3748" t="s">
        <v>3836</v>
      </c>
      <c r="Q3748" s="8">
        <v>15000</v>
      </c>
      <c r="R3748">
        <v>3</v>
      </c>
      <c r="S3748" s="8">
        <f>Table3[[#This Row],[Harga]]*Table3[[#This Row],[Quantity]]</f>
        <v>45000</v>
      </c>
      <c r="T3748">
        <v>0.6</v>
      </c>
      <c r="U3748" s="8">
        <f>Table3[[#This Row],[Discount]]*Table3[[#This Row],[Revenue]]</f>
        <v>27000</v>
      </c>
      <c r="V3748" s="8">
        <f>Table3[[#This Row],[Revenue]]-Table3[[#This Row],[Total Discount]]</f>
        <v>18000</v>
      </c>
    </row>
    <row r="3749" spans="1:22" x14ac:dyDescent="0.35">
      <c r="A3749">
        <v>3745</v>
      </c>
      <c r="B3749" t="s">
        <v>7801</v>
      </c>
      <c r="C3749" s="5">
        <v>41963</v>
      </c>
      <c r="D3749" s="6">
        <v>2014</v>
      </c>
      <c r="E3749" s="5" t="s">
        <v>23</v>
      </c>
      <c r="F3749" s="7">
        <v>20</v>
      </c>
      <c r="G3749" t="s">
        <v>35</v>
      </c>
      <c r="H3749" t="s">
        <v>139</v>
      </c>
      <c r="I3749" t="s">
        <v>2940</v>
      </c>
      <c r="J3749" t="s">
        <v>37</v>
      </c>
      <c r="K3749" t="s">
        <v>253</v>
      </c>
      <c r="L3749">
        <v>10024</v>
      </c>
      <c r="M3749" t="s">
        <v>7494</v>
      </c>
      <c r="N3749" t="s">
        <v>40</v>
      </c>
      <c r="O3749" t="s">
        <v>143</v>
      </c>
      <c r="P3749" t="s">
        <v>6142</v>
      </c>
      <c r="Q3749" s="8">
        <v>28000</v>
      </c>
      <c r="R3749">
        <v>3</v>
      </c>
      <c r="S3749" s="8">
        <f>Table3[[#This Row],[Harga]]*Table3[[#This Row],[Quantity]]</f>
        <v>84000</v>
      </c>
      <c r="T3749">
        <v>0</v>
      </c>
      <c r="U3749" s="8">
        <f>Table3[[#This Row],[Discount]]*Table3[[#This Row],[Revenue]]</f>
        <v>0</v>
      </c>
      <c r="V3749" s="8">
        <f>Table3[[#This Row],[Revenue]]-Table3[[#This Row],[Total Discount]]</f>
        <v>84000</v>
      </c>
    </row>
    <row r="3750" spans="1:22" x14ac:dyDescent="0.35">
      <c r="A3750">
        <v>3746</v>
      </c>
      <c r="B3750" t="s">
        <v>7802</v>
      </c>
      <c r="C3750" s="5">
        <v>41769</v>
      </c>
      <c r="D3750" s="6">
        <v>2014</v>
      </c>
      <c r="E3750" s="5" t="s">
        <v>87</v>
      </c>
      <c r="F3750" s="7">
        <v>10</v>
      </c>
      <c r="G3750" t="s">
        <v>67</v>
      </c>
      <c r="H3750" t="s">
        <v>139</v>
      </c>
      <c r="I3750" t="s">
        <v>1526</v>
      </c>
      <c r="J3750" t="s">
        <v>27</v>
      </c>
      <c r="K3750" t="s">
        <v>651</v>
      </c>
      <c r="L3750">
        <v>19134</v>
      </c>
      <c r="M3750" t="s">
        <v>3895</v>
      </c>
      <c r="N3750" t="s">
        <v>30</v>
      </c>
      <c r="O3750" t="s">
        <v>31</v>
      </c>
      <c r="P3750" t="s">
        <v>3896</v>
      </c>
      <c r="Q3750" s="8">
        <v>425000</v>
      </c>
      <c r="R3750">
        <v>7</v>
      </c>
      <c r="S3750" s="8">
        <f>Table3[[#This Row],[Harga]]*Table3[[#This Row],[Quantity]]</f>
        <v>2975000</v>
      </c>
      <c r="T3750">
        <v>0.5</v>
      </c>
      <c r="U3750" s="8">
        <f>Table3[[#This Row],[Discount]]*Table3[[#This Row],[Revenue]]</f>
        <v>1487500</v>
      </c>
      <c r="V3750" s="8">
        <f>Table3[[#This Row],[Revenue]]-Table3[[#This Row],[Total Discount]]</f>
        <v>1487500</v>
      </c>
    </row>
    <row r="3751" spans="1:22" x14ac:dyDescent="0.35">
      <c r="A3751">
        <v>3747</v>
      </c>
      <c r="B3751" t="s">
        <v>7803</v>
      </c>
      <c r="C3751" s="5">
        <v>43066</v>
      </c>
      <c r="D3751" s="6">
        <v>2017</v>
      </c>
      <c r="E3751" s="5" t="s">
        <v>23</v>
      </c>
      <c r="F3751" s="7">
        <v>27</v>
      </c>
      <c r="G3751" t="s">
        <v>35</v>
      </c>
      <c r="H3751" t="s">
        <v>25</v>
      </c>
      <c r="I3751" t="s">
        <v>1636</v>
      </c>
      <c r="J3751" t="s">
        <v>37</v>
      </c>
      <c r="K3751" t="s">
        <v>236</v>
      </c>
      <c r="L3751">
        <v>47201</v>
      </c>
      <c r="M3751" t="s">
        <v>2282</v>
      </c>
      <c r="N3751" t="s">
        <v>40</v>
      </c>
      <c r="O3751" t="s">
        <v>63</v>
      </c>
      <c r="P3751" t="s">
        <v>2283</v>
      </c>
      <c r="Q3751" s="8">
        <v>80000</v>
      </c>
      <c r="R3751">
        <v>6</v>
      </c>
      <c r="S3751" s="8">
        <f>Table3[[#This Row],[Harga]]*Table3[[#This Row],[Quantity]]</f>
        <v>480000</v>
      </c>
      <c r="T3751">
        <v>0</v>
      </c>
      <c r="U3751" s="8">
        <f>Table3[[#This Row],[Discount]]*Table3[[#This Row],[Revenue]]</f>
        <v>0</v>
      </c>
      <c r="V3751" s="8">
        <f>Table3[[#This Row],[Revenue]]-Table3[[#This Row],[Total Discount]]</f>
        <v>480000</v>
      </c>
    </row>
    <row r="3752" spans="1:22" x14ac:dyDescent="0.35">
      <c r="A3752">
        <v>3748</v>
      </c>
      <c r="B3752" t="s">
        <v>7804</v>
      </c>
      <c r="C3752" s="5">
        <v>41944</v>
      </c>
      <c r="D3752" s="6">
        <v>2014</v>
      </c>
      <c r="E3752" s="5" t="s">
        <v>23</v>
      </c>
      <c r="F3752" s="7">
        <v>1</v>
      </c>
      <c r="G3752" t="s">
        <v>51</v>
      </c>
      <c r="H3752" t="s">
        <v>59</v>
      </c>
      <c r="I3752" t="s">
        <v>1723</v>
      </c>
      <c r="J3752" t="s">
        <v>27</v>
      </c>
      <c r="K3752" t="s">
        <v>53</v>
      </c>
      <c r="L3752">
        <v>11561</v>
      </c>
      <c r="M3752" t="s">
        <v>2935</v>
      </c>
      <c r="N3752" t="s">
        <v>40</v>
      </c>
      <c r="O3752" t="s">
        <v>78</v>
      </c>
      <c r="P3752" t="s">
        <v>2936</v>
      </c>
      <c r="Q3752" s="8">
        <v>1246000</v>
      </c>
      <c r="R3752">
        <v>3</v>
      </c>
      <c r="S3752" s="8">
        <f>Table3[[#This Row],[Harga]]*Table3[[#This Row],[Quantity]]</f>
        <v>3738000</v>
      </c>
      <c r="T3752">
        <v>0</v>
      </c>
      <c r="U3752" s="8">
        <f>Table3[[#This Row],[Discount]]*Table3[[#This Row],[Revenue]]</f>
        <v>0</v>
      </c>
      <c r="V3752" s="8">
        <f>Table3[[#This Row],[Revenue]]-Table3[[#This Row],[Total Discount]]</f>
        <v>3738000</v>
      </c>
    </row>
    <row r="3753" spans="1:22" x14ac:dyDescent="0.35">
      <c r="A3753">
        <v>3749</v>
      </c>
      <c r="B3753" t="s">
        <v>7805</v>
      </c>
      <c r="C3753" s="5">
        <v>42734</v>
      </c>
      <c r="D3753" s="6">
        <v>2016</v>
      </c>
      <c r="E3753" s="5" t="s">
        <v>66</v>
      </c>
      <c r="F3753" s="7">
        <v>30</v>
      </c>
      <c r="G3753" t="s">
        <v>51</v>
      </c>
      <c r="H3753" t="s">
        <v>139</v>
      </c>
      <c r="I3753" t="s">
        <v>999</v>
      </c>
      <c r="J3753" t="s">
        <v>27</v>
      </c>
      <c r="K3753" t="s">
        <v>69</v>
      </c>
      <c r="L3753">
        <v>17602</v>
      </c>
      <c r="M3753" t="s">
        <v>5792</v>
      </c>
      <c r="N3753" t="s">
        <v>30</v>
      </c>
      <c r="O3753" t="s">
        <v>108</v>
      </c>
      <c r="P3753" t="s">
        <v>5793</v>
      </c>
      <c r="Q3753" s="8">
        <v>659000</v>
      </c>
      <c r="R3753">
        <v>1</v>
      </c>
      <c r="S3753" s="8">
        <f>Table3[[#This Row],[Harga]]*Table3[[#This Row],[Quantity]]</f>
        <v>659000</v>
      </c>
      <c r="T3753">
        <v>0.3</v>
      </c>
      <c r="U3753" s="8">
        <f>Table3[[#This Row],[Discount]]*Table3[[#This Row],[Revenue]]</f>
        <v>197700</v>
      </c>
      <c r="V3753" s="8">
        <f>Table3[[#This Row],[Revenue]]-Table3[[#This Row],[Total Discount]]</f>
        <v>461300</v>
      </c>
    </row>
    <row r="3754" spans="1:22" x14ac:dyDescent="0.35">
      <c r="A3754">
        <v>3750</v>
      </c>
      <c r="B3754" t="s">
        <v>7806</v>
      </c>
      <c r="C3754" s="5">
        <v>42616</v>
      </c>
      <c r="D3754" s="6">
        <v>2016</v>
      </c>
      <c r="E3754" s="5" t="s">
        <v>111</v>
      </c>
      <c r="F3754" s="7">
        <v>3</v>
      </c>
      <c r="G3754" t="s">
        <v>24</v>
      </c>
      <c r="H3754" t="s">
        <v>25</v>
      </c>
      <c r="I3754" t="s">
        <v>1254</v>
      </c>
      <c r="J3754" t="s">
        <v>27</v>
      </c>
      <c r="K3754" t="s">
        <v>274</v>
      </c>
      <c r="L3754">
        <v>60610</v>
      </c>
      <c r="M3754" t="s">
        <v>5374</v>
      </c>
      <c r="N3754" t="s">
        <v>30</v>
      </c>
      <c r="O3754" t="s">
        <v>31</v>
      </c>
      <c r="P3754" t="s">
        <v>5375</v>
      </c>
      <c r="Q3754" s="8">
        <v>483000</v>
      </c>
      <c r="R3754">
        <v>4</v>
      </c>
      <c r="S3754" s="8">
        <f>Table3[[#This Row],[Harga]]*Table3[[#This Row],[Quantity]]</f>
        <v>1932000</v>
      </c>
      <c r="T3754">
        <v>0.3</v>
      </c>
      <c r="U3754" s="8">
        <f>Table3[[#This Row],[Discount]]*Table3[[#This Row],[Revenue]]</f>
        <v>579600</v>
      </c>
      <c r="V3754" s="8">
        <f>Table3[[#This Row],[Revenue]]-Table3[[#This Row],[Total Discount]]</f>
        <v>1352400</v>
      </c>
    </row>
    <row r="3755" spans="1:22" x14ac:dyDescent="0.35">
      <c r="A3755">
        <v>3751</v>
      </c>
      <c r="B3755" t="s">
        <v>7807</v>
      </c>
      <c r="C3755" s="5">
        <v>43013</v>
      </c>
      <c r="D3755" s="6">
        <v>2017</v>
      </c>
      <c r="E3755" s="5" t="s">
        <v>44</v>
      </c>
      <c r="F3755" s="7">
        <v>5</v>
      </c>
      <c r="G3755" t="s">
        <v>67</v>
      </c>
      <c r="H3755" t="s">
        <v>25</v>
      </c>
      <c r="I3755" t="s">
        <v>852</v>
      </c>
      <c r="J3755" t="s">
        <v>75</v>
      </c>
      <c r="K3755" t="s">
        <v>100</v>
      </c>
      <c r="L3755">
        <v>80219</v>
      </c>
      <c r="M3755" t="s">
        <v>1554</v>
      </c>
      <c r="N3755" t="s">
        <v>135</v>
      </c>
      <c r="O3755" t="s">
        <v>162</v>
      </c>
      <c r="P3755" t="s">
        <v>1555</v>
      </c>
      <c r="Q3755" s="8">
        <v>192000</v>
      </c>
      <c r="R3755">
        <v>2</v>
      </c>
      <c r="S3755" s="8">
        <f>Table3[[#This Row],[Harga]]*Table3[[#This Row],[Quantity]]</f>
        <v>384000</v>
      </c>
      <c r="T3755">
        <v>0.2</v>
      </c>
      <c r="U3755" s="8">
        <f>Table3[[#This Row],[Discount]]*Table3[[#This Row],[Revenue]]</f>
        <v>76800</v>
      </c>
      <c r="V3755" s="8">
        <f>Table3[[#This Row],[Revenue]]-Table3[[#This Row],[Total Discount]]</f>
        <v>307200</v>
      </c>
    </row>
    <row r="3756" spans="1:22" x14ac:dyDescent="0.35">
      <c r="A3756">
        <v>3752</v>
      </c>
      <c r="B3756" t="s">
        <v>7808</v>
      </c>
      <c r="C3756" s="5">
        <v>42399</v>
      </c>
      <c r="D3756" s="6">
        <v>2016</v>
      </c>
      <c r="E3756" s="5" t="s">
        <v>115</v>
      </c>
      <c r="F3756" s="7">
        <v>30</v>
      </c>
      <c r="G3756" t="s">
        <v>51</v>
      </c>
      <c r="H3756" t="s">
        <v>139</v>
      </c>
      <c r="I3756" t="s">
        <v>3717</v>
      </c>
      <c r="J3756" t="s">
        <v>27</v>
      </c>
      <c r="K3756" t="s">
        <v>53</v>
      </c>
      <c r="L3756">
        <v>98103</v>
      </c>
      <c r="M3756" t="s">
        <v>3699</v>
      </c>
      <c r="N3756" t="s">
        <v>30</v>
      </c>
      <c r="O3756" t="s">
        <v>108</v>
      </c>
      <c r="P3756" t="s">
        <v>3700</v>
      </c>
      <c r="Q3756" s="8">
        <v>218000</v>
      </c>
      <c r="R3756">
        <v>4</v>
      </c>
      <c r="S3756" s="8">
        <f>Table3[[#This Row],[Harga]]*Table3[[#This Row],[Quantity]]</f>
        <v>872000</v>
      </c>
      <c r="T3756">
        <v>0.2</v>
      </c>
      <c r="U3756" s="8">
        <f>Table3[[#This Row],[Discount]]*Table3[[#This Row],[Revenue]]</f>
        <v>174400</v>
      </c>
      <c r="V3756" s="8">
        <f>Table3[[#This Row],[Revenue]]-Table3[[#This Row],[Total Discount]]</f>
        <v>697600</v>
      </c>
    </row>
    <row r="3757" spans="1:22" x14ac:dyDescent="0.35">
      <c r="A3757">
        <v>3753</v>
      </c>
      <c r="B3757" t="s">
        <v>7809</v>
      </c>
      <c r="C3757" s="5">
        <v>42846</v>
      </c>
      <c r="D3757" s="6">
        <v>2017</v>
      </c>
      <c r="E3757" s="5" t="s">
        <v>58</v>
      </c>
      <c r="F3757" s="7">
        <v>21</v>
      </c>
      <c r="G3757" t="s">
        <v>51</v>
      </c>
      <c r="H3757" t="s">
        <v>139</v>
      </c>
      <c r="I3757" t="s">
        <v>2433</v>
      </c>
      <c r="J3757" t="s">
        <v>37</v>
      </c>
      <c r="K3757" t="s">
        <v>213</v>
      </c>
      <c r="L3757">
        <v>77070</v>
      </c>
      <c r="M3757" t="s">
        <v>249</v>
      </c>
      <c r="N3757" t="s">
        <v>135</v>
      </c>
      <c r="O3757" t="s">
        <v>162</v>
      </c>
      <c r="P3757" t="s">
        <v>250</v>
      </c>
      <c r="Q3757" s="8">
        <v>20000</v>
      </c>
      <c r="R3757">
        <v>3</v>
      </c>
      <c r="S3757" s="8">
        <f>Table3[[#This Row],[Harga]]*Table3[[#This Row],[Quantity]]</f>
        <v>60000</v>
      </c>
      <c r="T3757">
        <v>0.2</v>
      </c>
      <c r="U3757" s="8">
        <f>Table3[[#This Row],[Discount]]*Table3[[#This Row],[Revenue]]</f>
        <v>12000</v>
      </c>
      <c r="V3757" s="8">
        <f>Table3[[#This Row],[Revenue]]-Table3[[#This Row],[Total Discount]]</f>
        <v>48000</v>
      </c>
    </row>
    <row r="3758" spans="1:22" x14ac:dyDescent="0.35">
      <c r="A3758">
        <v>3754</v>
      </c>
      <c r="B3758" t="s">
        <v>7810</v>
      </c>
      <c r="C3758" s="5">
        <v>41978</v>
      </c>
      <c r="D3758" s="6">
        <v>2014</v>
      </c>
      <c r="E3758" s="5" t="s">
        <v>66</v>
      </c>
      <c r="F3758" s="7">
        <v>5</v>
      </c>
      <c r="G3758" t="s">
        <v>67</v>
      </c>
      <c r="H3758" t="s">
        <v>25</v>
      </c>
      <c r="I3758" t="s">
        <v>1019</v>
      </c>
      <c r="J3758" t="s">
        <v>27</v>
      </c>
      <c r="K3758" t="s">
        <v>53</v>
      </c>
      <c r="L3758">
        <v>90045</v>
      </c>
      <c r="M3758" t="s">
        <v>930</v>
      </c>
      <c r="N3758" t="s">
        <v>40</v>
      </c>
      <c r="O3758" t="s">
        <v>96</v>
      </c>
      <c r="P3758" t="s">
        <v>931</v>
      </c>
      <c r="Q3758" s="8">
        <v>15000</v>
      </c>
      <c r="R3758">
        <v>9</v>
      </c>
      <c r="S3758" s="8">
        <f>Table3[[#This Row],[Harga]]*Table3[[#This Row],[Quantity]]</f>
        <v>135000</v>
      </c>
      <c r="T3758">
        <v>0</v>
      </c>
      <c r="U3758" s="8">
        <f>Table3[[#This Row],[Discount]]*Table3[[#This Row],[Revenue]]</f>
        <v>0</v>
      </c>
      <c r="V3758" s="8">
        <f>Table3[[#This Row],[Revenue]]-Table3[[#This Row],[Total Discount]]</f>
        <v>135000</v>
      </c>
    </row>
    <row r="3759" spans="1:22" x14ac:dyDescent="0.35">
      <c r="A3759">
        <v>3755</v>
      </c>
      <c r="B3759" t="s">
        <v>7811</v>
      </c>
      <c r="C3759" s="5">
        <v>41933</v>
      </c>
      <c r="D3759" s="6">
        <v>2014</v>
      </c>
      <c r="E3759" s="5" t="s">
        <v>44</v>
      </c>
      <c r="F3759" s="7">
        <v>21</v>
      </c>
      <c r="G3759" t="s">
        <v>35</v>
      </c>
      <c r="H3759" t="s">
        <v>105</v>
      </c>
      <c r="I3759" t="s">
        <v>1978</v>
      </c>
      <c r="J3759" t="s">
        <v>37</v>
      </c>
      <c r="K3759" t="s">
        <v>28</v>
      </c>
      <c r="L3759">
        <v>23602</v>
      </c>
      <c r="M3759" t="s">
        <v>152</v>
      </c>
      <c r="N3759" t="s">
        <v>40</v>
      </c>
      <c r="O3759" t="s">
        <v>84</v>
      </c>
      <c r="P3759" t="s">
        <v>153</v>
      </c>
      <c r="Q3759" s="8">
        <v>78000</v>
      </c>
      <c r="R3759">
        <v>5</v>
      </c>
      <c r="S3759" s="8">
        <f>Table3[[#This Row],[Harga]]*Table3[[#This Row],[Quantity]]</f>
        <v>390000</v>
      </c>
      <c r="T3759">
        <v>0</v>
      </c>
      <c r="U3759" s="8">
        <f>Table3[[#This Row],[Discount]]*Table3[[#This Row],[Revenue]]</f>
        <v>0</v>
      </c>
      <c r="V3759" s="8">
        <f>Table3[[#This Row],[Revenue]]-Table3[[#This Row],[Total Discount]]</f>
        <v>390000</v>
      </c>
    </row>
    <row r="3760" spans="1:22" x14ac:dyDescent="0.35">
      <c r="A3760">
        <v>3756</v>
      </c>
      <c r="B3760" t="s">
        <v>7812</v>
      </c>
      <c r="C3760" s="5">
        <v>42346</v>
      </c>
      <c r="D3760" s="6">
        <v>2015</v>
      </c>
      <c r="E3760" s="5" t="s">
        <v>66</v>
      </c>
      <c r="F3760" s="7">
        <v>8</v>
      </c>
      <c r="G3760" t="s">
        <v>24</v>
      </c>
      <c r="H3760" t="s">
        <v>139</v>
      </c>
      <c r="I3760" t="s">
        <v>2317</v>
      </c>
      <c r="J3760" t="s">
        <v>37</v>
      </c>
      <c r="K3760" t="s">
        <v>69</v>
      </c>
      <c r="L3760">
        <v>90036</v>
      </c>
      <c r="M3760" t="s">
        <v>83</v>
      </c>
      <c r="N3760" t="s">
        <v>40</v>
      </c>
      <c r="O3760" t="s">
        <v>84</v>
      </c>
      <c r="P3760" t="s">
        <v>85</v>
      </c>
      <c r="Q3760" s="8">
        <v>666000</v>
      </c>
      <c r="R3760">
        <v>2</v>
      </c>
      <c r="S3760" s="8">
        <f>Table3[[#This Row],[Harga]]*Table3[[#This Row],[Quantity]]</f>
        <v>1332000</v>
      </c>
      <c r="T3760">
        <v>0</v>
      </c>
      <c r="U3760" s="8">
        <f>Table3[[#This Row],[Discount]]*Table3[[#This Row],[Revenue]]</f>
        <v>0</v>
      </c>
      <c r="V3760" s="8">
        <f>Table3[[#This Row],[Revenue]]-Table3[[#This Row],[Total Discount]]</f>
        <v>1332000</v>
      </c>
    </row>
    <row r="3761" spans="1:22" x14ac:dyDescent="0.35">
      <c r="A3761">
        <v>3757</v>
      </c>
      <c r="B3761" t="s">
        <v>7813</v>
      </c>
      <c r="C3761" s="5">
        <v>41945</v>
      </c>
      <c r="D3761" s="6">
        <v>2014</v>
      </c>
      <c r="E3761" s="5" t="s">
        <v>23</v>
      </c>
      <c r="F3761" s="7">
        <v>2</v>
      </c>
      <c r="G3761" t="s">
        <v>51</v>
      </c>
      <c r="H3761" t="s">
        <v>139</v>
      </c>
      <c r="I3761" t="s">
        <v>2065</v>
      </c>
      <c r="J3761" t="s">
        <v>37</v>
      </c>
      <c r="K3761" t="s">
        <v>248</v>
      </c>
      <c r="L3761">
        <v>98115</v>
      </c>
      <c r="M3761" t="s">
        <v>4969</v>
      </c>
      <c r="N3761" t="s">
        <v>135</v>
      </c>
      <c r="O3761" t="s">
        <v>162</v>
      </c>
      <c r="P3761" t="s">
        <v>4970</v>
      </c>
      <c r="Q3761" s="8">
        <v>63000</v>
      </c>
      <c r="R3761">
        <v>2</v>
      </c>
      <c r="S3761" s="8">
        <f>Table3[[#This Row],[Harga]]*Table3[[#This Row],[Quantity]]</f>
        <v>126000</v>
      </c>
      <c r="T3761">
        <v>0</v>
      </c>
      <c r="U3761" s="8">
        <f>Table3[[#This Row],[Discount]]*Table3[[#This Row],[Revenue]]</f>
        <v>0</v>
      </c>
      <c r="V3761" s="8">
        <f>Table3[[#This Row],[Revenue]]-Table3[[#This Row],[Total Discount]]</f>
        <v>126000</v>
      </c>
    </row>
    <row r="3762" spans="1:22" x14ac:dyDescent="0.35">
      <c r="A3762">
        <v>3758</v>
      </c>
      <c r="B3762" t="s">
        <v>7814</v>
      </c>
      <c r="C3762" s="5">
        <v>42722</v>
      </c>
      <c r="D3762" s="6">
        <v>2016</v>
      </c>
      <c r="E3762" s="5" t="s">
        <v>66</v>
      </c>
      <c r="F3762" s="7">
        <v>18</v>
      </c>
      <c r="G3762" t="s">
        <v>51</v>
      </c>
      <c r="H3762" t="s">
        <v>105</v>
      </c>
      <c r="I3762" t="s">
        <v>269</v>
      </c>
      <c r="J3762" t="s">
        <v>75</v>
      </c>
      <c r="K3762" t="s">
        <v>28</v>
      </c>
      <c r="L3762">
        <v>68104</v>
      </c>
      <c r="M3762" t="s">
        <v>4072</v>
      </c>
      <c r="N3762" t="s">
        <v>30</v>
      </c>
      <c r="O3762" t="s">
        <v>108</v>
      </c>
      <c r="P3762" t="s">
        <v>4073</v>
      </c>
      <c r="Q3762" s="8">
        <v>602000</v>
      </c>
      <c r="R3762">
        <v>3</v>
      </c>
      <c r="S3762" s="8">
        <f>Table3[[#This Row],[Harga]]*Table3[[#This Row],[Quantity]]</f>
        <v>1806000</v>
      </c>
      <c r="T3762">
        <v>0</v>
      </c>
      <c r="U3762" s="8">
        <f>Table3[[#This Row],[Discount]]*Table3[[#This Row],[Revenue]]</f>
        <v>0</v>
      </c>
      <c r="V3762" s="8">
        <f>Table3[[#This Row],[Revenue]]-Table3[[#This Row],[Total Discount]]</f>
        <v>1806000</v>
      </c>
    </row>
    <row r="3763" spans="1:22" x14ac:dyDescent="0.35">
      <c r="A3763">
        <v>3759</v>
      </c>
      <c r="B3763" t="s">
        <v>7815</v>
      </c>
      <c r="C3763" s="5">
        <v>42331</v>
      </c>
      <c r="D3763" s="6">
        <v>2015</v>
      </c>
      <c r="E3763" s="5" t="s">
        <v>23</v>
      </c>
      <c r="F3763" s="7">
        <v>23</v>
      </c>
      <c r="G3763" t="s">
        <v>51</v>
      </c>
      <c r="H3763" t="s">
        <v>25</v>
      </c>
      <c r="I3763" t="s">
        <v>1171</v>
      </c>
      <c r="J3763" t="s">
        <v>27</v>
      </c>
      <c r="K3763" t="s">
        <v>500</v>
      </c>
      <c r="L3763">
        <v>7960</v>
      </c>
      <c r="M3763" t="s">
        <v>6345</v>
      </c>
      <c r="N3763" t="s">
        <v>40</v>
      </c>
      <c r="O3763" t="s">
        <v>78</v>
      </c>
      <c r="P3763" t="s">
        <v>6346</v>
      </c>
      <c r="Q3763" s="8">
        <v>1641000</v>
      </c>
      <c r="R3763">
        <v>8</v>
      </c>
      <c r="S3763" s="8">
        <f>Table3[[#This Row],[Harga]]*Table3[[#This Row],[Quantity]]</f>
        <v>13128000</v>
      </c>
      <c r="T3763">
        <v>0</v>
      </c>
      <c r="U3763" s="8">
        <f>Table3[[#This Row],[Discount]]*Table3[[#This Row],[Revenue]]</f>
        <v>0</v>
      </c>
      <c r="V3763" s="8">
        <f>Table3[[#This Row],[Revenue]]-Table3[[#This Row],[Total Discount]]</f>
        <v>13128000</v>
      </c>
    </row>
    <row r="3764" spans="1:22" x14ac:dyDescent="0.35">
      <c r="A3764">
        <v>3760</v>
      </c>
      <c r="B3764" t="s">
        <v>7816</v>
      </c>
      <c r="C3764" s="5">
        <v>42229</v>
      </c>
      <c r="D3764" s="6">
        <v>2015</v>
      </c>
      <c r="E3764" s="5" t="s">
        <v>93</v>
      </c>
      <c r="F3764" s="7">
        <v>13</v>
      </c>
      <c r="G3764" t="s">
        <v>51</v>
      </c>
      <c r="H3764" t="s">
        <v>25</v>
      </c>
      <c r="I3764" t="s">
        <v>5001</v>
      </c>
      <c r="J3764" t="s">
        <v>27</v>
      </c>
      <c r="K3764" t="s">
        <v>236</v>
      </c>
      <c r="L3764">
        <v>19143</v>
      </c>
      <c r="M3764" t="s">
        <v>4568</v>
      </c>
      <c r="N3764" t="s">
        <v>40</v>
      </c>
      <c r="O3764" t="s">
        <v>84</v>
      </c>
      <c r="P3764" t="s">
        <v>4569</v>
      </c>
      <c r="Q3764" s="8">
        <v>282000</v>
      </c>
      <c r="R3764">
        <v>3</v>
      </c>
      <c r="S3764" s="8">
        <f>Table3[[#This Row],[Harga]]*Table3[[#This Row],[Quantity]]</f>
        <v>846000</v>
      </c>
      <c r="T3764">
        <v>0.2</v>
      </c>
      <c r="U3764" s="8">
        <f>Table3[[#This Row],[Discount]]*Table3[[#This Row],[Revenue]]</f>
        <v>169200</v>
      </c>
      <c r="V3764" s="8">
        <f>Table3[[#This Row],[Revenue]]-Table3[[#This Row],[Total Discount]]</f>
        <v>676800</v>
      </c>
    </row>
    <row r="3765" spans="1:22" x14ac:dyDescent="0.35">
      <c r="A3765">
        <v>3761</v>
      </c>
      <c r="B3765" t="s">
        <v>7817</v>
      </c>
      <c r="C3765" s="5">
        <v>42110</v>
      </c>
      <c r="D3765" s="6">
        <v>2015</v>
      </c>
      <c r="E3765" s="5" t="s">
        <v>58</v>
      </c>
      <c r="F3765" s="7">
        <v>16</v>
      </c>
      <c r="G3765" t="s">
        <v>67</v>
      </c>
      <c r="H3765" t="s">
        <v>25</v>
      </c>
      <c r="I3765" t="s">
        <v>4130</v>
      </c>
      <c r="J3765" t="s">
        <v>37</v>
      </c>
      <c r="K3765" t="s">
        <v>89</v>
      </c>
      <c r="L3765">
        <v>10024</v>
      </c>
      <c r="M3765" t="s">
        <v>6016</v>
      </c>
      <c r="N3765" t="s">
        <v>30</v>
      </c>
      <c r="O3765" t="s">
        <v>108</v>
      </c>
      <c r="P3765" t="s">
        <v>6017</v>
      </c>
      <c r="Q3765" s="8">
        <v>213000</v>
      </c>
      <c r="R3765">
        <v>2</v>
      </c>
      <c r="S3765" s="8">
        <f>Table3[[#This Row],[Harga]]*Table3[[#This Row],[Quantity]]</f>
        <v>426000</v>
      </c>
      <c r="T3765">
        <v>0.1</v>
      </c>
      <c r="U3765" s="8">
        <f>Table3[[#This Row],[Discount]]*Table3[[#This Row],[Revenue]]</f>
        <v>42600</v>
      </c>
      <c r="V3765" s="8">
        <f>Table3[[#This Row],[Revenue]]-Table3[[#This Row],[Total Discount]]</f>
        <v>383400</v>
      </c>
    </row>
    <row r="3766" spans="1:22" x14ac:dyDescent="0.35">
      <c r="A3766">
        <v>3762</v>
      </c>
      <c r="B3766" t="s">
        <v>7818</v>
      </c>
      <c r="C3766" s="5">
        <v>41719</v>
      </c>
      <c r="D3766" s="6">
        <v>2014</v>
      </c>
      <c r="E3766" s="5" t="s">
        <v>159</v>
      </c>
      <c r="F3766" s="7">
        <v>21</v>
      </c>
      <c r="G3766" t="s">
        <v>24</v>
      </c>
      <c r="H3766" t="s">
        <v>25</v>
      </c>
      <c r="I3766" t="s">
        <v>589</v>
      </c>
      <c r="J3766" t="s">
        <v>37</v>
      </c>
      <c r="K3766" t="s">
        <v>227</v>
      </c>
      <c r="L3766">
        <v>22153</v>
      </c>
      <c r="M3766" t="s">
        <v>7819</v>
      </c>
      <c r="N3766" t="s">
        <v>135</v>
      </c>
      <c r="O3766" t="s">
        <v>136</v>
      </c>
      <c r="P3766" t="s">
        <v>7820</v>
      </c>
      <c r="Q3766" s="8">
        <v>3500000</v>
      </c>
      <c r="R3766">
        <v>7</v>
      </c>
      <c r="S3766" s="8">
        <f>Table3[[#This Row],[Harga]]*Table3[[#This Row],[Quantity]]</f>
        <v>24500000</v>
      </c>
      <c r="T3766">
        <v>0</v>
      </c>
      <c r="U3766" s="8">
        <f>Table3[[#This Row],[Discount]]*Table3[[#This Row],[Revenue]]</f>
        <v>0</v>
      </c>
      <c r="V3766" s="8">
        <f>Table3[[#This Row],[Revenue]]-Table3[[#This Row],[Total Discount]]</f>
        <v>24500000</v>
      </c>
    </row>
    <row r="3767" spans="1:22" x14ac:dyDescent="0.35">
      <c r="A3767">
        <v>3763</v>
      </c>
      <c r="B3767" t="s">
        <v>7821</v>
      </c>
      <c r="C3767" s="5">
        <v>43055</v>
      </c>
      <c r="D3767" s="6">
        <v>2017</v>
      </c>
      <c r="E3767" s="5" t="s">
        <v>23</v>
      </c>
      <c r="F3767" s="7">
        <v>16</v>
      </c>
      <c r="G3767" t="s">
        <v>67</v>
      </c>
      <c r="H3767" t="s">
        <v>25</v>
      </c>
      <c r="I3767" t="s">
        <v>2418</v>
      </c>
      <c r="J3767" t="s">
        <v>27</v>
      </c>
      <c r="K3767" t="s">
        <v>369</v>
      </c>
      <c r="L3767">
        <v>95661</v>
      </c>
      <c r="M3767" t="s">
        <v>2893</v>
      </c>
      <c r="N3767" t="s">
        <v>30</v>
      </c>
      <c r="O3767" t="s">
        <v>55</v>
      </c>
      <c r="P3767" t="s">
        <v>2894</v>
      </c>
      <c r="Q3767" s="8">
        <v>17000</v>
      </c>
      <c r="R3767">
        <v>3</v>
      </c>
      <c r="S3767" s="8">
        <f>Table3[[#This Row],[Harga]]*Table3[[#This Row],[Quantity]]</f>
        <v>51000</v>
      </c>
      <c r="T3767">
        <v>0</v>
      </c>
      <c r="U3767" s="8">
        <f>Table3[[#This Row],[Discount]]*Table3[[#This Row],[Revenue]]</f>
        <v>0</v>
      </c>
      <c r="V3767" s="8">
        <f>Table3[[#This Row],[Revenue]]-Table3[[#This Row],[Total Discount]]</f>
        <v>51000</v>
      </c>
    </row>
    <row r="3768" spans="1:22" x14ac:dyDescent="0.35">
      <c r="A3768">
        <v>3764</v>
      </c>
      <c r="B3768" t="s">
        <v>7822</v>
      </c>
      <c r="C3768" s="5">
        <v>42272</v>
      </c>
      <c r="D3768" s="6">
        <v>2015</v>
      </c>
      <c r="E3768" s="5" t="s">
        <v>111</v>
      </c>
      <c r="F3768" s="7">
        <v>25</v>
      </c>
      <c r="G3768" t="s">
        <v>67</v>
      </c>
      <c r="H3768" t="s">
        <v>25</v>
      </c>
      <c r="I3768" t="s">
        <v>5182</v>
      </c>
      <c r="J3768" t="s">
        <v>27</v>
      </c>
      <c r="K3768" t="s">
        <v>82</v>
      </c>
      <c r="L3768">
        <v>61107</v>
      </c>
      <c r="M3768" t="s">
        <v>7823</v>
      </c>
      <c r="N3768" t="s">
        <v>40</v>
      </c>
      <c r="O3768" t="s">
        <v>96</v>
      </c>
      <c r="P3768" t="s">
        <v>7824</v>
      </c>
      <c r="Q3768" s="8">
        <v>129000</v>
      </c>
      <c r="R3768">
        <v>7</v>
      </c>
      <c r="S3768" s="8">
        <f>Table3[[#This Row],[Harga]]*Table3[[#This Row],[Quantity]]</f>
        <v>903000</v>
      </c>
      <c r="T3768">
        <v>0.2</v>
      </c>
      <c r="U3768" s="8">
        <f>Table3[[#This Row],[Discount]]*Table3[[#This Row],[Revenue]]</f>
        <v>180600</v>
      </c>
      <c r="V3768" s="8">
        <f>Table3[[#This Row],[Revenue]]-Table3[[#This Row],[Total Discount]]</f>
        <v>722400</v>
      </c>
    </row>
    <row r="3769" spans="1:22" x14ac:dyDescent="0.35">
      <c r="A3769">
        <v>3765</v>
      </c>
      <c r="B3769" t="s">
        <v>7825</v>
      </c>
      <c r="C3769" s="5">
        <v>42618</v>
      </c>
      <c r="D3769" s="6">
        <v>2016</v>
      </c>
      <c r="E3769" s="5" t="s">
        <v>111</v>
      </c>
      <c r="F3769" s="7">
        <v>5</v>
      </c>
      <c r="G3769" t="s">
        <v>67</v>
      </c>
      <c r="H3769" t="s">
        <v>25</v>
      </c>
      <c r="I3769" t="s">
        <v>992</v>
      </c>
      <c r="J3769" t="s">
        <v>27</v>
      </c>
      <c r="K3769" t="s">
        <v>420</v>
      </c>
      <c r="L3769">
        <v>19134</v>
      </c>
      <c r="M3769" t="s">
        <v>6201</v>
      </c>
      <c r="N3769" t="s">
        <v>30</v>
      </c>
      <c r="O3769" t="s">
        <v>55</v>
      </c>
      <c r="P3769" t="s">
        <v>6202</v>
      </c>
      <c r="Q3769" s="8">
        <v>33000</v>
      </c>
      <c r="R3769">
        <v>9</v>
      </c>
      <c r="S3769" s="8">
        <f>Table3[[#This Row],[Harga]]*Table3[[#This Row],[Quantity]]</f>
        <v>297000</v>
      </c>
      <c r="T3769">
        <v>0.2</v>
      </c>
      <c r="U3769" s="8">
        <f>Table3[[#This Row],[Discount]]*Table3[[#This Row],[Revenue]]</f>
        <v>59400</v>
      </c>
      <c r="V3769" s="8">
        <f>Table3[[#This Row],[Revenue]]-Table3[[#This Row],[Total Discount]]</f>
        <v>237600</v>
      </c>
    </row>
    <row r="3770" spans="1:22" x14ac:dyDescent="0.35">
      <c r="A3770">
        <v>3766</v>
      </c>
      <c r="B3770" t="s">
        <v>7826</v>
      </c>
      <c r="C3770" s="5">
        <v>42845</v>
      </c>
      <c r="D3770" s="6">
        <v>2017</v>
      </c>
      <c r="E3770" s="5" t="s">
        <v>58</v>
      </c>
      <c r="F3770" s="7">
        <v>20</v>
      </c>
      <c r="G3770" t="s">
        <v>35</v>
      </c>
      <c r="H3770" t="s">
        <v>25</v>
      </c>
      <c r="I3770" t="s">
        <v>3604</v>
      </c>
      <c r="J3770" t="s">
        <v>27</v>
      </c>
      <c r="K3770" t="s">
        <v>283</v>
      </c>
      <c r="L3770">
        <v>48234</v>
      </c>
      <c r="M3770" t="s">
        <v>1190</v>
      </c>
      <c r="N3770" t="s">
        <v>40</v>
      </c>
      <c r="O3770" t="s">
        <v>71</v>
      </c>
      <c r="P3770" t="s">
        <v>1191</v>
      </c>
      <c r="Q3770" s="8">
        <v>19000</v>
      </c>
      <c r="R3770">
        <v>7</v>
      </c>
      <c r="S3770" s="8">
        <f>Table3[[#This Row],[Harga]]*Table3[[#This Row],[Quantity]]</f>
        <v>133000</v>
      </c>
      <c r="T3770">
        <v>0</v>
      </c>
      <c r="U3770" s="8">
        <f>Table3[[#This Row],[Discount]]*Table3[[#This Row],[Revenue]]</f>
        <v>0</v>
      </c>
      <c r="V3770" s="8">
        <f>Table3[[#This Row],[Revenue]]-Table3[[#This Row],[Total Discount]]</f>
        <v>133000</v>
      </c>
    </row>
    <row r="3771" spans="1:22" x14ac:dyDescent="0.35">
      <c r="A3771">
        <v>3767</v>
      </c>
      <c r="B3771" t="s">
        <v>7827</v>
      </c>
      <c r="C3771" s="5">
        <v>42170</v>
      </c>
      <c r="D3771" s="6">
        <v>2015</v>
      </c>
      <c r="E3771" s="5" t="s">
        <v>34</v>
      </c>
      <c r="F3771" s="7">
        <v>15</v>
      </c>
      <c r="G3771" t="s">
        <v>24</v>
      </c>
      <c r="H3771" t="s">
        <v>59</v>
      </c>
      <c r="I3771" t="s">
        <v>671</v>
      </c>
      <c r="J3771" t="s">
        <v>37</v>
      </c>
      <c r="K3771" t="s">
        <v>500</v>
      </c>
      <c r="L3771">
        <v>90004</v>
      </c>
      <c r="M3771" t="s">
        <v>3101</v>
      </c>
      <c r="N3771" t="s">
        <v>135</v>
      </c>
      <c r="O3771" t="s">
        <v>136</v>
      </c>
      <c r="P3771" t="s">
        <v>3102</v>
      </c>
      <c r="Q3771" s="8">
        <v>282000</v>
      </c>
      <c r="R3771">
        <v>3</v>
      </c>
      <c r="S3771" s="8">
        <f>Table3[[#This Row],[Harga]]*Table3[[#This Row],[Quantity]]</f>
        <v>846000</v>
      </c>
      <c r="T3771">
        <v>0.2</v>
      </c>
      <c r="U3771" s="8">
        <f>Table3[[#This Row],[Discount]]*Table3[[#This Row],[Revenue]]</f>
        <v>169200</v>
      </c>
      <c r="V3771" s="8">
        <f>Table3[[#This Row],[Revenue]]-Table3[[#This Row],[Total Discount]]</f>
        <v>676800</v>
      </c>
    </row>
    <row r="3772" spans="1:22" x14ac:dyDescent="0.35">
      <c r="A3772">
        <v>3768</v>
      </c>
      <c r="B3772" t="s">
        <v>7828</v>
      </c>
      <c r="C3772" s="5">
        <v>41899</v>
      </c>
      <c r="D3772" s="6">
        <v>2014</v>
      </c>
      <c r="E3772" s="5" t="s">
        <v>111</v>
      </c>
      <c r="F3772" s="7">
        <v>17</v>
      </c>
      <c r="G3772" t="s">
        <v>24</v>
      </c>
      <c r="H3772" t="s">
        <v>25</v>
      </c>
      <c r="I3772" t="s">
        <v>1719</v>
      </c>
      <c r="J3772" t="s">
        <v>27</v>
      </c>
      <c r="K3772" t="s">
        <v>76</v>
      </c>
      <c r="L3772">
        <v>97477</v>
      </c>
      <c r="M3772" t="s">
        <v>5833</v>
      </c>
      <c r="N3772" t="s">
        <v>40</v>
      </c>
      <c r="O3772" t="s">
        <v>96</v>
      </c>
      <c r="P3772" t="s">
        <v>5834</v>
      </c>
      <c r="Q3772" s="8">
        <v>14000</v>
      </c>
      <c r="R3772">
        <v>2</v>
      </c>
      <c r="S3772" s="8">
        <f>Table3[[#This Row],[Harga]]*Table3[[#This Row],[Quantity]]</f>
        <v>28000</v>
      </c>
      <c r="T3772">
        <v>0.2</v>
      </c>
      <c r="U3772" s="8">
        <f>Table3[[#This Row],[Discount]]*Table3[[#This Row],[Revenue]]</f>
        <v>5600</v>
      </c>
      <c r="V3772" s="8">
        <f>Table3[[#This Row],[Revenue]]-Table3[[#This Row],[Total Discount]]</f>
        <v>22400</v>
      </c>
    </row>
    <row r="3773" spans="1:22" x14ac:dyDescent="0.35">
      <c r="A3773">
        <v>3769</v>
      </c>
      <c r="B3773" t="s">
        <v>7829</v>
      </c>
      <c r="C3773" s="5">
        <v>42559</v>
      </c>
      <c r="D3773" s="6">
        <v>2016</v>
      </c>
      <c r="E3773" s="5" t="s">
        <v>104</v>
      </c>
      <c r="F3773" s="7">
        <v>8</v>
      </c>
      <c r="G3773" t="s">
        <v>116</v>
      </c>
      <c r="H3773" t="s">
        <v>25</v>
      </c>
      <c r="I3773" t="s">
        <v>6395</v>
      </c>
      <c r="J3773" t="s">
        <v>37</v>
      </c>
      <c r="K3773" t="s">
        <v>89</v>
      </c>
      <c r="L3773">
        <v>2908</v>
      </c>
      <c r="M3773" t="s">
        <v>1690</v>
      </c>
      <c r="N3773" t="s">
        <v>40</v>
      </c>
      <c r="O3773" t="s">
        <v>63</v>
      </c>
      <c r="P3773" t="s">
        <v>1691</v>
      </c>
      <c r="Q3773" s="8">
        <v>13000</v>
      </c>
      <c r="R3773">
        <v>2</v>
      </c>
      <c r="S3773" s="8">
        <f>Table3[[#This Row],[Harga]]*Table3[[#This Row],[Quantity]]</f>
        <v>26000</v>
      </c>
      <c r="T3773">
        <v>0</v>
      </c>
      <c r="U3773" s="8">
        <f>Table3[[#This Row],[Discount]]*Table3[[#This Row],[Revenue]]</f>
        <v>0</v>
      </c>
      <c r="V3773" s="8">
        <f>Table3[[#This Row],[Revenue]]-Table3[[#This Row],[Total Discount]]</f>
        <v>26000</v>
      </c>
    </row>
    <row r="3774" spans="1:22" x14ac:dyDescent="0.35">
      <c r="A3774">
        <v>3770</v>
      </c>
      <c r="B3774" t="s">
        <v>7830</v>
      </c>
      <c r="C3774" s="5">
        <v>42517</v>
      </c>
      <c r="D3774" s="6">
        <v>2016</v>
      </c>
      <c r="E3774" s="5" t="s">
        <v>87</v>
      </c>
      <c r="F3774" s="7">
        <v>27</v>
      </c>
      <c r="G3774" t="s">
        <v>35</v>
      </c>
      <c r="H3774" t="s">
        <v>25</v>
      </c>
      <c r="I3774" t="s">
        <v>3273</v>
      </c>
      <c r="J3774" t="s">
        <v>27</v>
      </c>
      <c r="K3774" t="s">
        <v>89</v>
      </c>
      <c r="L3774">
        <v>60623</v>
      </c>
      <c r="M3774" t="s">
        <v>4349</v>
      </c>
      <c r="N3774" t="s">
        <v>30</v>
      </c>
      <c r="O3774" t="s">
        <v>55</v>
      </c>
      <c r="P3774" t="s">
        <v>4350</v>
      </c>
      <c r="Q3774" s="8">
        <v>42000</v>
      </c>
      <c r="R3774">
        <v>3</v>
      </c>
      <c r="S3774" s="8">
        <f>Table3[[#This Row],[Harga]]*Table3[[#This Row],[Quantity]]</f>
        <v>126000</v>
      </c>
      <c r="T3774">
        <v>0.6</v>
      </c>
      <c r="U3774" s="8">
        <f>Table3[[#This Row],[Discount]]*Table3[[#This Row],[Revenue]]</f>
        <v>75600</v>
      </c>
      <c r="V3774" s="8">
        <f>Table3[[#This Row],[Revenue]]-Table3[[#This Row],[Total Discount]]</f>
        <v>50400</v>
      </c>
    </row>
    <row r="3775" spans="1:22" x14ac:dyDescent="0.35">
      <c r="A3775">
        <v>3771</v>
      </c>
      <c r="B3775" t="s">
        <v>7831</v>
      </c>
      <c r="C3775" s="5">
        <v>43093</v>
      </c>
      <c r="D3775" s="6">
        <v>2017</v>
      </c>
      <c r="E3775" s="5" t="s">
        <v>66</v>
      </c>
      <c r="F3775" s="7">
        <v>24</v>
      </c>
      <c r="G3775" t="s">
        <v>67</v>
      </c>
      <c r="H3775" t="s">
        <v>25</v>
      </c>
      <c r="I3775" t="s">
        <v>2716</v>
      </c>
      <c r="J3775" t="s">
        <v>27</v>
      </c>
      <c r="K3775" t="s">
        <v>82</v>
      </c>
      <c r="L3775">
        <v>75220</v>
      </c>
      <c r="M3775" t="s">
        <v>1201</v>
      </c>
      <c r="N3775" t="s">
        <v>40</v>
      </c>
      <c r="O3775" t="s">
        <v>84</v>
      </c>
      <c r="P3775" t="s">
        <v>1202</v>
      </c>
      <c r="Q3775" s="8">
        <v>331000</v>
      </c>
      <c r="R3775">
        <v>2</v>
      </c>
      <c r="S3775" s="8">
        <f>Table3[[#This Row],[Harga]]*Table3[[#This Row],[Quantity]]</f>
        <v>662000</v>
      </c>
      <c r="T3775">
        <v>0.2</v>
      </c>
      <c r="U3775" s="8">
        <f>Table3[[#This Row],[Discount]]*Table3[[#This Row],[Revenue]]</f>
        <v>132400</v>
      </c>
      <c r="V3775" s="8">
        <f>Table3[[#This Row],[Revenue]]-Table3[[#This Row],[Total Discount]]</f>
        <v>529600</v>
      </c>
    </row>
    <row r="3776" spans="1:22" x14ac:dyDescent="0.35">
      <c r="A3776">
        <v>3772</v>
      </c>
      <c r="B3776" t="s">
        <v>7832</v>
      </c>
      <c r="C3776" s="5">
        <v>42858</v>
      </c>
      <c r="D3776" s="6">
        <v>2017</v>
      </c>
      <c r="E3776" s="5" t="s">
        <v>87</v>
      </c>
      <c r="F3776" s="7">
        <v>3</v>
      </c>
      <c r="G3776" t="s">
        <v>35</v>
      </c>
      <c r="H3776" t="s">
        <v>139</v>
      </c>
      <c r="I3776" t="s">
        <v>859</v>
      </c>
      <c r="J3776" t="s">
        <v>27</v>
      </c>
      <c r="K3776" t="s">
        <v>283</v>
      </c>
      <c r="L3776">
        <v>94122</v>
      </c>
      <c r="M3776" t="s">
        <v>1828</v>
      </c>
      <c r="N3776" t="s">
        <v>40</v>
      </c>
      <c r="O3776" t="s">
        <v>63</v>
      </c>
      <c r="P3776" t="s">
        <v>1829</v>
      </c>
      <c r="Q3776" s="8">
        <v>16000</v>
      </c>
      <c r="R3776">
        <v>4</v>
      </c>
      <c r="S3776" s="8">
        <f>Table3[[#This Row],[Harga]]*Table3[[#This Row],[Quantity]]</f>
        <v>64000</v>
      </c>
      <c r="T3776">
        <v>0</v>
      </c>
      <c r="U3776" s="8">
        <f>Table3[[#This Row],[Discount]]*Table3[[#This Row],[Revenue]]</f>
        <v>0</v>
      </c>
      <c r="V3776" s="8">
        <f>Table3[[#This Row],[Revenue]]-Table3[[#This Row],[Total Discount]]</f>
        <v>64000</v>
      </c>
    </row>
    <row r="3777" spans="1:22" x14ac:dyDescent="0.35">
      <c r="A3777">
        <v>3773</v>
      </c>
      <c r="B3777" t="s">
        <v>7833</v>
      </c>
      <c r="C3777" s="5">
        <v>41692</v>
      </c>
      <c r="D3777" s="6">
        <v>2014</v>
      </c>
      <c r="E3777" s="5" t="s">
        <v>344</v>
      </c>
      <c r="F3777" s="7">
        <v>22</v>
      </c>
      <c r="G3777" t="s">
        <v>35</v>
      </c>
      <c r="H3777" t="s">
        <v>25</v>
      </c>
      <c r="I3777" t="s">
        <v>943</v>
      </c>
      <c r="J3777" t="s">
        <v>27</v>
      </c>
      <c r="K3777" t="s">
        <v>236</v>
      </c>
      <c r="L3777">
        <v>92553</v>
      </c>
      <c r="M3777" t="s">
        <v>1297</v>
      </c>
      <c r="N3777" t="s">
        <v>40</v>
      </c>
      <c r="O3777" t="s">
        <v>63</v>
      </c>
      <c r="P3777" t="s">
        <v>1298</v>
      </c>
      <c r="Q3777" s="8">
        <v>11000</v>
      </c>
      <c r="R3777">
        <v>3</v>
      </c>
      <c r="S3777" s="8">
        <f>Table3[[#This Row],[Harga]]*Table3[[#This Row],[Quantity]]</f>
        <v>33000</v>
      </c>
      <c r="T3777">
        <v>0</v>
      </c>
      <c r="U3777" s="8">
        <f>Table3[[#This Row],[Discount]]*Table3[[#This Row],[Revenue]]</f>
        <v>0</v>
      </c>
      <c r="V3777" s="8">
        <f>Table3[[#This Row],[Revenue]]-Table3[[#This Row],[Total Discount]]</f>
        <v>33000</v>
      </c>
    </row>
    <row r="3778" spans="1:22" x14ac:dyDescent="0.35">
      <c r="A3778">
        <v>3774</v>
      </c>
      <c r="B3778" t="s">
        <v>7834</v>
      </c>
      <c r="C3778" s="5">
        <v>42043</v>
      </c>
      <c r="D3778" s="6">
        <v>2015</v>
      </c>
      <c r="E3778" s="5" t="s">
        <v>344</v>
      </c>
      <c r="F3778" s="7">
        <v>8</v>
      </c>
      <c r="G3778" t="s">
        <v>35</v>
      </c>
      <c r="H3778" t="s">
        <v>139</v>
      </c>
      <c r="I3778" t="s">
        <v>52</v>
      </c>
      <c r="J3778" t="s">
        <v>27</v>
      </c>
      <c r="K3778" t="s">
        <v>519</v>
      </c>
      <c r="L3778">
        <v>67846</v>
      </c>
      <c r="M3778" t="s">
        <v>4174</v>
      </c>
      <c r="N3778" t="s">
        <v>40</v>
      </c>
      <c r="O3778" t="s">
        <v>63</v>
      </c>
      <c r="P3778" t="s">
        <v>4175</v>
      </c>
      <c r="Q3778" s="8">
        <v>24000</v>
      </c>
      <c r="R3778">
        <v>2</v>
      </c>
      <c r="S3778" s="8">
        <f>Table3[[#This Row],[Harga]]*Table3[[#This Row],[Quantity]]</f>
        <v>48000</v>
      </c>
      <c r="T3778">
        <v>0</v>
      </c>
      <c r="U3778" s="8">
        <f>Table3[[#This Row],[Discount]]*Table3[[#This Row],[Revenue]]</f>
        <v>0</v>
      </c>
      <c r="V3778" s="8">
        <f>Table3[[#This Row],[Revenue]]-Table3[[#This Row],[Total Discount]]</f>
        <v>48000</v>
      </c>
    </row>
    <row r="3779" spans="1:22" x14ac:dyDescent="0.35">
      <c r="A3779">
        <v>3775</v>
      </c>
      <c r="B3779" t="s">
        <v>7835</v>
      </c>
      <c r="C3779" s="5">
        <v>42240</v>
      </c>
      <c r="D3779" s="6">
        <v>2015</v>
      </c>
      <c r="E3779" s="5" t="s">
        <v>93</v>
      </c>
      <c r="F3779" s="7">
        <v>24</v>
      </c>
      <c r="G3779" t="s">
        <v>67</v>
      </c>
      <c r="H3779" t="s">
        <v>25</v>
      </c>
      <c r="I3779" t="s">
        <v>3687</v>
      </c>
      <c r="J3779" t="s">
        <v>27</v>
      </c>
      <c r="K3779" t="s">
        <v>283</v>
      </c>
      <c r="L3779">
        <v>10035</v>
      </c>
      <c r="M3779" t="s">
        <v>1316</v>
      </c>
      <c r="N3779" t="s">
        <v>30</v>
      </c>
      <c r="O3779" t="s">
        <v>55</v>
      </c>
      <c r="P3779" t="s">
        <v>1317</v>
      </c>
      <c r="Q3779" s="8">
        <v>10000</v>
      </c>
      <c r="R3779">
        <v>3</v>
      </c>
      <c r="S3779" s="8">
        <f>Table3[[#This Row],[Harga]]*Table3[[#This Row],[Quantity]]</f>
        <v>30000</v>
      </c>
      <c r="T3779">
        <v>0</v>
      </c>
      <c r="U3779" s="8">
        <f>Table3[[#This Row],[Discount]]*Table3[[#This Row],[Revenue]]</f>
        <v>0</v>
      </c>
      <c r="V3779" s="8">
        <f>Table3[[#This Row],[Revenue]]-Table3[[#This Row],[Total Discount]]</f>
        <v>30000</v>
      </c>
    </row>
    <row r="3780" spans="1:22" x14ac:dyDescent="0.35">
      <c r="A3780">
        <v>3776</v>
      </c>
      <c r="B3780" t="s">
        <v>7836</v>
      </c>
      <c r="C3780" s="5">
        <v>41973</v>
      </c>
      <c r="D3780" s="6">
        <v>2014</v>
      </c>
      <c r="E3780" s="5" t="s">
        <v>23</v>
      </c>
      <c r="F3780" s="7">
        <v>30</v>
      </c>
      <c r="G3780" t="s">
        <v>35</v>
      </c>
      <c r="H3780" t="s">
        <v>139</v>
      </c>
      <c r="I3780" t="s">
        <v>3278</v>
      </c>
      <c r="J3780" t="s">
        <v>37</v>
      </c>
      <c r="K3780" t="s">
        <v>28</v>
      </c>
      <c r="L3780">
        <v>32839</v>
      </c>
      <c r="M3780" t="s">
        <v>5895</v>
      </c>
      <c r="N3780" t="s">
        <v>40</v>
      </c>
      <c r="O3780" t="s">
        <v>71</v>
      </c>
      <c r="P3780" t="s">
        <v>5896</v>
      </c>
      <c r="Q3780" s="8">
        <v>3000</v>
      </c>
      <c r="R3780">
        <v>9</v>
      </c>
      <c r="S3780" s="8">
        <f>Table3[[#This Row],[Harga]]*Table3[[#This Row],[Quantity]]</f>
        <v>27000</v>
      </c>
      <c r="T3780">
        <v>0.7</v>
      </c>
      <c r="U3780" s="8">
        <f>Table3[[#This Row],[Discount]]*Table3[[#This Row],[Revenue]]</f>
        <v>18900</v>
      </c>
      <c r="V3780" s="8">
        <f>Table3[[#This Row],[Revenue]]-Table3[[#This Row],[Total Discount]]</f>
        <v>8100</v>
      </c>
    </row>
    <row r="3781" spans="1:22" x14ac:dyDescent="0.35">
      <c r="A3781">
        <v>3777</v>
      </c>
      <c r="B3781" t="s">
        <v>7837</v>
      </c>
      <c r="C3781" s="5">
        <v>42714</v>
      </c>
      <c r="D3781" s="6">
        <v>2016</v>
      </c>
      <c r="E3781" s="5" t="s">
        <v>66</v>
      </c>
      <c r="F3781" s="7">
        <v>10</v>
      </c>
      <c r="G3781" t="s">
        <v>24</v>
      </c>
      <c r="H3781" t="s">
        <v>25</v>
      </c>
      <c r="I3781" t="s">
        <v>3821</v>
      </c>
      <c r="J3781" t="s">
        <v>27</v>
      </c>
      <c r="K3781" t="s">
        <v>324</v>
      </c>
      <c r="L3781">
        <v>13601</v>
      </c>
      <c r="M3781" t="s">
        <v>5202</v>
      </c>
      <c r="N3781" t="s">
        <v>40</v>
      </c>
      <c r="O3781" t="s">
        <v>63</v>
      </c>
      <c r="P3781" t="s">
        <v>5203</v>
      </c>
      <c r="Q3781" s="8">
        <v>30000</v>
      </c>
      <c r="R3781">
        <v>2</v>
      </c>
      <c r="S3781" s="8">
        <f>Table3[[#This Row],[Harga]]*Table3[[#This Row],[Quantity]]</f>
        <v>60000</v>
      </c>
      <c r="T3781">
        <v>0</v>
      </c>
      <c r="U3781" s="8">
        <f>Table3[[#This Row],[Discount]]*Table3[[#This Row],[Revenue]]</f>
        <v>0</v>
      </c>
      <c r="V3781" s="8">
        <f>Table3[[#This Row],[Revenue]]-Table3[[#This Row],[Total Discount]]</f>
        <v>60000</v>
      </c>
    </row>
    <row r="3782" spans="1:22" x14ac:dyDescent="0.35">
      <c r="A3782">
        <v>3778</v>
      </c>
      <c r="B3782" t="s">
        <v>7838</v>
      </c>
      <c r="C3782" s="5">
        <v>43035</v>
      </c>
      <c r="D3782" s="6">
        <v>2017</v>
      </c>
      <c r="E3782" s="5" t="s">
        <v>44</v>
      </c>
      <c r="F3782" s="7">
        <v>27</v>
      </c>
      <c r="G3782" t="s">
        <v>35</v>
      </c>
      <c r="H3782" t="s">
        <v>139</v>
      </c>
      <c r="I3782" t="s">
        <v>2539</v>
      </c>
      <c r="J3782" t="s">
        <v>37</v>
      </c>
      <c r="K3782" t="s">
        <v>248</v>
      </c>
      <c r="L3782">
        <v>90032</v>
      </c>
      <c r="M3782" t="s">
        <v>886</v>
      </c>
      <c r="N3782" t="s">
        <v>30</v>
      </c>
      <c r="O3782" t="s">
        <v>48</v>
      </c>
      <c r="P3782" t="s">
        <v>887</v>
      </c>
      <c r="Q3782" s="8">
        <v>285000</v>
      </c>
      <c r="R3782">
        <v>1</v>
      </c>
      <c r="S3782" s="8">
        <f>Table3[[#This Row],[Harga]]*Table3[[#This Row],[Quantity]]</f>
        <v>285000</v>
      </c>
      <c r="T3782">
        <v>0.2</v>
      </c>
      <c r="U3782" s="8">
        <f>Table3[[#This Row],[Discount]]*Table3[[#This Row],[Revenue]]</f>
        <v>57000</v>
      </c>
      <c r="V3782" s="8">
        <f>Table3[[#This Row],[Revenue]]-Table3[[#This Row],[Total Discount]]</f>
        <v>228000</v>
      </c>
    </row>
    <row r="3783" spans="1:22" x14ac:dyDescent="0.35">
      <c r="A3783">
        <v>3779</v>
      </c>
      <c r="B3783" t="s">
        <v>7839</v>
      </c>
      <c r="C3783" s="5">
        <v>41968</v>
      </c>
      <c r="D3783" s="6">
        <v>2014</v>
      </c>
      <c r="E3783" s="5" t="s">
        <v>23</v>
      </c>
      <c r="F3783" s="7">
        <v>25</v>
      </c>
      <c r="G3783" t="s">
        <v>51</v>
      </c>
      <c r="H3783" t="s">
        <v>25</v>
      </c>
      <c r="I3783" t="s">
        <v>3303</v>
      </c>
      <c r="J3783" t="s">
        <v>27</v>
      </c>
      <c r="K3783" t="s">
        <v>236</v>
      </c>
      <c r="L3783">
        <v>90004</v>
      </c>
      <c r="M3783" t="s">
        <v>4549</v>
      </c>
      <c r="N3783" t="s">
        <v>135</v>
      </c>
      <c r="O3783" t="s">
        <v>136</v>
      </c>
      <c r="P3783" t="s">
        <v>4550</v>
      </c>
      <c r="Q3783" s="8">
        <v>108000</v>
      </c>
      <c r="R3783">
        <v>5</v>
      </c>
      <c r="S3783" s="8">
        <f>Table3[[#This Row],[Harga]]*Table3[[#This Row],[Quantity]]</f>
        <v>540000</v>
      </c>
      <c r="T3783">
        <v>0.2</v>
      </c>
      <c r="U3783" s="8">
        <f>Table3[[#This Row],[Discount]]*Table3[[#This Row],[Revenue]]</f>
        <v>108000</v>
      </c>
      <c r="V3783" s="8">
        <f>Table3[[#This Row],[Revenue]]-Table3[[#This Row],[Total Discount]]</f>
        <v>432000</v>
      </c>
    </row>
    <row r="3784" spans="1:22" x14ac:dyDescent="0.35">
      <c r="A3784">
        <v>3780</v>
      </c>
      <c r="B3784" t="s">
        <v>7840</v>
      </c>
      <c r="C3784" s="5">
        <v>41834</v>
      </c>
      <c r="D3784" s="6">
        <v>2014</v>
      </c>
      <c r="E3784" s="5" t="s">
        <v>104</v>
      </c>
      <c r="F3784" s="7">
        <v>14</v>
      </c>
      <c r="G3784" t="s">
        <v>51</v>
      </c>
      <c r="H3784" t="s">
        <v>59</v>
      </c>
      <c r="I3784" t="s">
        <v>7128</v>
      </c>
      <c r="J3784" t="s">
        <v>75</v>
      </c>
      <c r="K3784" t="s">
        <v>248</v>
      </c>
      <c r="L3784">
        <v>19711</v>
      </c>
      <c r="M3784" t="s">
        <v>1461</v>
      </c>
      <c r="N3784" t="s">
        <v>40</v>
      </c>
      <c r="O3784" t="s">
        <v>78</v>
      </c>
      <c r="P3784" t="s">
        <v>1462</v>
      </c>
      <c r="Q3784" s="8">
        <v>356000</v>
      </c>
      <c r="R3784">
        <v>1</v>
      </c>
      <c r="S3784" s="8">
        <f>Table3[[#This Row],[Harga]]*Table3[[#This Row],[Quantity]]</f>
        <v>356000</v>
      </c>
      <c r="T3784">
        <v>0</v>
      </c>
      <c r="U3784" s="8">
        <f>Table3[[#This Row],[Discount]]*Table3[[#This Row],[Revenue]]</f>
        <v>0</v>
      </c>
      <c r="V3784" s="8">
        <f>Table3[[#This Row],[Revenue]]-Table3[[#This Row],[Total Discount]]</f>
        <v>356000</v>
      </c>
    </row>
    <row r="3785" spans="1:22" x14ac:dyDescent="0.35">
      <c r="A3785">
        <v>3781</v>
      </c>
      <c r="B3785" t="s">
        <v>7841</v>
      </c>
      <c r="C3785" s="5">
        <v>42147</v>
      </c>
      <c r="D3785" s="6">
        <v>2015</v>
      </c>
      <c r="E3785" s="5" t="s">
        <v>87</v>
      </c>
      <c r="F3785" s="7">
        <v>23</v>
      </c>
      <c r="G3785" t="s">
        <v>51</v>
      </c>
      <c r="H3785" t="s">
        <v>25</v>
      </c>
      <c r="I3785" t="s">
        <v>663</v>
      </c>
      <c r="J3785" t="s">
        <v>75</v>
      </c>
      <c r="K3785" t="s">
        <v>222</v>
      </c>
      <c r="L3785">
        <v>48234</v>
      </c>
      <c r="M3785" t="s">
        <v>2909</v>
      </c>
      <c r="N3785" t="s">
        <v>40</v>
      </c>
      <c r="O3785" t="s">
        <v>78</v>
      </c>
      <c r="P3785" t="s">
        <v>2910</v>
      </c>
      <c r="Q3785" s="8">
        <v>76000</v>
      </c>
      <c r="R3785">
        <v>5</v>
      </c>
      <c r="S3785" s="8">
        <f>Table3[[#This Row],[Harga]]*Table3[[#This Row],[Quantity]]</f>
        <v>380000</v>
      </c>
      <c r="T3785">
        <v>0.1</v>
      </c>
      <c r="U3785" s="8">
        <f>Table3[[#This Row],[Discount]]*Table3[[#This Row],[Revenue]]</f>
        <v>38000</v>
      </c>
      <c r="V3785" s="8">
        <f>Table3[[#This Row],[Revenue]]-Table3[[#This Row],[Total Discount]]</f>
        <v>342000</v>
      </c>
    </row>
    <row r="3786" spans="1:22" x14ac:dyDescent="0.35">
      <c r="A3786">
        <v>3782</v>
      </c>
      <c r="B3786" t="s">
        <v>7842</v>
      </c>
      <c r="C3786" s="5">
        <v>42329</v>
      </c>
      <c r="D3786" s="6">
        <v>2015</v>
      </c>
      <c r="E3786" s="5" t="s">
        <v>23</v>
      </c>
      <c r="F3786" s="7">
        <v>21</v>
      </c>
      <c r="G3786" t="s">
        <v>35</v>
      </c>
      <c r="H3786" t="s">
        <v>139</v>
      </c>
      <c r="I3786" t="s">
        <v>1522</v>
      </c>
      <c r="J3786" t="s">
        <v>37</v>
      </c>
      <c r="K3786" t="s">
        <v>133</v>
      </c>
      <c r="L3786">
        <v>85023</v>
      </c>
      <c r="M3786" t="s">
        <v>7843</v>
      </c>
      <c r="N3786" t="s">
        <v>40</v>
      </c>
      <c r="O3786" t="s">
        <v>78</v>
      </c>
      <c r="P3786" t="s">
        <v>7844</v>
      </c>
      <c r="Q3786" s="8">
        <v>326000</v>
      </c>
      <c r="R3786">
        <v>6</v>
      </c>
      <c r="S3786" s="8">
        <f>Table3[[#This Row],[Harga]]*Table3[[#This Row],[Quantity]]</f>
        <v>1956000</v>
      </c>
      <c r="T3786">
        <v>0.2</v>
      </c>
      <c r="U3786" s="8">
        <f>Table3[[#This Row],[Discount]]*Table3[[#This Row],[Revenue]]</f>
        <v>391200</v>
      </c>
      <c r="V3786" s="8">
        <f>Table3[[#This Row],[Revenue]]-Table3[[#This Row],[Total Discount]]</f>
        <v>1564800</v>
      </c>
    </row>
    <row r="3787" spans="1:22" x14ac:dyDescent="0.35">
      <c r="A3787">
        <v>3783</v>
      </c>
      <c r="B3787" t="s">
        <v>7845</v>
      </c>
      <c r="C3787" s="5">
        <v>41728</v>
      </c>
      <c r="D3787" s="6">
        <v>2014</v>
      </c>
      <c r="E3787" s="5" t="s">
        <v>159</v>
      </c>
      <c r="F3787" s="7">
        <v>30</v>
      </c>
      <c r="G3787" t="s">
        <v>51</v>
      </c>
      <c r="H3787" t="s">
        <v>25</v>
      </c>
      <c r="I3787" t="s">
        <v>455</v>
      </c>
      <c r="J3787" t="s">
        <v>75</v>
      </c>
      <c r="K3787" t="s">
        <v>28</v>
      </c>
      <c r="L3787">
        <v>78521</v>
      </c>
      <c r="M3787" t="s">
        <v>5473</v>
      </c>
      <c r="N3787" t="s">
        <v>40</v>
      </c>
      <c r="O3787" t="s">
        <v>143</v>
      </c>
      <c r="P3787" t="s">
        <v>5474</v>
      </c>
      <c r="Q3787" s="8">
        <v>168000</v>
      </c>
      <c r="R3787">
        <v>5</v>
      </c>
      <c r="S3787" s="8">
        <f>Table3[[#This Row],[Harga]]*Table3[[#This Row],[Quantity]]</f>
        <v>840000</v>
      </c>
      <c r="T3787">
        <v>0.2</v>
      </c>
      <c r="U3787" s="8">
        <f>Table3[[#This Row],[Discount]]*Table3[[#This Row],[Revenue]]</f>
        <v>168000</v>
      </c>
      <c r="V3787" s="8">
        <f>Table3[[#This Row],[Revenue]]-Table3[[#This Row],[Total Discount]]</f>
        <v>672000</v>
      </c>
    </row>
    <row r="3788" spans="1:22" x14ac:dyDescent="0.35">
      <c r="A3788">
        <v>3784</v>
      </c>
      <c r="B3788" t="s">
        <v>7846</v>
      </c>
      <c r="C3788" s="5">
        <v>43098</v>
      </c>
      <c r="D3788" s="6">
        <v>2017</v>
      </c>
      <c r="E3788" s="5" t="s">
        <v>66</v>
      </c>
      <c r="F3788" s="7">
        <v>29</v>
      </c>
      <c r="G3788" t="s">
        <v>51</v>
      </c>
      <c r="H3788" t="s">
        <v>25</v>
      </c>
      <c r="I3788" t="s">
        <v>1709</v>
      </c>
      <c r="J3788" t="s">
        <v>27</v>
      </c>
      <c r="K3788" t="s">
        <v>253</v>
      </c>
      <c r="L3788">
        <v>40214</v>
      </c>
      <c r="M3788" t="s">
        <v>664</v>
      </c>
      <c r="N3788" t="s">
        <v>30</v>
      </c>
      <c r="O3788" t="s">
        <v>108</v>
      </c>
      <c r="P3788" t="s">
        <v>665</v>
      </c>
      <c r="Q3788" s="8">
        <v>136000</v>
      </c>
      <c r="R3788">
        <v>8</v>
      </c>
      <c r="S3788" s="8">
        <f>Table3[[#This Row],[Harga]]*Table3[[#This Row],[Quantity]]</f>
        <v>1088000</v>
      </c>
      <c r="T3788">
        <v>0</v>
      </c>
      <c r="U3788" s="8">
        <f>Table3[[#This Row],[Discount]]*Table3[[#This Row],[Revenue]]</f>
        <v>0</v>
      </c>
      <c r="V3788" s="8">
        <f>Table3[[#This Row],[Revenue]]-Table3[[#This Row],[Total Discount]]</f>
        <v>1088000</v>
      </c>
    </row>
    <row r="3789" spans="1:22" x14ac:dyDescent="0.35">
      <c r="A3789">
        <v>3785</v>
      </c>
      <c r="B3789" t="s">
        <v>7847</v>
      </c>
      <c r="C3789" s="5">
        <v>42796</v>
      </c>
      <c r="D3789" s="6">
        <v>2017</v>
      </c>
      <c r="E3789" s="5" t="s">
        <v>159</v>
      </c>
      <c r="F3789" s="7">
        <v>2</v>
      </c>
      <c r="G3789" t="s">
        <v>24</v>
      </c>
      <c r="H3789" t="s">
        <v>139</v>
      </c>
      <c r="I3789" t="s">
        <v>3387</v>
      </c>
      <c r="J3789" t="s">
        <v>37</v>
      </c>
      <c r="K3789" t="s">
        <v>283</v>
      </c>
      <c r="L3789">
        <v>19711</v>
      </c>
      <c r="M3789" t="s">
        <v>4953</v>
      </c>
      <c r="N3789" t="s">
        <v>40</v>
      </c>
      <c r="O3789" t="s">
        <v>96</v>
      </c>
      <c r="P3789" t="s">
        <v>4954</v>
      </c>
      <c r="Q3789" s="8">
        <v>112000</v>
      </c>
      <c r="R3789">
        <v>3</v>
      </c>
      <c r="S3789" s="8">
        <f>Table3[[#This Row],[Harga]]*Table3[[#This Row],[Quantity]]</f>
        <v>336000</v>
      </c>
      <c r="T3789">
        <v>0</v>
      </c>
      <c r="U3789" s="8">
        <f>Table3[[#This Row],[Discount]]*Table3[[#This Row],[Revenue]]</f>
        <v>0</v>
      </c>
      <c r="V3789" s="8">
        <f>Table3[[#This Row],[Revenue]]-Table3[[#This Row],[Total Discount]]</f>
        <v>336000</v>
      </c>
    </row>
    <row r="3790" spans="1:22" x14ac:dyDescent="0.35">
      <c r="A3790">
        <v>3786</v>
      </c>
      <c r="B3790" t="s">
        <v>7848</v>
      </c>
      <c r="C3790" s="5">
        <v>42649</v>
      </c>
      <c r="D3790" s="6">
        <v>2016</v>
      </c>
      <c r="E3790" s="5" t="s">
        <v>44</v>
      </c>
      <c r="F3790" s="7">
        <v>6</v>
      </c>
      <c r="G3790" t="s">
        <v>67</v>
      </c>
      <c r="H3790" t="s">
        <v>139</v>
      </c>
      <c r="I3790" t="s">
        <v>4556</v>
      </c>
      <c r="J3790" t="s">
        <v>75</v>
      </c>
      <c r="K3790" t="s">
        <v>354</v>
      </c>
      <c r="L3790">
        <v>81001</v>
      </c>
      <c r="M3790" t="s">
        <v>7849</v>
      </c>
      <c r="N3790" t="s">
        <v>135</v>
      </c>
      <c r="O3790" t="s">
        <v>567</v>
      </c>
      <c r="P3790" t="s">
        <v>7850</v>
      </c>
      <c r="Q3790" s="8">
        <v>704000</v>
      </c>
      <c r="R3790">
        <v>6</v>
      </c>
      <c r="S3790" s="8">
        <f>Table3[[#This Row],[Harga]]*Table3[[#This Row],[Quantity]]</f>
        <v>4224000</v>
      </c>
      <c r="T3790">
        <v>0.7</v>
      </c>
      <c r="U3790" s="8">
        <f>Table3[[#This Row],[Discount]]*Table3[[#This Row],[Revenue]]</f>
        <v>2956800</v>
      </c>
      <c r="V3790" s="8">
        <f>Table3[[#This Row],[Revenue]]-Table3[[#This Row],[Total Discount]]</f>
        <v>1267200</v>
      </c>
    </row>
    <row r="3791" spans="1:22" x14ac:dyDescent="0.35">
      <c r="A3791">
        <v>3787</v>
      </c>
      <c r="B3791" t="s">
        <v>7851</v>
      </c>
      <c r="C3791" s="5">
        <v>42099</v>
      </c>
      <c r="D3791" s="6">
        <v>2015</v>
      </c>
      <c r="E3791" s="5" t="s">
        <v>58</v>
      </c>
      <c r="F3791" s="7">
        <v>5</v>
      </c>
      <c r="G3791" t="s">
        <v>67</v>
      </c>
      <c r="H3791" t="s">
        <v>25</v>
      </c>
      <c r="I3791" t="s">
        <v>4115</v>
      </c>
      <c r="J3791" t="s">
        <v>37</v>
      </c>
      <c r="K3791" t="s">
        <v>354</v>
      </c>
      <c r="L3791">
        <v>90036</v>
      </c>
      <c r="M3791" t="s">
        <v>7852</v>
      </c>
      <c r="N3791" t="s">
        <v>30</v>
      </c>
      <c r="O3791" t="s">
        <v>108</v>
      </c>
      <c r="P3791" t="s">
        <v>7853</v>
      </c>
      <c r="Q3791" s="8">
        <v>893000</v>
      </c>
      <c r="R3791">
        <v>3</v>
      </c>
      <c r="S3791" s="8">
        <f>Table3[[#This Row],[Harga]]*Table3[[#This Row],[Quantity]]</f>
        <v>2679000</v>
      </c>
      <c r="T3791">
        <v>0.2</v>
      </c>
      <c r="U3791" s="8">
        <f>Table3[[#This Row],[Discount]]*Table3[[#This Row],[Revenue]]</f>
        <v>535800</v>
      </c>
      <c r="V3791" s="8">
        <f>Table3[[#This Row],[Revenue]]-Table3[[#This Row],[Total Discount]]</f>
        <v>2143200</v>
      </c>
    </row>
    <row r="3792" spans="1:22" x14ac:dyDescent="0.35">
      <c r="A3792">
        <v>3788</v>
      </c>
      <c r="B3792" t="s">
        <v>7854</v>
      </c>
      <c r="C3792" s="5">
        <v>41891</v>
      </c>
      <c r="D3792" s="6">
        <v>2014</v>
      </c>
      <c r="E3792" s="5" t="s">
        <v>111</v>
      </c>
      <c r="F3792" s="7">
        <v>9</v>
      </c>
      <c r="G3792" t="s">
        <v>51</v>
      </c>
      <c r="H3792" t="s">
        <v>25</v>
      </c>
      <c r="I3792" t="s">
        <v>1723</v>
      </c>
      <c r="J3792" t="s">
        <v>27</v>
      </c>
      <c r="K3792" t="s">
        <v>248</v>
      </c>
      <c r="L3792">
        <v>27834</v>
      </c>
      <c r="M3792" t="s">
        <v>7855</v>
      </c>
      <c r="N3792" t="s">
        <v>135</v>
      </c>
      <c r="O3792" t="s">
        <v>567</v>
      </c>
      <c r="P3792" t="s">
        <v>7856</v>
      </c>
      <c r="Q3792" s="8">
        <v>1300000</v>
      </c>
      <c r="R3792">
        <v>2</v>
      </c>
      <c r="S3792" s="8">
        <f>Table3[[#This Row],[Harga]]*Table3[[#This Row],[Quantity]]</f>
        <v>2600000</v>
      </c>
      <c r="T3792">
        <v>0.5</v>
      </c>
      <c r="U3792" s="8">
        <f>Table3[[#This Row],[Discount]]*Table3[[#This Row],[Revenue]]</f>
        <v>1300000</v>
      </c>
      <c r="V3792" s="8">
        <f>Table3[[#This Row],[Revenue]]-Table3[[#This Row],[Total Discount]]</f>
        <v>1300000</v>
      </c>
    </row>
    <row r="3793" spans="1:22" x14ac:dyDescent="0.35">
      <c r="A3793">
        <v>3789</v>
      </c>
      <c r="B3793" t="s">
        <v>7857</v>
      </c>
      <c r="C3793" s="5">
        <v>42444</v>
      </c>
      <c r="D3793" s="6">
        <v>2016</v>
      </c>
      <c r="E3793" s="5" t="s">
        <v>159</v>
      </c>
      <c r="F3793" s="7">
        <v>15</v>
      </c>
      <c r="G3793" t="s">
        <v>24</v>
      </c>
      <c r="H3793" t="s">
        <v>25</v>
      </c>
      <c r="I3793" t="s">
        <v>4816</v>
      </c>
      <c r="J3793" t="s">
        <v>37</v>
      </c>
      <c r="K3793" t="s">
        <v>274</v>
      </c>
      <c r="L3793">
        <v>94110</v>
      </c>
      <c r="M3793" t="s">
        <v>5763</v>
      </c>
      <c r="N3793" t="s">
        <v>40</v>
      </c>
      <c r="O3793" t="s">
        <v>71</v>
      </c>
      <c r="P3793" t="s">
        <v>5764</v>
      </c>
      <c r="Q3793" s="8">
        <v>1000</v>
      </c>
      <c r="R3793">
        <v>2</v>
      </c>
      <c r="S3793" s="8">
        <f>Table3[[#This Row],[Harga]]*Table3[[#This Row],[Quantity]]</f>
        <v>2000</v>
      </c>
      <c r="T3793">
        <v>0.2</v>
      </c>
      <c r="U3793" s="8">
        <f>Table3[[#This Row],[Discount]]*Table3[[#This Row],[Revenue]]</f>
        <v>400</v>
      </c>
      <c r="V3793" s="8">
        <f>Table3[[#This Row],[Revenue]]-Table3[[#This Row],[Total Discount]]</f>
        <v>1600</v>
      </c>
    </row>
    <row r="3794" spans="1:22" x14ac:dyDescent="0.35">
      <c r="A3794">
        <v>3790</v>
      </c>
      <c r="B3794" t="s">
        <v>7858</v>
      </c>
      <c r="C3794" s="5">
        <v>42365</v>
      </c>
      <c r="D3794" s="6">
        <v>2015</v>
      </c>
      <c r="E3794" s="5" t="s">
        <v>66</v>
      </c>
      <c r="F3794" s="7">
        <v>27</v>
      </c>
      <c r="G3794" t="s">
        <v>35</v>
      </c>
      <c r="H3794" t="s">
        <v>139</v>
      </c>
      <c r="I3794" t="s">
        <v>530</v>
      </c>
      <c r="J3794" t="s">
        <v>37</v>
      </c>
      <c r="K3794" t="s">
        <v>274</v>
      </c>
      <c r="L3794">
        <v>43302</v>
      </c>
      <c r="M3794" t="s">
        <v>4314</v>
      </c>
      <c r="N3794" t="s">
        <v>30</v>
      </c>
      <c r="O3794" t="s">
        <v>48</v>
      </c>
      <c r="P3794" t="s">
        <v>4315</v>
      </c>
      <c r="Q3794" s="8">
        <v>345000</v>
      </c>
      <c r="R3794">
        <v>9</v>
      </c>
      <c r="S3794" s="8">
        <f>Table3[[#This Row],[Harga]]*Table3[[#This Row],[Quantity]]</f>
        <v>3105000</v>
      </c>
      <c r="T3794">
        <v>0.4</v>
      </c>
      <c r="U3794" s="8">
        <f>Table3[[#This Row],[Discount]]*Table3[[#This Row],[Revenue]]</f>
        <v>1242000</v>
      </c>
      <c r="V3794" s="8">
        <f>Table3[[#This Row],[Revenue]]-Table3[[#This Row],[Total Discount]]</f>
        <v>1863000</v>
      </c>
    </row>
    <row r="3795" spans="1:22" x14ac:dyDescent="0.35">
      <c r="A3795">
        <v>3791</v>
      </c>
      <c r="B3795" t="s">
        <v>7859</v>
      </c>
      <c r="C3795" s="5">
        <v>42954</v>
      </c>
      <c r="D3795" s="6">
        <v>2017</v>
      </c>
      <c r="E3795" s="5" t="s">
        <v>93</v>
      </c>
      <c r="F3795" s="7">
        <v>7</v>
      </c>
      <c r="G3795" t="s">
        <v>67</v>
      </c>
      <c r="H3795" t="s">
        <v>25</v>
      </c>
      <c r="I3795" t="s">
        <v>1133</v>
      </c>
      <c r="J3795" t="s">
        <v>27</v>
      </c>
      <c r="K3795" t="s">
        <v>253</v>
      </c>
      <c r="L3795">
        <v>75081</v>
      </c>
      <c r="M3795" t="s">
        <v>292</v>
      </c>
      <c r="N3795" t="s">
        <v>135</v>
      </c>
      <c r="O3795" t="s">
        <v>162</v>
      </c>
      <c r="P3795" t="s">
        <v>293</v>
      </c>
      <c r="Q3795" s="8">
        <v>239000</v>
      </c>
      <c r="R3795">
        <v>3</v>
      </c>
      <c r="S3795" s="8">
        <f>Table3[[#This Row],[Harga]]*Table3[[#This Row],[Quantity]]</f>
        <v>717000</v>
      </c>
      <c r="T3795">
        <v>0.2</v>
      </c>
      <c r="U3795" s="8">
        <f>Table3[[#This Row],[Discount]]*Table3[[#This Row],[Revenue]]</f>
        <v>143400</v>
      </c>
      <c r="V3795" s="8">
        <f>Table3[[#This Row],[Revenue]]-Table3[[#This Row],[Total Discount]]</f>
        <v>573600</v>
      </c>
    </row>
    <row r="3796" spans="1:22" x14ac:dyDescent="0.35">
      <c r="A3796">
        <v>3792</v>
      </c>
      <c r="B3796" t="s">
        <v>7860</v>
      </c>
      <c r="C3796" s="5">
        <v>42085</v>
      </c>
      <c r="D3796" s="6">
        <v>2015</v>
      </c>
      <c r="E3796" s="5" t="s">
        <v>159</v>
      </c>
      <c r="F3796" s="7">
        <v>22</v>
      </c>
      <c r="G3796" t="s">
        <v>67</v>
      </c>
      <c r="H3796" t="s">
        <v>25</v>
      </c>
      <c r="I3796" t="s">
        <v>7861</v>
      </c>
      <c r="J3796" t="s">
        <v>37</v>
      </c>
      <c r="K3796" t="s">
        <v>274</v>
      </c>
      <c r="L3796">
        <v>35810</v>
      </c>
      <c r="M3796" t="s">
        <v>7862</v>
      </c>
      <c r="N3796" t="s">
        <v>40</v>
      </c>
      <c r="O3796" t="s">
        <v>96</v>
      </c>
      <c r="P3796" t="s">
        <v>7863</v>
      </c>
      <c r="Q3796" s="8">
        <v>20000</v>
      </c>
      <c r="R3796">
        <v>4</v>
      </c>
      <c r="S3796" s="8">
        <f>Table3[[#This Row],[Harga]]*Table3[[#This Row],[Quantity]]</f>
        <v>80000</v>
      </c>
      <c r="T3796">
        <v>0</v>
      </c>
      <c r="U3796" s="8">
        <f>Table3[[#This Row],[Discount]]*Table3[[#This Row],[Revenue]]</f>
        <v>0</v>
      </c>
      <c r="V3796" s="8">
        <f>Table3[[#This Row],[Revenue]]-Table3[[#This Row],[Total Discount]]</f>
        <v>80000</v>
      </c>
    </row>
    <row r="3797" spans="1:22" x14ac:dyDescent="0.35">
      <c r="A3797">
        <v>3793</v>
      </c>
      <c r="B3797" t="s">
        <v>7864</v>
      </c>
      <c r="C3797" s="5">
        <v>42338</v>
      </c>
      <c r="D3797" s="6">
        <v>2015</v>
      </c>
      <c r="E3797" s="5" t="s">
        <v>23</v>
      </c>
      <c r="F3797" s="7">
        <v>30</v>
      </c>
      <c r="G3797" t="s">
        <v>24</v>
      </c>
      <c r="H3797" t="s">
        <v>25</v>
      </c>
      <c r="I3797" t="s">
        <v>3722</v>
      </c>
      <c r="J3797" t="s">
        <v>27</v>
      </c>
      <c r="K3797" t="s">
        <v>89</v>
      </c>
      <c r="L3797">
        <v>89115</v>
      </c>
      <c r="M3797" t="s">
        <v>7865</v>
      </c>
      <c r="N3797" t="s">
        <v>30</v>
      </c>
      <c r="O3797" t="s">
        <v>55</v>
      </c>
      <c r="P3797" t="s">
        <v>7866</v>
      </c>
      <c r="Q3797" s="8">
        <v>81000</v>
      </c>
      <c r="R3797">
        <v>4</v>
      </c>
      <c r="S3797" s="8">
        <f>Table3[[#This Row],[Harga]]*Table3[[#This Row],[Quantity]]</f>
        <v>324000</v>
      </c>
      <c r="T3797">
        <v>0</v>
      </c>
      <c r="U3797" s="8">
        <f>Table3[[#This Row],[Discount]]*Table3[[#This Row],[Revenue]]</f>
        <v>0</v>
      </c>
      <c r="V3797" s="8">
        <f>Table3[[#This Row],[Revenue]]-Table3[[#This Row],[Total Discount]]</f>
        <v>324000</v>
      </c>
    </row>
    <row r="3798" spans="1:22" x14ac:dyDescent="0.35">
      <c r="A3798">
        <v>3794</v>
      </c>
      <c r="B3798" t="s">
        <v>7867</v>
      </c>
      <c r="C3798" s="5">
        <v>41744</v>
      </c>
      <c r="D3798" s="6">
        <v>2014</v>
      </c>
      <c r="E3798" s="5" t="s">
        <v>58</v>
      </c>
      <c r="F3798" s="7">
        <v>15</v>
      </c>
      <c r="G3798" t="s">
        <v>35</v>
      </c>
      <c r="H3798" t="s">
        <v>139</v>
      </c>
      <c r="I3798" t="s">
        <v>192</v>
      </c>
      <c r="J3798" t="s">
        <v>75</v>
      </c>
      <c r="K3798" t="s">
        <v>166</v>
      </c>
      <c r="L3798">
        <v>90049</v>
      </c>
      <c r="M3798" t="s">
        <v>2767</v>
      </c>
      <c r="N3798" t="s">
        <v>40</v>
      </c>
      <c r="O3798" t="s">
        <v>78</v>
      </c>
      <c r="P3798" t="s">
        <v>2768</v>
      </c>
      <c r="Q3798" s="8">
        <v>107000</v>
      </c>
      <c r="R3798">
        <v>2</v>
      </c>
      <c r="S3798" s="8">
        <f>Table3[[#This Row],[Harga]]*Table3[[#This Row],[Quantity]]</f>
        <v>214000</v>
      </c>
      <c r="T3798">
        <v>0</v>
      </c>
      <c r="U3798" s="8">
        <f>Table3[[#This Row],[Discount]]*Table3[[#This Row],[Revenue]]</f>
        <v>0</v>
      </c>
      <c r="V3798" s="8">
        <f>Table3[[#This Row],[Revenue]]-Table3[[#This Row],[Total Discount]]</f>
        <v>214000</v>
      </c>
    </row>
    <row r="3799" spans="1:22" x14ac:dyDescent="0.35">
      <c r="A3799">
        <v>3795</v>
      </c>
      <c r="B3799" t="s">
        <v>7868</v>
      </c>
      <c r="C3799" s="5">
        <v>42946</v>
      </c>
      <c r="D3799" s="6">
        <v>2017</v>
      </c>
      <c r="E3799" s="5" t="s">
        <v>104</v>
      </c>
      <c r="F3799" s="7">
        <v>30</v>
      </c>
      <c r="G3799" t="s">
        <v>51</v>
      </c>
      <c r="H3799" t="s">
        <v>25</v>
      </c>
      <c r="I3799" t="s">
        <v>4347</v>
      </c>
      <c r="J3799" t="s">
        <v>75</v>
      </c>
      <c r="K3799" t="s">
        <v>329</v>
      </c>
      <c r="L3799">
        <v>44107</v>
      </c>
      <c r="M3799" t="s">
        <v>1508</v>
      </c>
      <c r="N3799" t="s">
        <v>40</v>
      </c>
      <c r="O3799" t="s">
        <v>71</v>
      </c>
      <c r="P3799" t="s">
        <v>1509</v>
      </c>
      <c r="Q3799" s="8">
        <v>52000</v>
      </c>
      <c r="R3799">
        <v>4</v>
      </c>
      <c r="S3799" s="8">
        <f>Table3[[#This Row],[Harga]]*Table3[[#This Row],[Quantity]]</f>
        <v>208000</v>
      </c>
      <c r="T3799">
        <v>0.7</v>
      </c>
      <c r="U3799" s="8">
        <f>Table3[[#This Row],[Discount]]*Table3[[#This Row],[Revenue]]</f>
        <v>145600</v>
      </c>
      <c r="V3799" s="8">
        <f>Table3[[#This Row],[Revenue]]-Table3[[#This Row],[Total Discount]]</f>
        <v>62400</v>
      </c>
    </row>
    <row r="3800" spans="1:22" x14ac:dyDescent="0.35">
      <c r="A3800">
        <v>3796</v>
      </c>
      <c r="B3800" t="s">
        <v>7869</v>
      </c>
      <c r="C3800" s="5">
        <v>42887</v>
      </c>
      <c r="D3800" s="6">
        <v>2017</v>
      </c>
      <c r="E3800" s="5" t="s">
        <v>34</v>
      </c>
      <c r="F3800" s="7">
        <v>1</v>
      </c>
      <c r="G3800" t="s">
        <v>35</v>
      </c>
      <c r="H3800" t="s">
        <v>25</v>
      </c>
      <c r="I3800" t="s">
        <v>303</v>
      </c>
      <c r="J3800" t="s">
        <v>37</v>
      </c>
      <c r="K3800" t="s">
        <v>283</v>
      </c>
      <c r="L3800">
        <v>68025</v>
      </c>
      <c r="M3800" t="s">
        <v>2775</v>
      </c>
      <c r="N3800" t="s">
        <v>40</v>
      </c>
      <c r="O3800" t="s">
        <v>71</v>
      </c>
      <c r="P3800" t="s">
        <v>2776</v>
      </c>
      <c r="Q3800" s="8">
        <v>10000</v>
      </c>
      <c r="R3800">
        <v>5</v>
      </c>
      <c r="S3800" s="8">
        <f>Table3[[#This Row],[Harga]]*Table3[[#This Row],[Quantity]]</f>
        <v>50000</v>
      </c>
      <c r="T3800">
        <v>0</v>
      </c>
      <c r="U3800" s="8">
        <f>Table3[[#This Row],[Discount]]*Table3[[#This Row],[Revenue]]</f>
        <v>0</v>
      </c>
      <c r="V3800" s="8">
        <f>Table3[[#This Row],[Revenue]]-Table3[[#This Row],[Total Discount]]</f>
        <v>50000</v>
      </c>
    </row>
    <row r="3801" spans="1:22" x14ac:dyDescent="0.35">
      <c r="A3801">
        <v>3797</v>
      </c>
      <c r="B3801" t="s">
        <v>7870</v>
      </c>
      <c r="C3801" s="5">
        <v>41646</v>
      </c>
      <c r="D3801" s="6">
        <v>2014</v>
      </c>
      <c r="E3801" s="5" t="s">
        <v>115</v>
      </c>
      <c r="F3801" s="7">
        <v>7</v>
      </c>
      <c r="G3801" t="s">
        <v>51</v>
      </c>
      <c r="H3801" t="s">
        <v>25</v>
      </c>
      <c r="I3801" t="s">
        <v>5609</v>
      </c>
      <c r="J3801" t="s">
        <v>27</v>
      </c>
      <c r="K3801" t="s">
        <v>283</v>
      </c>
      <c r="L3801">
        <v>77340</v>
      </c>
      <c r="M3801" t="s">
        <v>3582</v>
      </c>
      <c r="N3801" t="s">
        <v>30</v>
      </c>
      <c r="O3801" t="s">
        <v>55</v>
      </c>
      <c r="P3801" t="s">
        <v>3583</v>
      </c>
      <c r="Q3801" s="8">
        <v>128000</v>
      </c>
      <c r="R3801">
        <v>3</v>
      </c>
      <c r="S3801" s="8">
        <f>Table3[[#This Row],[Harga]]*Table3[[#This Row],[Quantity]]</f>
        <v>384000</v>
      </c>
      <c r="T3801">
        <v>0.6</v>
      </c>
      <c r="U3801" s="8">
        <f>Table3[[#This Row],[Discount]]*Table3[[#This Row],[Revenue]]</f>
        <v>230400</v>
      </c>
      <c r="V3801" s="8">
        <f>Table3[[#This Row],[Revenue]]-Table3[[#This Row],[Total Discount]]</f>
        <v>153600</v>
      </c>
    </row>
    <row r="3802" spans="1:22" x14ac:dyDescent="0.35">
      <c r="A3802">
        <v>3798</v>
      </c>
      <c r="B3802" t="s">
        <v>7871</v>
      </c>
      <c r="C3802" s="5">
        <v>43007</v>
      </c>
      <c r="D3802" s="6">
        <v>2017</v>
      </c>
      <c r="E3802" s="5" t="s">
        <v>111</v>
      </c>
      <c r="F3802" s="7">
        <v>29</v>
      </c>
      <c r="G3802" t="s">
        <v>116</v>
      </c>
      <c r="H3802" t="s">
        <v>25</v>
      </c>
      <c r="I3802" t="s">
        <v>3725</v>
      </c>
      <c r="J3802" t="s">
        <v>27</v>
      </c>
      <c r="K3802" t="s">
        <v>213</v>
      </c>
      <c r="L3802">
        <v>90036</v>
      </c>
      <c r="M3802" t="s">
        <v>2979</v>
      </c>
      <c r="N3802" t="s">
        <v>40</v>
      </c>
      <c r="O3802" t="s">
        <v>96</v>
      </c>
      <c r="P3802" t="s">
        <v>2980</v>
      </c>
      <c r="Q3802" s="8">
        <v>100000</v>
      </c>
      <c r="R3802">
        <v>5</v>
      </c>
      <c r="S3802" s="8">
        <f>Table3[[#This Row],[Harga]]*Table3[[#This Row],[Quantity]]</f>
        <v>500000</v>
      </c>
      <c r="T3802">
        <v>0</v>
      </c>
      <c r="U3802" s="8">
        <f>Table3[[#This Row],[Discount]]*Table3[[#This Row],[Revenue]]</f>
        <v>0</v>
      </c>
      <c r="V3802" s="8">
        <f>Table3[[#This Row],[Revenue]]-Table3[[#This Row],[Total Discount]]</f>
        <v>500000</v>
      </c>
    </row>
    <row r="3803" spans="1:22" x14ac:dyDescent="0.35">
      <c r="A3803">
        <v>3799</v>
      </c>
      <c r="B3803" t="s">
        <v>7872</v>
      </c>
      <c r="C3803" s="5">
        <v>42991</v>
      </c>
      <c r="D3803" s="6">
        <v>2017</v>
      </c>
      <c r="E3803" s="5" t="s">
        <v>111</v>
      </c>
      <c r="F3803" s="7">
        <v>13</v>
      </c>
      <c r="G3803" t="s">
        <v>35</v>
      </c>
      <c r="H3803" t="s">
        <v>25</v>
      </c>
      <c r="I3803" t="s">
        <v>3610</v>
      </c>
      <c r="J3803" t="s">
        <v>27</v>
      </c>
      <c r="K3803" t="s">
        <v>82</v>
      </c>
      <c r="L3803">
        <v>28806</v>
      </c>
      <c r="M3803" t="s">
        <v>7138</v>
      </c>
      <c r="N3803" t="s">
        <v>40</v>
      </c>
      <c r="O3803" t="s">
        <v>96</v>
      </c>
      <c r="P3803" t="s">
        <v>7139</v>
      </c>
      <c r="Q3803" s="8">
        <v>24000</v>
      </c>
      <c r="R3803">
        <v>5</v>
      </c>
      <c r="S3803" s="8">
        <f>Table3[[#This Row],[Harga]]*Table3[[#This Row],[Quantity]]</f>
        <v>120000</v>
      </c>
      <c r="T3803">
        <v>0.2</v>
      </c>
      <c r="U3803" s="8">
        <f>Table3[[#This Row],[Discount]]*Table3[[#This Row],[Revenue]]</f>
        <v>24000</v>
      </c>
      <c r="V3803" s="8">
        <f>Table3[[#This Row],[Revenue]]-Table3[[#This Row],[Total Discount]]</f>
        <v>96000</v>
      </c>
    </row>
    <row r="3804" spans="1:22" x14ac:dyDescent="0.35">
      <c r="A3804">
        <v>3800</v>
      </c>
      <c r="B3804" t="s">
        <v>7873</v>
      </c>
      <c r="C3804" s="5">
        <v>41934</v>
      </c>
      <c r="D3804" s="6">
        <v>2014</v>
      </c>
      <c r="E3804" s="5" t="s">
        <v>44</v>
      </c>
      <c r="F3804" s="7">
        <v>22</v>
      </c>
      <c r="G3804" t="s">
        <v>67</v>
      </c>
      <c r="H3804" t="s">
        <v>25</v>
      </c>
      <c r="I3804" t="s">
        <v>3781</v>
      </c>
      <c r="J3804" t="s">
        <v>37</v>
      </c>
      <c r="K3804" t="s">
        <v>369</v>
      </c>
      <c r="L3804">
        <v>71111</v>
      </c>
      <c r="M3804" t="s">
        <v>6534</v>
      </c>
      <c r="N3804" t="s">
        <v>30</v>
      </c>
      <c r="O3804" t="s">
        <v>55</v>
      </c>
      <c r="P3804" t="s">
        <v>6535</v>
      </c>
      <c r="Q3804" s="8">
        <v>39000</v>
      </c>
      <c r="R3804">
        <v>4</v>
      </c>
      <c r="S3804" s="8">
        <f>Table3[[#This Row],[Harga]]*Table3[[#This Row],[Quantity]]</f>
        <v>156000</v>
      </c>
      <c r="T3804">
        <v>0</v>
      </c>
      <c r="U3804" s="8">
        <f>Table3[[#This Row],[Discount]]*Table3[[#This Row],[Revenue]]</f>
        <v>0</v>
      </c>
      <c r="V3804" s="8">
        <f>Table3[[#This Row],[Revenue]]-Table3[[#This Row],[Total Discount]]</f>
        <v>156000</v>
      </c>
    </row>
    <row r="3805" spans="1:22" x14ac:dyDescent="0.35">
      <c r="A3805">
        <v>3801</v>
      </c>
      <c r="B3805" t="s">
        <v>7874</v>
      </c>
      <c r="C3805" s="5">
        <v>42647</v>
      </c>
      <c r="D3805" s="6">
        <v>2016</v>
      </c>
      <c r="E3805" s="5" t="s">
        <v>44</v>
      </c>
      <c r="F3805" s="7">
        <v>4</v>
      </c>
      <c r="G3805" t="s">
        <v>51</v>
      </c>
      <c r="H3805" t="s">
        <v>25</v>
      </c>
      <c r="I3805" t="s">
        <v>4098</v>
      </c>
      <c r="J3805" t="s">
        <v>75</v>
      </c>
      <c r="K3805" t="s">
        <v>253</v>
      </c>
      <c r="L3805">
        <v>2908</v>
      </c>
      <c r="M3805" t="s">
        <v>2406</v>
      </c>
      <c r="N3805" t="s">
        <v>40</v>
      </c>
      <c r="O3805" t="s">
        <v>71</v>
      </c>
      <c r="P3805" t="s">
        <v>2407</v>
      </c>
      <c r="Q3805" s="8">
        <v>92000</v>
      </c>
      <c r="R3805">
        <v>1</v>
      </c>
      <c r="S3805" s="8">
        <f>Table3[[#This Row],[Harga]]*Table3[[#This Row],[Quantity]]</f>
        <v>92000</v>
      </c>
      <c r="T3805">
        <v>0</v>
      </c>
      <c r="U3805" s="8">
        <f>Table3[[#This Row],[Discount]]*Table3[[#This Row],[Revenue]]</f>
        <v>0</v>
      </c>
      <c r="V3805" s="8">
        <f>Table3[[#This Row],[Revenue]]-Table3[[#This Row],[Total Discount]]</f>
        <v>92000</v>
      </c>
    </row>
    <row r="3806" spans="1:22" x14ac:dyDescent="0.35">
      <c r="A3806">
        <v>3802</v>
      </c>
      <c r="B3806" t="s">
        <v>7875</v>
      </c>
      <c r="C3806" s="5">
        <v>42335</v>
      </c>
      <c r="D3806" s="6">
        <v>2015</v>
      </c>
      <c r="E3806" s="5" t="s">
        <v>23</v>
      </c>
      <c r="F3806" s="7">
        <v>27</v>
      </c>
      <c r="G3806" t="s">
        <v>35</v>
      </c>
      <c r="H3806" t="s">
        <v>59</v>
      </c>
      <c r="I3806" t="s">
        <v>126</v>
      </c>
      <c r="J3806" t="s">
        <v>75</v>
      </c>
      <c r="K3806" t="s">
        <v>213</v>
      </c>
      <c r="L3806">
        <v>2149</v>
      </c>
      <c r="M3806" t="s">
        <v>7876</v>
      </c>
      <c r="N3806" t="s">
        <v>40</v>
      </c>
      <c r="O3806" t="s">
        <v>63</v>
      </c>
      <c r="P3806" t="s">
        <v>7877</v>
      </c>
      <c r="Q3806" s="8">
        <v>41000</v>
      </c>
      <c r="R3806">
        <v>6</v>
      </c>
      <c r="S3806" s="8">
        <f>Table3[[#This Row],[Harga]]*Table3[[#This Row],[Quantity]]</f>
        <v>246000</v>
      </c>
      <c r="T3806">
        <v>0</v>
      </c>
      <c r="U3806" s="8">
        <f>Table3[[#This Row],[Discount]]*Table3[[#This Row],[Revenue]]</f>
        <v>0</v>
      </c>
      <c r="V3806" s="8">
        <f>Table3[[#This Row],[Revenue]]-Table3[[#This Row],[Total Discount]]</f>
        <v>246000</v>
      </c>
    </row>
    <row r="3807" spans="1:22" x14ac:dyDescent="0.35">
      <c r="A3807">
        <v>3803</v>
      </c>
      <c r="B3807" t="s">
        <v>7878</v>
      </c>
      <c r="C3807" s="5">
        <v>42861</v>
      </c>
      <c r="D3807" s="6">
        <v>2017</v>
      </c>
      <c r="E3807" s="5" t="s">
        <v>87</v>
      </c>
      <c r="F3807" s="7">
        <v>6</v>
      </c>
      <c r="G3807" t="s">
        <v>24</v>
      </c>
      <c r="H3807" t="s">
        <v>139</v>
      </c>
      <c r="I3807" t="s">
        <v>6826</v>
      </c>
      <c r="J3807" t="s">
        <v>27</v>
      </c>
      <c r="K3807" t="s">
        <v>133</v>
      </c>
      <c r="L3807">
        <v>91730</v>
      </c>
      <c r="M3807" t="s">
        <v>1035</v>
      </c>
      <c r="N3807" t="s">
        <v>40</v>
      </c>
      <c r="O3807" t="s">
        <v>78</v>
      </c>
      <c r="P3807" t="s">
        <v>1036</v>
      </c>
      <c r="Q3807" s="8">
        <v>153000</v>
      </c>
      <c r="R3807">
        <v>3</v>
      </c>
      <c r="S3807" s="8">
        <f>Table3[[#This Row],[Harga]]*Table3[[#This Row],[Quantity]]</f>
        <v>459000</v>
      </c>
      <c r="T3807">
        <v>0</v>
      </c>
      <c r="U3807" s="8">
        <f>Table3[[#This Row],[Discount]]*Table3[[#This Row],[Revenue]]</f>
        <v>0</v>
      </c>
      <c r="V3807" s="8">
        <f>Table3[[#This Row],[Revenue]]-Table3[[#This Row],[Total Discount]]</f>
        <v>459000</v>
      </c>
    </row>
    <row r="3808" spans="1:22" x14ac:dyDescent="0.35">
      <c r="A3808">
        <v>3804</v>
      </c>
      <c r="B3808" t="s">
        <v>7879</v>
      </c>
      <c r="C3808" s="5">
        <v>41920</v>
      </c>
      <c r="D3808" s="6">
        <v>2014</v>
      </c>
      <c r="E3808" s="5" t="s">
        <v>44</v>
      </c>
      <c r="F3808" s="7">
        <v>8</v>
      </c>
      <c r="G3808" t="s">
        <v>51</v>
      </c>
      <c r="H3808" t="s">
        <v>25</v>
      </c>
      <c r="I3808" t="s">
        <v>773</v>
      </c>
      <c r="J3808" t="s">
        <v>27</v>
      </c>
      <c r="K3808" t="s">
        <v>89</v>
      </c>
      <c r="L3808">
        <v>28205</v>
      </c>
      <c r="M3808" t="s">
        <v>5093</v>
      </c>
      <c r="N3808" t="s">
        <v>135</v>
      </c>
      <c r="O3808" t="s">
        <v>162</v>
      </c>
      <c r="P3808" t="s">
        <v>5094</v>
      </c>
      <c r="Q3808" s="8">
        <v>49000</v>
      </c>
      <c r="R3808">
        <v>3</v>
      </c>
      <c r="S3808" s="8">
        <f>Table3[[#This Row],[Harga]]*Table3[[#This Row],[Quantity]]</f>
        <v>147000</v>
      </c>
      <c r="T3808">
        <v>0.2</v>
      </c>
      <c r="U3808" s="8">
        <f>Table3[[#This Row],[Discount]]*Table3[[#This Row],[Revenue]]</f>
        <v>29400</v>
      </c>
      <c r="V3808" s="8">
        <f>Table3[[#This Row],[Revenue]]-Table3[[#This Row],[Total Discount]]</f>
        <v>117600</v>
      </c>
    </row>
    <row r="3809" spans="1:22" x14ac:dyDescent="0.35">
      <c r="A3809">
        <v>3805</v>
      </c>
      <c r="B3809" t="s">
        <v>7880</v>
      </c>
      <c r="C3809" s="5">
        <v>42004</v>
      </c>
      <c r="D3809" s="6">
        <v>2014</v>
      </c>
      <c r="E3809" s="5" t="s">
        <v>66</v>
      </c>
      <c r="F3809" s="7">
        <v>31</v>
      </c>
      <c r="G3809" t="s">
        <v>116</v>
      </c>
      <c r="H3809" t="s">
        <v>25</v>
      </c>
      <c r="I3809" t="s">
        <v>2327</v>
      </c>
      <c r="J3809" t="s">
        <v>75</v>
      </c>
      <c r="K3809" t="s">
        <v>28</v>
      </c>
      <c r="L3809">
        <v>2908</v>
      </c>
      <c r="M3809" t="s">
        <v>5727</v>
      </c>
      <c r="N3809" t="s">
        <v>40</v>
      </c>
      <c r="O3809" t="s">
        <v>63</v>
      </c>
      <c r="P3809" t="s">
        <v>5728</v>
      </c>
      <c r="Q3809" s="8">
        <v>441000</v>
      </c>
      <c r="R3809">
        <v>4</v>
      </c>
      <c r="S3809" s="8">
        <f>Table3[[#This Row],[Harga]]*Table3[[#This Row],[Quantity]]</f>
        <v>1764000</v>
      </c>
      <c r="T3809">
        <v>0</v>
      </c>
      <c r="U3809" s="8">
        <f>Table3[[#This Row],[Discount]]*Table3[[#This Row],[Revenue]]</f>
        <v>0</v>
      </c>
      <c r="V3809" s="8">
        <f>Table3[[#This Row],[Revenue]]-Table3[[#This Row],[Total Discount]]</f>
        <v>1764000</v>
      </c>
    </row>
    <row r="3810" spans="1:22" x14ac:dyDescent="0.35">
      <c r="A3810">
        <v>3806</v>
      </c>
      <c r="B3810" t="s">
        <v>7881</v>
      </c>
      <c r="C3810" s="5">
        <v>42122</v>
      </c>
      <c r="D3810" s="6">
        <v>2015</v>
      </c>
      <c r="E3810" s="5" t="s">
        <v>58</v>
      </c>
      <c r="F3810" s="7">
        <v>28</v>
      </c>
      <c r="G3810" t="s">
        <v>35</v>
      </c>
      <c r="H3810" t="s">
        <v>25</v>
      </c>
      <c r="I3810" t="s">
        <v>844</v>
      </c>
      <c r="J3810" t="s">
        <v>75</v>
      </c>
      <c r="K3810" t="s">
        <v>61</v>
      </c>
      <c r="L3810">
        <v>48640</v>
      </c>
      <c r="M3810" t="s">
        <v>4298</v>
      </c>
      <c r="N3810" t="s">
        <v>40</v>
      </c>
      <c r="O3810" t="s">
        <v>78</v>
      </c>
      <c r="P3810" t="s">
        <v>4299</v>
      </c>
      <c r="Q3810" s="8">
        <v>208000</v>
      </c>
      <c r="R3810">
        <v>1</v>
      </c>
      <c r="S3810" s="8">
        <f>Table3[[#This Row],[Harga]]*Table3[[#This Row],[Quantity]]</f>
        <v>208000</v>
      </c>
      <c r="T3810">
        <v>0.1</v>
      </c>
      <c r="U3810" s="8">
        <f>Table3[[#This Row],[Discount]]*Table3[[#This Row],[Revenue]]</f>
        <v>20800</v>
      </c>
      <c r="V3810" s="8">
        <f>Table3[[#This Row],[Revenue]]-Table3[[#This Row],[Total Discount]]</f>
        <v>187200</v>
      </c>
    </row>
    <row r="3811" spans="1:22" x14ac:dyDescent="0.35">
      <c r="A3811">
        <v>3807</v>
      </c>
      <c r="B3811" t="s">
        <v>7882</v>
      </c>
      <c r="C3811" s="5">
        <v>42049</v>
      </c>
      <c r="D3811" s="6">
        <v>2015</v>
      </c>
      <c r="E3811" s="5" t="s">
        <v>344</v>
      </c>
      <c r="F3811" s="7">
        <v>14</v>
      </c>
      <c r="G3811" t="s">
        <v>35</v>
      </c>
      <c r="H3811" t="s">
        <v>105</v>
      </c>
      <c r="I3811" t="s">
        <v>395</v>
      </c>
      <c r="J3811" t="s">
        <v>27</v>
      </c>
      <c r="K3811" t="s">
        <v>193</v>
      </c>
      <c r="L3811">
        <v>14609</v>
      </c>
      <c r="M3811" t="s">
        <v>7562</v>
      </c>
      <c r="N3811" t="s">
        <v>40</v>
      </c>
      <c r="O3811" t="s">
        <v>71</v>
      </c>
      <c r="P3811" t="s">
        <v>7563</v>
      </c>
      <c r="Q3811" s="8">
        <v>3000</v>
      </c>
      <c r="R3811">
        <v>9</v>
      </c>
      <c r="S3811" s="8">
        <f>Table3[[#This Row],[Harga]]*Table3[[#This Row],[Quantity]]</f>
        <v>27000</v>
      </c>
      <c r="T3811">
        <v>0.2</v>
      </c>
      <c r="U3811" s="8">
        <f>Table3[[#This Row],[Discount]]*Table3[[#This Row],[Revenue]]</f>
        <v>5400</v>
      </c>
      <c r="V3811" s="8">
        <f>Table3[[#This Row],[Revenue]]-Table3[[#This Row],[Total Discount]]</f>
        <v>21600</v>
      </c>
    </row>
    <row r="3812" spans="1:22" x14ac:dyDescent="0.35">
      <c r="A3812">
        <v>3808</v>
      </c>
      <c r="B3812" t="s">
        <v>7883</v>
      </c>
      <c r="C3812" s="5">
        <v>42699</v>
      </c>
      <c r="D3812" s="6">
        <v>2016</v>
      </c>
      <c r="E3812" s="5" t="s">
        <v>23</v>
      </c>
      <c r="F3812" s="7">
        <v>25</v>
      </c>
      <c r="G3812" t="s">
        <v>51</v>
      </c>
      <c r="H3812" t="s">
        <v>25</v>
      </c>
      <c r="I3812" t="s">
        <v>867</v>
      </c>
      <c r="J3812" t="s">
        <v>37</v>
      </c>
      <c r="K3812" t="s">
        <v>193</v>
      </c>
      <c r="L3812">
        <v>49201</v>
      </c>
      <c r="M3812" t="s">
        <v>1378</v>
      </c>
      <c r="N3812" t="s">
        <v>30</v>
      </c>
      <c r="O3812" t="s">
        <v>48</v>
      </c>
      <c r="P3812" t="s">
        <v>1379</v>
      </c>
      <c r="Q3812" s="8">
        <v>384000</v>
      </c>
      <c r="R3812">
        <v>9</v>
      </c>
      <c r="S3812" s="8">
        <f>Table3[[#This Row],[Harga]]*Table3[[#This Row],[Quantity]]</f>
        <v>3456000</v>
      </c>
      <c r="T3812">
        <v>0</v>
      </c>
      <c r="U3812" s="8">
        <f>Table3[[#This Row],[Discount]]*Table3[[#This Row],[Revenue]]</f>
        <v>0</v>
      </c>
      <c r="V3812" s="8">
        <f>Table3[[#This Row],[Revenue]]-Table3[[#This Row],[Total Discount]]</f>
        <v>3456000</v>
      </c>
    </row>
    <row r="3813" spans="1:22" x14ac:dyDescent="0.35">
      <c r="A3813">
        <v>3809</v>
      </c>
      <c r="B3813" t="s">
        <v>7884</v>
      </c>
      <c r="C3813" s="5">
        <v>42931</v>
      </c>
      <c r="D3813" s="6">
        <v>2017</v>
      </c>
      <c r="E3813" s="5" t="s">
        <v>104</v>
      </c>
      <c r="F3813" s="7">
        <v>15</v>
      </c>
      <c r="G3813" t="s">
        <v>67</v>
      </c>
      <c r="H3813" t="s">
        <v>25</v>
      </c>
      <c r="I3813" t="s">
        <v>3501</v>
      </c>
      <c r="J3813" t="s">
        <v>37</v>
      </c>
      <c r="K3813" t="s">
        <v>218</v>
      </c>
      <c r="L3813">
        <v>23434</v>
      </c>
      <c r="M3813" t="s">
        <v>1913</v>
      </c>
      <c r="N3813" t="s">
        <v>40</v>
      </c>
      <c r="O3813" t="s">
        <v>78</v>
      </c>
      <c r="P3813" t="s">
        <v>1914</v>
      </c>
      <c r="Q3813" s="8">
        <v>120000</v>
      </c>
      <c r="R3813">
        <v>3</v>
      </c>
      <c r="S3813" s="8">
        <f>Table3[[#This Row],[Harga]]*Table3[[#This Row],[Quantity]]</f>
        <v>360000</v>
      </c>
      <c r="T3813">
        <v>0</v>
      </c>
      <c r="U3813" s="8">
        <f>Table3[[#This Row],[Discount]]*Table3[[#This Row],[Revenue]]</f>
        <v>0</v>
      </c>
      <c r="V3813" s="8">
        <f>Table3[[#This Row],[Revenue]]-Table3[[#This Row],[Total Discount]]</f>
        <v>360000</v>
      </c>
    </row>
    <row r="3814" spans="1:22" x14ac:dyDescent="0.35">
      <c r="A3814">
        <v>3810</v>
      </c>
      <c r="B3814" t="s">
        <v>7885</v>
      </c>
      <c r="C3814" s="5">
        <v>42002</v>
      </c>
      <c r="D3814" s="6">
        <v>2014</v>
      </c>
      <c r="E3814" s="5" t="s">
        <v>66</v>
      </c>
      <c r="F3814" s="7">
        <v>29</v>
      </c>
      <c r="G3814" t="s">
        <v>67</v>
      </c>
      <c r="H3814" t="s">
        <v>131</v>
      </c>
      <c r="I3814" t="s">
        <v>2508</v>
      </c>
      <c r="J3814" t="s">
        <v>27</v>
      </c>
      <c r="K3814" t="s">
        <v>329</v>
      </c>
      <c r="L3814">
        <v>94513</v>
      </c>
      <c r="M3814" t="s">
        <v>940</v>
      </c>
      <c r="N3814" t="s">
        <v>40</v>
      </c>
      <c r="O3814" t="s">
        <v>41</v>
      </c>
      <c r="P3814" t="s">
        <v>941</v>
      </c>
      <c r="Q3814" s="8">
        <v>30000</v>
      </c>
      <c r="R3814">
        <v>6</v>
      </c>
      <c r="S3814" s="8">
        <f>Table3[[#This Row],[Harga]]*Table3[[#This Row],[Quantity]]</f>
        <v>180000</v>
      </c>
      <c r="T3814">
        <v>0</v>
      </c>
      <c r="U3814" s="8">
        <f>Table3[[#This Row],[Discount]]*Table3[[#This Row],[Revenue]]</f>
        <v>0</v>
      </c>
      <c r="V3814" s="8">
        <f>Table3[[#This Row],[Revenue]]-Table3[[#This Row],[Total Discount]]</f>
        <v>180000</v>
      </c>
    </row>
    <row r="3815" spans="1:22" x14ac:dyDescent="0.35">
      <c r="A3815">
        <v>3811</v>
      </c>
      <c r="B3815" t="s">
        <v>7886</v>
      </c>
      <c r="C3815" s="5">
        <v>42451</v>
      </c>
      <c r="D3815" s="6">
        <v>2016</v>
      </c>
      <c r="E3815" s="5" t="s">
        <v>159</v>
      </c>
      <c r="F3815" s="7">
        <v>22</v>
      </c>
      <c r="G3815" t="s">
        <v>67</v>
      </c>
      <c r="H3815" t="s">
        <v>25</v>
      </c>
      <c r="I3815" t="s">
        <v>2675</v>
      </c>
      <c r="J3815" t="s">
        <v>27</v>
      </c>
      <c r="K3815" t="s">
        <v>274</v>
      </c>
      <c r="L3815">
        <v>98103</v>
      </c>
      <c r="M3815" t="s">
        <v>7887</v>
      </c>
      <c r="N3815" t="s">
        <v>30</v>
      </c>
      <c r="O3815" t="s">
        <v>108</v>
      </c>
      <c r="P3815" t="s">
        <v>7888</v>
      </c>
      <c r="Q3815" s="8">
        <v>168000</v>
      </c>
      <c r="R3815">
        <v>7</v>
      </c>
      <c r="S3815" s="8">
        <f>Table3[[#This Row],[Harga]]*Table3[[#This Row],[Quantity]]</f>
        <v>1176000</v>
      </c>
      <c r="T3815">
        <v>0.2</v>
      </c>
      <c r="U3815" s="8">
        <f>Table3[[#This Row],[Discount]]*Table3[[#This Row],[Revenue]]</f>
        <v>235200</v>
      </c>
      <c r="V3815" s="8">
        <f>Table3[[#This Row],[Revenue]]-Table3[[#This Row],[Total Discount]]</f>
        <v>940800</v>
      </c>
    </row>
    <row r="3816" spans="1:22" x14ac:dyDescent="0.35">
      <c r="A3816">
        <v>3812</v>
      </c>
      <c r="B3816" t="s">
        <v>7889</v>
      </c>
      <c r="C3816" s="5">
        <v>42918</v>
      </c>
      <c r="D3816" s="6">
        <v>2017</v>
      </c>
      <c r="E3816" s="5" t="s">
        <v>104</v>
      </c>
      <c r="F3816" s="7">
        <v>2</v>
      </c>
      <c r="G3816" t="s">
        <v>35</v>
      </c>
      <c r="H3816" t="s">
        <v>25</v>
      </c>
      <c r="I3816" t="s">
        <v>3243</v>
      </c>
      <c r="J3816" t="s">
        <v>75</v>
      </c>
      <c r="K3816" t="s">
        <v>82</v>
      </c>
      <c r="L3816">
        <v>77036</v>
      </c>
      <c r="M3816" t="s">
        <v>2600</v>
      </c>
      <c r="N3816" t="s">
        <v>40</v>
      </c>
      <c r="O3816" t="s">
        <v>63</v>
      </c>
      <c r="P3816" t="s">
        <v>2601</v>
      </c>
      <c r="Q3816" s="8">
        <v>123000</v>
      </c>
      <c r="R3816">
        <v>5</v>
      </c>
      <c r="S3816" s="8">
        <f>Table3[[#This Row],[Harga]]*Table3[[#This Row],[Quantity]]</f>
        <v>615000</v>
      </c>
      <c r="T3816">
        <v>0.2</v>
      </c>
      <c r="U3816" s="8">
        <f>Table3[[#This Row],[Discount]]*Table3[[#This Row],[Revenue]]</f>
        <v>123000</v>
      </c>
      <c r="V3816" s="8">
        <f>Table3[[#This Row],[Revenue]]-Table3[[#This Row],[Total Discount]]</f>
        <v>492000</v>
      </c>
    </row>
    <row r="3817" spans="1:22" x14ac:dyDescent="0.35">
      <c r="A3817">
        <v>3813</v>
      </c>
      <c r="B3817" t="s">
        <v>7890</v>
      </c>
      <c r="C3817" s="5">
        <v>43083</v>
      </c>
      <c r="D3817" s="6">
        <v>2017</v>
      </c>
      <c r="E3817" s="5" t="s">
        <v>66</v>
      </c>
      <c r="F3817" s="7">
        <v>14</v>
      </c>
      <c r="G3817" t="s">
        <v>51</v>
      </c>
      <c r="H3817" t="s">
        <v>25</v>
      </c>
      <c r="I3817" t="s">
        <v>2071</v>
      </c>
      <c r="J3817" t="s">
        <v>75</v>
      </c>
      <c r="K3817" t="s">
        <v>141</v>
      </c>
      <c r="L3817">
        <v>1841</v>
      </c>
      <c r="M3817" t="s">
        <v>6622</v>
      </c>
      <c r="N3817" t="s">
        <v>135</v>
      </c>
      <c r="O3817" t="s">
        <v>989</v>
      </c>
      <c r="P3817" t="s">
        <v>6623</v>
      </c>
      <c r="Q3817" s="8">
        <v>600000</v>
      </c>
      <c r="R3817">
        <v>2</v>
      </c>
      <c r="S3817" s="8">
        <f>Table3[[#This Row],[Harga]]*Table3[[#This Row],[Quantity]]</f>
        <v>1200000</v>
      </c>
      <c r="T3817">
        <v>0</v>
      </c>
      <c r="U3817" s="8">
        <f>Table3[[#This Row],[Discount]]*Table3[[#This Row],[Revenue]]</f>
        <v>0</v>
      </c>
      <c r="V3817" s="8">
        <f>Table3[[#This Row],[Revenue]]-Table3[[#This Row],[Total Discount]]</f>
        <v>1200000</v>
      </c>
    </row>
    <row r="3818" spans="1:22" x14ac:dyDescent="0.35">
      <c r="A3818">
        <v>3814</v>
      </c>
      <c r="B3818" t="s">
        <v>7891</v>
      </c>
      <c r="C3818" s="5">
        <v>42608</v>
      </c>
      <c r="D3818" s="6">
        <v>2016</v>
      </c>
      <c r="E3818" s="5" t="s">
        <v>93</v>
      </c>
      <c r="F3818" s="7">
        <v>26</v>
      </c>
      <c r="G3818" t="s">
        <v>35</v>
      </c>
      <c r="H3818" t="s">
        <v>139</v>
      </c>
      <c r="I3818" t="s">
        <v>60</v>
      </c>
      <c r="J3818" t="s">
        <v>27</v>
      </c>
      <c r="K3818" t="s">
        <v>89</v>
      </c>
      <c r="L3818">
        <v>48234</v>
      </c>
      <c r="M3818" t="s">
        <v>1932</v>
      </c>
      <c r="N3818" t="s">
        <v>40</v>
      </c>
      <c r="O3818" t="s">
        <v>63</v>
      </c>
      <c r="P3818" t="s">
        <v>1933</v>
      </c>
      <c r="Q3818" s="8">
        <v>29000</v>
      </c>
      <c r="R3818">
        <v>2</v>
      </c>
      <c r="S3818" s="8">
        <f>Table3[[#This Row],[Harga]]*Table3[[#This Row],[Quantity]]</f>
        <v>58000</v>
      </c>
      <c r="T3818">
        <v>0</v>
      </c>
      <c r="U3818" s="8">
        <f>Table3[[#This Row],[Discount]]*Table3[[#This Row],[Revenue]]</f>
        <v>0</v>
      </c>
      <c r="V3818" s="8">
        <f>Table3[[#This Row],[Revenue]]-Table3[[#This Row],[Total Discount]]</f>
        <v>58000</v>
      </c>
    </row>
    <row r="3819" spans="1:22" x14ac:dyDescent="0.35">
      <c r="A3819">
        <v>3815</v>
      </c>
      <c r="B3819" t="s">
        <v>7892</v>
      </c>
      <c r="C3819" s="5">
        <v>43023</v>
      </c>
      <c r="D3819" s="6">
        <v>2017</v>
      </c>
      <c r="E3819" s="5" t="s">
        <v>44</v>
      </c>
      <c r="F3819" s="7">
        <v>15</v>
      </c>
      <c r="G3819" t="s">
        <v>51</v>
      </c>
      <c r="H3819" t="s">
        <v>139</v>
      </c>
      <c r="I3819" t="s">
        <v>2350</v>
      </c>
      <c r="J3819" t="s">
        <v>37</v>
      </c>
      <c r="K3819" t="s">
        <v>82</v>
      </c>
      <c r="L3819">
        <v>84057</v>
      </c>
      <c r="M3819" t="s">
        <v>7893</v>
      </c>
      <c r="N3819" t="s">
        <v>40</v>
      </c>
      <c r="O3819" t="s">
        <v>96</v>
      </c>
      <c r="P3819" t="s">
        <v>7894</v>
      </c>
      <c r="Q3819" s="8">
        <v>12000</v>
      </c>
      <c r="R3819">
        <v>2</v>
      </c>
      <c r="S3819" s="8">
        <f>Table3[[#This Row],[Harga]]*Table3[[#This Row],[Quantity]]</f>
        <v>24000</v>
      </c>
      <c r="T3819">
        <v>0</v>
      </c>
      <c r="U3819" s="8">
        <f>Table3[[#This Row],[Discount]]*Table3[[#This Row],[Revenue]]</f>
        <v>0</v>
      </c>
      <c r="V3819" s="8">
        <f>Table3[[#This Row],[Revenue]]-Table3[[#This Row],[Total Discount]]</f>
        <v>24000</v>
      </c>
    </row>
    <row r="3820" spans="1:22" x14ac:dyDescent="0.35">
      <c r="A3820">
        <v>3816</v>
      </c>
      <c r="B3820" t="s">
        <v>7895</v>
      </c>
      <c r="C3820" s="5">
        <v>41937</v>
      </c>
      <c r="D3820" s="6">
        <v>2014</v>
      </c>
      <c r="E3820" s="5" t="s">
        <v>44</v>
      </c>
      <c r="F3820" s="7">
        <v>25</v>
      </c>
      <c r="G3820" t="s">
        <v>51</v>
      </c>
      <c r="H3820" t="s">
        <v>25</v>
      </c>
      <c r="I3820" t="s">
        <v>4571</v>
      </c>
      <c r="J3820" t="s">
        <v>27</v>
      </c>
      <c r="K3820" t="s">
        <v>38</v>
      </c>
      <c r="L3820">
        <v>19120</v>
      </c>
      <c r="M3820" t="s">
        <v>7896</v>
      </c>
      <c r="N3820" t="s">
        <v>135</v>
      </c>
      <c r="O3820" t="s">
        <v>162</v>
      </c>
      <c r="P3820" t="s">
        <v>7897</v>
      </c>
      <c r="Q3820" s="8">
        <v>41000</v>
      </c>
      <c r="R3820">
        <v>3</v>
      </c>
      <c r="S3820" s="8">
        <f>Table3[[#This Row],[Harga]]*Table3[[#This Row],[Quantity]]</f>
        <v>123000</v>
      </c>
      <c r="T3820">
        <v>0.2</v>
      </c>
      <c r="U3820" s="8">
        <f>Table3[[#This Row],[Discount]]*Table3[[#This Row],[Revenue]]</f>
        <v>24600</v>
      </c>
      <c r="V3820" s="8">
        <f>Table3[[#This Row],[Revenue]]-Table3[[#This Row],[Total Discount]]</f>
        <v>98400</v>
      </c>
    </row>
    <row r="3821" spans="1:22" x14ac:dyDescent="0.35">
      <c r="A3821">
        <v>3817</v>
      </c>
      <c r="B3821" t="s">
        <v>7898</v>
      </c>
      <c r="C3821" s="5">
        <v>42096</v>
      </c>
      <c r="D3821" s="6">
        <v>2015</v>
      </c>
      <c r="E3821" s="5" t="s">
        <v>58</v>
      </c>
      <c r="F3821" s="7">
        <v>2</v>
      </c>
      <c r="G3821" t="s">
        <v>67</v>
      </c>
      <c r="H3821" t="s">
        <v>25</v>
      </c>
      <c r="I3821" t="s">
        <v>683</v>
      </c>
      <c r="J3821" t="s">
        <v>27</v>
      </c>
      <c r="K3821" t="s">
        <v>100</v>
      </c>
      <c r="L3821">
        <v>85204</v>
      </c>
      <c r="M3821" t="s">
        <v>7027</v>
      </c>
      <c r="N3821" t="s">
        <v>135</v>
      </c>
      <c r="O3821" t="s">
        <v>136</v>
      </c>
      <c r="P3821" t="s">
        <v>7028</v>
      </c>
      <c r="Q3821" s="8">
        <v>88000</v>
      </c>
      <c r="R3821">
        <v>5</v>
      </c>
      <c r="S3821" s="8">
        <f>Table3[[#This Row],[Harga]]*Table3[[#This Row],[Quantity]]</f>
        <v>440000</v>
      </c>
      <c r="T3821">
        <v>0.2</v>
      </c>
      <c r="U3821" s="8">
        <f>Table3[[#This Row],[Discount]]*Table3[[#This Row],[Revenue]]</f>
        <v>88000</v>
      </c>
      <c r="V3821" s="8">
        <f>Table3[[#This Row],[Revenue]]-Table3[[#This Row],[Total Discount]]</f>
        <v>352000</v>
      </c>
    </row>
    <row r="3822" spans="1:22" x14ac:dyDescent="0.35">
      <c r="A3822">
        <v>3818</v>
      </c>
      <c r="B3822" t="s">
        <v>7899</v>
      </c>
      <c r="C3822" s="5">
        <v>43036</v>
      </c>
      <c r="D3822" s="6">
        <v>2017</v>
      </c>
      <c r="E3822" s="5" t="s">
        <v>44</v>
      </c>
      <c r="F3822" s="7">
        <v>28</v>
      </c>
      <c r="G3822" t="s">
        <v>35</v>
      </c>
      <c r="H3822" t="s">
        <v>139</v>
      </c>
      <c r="I3822" t="s">
        <v>295</v>
      </c>
      <c r="J3822" t="s">
        <v>27</v>
      </c>
      <c r="K3822" t="s">
        <v>519</v>
      </c>
      <c r="L3822">
        <v>28314</v>
      </c>
      <c r="M3822" t="s">
        <v>3963</v>
      </c>
      <c r="N3822" t="s">
        <v>30</v>
      </c>
      <c r="O3822" t="s">
        <v>55</v>
      </c>
      <c r="P3822" t="s">
        <v>3964</v>
      </c>
      <c r="Q3822" s="8">
        <v>228000</v>
      </c>
      <c r="R3822">
        <v>3</v>
      </c>
      <c r="S3822" s="8">
        <f>Table3[[#This Row],[Harga]]*Table3[[#This Row],[Quantity]]</f>
        <v>684000</v>
      </c>
      <c r="T3822">
        <v>0.2</v>
      </c>
      <c r="U3822" s="8">
        <f>Table3[[#This Row],[Discount]]*Table3[[#This Row],[Revenue]]</f>
        <v>136800</v>
      </c>
      <c r="V3822" s="8">
        <f>Table3[[#This Row],[Revenue]]-Table3[[#This Row],[Total Discount]]</f>
        <v>547200</v>
      </c>
    </row>
    <row r="3823" spans="1:22" x14ac:dyDescent="0.35">
      <c r="A3823">
        <v>3819</v>
      </c>
      <c r="B3823" t="s">
        <v>7900</v>
      </c>
      <c r="C3823" s="5">
        <v>41978</v>
      </c>
      <c r="D3823" s="6">
        <v>2014</v>
      </c>
      <c r="E3823" s="5" t="s">
        <v>66</v>
      </c>
      <c r="F3823" s="7">
        <v>5</v>
      </c>
      <c r="G3823" t="s">
        <v>67</v>
      </c>
      <c r="H3823" t="s">
        <v>139</v>
      </c>
      <c r="I3823" t="s">
        <v>510</v>
      </c>
      <c r="J3823" t="s">
        <v>27</v>
      </c>
      <c r="K3823" t="s">
        <v>651</v>
      </c>
      <c r="L3823">
        <v>90032</v>
      </c>
      <c r="M3823" t="s">
        <v>7901</v>
      </c>
      <c r="N3823" t="s">
        <v>40</v>
      </c>
      <c r="O3823" t="s">
        <v>78</v>
      </c>
      <c r="P3823" t="s">
        <v>7902</v>
      </c>
      <c r="Q3823" s="8">
        <v>251000</v>
      </c>
      <c r="R3823">
        <v>6</v>
      </c>
      <c r="S3823" s="8">
        <f>Table3[[#This Row],[Harga]]*Table3[[#This Row],[Quantity]]</f>
        <v>1506000</v>
      </c>
      <c r="T3823">
        <v>0</v>
      </c>
      <c r="U3823" s="8">
        <f>Table3[[#This Row],[Discount]]*Table3[[#This Row],[Revenue]]</f>
        <v>0</v>
      </c>
      <c r="V3823" s="8">
        <f>Table3[[#This Row],[Revenue]]-Table3[[#This Row],[Total Discount]]</f>
        <v>1506000</v>
      </c>
    </row>
    <row r="3824" spans="1:22" x14ac:dyDescent="0.35">
      <c r="A3824">
        <v>3820</v>
      </c>
      <c r="B3824" t="s">
        <v>7903</v>
      </c>
      <c r="C3824" s="5">
        <v>43042</v>
      </c>
      <c r="D3824" s="6">
        <v>2017</v>
      </c>
      <c r="E3824" s="5" t="s">
        <v>23</v>
      </c>
      <c r="F3824" s="7">
        <v>3</v>
      </c>
      <c r="G3824" t="s">
        <v>51</v>
      </c>
      <c r="H3824" t="s">
        <v>25</v>
      </c>
      <c r="I3824" t="s">
        <v>1365</v>
      </c>
      <c r="J3824" t="s">
        <v>27</v>
      </c>
      <c r="K3824" t="s">
        <v>151</v>
      </c>
      <c r="L3824">
        <v>19140</v>
      </c>
      <c r="M3824" t="s">
        <v>7896</v>
      </c>
      <c r="N3824" t="s">
        <v>135</v>
      </c>
      <c r="O3824" t="s">
        <v>162</v>
      </c>
      <c r="P3824" t="s">
        <v>7897</v>
      </c>
      <c r="Q3824" s="8">
        <v>41000</v>
      </c>
      <c r="R3824">
        <v>3</v>
      </c>
      <c r="S3824" s="8">
        <f>Table3[[#This Row],[Harga]]*Table3[[#This Row],[Quantity]]</f>
        <v>123000</v>
      </c>
      <c r="T3824">
        <v>0.2</v>
      </c>
      <c r="U3824" s="8">
        <f>Table3[[#This Row],[Discount]]*Table3[[#This Row],[Revenue]]</f>
        <v>24600</v>
      </c>
      <c r="V3824" s="8">
        <f>Table3[[#This Row],[Revenue]]-Table3[[#This Row],[Total Discount]]</f>
        <v>98400</v>
      </c>
    </row>
    <row r="3825" spans="1:22" x14ac:dyDescent="0.35">
      <c r="A3825">
        <v>3821</v>
      </c>
      <c r="B3825" t="s">
        <v>7904</v>
      </c>
      <c r="C3825" s="5">
        <v>42010</v>
      </c>
      <c r="D3825" s="6">
        <v>2015</v>
      </c>
      <c r="E3825" s="5" t="s">
        <v>115</v>
      </c>
      <c r="F3825" s="7">
        <v>6</v>
      </c>
      <c r="G3825" t="s">
        <v>35</v>
      </c>
      <c r="H3825" t="s">
        <v>25</v>
      </c>
      <c r="I3825" t="s">
        <v>2069</v>
      </c>
      <c r="J3825" t="s">
        <v>37</v>
      </c>
      <c r="K3825" t="s">
        <v>519</v>
      </c>
      <c r="L3825">
        <v>80906</v>
      </c>
      <c r="M3825" t="s">
        <v>7905</v>
      </c>
      <c r="N3825" t="s">
        <v>40</v>
      </c>
      <c r="O3825" t="s">
        <v>63</v>
      </c>
      <c r="P3825" t="s">
        <v>7906</v>
      </c>
      <c r="Q3825" s="8">
        <v>30000</v>
      </c>
      <c r="R3825">
        <v>5</v>
      </c>
      <c r="S3825" s="8">
        <f>Table3[[#This Row],[Harga]]*Table3[[#This Row],[Quantity]]</f>
        <v>150000</v>
      </c>
      <c r="T3825">
        <v>0.2</v>
      </c>
      <c r="U3825" s="8">
        <f>Table3[[#This Row],[Discount]]*Table3[[#This Row],[Revenue]]</f>
        <v>30000</v>
      </c>
      <c r="V3825" s="8">
        <f>Table3[[#This Row],[Revenue]]-Table3[[#This Row],[Total Discount]]</f>
        <v>120000</v>
      </c>
    </row>
    <row r="3826" spans="1:22" x14ac:dyDescent="0.35">
      <c r="A3826">
        <v>3822</v>
      </c>
      <c r="B3826" t="s">
        <v>7907</v>
      </c>
      <c r="C3826" s="5">
        <v>42987</v>
      </c>
      <c r="D3826" s="6">
        <v>2017</v>
      </c>
      <c r="E3826" s="5" t="s">
        <v>111</v>
      </c>
      <c r="F3826" s="7">
        <v>9</v>
      </c>
      <c r="G3826" t="s">
        <v>51</v>
      </c>
      <c r="H3826" t="s">
        <v>139</v>
      </c>
      <c r="I3826" t="s">
        <v>994</v>
      </c>
      <c r="J3826" t="s">
        <v>37</v>
      </c>
      <c r="K3826" t="s">
        <v>369</v>
      </c>
      <c r="L3826">
        <v>90032</v>
      </c>
      <c r="M3826" t="s">
        <v>3190</v>
      </c>
      <c r="N3826" t="s">
        <v>135</v>
      </c>
      <c r="O3826" t="s">
        <v>162</v>
      </c>
      <c r="P3826" t="s">
        <v>3191</v>
      </c>
      <c r="Q3826" s="8">
        <v>200000</v>
      </c>
      <c r="R3826">
        <v>4</v>
      </c>
      <c r="S3826" s="8">
        <f>Table3[[#This Row],[Harga]]*Table3[[#This Row],[Quantity]]</f>
        <v>800000</v>
      </c>
      <c r="T3826">
        <v>0</v>
      </c>
      <c r="U3826" s="8">
        <f>Table3[[#This Row],[Discount]]*Table3[[#This Row],[Revenue]]</f>
        <v>0</v>
      </c>
      <c r="V3826" s="8">
        <f>Table3[[#This Row],[Revenue]]-Table3[[#This Row],[Total Discount]]</f>
        <v>800000</v>
      </c>
    </row>
    <row r="3827" spans="1:22" x14ac:dyDescent="0.35">
      <c r="A3827">
        <v>3823</v>
      </c>
      <c r="B3827" t="s">
        <v>7908</v>
      </c>
      <c r="C3827" s="5">
        <v>42009</v>
      </c>
      <c r="D3827" s="6">
        <v>2015</v>
      </c>
      <c r="E3827" s="5" t="s">
        <v>115</v>
      </c>
      <c r="F3827" s="7">
        <v>5</v>
      </c>
      <c r="G3827" t="s">
        <v>67</v>
      </c>
      <c r="H3827" t="s">
        <v>25</v>
      </c>
      <c r="I3827" t="s">
        <v>2077</v>
      </c>
      <c r="J3827" t="s">
        <v>37</v>
      </c>
      <c r="K3827" t="s">
        <v>69</v>
      </c>
      <c r="L3827">
        <v>10009</v>
      </c>
      <c r="M3827" t="s">
        <v>4953</v>
      </c>
      <c r="N3827" t="s">
        <v>40</v>
      </c>
      <c r="O3827" t="s">
        <v>96</v>
      </c>
      <c r="P3827" t="s">
        <v>4954</v>
      </c>
      <c r="Q3827" s="8">
        <v>112000</v>
      </c>
      <c r="R3827">
        <v>3</v>
      </c>
      <c r="S3827" s="8">
        <f>Table3[[#This Row],[Harga]]*Table3[[#This Row],[Quantity]]</f>
        <v>336000</v>
      </c>
      <c r="T3827">
        <v>0</v>
      </c>
      <c r="U3827" s="8">
        <f>Table3[[#This Row],[Discount]]*Table3[[#This Row],[Revenue]]</f>
        <v>0</v>
      </c>
      <c r="V3827" s="8">
        <f>Table3[[#This Row],[Revenue]]-Table3[[#This Row],[Total Discount]]</f>
        <v>336000</v>
      </c>
    </row>
    <row r="3828" spans="1:22" x14ac:dyDescent="0.35">
      <c r="A3828">
        <v>3824</v>
      </c>
      <c r="B3828" t="s">
        <v>7909</v>
      </c>
      <c r="C3828" s="5">
        <v>42841</v>
      </c>
      <c r="D3828" s="6">
        <v>2017</v>
      </c>
      <c r="E3828" s="5" t="s">
        <v>58</v>
      </c>
      <c r="F3828" s="7">
        <v>16</v>
      </c>
      <c r="G3828" t="s">
        <v>67</v>
      </c>
      <c r="H3828" t="s">
        <v>59</v>
      </c>
      <c r="I3828" t="s">
        <v>1286</v>
      </c>
      <c r="J3828" t="s">
        <v>75</v>
      </c>
      <c r="K3828" t="s">
        <v>248</v>
      </c>
      <c r="L3828">
        <v>94109</v>
      </c>
      <c r="M3828" t="s">
        <v>7910</v>
      </c>
      <c r="N3828" t="s">
        <v>40</v>
      </c>
      <c r="O3828" t="s">
        <v>78</v>
      </c>
      <c r="P3828" t="s">
        <v>7911</v>
      </c>
      <c r="Q3828" s="8">
        <v>41000</v>
      </c>
      <c r="R3828">
        <v>3</v>
      </c>
      <c r="S3828" s="8">
        <f>Table3[[#This Row],[Harga]]*Table3[[#This Row],[Quantity]]</f>
        <v>123000</v>
      </c>
      <c r="T3828">
        <v>0</v>
      </c>
      <c r="U3828" s="8">
        <f>Table3[[#This Row],[Discount]]*Table3[[#This Row],[Revenue]]</f>
        <v>0</v>
      </c>
      <c r="V3828" s="8">
        <f>Table3[[#This Row],[Revenue]]-Table3[[#This Row],[Total Discount]]</f>
        <v>123000</v>
      </c>
    </row>
    <row r="3829" spans="1:22" x14ac:dyDescent="0.35">
      <c r="A3829">
        <v>3825</v>
      </c>
      <c r="B3829" t="s">
        <v>7912</v>
      </c>
      <c r="C3829" s="5">
        <v>42257</v>
      </c>
      <c r="D3829" s="6">
        <v>2015</v>
      </c>
      <c r="E3829" s="5" t="s">
        <v>111</v>
      </c>
      <c r="F3829" s="7">
        <v>10</v>
      </c>
      <c r="G3829" t="s">
        <v>51</v>
      </c>
      <c r="H3829" t="s">
        <v>139</v>
      </c>
      <c r="I3829" t="s">
        <v>5924</v>
      </c>
      <c r="J3829" t="s">
        <v>37</v>
      </c>
      <c r="K3829" t="s">
        <v>76</v>
      </c>
      <c r="L3829">
        <v>78745</v>
      </c>
      <c r="M3829" t="s">
        <v>7077</v>
      </c>
      <c r="N3829" t="s">
        <v>30</v>
      </c>
      <c r="O3829" t="s">
        <v>108</v>
      </c>
      <c r="P3829" t="s">
        <v>7078</v>
      </c>
      <c r="Q3829" s="8">
        <v>900000</v>
      </c>
      <c r="R3829">
        <v>1</v>
      </c>
      <c r="S3829" s="8">
        <f>Table3[[#This Row],[Harga]]*Table3[[#This Row],[Quantity]]</f>
        <v>900000</v>
      </c>
      <c r="T3829">
        <v>0.3</v>
      </c>
      <c r="U3829" s="8">
        <f>Table3[[#This Row],[Discount]]*Table3[[#This Row],[Revenue]]</f>
        <v>270000</v>
      </c>
      <c r="V3829" s="8">
        <f>Table3[[#This Row],[Revenue]]-Table3[[#This Row],[Total Discount]]</f>
        <v>630000</v>
      </c>
    </row>
    <row r="3830" spans="1:22" x14ac:dyDescent="0.35">
      <c r="A3830">
        <v>3826</v>
      </c>
      <c r="B3830" t="s">
        <v>7913</v>
      </c>
      <c r="C3830" s="5">
        <v>42638</v>
      </c>
      <c r="D3830" s="6">
        <v>2016</v>
      </c>
      <c r="E3830" s="5" t="s">
        <v>111</v>
      </c>
      <c r="F3830" s="7">
        <v>25</v>
      </c>
      <c r="G3830" t="s">
        <v>51</v>
      </c>
      <c r="H3830" t="s">
        <v>105</v>
      </c>
      <c r="I3830" t="s">
        <v>4606</v>
      </c>
      <c r="J3830" t="s">
        <v>27</v>
      </c>
      <c r="K3830" t="s">
        <v>227</v>
      </c>
      <c r="L3830">
        <v>44105</v>
      </c>
      <c r="M3830" t="s">
        <v>1984</v>
      </c>
      <c r="N3830" t="s">
        <v>40</v>
      </c>
      <c r="O3830" t="s">
        <v>78</v>
      </c>
      <c r="P3830" t="s">
        <v>1985</v>
      </c>
      <c r="Q3830" s="8">
        <v>645000</v>
      </c>
      <c r="R3830">
        <v>1</v>
      </c>
      <c r="S3830" s="8">
        <f>Table3[[#This Row],[Harga]]*Table3[[#This Row],[Quantity]]</f>
        <v>645000</v>
      </c>
      <c r="T3830">
        <v>0.2</v>
      </c>
      <c r="U3830" s="8">
        <f>Table3[[#This Row],[Discount]]*Table3[[#This Row],[Revenue]]</f>
        <v>129000</v>
      </c>
      <c r="V3830" s="8">
        <f>Table3[[#This Row],[Revenue]]-Table3[[#This Row],[Total Discount]]</f>
        <v>516000</v>
      </c>
    </row>
    <row r="3831" spans="1:22" x14ac:dyDescent="0.35">
      <c r="A3831">
        <v>3827</v>
      </c>
      <c r="B3831" t="s">
        <v>7914</v>
      </c>
      <c r="C3831" s="5">
        <v>42079</v>
      </c>
      <c r="D3831" s="6">
        <v>2015</v>
      </c>
      <c r="E3831" s="5" t="s">
        <v>159</v>
      </c>
      <c r="F3831" s="7">
        <v>16</v>
      </c>
      <c r="G3831" t="s">
        <v>67</v>
      </c>
      <c r="H3831" t="s">
        <v>139</v>
      </c>
      <c r="I3831" t="s">
        <v>431</v>
      </c>
      <c r="J3831" t="s">
        <v>75</v>
      </c>
      <c r="K3831" t="s">
        <v>82</v>
      </c>
      <c r="L3831">
        <v>10009</v>
      </c>
      <c r="M3831" t="s">
        <v>7893</v>
      </c>
      <c r="N3831" t="s">
        <v>40</v>
      </c>
      <c r="O3831" t="s">
        <v>96</v>
      </c>
      <c r="P3831" t="s">
        <v>7894</v>
      </c>
      <c r="Q3831" s="8">
        <v>12000</v>
      </c>
      <c r="R3831">
        <v>3</v>
      </c>
      <c r="S3831" s="8">
        <f>Table3[[#This Row],[Harga]]*Table3[[#This Row],[Quantity]]</f>
        <v>36000</v>
      </c>
      <c r="T3831">
        <v>0</v>
      </c>
      <c r="U3831" s="8">
        <f>Table3[[#This Row],[Discount]]*Table3[[#This Row],[Revenue]]</f>
        <v>0</v>
      </c>
      <c r="V3831" s="8">
        <f>Table3[[#This Row],[Revenue]]-Table3[[#This Row],[Total Discount]]</f>
        <v>36000</v>
      </c>
    </row>
    <row r="3832" spans="1:22" x14ac:dyDescent="0.35">
      <c r="A3832">
        <v>3828</v>
      </c>
      <c r="B3832" t="s">
        <v>7915</v>
      </c>
      <c r="C3832" s="5">
        <v>42700</v>
      </c>
      <c r="D3832" s="6">
        <v>2016</v>
      </c>
      <c r="E3832" s="5" t="s">
        <v>23</v>
      </c>
      <c r="F3832" s="7">
        <v>26</v>
      </c>
      <c r="G3832" t="s">
        <v>67</v>
      </c>
      <c r="H3832" t="s">
        <v>25</v>
      </c>
      <c r="I3832" t="s">
        <v>4025</v>
      </c>
      <c r="J3832" t="s">
        <v>27</v>
      </c>
      <c r="K3832" t="s">
        <v>253</v>
      </c>
      <c r="L3832">
        <v>79907</v>
      </c>
      <c r="M3832" t="s">
        <v>1869</v>
      </c>
      <c r="N3832" t="s">
        <v>40</v>
      </c>
      <c r="O3832" t="s">
        <v>96</v>
      </c>
      <c r="P3832" t="s">
        <v>1870</v>
      </c>
      <c r="Q3832" s="8">
        <v>12000</v>
      </c>
      <c r="R3832">
        <v>4</v>
      </c>
      <c r="S3832" s="8">
        <f>Table3[[#This Row],[Harga]]*Table3[[#This Row],[Quantity]]</f>
        <v>48000</v>
      </c>
      <c r="T3832">
        <v>0.2</v>
      </c>
      <c r="U3832" s="8">
        <f>Table3[[#This Row],[Discount]]*Table3[[#This Row],[Revenue]]</f>
        <v>9600</v>
      </c>
      <c r="V3832" s="8">
        <f>Table3[[#This Row],[Revenue]]-Table3[[#This Row],[Total Discount]]</f>
        <v>38400</v>
      </c>
    </row>
    <row r="3833" spans="1:22" x14ac:dyDescent="0.35">
      <c r="A3833">
        <v>3829</v>
      </c>
      <c r="B3833" t="s">
        <v>7916</v>
      </c>
      <c r="C3833" s="5">
        <v>42639</v>
      </c>
      <c r="D3833" s="6">
        <v>2016</v>
      </c>
      <c r="E3833" s="5" t="s">
        <v>111</v>
      </c>
      <c r="F3833" s="7">
        <v>26</v>
      </c>
      <c r="G3833" t="s">
        <v>51</v>
      </c>
      <c r="H3833" t="s">
        <v>25</v>
      </c>
      <c r="I3833" t="s">
        <v>902</v>
      </c>
      <c r="J3833" t="s">
        <v>75</v>
      </c>
      <c r="K3833" t="s">
        <v>133</v>
      </c>
      <c r="L3833">
        <v>32303</v>
      </c>
      <c r="M3833" t="s">
        <v>7917</v>
      </c>
      <c r="N3833" t="s">
        <v>135</v>
      </c>
      <c r="O3833" t="s">
        <v>162</v>
      </c>
      <c r="P3833" t="s">
        <v>7918</v>
      </c>
      <c r="Q3833" s="8">
        <v>432000</v>
      </c>
      <c r="R3833">
        <v>3</v>
      </c>
      <c r="S3833" s="8">
        <f>Table3[[#This Row],[Harga]]*Table3[[#This Row],[Quantity]]</f>
        <v>1296000</v>
      </c>
      <c r="T3833">
        <v>0.2</v>
      </c>
      <c r="U3833" s="8">
        <f>Table3[[#This Row],[Discount]]*Table3[[#This Row],[Revenue]]</f>
        <v>259200</v>
      </c>
      <c r="V3833" s="8">
        <f>Table3[[#This Row],[Revenue]]-Table3[[#This Row],[Total Discount]]</f>
        <v>1036800</v>
      </c>
    </row>
    <row r="3834" spans="1:22" x14ac:dyDescent="0.35">
      <c r="A3834">
        <v>3830</v>
      </c>
      <c r="B3834" t="s">
        <v>7919</v>
      </c>
      <c r="C3834" s="5">
        <v>42899</v>
      </c>
      <c r="D3834" s="6">
        <v>2017</v>
      </c>
      <c r="E3834" s="5" t="s">
        <v>34</v>
      </c>
      <c r="F3834" s="7">
        <v>13</v>
      </c>
      <c r="G3834" t="s">
        <v>67</v>
      </c>
      <c r="H3834" t="s">
        <v>25</v>
      </c>
      <c r="I3834" t="s">
        <v>377</v>
      </c>
      <c r="J3834" t="s">
        <v>75</v>
      </c>
      <c r="K3834" t="s">
        <v>651</v>
      </c>
      <c r="L3834">
        <v>98103</v>
      </c>
      <c r="M3834" t="s">
        <v>4532</v>
      </c>
      <c r="N3834" t="s">
        <v>30</v>
      </c>
      <c r="O3834" t="s">
        <v>108</v>
      </c>
      <c r="P3834" t="s">
        <v>4533</v>
      </c>
      <c r="Q3834" s="8">
        <v>319000</v>
      </c>
      <c r="R3834">
        <v>4</v>
      </c>
      <c r="S3834" s="8">
        <f>Table3[[#This Row],[Harga]]*Table3[[#This Row],[Quantity]]</f>
        <v>1276000</v>
      </c>
      <c r="T3834">
        <v>0.2</v>
      </c>
      <c r="U3834" s="8">
        <f>Table3[[#This Row],[Discount]]*Table3[[#This Row],[Revenue]]</f>
        <v>255200</v>
      </c>
      <c r="V3834" s="8">
        <f>Table3[[#This Row],[Revenue]]-Table3[[#This Row],[Total Discount]]</f>
        <v>1020800</v>
      </c>
    </row>
    <row r="3835" spans="1:22" x14ac:dyDescent="0.35">
      <c r="A3835">
        <v>3831</v>
      </c>
      <c r="B3835" t="s">
        <v>7920</v>
      </c>
      <c r="C3835" s="5">
        <v>42996</v>
      </c>
      <c r="D3835" s="6">
        <v>2017</v>
      </c>
      <c r="E3835" s="5" t="s">
        <v>111</v>
      </c>
      <c r="F3835" s="7">
        <v>18</v>
      </c>
      <c r="G3835" t="s">
        <v>24</v>
      </c>
      <c r="H3835" t="s">
        <v>25</v>
      </c>
      <c r="I3835" t="s">
        <v>299</v>
      </c>
      <c r="J3835" t="s">
        <v>75</v>
      </c>
      <c r="K3835" t="s">
        <v>227</v>
      </c>
      <c r="L3835">
        <v>75220</v>
      </c>
      <c r="M3835" t="s">
        <v>237</v>
      </c>
      <c r="N3835" t="s">
        <v>40</v>
      </c>
      <c r="O3835" t="s">
        <v>143</v>
      </c>
      <c r="P3835" t="s">
        <v>238</v>
      </c>
      <c r="Q3835" s="8">
        <v>201000</v>
      </c>
      <c r="R3835">
        <v>4</v>
      </c>
      <c r="S3835" s="8">
        <f>Table3[[#This Row],[Harga]]*Table3[[#This Row],[Quantity]]</f>
        <v>804000</v>
      </c>
      <c r="T3835">
        <v>0.2</v>
      </c>
      <c r="U3835" s="8">
        <f>Table3[[#This Row],[Discount]]*Table3[[#This Row],[Revenue]]</f>
        <v>160800</v>
      </c>
      <c r="V3835" s="8">
        <f>Table3[[#This Row],[Revenue]]-Table3[[#This Row],[Total Discount]]</f>
        <v>643200</v>
      </c>
    </row>
    <row r="3836" spans="1:22" x14ac:dyDescent="0.35">
      <c r="A3836">
        <v>3832</v>
      </c>
      <c r="B3836" t="s">
        <v>7921</v>
      </c>
      <c r="C3836" s="5">
        <v>42888</v>
      </c>
      <c r="D3836" s="6">
        <v>2017</v>
      </c>
      <c r="E3836" s="5" t="s">
        <v>34</v>
      </c>
      <c r="F3836" s="7">
        <v>2</v>
      </c>
      <c r="G3836" t="s">
        <v>67</v>
      </c>
      <c r="H3836" t="s">
        <v>25</v>
      </c>
      <c r="I3836" t="s">
        <v>2476</v>
      </c>
      <c r="J3836" t="s">
        <v>27</v>
      </c>
      <c r="K3836" t="s">
        <v>76</v>
      </c>
      <c r="L3836">
        <v>77070</v>
      </c>
      <c r="M3836" t="s">
        <v>7876</v>
      </c>
      <c r="N3836" t="s">
        <v>40</v>
      </c>
      <c r="O3836" t="s">
        <v>63</v>
      </c>
      <c r="P3836" t="s">
        <v>7877</v>
      </c>
      <c r="Q3836" s="8">
        <v>41000</v>
      </c>
      <c r="R3836">
        <v>2</v>
      </c>
      <c r="S3836" s="8">
        <f>Table3[[#This Row],[Harga]]*Table3[[#This Row],[Quantity]]</f>
        <v>82000</v>
      </c>
      <c r="T3836">
        <v>0.2</v>
      </c>
      <c r="U3836" s="8">
        <f>Table3[[#This Row],[Discount]]*Table3[[#This Row],[Revenue]]</f>
        <v>16400</v>
      </c>
      <c r="V3836" s="8">
        <f>Table3[[#This Row],[Revenue]]-Table3[[#This Row],[Total Discount]]</f>
        <v>65600</v>
      </c>
    </row>
    <row r="3837" spans="1:22" x14ac:dyDescent="0.35">
      <c r="A3837">
        <v>3833</v>
      </c>
      <c r="B3837" t="s">
        <v>7922</v>
      </c>
      <c r="C3837" s="5">
        <v>42505</v>
      </c>
      <c r="D3837" s="6">
        <v>2016</v>
      </c>
      <c r="E3837" s="5" t="s">
        <v>87</v>
      </c>
      <c r="F3837" s="7">
        <v>15</v>
      </c>
      <c r="G3837" t="s">
        <v>24</v>
      </c>
      <c r="H3837" t="s">
        <v>25</v>
      </c>
      <c r="I3837" t="s">
        <v>2245</v>
      </c>
      <c r="J3837" t="s">
        <v>27</v>
      </c>
      <c r="K3837" t="s">
        <v>283</v>
      </c>
      <c r="L3837">
        <v>45503</v>
      </c>
      <c r="M3837" t="s">
        <v>3887</v>
      </c>
      <c r="N3837" t="s">
        <v>40</v>
      </c>
      <c r="O3837" t="s">
        <v>63</v>
      </c>
      <c r="P3837" t="s">
        <v>3888</v>
      </c>
      <c r="Q3837" s="8">
        <v>20000</v>
      </c>
      <c r="R3837">
        <v>4</v>
      </c>
      <c r="S3837" s="8">
        <f>Table3[[#This Row],[Harga]]*Table3[[#This Row],[Quantity]]</f>
        <v>80000</v>
      </c>
      <c r="T3837">
        <v>0.2</v>
      </c>
      <c r="U3837" s="8">
        <f>Table3[[#This Row],[Discount]]*Table3[[#This Row],[Revenue]]</f>
        <v>16000</v>
      </c>
      <c r="V3837" s="8">
        <f>Table3[[#This Row],[Revenue]]-Table3[[#This Row],[Total Discount]]</f>
        <v>64000</v>
      </c>
    </row>
    <row r="3838" spans="1:22" x14ac:dyDescent="0.35">
      <c r="A3838">
        <v>3834</v>
      </c>
      <c r="B3838" t="s">
        <v>7923</v>
      </c>
      <c r="C3838" s="5">
        <v>42993</v>
      </c>
      <c r="D3838" s="6">
        <v>2017</v>
      </c>
      <c r="E3838" s="5" t="s">
        <v>111</v>
      </c>
      <c r="F3838" s="7">
        <v>15</v>
      </c>
      <c r="G3838" t="s">
        <v>35</v>
      </c>
      <c r="H3838" t="s">
        <v>25</v>
      </c>
      <c r="I3838" t="s">
        <v>2157</v>
      </c>
      <c r="J3838" t="s">
        <v>27</v>
      </c>
      <c r="K3838" t="s">
        <v>100</v>
      </c>
      <c r="L3838">
        <v>98103</v>
      </c>
      <c r="M3838" t="s">
        <v>412</v>
      </c>
      <c r="N3838" t="s">
        <v>40</v>
      </c>
      <c r="O3838" t="s">
        <v>96</v>
      </c>
      <c r="P3838" t="s">
        <v>413</v>
      </c>
      <c r="Q3838" s="8">
        <v>10000</v>
      </c>
      <c r="R3838">
        <v>3</v>
      </c>
      <c r="S3838" s="8">
        <f>Table3[[#This Row],[Harga]]*Table3[[#This Row],[Quantity]]</f>
        <v>30000</v>
      </c>
      <c r="T3838">
        <v>0</v>
      </c>
      <c r="U3838" s="8">
        <f>Table3[[#This Row],[Discount]]*Table3[[#This Row],[Revenue]]</f>
        <v>0</v>
      </c>
      <c r="V3838" s="8">
        <f>Table3[[#This Row],[Revenue]]-Table3[[#This Row],[Total Discount]]</f>
        <v>30000</v>
      </c>
    </row>
    <row r="3839" spans="1:22" x14ac:dyDescent="0.35">
      <c r="A3839">
        <v>3835</v>
      </c>
      <c r="B3839" t="s">
        <v>7924</v>
      </c>
      <c r="C3839" s="5">
        <v>42604</v>
      </c>
      <c r="D3839" s="6">
        <v>2016</v>
      </c>
      <c r="E3839" s="5" t="s">
        <v>93</v>
      </c>
      <c r="F3839" s="7">
        <v>22</v>
      </c>
      <c r="G3839" t="s">
        <v>67</v>
      </c>
      <c r="H3839" t="s">
        <v>25</v>
      </c>
      <c r="I3839" t="s">
        <v>1864</v>
      </c>
      <c r="J3839" t="s">
        <v>37</v>
      </c>
      <c r="K3839" t="s">
        <v>222</v>
      </c>
      <c r="L3839">
        <v>98105</v>
      </c>
      <c r="M3839" t="s">
        <v>6294</v>
      </c>
      <c r="N3839" t="s">
        <v>40</v>
      </c>
      <c r="O3839" t="s">
        <v>63</v>
      </c>
      <c r="P3839" t="s">
        <v>6295</v>
      </c>
      <c r="Q3839" s="8">
        <v>26000</v>
      </c>
      <c r="R3839">
        <v>3</v>
      </c>
      <c r="S3839" s="8">
        <f>Table3[[#This Row],[Harga]]*Table3[[#This Row],[Quantity]]</f>
        <v>78000</v>
      </c>
      <c r="T3839">
        <v>0</v>
      </c>
      <c r="U3839" s="8">
        <f>Table3[[#This Row],[Discount]]*Table3[[#This Row],[Revenue]]</f>
        <v>0</v>
      </c>
      <c r="V3839" s="8">
        <f>Table3[[#This Row],[Revenue]]-Table3[[#This Row],[Total Discount]]</f>
        <v>78000</v>
      </c>
    </row>
    <row r="3840" spans="1:22" x14ac:dyDescent="0.35">
      <c r="A3840">
        <v>3836</v>
      </c>
      <c r="B3840" t="s">
        <v>7925</v>
      </c>
      <c r="C3840" s="5">
        <v>41789</v>
      </c>
      <c r="D3840" s="6">
        <v>2014</v>
      </c>
      <c r="E3840" s="5" t="s">
        <v>87</v>
      </c>
      <c r="F3840" s="7">
        <v>30</v>
      </c>
      <c r="G3840" t="s">
        <v>67</v>
      </c>
      <c r="H3840" t="s">
        <v>25</v>
      </c>
      <c r="I3840" t="s">
        <v>2672</v>
      </c>
      <c r="J3840" t="s">
        <v>27</v>
      </c>
      <c r="K3840" t="s">
        <v>227</v>
      </c>
      <c r="L3840">
        <v>10024</v>
      </c>
      <c r="M3840" t="s">
        <v>2247</v>
      </c>
      <c r="N3840" t="s">
        <v>40</v>
      </c>
      <c r="O3840" t="s">
        <v>71</v>
      </c>
      <c r="P3840" t="s">
        <v>2248</v>
      </c>
      <c r="Q3840" s="8">
        <v>141000</v>
      </c>
      <c r="R3840">
        <v>4</v>
      </c>
      <c r="S3840" s="8">
        <f>Table3[[#This Row],[Harga]]*Table3[[#This Row],[Quantity]]</f>
        <v>564000</v>
      </c>
      <c r="T3840">
        <v>0.2</v>
      </c>
      <c r="U3840" s="8">
        <f>Table3[[#This Row],[Discount]]*Table3[[#This Row],[Revenue]]</f>
        <v>112800</v>
      </c>
      <c r="V3840" s="8">
        <f>Table3[[#This Row],[Revenue]]-Table3[[#This Row],[Total Discount]]</f>
        <v>451200</v>
      </c>
    </row>
    <row r="3841" spans="1:22" x14ac:dyDescent="0.35">
      <c r="A3841">
        <v>3837</v>
      </c>
      <c r="B3841" t="s">
        <v>7926</v>
      </c>
      <c r="C3841" s="5">
        <v>43087</v>
      </c>
      <c r="D3841" s="6">
        <v>2017</v>
      </c>
      <c r="E3841" s="5" t="s">
        <v>66</v>
      </c>
      <c r="F3841" s="7">
        <v>18</v>
      </c>
      <c r="G3841" t="s">
        <v>35</v>
      </c>
      <c r="H3841" t="s">
        <v>25</v>
      </c>
      <c r="I3841" t="s">
        <v>5504</v>
      </c>
      <c r="J3841" t="s">
        <v>27</v>
      </c>
      <c r="K3841" t="s">
        <v>329</v>
      </c>
      <c r="L3841">
        <v>28205</v>
      </c>
      <c r="M3841" t="s">
        <v>2570</v>
      </c>
      <c r="N3841" t="s">
        <v>40</v>
      </c>
      <c r="O3841" t="s">
        <v>96</v>
      </c>
      <c r="P3841" t="s">
        <v>2571</v>
      </c>
      <c r="Q3841" s="8">
        <v>6000</v>
      </c>
      <c r="R3841">
        <v>9</v>
      </c>
      <c r="S3841" s="8">
        <f>Table3[[#This Row],[Harga]]*Table3[[#This Row],[Quantity]]</f>
        <v>54000</v>
      </c>
      <c r="T3841">
        <v>0.2</v>
      </c>
      <c r="U3841" s="8">
        <f>Table3[[#This Row],[Discount]]*Table3[[#This Row],[Revenue]]</f>
        <v>10800</v>
      </c>
      <c r="V3841" s="8">
        <f>Table3[[#This Row],[Revenue]]-Table3[[#This Row],[Total Discount]]</f>
        <v>43200</v>
      </c>
    </row>
    <row r="3842" spans="1:22" x14ac:dyDescent="0.35">
      <c r="A3842">
        <v>3838</v>
      </c>
      <c r="B3842" t="s">
        <v>7927</v>
      </c>
      <c r="C3842" s="5">
        <v>42946</v>
      </c>
      <c r="D3842" s="6">
        <v>2017</v>
      </c>
      <c r="E3842" s="5" t="s">
        <v>104</v>
      </c>
      <c r="F3842" s="7">
        <v>30</v>
      </c>
      <c r="G3842" t="s">
        <v>67</v>
      </c>
      <c r="H3842" t="s">
        <v>25</v>
      </c>
      <c r="I3842" t="s">
        <v>1341</v>
      </c>
      <c r="J3842" t="s">
        <v>27</v>
      </c>
      <c r="K3842" t="s">
        <v>274</v>
      </c>
      <c r="L3842">
        <v>21215</v>
      </c>
      <c r="M3842" t="s">
        <v>7928</v>
      </c>
      <c r="N3842" t="s">
        <v>135</v>
      </c>
      <c r="O3842" t="s">
        <v>136</v>
      </c>
      <c r="P3842" t="s">
        <v>7929</v>
      </c>
      <c r="Q3842" s="8">
        <v>90000</v>
      </c>
      <c r="R3842">
        <v>5</v>
      </c>
      <c r="S3842" s="8">
        <f>Table3[[#This Row],[Harga]]*Table3[[#This Row],[Quantity]]</f>
        <v>450000</v>
      </c>
      <c r="T3842">
        <v>0</v>
      </c>
      <c r="U3842" s="8">
        <f>Table3[[#This Row],[Discount]]*Table3[[#This Row],[Revenue]]</f>
        <v>0</v>
      </c>
      <c r="V3842" s="8">
        <f>Table3[[#This Row],[Revenue]]-Table3[[#This Row],[Total Discount]]</f>
        <v>450000</v>
      </c>
    </row>
    <row r="3843" spans="1:22" x14ac:dyDescent="0.35">
      <c r="A3843">
        <v>3839</v>
      </c>
      <c r="B3843" t="s">
        <v>7930</v>
      </c>
      <c r="C3843" s="5">
        <v>41964</v>
      </c>
      <c r="D3843" s="6">
        <v>2014</v>
      </c>
      <c r="E3843" s="5" t="s">
        <v>23</v>
      </c>
      <c r="F3843" s="7">
        <v>21</v>
      </c>
      <c r="G3843" t="s">
        <v>35</v>
      </c>
      <c r="H3843" t="s">
        <v>139</v>
      </c>
      <c r="I3843" t="s">
        <v>3978</v>
      </c>
      <c r="J3843" t="s">
        <v>75</v>
      </c>
      <c r="K3843" t="s">
        <v>113</v>
      </c>
      <c r="L3843">
        <v>94110</v>
      </c>
      <c r="M3843" t="s">
        <v>2859</v>
      </c>
      <c r="N3843" t="s">
        <v>40</v>
      </c>
      <c r="O3843" t="s">
        <v>63</v>
      </c>
      <c r="P3843" t="s">
        <v>2860</v>
      </c>
      <c r="Q3843" s="8">
        <v>7000</v>
      </c>
      <c r="R3843">
        <v>2</v>
      </c>
      <c r="S3843" s="8">
        <f>Table3[[#This Row],[Harga]]*Table3[[#This Row],[Quantity]]</f>
        <v>14000</v>
      </c>
      <c r="T3843">
        <v>0</v>
      </c>
      <c r="U3843" s="8">
        <f>Table3[[#This Row],[Discount]]*Table3[[#This Row],[Revenue]]</f>
        <v>0</v>
      </c>
      <c r="V3843" s="8">
        <f>Table3[[#This Row],[Revenue]]-Table3[[#This Row],[Total Discount]]</f>
        <v>14000</v>
      </c>
    </row>
    <row r="3844" spans="1:22" x14ac:dyDescent="0.35">
      <c r="A3844">
        <v>3840</v>
      </c>
      <c r="B3844" t="s">
        <v>7931</v>
      </c>
      <c r="C3844" s="5">
        <v>42271</v>
      </c>
      <c r="D3844" s="6">
        <v>2015</v>
      </c>
      <c r="E3844" s="5" t="s">
        <v>111</v>
      </c>
      <c r="F3844" s="7">
        <v>24</v>
      </c>
      <c r="G3844" t="s">
        <v>116</v>
      </c>
      <c r="H3844" t="s">
        <v>139</v>
      </c>
      <c r="I3844" t="s">
        <v>3695</v>
      </c>
      <c r="J3844" t="s">
        <v>27</v>
      </c>
      <c r="K3844" t="s">
        <v>89</v>
      </c>
      <c r="L3844">
        <v>85705</v>
      </c>
      <c r="M3844" t="s">
        <v>7027</v>
      </c>
      <c r="N3844" t="s">
        <v>135</v>
      </c>
      <c r="O3844" t="s">
        <v>136</v>
      </c>
      <c r="P3844" t="s">
        <v>7028</v>
      </c>
      <c r="Q3844" s="8">
        <v>88000</v>
      </c>
      <c r="R3844">
        <v>2</v>
      </c>
      <c r="S3844" s="8">
        <f>Table3[[#This Row],[Harga]]*Table3[[#This Row],[Quantity]]</f>
        <v>176000</v>
      </c>
      <c r="T3844">
        <v>0.2</v>
      </c>
      <c r="U3844" s="8">
        <f>Table3[[#This Row],[Discount]]*Table3[[#This Row],[Revenue]]</f>
        <v>35200</v>
      </c>
      <c r="V3844" s="8">
        <f>Table3[[#This Row],[Revenue]]-Table3[[#This Row],[Total Discount]]</f>
        <v>140800</v>
      </c>
    </row>
    <row r="3845" spans="1:22" x14ac:dyDescent="0.35">
      <c r="A3845">
        <v>3841</v>
      </c>
      <c r="B3845" t="s">
        <v>7932</v>
      </c>
      <c r="C3845" s="5">
        <v>42967</v>
      </c>
      <c r="D3845" s="6">
        <v>2017</v>
      </c>
      <c r="E3845" s="5" t="s">
        <v>93</v>
      </c>
      <c r="F3845" s="7">
        <v>20</v>
      </c>
      <c r="G3845" t="s">
        <v>67</v>
      </c>
      <c r="H3845" t="s">
        <v>25</v>
      </c>
      <c r="I3845" t="s">
        <v>2075</v>
      </c>
      <c r="J3845" t="s">
        <v>27</v>
      </c>
      <c r="K3845" t="s">
        <v>227</v>
      </c>
      <c r="L3845">
        <v>90036</v>
      </c>
      <c r="M3845" t="s">
        <v>2370</v>
      </c>
      <c r="N3845" t="s">
        <v>40</v>
      </c>
      <c r="O3845" t="s">
        <v>63</v>
      </c>
      <c r="P3845" t="s">
        <v>2371</v>
      </c>
      <c r="Q3845" s="8">
        <v>32000</v>
      </c>
      <c r="R3845">
        <v>4</v>
      </c>
      <c r="S3845" s="8">
        <f>Table3[[#This Row],[Harga]]*Table3[[#This Row],[Quantity]]</f>
        <v>128000</v>
      </c>
      <c r="T3845">
        <v>0</v>
      </c>
      <c r="U3845" s="8">
        <f>Table3[[#This Row],[Discount]]*Table3[[#This Row],[Revenue]]</f>
        <v>0</v>
      </c>
      <c r="V3845" s="8">
        <f>Table3[[#This Row],[Revenue]]-Table3[[#This Row],[Total Discount]]</f>
        <v>128000</v>
      </c>
    </row>
    <row r="3846" spans="1:22" x14ac:dyDescent="0.35">
      <c r="A3846">
        <v>3842</v>
      </c>
      <c r="B3846" t="s">
        <v>7933</v>
      </c>
      <c r="C3846" s="5">
        <v>42538</v>
      </c>
      <c r="D3846" s="6">
        <v>2016</v>
      </c>
      <c r="E3846" s="5" t="s">
        <v>34</v>
      </c>
      <c r="F3846" s="7">
        <v>17</v>
      </c>
      <c r="G3846" t="s">
        <v>67</v>
      </c>
      <c r="H3846" t="s">
        <v>25</v>
      </c>
      <c r="I3846" t="s">
        <v>1385</v>
      </c>
      <c r="J3846" t="s">
        <v>37</v>
      </c>
      <c r="K3846" t="s">
        <v>222</v>
      </c>
      <c r="L3846">
        <v>6708</v>
      </c>
      <c r="M3846" t="s">
        <v>3932</v>
      </c>
      <c r="N3846" t="s">
        <v>40</v>
      </c>
      <c r="O3846" t="s">
        <v>71</v>
      </c>
      <c r="P3846" t="s">
        <v>3933</v>
      </c>
      <c r="Q3846" s="8">
        <v>4000</v>
      </c>
      <c r="R3846">
        <v>2</v>
      </c>
      <c r="S3846" s="8">
        <f>Table3[[#This Row],[Harga]]*Table3[[#This Row],[Quantity]]</f>
        <v>8000</v>
      </c>
      <c r="T3846">
        <v>0</v>
      </c>
      <c r="U3846" s="8">
        <f>Table3[[#This Row],[Discount]]*Table3[[#This Row],[Revenue]]</f>
        <v>0</v>
      </c>
      <c r="V3846" s="8">
        <f>Table3[[#This Row],[Revenue]]-Table3[[#This Row],[Total Discount]]</f>
        <v>8000</v>
      </c>
    </row>
    <row r="3847" spans="1:22" x14ac:dyDescent="0.35">
      <c r="A3847">
        <v>3843</v>
      </c>
      <c r="B3847" t="s">
        <v>7934</v>
      </c>
      <c r="C3847" s="5">
        <v>42357</v>
      </c>
      <c r="D3847" s="6">
        <v>2015</v>
      </c>
      <c r="E3847" s="5" t="s">
        <v>66</v>
      </c>
      <c r="F3847" s="7">
        <v>19</v>
      </c>
      <c r="G3847" t="s">
        <v>67</v>
      </c>
      <c r="H3847" t="s">
        <v>131</v>
      </c>
      <c r="I3847" t="s">
        <v>5328</v>
      </c>
      <c r="J3847" t="s">
        <v>75</v>
      </c>
      <c r="K3847" t="s">
        <v>248</v>
      </c>
      <c r="L3847">
        <v>60610</v>
      </c>
      <c r="M3847" t="s">
        <v>1850</v>
      </c>
      <c r="N3847" t="s">
        <v>135</v>
      </c>
      <c r="O3847" t="s">
        <v>162</v>
      </c>
      <c r="P3847" t="s">
        <v>1851</v>
      </c>
      <c r="Q3847" s="8">
        <v>32000</v>
      </c>
      <c r="R3847">
        <v>2</v>
      </c>
      <c r="S3847" s="8">
        <f>Table3[[#This Row],[Harga]]*Table3[[#This Row],[Quantity]]</f>
        <v>64000</v>
      </c>
      <c r="T3847">
        <v>0.2</v>
      </c>
      <c r="U3847" s="8">
        <f>Table3[[#This Row],[Discount]]*Table3[[#This Row],[Revenue]]</f>
        <v>12800</v>
      </c>
      <c r="V3847" s="8">
        <f>Table3[[#This Row],[Revenue]]-Table3[[#This Row],[Total Discount]]</f>
        <v>51200</v>
      </c>
    </row>
    <row r="3848" spans="1:22" x14ac:dyDescent="0.35">
      <c r="A3848">
        <v>3844</v>
      </c>
      <c r="B3848" t="s">
        <v>7935</v>
      </c>
      <c r="C3848" s="5">
        <v>42155</v>
      </c>
      <c r="D3848" s="6">
        <v>2015</v>
      </c>
      <c r="E3848" s="5" t="s">
        <v>87</v>
      </c>
      <c r="F3848" s="7">
        <v>31</v>
      </c>
      <c r="G3848" t="s">
        <v>24</v>
      </c>
      <c r="H3848" t="s">
        <v>139</v>
      </c>
      <c r="I3848" t="s">
        <v>947</v>
      </c>
      <c r="J3848" t="s">
        <v>75</v>
      </c>
      <c r="K3848" t="s">
        <v>188</v>
      </c>
      <c r="L3848">
        <v>11561</v>
      </c>
      <c r="M3848" t="s">
        <v>582</v>
      </c>
      <c r="N3848" t="s">
        <v>40</v>
      </c>
      <c r="O3848" t="s">
        <v>180</v>
      </c>
      <c r="P3848" t="s">
        <v>583</v>
      </c>
      <c r="Q3848" s="8">
        <v>8000</v>
      </c>
      <c r="R3848">
        <v>6</v>
      </c>
      <c r="S3848" s="8">
        <f>Table3[[#This Row],[Harga]]*Table3[[#This Row],[Quantity]]</f>
        <v>48000</v>
      </c>
      <c r="T3848">
        <v>0</v>
      </c>
      <c r="U3848" s="8">
        <f>Table3[[#This Row],[Discount]]*Table3[[#This Row],[Revenue]]</f>
        <v>0</v>
      </c>
      <c r="V3848" s="8">
        <f>Table3[[#This Row],[Revenue]]-Table3[[#This Row],[Total Discount]]</f>
        <v>48000</v>
      </c>
    </row>
    <row r="3849" spans="1:22" x14ac:dyDescent="0.35">
      <c r="A3849">
        <v>3845</v>
      </c>
      <c r="B3849" t="s">
        <v>7936</v>
      </c>
      <c r="C3849" s="5">
        <v>42173</v>
      </c>
      <c r="D3849" s="6">
        <v>2015</v>
      </c>
      <c r="E3849" s="5" t="s">
        <v>34</v>
      </c>
      <c r="F3849" s="7">
        <v>18</v>
      </c>
      <c r="G3849" t="s">
        <v>67</v>
      </c>
      <c r="H3849" t="s">
        <v>25</v>
      </c>
      <c r="I3849" t="s">
        <v>808</v>
      </c>
      <c r="J3849" t="s">
        <v>27</v>
      </c>
      <c r="K3849" t="s">
        <v>113</v>
      </c>
      <c r="L3849">
        <v>22204</v>
      </c>
      <c r="M3849" t="s">
        <v>7937</v>
      </c>
      <c r="N3849" t="s">
        <v>30</v>
      </c>
      <c r="O3849" t="s">
        <v>55</v>
      </c>
      <c r="P3849" t="s">
        <v>7938</v>
      </c>
      <c r="Q3849" s="8">
        <v>61000</v>
      </c>
      <c r="R3849">
        <v>3</v>
      </c>
      <c r="S3849" s="8">
        <f>Table3[[#This Row],[Harga]]*Table3[[#This Row],[Quantity]]</f>
        <v>183000</v>
      </c>
      <c r="T3849">
        <v>0</v>
      </c>
      <c r="U3849" s="8">
        <f>Table3[[#This Row],[Discount]]*Table3[[#This Row],[Revenue]]</f>
        <v>0</v>
      </c>
      <c r="V3849" s="8">
        <f>Table3[[#This Row],[Revenue]]-Table3[[#This Row],[Total Discount]]</f>
        <v>183000</v>
      </c>
    </row>
    <row r="3850" spans="1:22" x14ac:dyDescent="0.35">
      <c r="A3850">
        <v>3846</v>
      </c>
      <c r="B3850" t="s">
        <v>7939</v>
      </c>
      <c r="C3850" s="5">
        <v>42338</v>
      </c>
      <c r="D3850" s="6">
        <v>2015</v>
      </c>
      <c r="E3850" s="5" t="s">
        <v>23</v>
      </c>
      <c r="F3850" s="7">
        <v>30</v>
      </c>
      <c r="G3850" t="s">
        <v>51</v>
      </c>
      <c r="H3850" t="s">
        <v>25</v>
      </c>
      <c r="I3850" t="s">
        <v>2293</v>
      </c>
      <c r="J3850" t="s">
        <v>37</v>
      </c>
      <c r="K3850" t="s">
        <v>188</v>
      </c>
      <c r="L3850">
        <v>28540</v>
      </c>
      <c r="M3850" t="s">
        <v>4152</v>
      </c>
      <c r="N3850" t="s">
        <v>30</v>
      </c>
      <c r="O3850" t="s">
        <v>55</v>
      </c>
      <c r="P3850" t="s">
        <v>4153</v>
      </c>
      <c r="Q3850" s="8">
        <v>18000</v>
      </c>
      <c r="R3850">
        <v>2</v>
      </c>
      <c r="S3850" s="8">
        <f>Table3[[#This Row],[Harga]]*Table3[[#This Row],[Quantity]]</f>
        <v>36000</v>
      </c>
      <c r="T3850">
        <v>0.2</v>
      </c>
      <c r="U3850" s="8">
        <f>Table3[[#This Row],[Discount]]*Table3[[#This Row],[Revenue]]</f>
        <v>7200</v>
      </c>
      <c r="V3850" s="8">
        <f>Table3[[#This Row],[Revenue]]-Table3[[#This Row],[Total Discount]]</f>
        <v>28800</v>
      </c>
    </row>
    <row r="3851" spans="1:22" x14ac:dyDescent="0.35">
      <c r="A3851">
        <v>3847</v>
      </c>
      <c r="B3851" t="s">
        <v>7940</v>
      </c>
      <c r="C3851" s="5">
        <v>42359</v>
      </c>
      <c r="D3851" s="6">
        <v>2015</v>
      </c>
      <c r="E3851" s="5" t="s">
        <v>66</v>
      </c>
      <c r="F3851" s="7">
        <v>21</v>
      </c>
      <c r="G3851" t="s">
        <v>51</v>
      </c>
      <c r="H3851" t="s">
        <v>131</v>
      </c>
      <c r="I3851" t="s">
        <v>1669</v>
      </c>
      <c r="J3851" t="s">
        <v>37</v>
      </c>
      <c r="K3851" t="s">
        <v>69</v>
      </c>
      <c r="L3851">
        <v>43229</v>
      </c>
      <c r="M3851" t="s">
        <v>4512</v>
      </c>
      <c r="N3851" t="s">
        <v>40</v>
      </c>
      <c r="O3851" t="s">
        <v>96</v>
      </c>
      <c r="P3851" t="s">
        <v>4513</v>
      </c>
      <c r="Q3851" s="8">
        <v>2000</v>
      </c>
      <c r="R3851">
        <v>2</v>
      </c>
      <c r="S3851" s="8">
        <f>Table3[[#This Row],[Harga]]*Table3[[#This Row],[Quantity]]</f>
        <v>4000</v>
      </c>
      <c r="T3851">
        <v>0.2</v>
      </c>
      <c r="U3851" s="8">
        <f>Table3[[#This Row],[Discount]]*Table3[[#This Row],[Revenue]]</f>
        <v>800</v>
      </c>
      <c r="V3851" s="8">
        <f>Table3[[#This Row],[Revenue]]-Table3[[#This Row],[Total Discount]]</f>
        <v>3200</v>
      </c>
    </row>
    <row r="3852" spans="1:22" x14ac:dyDescent="0.35">
      <c r="A3852">
        <v>3848</v>
      </c>
      <c r="B3852" t="s">
        <v>7941</v>
      </c>
      <c r="C3852" s="5">
        <v>43056</v>
      </c>
      <c r="D3852" s="6">
        <v>2017</v>
      </c>
      <c r="E3852" s="5" t="s">
        <v>23</v>
      </c>
      <c r="F3852" s="7">
        <v>17</v>
      </c>
      <c r="G3852" t="s">
        <v>35</v>
      </c>
      <c r="H3852" t="s">
        <v>25</v>
      </c>
      <c r="I3852" t="s">
        <v>1151</v>
      </c>
      <c r="J3852" t="s">
        <v>27</v>
      </c>
      <c r="K3852" t="s">
        <v>61</v>
      </c>
      <c r="L3852">
        <v>28205</v>
      </c>
      <c r="M3852" t="s">
        <v>7942</v>
      </c>
      <c r="N3852" t="s">
        <v>40</v>
      </c>
      <c r="O3852" t="s">
        <v>63</v>
      </c>
      <c r="P3852" t="s">
        <v>7943</v>
      </c>
      <c r="Q3852" s="8">
        <v>269000</v>
      </c>
      <c r="R3852">
        <v>7</v>
      </c>
      <c r="S3852" s="8">
        <f>Table3[[#This Row],[Harga]]*Table3[[#This Row],[Quantity]]</f>
        <v>1883000</v>
      </c>
      <c r="T3852">
        <v>0.2</v>
      </c>
      <c r="U3852" s="8">
        <f>Table3[[#This Row],[Discount]]*Table3[[#This Row],[Revenue]]</f>
        <v>376600</v>
      </c>
      <c r="V3852" s="8">
        <f>Table3[[#This Row],[Revenue]]-Table3[[#This Row],[Total Discount]]</f>
        <v>1506400</v>
      </c>
    </row>
    <row r="3853" spans="1:22" x14ac:dyDescent="0.35">
      <c r="A3853">
        <v>3849</v>
      </c>
      <c r="B3853" t="s">
        <v>7944</v>
      </c>
      <c r="C3853" s="5">
        <v>43052</v>
      </c>
      <c r="D3853" s="6">
        <v>2017</v>
      </c>
      <c r="E3853" s="5" t="s">
        <v>23</v>
      </c>
      <c r="F3853" s="7">
        <v>13</v>
      </c>
      <c r="G3853" t="s">
        <v>35</v>
      </c>
      <c r="H3853" t="s">
        <v>139</v>
      </c>
      <c r="I3853" t="s">
        <v>2069</v>
      </c>
      <c r="J3853" t="s">
        <v>37</v>
      </c>
      <c r="K3853" t="s">
        <v>519</v>
      </c>
      <c r="L3853">
        <v>14215</v>
      </c>
      <c r="M3853" t="s">
        <v>2328</v>
      </c>
      <c r="N3853" t="s">
        <v>135</v>
      </c>
      <c r="O3853" t="s">
        <v>136</v>
      </c>
      <c r="P3853" t="s">
        <v>2329</v>
      </c>
      <c r="Q3853" s="8">
        <v>22000</v>
      </c>
      <c r="R3853">
        <v>4</v>
      </c>
      <c r="S3853" s="8">
        <f>Table3[[#This Row],[Harga]]*Table3[[#This Row],[Quantity]]</f>
        <v>88000</v>
      </c>
      <c r="T3853">
        <v>0</v>
      </c>
      <c r="U3853" s="8">
        <f>Table3[[#This Row],[Discount]]*Table3[[#This Row],[Revenue]]</f>
        <v>0</v>
      </c>
      <c r="V3853" s="8">
        <f>Table3[[#This Row],[Revenue]]-Table3[[#This Row],[Total Discount]]</f>
        <v>88000</v>
      </c>
    </row>
    <row r="3854" spans="1:22" x14ac:dyDescent="0.35">
      <c r="A3854">
        <v>3850</v>
      </c>
      <c r="B3854" t="s">
        <v>7945</v>
      </c>
      <c r="C3854" s="5">
        <v>42667</v>
      </c>
      <c r="D3854" s="6">
        <v>2016</v>
      </c>
      <c r="E3854" s="5" t="s">
        <v>44</v>
      </c>
      <c r="F3854" s="7">
        <v>24</v>
      </c>
      <c r="G3854" t="s">
        <v>24</v>
      </c>
      <c r="H3854" t="s">
        <v>25</v>
      </c>
      <c r="I3854" t="s">
        <v>4419</v>
      </c>
      <c r="J3854" t="s">
        <v>37</v>
      </c>
      <c r="K3854" t="s">
        <v>519</v>
      </c>
      <c r="L3854">
        <v>77041</v>
      </c>
      <c r="M3854" t="s">
        <v>2207</v>
      </c>
      <c r="N3854" t="s">
        <v>40</v>
      </c>
      <c r="O3854" t="s">
        <v>63</v>
      </c>
      <c r="P3854" t="s">
        <v>2208</v>
      </c>
      <c r="Q3854" s="8">
        <v>39000</v>
      </c>
      <c r="R3854">
        <v>3</v>
      </c>
      <c r="S3854" s="8">
        <f>Table3[[#This Row],[Harga]]*Table3[[#This Row],[Quantity]]</f>
        <v>117000</v>
      </c>
      <c r="T3854">
        <v>0.2</v>
      </c>
      <c r="U3854" s="8">
        <f>Table3[[#This Row],[Discount]]*Table3[[#This Row],[Revenue]]</f>
        <v>23400</v>
      </c>
      <c r="V3854" s="8">
        <f>Table3[[#This Row],[Revenue]]-Table3[[#This Row],[Total Discount]]</f>
        <v>93600</v>
      </c>
    </row>
    <row r="3855" spans="1:22" x14ac:dyDescent="0.35">
      <c r="A3855">
        <v>3851</v>
      </c>
      <c r="B3855" t="s">
        <v>7946</v>
      </c>
      <c r="C3855" s="5">
        <v>41979</v>
      </c>
      <c r="D3855" s="6">
        <v>2014</v>
      </c>
      <c r="E3855" s="5" t="s">
        <v>66</v>
      </c>
      <c r="F3855" s="7">
        <v>6</v>
      </c>
      <c r="G3855" t="s">
        <v>67</v>
      </c>
      <c r="H3855" t="s">
        <v>25</v>
      </c>
      <c r="I3855" t="s">
        <v>6482</v>
      </c>
      <c r="J3855" t="s">
        <v>27</v>
      </c>
      <c r="K3855" t="s">
        <v>53</v>
      </c>
      <c r="L3855">
        <v>38109</v>
      </c>
      <c r="M3855" t="s">
        <v>2282</v>
      </c>
      <c r="N3855" t="s">
        <v>40</v>
      </c>
      <c r="O3855" t="s">
        <v>63</v>
      </c>
      <c r="P3855" t="s">
        <v>2283</v>
      </c>
      <c r="Q3855" s="8">
        <v>80000</v>
      </c>
      <c r="R3855">
        <v>2</v>
      </c>
      <c r="S3855" s="8">
        <f>Table3[[#This Row],[Harga]]*Table3[[#This Row],[Quantity]]</f>
        <v>160000</v>
      </c>
      <c r="T3855">
        <v>0.2</v>
      </c>
      <c r="U3855" s="8">
        <f>Table3[[#This Row],[Discount]]*Table3[[#This Row],[Revenue]]</f>
        <v>32000</v>
      </c>
      <c r="V3855" s="8">
        <f>Table3[[#This Row],[Revenue]]-Table3[[#This Row],[Total Discount]]</f>
        <v>128000</v>
      </c>
    </row>
    <row r="3856" spans="1:22" x14ac:dyDescent="0.35">
      <c r="A3856">
        <v>3852</v>
      </c>
      <c r="B3856" t="s">
        <v>7947</v>
      </c>
      <c r="C3856" s="5">
        <v>43072</v>
      </c>
      <c r="D3856" s="6">
        <v>2017</v>
      </c>
      <c r="E3856" s="5" t="s">
        <v>66</v>
      </c>
      <c r="F3856" s="7">
        <v>3</v>
      </c>
      <c r="G3856" t="s">
        <v>24</v>
      </c>
      <c r="H3856" t="s">
        <v>25</v>
      </c>
      <c r="I3856" t="s">
        <v>702</v>
      </c>
      <c r="J3856" t="s">
        <v>27</v>
      </c>
      <c r="K3856" t="s">
        <v>227</v>
      </c>
      <c r="L3856">
        <v>75023</v>
      </c>
      <c r="M3856" t="s">
        <v>7948</v>
      </c>
      <c r="N3856" t="s">
        <v>40</v>
      </c>
      <c r="O3856" t="s">
        <v>63</v>
      </c>
      <c r="P3856" t="s">
        <v>7949</v>
      </c>
      <c r="Q3856" s="8">
        <v>11000</v>
      </c>
      <c r="R3856">
        <v>2</v>
      </c>
      <c r="S3856" s="8">
        <f>Table3[[#This Row],[Harga]]*Table3[[#This Row],[Quantity]]</f>
        <v>22000</v>
      </c>
      <c r="T3856">
        <v>0.2</v>
      </c>
      <c r="U3856" s="8">
        <f>Table3[[#This Row],[Discount]]*Table3[[#This Row],[Revenue]]</f>
        <v>4400</v>
      </c>
      <c r="V3856" s="8">
        <f>Table3[[#This Row],[Revenue]]-Table3[[#This Row],[Total Discount]]</f>
        <v>17600</v>
      </c>
    </row>
    <row r="3857" spans="1:22" x14ac:dyDescent="0.35">
      <c r="A3857">
        <v>3853</v>
      </c>
      <c r="B3857" t="s">
        <v>7950</v>
      </c>
      <c r="C3857" s="5">
        <v>43004</v>
      </c>
      <c r="D3857" s="6">
        <v>2017</v>
      </c>
      <c r="E3857" s="5" t="s">
        <v>111</v>
      </c>
      <c r="F3857" s="7">
        <v>26</v>
      </c>
      <c r="G3857" t="s">
        <v>24</v>
      </c>
      <c r="H3857" t="s">
        <v>25</v>
      </c>
      <c r="I3857" t="s">
        <v>1770</v>
      </c>
      <c r="J3857" t="s">
        <v>75</v>
      </c>
      <c r="K3857" t="s">
        <v>354</v>
      </c>
      <c r="L3857">
        <v>97301</v>
      </c>
      <c r="M3857" t="s">
        <v>2649</v>
      </c>
      <c r="N3857" t="s">
        <v>40</v>
      </c>
      <c r="O3857" t="s">
        <v>96</v>
      </c>
      <c r="P3857" t="s">
        <v>2650</v>
      </c>
      <c r="Q3857" s="8">
        <v>7000</v>
      </c>
      <c r="R3857">
        <v>1</v>
      </c>
      <c r="S3857" s="8">
        <f>Table3[[#This Row],[Harga]]*Table3[[#This Row],[Quantity]]</f>
        <v>7000</v>
      </c>
      <c r="T3857">
        <v>0.2</v>
      </c>
      <c r="U3857" s="8">
        <f>Table3[[#This Row],[Discount]]*Table3[[#This Row],[Revenue]]</f>
        <v>1400</v>
      </c>
      <c r="V3857" s="8">
        <f>Table3[[#This Row],[Revenue]]-Table3[[#This Row],[Total Discount]]</f>
        <v>5600</v>
      </c>
    </row>
    <row r="3858" spans="1:22" x14ac:dyDescent="0.35">
      <c r="A3858">
        <v>3854</v>
      </c>
      <c r="B3858" t="s">
        <v>7951</v>
      </c>
      <c r="C3858" s="5">
        <v>42038</v>
      </c>
      <c r="D3858" s="6">
        <v>2015</v>
      </c>
      <c r="E3858" s="5" t="s">
        <v>344</v>
      </c>
      <c r="F3858" s="7">
        <v>3</v>
      </c>
      <c r="G3858" t="s">
        <v>24</v>
      </c>
      <c r="H3858" t="s">
        <v>25</v>
      </c>
      <c r="I3858" t="s">
        <v>1900</v>
      </c>
      <c r="J3858" t="s">
        <v>27</v>
      </c>
      <c r="K3858" t="s">
        <v>53</v>
      </c>
      <c r="L3858">
        <v>31907</v>
      </c>
      <c r="M3858" t="s">
        <v>4205</v>
      </c>
      <c r="N3858" t="s">
        <v>40</v>
      </c>
      <c r="O3858" t="s">
        <v>143</v>
      </c>
      <c r="P3858" t="s">
        <v>405</v>
      </c>
      <c r="Q3858" s="8">
        <v>42000</v>
      </c>
      <c r="R3858">
        <v>9</v>
      </c>
      <c r="S3858" s="8">
        <f>Table3[[#This Row],[Harga]]*Table3[[#This Row],[Quantity]]</f>
        <v>378000</v>
      </c>
      <c r="T3858">
        <v>0</v>
      </c>
      <c r="U3858" s="8">
        <f>Table3[[#This Row],[Discount]]*Table3[[#This Row],[Revenue]]</f>
        <v>0</v>
      </c>
      <c r="V3858" s="8">
        <f>Table3[[#This Row],[Revenue]]-Table3[[#This Row],[Total Discount]]</f>
        <v>378000</v>
      </c>
    </row>
    <row r="3859" spans="1:22" x14ac:dyDescent="0.35">
      <c r="A3859">
        <v>3855</v>
      </c>
      <c r="B3859" t="s">
        <v>7952</v>
      </c>
      <c r="C3859" s="5">
        <v>42959</v>
      </c>
      <c r="D3859" s="6">
        <v>2017</v>
      </c>
      <c r="E3859" s="5" t="s">
        <v>93</v>
      </c>
      <c r="F3859" s="7">
        <v>12</v>
      </c>
      <c r="G3859" t="s">
        <v>51</v>
      </c>
      <c r="H3859" t="s">
        <v>25</v>
      </c>
      <c r="I3859" t="s">
        <v>867</v>
      </c>
      <c r="J3859" t="s">
        <v>37</v>
      </c>
      <c r="K3859" t="s">
        <v>248</v>
      </c>
      <c r="L3859">
        <v>21044</v>
      </c>
      <c r="M3859" t="s">
        <v>1122</v>
      </c>
      <c r="N3859" t="s">
        <v>40</v>
      </c>
      <c r="O3859" t="s">
        <v>96</v>
      </c>
      <c r="P3859" t="s">
        <v>1123</v>
      </c>
      <c r="Q3859" s="8">
        <v>10000</v>
      </c>
      <c r="R3859">
        <v>3</v>
      </c>
      <c r="S3859" s="8">
        <f>Table3[[#This Row],[Harga]]*Table3[[#This Row],[Quantity]]</f>
        <v>30000</v>
      </c>
      <c r="T3859">
        <v>0</v>
      </c>
      <c r="U3859" s="8">
        <f>Table3[[#This Row],[Discount]]*Table3[[#This Row],[Revenue]]</f>
        <v>0</v>
      </c>
      <c r="V3859" s="8">
        <f>Table3[[#This Row],[Revenue]]-Table3[[#This Row],[Total Discount]]</f>
        <v>30000</v>
      </c>
    </row>
    <row r="3860" spans="1:22" x14ac:dyDescent="0.35">
      <c r="A3860">
        <v>3856</v>
      </c>
      <c r="B3860" t="s">
        <v>7953</v>
      </c>
      <c r="C3860" s="5">
        <v>42240</v>
      </c>
      <c r="D3860" s="6">
        <v>2015</v>
      </c>
      <c r="E3860" s="5" t="s">
        <v>93</v>
      </c>
      <c r="F3860" s="7">
        <v>24</v>
      </c>
      <c r="G3860" t="s">
        <v>51</v>
      </c>
      <c r="H3860" t="s">
        <v>139</v>
      </c>
      <c r="I3860" t="s">
        <v>757</v>
      </c>
      <c r="J3860" t="s">
        <v>27</v>
      </c>
      <c r="K3860" t="s">
        <v>545</v>
      </c>
      <c r="L3860">
        <v>97206</v>
      </c>
      <c r="M3860" t="s">
        <v>232</v>
      </c>
      <c r="N3860" t="s">
        <v>40</v>
      </c>
      <c r="O3860" t="s">
        <v>96</v>
      </c>
      <c r="P3860" t="s">
        <v>233</v>
      </c>
      <c r="Q3860" s="8">
        <v>15000</v>
      </c>
      <c r="R3860">
        <v>3</v>
      </c>
      <c r="S3860" s="8">
        <f>Table3[[#This Row],[Harga]]*Table3[[#This Row],[Quantity]]</f>
        <v>45000</v>
      </c>
      <c r="T3860">
        <v>0.2</v>
      </c>
      <c r="U3860" s="8">
        <f>Table3[[#This Row],[Discount]]*Table3[[#This Row],[Revenue]]</f>
        <v>9000</v>
      </c>
      <c r="V3860" s="8">
        <f>Table3[[#This Row],[Revenue]]-Table3[[#This Row],[Total Discount]]</f>
        <v>36000</v>
      </c>
    </row>
    <row r="3861" spans="1:22" x14ac:dyDescent="0.35">
      <c r="A3861">
        <v>3857</v>
      </c>
      <c r="B3861" t="s">
        <v>7954</v>
      </c>
      <c r="C3861" s="5">
        <v>43051</v>
      </c>
      <c r="D3861" s="6">
        <v>2017</v>
      </c>
      <c r="E3861" s="5" t="s">
        <v>23</v>
      </c>
      <c r="F3861" s="7">
        <v>12</v>
      </c>
      <c r="G3861" t="s">
        <v>51</v>
      </c>
      <c r="H3861" t="s">
        <v>139</v>
      </c>
      <c r="I3861" t="s">
        <v>2285</v>
      </c>
      <c r="J3861" t="s">
        <v>27</v>
      </c>
      <c r="K3861" t="s">
        <v>500</v>
      </c>
      <c r="L3861">
        <v>32303</v>
      </c>
      <c r="M3861" t="s">
        <v>1485</v>
      </c>
      <c r="N3861" t="s">
        <v>40</v>
      </c>
      <c r="O3861" t="s">
        <v>63</v>
      </c>
      <c r="P3861" t="s">
        <v>1486</v>
      </c>
      <c r="Q3861" s="8">
        <v>6000</v>
      </c>
      <c r="R3861">
        <v>5</v>
      </c>
      <c r="S3861" s="8">
        <f>Table3[[#This Row],[Harga]]*Table3[[#This Row],[Quantity]]</f>
        <v>30000</v>
      </c>
      <c r="T3861">
        <v>0.2</v>
      </c>
      <c r="U3861" s="8">
        <f>Table3[[#This Row],[Discount]]*Table3[[#This Row],[Revenue]]</f>
        <v>6000</v>
      </c>
      <c r="V3861" s="8">
        <f>Table3[[#This Row],[Revenue]]-Table3[[#This Row],[Total Discount]]</f>
        <v>24000</v>
      </c>
    </row>
    <row r="3862" spans="1:22" x14ac:dyDescent="0.35">
      <c r="A3862">
        <v>3858</v>
      </c>
      <c r="B3862" t="s">
        <v>7955</v>
      </c>
      <c r="C3862" s="5">
        <v>42583</v>
      </c>
      <c r="D3862" s="6">
        <v>2016</v>
      </c>
      <c r="E3862" s="5" t="s">
        <v>93</v>
      </c>
      <c r="F3862" s="7">
        <v>1</v>
      </c>
      <c r="G3862" t="s">
        <v>24</v>
      </c>
      <c r="H3862" t="s">
        <v>25</v>
      </c>
      <c r="I3862" t="s">
        <v>650</v>
      </c>
      <c r="J3862" t="s">
        <v>37</v>
      </c>
      <c r="K3862" t="s">
        <v>38</v>
      </c>
      <c r="L3862">
        <v>92503</v>
      </c>
      <c r="M3862" t="s">
        <v>2924</v>
      </c>
      <c r="N3862" t="s">
        <v>135</v>
      </c>
      <c r="O3862" t="s">
        <v>136</v>
      </c>
      <c r="P3862" t="s">
        <v>2925</v>
      </c>
      <c r="Q3862" s="8">
        <v>780000</v>
      </c>
      <c r="R3862">
        <v>2</v>
      </c>
      <c r="S3862" s="8">
        <f>Table3[[#This Row],[Harga]]*Table3[[#This Row],[Quantity]]</f>
        <v>1560000</v>
      </c>
      <c r="T3862">
        <v>0.2</v>
      </c>
      <c r="U3862" s="8">
        <f>Table3[[#This Row],[Discount]]*Table3[[#This Row],[Revenue]]</f>
        <v>312000</v>
      </c>
      <c r="V3862" s="8">
        <f>Table3[[#This Row],[Revenue]]-Table3[[#This Row],[Total Discount]]</f>
        <v>1248000</v>
      </c>
    </row>
    <row r="3863" spans="1:22" x14ac:dyDescent="0.35">
      <c r="A3863">
        <v>3859</v>
      </c>
      <c r="B3863" t="s">
        <v>7956</v>
      </c>
      <c r="C3863" s="5">
        <v>42699</v>
      </c>
      <c r="D3863" s="6">
        <v>2016</v>
      </c>
      <c r="E3863" s="5" t="s">
        <v>23</v>
      </c>
      <c r="F3863" s="7">
        <v>25</v>
      </c>
      <c r="G3863" t="s">
        <v>35</v>
      </c>
      <c r="H3863" t="s">
        <v>25</v>
      </c>
      <c r="I3863" t="s">
        <v>2445</v>
      </c>
      <c r="J3863" t="s">
        <v>27</v>
      </c>
      <c r="K3863" t="s">
        <v>651</v>
      </c>
      <c r="L3863">
        <v>43130</v>
      </c>
      <c r="M3863" t="s">
        <v>1570</v>
      </c>
      <c r="N3863" t="s">
        <v>40</v>
      </c>
      <c r="O3863" t="s">
        <v>71</v>
      </c>
      <c r="P3863" t="s">
        <v>1571</v>
      </c>
      <c r="Q3863" s="8">
        <v>1142000</v>
      </c>
      <c r="R3863">
        <v>2</v>
      </c>
      <c r="S3863" s="8">
        <f>Table3[[#This Row],[Harga]]*Table3[[#This Row],[Quantity]]</f>
        <v>2284000</v>
      </c>
      <c r="T3863">
        <v>0.7</v>
      </c>
      <c r="U3863" s="8">
        <f>Table3[[#This Row],[Discount]]*Table3[[#This Row],[Revenue]]</f>
        <v>1598800</v>
      </c>
      <c r="V3863" s="8">
        <f>Table3[[#This Row],[Revenue]]-Table3[[#This Row],[Total Discount]]</f>
        <v>685200</v>
      </c>
    </row>
    <row r="3864" spans="1:22" x14ac:dyDescent="0.35">
      <c r="A3864">
        <v>3860</v>
      </c>
      <c r="B3864" t="s">
        <v>7957</v>
      </c>
      <c r="C3864" s="5">
        <v>42473</v>
      </c>
      <c r="D3864" s="6">
        <v>2016</v>
      </c>
      <c r="E3864" s="5" t="s">
        <v>58</v>
      </c>
      <c r="F3864" s="7">
        <v>13</v>
      </c>
      <c r="G3864" t="s">
        <v>67</v>
      </c>
      <c r="H3864" t="s">
        <v>25</v>
      </c>
      <c r="I3864" t="s">
        <v>5159</v>
      </c>
      <c r="J3864" t="s">
        <v>27</v>
      </c>
      <c r="K3864" t="s">
        <v>166</v>
      </c>
      <c r="L3864">
        <v>94109</v>
      </c>
      <c r="M3864" t="s">
        <v>460</v>
      </c>
      <c r="N3864" t="s">
        <v>40</v>
      </c>
      <c r="O3864" t="s">
        <v>143</v>
      </c>
      <c r="P3864" t="s">
        <v>461</v>
      </c>
      <c r="Q3864" s="8">
        <v>15000</v>
      </c>
      <c r="R3864">
        <v>3</v>
      </c>
      <c r="S3864" s="8">
        <f>Table3[[#This Row],[Harga]]*Table3[[#This Row],[Quantity]]</f>
        <v>45000</v>
      </c>
      <c r="T3864">
        <v>0</v>
      </c>
      <c r="U3864" s="8">
        <f>Table3[[#This Row],[Discount]]*Table3[[#This Row],[Revenue]]</f>
        <v>0</v>
      </c>
      <c r="V3864" s="8">
        <f>Table3[[#This Row],[Revenue]]-Table3[[#This Row],[Total Discount]]</f>
        <v>45000</v>
      </c>
    </row>
    <row r="3865" spans="1:22" x14ac:dyDescent="0.35">
      <c r="A3865">
        <v>3861</v>
      </c>
      <c r="B3865" t="s">
        <v>7958</v>
      </c>
      <c r="C3865" s="5">
        <v>42000</v>
      </c>
      <c r="D3865" s="6">
        <v>2014</v>
      </c>
      <c r="E3865" s="5" t="s">
        <v>66</v>
      </c>
      <c r="F3865" s="7">
        <v>27</v>
      </c>
      <c r="G3865" t="s">
        <v>35</v>
      </c>
      <c r="H3865" t="s">
        <v>25</v>
      </c>
      <c r="I3865" t="s">
        <v>2772</v>
      </c>
      <c r="J3865" t="s">
        <v>75</v>
      </c>
      <c r="K3865" t="s">
        <v>113</v>
      </c>
      <c r="L3865">
        <v>92553</v>
      </c>
      <c r="M3865" t="s">
        <v>5404</v>
      </c>
      <c r="N3865" t="s">
        <v>40</v>
      </c>
      <c r="O3865" t="s">
        <v>78</v>
      </c>
      <c r="P3865" t="s">
        <v>806</v>
      </c>
      <c r="Q3865" s="8">
        <v>44000</v>
      </c>
      <c r="R3865">
        <v>1</v>
      </c>
      <c r="S3865" s="8">
        <f>Table3[[#This Row],[Harga]]*Table3[[#This Row],[Quantity]]</f>
        <v>44000</v>
      </c>
      <c r="T3865">
        <v>0</v>
      </c>
      <c r="U3865" s="8">
        <f>Table3[[#This Row],[Discount]]*Table3[[#This Row],[Revenue]]</f>
        <v>0</v>
      </c>
      <c r="V3865" s="8">
        <f>Table3[[#This Row],[Revenue]]-Table3[[#This Row],[Total Discount]]</f>
        <v>44000</v>
      </c>
    </row>
    <row r="3866" spans="1:22" x14ac:dyDescent="0.35">
      <c r="A3866">
        <v>3862</v>
      </c>
      <c r="B3866" t="s">
        <v>7959</v>
      </c>
      <c r="C3866" s="5">
        <v>42478</v>
      </c>
      <c r="D3866" s="6">
        <v>2016</v>
      </c>
      <c r="E3866" s="5" t="s">
        <v>58</v>
      </c>
      <c r="F3866" s="7">
        <v>18</v>
      </c>
      <c r="G3866" t="s">
        <v>51</v>
      </c>
      <c r="H3866" t="s">
        <v>25</v>
      </c>
      <c r="I3866" t="s">
        <v>804</v>
      </c>
      <c r="J3866" t="s">
        <v>27</v>
      </c>
      <c r="K3866" t="s">
        <v>651</v>
      </c>
      <c r="L3866">
        <v>23320</v>
      </c>
      <c r="M3866" t="s">
        <v>1035</v>
      </c>
      <c r="N3866" t="s">
        <v>40</v>
      </c>
      <c r="O3866" t="s">
        <v>78</v>
      </c>
      <c r="P3866" t="s">
        <v>1036</v>
      </c>
      <c r="Q3866" s="8">
        <v>153000</v>
      </c>
      <c r="R3866">
        <v>4</v>
      </c>
      <c r="S3866" s="8">
        <f>Table3[[#This Row],[Harga]]*Table3[[#This Row],[Quantity]]</f>
        <v>612000</v>
      </c>
      <c r="T3866">
        <v>0</v>
      </c>
      <c r="U3866" s="8">
        <f>Table3[[#This Row],[Discount]]*Table3[[#This Row],[Revenue]]</f>
        <v>0</v>
      </c>
      <c r="V3866" s="8">
        <f>Table3[[#This Row],[Revenue]]-Table3[[#This Row],[Total Discount]]</f>
        <v>612000</v>
      </c>
    </row>
    <row r="3867" spans="1:22" x14ac:dyDescent="0.35">
      <c r="A3867">
        <v>3863</v>
      </c>
      <c r="B3867" t="s">
        <v>7960</v>
      </c>
      <c r="C3867" s="5">
        <v>42071</v>
      </c>
      <c r="D3867" s="6">
        <v>2015</v>
      </c>
      <c r="E3867" s="5" t="s">
        <v>159</v>
      </c>
      <c r="F3867" s="7">
        <v>8</v>
      </c>
      <c r="G3867" t="s">
        <v>67</v>
      </c>
      <c r="H3867" t="s">
        <v>25</v>
      </c>
      <c r="I3867" t="s">
        <v>1900</v>
      </c>
      <c r="J3867" t="s">
        <v>27</v>
      </c>
      <c r="K3867" t="s">
        <v>545</v>
      </c>
      <c r="L3867">
        <v>60623</v>
      </c>
      <c r="M3867" t="s">
        <v>4305</v>
      </c>
      <c r="N3867" t="s">
        <v>40</v>
      </c>
      <c r="O3867" t="s">
        <v>71</v>
      </c>
      <c r="P3867" t="s">
        <v>4306</v>
      </c>
      <c r="Q3867" s="8">
        <v>35000</v>
      </c>
      <c r="R3867">
        <v>3</v>
      </c>
      <c r="S3867" s="8">
        <f>Table3[[#This Row],[Harga]]*Table3[[#This Row],[Quantity]]</f>
        <v>105000</v>
      </c>
      <c r="T3867">
        <v>0.8</v>
      </c>
      <c r="U3867" s="8">
        <f>Table3[[#This Row],[Discount]]*Table3[[#This Row],[Revenue]]</f>
        <v>84000</v>
      </c>
      <c r="V3867" s="8">
        <f>Table3[[#This Row],[Revenue]]-Table3[[#This Row],[Total Discount]]</f>
        <v>21000</v>
      </c>
    </row>
    <row r="3868" spans="1:22" x14ac:dyDescent="0.35">
      <c r="A3868">
        <v>3864</v>
      </c>
      <c r="B3868" t="s">
        <v>7961</v>
      </c>
      <c r="C3868" s="5">
        <v>42678</v>
      </c>
      <c r="D3868" s="6">
        <v>2016</v>
      </c>
      <c r="E3868" s="5" t="s">
        <v>23</v>
      </c>
      <c r="F3868" s="7">
        <v>4</v>
      </c>
      <c r="G3868" t="s">
        <v>51</v>
      </c>
      <c r="H3868" t="s">
        <v>25</v>
      </c>
      <c r="I3868" t="s">
        <v>278</v>
      </c>
      <c r="J3868" t="s">
        <v>37</v>
      </c>
      <c r="K3868" t="s">
        <v>141</v>
      </c>
      <c r="L3868">
        <v>28205</v>
      </c>
      <c r="M3868" t="s">
        <v>254</v>
      </c>
      <c r="N3868" t="s">
        <v>40</v>
      </c>
      <c r="O3868" t="s">
        <v>84</v>
      </c>
      <c r="P3868" t="s">
        <v>255</v>
      </c>
      <c r="Q3868" s="8">
        <v>159000</v>
      </c>
      <c r="R3868">
        <v>2</v>
      </c>
      <c r="S3868" s="8">
        <f>Table3[[#This Row],[Harga]]*Table3[[#This Row],[Quantity]]</f>
        <v>318000</v>
      </c>
      <c r="T3868">
        <v>0.2</v>
      </c>
      <c r="U3868" s="8">
        <f>Table3[[#This Row],[Discount]]*Table3[[#This Row],[Revenue]]</f>
        <v>63600</v>
      </c>
      <c r="V3868" s="8">
        <f>Table3[[#This Row],[Revenue]]-Table3[[#This Row],[Total Discount]]</f>
        <v>254400</v>
      </c>
    </row>
    <row r="3869" spans="1:22" x14ac:dyDescent="0.35">
      <c r="A3869">
        <v>3865</v>
      </c>
      <c r="B3869" t="s">
        <v>7962</v>
      </c>
      <c r="C3869" s="5">
        <v>41972</v>
      </c>
      <c r="D3869" s="6">
        <v>2014</v>
      </c>
      <c r="E3869" s="5" t="s">
        <v>23</v>
      </c>
      <c r="F3869" s="7">
        <v>29</v>
      </c>
      <c r="G3869" t="s">
        <v>24</v>
      </c>
      <c r="H3869" t="s">
        <v>25</v>
      </c>
      <c r="I3869" t="s">
        <v>820</v>
      </c>
      <c r="J3869" t="s">
        <v>27</v>
      </c>
      <c r="K3869" t="s">
        <v>236</v>
      </c>
      <c r="L3869">
        <v>10009</v>
      </c>
      <c r="M3869" t="s">
        <v>4515</v>
      </c>
      <c r="N3869" t="s">
        <v>40</v>
      </c>
      <c r="O3869" t="s">
        <v>41</v>
      </c>
      <c r="P3869" t="s">
        <v>4516</v>
      </c>
      <c r="Q3869" s="8">
        <v>76000</v>
      </c>
      <c r="R3869">
        <v>2</v>
      </c>
      <c r="S3869" s="8">
        <f>Table3[[#This Row],[Harga]]*Table3[[#This Row],[Quantity]]</f>
        <v>152000</v>
      </c>
      <c r="T3869">
        <v>0</v>
      </c>
      <c r="U3869" s="8">
        <f>Table3[[#This Row],[Discount]]*Table3[[#This Row],[Revenue]]</f>
        <v>0</v>
      </c>
      <c r="V3869" s="8">
        <f>Table3[[#This Row],[Revenue]]-Table3[[#This Row],[Total Discount]]</f>
        <v>152000</v>
      </c>
    </row>
    <row r="3870" spans="1:22" x14ac:dyDescent="0.35">
      <c r="A3870">
        <v>3866</v>
      </c>
      <c r="B3870" t="s">
        <v>7963</v>
      </c>
      <c r="C3870" s="5">
        <v>42507</v>
      </c>
      <c r="D3870" s="6">
        <v>2016</v>
      </c>
      <c r="E3870" s="5" t="s">
        <v>87</v>
      </c>
      <c r="F3870" s="7">
        <v>17</v>
      </c>
      <c r="G3870" t="s">
        <v>51</v>
      </c>
      <c r="H3870" t="s">
        <v>25</v>
      </c>
      <c r="I3870" t="s">
        <v>3140</v>
      </c>
      <c r="J3870" t="s">
        <v>27</v>
      </c>
      <c r="K3870" t="s">
        <v>193</v>
      </c>
      <c r="L3870">
        <v>60653</v>
      </c>
      <c r="M3870" t="s">
        <v>7964</v>
      </c>
      <c r="N3870" t="s">
        <v>40</v>
      </c>
      <c r="O3870" t="s">
        <v>71</v>
      </c>
      <c r="P3870" t="s">
        <v>7965</v>
      </c>
      <c r="Q3870" s="8">
        <v>3000</v>
      </c>
      <c r="R3870">
        <v>1</v>
      </c>
      <c r="S3870" s="8">
        <f>Table3[[#This Row],[Harga]]*Table3[[#This Row],[Quantity]]</f>
        <v>3000</v>
      </c>
      <c r="T3870">
        <v>0.8</v>
      </c>
      <c r="U3870" s="8">
        <f>Table3[[#This Row],[Discount]]*Table3[[#This Row],[Revenue]]</f>
        <v>2400</v>
      </c>
      <c r="V3870" s="8">
        <f>Table3[[#This Row],[Revenue]]-Table3[[#This Row],[Total Discount]]</f>
        <v>600</v>
      </c>
    </row>
    <row r="3871" spans="1:22" x14ac:dyDescent="0.35">
      <c r="A3871">
        <v>3867</v>
      </c>
      <c r="B3871" t="s">
        <v>7966</v>
      </c>
      <c r="C3871" s="5">
        <v>42997</v>
      </c>
      <c r="D3871" s="6">
        <v>2017</v>
      </c>
      <c r="E3871" s="5" t="s">
        <v>111</v>
      </c>
      <c r="F3871" s="7">
        <v>19</v>
      </c>
      <c r="G3871" t="s">
        <v>116</v>
      </c>
      <c r="H3871" t="s">
        <v>25</v>
      </c>
      <c r="I3871" t="s">
        <v>2235</v>
      </c>
      <c r="J3871" t="s">
        <v>75</v>
      </c>
      <c r="K3871" t="s">
        <v>166</v>
      </c>
      <c r="L3871">
        <v>19120</v>
      </c>
      <c r="M3871" t="s">
        <v>7967</v>
      </c>
      <c r="N3871" t="s">
        <v>40</v>
      </c>
      <c r="O3871" t="s">
        <v>71</v>
      </c>
      <c r="P3871" t="s">
        <v>7968</v>
      </c>
      <c r="Q3871" s="8">
        <v>5000</v>
      </c>
      <c r="R3871">
        <v>3</v>
      </c>
      <c r="S3871" s="8">
        <f>Table3[[#This Row],[Harga]]*Table3[[#This Row],[Quantity]]</f>
        <v>15000</v>
      </c>
      <c r="T3871">
        <v>0.7</v>
      </c>
      <c r="U3871" s="8">
        <f>Table3[[#This Row],[Discount]]*Table3[[#This Row],[Revenue]]</f>
        <v>10500</v>
      </c>
      <c r="V3871" s="8">
        <f>Table3[[#This Row],[Revenue]]-Table3[[#This Row],[Total Discount]]</f>
        <v>4500</v>
      </c>
    </row>
    <row r="3872" spans="1:22" x14ac:dyDescent="0.35">
      <c r="A3872">
        <v>3868</v>
      </c>
      <c r="B3872" t="s">
        <v>7969</v>
      </c>
      <c r="C3872" s="5">
        <v>42723</v>
      </c>
      <c r="D3872" s="6">
        <v>2016</v>
      </c>
      <c r="E3872" s="5" t="s">
        <v>66</v>
      </c>
      <c r="F3872" s="7">
        <v>19</v>
      </c>
      <c r="G3872" t="s">
        <v>35</v>
      </c>
      <c r="H3872" t="s">
        <v>139</v>
      </c>
      <c r="I3872" t="s">
        <v>6710</v>
      </c>
      <c r="J3872" t="s">
        <v>37</v>
      </c>
      <c r="K3872" t="s">
        <v>100</v>
      </c>
      <c r="L3872">
        <v>60623</v>
      </c>
      <c r="M3872" t="s">
        <v>1747</v>
      </c>
      <c r="N3872" t="s">
        <v>40</v>
      </c>
      <c r="O3872" t="s">
        <v>71</v>
      </c>
      <c r="P3872" t="s">
        <v>1748</v>
      </c>
      <c r="Q3872" s="8">
        <v>2000</v>
      </c>
      <c r="R3872">
        <v>5</v>
      </c>
      <c r="S3872" s="8">
        <f>Table3[[#This Row],[Harga]]*Table3[[#This Row],[Quantity]]</f>
        <v>10000</v>
      </c>
      <c r="T3872">
        <v>0.8</v>
      </c>
      <c r="U3872" s="8">
        <f>Table3[[#This Row],[Discount]]*Table3[[#This Row],[Revenue]]</f>
        <v>8000</v>
      </c>
      <c r="V3872" s="8">
        <f>Table3[[#This Row],[Revenue]]-Table3[[#This Row],[Total Discount]]</f>
        <v>2000</v>
      </c>
    </row>
    <row r="3873" spans="1:22" x14ac:dyDescent="0.35">
      <c r="A3873">
        <v>3869</v>
      </c>
      <c r="B3873" t="s">
        <v>7970</v>
      </c>
      <c r="C3873" s="5">
        <v>43020</v>
      </c>
      <c r="D3873" s="6">
        <v>2017</v>
      </c>
      <c r="E3873" s="5" t="s">
        <v>44</v>
      </c>
      <c r="F3873" s="7">
        <v>12</v>
      </c>
      <c r="G3873" t="s">
        <v>67</v>
      </c>
      <c r="H3873" t="s">
        <v>25</v>
      </c>
      <c r="I3873" t="s">
        <v>659</v>
      </c>
      <c r="J3873" t="s">
        <v>37</v>
      </c>
      <c r="K3873" t="s">
        <v>61</v>
      </c>
      <c r="L3873">
        <v>75217</v>
      </c>
      <c r="M3873" t="s">
        <v>1353</v>
      </c>
      <c r="N3873" t="s">
        <v>135</v>
      </c>
      <c r="O3873" t="s">
        <v>162</v>
      </c>
      <c r="P3873" t="s">
        <v>1354</v>
      </c>
      <c r="Q3873" s="8">
        <v>50000</v>
      </c>
      <c r="R3873">
        <v>2</v>
      </c>
      <c r="S3873" s="8">
        <f>Table3[[#This Row],[Harga]]*Table3[[#This Row],[Quantity]]</f>
        <v>100000</v>
      </c>
      <c r="T3873">
        <v>0.2</v>
      </c>
      <c r="U3873" s="8">
        <f>Table3[[#This Row],[Discount]]*Table3[[#This Row],[Revenue]]</f>
        <v>20000</v>
      </c>
      <c r="V3873" s="8">
        <f>Table3[[#This Row],[Revenue]]-Table3[[#This Row],[Total Discount]]</f>
        <v>80000</v>
      </c>
    </row>
    <row r="3874" spans="1:22" x14ac:dyDescent="0.35">
      <c r="A3874">
        <v>3870</v>
      </c>
      <c r="B3874" t="s">
        <v>7971</v>
      </c>
      <c r="C3874" s="5">
        <v>42350</v>
      </c>
      <c r="D3874" s="6">
        <v>2015</v>
      </c>
      <c r="E3874" s="5" t="s">
        <v>66</v>
      </c>
      <c r="F3874" s="7">
        <v>12</v>
      </c>
      <c r="G3874" t="s">
        <v>67</v>
      </c>
      <c r="H3874" t="s">
        <v>25</v>
      </c>
      <c r="I3874" t="s">
        <v>353</v>
      </c>
      <c r="J3874" t="s">
        <v>37</v>
      </c>
      <c r="K3874" t="s">
        <v>53</v>
      </c>
      <c r="L3874">
        <v>89115</v>
      </c>
      <c r="M3874" t="s">
        <v>730</v>
      </c>
      <c r="N3874" t="s">
        <v>40</v>
      </c>
      <c r="O3874" t="s">
        <v>63</v>
      </c>
      <c r="P3874" t="s">
        <v>731</v>
      </c>
      <c r="Q3874" s="8">
        <v>26000</v>
      </c>
      <c r="R3874">
        <v>5</v>
      </c>
      <c r="S3874" s="8">
        <f>Table3[[#This Row],[Harga]]*Table3[[#This Row],[Quantity]]</f>
        <v>130000</v>
      </c>
      <c r="T3874">
        <v>0</v>
      </c>
      <c r="U3874" s="8">
        <f>Table3[[#This Row],[Discount]]*Table3[[#This Row],[Revenue]]</f>
        <v>0</v>
      </c>
      <c r="V3874" s="8">
        <f>Table3[[#This Row],[Revenue]]-Table3[[#This Row],[Total Discount]]</f>
        <v>130000</v>
      </c>
    </row>
    <row r="3875" spans="1:22" x14ac:dyDescent="0.35">
      <c r="A3875">
        <v>3871</v>
      </c>
      <c r="B3875" t="s">
        <v>7972</v>
      </c>
      <c r="C3875" s="5">
        <v>42197</v>
      </c>
      <c r="D3875" s="6">
        <v>2015</v>
      </c>
      <c r="E3875" s="5" t="s">
        <v>104</v>
      </c>
      <c r="F3875" s="7">
        <v>12</v>
      </c>
      <c r="G3875" t="s">
        <v>24</v>
      </c>
      <c r="H3875" t="s">
        <v>25</v>
      </c>
      <c r="I3875" t="s">
        <v>1178</v>
      </c>
      <c r="J3875" t="s">
        <v>27</v>
      </c>
      <c r="K3875" t="s">
        <v>61</v>
      </c>
      <c r="L3875">
        <v>79109</v>
      </c>
      <c r="M3875" t="s">
        <v>7973</v>
      </c>
      <c r="N3875" t="s">
        <v>135</v>
      </c>
      <c r="O3875" t="s">
        <v>136</v>
      </c>
      <c r="P3875" t="s">
        <v>7974</v>
      </c>
      <c r="Q3875" s="8">
        <v>308000</v>
      </c>
      <c r="R3875">
        <v>4</v>
      </c>
      <c r="S3875" s="8">
        <f>Table3[[#This Row],[Harga]]*Table3[[#This Row],[Quantity]]</f>
        <v>1232000</v>
      </c>
      <c r="T3875">
        <v>0.2</v>
      </c>
      <c r="U3875" s="8">
        <f>Table3[[#This Row],[Discount]]*Table3[[#This Row],[Revenue]]</f>
        <v>246400</v>
      </c>
      <c r="V3875" s="8">
        <f>Table3[[#This Row],[Revenue]]-Table3[[#This Row],[Total Discount]]</f>
        <v>985600</v>
      </c>
    </row>
    <row r="3876" spans="1:22" x14ac:dyDescent="0.35">
      <c r="A3876">
        <v>3872</v>
      </c>
      <c r="B3876" t="s">
        <v>7975</v>
      </c>
      <c r="C3876" s="5">
        <v>42279</v>
      </c>
      <c r="D3876" s="6">
        <v>2015</v>
      </c>
      <c r="E3876" s="5" t="s">
        <v>44</v>
      </c>
      <c r="F3876" s="7">
        <v>2</v>
      </c>
      <c r="G3876" t="s">
        <v>67</v>
      </c>
      <c r="H3876" t="s">
        <v>25</v>
      </c>
      <c r="I3876" t="s">
        <v>833</v>
      </c>
      <c r="J3876" t="s">
        <v>37</v>
      </c>
      <c r="K3876" t="s">
        <v>151</v>
      </c>
      <c r="L3876">
        <v>6457</v>
      </c>
      <c r="M3876" t="s">
        <v>1613</v>
      </c>
      <c r="N3876" t="s">
        <v>40</v>
      </c>
      <c r="O3876" t="s">
        <v>71</v>
      </c>
      <c r="P3876" t="s">
        <v>1614</v>
      </c>
      <c r="Q3876" s="8">
        <v>38000</v>
      </c>
      <c r="R3876">
        <v>5</v>
      </c>
      <c r="S3876" s="8">
        <f>Table3[[#This Row],[Harga]]*Table3[[#This Row],[Quantity]]</f>
        <v>190000</v>
      </c>
      <c r="T3876">
        <v>0</v>
      </c>
      <c r="U3876" s="8">
        <f>Table3[[#This Row],[Discount]]*Table3[[#This Row],[Revenue]]</f>
        <v>0</v>
      </c>
      <c r="V3876" s="8">
        <f>Table3[[#This Row],[Revenue]]-Table3[[#This Row],[Total Discount]]</f>
        <v>190000</v>
      </c>
    </row>
    <row r="3877" spans="1:22" x14ac:dyDescent="0.35">
      <c r="A3877">
        <v>3873</v>
      </c>
      <c r="B3877" t="s">
        <v>7976</v>
      </c>
      <c r="C3877" s="5">
        <v>42818</v>
      </c>
      <c r="D3877" s="6">
        <v>2017</v>
      </c>
      <c r="E3877" s="5" t="s">
        <v>159</v>
      </c>
      <c r="F3877" s="7">
        <v>24</v>
      </c>
      <c r="G3877" t="s">
        <v>51</v>
      </c>
      <c r="H3877" t="s">
        <v>25</v>
      </c>
      <c r="I3877" t="s">
        <v>2048</v>
      </c>
      <c r="J3877" t="s">
        <v>37</v>
      </c>
      <c r="K3877" t="s">
        <v>274</v>
      </c>
      <c r="L3877">
        <v>10035</v>
      </c>
      <c r="M3877" t="s">
        <v>3731</v>
      </c>
      <c r="N3877" t="s">
        <v>40</v>
      </c>
      <c r="O3877" t="s">
        <v>143</v>
      </c>
      <c r="P3877" t="s">
        <v>3732</v>
      </c>
      <c r="Q3877" s="8">
        <v>38000</v>
      </c>
      <c r="R3877">
        <v>3</v>
      </c>
      <c r="S3877" s="8">
        <f>Table3[[#This Row],[Harga]]*Table3[[#This Row],[Quantity]]</f>
        <v>114000</v>
      </c>
      <c r="T3877">
        <v>0</v>
      </c>
      <c r="U3877" s="8">
        <f>Table3[[#This Row],[Discount]]*Table3[[#This Row],[Revenue]]</f>
        <v>0</v>
      </c>
      <c r="V3877" s="8">
        <f>Table3[[#This Row],[Revenue]]-Table3[[#This Row],[Total Discount]]</f>
        <v>114000</v>
      </c>
    </row>
    <row r="3878" spans="1:22" x14ac:dyDescent="0.35">
      <c r="A3878">
        <v>3874</v>
      </c>
      <c r="B3878" t="s">
        <v>7977</v>
      </c>
      <c r="C3878" s="5">
        <v>42887</v>
      </c>
      <c r="D3878" s="6">
        <v>2017</v>
      </c>
      <c r="E3878" s="5" t="s">
        <v>34</v>
      </c>
      <c r="F3878" s="7">
        <v>1</v>
      </c>
      <c r="G3878" t="s">
        <v>35</v>
      </c>
      <c r="H3878" t="s">
        <v>139</v>
      </c>
      <c r="I3878" t="s">
        <v>6604</v>
      </c>
      <c r="J3878" t="s">
        <v>27</v>
      </c>
      <c r="K3878" t="s">
        <v>61</v>
      </c>
      <c r="L3878">
        <v>19120</v>
      </c>
      <c r="M3878" t="s">
        <v>5774</v>
      </c>
      <c r="N3878" t="s">
        <v>40</v>
      </c>
      <c r="O3878" t="s">
        <v>84</v>
      </c>
      <c r="P3878" t="s">
        <v>5775</v>
      </c>
      <c r="Q3878" s="8">
        <v>948000</v>
      </c>
      <c r="R3878">
        <v>3</v>
      </c>
      <c r="S3878" s="8">
        <f>Table3[[#This Row],[Harga]]*Table3[[#This Row],[Quantity]]</f>
        <v>2844000</v>
      </c>
      <c r="T3878">
        <v>0.2</v>
      </c>
      <c r="U3878" s="8">
        <f>Table3[[#This Row],[Discount]]*Table3[[#This Row],[Revenue]]</f>
        <v>568800</v>
      </c>
      <c r="V3878" s="8">
        <f>Table3[[#This Row],[Revenue]]-Table3[[#This Row],[Total Discount]]</f>
        <v>2275200</v>
      </c>
    </row>
    <row r="3879" spans="1:22" x14ac:dyDescent="0.35">
      <c r="A3879">
        <v>3875</v>
      </c>
      <c r="B3879" t="s">
        <v>7978</v>
      </c>
      <c r="C3879" s="5">
        <v>41722</v>
      </c>
      <c r="D3879" s="6">
        <v>2014</v>
      </c>
      <c r="E3879" s="5" t="s">
        <v>159</v>
      </c>
      <c r="F3879" s="7">
        <v>24</v>
      </c>
      <c r="G3879" t="s">
        <v>116</v>
      </c>
      <c r="H3879" t="s">
        <v>139</v>
      </c>
      <c r="I3879" t="s">
        <v>1904</v>
      </c>
      <c r="J3879" t="s">
        <v>27</v>
      </c>
      <c r="K3879" t="s">
        <v>519</v>
      </c>
      <c r="L3879">
        <v>93727</v>
      </c>
      <c r="M3879" t="s">
        <v>7865</v>
      </c>
      <c r="N3879" t="s">
        <v>30</v>
      </c>
      <c r="O3879" t="s">
        <v>55</v>
      </c>
      <c r="P3879" t="s">
        <v>7866</v>
      </c>
      <c r="Q3879" s="8">
        <v>81000</v>
      </c>
      <c r="R3879">
        <v>2</v>
      </c>
      <c r="S3879" s="8">
        <f>Table3[[#This Row],[Harga]]*Table3[[#This Row],[Quantity]]</f>
        <v>162000</v>
      </c>
      <c r="T3879">
        <v>0</v>
      </c>
      <c r="U3879" s="8">
        <f>Table3[[#This Row],[Discount]]*Table3[[#This Row],[Revenue]]</f>
        <v>0</v>
      </c>
      <c r="V3879" s="8">
        <f>Table3[[#This Row],[Revenue]]-Table3[[#This Row],[Total Discount]]</f>
        <v>162000</v>
      </c>
    </row>
    <row r="3880" spans="1:22" x14ac:dyDescent="0.35">
      <c r="A3880">
        <v>3876</v>
      </c>
      <c r="B3880" t="s">
        <v>7979</v>
      </c>
      <c r="C3880" s="5">
        <v>42269</v>
      </c>
      <c r="D3880" s="6">
        <v>2015</v>
      </c>
      <c r="E3880" s="5" t="s">
        <v>111</v>
      </c>
      <c r="F3880" s="7">
        <v>22</v>
      </c>
      <c r="G3880" t="s">
        <v>51</v>
      </c>
      <c r="H3880" t="s">
        <v>25</v>
      </c>
      <c r="I3880" t="s">
        <v>1548</v>
      </c>
      <c r="J3880" t="s">
        <v>75</v>
      </c>
      <c r="K3880" t="s">
        <v>420</v>
      </c>
      <c r="L3880">
        <v>37064</v>
      </c>
      <c r="M3880" t="s">
        <v>2999</v>
      </c>
      <c r="N3880" t="s">
        <v>40</v>
      </c>
      <c r="O3880" t="s">
        <v>41</v>
      </c>
      <c r="P3880" t="s">
        <v>3000</v>
      </c>
      <c r="Q3880" s="8">
        <v>6000</v>
      </c>
      <c r="R3880">
        <v>4</v>
      </c>
      <c r="S3880" s="8">
        <f>Table3[[#This Row],[Harga]]*Table3[[#This Row],[Quantity]]</f>
        <v>24000</v>
      </c>
      <c r="T3880">
        <v>0.2</v>
      </c>
      <c r="U3880" s="8">
        <f>Table3[[#This Row],[Discount]]*Table3[[#This Row],[Revenue]]</f>
        <v>4800</v>
      </c>
      <c r="V3880" s="8">
        <f>Table3[[#This Row],[Revenue]]-Table3[[#This Row],[Total Discount]]</f>
        <v>19200</v>
      </c>
    </row>
    <row r="3881" spans="1:22" x14ac:dyDescent="0.35">
      <c r="A3881">
        <v>3877</v>
      </c>
      <c r="B3881" t="s">
        <v>7980</v>
      </c>
      <c r="C3881" s="5">
        <v>42377</v>
      </c>
      <c r="D3881" s="6">
        <v>2016</v>
      </c>
      <c r="E3881" s="5" t="s">
        <v>115</v>
      </c>
      <c r="F3881" s="7">
        <v>8</v>
      </c>
      <c r="G3881" t="s">
        <v>51</v>
      </c>
      <c r="H3881" t="s">
        <v>105</v>
      </c>
      <c r="I3881" t="s">
        <v>5609</v>
      </c>
      <c r="J3881" t="s">
        <v>27</v>
      </c>
      <c r="K3881" t="s">
        <v>28</v>
      </c>
      <c r="L3881">
        <v>27604</v>
      </c>
      <c r="M3881" t="s">
        <v>2119</v>
      </c>
      <c r="N3881" t="s">
        <v>40</v>
      </c>
      <c r="O3881" t="s">
        <v>71</v>
      </c>
      <c r="P3881" t="s">
        <v>2120</v>
      </c>
      <c r="Q3881" s="8">
        <v>18000</v>
      </c>
      <c r="R3881">
        <v>7</v>
      </c>
      <c r="S3881" s="8">
        <f>Table3[[#This Row],[Harga]]*Table3[[#This Row],[Quantity]]</f>
        <v>126000</v>
      </c>
      <c r="T3881">
        <v>0.7</v>
      </c>
      <c r="U3881" s="8">
        <f>Table3[[#This Row],[Discount]]*Table3[[#This Row],[Revenue]]</f>
        <v>88200</v>
      </c>
      <c r="V3881" s="8">
        <f>Table3[[#This Row],[Revenue]]-Table3[[#This Row],[Total Discount]]</f>
        <v>37800</v>
      </c>
    </row>
    <row r="3882" spans="1:22" x14ac:dyDescent="0.35">
      <c r="A3882">
        <v>3878</v>
      </c>
      <c r="B3882" t="s">
        <v>7981</v>
      </c>
      <c r="C3882" s="5">
        <v>42414</v>
      </c>
      <c r="D3882" s="6">
        <v>2016</v>
      </c>
      <c r="E3882" s="5" t="s">
        <v>344</v>
      </c>
      <c r="F3882" s="7">
        <v>14</v>
      </c>
      <c r="G3882" t="s">
        <v>35</v>
      </c>
      <c r="H3882" t="s">
        <v>25</v>
      </c>
      <c r="I3882" t="s">
        <v>315</v>
      </c>
      <c r="J3882" t="s">
        <v>27</v>
      </c>
      <c r="K3882" t="s">
        <v>188</v>
      </c>
      <c r="L3882">
        <v>20735</v>
      </c>
      <c r="M3882" t="s">
        <v>4174</v>
      </c>
      <c r="N3882" t="s">
        <v>40</v>
      </c>
      <c r="O3882" t="s">
        <v>63</v>
      </c>
      <c r="P3882" t="s">
        <v>4175</v>
      </c>
      <c r="Q3882" s="8">
        <v>24000</v>
      </c>
      <c r="R3882">
        <v>1</v>
      </c>
      <c r="S3882" s="8">
        <f>Table3[[#This Row],[Harga]]*Table3[[#This Row],[Quantity]]</f>
        <v>24000</v>
      </c>
      <c r="T3882">
        <v>0</v>
      </c>
      <c r="U3882" s="8">
        <f>Table3[[#This Row],[Discount]]*Table3[[#This Row],[Revenue]]</f>
        <v>0</v>
      </c>
      <c r="V3882" s="8">
        <f>Table3[[#This Row],[Revenue]]-Table3[[#This Row],[Total Discount]]</f>
        <v>24000</v>
      </c>
    </row>
    <row r="3883" spans="1:22" x14ac:dyDescent="0.35">
      <c r="A3883">
        <v>3879</v>
      </c>
      <c r="B3883" t="s">
        <v>7982</v>
      </c>
      <c r="C3883" s="5">
        <v>42894</v>
      </c>
      <c r="D3883" s="6">
        <v>2017</v>
      </c>
      <c r="E3883" s="5" t="s">
        <v>34</v>
      </c>
      <c r="F3883" s="7">
        <v>8</v>
      </c>
      <c r="G3883" t="s">
        <v>51</v>
      </c>
      <c r="H3883" t="s">
        <v>105</v>
      </c>
      <c r="I3883" t="s">
        <v>368</v>
      </c>
      <c r="J3883" t="s">
        <v>75</v>
      </c>
      <c r="K3883" t="s">
        <v>227</v>
      </c>
      <c r="L3883">
        <v>90049</v>
      </c>
      <c r="M3883" t="s">
        <v>123</v>
      </c>
      <c r="N3883" t="s">
        <v>30</v>
      </c>
      <c r="O3883" t="s">
        <v>31</v>
      </c>
      <c r="P3883" t="s">
        <v>124</v>
      </c>
      <c r="Q3883" s="8">
        <v>3084000</v>
      </c>
      <c r="R3883">
        <v>2</v>
      </c>
      <c r="S3883" s="8">
        <f>Table3[[#This Row],[Harga]]*Table3[[#This Row],[Quantity]]</f>
        <v>6168000</v>
      </c>
      <c r="T3883">
        <v>0.15</v>
      </c>
      <c r="U3883" s="8">
        <f>Table3[[#This Row],[Discount]]*Table3[[#This Row],[Revenue]]</f>
        <v>925200</v>
      </c>
      <c r="V3883" s="8">
        <f>Table3[[#This Row],[Revenue]]-Table3[[#This Row],[Total Discount]]</f>
        <v>5242800</v>
      </c>
    </row>
    <row r="3884" spans="1:22" x14ac:dyDescent="0.35">
      <c r="A3884">
        <v>3880</v>
      </c>
      <c r="B3884" t="s">
        <v>7983</v>
      </c>
      <c r="C3884" s="5">
        <v>42664</v>
      </c>
      <c r="D3884" s="6">
        <v>2016</v>
      </c>
      <c r="E3884" s="5" t="s">
        <v>44</v>
      </c>
      <c r="F3884" s="7">
        <v>21</v>
      </c>
      <c r="G3884" t="s">
        <v>35</v>
      </c>
      <c r="H3884" t="s">
        <v>139</v>
      </c>
      <c r="I3884" t="s">
        <v>2635</v>
      </c>
      <c r="J3884" t="s">
        <v>75</v>
      </c>
      <c r="K3884" t="s">
        <v>141</v>
      </c>
      <c r="L3884">
        <v>89031</v>
      </c>
      <c r="M3884" t="s">
        <v>2335</v>
      </c>
      <c r="N3884" t="s">
        <v>40</v>
      </c>
      <c r="O3884" t="s">
        <v>96</v>
      </c>
      <c r="P3884" t="s">
        <v>2336</v>
      </c>
      <c r="Q3884" s="8">
        <v>76000</v>
      </c>
      <c r="R3884">
        <v>3</v>
      </c>
      <c r="S3884" s="8">
        <f>Table3[[#This Row],[Harga]]*Table3[[#This Row],[Quantity]]</f>
        <v>228000</v>
      </c>
      <c r="T3884">
        <v>0</v>
      </c>
      <c r="U3884" s="8">
        <f>Table3[[#This Row],[Discount]]*Table3[[#This Row],[Revenue]]</f>
        <v>0</v>
      </c>
      <c r="V3884" s="8">
        <f>Table3[[#This Row],[Revenue]]-Table3[[#This Row],[Total Discount]]</f>
        <v>228000</v>
      </c>
    </row>
    <row r="3885" spans="1:22" x14ac:dyDescent="0.35">
      <c r="A3885">
        <v>3881</v>
      </c>
      <c r="B3885" t="s">
        <v>7984</v>
      </c>
      <c r="C3885" s="5">
        <v>42761</v>
      </c>
      <c r="D3885" s="6">
        <v>2017</v>
      </c>
      <c r="E3885" s="5" t="s">
        <v>115</v>
      </c>
      <c r="F3885" s="7">
        <v>26</v>
      </c>
      <c r="G3885" t="s">
        <v>24</v>
      </c>
      <c r="H3885" t="s">
        <v>139</v>
      </c>
      <c r="I3885" t="s">
        <v>816</v>
      </c>
      <c r="J3885" t="s">
        <v>27</v>
      </c>
      <c r="K3885" t="s">
        <v>519</v>
      </c>
      <c r="L3885">
        <v>94109</v>
      </c>
      <c r="M3885" t="s">
        <v>5034</v>
      </c>
      <c r="N3885" t="s">
        <v>40</v>
      </c>
      <c r="O3885" t="s">
        <v>180</v>
      </c>
      <c r="P3885" t="s">
        <v>5035</v>
      </c>
      <c r="Q3885" s="8">
        <v>3000</v>
      </c>
      <c r="R3885">
        <v>8</v>
      </c>
      <c r="S3885" s="8">
        <f>Table3[[#This Row],[Harga]]*Table3[[#This Row],[Quantity]]</f>
        <v>24000</v>
      </c>
      <c r="T3885">
        <v>0</v>
      </c>
      <c r="U3885" s="8">
        <f>Table3[[#This Row],[Discount]]*Table3[[#This Row],[Revenue]]</f>
        <v>0</v>
      </c>
      <c r="V3885" s="8">
        <f>Table3[[#This Row],[Revenue]]-Table3[[#This Row],[Total Discount]]</f>
        <v>24000</v>
      </c>
    </row>
    <row r="3886" spans="1:22" x14ac:dyDescent="0.35">
      <c r="A3886">
        <v>3882</v>
      </c>
      <c r="B3886" t="s">
        <v>7985</v>
      </c>
      <c r="C3886" s="5">
        <v>43077</v>
      </c>
      <c r="D3886" s="6">
        <v>2017</v>
      </c>
      <c r="E3886" s="5" t="s">
        <v>66</v>
      </c>
      <c r="F3886" s="7">
        <v>8</v>
      </c>
      <c r="G3886" t="s">
        <v>51</v>
      </c>
      <c r="H3886" t="s">
        <v>105</v>
      </c>
      <c r="I3886" t="s">
        <v>947</v>
      </c>
      <c r="J3886" t="s">
        <v>75</v>
      </c>
      <c r="K3886" t="s">
        <v>369</v>
      </c>
      <c r="L3886">
        <v>2920</v>
      </c>
      <c r="M3886" t="s">
        <v>7986</v>
      </c>
      <c r="N3886" t="s">
        <v>40</v>
      </c>
      <c r="O3886" t="s">
        <v>84</v>
      </c>
      <c r="P3886" t="s">
        <v>7987</v>
      </c>
      <c r="Q3886" s="8">
        <v>593000</v>
      </c>
      <c r="R3886">
        <v>6</v>
      </c>
      <c r="S3886" s="8">
        <f>Table3[[#This Row],[Harga]]*Table3[[#This Row],[Quantity]]</f>
        <v>3558000</v>
      </c>
      <c r="T3886">
        <v>0</v>
      </c>
      <c r="U3886" s="8">
        <f>Table3[[#This Row],[Discount]]*Table3[[#This Row],[Revenue]]</f>
        <v>0</v>
      </c>
      <c r="V3886" s="8">
        <f>Table3[[#This Row],[Revenue]]-Table3[[#This Row],[Total Discount]]</f>
        <v>3558000</v>
      </c>
    </row>
    <row r="3887" spans="1:22" x14ac:dyDescent="0.35">
      <c r="A3887">
        <v>3883</v>
      </c>
      <c r="B3887" t="s">
        <v>7988</v>
      </c>
      <c r="C3887" s="5">
        <v>42664</v>
      </c>
      <c r="D3887" s="6">
        <v>2016</v>
      </c>
      <c r="E3887" s="5" t="s">
        <v>44</v>
      </c>
      <c r="F3887" s="7">
        <v>21</v>
      </c>
      <c r="G3887" t="s">
        <v>67</v>
      </c>
      <c r="H3887" t="s">
        <v>25</v>
      </c>
      <c r="I3887" t="s">
        <v>2947</v>
      </c>
      <c r="J3887" t="s">
        <v>27</v>
      </c>
      <c r="K3887" t="s">
        <v>53</v>
      </c>
      <c r="L3887">
        <v>38301</v>
      </c>
      <c r="M3887" t="s">
        <v>4648</v>
      </c>
      <c r="N3887" t="s">
        <v>40</v>
      </c>
      <c r="O3887" t="s">
        <v>84</v>
      </c>
      <c r="P3887" t="s">
        <v>4649</v>
      </c>
      <c r="Q3887" s="8">
        <v>112000</v>
      </c>
      <c r="R3887">
        <v>9</v>
      </c>
      <c r="S3887" s="8">
        <f>Table3[[#This Row],[Harga]]*Table3[[#This Row],[Quantity]]</f>
        <v>1008000</v>
      </c>
      <c r="T3887">
        <v>0.2</v>
      </c>
      <c r="U3887" s="8">
        <f>Table3[[#This Row],[Discount]]*Table3[[#This Row],[Revenue]]</f>
        <v>201600</v>
      </c>
      <c r="V3887" s="8">
        <f>Table3[[#This Row],[Revenue]]-Table3[[#This Row],[Total Discount]]</f>
        <v>806400</v>
      </c>
    </row>
    <row r="3888" spans="1:22" x14ac:dyDescent="0.35">
      <c r="A3888">
        <v>3884</v>
      </c>
      <c r="B3888" t="s">
        <v>7989</v>
      </c>
      <c r="C3888" s="5">
        <v>41877</v>
      </c>
      <c r="D3888" s="6">
        <v>2014</v>
      </c>
      <c r="E3888" s="5" t="s">
        <v>93</v>
      </c>
      <c r="F3888" s="7">
        <v>26</v>
      </c>
      <c r="G3888" t="s">
        <v>67</v>
      </c>
      <c r="H3888" t="s">
        <v>139</v>
      </c>
      <c r="I3888" t="s">
        <v>2313</v>
      </c>
      <c r="J3888" t="s">
        <v>75</v>
      </c>
      <c r="K3888" t="s">
        <v>38</v>
      </c>
      <c r="L3888">
        <v>19711</v>
      </c>
      <c r="M3888" t="s">
        <v>2439</v>
      </c>
      <c r="N3888" t="s">
        <v>40</v>
      </c>
      <c r="O3888" t="s">
        <v>96</v>
      </c>
      <c r="P3888" t="s">
        <v>2440</v>
      </c>
      <c r="Q3888" s="8">
        <v>18000</v>
      </c>
      <c r="R3888">
        <v>3</v>
      </c>
      <c r="S3888" s="8">
        <f>Table3[[#This Row],[Harga]]*Table3[[#This Row],[Quantity]]</f>
        <v>54000</v>
      </c>
      <c r="T3888">
        <v>0</v>
      </c>
      <c r="U3888" s="8">
        <f>Table3[[#This Row],[Discount]]*Table3[[#This Row],[Revenue]]</f>
        <v>0</v>
      </c>
      <c r="V3888" s="8">
        <f>Table3[[#This Row],[Revenue]]-Table3[[#This Row],[Total Discount]]</f>
        <v>54000</v>
      </c>
    </row>
    <row r="3889" spans="1:22" x14ac:dyDescent="0.35">
      <c r="A3889">
        <v>3885</v>
      </c>
      <c r="B3889" t="s">
        <v>7990</v>
      </c>
      <c r="C3889" s="5">
        <v>41775</v>
      </c>
      <c r="D3889" s="6">
        <v>2014</v>
      </c>
      <c r="E3889" s="5" t="s">
        <v>87</v>
      </c>
      <c r="F3889" s="7">
        <v>16</v>
      </c>
      <c r="G3889" t="s">
        <v>51</v>
      </c>
      <c r="H3889" t="s">
        <v>105</v>
      </c>
      <c r="I3889" t="s">
        <v>2382</v>
      </c>
      <c r="J3889" t="s">
        <v>37</v>
      </c>
      <c r="K3889" t="s">
        <v>651</v>
      </c>
      <c r="L3889">
        <v>90036</v>
      </c>
      <c r="M3889" t="s">
        <v>3659</v>
      </c>
      <c r="N3889" t="s">
        <v>30</v>
      </c>
      <c r="O3889" t="s">
        <v>108</v>
      </c>
      <c r="P3889" t="s">
        <v>3660</v>
      </c>
      <c r="Q3889" s="8">
        <v>367000</v>
      </c>
      <c r="R3889">
        <v>5</v>
      </c>
      <c r="S3889" s="8">
        <f>Table3[[#This Row],[Harga]]*Table3[[#This Row],[Quantity]]</f>
        <v>1835000</v>
      </c>
      <c r="T3889">
        <v>0.2</v>
      </c>
      <c r="U3889" s="8">
        <f>Table3[[#This Row],[Discount]]*Table3[[#This Row],[Revenue]]</f>
        <v>367000</v>
      </c>
      <c r="V3889" s="8">
        <f>Table3[[#This Row],[Revenue]]-Table3[[#This Row],[Total Discount]]</f>
        <v>1468000</v>
      </c>
    </row>
    <row r="3890" spans="1:22" x14ac:dyDescent="0.35">
      <c r="A3890">
        <v>3886</v>
      </c>
      <c r="B3890" t="s">
        <v>7991</v>
      </c>
      <c r="C3890" s="5">
        <v>42038</v>
      </c>
      <c r="D3890" s="6">
        <v>2015</v>
      </c>
      <c r="E3890" s="5" t="s">
        <v>344</v>
      </c>
      <c r="F3890" s="7">
        <v>3</v>
      </c>
      <c r="G3890" t="s">
        <v>35</v>
      </c>
      <c r="H3890" t="s">
        <v>131</v>
      </c>
      <c r="I3890" t="s">
        <v>2382</v>
      </c>
      <c r="J3890" t="s">
        <v>37</v>
      </c>
      <c r="K3890" t="s">
        <v>193</v>
      </c>
      <c r="L3890">
        <v>13440</v>
      </c>
      <c r="M3890" t="s">
        <v>6914</v>
      </c>
      <c r="N3890" t="s">
        <v>30</v>
      </c>
      <c r="O3890" t="s">
        <v>108</v>
      </c>
      <c r="P3890" t="s">
        <v>6915</v>
      </c>
      <c r="Q3890" s="8">
        <v>404000</v>
      </c>
      <c r="R3890">
        <v>1</v>
      </c>
      <c r="S3890" s="8">
        <f>Table3[[#This Row],[Harga]]*Table3[[#This Row],[Quantity]]</f>
        <v>404000</v>
      </c>
      <c r="T3890">
        <v>0.1</v>
      </c>
      <c r="U3890" s="8">
        <f>Table3[[#This Row],[Discount]]*Table3[[#This Row],[Revenue]]</f>
        <v>40400</v>
      </c>
      <c r="V3890" s="8">
        <f>Table3[[#This Row],[Revenue]]-Table3[[#This Row],[Total Discount]]</f>
        <v>363600</v>
      </c>
    </row>
    <row r="3891" spans="1:22" x14ac:dyDescent="0.35">
      <c r="A3891">
        <v>3887</v>
      </c>
      <c r="B3891" t="s">
        <v>7992</v>
      </c>
      <c r="C3891" s="5">
        <v>43039</v>
      </c>
      <c r="D3891" s="6">
        <v>2017</v>
      </c>
      <c r="E3891" s="5" t="s">
        <v>44</v>
      </c>
      <c r="F3891" s="7">
        <v>31</v>
      </c>
      <c r="G3891" t="s">
        <v>24</v>
      </c>
      <c r="H3891" t="s">
        <v>25</v>
      </c>
      <c r="I3891" t="s">
        <v>1923</v>
      </c>
      <c r="J3891" t="s">
        <v>37</v>
      </c>
      <c r="K3891" t="s">
        <v>118</v>
      </c>
      <c r="L3891">
        <v>60610</v>
      </c>
      <c r="M3891" t="s">
        <v>7154</v>
      </c>
      <c r="N3891" t="s">
        <v>135</v>
      </c>
      <c r="O3891" t="s">
        <v>136</v>
      </c>
      <c r="P3891" t="s">
        <v>7155</v>
      </c>
      <c r="Q3891" s="8">
        <v>159000</v>
      </c>
      <c r="R3891">
        <v>4</v>
      </c>
      <c r="S3891" s="8">
        <f>Table3[[#This Row],[Harga]]*Table3[[#This Row],[Quantity]]</f>
        <v>636000</v>
      </c>
      <c r="T3891">
        <v>0.2</v>
      </c>
      <c r="U3891" s="8">
        <f>Table3[[#This Row],[Discount]]*Table3[[#This Row],[Revenue]]</f>
        <v>127200</v>
      </c>
      <c r="V3891" s="8">
        <f>Table3[[#This Row],[Revenue]]-Table3[[#This Row],[Total Discount]]</f>
        <v>508800</v>
      </c>
    </row>
    <row r="3892" spans="1:22" x14ac:dyDescent="0.35">
      <c r="A3892">
        <v>3888</v>
      </c>
      <c r="B3892" t="s">
        <v>7993</v>
      </c>
      <c r="C3892" s="5">
        <v>42120</v>
      </c>
      <c r="D3892" s="6">
        <v>2015</v>
      </c>
      <c r="E3892" s="5" t="s">
        <v>58</v>
      </c>
      <c r="F3892" s="7">
        <v>26</v>
      </c>
      <c r="G3892" t="s">
        <v>51</v>
      </c>
      <c r="H3892" t="s">
        <v>25</v>
      </c>
      <c r="I3892" t="s">
        <v>1481</v>
      </c>
      <c r="J3892" t="s">
        <v>37</v>
      </c>
      <c r="K3892" t="s">
        <v>227</v>
      </c>
      <c r="L3892">
        <v>92105</v>
      </c>
      <c r="M3892" t="s">
        <v>6232</v>
      </c>
      <c r="N3892" t="s">
        <v>30</v>
      </c>
      <c r="O3892" t="s">
        <v>108</v>
      </c>
      <c r="P3892" t="s">
        <v>6233</v>
      </c>
      <c r="Q3892" s="8">
        <v>38000</v>
      </c>
      <c r="R3892">
        <v>3</v>
      </c>
      <c r="S3892" s="8">
        <f>Table3[[#This Row],[Harga]]*Table3[[#This Row],[Quantity]]</f>
        <v>114000</v>
      </c>
      <c r="T3892">
        <v>0.2</v>
      </c>
      <c r="U3892" s="8">
        <f>Table3[[#This Row],[Discount]]*Table3[[#This Row],[Revenue]]</f>
        <v>22800</v>
      </c>
      <c r="V3892" s="8">
        <f>Table3[[#This Row],[Revenue]]-Table3[[#This Row],[Total Discount]]</f>
        <v>91200</v>
      </c>
    </row>
    <row r="3893" spans="1:22" x14ac:dyDescent="0.35">
      <c r="A3893">
        <v>3889</v>
      </c>
      <c r="B3893" t="s">
        <v>7994</v>
      </c>
      <c r="C3893" s="5">
        <v>42499</v>
      </c>
      <c r="D3893" s="6">
        <v>2016</v>
      </c>
      <c r="E3893" s="5" t="s">
        <v>87</v>
      </c>
      <c r="F3893" s="7">
        <v>9</v>
      </c>
      <c r="G3893" t="s">
        <v>51</v>
      </c>
      <c r="H3893" t="s">
        <v>25</v>
      </c>
      <c r="I3893" t="s">
        <v>2418</v>
      </c>
      <c r="J3893" t="s">
        <v>27</v>
      </c>
      <c r="K3893" t="s">
        <v>222</v>
      </c>
      <c r="L3893">
        <v>77036</v>
      </c>
      <c r="M3893" t="s">
        <v>1527</v>
      </c>
      <c r="N3893" t="s">
        <v>135</v>
      </c>
      <c r="O3893" t="s">
        <v>136</v>
      </c>
      <c r="P3893" t="s">
        <v>1528</v>
      </c>
      <c r="Q3893" s="8">
        <v>84000</v>
      </c>
      <c r="R3893">
        <v>2</v>
      </c>
      <c r="S3893" s="8">
        <f>Table3[[#This Row],[Harga]]*Table3[[#This Row],[Quantity]]</f>
        <v>168000</v>
      </c>
      <c r="T3893">
        <v>0.2</v>
      </c>
      <c r="U3893" s="8">
        <f>Table3[[#This Row],[Discount]]*Table3[[#This Row],[Revenue]]</f>
        <v>33600</v>
      </c>
      <c r="V3893" s="8">
        <f>Table3[[#This Row],[Revenue]]-Table3[[#This Row],[Total Discount]]</f>
        <v>134400</v>
      </c>
    </row>
    <row r="3894" spans="1:22" x14ac:dyDescent="0.35">
      <c r="A3894">
        <v>3890</v>
      </c>
      <c r="B3894" t="s">
        <v>7995</v>
      </c>
      <c r="C3894" s="5">
        <v>42028</v>
      </c>
      <c r="D3894" s="6">
        <v>2015</v>
      </c>
      <c r="E3894" s="5" t="s">
        <v>115</v>
      </c>
      <c r="F3894" s="7">
        <v>24</v>
      </c>
      <c r="G3894" t="s">
        <v>35</v>
      </c>
      <c r="H3894" t="s">
        <v>25</v>
      </c>
      <c r="I3894" t="s">
        <v>5336</v>
      </c>
      <c r="J3894" t="s">
        <v>75</v>
      </c>
      <c r="K3894" t="s">
        <v>651</v>
      </c>
      <c r="L3894">
        <v>33407</v>
      </c>
      <c r="M3894" t="s">
        <v>766</v>
      </c>
      <c r="N3894" t="s">
        <v>40</v>
      </c>
      <c r="O3894" t="s">
        <v>96</v>
      </c>
      <c r="P3894" t="s">
        <v>767</v>
      </c>
      <c r="Q3894" s="8">
        <v>3000</v>
      </c>
      <c r="R3894">
        <v>5</v>
      </c>
      <c r="S3894" s="8">
        <f>Table3[[#This Row],[Harga]]*Table3[[#This Row],[Quantity]]</f>
        <v>15000</v>
      </c>
      <c r="T3894">
        <v>0.2</v>
      </c>
      <c r="U3894" s="8">
        <f>Table3[[#This Row],[Discount]]*Table3[[#This Row],[Revenue]]</f>
        <v>3000</v>
      </c>
      <c r="V3894" s="8">
        <f>Table3[[#This Row],[Revenue]]-Table3[[#This Row],[Total Discount]]</f>
        <v>12000</v>
      </c>
    </row>
    <row r="3895" spans="1:22" x14ac:dyDescent="0.35">
      <c r="A3895">
        <v>3891</v>
      </c>
      <c r="B3895" t="s">
        <v>7996</v>
      </c>
      <c r="C3895" s="5">
        <v>42107</v>
      </c>
      <c r="D3895" s="6">
        <v>2015</v>
      </c>
      <c r="E3895" s="5" t="s">
        <v>58</v>
      </c>
      <c r="F3895" s="7">
        <v>13</v>
      </c>
      <c r="G3895" t="s">
        <v>51</v>
      </c>
      <c r="H3895" t="s">
        <v>25</v>
      </c>
      <c r="I3895" t="s">
        <v>4412</v>
      </c>
      <c r="J3895" t="s">
        <v>27</v>
      </c>
      <c r="K3895" t="s">
        <v>253</v>
      </c>
      <c r="L3895">
        <v>90045</v>
      </c>
      <c r="M3895" t="s">
        <v>6496</v>
      </c>
      <c r="N3895" t="s">
        <v>30</v>
      </c>
      <c r="O3895" t="s">
        <v>48</v>
      </c>
      <c r="P3895" t="s">
        <v>6497</v>
      </c>
      <c r="Q3895" s="8">
        <v>816000</v>
      </c>
      <c r="R3895">
        <v>2</v>
      </c>
      <c r="S3895" s="8">
        <f>Table3[[#This Row],[Harga]]*Table3[[#This Row],[Quantity]]</f>
        <v>1632000</v>
      </c>
      <c r="T3895">
        <v>0.2</v>
      </c>
      <c r="U3895" s="8">
        <f>Table3[[#This Row],[Discount]]*Table3[[#This Row],[Revenue]]</f>
        <v>326400</v>
      </c>
      <c r="V3895" s="8">
        <f>Table3[[#This Row],[Revenue]]-Table3[[#This Row],[Total Discount]]</f>
        <v>1305600</v>
      </c>
    </row>
    <row r="3896" spans="1:22" x14ac:dyDescent="0.35">
      <c r="A3896">
        <v>3892</v>
      </c>
      <c r="B3896" t="s">
        <v>7997</v>
      </c>
      <c r="C3896" s="5">
        <v>42272</v>
      </c>
      <c r="D3896" s="6">
        <v>2015</v>
      </c>
      <c r="E3896" s="5" t="s">
        <v>111</v>
      </c>
      <c r="F3896" s="7">
        <v>25</v>
      </c>
      <c r="G3896" t="s">
        <v>116</v>
      </c>
      <c r="H3896" t="s">
        <v>139</v>
      </c>
      <c r="I3896" t="s">
        <v>358</v>
      </c>
      <c r="J3896" t="s">
        <v>37</v>
      </c>
      <c r="K3896" t="s">
        <v>519</v>
      </c>
      <c r="L3896">
        <v>98103</v>
      </c>
      <c r="M3896" t="s">
        <v>3229</v>
      </c>
      <c r="N3896" t="s">
        <v>30</v>
      </c>
      <c r="O3896" t="s">
        <v>108</v>
      </c>
      <c r="P3896" t="s">
        <v>3230</v>
      </c>
      <c r="Q3896" s="8">
        <v>480000</v>
      </c>
      <c r="R3896">
        <v>4</v>
      </c>
      <c r="S3896" s="8">
        <f>Table3[[#This Row],[Harga]]*Table3[[#This Row],[Quantity]]</f>
        <v>1920000</v>
      </c>
      <c r="T3896">
        <v>0.2</v>
      </c>
      <c r="U3896" s="8">
        <f>Table3[[#This Row],[Discount]]*Table3[[#This Row],[Revenue]]</f>
        <v>384000</v>
      </c>
      <c r="V3896" s="8">
        <f>Table3[[#This Row],[Revenue]]-Table3[[#This Row],[Total Discount]]</f>
        <v>1536000</v>
      </c>
    </row>
    <row r="3897" spans="1:22" x14ac:dyDescent="0.35">
      <c r="A3897">
        <v>3893</v>
      </c>
      <c r="B3897" t="s">
        <v>7998</v>
      </c>
      <c r="C3897" s="5">
        <v>41726</v>
      </c>
      <c r="D3897" s="6">
        <v>2014</v>
      </c>
      <c r="E3897" s="5" t="s">
        <v>159</v>
      </c>
      <c r="F3897" s="7">
        <v>28</v>
      </c>
      <c r="G3897" t="s">
        <v>116</v>
      </c>
      <c r="H3897" t="s">
        <v>25</v>
      </c>
      <c r="I3897" t="s">
        <v>3604</v>
      </c>
      <c r="J3897" t="s">
        <v>27</v>
      </c>
      <c r="K3897" t="s">
        <v>545</v>
      </c>
      <c r="L3897">
        <v>50315</v>
      </c>
      <c r="M3897" t="s">
        <v>460</v>
      </c>
      <c r="N3897" t="s">
        <v>40</v>
      </c>
      <c r="O3897" t="s">
        <v>143</v>
      </c>
      <c r="P3897" t="s">
        <v>461</v>
      </c>
      <c r="Q3897" s="8">
        <v>15000</v>
      </c>
      <c r="R3897">
        <v>3</v>
      </c>
      <c r="S3897" s="8">
        <f>Table3[[#This Row],[Harga]]*Table3[[#This Row],[Quantity]]</f>
        <v>45000</v>
      </c>
      <c r="T3897">
        <v>0</v>
      </c>
      <c r="U3897" s="8">
        <f>Table3[[#This Row],[Discount]]*Table3[[#This Row],[Revenue]]</f>
        <v>0</v>
      </c>
      <c r="V3897" s="8">
        <f>Table3[[#This Row],[Revenue]]-Table3[[#This Row],[Total Discount]]</f>
        <v>45000</v>
      </c>
    </row>
    <row r="3898" spans="1:22" x14ac:dyDescent="0.35">
      <c r="A3898">
        <v>3894</v>
      </c>
      <c r="B3898" t="s">
        <v>7999</v>
      </c>
      <c r="C3898" s="5">
        <v>42568</v>
      </c>
      <c r="D3898" s="6">
        <v>2016</v>
      </c>
      <c r="E3898" s="5" t="s">
        <v>104</v>
      </c>
      <c r="F3898" s="7">
        <v>17</v>
      </c>
      <c r="G3898" t="s">
        <v>67</v>
      </c>
      <c r="H3898" t="s">
        <v>139</v>
      </c>
      <c r="I3898" t="s">
        <v>1171</v>
      </c>
      <c r="J3898" t="s">
        <v>27</v>
      </c>
      <c r="K3898" t="s">
        <v>420</v>
      </c>
      <c r="L3898">
        <v>10024</v>
      </c>
      <c r="M3898" t="s">
        <v>4608</v>
      </c>
      <c r="N3898" t="s">
        <v>40</v>
      </c>
      <c r="O3898" t="s">
        <v>78</v>
      </c>
      <c r="P3898" t="s">
        <v>4609</v>
      </c>
      <c r="Q3898" s="8">
        <v>69000</v>
      </c>
      <c r="R3898">
        <v>2</v>
      </c>
      <c r="S3898" s="8">
        <f>Table3[[#This Row],[Harga]]*Table3[[#This Row],[Quantity]]</f>
        <v>138000</v>
      </c>
      <c r="T3898">
        <v>0</v>
      </c>
      <c r="U3898" s="8">
        <f>Table3[[#This Row],[Discount]]*Table3[[#This Row],[Revenue]]</f>
        <v>0</v>
      </c>
      <c r="V3898" s="8">
        <f>Table3[[#This Row],[Revenue]]-Table3[[#This Row],[Total Discount]]</f>
        <v>138000</v>
      </c>
    </row>
    <row r="3899" spans="1:22" x14ac:dyDescent="0.35">
      <c r="A3899">
        <v>3895</v>
      </c>
      <c r="B3899" t="s">
        <v>8000</v>
      </c>
      <c r="C3899" s="5">
        <v>41748</v>
      </c>
      <c r="D3899" s="6">
        <v>2014</v>
      </c>
      <c r="E3899" s="5" t="s">
        <v>58</v>
      </c>
      <c r="F3899" s="7">
        <v>19</v>
      </c>
      <c r="G3899" t="s">
        <v>51</v>
      </c>
      <c r="H3899" t="s">
        <v>25</v>
      </c>
      <c r="I3899" t="s">
        <v>1832</v>
      </c>
      <c r="J3899" t="s">
        <v>27</v>
      </c>
      <c r="K3899" t="s">
        <v>218</v>
      </c>
      <c r="L3899">
        <v>22204</v>
      </c>
      <c r="M3899" t="s">
        <v>1370</v>
      </c>
      <c r="N3899" t="s">
        <v>40</v>
      </c>
      <c r="O3899" t="s">
        <v>71</v>
      </c>
      <c r="P3899" t="s">
        <v>1371</v>
      </c>
      <c r="Q3899" s="8">
        <v>59000</v>
      </c>
      <c r="R3899">
        <v>3</v>
      </c>
      <c r="S3899" s="8">
        <f>Table3[[#This Row],[Harga]]*Table3[[#This Row],[Quantity]]</f>
        <v>177000</v>
      </c>
      <c r="T3899">
        <v>0</v>
      </c>
      <c r="U3899" s="8">
        <f>Table3[[#This Row],[Discount]]*Table3[[#This Row],[Revenue]]</f>
        <v>0</v>
      </c>
      <c r="V3899" s="8">
        <f>Table3[[#This Row],[Revenue]]-Table3[[#This Row],[Total Discount]]</f>
        <v>177000</v>
      </c>
    </row>
    <row r="3900" spans="1:22" x14ac:dyDescent="0.35">
      <c r="A3900">
        <v>3896</v>
      </c>
      <c r="B3900" t="s">
        <v>8001</v>
      </c>
      <c r="C3900" s="5">
        <v>42937</v>
      </c>
      <c r="D3900" s="6">
        <v>2017</v>
      </c>
      <c r="E3900" s="5" t="s">
        <v>104</v>
      </c>
      <c r="F3900" s="7">
        <v>21</v>
      </c>
      <c r="G3900" t="s">
        <v>35</v>
      </c>
      <c r="H3900" t="s">
        <v>25</v>
      </c>
      <c r="I3900" t="s">
        <v>2157</v>
      </c>
      <c r="J3900" t="s">
        <v>27</v>
      </c>
      <c r="K3900" t="s">
        <v>545</v>
      </c>
      <c r="L3900">
        <v>78577</v>
      </c>
      <c r="M3900" t="s">
        <v>4553</v>
      </c>
      <c r="N3900" t="s">
        <v>30</v>
      </c>
      <c r="O3900" t="s">
        <v>48</v>
      </c>
      <c r="P3900" t="s">
        <v>4554</v>
      </c>
      <c r="Q3900" s="8">
        <v>80000</v>
      </c>
      <c r="R3900">
        <v>4</v>
      </c>
      <c r="S3900" s="8">
        <f>Table3[[#This Row],[Harga]]*Table3[[#This Row],[Quantity]]</f>
        <v>320000</v>
      </c>
      <c r="T3900">
        <v>0.3</v>
      </c>
      <c r="U3900" s="8">
        <f>Table3[[#This Row],[Discount]]*Table3[[#This Row],[Revenue]]</f>
        <v>96000</v>
      </c>
      <c r="V3900" s="8">
        <f>Table3[[#This Row],[Revenue]]-Table3[[#This Row],[Total Discount]]</f>
        <v>224000</v>
      </c>
    </row>
    <row r="3901" spans="1:22" x14ac:dyDescent="0.35">
      <c r="A3901">
        <v>3897</v>
      </c>
      <c r="B3901" t="s">
        <v>8002</v>
      </c>
      <c r="C3901" s="5">
        <v>42274</v>
      </c>
      <c r="D3901" s="6">
        <v>2015</v>
      </c>
      <c r="E3901" s="5" t="s">
        <v>111</v>
      </c>
      <c r="F3901" s="7">
        <v>27</v>
      </c>
      <c r="G3901" t="s">
        <v>24</v>
      </c>
      <c r="H3901" t="s">
        <v>25</v>
      </c>
      <c r="I3901" t="s">
        <v>2779</v>
      </c>
      <c r="J3901" t="s">
        <v>27</v>
      </c>
      <c r="K3901" t="s">
        <v>113</v>
      </c>
      <c r="L3901">
        <v>22204</v>
      </c>
      <c r="M3901" t="s">
        <v>2528</v>
      </c>
      <c r="N3901" t="s">
        <v>40</v>
      </c>
      <c r="O3901" t="s">
        <v>63</v>
      </c>
      <c r="P3901" t="s">
        <v>2529</v>
      </c>
      <c r="Q3901" s="8">
        <v>75000</v>
      </c>
      <c r="R3901">
        <v>5</v>
      </c>
      <c r="S3901" s="8">
        <f>Table3[[#This Row],[Harga]]*Table3[[#This Row],[Quantity]]</f>
        <v>375000</v>
      </c>
      <c r="T3901">
        <v>0</v>
      </c>
      <c r="U3901" s="8">
        <f>Table3[[#This Row],[Discount]]*Table3[[#This Row],[Revenue]]</f>
        <v>0</v>
      </c>
      <c r="V3901" s="8">
        <f>Table3[[#This Row],[Revenue]]-Table3[[#This Row],[Total Discount]]</f>
        <v>375000</v>
      </c>
    </row>
    <row r="3902" spans="1:22" x14ac:dyDescent="0.35">
      <c r="A3902">
        <v>3898</v>
      </c>
      <c r="B3902" t="s">
        <v>8003</v>
      </c>
      <c r="C3902" s="5">
        <v>42427</v>
      </c>
      <c r="D3902" s="6">
        <v>2016</v>
      </c>
      <c r="E3902" s="5" t="s">
        <v>344</v>
      </c>
      <c r="F3902" s="7">
        <v>27</v>
      </c>
      <c r="G3902" t="s">
        <v>24</v>
      </c>
      <c r="H3902" t="s">
        <v>105</v>
      </c>
      <c r="I3902" t="s">
        <v>1912</v>
      </c>
      <c r="J3902" t="s">
        <v>27</v>
      </c>
      <c r="K3902" t="s">
        <v>354</v>
      </c>
      <c r="L3902">
        <v>77070</v>
      </c>
      <c r="M3902" t="s">
        <v>8004</v>
      </c>
      <c r="N3902" t="s">
        <v>30</v>
      </c>
      <c r="O3902" t="s">
        <v>55</v>
      </c>
      <c r="P3902" t="s">
        <v>8005</v>
      </c>
      <c r="Q3902" s="8">
        <v>17000</v>
      </c>
      <c r="R3902">
        <v>2</v>
      </c>
      <c r="S3902" s="8">
        <f>Table3[[#This Row],[Harga]]*Table3[[#This Row],[Quantity]]</f>
        <v>34000</v>
      </c>
      <c r="T3902">
        <v>0.6</v>
      </c>
      <c r="U3902" s="8">
        <f>Table3[[#This Row],[Discount]]*Table3[[#This Row],[Revenue]]</f>
        <v>20400</v>
      </c>
      <c r="V3902" s="8">
        <f>Table3[[#This Row],[Revenue]]-Table3[[#This Row],[Total Discount]]</f>
        <v>13600</v>
      </c>
    </row>
    <row r="3903" spans="1:22" x14ac:dyDescent="0.35">
      <c r="A3903">
        <v>3899</v>
      </c>
      <c r="B3903" t="s">
        <v>8006</v>
      </c>
      <c r="C3903" s="5">
        <v>42492</v>
      </c>
      <c r="D3903" s="6">
        <v>2016</v>
      </c>
      <c r="E3903" s="5" t="s">
        <v>87</v>
      </c>
      <c r="F3903" s="7">
        <v>2</v>
      </c>
      <c r="G3903" t="s">
        <v>51</v>
      </c>
      <c r="H3903" t="s">
        <v>105</v>
      </c>
      <c r="I3903" t="s">
        <v>3012</v>
      </c>
      <c r="J3903" t="s">
        <v>27</v>
      </c>
      <c r="K3903" t="s">
        <v>89</v>
      </c>
      <c r="L3903">
        <v>75061</v>
      </c>
      <c r="M3903" t="s">
        <v>4821</v>
      </c>
      <c r="N3903" t="s">
        <v>40</v>
      </c>
      <c r="O3903" t="s">
        <v>84</v>
      </c>
      <c r="P3903" t="s">
        <v>4822</v>
      </c>
      <c r="Q3903" s="8">
        <v>8000</v>
      </c>
      <c r="R3903">
        <v>3</v>
      </c>
      <c r="S3903" s="8">
        <f>Table3[[#This Row],[Harga]]*Table3[[#This Row],[Quantity]]</f>
        <v>24000</v>
      </c>
      <c r="T3903">
        <v>0.2</v>
      </c>
      <c r="U3903" s="8">
        <f>Table3[[#This Row],[Discount]]*Table3[[#This Row],[Revenue]]</f>
        <v>4800</v>
      </c>
      <c r="V3903" s="8">
        <f>Table3[[#This Row],[Revenue]]-Table3[[#This Row],[Total Discount]]</f>
        <v>19200</v>
      </c>
    </row>
    <row r="3904" spans="1:22" x14ac:dyDescent="0.35">
      <c r="A3904">
        <v>3900</v>
      </c>
      <c r="B3904" t="s">
        <v>8007</v>
      </c>
      <c r="C3904" s="5">
        <v>41982</v>
      </c>
      <c r="D3904" s="6">
        <v>2014</v>
      </c>
      <c r="E3904" s="5" t="s">
        <v>66</v>
      </c>
      <c r="F3904" s="7">
        <v>9</v>
      </c>
      <c r="G3904" t="s">
        <v>51</v>
      </c>
      <c r="H3904" t="s">
        <v>25</v>
      </c>
      <c r="I3904" t="s">
        <v>650</v>
      </c>
      <c r="J3904" t="s">
        <v>37</v>
      </c>
      <c r="K3904" t="s">
        <v>283</v>
      </c>
      <c r="L3904">
        <v>60653</v>
      </c>
      <c r="M3904" t="s">
        <v>5994</v>
      </c>
      <c r="N3904" t="s">
        <v>40</v>
      </c>
      <c r="O3904" t="s">
        <v>63</v>
      </c>
      <c r="P3904" t="s">
        <v>5995</v>
      </c>
      <c r="Q3904" s="8">
        <v>11000</v>
      </c>
      <c r="R3904">
        <v>2</v>
      </c>
      <c r="S3904" s="8">
        <f>Table3[[#This Row],[Harga]]*Table3[[#This Row],[Quantity]]</f>
        <v>22000</v>
      </c>
      <c r="T3904">
        <v>0.2</v>
      </c>
      <c r="U3904" s="8">
        <f>Table3[[#This Row],[Discount]]*Table3[[#This Row],[Revenue]]</f>
        <v>4400</v>
      </c>
      <c r="V3904" s="8">
        <f>Table3[[#This Row],[Revenue]]-Table3[[#This Row],[Total Discount]]</f>
        <v>17600</v>
      </c>
    </row>
    <row r="3905" spans="1:22" x14ac:dyDescent="0.35">
      <c r="A3905">
        <v>3901</v>
      </c>
      <c r="B3905" t="s">
        <v>8008</v>
      </c>
      <c r="C3905" s="5">
        <v>42363</v>
      </c>
      <c r="D3905" s="6">
        <v>2015</v>
      </c>
      <c r="E3905" s="5" t="s">
        <v>66</v>
      </c>
      <c r="F3905" s="7">
        <v>25</v>
      </c>
      <c r="G3905" t="s">
        <v>67</v>
      </c>
      <c r="H3905" t="s">
        <v>25</v>
      </c>
      <c r="I3905" t="s">
        <v>3460</v>
      </c>
      <c r="J3905" t="s">
        <v>75</v>
      </c>
      <c r="K3905" t="s">
        <v>53</v>
      </c>
      <c r="L3905">
        <v>90049</v>
      </c>
      <c r="M3905" t="s">
        <v>2615</v>
      </c>
      <c r="N3905" t="s">
        <v>40</v>
      </c>
      <c r="O3905" t="s">
        <v>63</v>
      </c>
      <c r="P3905" t="s">
        <v>2616</v>
      </c>
      <c r="Q3905" s="8">
        <v>5000</v>
      </c>
      <c r="R3905">
        <v>2</v>
      </c>
      <c r="S3905" s="8">
        <f>Table3[[#This Row],[Harga]]*Table3[[#This Row],[Quantity]]</f>
        <v>10000</v>
      </c>
      <c r="T3905">
        <v>0</v>
      </c>
      <c r="U3905" s="8">
        <f>Table3[[#This Row],[Discount]]*Table3[[#This Row],[Revenue]]</f>
        <v>0</v>
      </c>
      <c r="V3905" s="8">
        <f>Table3[[#This Row],[Revenue]]-Table3[[#This Row],[Total Discount]]</f>
        <v>10000</v>
      </c>
    </row>
    <row r="3906" spans="1:22" x14ac:dyDescent="0.35">
      <c r="A3906">
        <v>3902</v>
      </c>
      <c r="B3906" t="s">
        <v>8009</v>
      </c>
      <c r="C3906" s="5">
        <v>43076</v>
      </c>
      <c r="D3906" s="6">
        <v>2017</v>
      </c>
      <c r="E3906" s="5" t="s">
        <v>66</v>
      </c>
      <c r="F3906" s="7">
        <v>7</v>
      </c>
      <c r="G3906" t="s">
        <v>51</v>
      </c>
      <c r="H3906" t="s">
        <v>25</v>
      </c>
      <c r="I3906" t="s">
        <v>52</v>
      </c>
      <c r="J3906" t="s">
        <v>27</v>
      </c>
      <c r="K3906" t="s">
        <v>283</v>
      </c>
      <c r="L3906">
        <v>39401</v>
      </c>
      <c r="M3906" t="s">
        <v>7680</v>
      </c>
      <c r="N3906" t="s">
        <v>40</v>
      </c>
      <c r="O3906" t="s">
        <v>78</v>
      </c>
      <c r="P3906" t="s">
        <v>7681</v>
      </c>
      <c r="Q3906" s="8">
        <v>401000</v>
      </c>
      <c r="R3906">
        <v>4</v>
      </c>
      <c r="S3906" s="8">
        <f>Table3[[#This Row],[Harga]]*Table3[[#This Row],[Quantity]]</f>
        <v>1604000</v>
      </c>
      <c r="T3906">
        <v>0</v>
      </c>
      <c r="U3906" s="8">
        <f>Table3[[#This Row],[Discount]]*Table3[[#This Row],[Revenue]]</f>
        <v>0</v>
      </c>
      <c r="V3906" s="8">
        <f>Table3[[#This Row],[Revenue]]-Table3[[#This Row],[Total Discount]]</f>
        <v>1604000</v>
      </c>
    </row>
    <row r="3907" spans="1:22" x14ac:dyDescent="0.35">
      <c r="A3907">
        <v>3903</v>
      </c>
      <c r="B3907" t="s">
        <v>8010</v>
      </c>
      <c r="C3907" s="5">
        <v>41789</v>
      </c>
      <c r="D3907" s="6">
        <v>2014</v>
      </c>
      <c r="E3907" s="5" t="s">
        <v>87</v>
      </c>
      <c r="F3907" s="7">
        <v>30</v>
      </c>
      <c r="G3907" t="s">
        <v>35</v>
      </c>
      <c r="H3907" t="s">
        <v>25</v>
      </c>
      <c r="I3907" t="s">
        <v>2213</v>
      </c>
      <c r="J3907" t="s">
        <v>37</v>
      </c>
      <c r="K3907" t="s">
        <v>274</v>
      </c>
      <c r="L3907">
        <v>10024</v>
      </c>
      <c r="M3907" t="s">
        <v>6585</v>
      </c>
      <c r="N3907" t="s">
        <v>40</v>
      </c>
      <c r="O3907" t="s">
        <v>71</v>
      </c>
      <c r="P3907" t="s">
        <v>6586</v>
      </c>
      <c r="Q3907" s="8">
        <v>39000</v>
      </c>
      <c r="R3907">
        <v>2</v>
      </c>
      <c r="S3907" s="8">
        <f>Table3[[#This Row],[Harga]]*Table3[[#This Row],[Quantity]]</f>
        <v>78000</v>
      </c>
      <c r="T3907">
        <v>0.2</v>
      </c>
      <c r="U3907" s="8">
        <f>Table3[[#This Row],[Discount]]*Table3[[#This Row],[Revenue]]</f>
        <v>15600</v>
      </c>
      <c r="V3907" s="8">
        <f>Table3[[#This Row],[Revenue]]-Table3[[#This Row],[Total Discount]]</f>
        <v>62400</v>
      </c>
    </row>
    <row r="3908" spans="1:22" x14ac:dyDescent="0.35">
      <c r="A3908">
        <v>3904</v>
      </c>
      <c r="B3908" t="s">
        <v>8011</v>
      </c>
      <c r="C3908" s="5">
        <v>42796</v>
      </c>
      <c r="D3908" s="6">
        <v>2017</v>
      </c>
      <c r="E3908" s="5" t="s">
        <v>159</v>
      </c>
      <c r="F3908" s="7">
        <v>2</v>
      </c>
      <c r="G3908" t="s">
        <v>35</v>
      </c>
      <c r="H3908" t="s">
        <v>139</v>
      </c>
      <c r="I3908" t="s">
        <v>1719</v>
      </c>
      <c r="J3908" t="s">
        <v>27</v>
      </c>
      <c r="K3908" t="s">
        <v>274</v>
      </c>
      <c r="L3908">
        <v>44221</v>
      </c>
      <c r="M3908" t="s">
        <v>3336</v>
      </c>
      <c r="N3908" t="s">
        <v>40</v>
      </c>
      <c r="O3908" t="s">
        <v>71</v>
      </c>
      <c r="P3908" t="s">
        <v>3337</v>
      </c>
      <c r="Q3908" s="8">
        <v>10000</v>
      </c>
      <c r="R3908">
        <v>4</v>
      </c>
      <c r="S3908" s="8">
        <f>Table3[[#This Row],[Harga]]*Table3[[#This Row],[Quantity]]</f>
        <v>40000</v>
      </c>
      <c r="T3908">
        <v>0.7</v>
      </c>
      <c r="U3908" s="8">
        <f>Table3[[#This Row],[Discount]]*Table3[[#This Row],[Revenue]]</f>
        <v>28000</v>
      </c>
      <c r="V3908" s="8">
        <f>Table3[[#This Row],[Revenue]]-Table3[[#This Row],[Total Discount]]</f>
        <v>12000</v>
      </c>
    </row>
    <row r="3909" spans="1:22" x14ac:dyDescent="0.35">
      <c r="A3909">
        <v>3905</v>
      </c>
      <c r="B3909" t="s">
        <v>8012</v>
      </c>
      <c r="C3909" s="5">
        <v>42289</v>
      </c>
      <c r="D3909" s="6">
        <v>2015</v>
      </c>
      <c r="E3909" s="5" t="s">
        <v>44</v>
      </c>
      <c r="F3909" s="7">
        <v>12</v>
      </c>
      <c r="G3909" t="s">
        <v>24</v>
      </c>
      <c r="H3909" t="s">
        <v>25</v>
      </c>
      <c r="I3909" t="s">
        <v>3200</v>
      </c>
      <c r="J3909" t="s">
        <v>27</v>
      </c>
      <c r="K3909" t="s">
        <v>236</v>
      </c>
      <c r="L3909">
        <v>98103</v>
      </c>
      <c r="M3909" t="s">
        <v>2597</v>
      </c>
      <c r="N3909" t="s">
        <v>135</v>
      </c>
      <c r="O3909" t="s">
        <v>162</v>
      </c>
      <c r="P3909" t="s">
        <v>2598</v>
      </c>
      <c r="Q3909" s="8">
        <v>22000</v>
      </c>
      <c r="R3909">
        <v>2</v>
      </c>
      <c r="S3909" s="8">
        <f>Table3[[#This Row],[Harga]]*Table3[[#This Row],[Quantity]]</f>
        <v>44000</v>
      </c>
      <c r="T3909">
        <v>0</v>
      </c>
      <c r="U3909" s="8">
        <f>Table3[[#This Row],[Discount]]*Table3[[#This Row],[Revenue]]</f>
        <v>0</v>
      </c>
      <c r="V3909" s="8">
        <f>Table3[[#This Row],[Revenue]]-Table3[[#This Row],[Total Discount]]</f>
        <v>44000</v>
      </c>
    </row>
    <row r="3910" spans="1:22" x14ac:dyDescent="0.35">
      <c r="A3910">
        <v>3906</v>
      </c>
      <c r="B3910" t="s">
        <v>8013</v>
      </c>
      <c r="C3910" s="5">
        <v>42199</v>
      </c>
      <c r="D3910" s="6">
        <v>2015</v>
      </c>
      <c r="E3910" s="5" t="s">
        <v>104</v>
      </c>
      <c r="F3910" s="7">
        <v>14</v>
      </c>
      <c r="G3910" t="s">
        <v>35</v>
      </c>
      <c r="H3910" t="s">
        <v>139</v>
      </c>
      <c r="I3910" t="s">
        <v>3432</v>
      </c>
      <c r="J3910" t="s">
        <v>27</v>
      </c>
      <c r="K3910" t="s">
        <v>222</v>
      </c>
      <c r="L3910">
        <v>85204</v>
      </c>
      <c r="M3910" t="s">
        <v>921</v>
      </c>
      <c r="N3910" t="s">
        <v>40</v>
      </c>
      <c r="O3910" t="s">
        <v>84</v>
      </c>
      <c r="P3910" t="s">
        <v>922</v>
      </c>
      <c r="Q3910" s="8">
        <v>341000</v>
      </c>
      <c r="R3910">
        <v>3</v>
      </c>
      <c r="S3910" s="8">
        <f>Table3[[#This Row],[Harga]]*Table3[[#This Row],[Quantity]]</f>
        <v>1023000</v>
      </c>
      <c r="T3910">
        <v>0.2</v>
      </c>
      <c r="U3910" s="8">
        <f>Table3[[#This Row],[Discount]]*Table3[[#This Row],[Revenue]]</f>
        <v>204600</v>
      </c>
      <c r="V3910" s="8">
        <f>Table3[[#This Row],[Revenue]]-Table3[[#This Row],[Total Discount]]</f>
        <v>818400</v>
      </c>
    </row>
    <row r="3911" spans="1:22" x14ac:dyDescent="0.35">
      <c r="A3911">
        <v>3907</v>
      </c>
      <c r="B3911" t="s">
        <v>8014</v>
      </c>
      <c r="C3911" s="5">
        <v>41962</v>
      </c>
      <c r="D3911" s="6">
        <v>2014</v>
      </c>
      <c r="E3911" s="5" t="s">
        <v>23</v>
      </c>
      <c r="F3911" s="7">
        <v>19</v>
      </c>
      <c r="G3911" t="s">
        <v>51</v>
      </c>
      <c r="H3911" t="s">
        <v>139</v>
      </c>
      <c r="I3911" t="s">
        <v>5723</v>
      </c>
      <c r="J3911" t="s">
        <v>75</v>
      </c>
      <c r="K3911" t="s">
        <v>166</v>
      </c>
      <c r="L3911">
        <v>84106</v>
      </c>
      <c r="M3911" t="s">
        <v>2600</v>
      </c>
      <c r="N3911" t="s">
        <v>40</v>
      </c>
      <c r="O3911" t="s">
        <v>63</v>
      </c>
      <c r="P3911" t="s">
        <v>3247</v>
      </c>
      <c r="Q3911" s="8">
        <v>123000</v>
      </c>
      <c r="R3911">
        <v>3</v>
      </c>
      <c r="S3911" s="8">
        <f>Table3[[#This Row],[Harga]]*Table3[[#This Row],[Quantity]]</f>
        <v>369000</v>
      </c>
      <c r="T3911">
        <v>0</v>
      </c>
      <c r="U3911" s="8">
        <f>Table3[[#This Row],[Discount]]*Table3[[#This Row],[Revenue]]</f>
        <v>0</v>
      </c>
      <c r="V3911" s="8">
        <f>Table3[[#This Row],[Revenue]]-Table3[[#This Row],[Total Discount]]</f>
        <v>369000</v>
      </c>
    </row>
    <row r="3912" spans="1:22" x14ac:dyDescent="0.35">
      <c r="A3912">
        <v>3908</v>
      </c>
      <c r="B3912" t="s">
        <v>8015</v>
      </c>
      <c r="C3912" s="5">
        <v>42517</v>
      </c>
      <c r="D3912" s="6">
        <v>2016</v>
      </c>
      <c r="E3912" s="5" t="s">
        <v>87</v>
      </c>
      <c r="F3912" s="7">
        <v>27</v>
      </c>
      <c r="G3912" t="s">
        <v>24</v>
      </c>
      <c r="H3912" t="s">
        <v>59</v>
      </c>
      <c r="I3912" t="s">
        <v>979</v>
      </c>
      <c r="J3912" t="s">
        <v>27</v>
      </c>
      <c r="K3912" t="s">
        <v>213</v>
      </c>
      <c r="L3912">
        <v>90045</v>
      </c>
      <c r="M3912" t="s">
        <v>2754</v>
      </c>
      <c r="N3912" t="s">
        <v>40</v>
      </c>
      <c r="O3912" t="s">
        <v>63</v>
      </c>
      <c r="P3912" t="s">
        <v>2755</v>
      </c>
      <c r="Q3912" s="8">
        <v>34000</v>
      </c>
      <c r="R3912">
        <v>2</v>
      </c>
      <c r="S3912" s="8">
        <f>Table3[[#This Row],[Harga]]*Table3[[#This Row],[Quantity]]</f>
        <v>68000</v>
      </c>
      <c r="T3912">
        <v>0</v>
      </c>
      <c r="U3912" s="8">
        <f>Table3[[#This Row],[Discount]]*Table3[[#This Row],[Revenue]]</f>
        <v>0</v>
      </c>
      <c r="V3912" s="8">
        <f>Table3[[#This Row],[Revenue]]-Table3[[#This Row],[Total Discount]]</f>
        <v>68000</v>
      </c>
    </row>
    <row r="3913" spans="1:22" x14ac:dyDescent="0.35">
      <c r="A3913">
        <v>3909</v>
      </c>
      <c r="B3913" t="s">
        <v>8016</v>
      </c>
      <c r="C3913" s="5">
        <v>42919</v>
      </c>
      <c r="D3913" s="6">
        <v>2017</v>
      </c>
      <c r="E3913" s="5" t="s">
        <v>104</v>
      </c>
      <c r="F3913" s="7">
        <v>3</v>
      </c>
      <c r="G3913" t="s">
        <v>51</v>
      </c>
      <c r="H3913" t="s">
        <v>105</v>
      </c>
      <c r="I3913" t="s">
        <v>4041</v>
      </c>
      <c r="J3913" t="s">
        <v>27</v>
      </c>
      <c r="K3913" t="s">
        <v>46</v>
      </c>
      <c r="L3913">
        <v>28540</v>
      </c>
      <c r="M3913" t="s">
        <v>171</v>
      </c>
      <c r="N3913" t="s">
        <v>135</v>
      </c>
      <c r="O3913" t="s">
        <v>162</v>
      </c>
      <c r="P3913" t="s">
        <v>172</v>
      </c>
      <c r="Q3913" s="8">
        <v>45000</v>
      </c>
      <c r="R3913">
        <v>2</v>
      </c>
      <c r="S3913" s="8">
        <f>Table3[[#This Row],[Harga]]*Table3[[#This Row],[Quantity]]</f>
        <v>90000</v>
      </c>
      <c r="T3913">
        <v>0.2</v>
      </c>
      <c r="U3913" s="8">
        <f>Table3[[#This Row],[Discount]]*Table3[[#This Row],[Revenue]]</f>
        <v>18000</v>
      </c>
      <c r="V3913" s="8">
        <f>Table3[[#This Row],[Revenue]]-Table3[[#This Row],[Total Discount]]</f>
        <v>72000</v>
      </c>
    </row>
    <row r="3914" spans="1:22" x14ac:dyDescent="0.35">
      <c r="A3914">
        <v>3910</v>
      </c>
      <c r="B3914" t="s">
        <v>8017</v>
      </c>
      <c r="C3914" s="5">
        <v>43003</v>
      </c>
      <c r="D3914" s="6">
        <v>2017</v>
      </c>
      <c r="E3914" s="5" t="s">
        <v>111</v>
      </c>
      <c r="F3914" s="7">
        <v>25</v>
      </c>
      <c r="G3914" t="s">
        <v>51</v>
      </c>
      <c r="H3914" t="s">
        <v>25</v>
      </c>
      <c r="I3914" t="s">
        <v>4115</v>
      </c>
      <c r="J3914" t="s">
        <v>37</v>
      </c>
      <c r="K3914" t="s">
        <v>369</v>
      </c>
      <c r="L3914">
        <v>44107</v>
      </c>
      <c r="M3914" t="s">
        <v>6969</v>
      </c>
      <c r="N3914" t="s">
        <v>40</v>
      </c>
      <c r="O3914" t="s">
        <v>143</v>
      </c>
      <c r="P3914" t="s">
        <v>6970</v>
      </c>
      <c r="Q3914" s="8">
        <v>23000</v>
      </c>
      <c r="R3914">
        <v>4</v>
      </c>
      <c r="S3914" s="8">
        <f>Table3[[#This Row],[Harga]]*Table3[[#This Row],[Quantity]]</f>
        <v>92000</v>
      </c>
      <c r="T3914">
        <v>0.2</v>
      </c>
      <c r="U3914" s="8">
        <f>Table3[[#This Row],[Discount]]*Table3[[#This Row],[Revenue]]</f>
        <v>18400</v>
      </c>
      <c r="V3914" s="8">
        <f>Table3[[#This Row],[Revenue]]-Table3[[#This Row],[Total Discount]]</f>
        <v>73600</v>
      </c>
    </row>
    <row r="3915" spans="1:22" x14ac:dyDescent="0.35">
      <c r="A3915">
        <v>3911</v>
      </c>
      <c r="B3915" t="s">
        <v>8018</v>
      </c>
      <c r="C3915" s="5">
        <v>42646</v>
      </c>
      <c r="D3915" s="6">
        <v>2016</v>
      </c>
      <c r="E3915" s="5" t="s">
        <v>44</v>
      </c>
      <c r="F3915" s="7">
        <v>3</v>
      </c>
      <c r="G3915" t="s">
        <v>51</v>
      </c>
      <c r="H3915" t="s">
        <v>25</v>
      </c>
      <c r="I3915" t="s">
        <v>3751</v>
      </c>
      <c r="J3915" t="s">
        <v>75</v>
      </c>
      <c r="K3915" t="s">
        <v>420</v>
      </c>
      <c r="L3915">
        <v>92630</v>
      </c>
      <c r="M3915" t="s">
        <v>5371</v>
      </c>
      <c r="N3915" t="s">
        <v>40</v>
      </c>
      <c r="O3915" t="s">
        <v>41</v>
      </c>
      <c r="P3915" t="s">
        <v>5372</v>
      </c>
      <c r="Q3915" s="8">
        <v>10000</v>
      </c>
      <c r="R3915">
        <v>2</v>
      </c>
      <c r="S3915" s="8">
        <f>Table3[[#This Row],[Harga]]*Table3[[#This Row],[Quantity]]</f>
        <v>20000</v>
      </c>
      <c r="T3915">
        <v>0</v>
      </c>
      <c r="U3915" s="8">
        <f>Table3[[#This Row],[Discount]]*Table3[[#This Row],[Revenue]]</f>
        <v>0</v>
      </c>
      <c r="V3915" s="8">
        <f>Table3[[#This Row],[Revenue]]-Table3[[#This Row],[Total Discount]]</f>
        <v>20000</v>
      </c>
    </row>
    <row r="3916" spans="1:22" x14ac:dyDescent="0.35">
      <c r="A3916">
        <v>3912</v>
      </c>
      <c r="B3916" t="s">
        <v>8019</v>
      </c>
      <c r="C3916" s="5">
        <v>42987</v>
      </c>
      <c r="D3916" s="6">
        <v>2017</v>
      </c>
      <c r="E3916" s="5" t="s">
        <v>111</v>
      </c>
      <c r="F3916" s="7">
        <v>9</v>
      </c>
      <c r="G3916" t="s">
        <v>35</v>
      </c>
      <c r="H3916" t="s">
        <v>139</v>
      </c>
      <c r="I3916" t="s">
        <v>2358</v>
      </c>
      <c r="J3916" t="s">
        <v>37</v>
      </c>
      <c r="K3916" t="s">
        <v>218</v>
      </c>
      <c r="L3916">
        <v>97206</v>
      </c>
      <c r="M3916" t="s">
        <v>730</v>
      </c>
      <c r="N3916" t="s">
        <v>40</v>
      </c>
      <c r="O3916" t="s">
        <v>63</v>
      </c>
      <c r="P3916" t="s">
        <v>731</v>
      </c>
      <c r="Q3916" s="8">
        <v>26000</v>
      </c>
      <c r="R3916">
        <v>6</v>
      </c>
      <c r="S3916" s="8">
        <f>Table3[[#This Row],[Harga]]*Table3[[#This Row],[Quantity]]</f>
        <v>156000</v>
      </c>
      <c r="T3916">
        <v>0.2</v>
      </c>
      <c r="U3916" s="8">
        <f>Table3[[#This Row],[Discount]]*Table3[[#This Row],[Revenue]]</f>
        <v>31200</v>
      </c>
      <c r="V3916" s="8">
        <f>Table3[[#This Row],[Revenue]]-Table3[[#This Row],[Total Discount]]</f>
        <v>124800</v>
      </c>
    </row>
    <row r="3917" spans="1:22" x14ac:dyDescent="0.35">
      <c r="A3917">
        <v>3913</v>
      </c>
      <c r="B3917" t="s">
        <v>8020</v>
      </c>
      <c r="C3917" s="5">
        <v>42075</v>
      </c>
      <c r="D3917" s="6">
        <v>2015</v>
      </c>
      <c r="E3917" s="5" t="s">
        <v>159</v>
      </c>
      <c r="F3917" s="7">
        <v>12</v>
      </c>
      <c r="G3917" t="s">
        <v>116</v>
      </c>
      <c r="H3917" t="s">
        <v>139</v>
      </c>
      <c r="I3917" t="s">
        <v>2221</v>
      </c>
      <c r="J3917" t="s">
        <v>27</v>
      </c>
      <c r="K3917" t="s">
        <v>236</v>
      </c>
      <c r="L3917">
        <v>28205</v>
      </c>
      <c r="M3917" t="s">
        <v>2582</v>
      </c>
      <c r="N3917" t="s">
        <v>40</v>
      </c>
      <c r="O3917" t="s">
        <v>41</v>
      </c>
      <c r="P3917" t="s">
        <v>2583</v>
      </c>
      <c r="Q3917" s="8">
        <v>19000</v>
      </c>
      <c r="R3917">
        <v>2</v>
      </c>
      <c r="S3917" s="8">
        <f>Table3[[#This Row],[Harga]]*Table3[[#This Row],[Quantity]]</f>
        <v>38000</v>
      </c>
      <c r="T3917">
        <v>0.2</v>
      </c>
      <c r="U3917" s="8">
        <f>Table3[[#This Row],[Discount]]*Table3[[#This Row],[Revenue]]</f>
        <v>7600</v>
      </c>
      <c r="V3917" s="8">
        <f>Table3[[#This Row],[Revenue]]-Table3[[#This Row],[Total Discount]]</f>
        <v>30400</v>
      </c>
    </row>
    <row r="3918" spans="1:22" x14ac:dyDescent="0.35">
      <c r="A3918">
        <v>3914</v>
      </c>
      <c r="B3918" t="s">
        <v>8021</v>
      </c>
      <c r="C3918" s="5">
        <v>42703</v>
      </c>
      <c r="D3918" s="6">
        <v>2016</v>
      </c>
      <c r="E3918" s="5" t="s">
        <v>23</v>
      </c>
      <c r="F3918" s="7">
        <v>29</v>
      </c>
      <c r="G3918" t="s">
        <v>24</v>
      </c>
      <c r="H3918" t="s">
        <v>25</v>
      </c>
      <c r="I3918" t="s">
        <v>4098</v>
      </c>
      <c r="J3918" t="s">
        <v>75</v>
      </c>
      <c r="K3918" t="s">
        <v>236</v>
      </c>
      <c r="L3918">
        <v>60505</v>
      </c>
      <c r="M3918" t="s">
        <v>7585</v>
      </c>
      <c r="N3918" t="s">
        <v>30</v>
      </c>
      <c r="O3918" t="s">
        <v>55</v>
      </c>
      <c r="P3918" t="s">
        <v>7586</v>
      </c>
      <c r="Q3918" s="8">
        <v>757000</v>
      </c>
      <c r="R3918">
        <v>4</v>
      </c>
      <c r="S3918" s="8">
        <f>Table3[[#This Row],[Harga]]*Table3[[#This Row],[Quantity]]</f>
        <v>3028000</v>
      </c>
      <c r="T3918">
        <v>0.6</v>
      </c>
      <c r="U3918" s="8">
        <f>Table3[[#This Row],[Discount]]*Table3[[#This Row],[Revenue]]</f>
        <v>1816800</v>
      </c>
      <c r="V3918" s="8">
        <f>Table3[[#This Row],[Revenue]]-Table3[[#This Row],[Total Discount]]</f>
        <v>1211200</v>
      </c>
    </row>
    <row r="3919" spans="1:22" x14ac:dyDescent="0.35">
      <c r="A3919">
        <v>3915</v>
      </c>
      <c r="B3919" t="s">
        <v>8022</v>
      </c>
      <c r="C3919" s="5">
        <v>42535</v>
      </c>
      <c r="D3919" s="6">
        <v>2016</v>
      </c>
      <c r="E3919" s="5" t="s">
        <v>34</v>
      </c>
      <c r="F3919" s="7">
        <v>14</v>
      </c>
      <c r="G3919" t="s">
        <v>116</v>
      </c>
      <c r="H3919" t="s">
        <v>59</v>
      </c>
      <c r="I3919" t="s">
        <v>257</v>
      </c>
      <c r="J3919" t="s">
        <v>37</v>
      </c>
      <c r="K3919" t="s">
        <v>61</v>
      </c>
      <c r="L3919">
        <v>19140</v>
      </c>
      <c r="M3919" t="s">
        <v>7526</v>
      </c>
      <c r="N3919" t="s">
        <v>30</v>
      </c>
      <c r="O3919" t="s">
        <v>48</v>
      </c>
      <c r="P3919" t="s">
        <v>7527</v>
      </c>
      <c r="Q3919" s="8">
        <v>1686000</v>
      </c>
      <c r="R3919">
        <v>2</v>
      </c>
      <c r="S3919" s="8">
        <f>Table3[[#This Row],[Harga]]*Table3[[#This Row],[Quantity]]</f>
        <v>3372000</v>
      </c>
      <c r="T3919">
        <v>0.4</v>
      </c>
      <c r="U3919" s="8">
        <f>Table3[[#This Row],[Discount]]*Table3[[#This Row],[Revenue]]</f>
        <v>1348800</v>
      </c>
      <c r="V3919" s="8">
        <f>Table3[[#This Row],[Revenue]]-Table3[[#This Row],[Total Discount]]</f>
        <v>2023200</v>
      </c>
    </row>
    <row r="3920" spans="1:22" x14ac:dyDescent="0.35">
      <c r="A3920">
        <v>3916</v>
      </c>
      <c r="B3920" t="s">
        <v>8023</v>
      </c>
      <c r="C3920" s="5">
        <v>43072</v>
      </c>
      <c r="D3920" s="6">
        <v>2017</v>
      </c>
      <c r="E3920" s="5" t="s">
        <v>66</v>
      </c>
      <c r="F3920" s="7">
        <v>3</v>
      </c>
      <c r="G3920" t="s">
        <v>51</v>
      </c>
      <c r="H3920" t="s">
        <v>139</v>
      </c>
      <c r="I3920" t="s">
        <v>291</v>
      </c>
      <c r="J3920" t="s">
        <v>27</v>
      </c>
      <c r="K3920" t="s">
        <v>89</v>
      </c>
      <c r="L3920">
        <v>80229</v>
      </c>
      <c r="M3920" t="s">
        <v>8024</v>
      </c>
      <c r="N3920" t="s">
        <v>40</v>
      </c>
      <c r="O3920" t="s">
        <v>96</v>
      </c>
      <c r="P3920" t="s">
        <v>8025</v>
      </c>
      <c r="Q3920" s="8">
        <v>14000</v>
      </c>
      <c r="R3920">
        <v>6</v>
      </c>
      <c r="S3920" s="8">
        <f>Table3[[#This Row],[Harga]]*Table3[[#This Row],[Quantity]]</f>
        <v>84000</v>
      </c>
      <c r="T3920">
        <v>0.2</v>
      </c>
      <c r="U3920" s="8">
        <f>Table3[[#This Row],[Discount]]*Table3[[#This Row],[Revenue]]</f>
        <v>16800</v>
      </c>
      <c r="V3920" s="8">
        <f>Table3[[#This Row],[Revenue]]-Table3[[#This Row],[Total Discount]]</f>
        <v>67200</v>
      </c>
    </row>
    <row r="3921" spans="1:22" x14ac:dyDescent="0.35">
      <c r="A3921">
        <v>3917</v>
      </c>
      <c r="B3921" t="s">
        <v>8026</v>
      </c>
      <c r="C3921" s="5">
        <v>42598</v>
      </c>
      <c r="D3921" s="6">
        <v>2016</v>
      </c>
      <c r="E3921" s="5" t="s">
        <v>93</v>
      </c>
      <c r="F3921" s="7">
        <v>16</v>
      </c>
      <c r="G3921" t="s">
        <v>51</v>
      </c>
      <c r="H3921" t="s">
        <v>59</v>
      </c>
      <c r="I3921" t="s">
        <v>920</v>
      </c>
      <c r="J3921" t="s">
        <v>27</v>
      </c>
      <c r="K3921" t="s">
        <v>113</v>
      </c>
      <c r="L3921">
        <v>95616</v>
      </c>
      <c r="M3921" t="s">
        <v>2921</v>
      </c>
      <c r="N3921" t="s">
        <v>40</v>
      </c>
      <c r="O3921" t="s">
        <v>63</v>
      </c>
      <c r="P3921" t="s">
        <v>2922</v>
      </c>
      <c r="Q3921" s="8">
        <v>39000</v>
      </c>
      <c r="R3921">
        <v>5</v>
      </c>
      <c r="S3921" s="8">
        <f>Table3[[#This Row],[Harga]]*Table3[[#This Row],[Quantity]]</f>
        <v>195000</v>
      </c>
      <c r="T3921">
        <v>0</v>
      </c>
      <c r="U3921" s="8">
        <f>Table3[[#This Row],[Discount]]*Table3[[#This Row],[Revenue]]</f>
        <v>0</v>
      </c>
      <c r="V3921" s="8">
        <f>Table3[[#This Row],[Revenue]]-Table3[[#This Row],[Total Discount]]</f>
        <v>195000</v>
      </c>
    </row>
    <row r="3922" spans="1:22" x14ac:dyDescent="0.35">
      <c r="A3922">
        <v>3918</v>
      </c>
      <c r="B3922" t="s">
        <v>8027</v>
      </c>
      <c r="C3922" s="5">
        <v>42729</v>
      </c>
      <c r="D3922" s="6">
        <v>2016</v>
      </c>
      <c r="E3922" s="5" t="s">
        <v>66</v>
      </c>
      <c r="F3922" s="7">
        <v>25</v>
      </c>
      <c r="G3922" t="s">
        <v>51</v>
      </c>
      <c r="H3922" t="s">
        <v>25</v>
      </c>
      <c r="I3922" t="s">
        <v>6826</v>
      </c>
      <c r="J3922" t="s">
        <v>27</v>
      </c>
      <c r="K3922" t="s">
        <v>53</v>
      </c>
      <c r="L3922">
        <v>72701</v>
      </c>
      <c r="M3922" t="s">
        <v>985</v>
      </c>
      <c r="N3922" t="s">
        <v>40</v>
      </c>
      <c r="O3922" t="s">
        <v>96</v>
      </c>
      <c r="P3922" t="s">
        <v>986</v>
      </c>
      <c r="Q3922" s="8">
        <v>7000</v>
      </c>
      <c r="R3922">
        <v>9</v>
      </c>
      <c r="S3922" s="8">
        <f>Table3[[#This Row],[Harga]]*Table3[[#This Row],[Quantity]]</f>
        <v>63000</v>
      </c>
      <c r="T3922">
        <v>0</v>
      </c>
      <c r="U3922" s="8">
        <f>Table3[[#This Row],[Discount]]*Table3[[#This Row],[Revenue]]</f>
        <v>0</v>
      </c>
      <c r="V3922" s="8">
        <f>Table3[[#This Row],[Revenue]]-Table3[[#This Row],[Total Discount]]</f>
        <v>63000</v>
      </c>
    </row>
    <row r="3923" spans="1:22" x14ac:dyDescent="0.35">
      <c r="A3923">
        <v>3919</v>
      </c>
      <c r="B3923" t="s">
        <v>8028</v>
      </c>
      <c r="C3923" s="5">
        <v>42939</v>
      </c>
      <c r="D3923" s="6">
        <v>2017</v>
      </c>
      <c r="E3923" s="5" t="s">
        <v>104</v>
      </c>
      <c r="F3923" s="7">
        <v>23</v>
      </c>
      <c r="G3923" t="s">
        <v>35</v>
      </c>
      <c r="H3923" t="s">
        <v>59</v>
      </c>
      <c r="I3923" t="s">
        <v>663</v>
      </c>
      <c r="J3923" t="s">
        <v>75</v>
      </c>
      <c r="K3923" t="s">
        <v>420</v>
      </c>
      <c r="L3923">
        <v>10011</v>
      </c>
      <c r="M3923" t="s">
        <v>726</v>
      </c>
      <c r="N3923" t="s">
        <v>40</v>
      </c>
      <c r="O3923" t="s">
        <v>71</v>
      </c>
      <c r="P3923" t="s">
        <v>727</v>
      </c>
      <c r="Q3923" s="8">
        <v>24000</v>
      </c>
      <c r="R3923">
        <v>3</v>
      </c>
      <c r="S3923" s="8">
        <f>Table3[[#This Row],[Harga]]*Table3[[#This Row],[Quantity]]</f>
        <v>72000</v>
      </c>
      <c r="T3923">
        <v>0.2</v>
      </c>
      <c r="U3923" s="8">
        <f>Table3[[#This Row],[Discount]]*Table3[[#This Row],[Revenue]]</f>
        <v>14400</v>
      </c>
      <c r="V3923" s="8">
        <f>Table3[[#This Row],[Revenue]]-Table3[[#This Row],[Total Discount]]</f>
        <v>57600</v>
      </c>
    </row>
    <row r="3924" spans="1:22" x14ac:dyDescent="0.35">
      <c r="A3924">
        <v>3920</v>
      </c>
      <c r="B3924" t="s">
        <v>8029</v>
      </c>
      <c r="C3924" s="5">
        <v>42907</v>
      </c>
      <c r="D3924" s="6">
        <v>2017</v>
      </c>
      <c r="E3924" s="5" t="s">
        <v>34</v>
      </c>
      <c r="F3924" s="7">
        <v>21</v>
      </c>
      <c r="G3924" t="s">
        <v>51</v>
      </c>
      <c r="H3924" t="s">
        <v>131</v>
      </c>
      <c r="I3924" t="s">
        <v>1230</v>
      </c>
      <c r="J3924" t="s">
        <v>75</v>
      </c>
      <c r="K3924" t="s">
        <v>218</v>
      </c>
      <c r="L3924">
        <v>26003</v>
      </c>
      <c r="M3924" t="s">
        <v>4049</v>
      </c>
      <c r="N3924" t="s">
        <v>40</v>
      </c>
      <c r="O3924" t="s">
        <v>71</v>
      </c>
      <c r="P3924" t="s">
        <v>4050</v>
      </c>
      <c r="Q3924" s="8">
        <v>50000</v>
      </c>
      <c r="R3924">
        <v>5</v>
      </c>
      <c r="S3924" s="8">
        <f>Table3[[#This Row],[Harga]]*Table3[[#This Row],[Quantity]]</f>
        <v>250000</v>
      </c>
      <c r="T3924">
        <v>0</v>
      </c>
      <c r="U3924" s="8">
        <f>Table3[[#This Row],[Discount]]*Table3[[#This Row],[Revenue]]</f>
        <v>0</v>
      </c>
      <c r="V3924" s="8">
        <f>Table3[[#This Row],[Revenue]]-Table3[[#This Row],[Total Discount]]</f>
        <v>250000</v>
      </c>
    </row>
    <row r="3925" spans="1:22" x14ac:dyDescent="0.35">
      <c r="A3925">
        <v>3921</v>
      </c>
      <c r="B3925" t="s">
        <v>8030</v>
      </c>
      <c r="C3925" s="5">
        <v>42960</v>
      </c>
      <c r="D3925" s="6">
        <v>2017</v>
      </c>
      <c r="E3925" s="5" t="s">
        <v>93</v>
      </c>
      <c r="F3925" s="7">
        <v>13</v>
      </c>
      <c r="G3925" t="s">
        <v>24</v>
      </c>
      <c r="H3925" t="s">
        <v>25</v>
      </c>
      <c r="I3925" t="s">
        <v>2131</v>
      </c>
      <c r="J3925" t="s">
        <v>27</v>
      </c>
      <c r="K3925" t="s">
        <v>100</v>
      </c>
      <c r="L3925">
        <v>38109</v>
      </c>
      <c r="M3925" t="s">
        <v>1172</v>
      </c>
      <c r="N3925" t="s">
        <v>40</v>
      </c>
      <c r="O3925" t="s">
        <v>78</v>
      </c>
      <c r="P3925" t="s">
        <v>1173</v>
      </c>
      <c r="Q3925" s="8">
        <v>98000</v>
      </c>
      <c r="R3925">
        <v>7</v>
      </c>
      <c r="S3925" s="8">
        <f>Table3[[#This Row],[Harga]]*Table3[[#This Row],[Quantity]]</f>
        <v>686000</v>
      </c>
      <c r="T3925">
        <v>0.2</v>
      </c>
      <c r="U3925" s="8">
        <f>Table3[[#This Row],[Discount]]*Table3[[#This Row],[Revenue]]</f>
        <v>137200</v>
      </c>
      <c r="V3925" s="8">
        <f>Table3[[#This Row],[Revenue]]-Table3[[#This Row],[Total Discount]]</f>
        <v>548800</v>
      </c>
    </row>
    <row r="3926" spans="1:22" x14ac:dyDescent="0.35">
      <c r="A3926">
        <v>3922</v>
      </c>
      <c r="B3926" t="s">
        <v>8031</v>
      </c>
      <c r="C3926" s="5">
        <v>42315</v>
      </c>
      <c r="D3926" s="6">
        <v>2015</v>
      </c>
      <c r="E3926" s="5" t="s">
        <v>23</v>
      </c>
      <c r="F3926" s="7">
        <v>7</v>
      </c>
      <c r="G3926" t="s">
        <v>51</v>
      </c>
      <c r="H3926" t="s">
        <v>25</v>
      </c>
      <c r="I3926" t="s">
        <v>6669</v>
      </c>
      <c r="J3926" t="s">
        <v>27</v>
      </c>
      <c r="K3926" t="s">
        <v>133</v>
      </c>
      <c r="L3926">
        <v>77036</v>
      </c>
      <c r="M3926" t="s">
        <v>8032</v>
      </c>
      <c r="N3926" t="s">
        <v>40</v>
      </c>
      <c r="O3926" t="s">
        <v>63</v>
      </c>
      <c r="P3926" t="s">
        <v>8033</v>
      </c>
      <c r="Q3926" s="8">
        <v>77000</v>
      </c>
      <c r="R3926">
        <v>2</v>
      </c>
      <c r="S3926" s="8">
        <f>Table3[[#This Row],[Harga]]*Table3[[#This Row],[Quantity]]</f>
        <v>154000</v>
      </c>
      <c r="T3926">
        <v>0.2</v>
      </c>
      <c r="U3926" s="8">
        <f>Table3[[#This Row],[Discount]]*Table3[[#This Row],[Revenue]]</f>
        <v>30800</v>
      </c>
      <c r="V3926" s="8">
        <f>Table3[[#This Row],[Revenue]]-Table3[[#This Row],[Total Discount]]</f>
        <v>123200</v>
      </c>
    </row>
    <row r="3927" spans="1:22" x14ac:dyDescent="0.35">
      <c r="A3927">
        <v>3923</v>
      </c>
      <c r="B3927" t="s">
        <v>8034</v>
      </c>
      <c r="C3927" s="5">
        <v>42292</v>
      </c>
      <c r="D3927" s="6">
        <v>2015</v>
      </c>
      <c r="E3927" s="5" t="s">
        <v>44</v>
      </c>
      <c r="F3927" s="7">
        <v>15</v>
      </c>
      <c r="G3927" t="s">
        <v>51</v>
      </c>
      <c r="H3927" t="s">
        <v>25</v>
      </c>
      <c r="I3927" t="s">
        <v>341</v>
      </c>
      <c r="J3927" t="s">
        <v>75</v>
      </c>
      <c r="K3927" t="s">
        <v>218</v>
      </c>
      <c r="L3927">
        <v>75217</v>
      </c>
      <c r="M3927" t="s">
        <v>4509</v>
      </c>
      <c r="N3927" t="s">
        <v>40</v>
      </c>
      <c r="O3927" t="s">
        <v>143</v>
      </c>
      <c r="P3927" t="s">
        <v>405</v>
      </c>
      <c r="Q3927" s="8">
        <v>14000</v>
      </c>
      <c r="R3927">
        <v>1</v>
      </c>
      <c r="S3927" s="8">
        <f>Table3[[#This Row],[Harga]]*Table3[[#This Row],[Quantity]]</f>
        <v>14000</v>
      </c>
      <c r="T3927">
        <v>0.2</v>
      </c>
      <c r="U3927" s="8">
        <f>Table3[[#This Row],[Discount]]*Table3[[#This Row],[Revenue]]</f>
        <v>2800</v>
      </c>
      <c r="V3927" s="8">
        <f>Table3[[#This Row],[Revenue]]-Table3[[#This Row],[Total Discount]]</f>
        <v>11200</v>
      </c>
    </row>
    <row r="3928" spans="1:22" x14ac:dyDescent="0.35">
      <c r="A3928">
        <v>3924</v>
      </c>
      <c r="B3928" t="s">
        <v>8035</v>
      </c>
      <c r="C3928" s="5">
        <v>42581</v>
      </c>
      <c r="D3928" s="6">
        <v>2016</v>
      </c>
      <c r="E3928" s="5" t="s">
        <v>104</v>
      </c>
      <c r="F3928" s="7">
        <v>30</v>
      </c>
      <c r="G3928" t="s">
        <v>24</v>
      </c>
      <c r="H3928" t="s">
        <v>59</v>
      </c>
      <c r="I3928" t="s">
        <v>1662</v>
      </c>
      <c r="J3928" t="s">
        <v>37</v>
      </c>
      <c r="K3928" t="s">
        <v>127</v>
      </c>
      <c r="L3928">
        <v>94122</v>
      </c>
      <c r="M3928" t="s">
        <v>1984</v>
      </c>
      <c r="N3928" t="s">
        <v>40</v>
      </c>
      <c r="O3928" t="s">
        <v>78</v>
      </c>
      <c r="P3928" t="s">
        <v>1985</v>
      </c>
      <c r="Q3928" s="8">
        <v>645000</v>
      </c>
      <c r="R3928">
        <v>2</v>
      </c>
      <c r="S3928" s="8">
        <f>Table3[[#This Row],[Harga]]*Table3[[#This Row],[Quantity]]</f>
        <v>1290000</v>
      </c>
      <c r="T3928">
        <v>0</v>
      </c>
      <c r="U3928" s="8">
        <f>Table3[[#This Row],[Discount]]*Table3[[#This Row],[Revenue]]</f>
        <v>0</v>
      </c>
      <c r="V3928" s="8">
        <f>Table3[[#This Row],[Revenue]]-Table3[[#This Row],[Total Discount]]</f>
        <v>1290000</v>
      </c>
    </row>
    <row r="3929" spans="1:22" x14ac:dyDescent="0.35">
      <c r="A3929">
        <v>3925</v>
      </c>
      <c r="B3929" t="s">
        <v>8036</v>
      </c>
      <c r="C3929" s="5">
        <v>42707</v>
      </c>
      <c r="D3929" s="6">
        <v>2016</v>
      </c>
      <c r="E3929" s="5" t="s">
        <v>66</v>
      </c>
      <c r="F3929" s="7">
        <v>3</v>
      </c>
      <c r="G3929" t="s">
        <v>51</v>
      </c>
      <c r="H3929" t="s">
        <v>59</v>
      </c>
      <c r="I3929" t="s">
        <v>5489</v>
      </c>
      <c r="J3929" t="s">
        <v>27</v>
      </c>
      <c r="K3929" t="s">
        <v>193</v>
      </c>
      <c r="L3929">
        <v>95037</v>
      </c>
      <c r="M3929" t="s">
        <v>1939</v>
      </c>
      <c r="N3929" t="s">
        <v>30</v>
      </c>
      <c r="O3929" t="s">
        <v>48</v>
      </c>
      <c r="P3929" t="s">
        <v>1940</v>
      </c>
      <c r="Q3929" s="8">
        <v>448000</v>
      </c>
      <c r="R3929">
        <v>3</v>
      </c>
      <c r="S3929" s="8">
        <f>Table3[[#This Row],[Harga]]*Table3[[#This Row],[Quantity]]</f>
        <v>1344000</v>
      </c>
      <c r="T3929">
        <v>0.2</v>
      </c>
      <c r="U3929" s="8">
        <f>Table3[[#This Row],[Discount]]*Table3[[#This Row],[Revenue]]</f>
        <v>268800</v>
      </c>
      <c r="V3929" s="8">
        <f>Table3[[#This Row],[Revenue]]-Table3[[#This Row],[Total Discount]]</f>
        <v>1075200</v>
      </c>
    </row>
    <row r="3930" spans="1:22" x14ac:dyDescent="0.35">
      <c r="A3930">
        <v>3926</v>
      </c>
      <c r="B3930" t="s">
        <v>8037</v>
      </c>
      <c r="C3930" s="5">
        <v>42488</v>
      </c>
      <c r="D3930" s="6">
        <v>2016</v>
      </c>
      <c r="E3930" s="5" t="s">
        <v>58</v>
      </c>
      <c r="F3930" s="7">
        <v>28</v>
      </c>
      <c r="G3930" t="s">
        <v>116</v>
      </c>
      <c r="H3930" t="s">
        <v>25</v>
      </c>
      <c r="I3930" t="s">
        <v>1254</v>
      </c>
      <c r="J3930" t="s">
        <v>27</v>
      </c>
      <c r="K3930" t="s">
        <v>188</v>
      </c>
      <c r="L3930">
        <v>60174</v>
      </c>
      <c r="M3930" t="s">
        <v>1802</v>
      </c>
      <c r="N3930" t="s">
        <v>30</v>
      </c>
      <c r="O3930" t="s">
        <v>55</v>
      </c>
      <c r="P3930" t="s">
        <v>1803</v>
      </c>
      <c r="Q3930" s="8">
        <v>152000</v>
      </c>
      <c r="R3930">
        <v>2</v>
      </c>
      <c r="S3930" s="8">
        <f>Table3[[#This Row],[Harga]]*Table3[[#This Row],[Quantity]]</f>
        <v>304000</v>
      </c>
      <c r="T3930">
        <v>0.6</v>
      </c>
      <c r="U3930" s="8">
        <f>Table3[[#This Row],[Discount]]*Table3[[#This Row],[Revenue]]</f>
        <v>182400</v>
      </c>
      <c r="V3930" s="8">
        <f>Table3[[#This Row],[Revenue]]-Table3[[#This Row],[Total Discount]]</f>
        <v>121600</v>
      </c>
    </row>
    <row r="3931" spans="1:22" x14ac:dyDescent="0.35">
      <c r="A3931">
        <v>3927</v>
      </c>
      <c r="B3931" t="s">
        <v>8038</v>
      </c>
      <c r="C3931" s="5">
        <v>42972</v>
      </c>
      <c r="D3931" s="6">
        <v>2017</v>
      </c>
      <c r="E3931" s="5" t="s">
        <v>93</v>
      </c>
      <c r="F3931" s="7">
        <v>25</v>
      </c>
      <c r="G3931" t="s">
        <v>35</v>
      </c>
      <c r="H3931" t="s">
        <v>25</v>
      </c>
      <c r="I3931" t="s">
        <v>3090</v>
      </c>
      <c r="J3931" t="s">
        <v>27</v>
      </c>
      <c r="K3931" t="s">
        <v>274</v>
      </c>
      <c r="L3931">
        <v>44105</v>
      </c>
      <c r="M3931" t="s">
        <v>8039</v>
      </c>
      <c r="N3931" t="s">
        <v>40</v>
      </c>
      <c r="O3931" t="s">
        <v>84</v>
      </c>
      <c r="P3931" t="s">
        <v>8040</v>
      </c>
      <c r="Q3931" s="8">
        <v>26000</v>
      </c>
      <c r="R3931">
        <v>2</v>
      </c>
      <c r="S3931" s="8">
        <f>Table3[[#This Row],[Harga]]*Table3[[#This Row],[Quantity]]</f>
        <v>52000</v>
      </c>
      <c r="T3931">
        <v>0.2</v>
      </c>
      <c r="U3931" s="8">
        <f>Table3[[#This Row],[Discount]]*Table3[[#This Row],[Revenue]]</f>
        <v>10400</v>
      </c>
      <c r="V3931" s="8">
        <f>Table3[[#This Row],[Revenue]]-Table3[[#This Row],[Total Discount]]</f>
        <v>41600</v>
      </c>
    </row>
    <row r="3932" spans="1:22" x14ac:dyDescent="0.35">
      <c r="A3932">
        <v>3928</v>
      </c>
      <c r="B3932" t="s">
        <v>8041</v>
      </c>
      <c r="C3932" s="5">
        <v>42903</v>
      </c>
      <c r="D3932" s="6">
        <v>2017</v>
      </c>
      <c r="E3932" s="5" t="s">
        <v>34</v>
      </c>
      <c r="F3932" s="7">
        <v>17</v>
      </c>
      <c r="G3932" t="s">
        <v>24</v>
      </c>
      <c r="H3932" t="s">
        <v>59</v>
      </c>
      <c r="I3932" t="s">
        <v>1221</v>
      </c>
      <c r="J3932" t="s">
        <v>75</v>
      </c>
      <c r="K3932" t="s">
        <v>188</v>
      </c>
      <c r="L3932">
        <v>10024</v>
      </c>
      <c r="M3932" t="s">
        <v>8042</v>
      </c>
      <c r="N3932" t="s">
        <v>135</v>
      </c>
      <c r="O3932" t="s">
        <v>567</v>
      </c>
      <c r="P3932" t="s">
        <v>8043</v>
      </c>
      <c r="Q3932" s="8">
        <v>3405000</v>
      </c>
      <c r="R3932">
        <v>5</v>
      </c>
      <c r="S3932" s="8">
        <f>Table3[[#This Row],[Harga]]*Table3[[#This Row],[Quantity]]</f>
        <v>17025000</v>
      </c>
      <c r="T3932">
        <v>0</v>
      </c>
      <c r="U3932" s="8">
        <f>Table3[[#This Row],[Discount]]*Table3[[#This Row],[Revenue]]</f>
        <v>0</v>
      </c>
      <c r="V3932" s="8">
        <f>Table3[[#This Row],[Revenue]]-Table3[[#This Row],[Total Discount]]</f>
        <v>17025000</v>
      </c>
    </row>
    <row r="3933" spans="1:22" x14ac:dyDescent="0.35">
      <c r="A3933">
        <v>3929</v>
      </c>
      <c r="B3933" t="s">
        <v>8044</v>
      </c>
      <c r="C3933" s="5">
        <v>42328</v>
      </c>
      <c r="D3933" s="6">
        <v>2015</v>
      </c>
      <c r="E3933" s="5" t="s">
        <v>23</v>
      </c>
      <c r="F3933" s="7">
        <v>20</v>
      </c>
      <c r="G3933" t="s">
        <v>24</v>
      </c>
      <c r="H3933" t="s">
        <v>25</v>
      </c>
      <c r="I3933" t="s">
        <v>1356</v>
      </c>
      <c r="J3933" t="s">
        <v>75</v>
      </c>
      <c r="K3933" t="s">
        <v>283</v>
      </c>
      <c r="L3933">
        <v>19140</v>
      </c>
      <c r="M3933" t="s">
        <v>2271</v>
      </c>
      <c r="N3933" t="s">
        <v>30</v>
      </c>
      <c r="O3933" t="s">
        <v>108</v>
      </c>
      <c r="P3933" t="s">
        <v>2272</v>
      </c>
      <c r="Q3933" s="8">
        <v>259000</v>
      </c>
      <c r="R3933">
        <v>4</v>
      </c>
      <c r="S3933" s="8">
        <f>Table3[[#This Row],[Harga]]*Table3[[#This Row],[Quantity]]</f>
        <v>1036000</v>
      </c>
      <c r="T3933">
        <v>0.3</v>
      </c>
      <c r="U3933" s="8">
        <f>Table3[[#This Row],[Discount]]*Table3[[#This Row],[Revenue]]</f>
        <v>310800</v>
      </c>
      <c r="V3933" s="8">
        <f>Table3[[#This Row],[Revenue]]-Table3[[#This Row],[Total Discount]]</f>
        <v>725200</v>
      </c>
    </row>
    <row r="3934" spans="1:22" x14ac:dyDescent="0.35">
      <c r="A3934">
        <v>3930</v>
      </c>
      <c r="B3934" t="s">
        <v>8045</v>
      </c>
      <c r="C3934" s="5">
        <v>42982</v>
      </c>
      <c r="D3934" s="6">
        <v>2017</v>
      </c>
      <c r="E3934" s="5" t="s">
        <v>111</v>
      </c>
      <c r="F3934" s="7">
        <v>4</v>
      </c>
      <c r="G3934" t="s">
        <v>67</v>
      </c>
      <c r="H3934" t="s">
        <v>139</v>
      </c>
      <c r="I3934" t="s">
        <v>2311</v>
      </c>
      <c r="J3934" t="s">
        <v>75</v>
      </c>
      <c r="K3934" t="s">
        <v>213</v>
      </c>
      <c r="L3934">
        <v>75043</v>
      </c>
      <c r="M3934" t="s">
        <v>308</v>
      </c>
      <c r="N3934" t="s">
        <v>40</v>
      </c>
      <c r="O3934" t="s">
        <v>96</v>
      </c>
      <c r="P3934" t="s">
        <v>309</v>
      </c>
      <c r="Q3934" s="8">
        <v>76000</v>
      </c>
      <c r="R3934">
        <v>1</v>
      </c>
      <c r="S3934" s="8">
        <f>Table3[[#This Row],[Harga]]*Table3[[#This Row],[Quantity]]</f>
        <v>76000</v>
      </c>
      <c r="T3934">
        <v>0.2</v>
      </c>
      <c r="U3934" s="8">
        <f>Table3[[#This Row],[Discount]]*Table3[[#This Row],[Revenue]]</f>
        <v>15200</v>
      </c>
      <c r="V3934" s="8">
        <f>Table3[[#This Row],[Revenue]]-Table3[[#This Row],[Total Discount]]</f>
        <v>60800</v>
      </c>
    </row>
    <row r="3935" spans="1:22" x14ac:dyDescent="0.35">
      <c r="A3935">
        <v>3931</v>
      </c>
      <c r="B3935" t="s">
        <v>8046</v>
      </c>
      <c r="C3935" s="5">
        <v>42189</v>
      </c>
      <c r="D3935" s="6">
        <v>2015</v>
      </c>
      <c r="E3935" s="5" t="s">
        <v>104</v>
      </c>
      <c r="F3935" s="7">
        <v>4</v>
      </c>
      <c r="G3935" t="s">
        <v>24</v>
      </c>
      <c r="H3935" t="s">
        <v>25</v>
      </c>
      <c r="I3935" t="s">
        <v>4028</v>
      </c>
      <c r="J3935" t="s">
        <v>75</v>
      </c>
      <c r="K3935" t="s">
        <v>166</v>
      </c>
      <c r="L3935">
        <v>92024</v>
      </c>
      <c r="M3935" t="s">
        <v>4305</v>
      </c>
      <c r="N3935" t="s">
        <v>40</v>
      </c>
      <c r="O3935" t="s">
        <v>71</v>
      </c>
      <c r="P3935" t="s">
        <v>4306</v>
      </c>
      <c r="Q3935" s="8">
        <v>35000</v>
      </c>
      <c r="R3935">
        <v>2</v>
      </c>
      <c r="S3935" s="8">
        <f>Table3[[#This Row],[Harga]]*Table3[[#This Row],[Quantity]]</f>
        <v>70000</v>
      </c>
      <c r="T3935">
        <v>0.2</v>
      </c>
      <c r="U3935" s="8">
        <f>Table3[[#This Row],[Discount]]*Table3[[#This Row],[Revenue]]</f>
        <v>14000</v>
      </c>
      <c r="V3935" s="8">
        <f>Table3[[#This Row],[Revenue]]-Table3[[#This Row],[Total Discount]]</f>
        <v>56000</v>
      </c>
    </row>
    <row r="3936" spans="1:22" x14ac:dyDescent="0.35">
      <c r="A3936">
        <v>3932</v>
      </c>
      <c r="B3936" t="s">
        <v>8047</v>
      </c>
      <c r="C3936" s="5">
        <v>42993</v>
      </c>
      <c r="D3936" s="6">
        <v>2017</v>
      </c>
      <c r="E3936" s="5" t="s">
        <v>111</v>
      </c>
      <c r="F3936" s="7">
        <v>15</v>
      </c>
      <c r="G3936" t="s">
        <v>24</v>
      </c>
      <c r="H3936" t="s">
        <v>25</v>
      </c>
      <c r="I3936" t="s">
        <v>4030</v>
      </c>
      <c r="J3936" t="s">
        <v>75</v>
      </c>
      <c r="K3936" t="s">
        <v>420</v>
      </c>
      <c r="L3936">
        <v>6708</v>
      </c>
      <c r="M3936" t="s">
        <v>3339</v>
      </c>
      <c r="N3936" t="s">
        <v>40</v>
      </c>
      <c r="O3936" t="s">
        <v>84</v>
      </c>
      <c r="P3936" t="s">
        <v>3340</v>
      </c>
      <c r="Q3936" s="8">
        <v>62000</v>
      </c>
      <c r="R3936">
        <v>2</v>
      </c>
      <c r="S3936" s="8">
        <f>Table3[[#This Row],[Harga]]*Table3[[#This Row],[Quantity]]</f>
        <v>124000</v>
      </c>
      <c r="T3936">
        <v>0</v>
      </c>
      <c r="U3936" s="8">
        <f>Table3[[#This Row],[Discount]]*Table3[[#This Row],[Revenue]]</f>
        <v>0</v>
      </c>
      <c r="V3936" s="8">
        <f>Table3[[#This Row],[Revenue]]-Table3[[#This Row],[Total Discount]]</f>
        <v>124000</v>
      </c>
    </row>
    <row r="3937" spans="1:22" x14ac:dyDescent="0.35">
      <c r="A3937">
        <v>3933</v>
      </c>
      <c r="B3937" t="s">
        <v>8048</v>
      </c>
      <c r="C3937" s="5">
        <v>42807</v>
      </c>
      <c r="D3937" s="6">
        <v>2017</v>
      </c>
      <c r="E3937" s="5" t="s">
        <v>159</v>
      </c>
      <c r="F3937" s="7">
        <v>13</v>
      </c>
      <c r="G3937" t="s">
        <v>67</v>
      </c>
      <c r="H3937" t="s">
        <v>25</v>
      </c>
      <c r="I3937" t="s">
        <v>4321</v>
      </c>
      <c r="J3937" t="s">
        <v>27</v>
      </c>
      <c r="K3937" t="s">
        <v>193</v>
      </c>
      <c r="L3937">
        <v>21044</v>
      </c>
      <c r="M3937" t="s">
        <v>4598</v>
      </c>
      <c r="N3937" t="s">
        <v>40</v>
      </c>
      <c r="O3937" t="s">
        <v>71</v>
      </c>
      <c r="P3937" t="s">
        <v>4599</v>
      </c>
      <c r="Q3937" s="8">
        <v>233000</v>
      </c>
      <c r="R3937">
        <v>3</v>
      </c>
      <c r="S3937" s="8">
        <f>Table3[[#This Row],[Harga]]*Table3[[#This Row],[Quantity]]</f>
        <v>699000</v>
      </c>
      <c r="T3937">
        <v>0</v>
      </c>
      <c r="U3937" s="8">
        <f>Table3[[#This Row],[Discount]]*Table3[[#This Row],[Revenue]]</f>
        <v>0</v>
      </c>
      <c r="V3937" s="8">
        <f>Table3[[#This Row],[Revenue]]-Table3[[#This Row],[Total Discount]]</f>
        <v>699000</v>
      </c>
    </row>
    <row r="3938" spans="1:22" x14ac:dyDescent="0.35">
      <c r="A3938">
        <v>3934</v>
      </c>
      <c r="B3938" t="s">
        <v>8049</v>
      </c>
      <c r="C3938" s="5">
        <v>43002</v>
      </c>
      <c r="D3938" s="6">
        <v>2017</v>
      </c>
      <c r="E3938" s="5" t="s">
        <v>111</v>
      </c>
      <c r="F3938" s="7">
        <v>24</v>
      </c>
      <c r="G3938" t="s">
        <v>24</v>
      </c>
      <c r="H3938" t="s">
        <v>25</v>
      </c>
      <c r="I3938" t="s">
        <v>2313</v>
      </c>
      <c r="J3938" t="s">
        <v>75</v>
      </c>
      <c r="K3938" t="s">
        <v>218</v>
      </c>
      <c r="L3938">
        <v>33021</v>
      </c>
      <c r="M3938" t="s">
        <v>7973</v>
      </c>
      <c r="N3938" t="s">
        <v>135</v>
      </c>
      <c r="O3938" t="s">
        <v>136</v>
      </c>
      <c r="P3938" t="s">
        <v>7974</v>
      </c>
      <c r="Q3938" s="8">
        <v>308000</v>
      </c>
      <c r="R3938">
        <v>5</v>
      </c>
      <c r="S3938" s="8">
        <f>Table3[[#This Row],[Harga]]*Table3[[#This Row],[Quantity]]</f>
        <v>1540000</v>
      </c>
      <c r="T3938">
        <v>0.2</v>
      </c>
      <c r="U3938" s="8">
        <f>Table3[[#This Row],[Discount]]*Table3[[#This Row],[Revenue]]</f>
        <v>308000</v>
      </c>
      <c r="V3938" s="8">
        <f>Table3[[#This Row],[Revenue]]-Table3[[#This Row],[Total Discount]]</f>
        <v>1232000</v>
      </c>
    </row>
    <row r="3939" spans="1:22" x14ac:dyDescent="0.35">
      <c r="A3939">
        <v>3935</v>
      </c>
      <c r="B3939" t="s">
        <v>8050</v>
      </c>
      <c r="C3939" s="5">
        <v>42595</v>
      </c>
      <c r="D3939" s="6">
        <v>2016</v>
      </c>
      <c r="E3939" s="5" t="s">
        <v>93</v>
      </c>
      <c r="F3939" s="7">
        <v>13</v>
      </c>
      <c r="G3939" t="s">
        <v>51</v>
      </c>
      <c r="H3939" t="s">
        <v>25</v>
      </c>
      <c r="I3939" t="s">
        <v>804</v>
      </c>
      <c r="J3939" t="s">
        <v>27</v>
      </c>
      <c r="K3939" t="s">
        <v>100</v>
      </c>
      <c r="L3939">
        <v>22153</v>
      </c>
      <c r="M3939" t="s">
        <v>8051</v>
      </c>
      <c r="N3939" t="s">
        <v>40</v>
      </c>
      <c r="O3939" t="s">
        <v>71</v>
      </c>
      <c r="P3939" t="s">
        <v>8052</v>
      </c>
      <c r="Q3939" s="8">
        <v>23000</v>
      </c>
      <c r="R3939">
        <v>4</v>
      </c>
      <c r="S3939" s="8">
        <f>Table3[[#This Row],[Harga]]*Table3[[#This Row],[Quantity]]</f>
        <v>92000</v>
      </c>
      <c r="T3939">
        <v>0</v>
      </c>
      <c r="U3939" s="8">
        <f>Table3[[#This Row],[Discount]]*Table3[[#This Row],[Revenue]]</f>
        <v>0</v>
      </c>
      <c r="V3939" s="8">
        <f>Table3[[#This Row],[Revenue]]-Table3[[#This Row],[Total Discount]]</f>
        <v>92000</v>
      </c>
    </row>
    <row r="3940" spans="1:22" x14ac:dyDescent="0.35">
      <c r="A3940">
        <v>3936</v>
      </c>
      <c r="B3940" t="s">
        <v>8053</v>
      </c>
      <c r="C3940" s="5">
        <v>43059</v>
      </c>
      <c r="D3940" s="6">
        <v>2017</v>
      </c>
      <c r="E3940" s="5" t="s">
        <v>23</v>
      </c>
      <c r="F3940" s="7">
        <v>20</v>
      </c>
      <c r="G3940" t="s">
        <v>67</v>
      </c>
      <c r="H3940" t="s">
        <v>25</v>
      </c>
      <c r="I3940" t="s">
        <v>2940</v>
      </c>
      <c r="J3940" t="s">
        <v>37</v>
      </c>
      <c r="K3940" t="s">
        <v>141</v>
      </c>
      <c r="L3940">
        <v>10035</v>
      </c>
      <c r="M3940" t="s">
        <v>8054</v>
      </c>
      <c r="N3940" t="s">
        <v>135</v>
      </c>
      <c r="O3940" t="s">
        <v>162</v>
      </c>
      <c r="P3940" t="s">
        <v>8055</v>
      </c>
      <c r="Q3940" s="8">
        <v>3000</v>
      </c>
      <c r="R3940">
        <v>3</v>
      </c>
      <c r="S3940" s="8">
        <f>Table3[[#This Row],[Harga]]*Table3[[#This Row],[Quantity]]</f>
        <v>9000</v>
      </c>
      <c r="T3940">
        <v>0</v>
      </c>
      <c r="U3940" s="8">
        <f>Table3[[#This Row],[Discount]]*Table3[[#This Row],[Revenue]]</f>
        <v>0</v>
      </c>
      <c r="V3940" s="8">
        <f>Table3[[#This Row],[Revenue]]-Table3[[#This Row],[Total Discount]]</f>
        <v>9000</v>
      </c>
    </row>
    <row r="3941" spans="1:22" x14ac:dyDescent="0.35">
      <c r="A3941">
        <v>3937</v>
      </c>
      <c r="B3941" t="s">
        <v>8056</v>
      </c>
      <c r="C3941" s="5">
        <v>42941</v>
      </c>
      <c r="D3941" s="6">
        <v>2017</v>
      </c>
      <c r="E3941" s="5" t="s">
        <v>104</v>
      </c>
      <c r="F3941" s="7">
        <v>25</v>
      </c>
      <c r="G3941" t="s">
        <v>51</v>
      </c>
      <c r="H3941" t="s">
        <v>139</v>
      </c>
      <c r="I3941" t="s">
        <v>6870</v>
      </c>
      <c r="J3941" t="s">
        <v>75</v>
      </c>
      <c r="K3941" t="s">
        <v>141</v>
      </c>
      <c r="L3941">
        <v>75217</v>
      </c>
      <c r="M3941" t="s">
        <v>2983</v>
      </c>
      <c r="N3941" t="s">
        <v>30</v>
      </c>
      <c r="O3941" t="s">
        <v>48</v>
      </c>
      <c r="P3941" t="s">
        <v>2984</v>
      </c>
      <c r="Q3941" s="8">
        <v>71000</v>
      </c>
      <c r="R3941">
        <v>6</v>
      </c>
      <c r="S3941" s="8">
        <f>Table3[[#This Row],[Harga]]*Table3[[#This Row],[Quantity]]</f>
        <v>426000</v>
      </c>
      <c r="T3941">
        <v>0.3</v>
      </c>
      <c r="U3941" s="8">
        <f>Table3[[#This Row],[Discount]]*Table3[[#This Row],[Revenue]]</f>
        <v>127800</v>
      </c>
      <c r="V3941" s="8">
        <f>Table3[[#This Row],[Revenue]]-Table3[[#This Row],[Total Discount]]</f>
        <v>298200</v>
      </c>
    </row>
    <row r="3942" spans="1:22" x14ac:dyDescent="0.35">
      <c r="A3942">
        <v>3938</v>
      </c>
      <c r="B3942" t="s">
        <v>8057</v>
      </c>
      <c r="C3942" s="5">
        <v>42454</v>
      </c>
      <c r="D3942" s="6">
        <v>2016</v>
      </c>
      <c r="E3942" s="5" t="s">
        <v>159</v>
      </c>
      <c r="F3942" s="7">
        <v>25</v>
      </c>
      <c r="G3942" t="s">
        <v>35</v>
      </c>
      <c r="H3942" t="s">
        <v>25</v>
      </c>
      <c r="I3942" t="s">
        <v>2358</v>
      </c>
      <c r="J3942" t="s">
        <v>37</v>
      </c>
      <c r="K3942" t="s">
        <v>28</v>
      </c>
      <c r="L3942">
        <v>10024</v>
      </c>
      <c r="M3942" t="s">
        <v>7511</v>
      </c>
      <c r="N3942" t="s">
        <v>40</v>
      </c>
      <c r="O3942" t="s">
        <v>96</v>
      </c>
      <c r="P3942" t="s">
        <v>7512</v>
      </c>
      <c r="Q3942" s="8">
        <v>80000</v>
      </c>
      <c r="R3942">
        <v>3</v>
      </c>
      <c r="S3942" s="8">
        <f>Table3[[#This Row],[Harga]]*Table3[[#This Row],[Quantity]]</f>
        <v>240000</v>
      </c>
      <c r="T3942">
        <v>0</v>
      </c>
      <c r="U3942" s="8">
        <f>Table3[[#This Row],[Discount]]*Table3[[#This Row],[Revenue]]</f>
        <v>0</v>
      </c>
      <c r="V3942" s="8">
        <f>Table3[[#This Row],[Revenue]]-Table3[[#This Row],[Total Discount]]</f>
        <v>240000</v>
      </c>
    </row>
    <row r="3943" spans="1:22" x14ac:dyDescent="0.35">
      <c r="A3943">
        <v>3939</v>
      </c>
      <c r="B3943" t="s">
        <v>8058</v>
      </c>
      <c r="C3943" s="5">
        <v>42566</v>
      </c>
      <c r="D3943" s="6">
        <v>2016</v>
      </c>
      <c r="E3943" s="5" t="s">
        <v>104</v>
      </c>
      <c r="F3943" s="7">
        <v>15</v>
      </c>
      <c r="G3943" t="s">
        <v>24</v>
      </c>
      <c r="H3943" t="s">
        <v>25</v>
      </c>
      <c r="I3943" t="s">
        <v>2402</v>
      </c>
      <c r="J3943" t="s">
        <v>37</v>
      </c>
      <c r="K3943" t="s">
        <v>113</v>
      </c>
      <c r="L3943">
        <v>97206</v>
      </c>
      <c r="M3943" t="s">
        <v>821</v>
      </c>
      <c r="N3943" t="s">
        <v>30</v>
      </c>
      <c r="O3943" t="s">
        <v>108</v>
      </c>
      <c r="P3943" t="s">
        <v>822</v>
      </c>
      <c r="Q3943" s="8">
        <v>384000</v>
      </c>
      <c r="R3943">
        <v>3</v>
      </c>
      <c r="S3943" s="8">
        <f>Table3[[#This Row],[Harga]]*Table3[[#This Row],[Quantity]]</f>
        <v>1152000</v>
      </c>
      <c r="T3943">
        <v>0.2</v>
      </c>
      <c r="U3943" s="8">
        <f>Table3[[#This Row],[Discount]]*Table3[[#This Row],[Revenue]]</f>
        <v>230400</v>
      </c>
      <c r="V3943" s="8">
        <f>Table3[[#This Row],[Revenue]]-Table3[[#This Row],[Total Discount]]</f>
        <v>921600</v>
      </c>
    </row>
    <row r="3944" spans="1:22" x14ac:dyDescent="0.35">
      <c r="A3944">
        <v>3940</v>
      </c>
      <c r="B3944" t="s">
        <v>8059</v>
      </c>
      <c r="C3944" s="5">
        <v>42964</v>
      </c>
      <c r="D3944" s="6">
        <v>2017</v>
      </c>
      <c r="E3944" s="5" t="s">
        <v>93</v>
      </c>
      <c r="F3944" s="7">
        <v>17</v>
      </c>
      <c r="G3944" t="s">
        <v>35</v>
      </c>
      <c r="H3944" t="s">
        <v>25</v>
      </c>
      <c r="I3944" t="s">
        <v>2354</v>
      </c>
      <c r="J3944" t="s">
        <v>37</v>
      </c>
      <c r="K3944" t="s">
        <v>113</v>
      </c>
      <c r="L3944">
        <v>94513</v>
      </c>
      <c r="M3944" t="s">
        <v>2576</v>
      </c>
      <c r="N3944" t="s">
        <v>40</v>
      </c>
      <c r="O3944" t="s">
        <v>143</v>
      </c>
      <c r="P3944" t="s">
        <v>405</v>
      </c>
      <c r="Q3944" s="8">
        <v>10000</v>
      </c>
      <c r="R3944">
        <v>2</v>
      </c>
      <c r="S3944" s="8">
        <f>Table3[[#This Row],[Harga]]*Table3[[#This Row],[Quantity]]</f>
        <v>20000</v>
      </c>
      <c r="T3944">
        <v>0</v>
      </c>
      <c r="U3944" s="8">
        <f>Table3[[#This Row],[Discount]]*Table3[[#This Row],[Revenue]]</f>
        <v>0</v>
      </c>
      <c r="V3944" s="8">
        <f>Table3[[#This Row],[Revenue]]-Table3[[#This Row],[Total Discount]]</f>
        <v>20000</v>
      </c>
    </row>
    <row r="3945" spans="1:22" x14ac:dyDescent="0.35">
      <c r="A3945">
        <v>3941</v>
      </c>
      <c r="B3945" t="s">
        <v>8060</v>
      </c>
      <c r="C3945" s="5">
        <v>42718</v>
      </c>
      <c r="D3945" s="6">
        <v>2016</v>
      </c>
      <c r="E3945" s="5" t="s">
        <v>66</v>
      </c>
      <c r="F3945" s="7">
        <v>14</v>
      </c>
      <c r="G3945" t="s">
        <v>24</v>
      </c>
      <c r="H3945" t="s">
        <v>25</v>
      </c>
      <c r="I3945" t="s">
        <v>514</v>
      </c>
      <c r="J3945" t="s">
        <v>37</v>
      </c>
      <c r="K3945" t="s">
        <v>46</v>
      </c>
      <c r="L3945">
        <v>92037</v>
      </c>
      <c r="M3945" t="s">
        <v>194</v>
      </c>
      <c r="N3945" t="s">
        <v>30</v>
      </c>
      <c r="O3945" t="s">
        <v>108</v>
      </c>
      <c r="P3945" t="s">
        <v>342</v>
      </c>
      <c r="Q3945" s="8">
        <v>214000</v>
      </c>
      <c r="R3945">
        <v>2</v>
      </c>
      <c r="S3945" s="8">
        <f>Table3[[#This Row],[Harga]]*Table3[[#This Row],[Quantity]]</f>
        <v>428000</v>
      </c>
      <c r="T3945">
        <v>0.2</v>
      </c>
      <c r="U3945" s="8">
        <f>Table3[[#This Row],[Discount]]*Table3[[#This Row],[Revenue]]</f>
        <v>85600</v>
      </c>
      <c r="V3945" s="8">
        <f>Table3[[#This Row],[Revenue]]-Table3[[#This Row],[Total Discount]]</f>
        <v>342400</v>
      </c>
    </row>
    <row r="3946" spans="1:22" x14ac:dyDescent="0.35">
      <c r="A3946">
        <v>3942</v>
      </c>
      <c r="B3946" t="s">
        <v>8061</v>
      </c>
      <c r="C3946" s="5">
        <v>43094</v>
      </c>
      <c r="D3946" s="6">
        <v>2017</v>
      </c>
      <c r="E3946" s="5" t="s">
        <v>66</v>
      </c>
      <c r="F3946" s="7">
        <v>25</v>
      </c>
      <c r="G3946" t="s">
        <v>35</v>
      </c>
      <c r="H3946" t="s">
        <v>25</v>
      </c>
      <c r="I3946" t="s">
        <v>1530</v>
      </c>
      <c r="J3946" t="s">
        <v>27</v>
      </c>
      <c r="K3946" t="s">
        <v>193</v>
      </c>
      <c r="L3946">
        <v>75081</v>
      </c>
      <c r="M3946" t="s">
        <v>2247</v>
      </c>
      <c r="N3946" t="s">
        <v>40</v>
      </c>
      <c r="O3946" t="s">
        <v>71</v>
      </c>
      <c r="P3946" t="s">
        <v>2248</v>
      </c>
      <c r="Q3946" s="8">
        <v>141000</v>
      </c>
      <c r="R3946">
        <v>9</v>
      </c>
      <c r="S3946" s="8">
        <f>Table3[[#This Row],[Harga]]*Table3[[#This Row],[Quantity]]</f>
        <v>1269000</v>
      </c>
      <c r="T3946">
        <v>0.8</v>
      </c>
      <c r="U3946" s="8">
        <f>Table3[[#This Row],[Discount]]*Table3[[#This Row],[Revenue]]</f>
        <v>1015200</v>
      </c>
      <c r="V3946" s="8">
        <f>Table3[[#This Row],[Revenue]]-Table3[[#This Row],[Total Discount]]</f>
        <v>253800</v>
      </c>
    </row>
    <row r="3947" spans="1:22" x14ac:dyDescent="0.35">
      <c r="A3947">
        <v>3943</v>
      </c>
      <c r="B3947" t="s">
        <v>8062</v>
      </c>
      <c r="C3947" s="5">
        <v>41699</v>
      </c>
      <c r="D3947" s="6">
        <v>2014</v>
      </c>
      <c r="E3947" s="5" t="s">
        <v>159</v>
      </c>
      <c r="F3947" s="7">
        <v>1</v>
      </c>
      <c r="G3947" t="s">
        <v>35</v>
      </c>
      <c r="H3947" t="s">
        <v>25</v>
      </c>
      <c r="I3947" t="s">
        <v>3687</v>
      </c>
      <c r="J3947" t="s">
        <v>27</v>
      </c>
      <c r="K3947" t="s">
        <v>53</v>
      </c>
      <c r="L3947">
        <v>79907</v>
      </c>
      <c r="M3947" t="s">
        <v>4094</v>
      </c>
      <c r="N3947" t="s">
        <v>40</v>
      </c>
      <c r="O3947" t="s">
        <v>180</v>
      </c>
      <c r="P3947" t="s">
        <v>4095</v>
      </c>
      <c r="Q3947" s="8">
        <v>10000</v>
      </c>
      <c r="R3947">
        <v>5</v>
      </c>
      <c r="S3947" s="8">
        <f>Table3[[#This Row],[Harga]]*Table3[[#This Row],[Quantity]]</f>
        <v>50000</v>
      </c>
      <c r="T3947">
        <v>0.2</v>
      </c>
      <c r="U3947" s="8">
        <f>Table3[[#This Row],[Discount]]*Table3[[#This Row],[Revenue]]</f>
        <v>10000</v>
      </c>
      <c r="V3947" s="8">
        <f>Table3[[#This Row],[Revenue]]-Table3[[#This Row],[Total Discount]]</f>
        <v>40000</v>
      </c>
    </row>
    <row r="3948" spans="1:22" x14ac:dyDescent="0.35">
      <c r="A3948">
        <v>3944</v>
      </c>
      <c r="B3948" t="s">
        <v>8063</v>
      </c>
      <c r="C3948" s="5">
        <v>42327</v>
      </c>
      <c r="D3948" s="6">
        <v>2015</v>
      </c>
      <c r="E3948" s="5" t="s">
        <v>23</v>
      </c>
      <c r="F3948" s="7">
        <v>19</v>
      </c>
      <c r="G3948" t="s">
        <v>116</v>
      </c>
      <c r="H3948" t="s">
        <v>25</v>
      </c>
      <c r="I3948" t="s">
        <v>273</v>
      </c>
      <c r="J3948" t="s">
        <v>27</v>
      </c>
      <c r="K3948" t="s">
        <v>420</v>
      </c>
      <c r="L3948">
        <v>10035</v>
      </c>
      <c r="M3948" t="s">
        <v>4494</v>
      </c>
      <c r="N3948" t="s">
        <v>40</v>
      </c>
      <c r="O3948" t="s">
        <v>71</v>
      </c>
      <c r="P3948" t="s">
        <v>4495</v>
      </c>
      <c r="Q3948" s="8">
        <v>4000</v>
      </c>
      <c r="R3948">
        <v>2</v>
      </c>
      <c r="S3948" s="8">
        <f>Table3[[#This Row],[Harga]]*Table3[[#This Row],[Quantity]]</f>
        <v>8000</v>
      </c>
      <c r="T3948">
        <v>0.2</v>
      </c>
      <c r="U3948" s="8">
        <f>Table3[[#This Row],[Discount]]*Table3[[#This Row],[Revenue]]</f>
        <v>1600</v>
      </c>
      <c r="V3948" s="8">
        <f>Table3[[#This Row],[Revenue]]-Table3[[#This Row],[Total Discount]]</f>
        <v>6400</v>
      </c>
    </row>
    <row r="3949" spans="1:22" x14ac:dyDescent="0.35">
      <c r="A3949">
        <v>3945</v>
      </c>
      <c r="B3949" t="s">
        <v>8064</v>
      </c>
      <c r="C3949" s="5">
        <v>41730</v>
      </c>
      <c r="D3949" s="6">
        <v>2014</v>
      </c>
      <c r="E3949" s="5" t="s">
        <v>58</v>
      </c>
      <c r="F3949" s="7">
        <v>1</v>
      </c>
      <c r="G3949" t="s">
        <v>67</v>
      </c>
      <c r="H3949" t="s">
        <v>25</v>
      </c>
      <c r="I3949" t="s">
        <v>2940</v>
      </c>
      <c r="J3949" t="s">
        <v>37</v>
      </c>
      <c r="K3949" t="s">
        <v>133</v>
      </c>
      <c r="L3949">
        <v>2151</v>
      </c>
      <c r="M3949" t="s">
        <v>6673</v>
      </c>
      <c r="N3949" t="s">
        <v>40</v>
      </c>
      <c r="O3949" t="s">
        <v>84</v>
      </c>
      <c r="P3949" t="s">
        <v>6674</v>
      </c>
      <c r="Q3949" s="8">
        <v>84000</v>
      </c>
      <c r="R3949">
        <v>4</v>
      </c>
      <c r="S3949" s="8">
        <f>Table3[[#This Row],[Harga]]*Table3[[#This Row],[Quantity]]</f>
        <v>336000</v>
      </c>
      <c r="T3949">
        <v>0</v>
      </c>
      <c r="U3949" s="8">
        <f>Table3[[#This Row],[Discount]]*Table3[[#This Row],[Revenue]]</f>
        <v>0</v>
      </c>
      <c r="V3949" s="8">
        <f>Table3[[#This Row],[Revenue]]-Table3[[#This Row],[Total Discount]]</f>
        <v>336000</v>
      </c>
    </row>
    <row r="3950" spans="1:22" x14ac:dyDescent="0.35">
      <c r="A3950">
        <v>3946</v>
      </c>
      <c r="B3950" t="s">
        <v>8065</v>
      </c>
      <c r="C3950" s="5">
        <v>43013</v>
      </c>
      <c r="D3950" s="6">
        <v>2017</v>
      </c>
      <c r="E3950" s="5" t="s">
        <v>44</v>
      </c>
      <c r="F3950" s="7">
        <v>5</v>
      </c>
      <c r="G3950" t="s">
        <v>35</v>
      </c>
      <c r="H3950" t="s">
        <v>131</v>
      </c>
      <c r="I3950" t="s">
        <v>319</v>
      </c>
      <c r="J3950" t="s">
        <v>37</v>
      </c>
      <c r="K3950" t="s">
        <v>545</v>
      </c>
      <c r="L3950">
        <v>95928</v>
      </c>
      <c r="M3950" t="s">
        <v>3699</v>
      </c>
      <c r="N3950" t="s">
        <v>30</v>
      </c>
      <c r="O3950" t="s">
        <v>108</v>
      </c>
      <c r="P3950" t="s">
        <v>3700</v>
      </c>
      <c r="Q3950" s="8">
        <v>218000</v>
      </c>
      <c r="R3950">
        <v>4</v>
      </c>
      <c r="S3950" s="8">
        <f>Table3[[#This Row],[Harga]]*Table3[[#This Row],[Quantity]]</f>
        <v>872000</v>
      </c>
      <c r="T3950">
        <v>0.2</v>
      </c>
      <c r="U3950" s="8">
        <f>Table3[[#This Row],[Discount]]*Table3[[#This Row],[Revenue]]</f>
        <v>174400</v>
      </c>
      <c r="V3950" s="8">
        <f>Table3[[#This Row],[Revenue]]-Table3[[#This Row],[Total Discount]]</f>
        <v>697600</v>
      </c>
    </row>
    <row r="3951" spans="1:22" x14ac:dyDescent="0.35">
      <c r="A3951">
        <v>3947</v>
      </c>
      <c r="B3951" t="s">
        <v>8066</v>
      </c>
      <c r="C3951" s="5">
        <v>43057</v>
      </c>
      <c r="D3951" s="6">
        <v>2017</v>
      </c>
      <c r="E3951" s="5" t="s">
        <v>23</v>
      </c>
      <c r="F3951" s="7">
        <v>18</v>
      </c>
      <c r="G3951" t="s">
        <v>51</v>
      </c>
      <c r="H3951" t="s">
        <v>25</v>
      </c>
      <c r="I3951" t="s">
        <v>257</v>
      </c>
      <c r="J3951" t="s">
        <v>37</v>
      </c>
      <c r="K3951" t="s">
        <v>61</v>
      </c>
      <c r="L3951">
        <v>33023</v>
      </c>
      <c r="M3951" t="s">
        <v>6367</v>
      </c>
      <c r="N3951" t="s">
        <v>40</v>
      </c>
      <c r="O3951" t="s">
        <v>84</v>
      </c>
      <c r="P3951" t="s">
        <v>6368</v>
      </c>
      <c r="Q3951" s="8">
        <v>17000</v>
      </c>
      <c r="R3951">
        <v>5</v>
      </c>
      <c r="S3951" s="8">
        <f>Table3[[#This Row],[Harga]]*Table3[[#This Row],[Quantity]]</f>
        <v>85000</v>
      </c>
      <c r="T3951">
        <v>0.2</v>
      </c>
      <c r="U3951" s="8">
        <f>Table3[[#This Row],[Discount]]*Table3[[#This Row],[Revenue]]</f>
        <v>17000</v>
      </c>
      <c r="V3951" s="8">
        <f>Table3[[#This Row],[Revenue]]-Table3[[#This Row],[Total Discount]]</f>
        <v>68000</v>
      </c>
    </row>
    <row r="3952" spans="1:22" x14ac:dyDescent="0.35">
      <c r="A3952">
        <v>3948</v>
      </c>
      <c r="B3952" t="s">
        <v>8067</v>
      </c>
      <c r="C3952" s="5">
        <v>42086</v>
      </c>
      <c r="D3952" s="6">
        <v>2015</v>
      </c>
      <c r="E3952" s="5" t="s">
        <v>159</v>
      </c>
      <c r="F3952" s="7">
        <v>23</v>
      </c>
      <c r="G3952" t="s">
        <v>51</v>
      </c>
      <c r="H3952" t="s">
        <v>139</v>
      </c>
      <c r="I3952" t="s">
        <v>777</v>
      </c>
      <c r="J3952" t="s">
        <v>37</v>
      </c>
      <c r="K3952" t="s">
        <v>113</v>
      </c>
      <c r="L3952">
        <v>90049</v>
      </c>
      <c r="M3952" t="s">
        <v>4663</v>
      </c>
      <c r="N3952" t="s">
        <v>40</v>
      </c>
      <c r="O3952" t="s">
        <v>63</v>
      </c>
      <c r="P3952" t="s">
        <v>4664</v>
      </c>
      <c r="Q3952" s="8">
        <v>41000</v>
      </c>
      <c r="R3952">
        <v>4</v>
      </c>
      <c r="S3952" s="8">
        <f>Table3[[#This Row],[Harga]]*Table3[[#This Row],[Quantity]]</f>
        <v>164000</v>
      </c>
      <c r="T3952">
        <v>0</v>
      </c>
      <c r="U3952" s="8">
        <f>Table3[[#This Row],[Discount]]*Table3[[#This Row],[Revenue]]</f>
        <v>0</v>
      </c>
      <c r="V3952" s="8">
        <f>Table3[[#This Row],[Revenue]]-Table3[[#This Row],[Total Discount]]</f>
        <v>164000</v>
      </c>
    </row>
    <row r="3953" spans="1:22" x14ac:dyDescent="0.35">
      <c r="A3953">
        <v>3949</v>
      </c>
      <c r="B3953" t="s">
        <v>8068</v>
      </c>
      <c r="C3953" s="5">
        <v>42653</v>
      </c>
      <c r="D3953" s="6">
        <v>2016</v>
      </c>
      <c r="E3953" s="5" t="s">
        <v>44</v>
      </c>
      <c r="F3953" s="7">
        <v>10</v>
      </c>
      <c r="G3953" t="s">
        <v>51</v>
      </c>
      <c r="H3953" t="s">
        <v>25</v>
      </c>
      <c r="I3953" t="s">
        <v>3198</v>
      </c>
      <c r="J3953" t="s">
        <v>37</v>
      </c>
      <c r="K3953" t="s">
        <v>519</v>
      </c>
      <c r="L3953">
        <v>80219</v>
      </c>
      <c r="M3953" t="s">
        <v>8069</v>
      </c>
      <c r="N3953" t="s">
        <v>30</v>
      </c>
      <c r="O3953" t="s">
        <v>31</v>
      </c>
      <c r="P3953" t="s">
        <v>8070</v>
      </c>
      <c r="Q3953" s="8">
        <v>91000</v>
      </c>
      <c r="R3953">
        <v>3</v>
      </c>
      <c r="S3953" s="8">
        <f>Table3[[#This Row],[Harga]]*Table3[[#This Row],[Quantity]]</f>
        <v>273000</v>
      </c>
      <c r="T3953">
        <v>0.7</v>
      </c>
      <c r="U3953" s="8">
        <f>Table3[[#This Row],[Discount]]*Table3[[#This Row],[Revenue]]</f>
        <v>191100</v>
      </c>
      <c r="V3953" s="8">
        <f>Table3[[#This Row],[Revenue]]-Table3[[#This Row],[Total Discount]]</f>
        <v>81900</v>
      </c>
    </row>
    <row r="3954" spans="1:22" x14ac:dyDescent="0.35">
      <c r="A3954">
        <v>3950</v>
      </c>
      <c r="B3954" t="s">
        <v>8071</v>
      </c>
      <c r="C3954" s="5">
        <v>42232</v>
      </c>
      <c r="D3954" s="6">
        <v>2015</v>
      </c>
      <c r="E3954" s="5" t="s">
        <v>93</v>
      </c>
      <c r="F3954" s="7">
        <v>16</v>
      </c>
      <c r="G3954" t="s">
        <v>51</v>
      </c>
      <c r="H3954" t="s">
        <v>139</v>
      </c>
      <c r="I3954" t="s">
        <v>659</v>
      </c>
      <c r="J3954" t="s">
        <v>37</v>
      </c>
      <c r="K3954" t="s">
        <v>236</v>
      </c>
      <c r="L3954">
        <v>19134</v>
      </c>
      <c r="M3954" t="s">
        <v>2459</v>
      </c>
      <c r="N3954" t="s">
        <v>135</v>
      </c>
      <c r="O3954" t="s">
        <v>136</v>
      </c>
      <c r="P3954" t="s">
        <v>2460</v>
      </c>
      <c r="Q3954" s="8">
        <v>1213000</v>
      </c>
      <c r="R3954">
        <v>4</v>
      </c>
      <c r="S3954" s="8">
        <f>Table3[[#This Row],[Harga]]*Table3[[#This Row],[Quantity]]</f>
        <v>4852000</v>
      </c>
      <c r="T3954">
        <v>0.4</v>
      </c>
      <c r="U3954" s="8">
        <f>Table3[[#This Row],[Discount]]*Table3[[#This Row],[Revenue]]</f>
        <v>1940800</v>
      </c>
      <c r="V3954" s="8">
        <f>Table3[[#This Row],[Revenue]]-Table3[[#This Row],[Total Discount]]</f>
        <v>2911200</v>
      </c>
    </row>
    <row r="3955" spans="1:22" x14ac:dyDescent="0.35">
      <c r="A3955">
        <v>3951</v>
      </c>
      <c r="B3955" t="s">
        <v>8072</v>
      </c>
      <c r="C3955" s="5">
        <v>41790</v>
      </c>
      <c r="D3955" s="6">
        <v>2014</v>
      </c>
      <c r="E3955" s="5" t="s">
        <v>87</v>
      </c>
      <c r="F3955" s="7">
        <v>31</v>
      </c>
      <c r="G3955" t="s">
        <v>51</v>
      </c>
      <c r="H3955" t="s">
        <v>59</v>
      </c>
      <c r="I3955" t="s">
        <v>3482</v>
      </c>
      <c r="J3955" t="s">
        <v>27</v>
      </c>
      <c r="K3955" t="s">
        <v>651</v>
      </c>
      <c r="L3955">
        <v>39212</v>
      </c>
      <c r="M3955" t="s">
        <v>8073</v>
      </c>
      <c r="N3955" t="s">
        <v>135</v>
      </c>
      <c r="O3955" t="s">
        <v>136</v>
      </c>
      <c r="P3955" t="s">
        <v>8074</v>
      </c>
      <c r="Q3955" s="8">
        <v>660000</v>
      </c>
      <c r="R3955">
        <v>3</v>
      </c>
      <c r="S3955" s="8">
        <f>Table3[[#This Row],[Harga]]*Table3[[#This Row],[Quantity]]</f>
        <v>1980000</v>
      </c>
      <c r="T3955">
        <v>0</v>
      </c>
      <c r="U3955" s="8">
        <f>Table3[[#This Row],[Discount]]*Table3[[#This Row],[Revenue]]</f>
        <v>0</v>
      </c>
      <c r="V3955" s="8">
        <f>Table3[[#This Row],[Revenue]]-Table3[[#This Row],[Total Discount]]</f>
        <v>1980000</v>
      </c>
    </row>
    <row r="3956" spans="1:22" x14ac:dyDescent="0.35">
      <c r="A3956">
        <v>3952</v>
      </c>
      <c r="B3956" t="s">
        <v>8075</v>
      </c>
      <c r="C3956" s="5">
        <v>42243</v>
      </c>
      <c r="D3956" s="6">
        <v>2015</v>
      </c>
      <c r="E3956" s="5" t="s">
        <v>93</v>
      </c>
      <c r="F3956" s="7">
        <v>27</v>
      </c>
      <c r="G3956" t="s">
        <v>51</v>
      </c>
      <c r="H3956" t="s">
        <v>139</v>
      </c>
      <c r="I3956" t="s">
        <v>1908</v>
      </c>
      <c r="J3956" t="s">
        <v>75</v>
      </c>
      <c r="K3956" t="s">
        <v>193</v>
      </c>
      <c r="L3956">
        <v>90045</v>
      </c>
      <c r="M3956" t="s">
        <v>3111</v>
      </c>
      <c r="N3956" t="s">
        <v>40</v>
      </c>
      <c r="O3956" t="s">
        <v>71</v>
      </c>
      <c r="P3956" t="s">
        <v>3112</v>
      </c>
      <c r="Q3956" s="8">
        <v>6000</v>
      </c>
      <c r="R3956">
        <v>1</v>
      </c>
      <c r="S3956" s="8">
        <f>Table3[[#This Row],[Harga]]*Table3[[#This Row],[Quantity]]</f>
        <v>6000</v>
      </c>
      <c r="T3956">
        <v>0.2</v>
      </c>
      <c r="U3956" s="8">
        <f>Table3[[#This Row],[Discount]]*Table3[[#This Row],[Revenue]]</f>
        <v>1200</v>
      </c>
      <c r="V3956" s="8">
        <f>Table3[[#This Row],[Revenue]]-Table3[[#This Row],[Total Discount]]</f>
        <v>4800</v>
      </c>
    </row>
    <row r="3957" spans="1:22" x14ac:dyDescent="0.35">
      <c r="A3957">
        <v>3953</v>
      </c>
      <c r="B3957" t="s">
        <v>8076</v>
      </c>
      <c r="C3957" s="5">
        <v>41642</v>
      </c>
      <c r="D3957" s="6">
        <v>2014</v>
      </c>
      <c r="E3957" s="5" t="s">
        <v>115</v>
      </c>
      <c r="F3957" s="7">
        <v>3</v>
      </c>
      <c r="G3957" t="s">
        <v>24</v>
      </c>
      <c r="H3957" t="s">
        <v>25</v>
      </c>
      <c r="I3957" t="s">
        <v>174</v>
      </c>
      <c r="J3957" t="s">
        <v>27</v>
      </c>
      <c r="K3957" t="s">
        <v>61</v>
      </c>
      <c r="L3957">
        <v>77095</v>
      </c>
      <c r="M3957" t="s">
        <v>4686</v>
      </c>
      <c r="N3957" t="s">
        <v>40</v>
      </c>
      <c r="O3957" t="s">
        <v>63</v>
      </c>
      <c r="P3957" t="s">
        <v>4687</v>
      </c>
      <c r="Q3957" s="8">
        <v>33000</v>
      </c>
      <c r="R3957">
        <v>2</v>
      </c>
      <c r="S3957" s="8">
        <f>Table3[[#This Row],[Harga]]*Table3[[#This Row],[Quantity]]</f>
        <v>66000</v>
      </c>
      <c r="T3957">
        <v>0.2</v>
      </c>
      <c r="U3957" s="8">
        <f>Table3[[#This Row],[Discount]]*Table3[[#This Row],[Revenue]]</f>
        <v>13200</v>
      </c>
      <c r="V3957" s="8">
        <f>Table3[[#This Row],[Revenue]]-Table3[[#This Row],[Total Discount]]</f>
        <v>52800</v>
      </c>
    </row>
    <row r="3958" spans="1:22" x14ac:dyDescent="0.35">
      <c r="A3958">
        <v>3954</v>
      </c>
      <c r="B3958" t="s">
        <v>8077</v>
      </c>
      <c r="C3958" s="5">
        <v>41892</v>
      </c>
      <c r="D3958" s="6">
        <v>2014</v>
      </c>
      <c r="E3958" s="5" t="s">
        <v>111</v>
      </c>
      <c r="F3958" s="7">
        <v>10</v>
      </c>
      <c r="G3958" t="s">
        <v>67</v>
      </c>
      <c r="H3958" t="s">
        <v>59</v>
      </c>
      <c r="I3958" t="s">
        <v>106</v>
      </c>
      <c r="J3958" t="s">
        <v>27</v>
      </c>
      <c r="K3958" t="s">
        <v>354</v>
      </c>
      <c r="L3958">
        <v>7011</v>
      </c>
      <c r="M3958" t="s">
        <v>1255</v>
      </c>
      <c r="N3958" t="s">
        <v>40</v>
      </c>
      <c r="O3958" t="s">
        <v>78</v>
      </c>
      <c r="P3958" t="s">
        <v>1256</v>
      </c>
      <c r="Q3958" s="8">
        <v>62000</v>
      </c>
      <c r="R3958">
        <v>4</v>
      </c>
      <c r="S3958" s="8">
        <f>Table3[[#This Row],[Harga]]*Table3[[#This Row],[Quantity]]</f>
        <v>248000</v>
      </c>
      <c r="T3958">
        <v>0</v>
      </c>
      <c r="U3958" s="8">
        <f>Table3[[#This Row],[Discount]]*Table3[[#This Row],[Revenue]]</f>
        <v>0</v>
      </c>
      <c r="V3958" s="8">
        <f>Table3[[#This Row],[Revenue]]-Table3[[#This Row],[Total Discount]]</f>
        <v>248000</v>
      </c>
    </row>
    <row r="3959" spans="1:22" x14ac:dyDescent="0.35">
      <c r="A3959">
        <v>3955</v>
      </c>
      <c r="B3959" t="s">
        <v>8078</v>
      </c>
      <c r="C3959" s="5">
        <v>42757</v>
      </c>
      <c r="D3959" s="6">
        <v>2017</v>
      </c>
      <c r="E3959" s="5" t="s">
        <v>115</v>
      </c>
      <c r="F3959" s="7">
        <v>22</v>
      </c>
      <c r="G3959" t="s">
        <v>24</v>
      </c>
      <c r="H3959" t="s">
        <v>59</v>
      </c>
      <c r="I3959" t="s">
        <v>3056</v>
      </c>
      <c r="J3959" t="s">
        <v>37</v>
      </c>
      <c r="K3959" t="s">
        <v>100</v>
      </c>
      <c r="L3959">
        <v>60623</v>
      </c>
      <c r="M3959" t="s">
        <v>3193</v>
      </c>
      <c r="N3959" t="s">
        <v>40</v>
      </c>
      <c r="O3959" t="s">
        <v>180</v>
      </c>
      <c r="P3959" t="s">
        <v>1001</v>
      </c>
      <c r="Q3959" s="8">
        <v>12000</v>
      </c>
      <c r="R3959">
        <v>5</v>
      </c>
      <c r="S3959" s="8">
        <f>Table3[[#This Row],[Harga]]*Table3[[#This Row],[Quantity]]</f>
        <v>60000</v>
      </c>
      <c r="T3959">
        <v>0.2</v>
      </c>
      <c r="U3959" s="8">
        <f>Table3[[#This Row],[Discount]]*Table3[[#This Row],[Revenue]]</f>
        <v>12000</v>
      </c>
      <c r="V3959" s="8">
        <f>Table3[[#This Row],[Revenue]]-Table3[[#This Row],[Total Discount]]</f>
        <v>48000</v>
      </c>
    </row>
    <row r="3960" spans="1:22" x14ac:dyDescent="0.35">
      <c r="A3960">
        <v>3956</v>
      </c>
      <c r="B3960" t="s">
        <v>8079</v>
      </c>
      <c r="C3960" s="5">
        <v>42481</v>
      </c>
      <c r="D3960" s="6">
        <v>2016</v>
      </c>
      <c r="E3960" s="5" t="s">
        <v>58</v>
      </c>
      <c r="F3960" s="7">
        <v>21</v>
      </c>
      <c r="G3960" t="s">
        <v>35</v>
      </c>
      <c r="H3960" t="s">
        <v>139</v>
      </c>
      <c r="I3960" t="s">
        <v>231</v>
      </c>
      <c r="J3960" t="s">
        <v>27</v>
      </c>
      <c r="K3960" t="s">
        <v>28</v>
      </c>
      <c r="L3960">
        <v>98115</v>
      </c>
      <c r="M3960" t="s">
        <v>604</v>
      </c>
      <c r="N3960" t="s">
        <v>40</v>
      </c>
      <c r="O3960" t="s">
        <v>71</v>
      </c>
      <c r="P3960" t="s">
        <v>605</v>
      </c>
      <c r="Q3960" s="8">
        <v>3000</v>
      </c>
      <c r="R3960">
        <v>5</v>
      </c>
      <c r="S3960" s="8">
        <f>Table3[[#This Row],[Harga]]*Table3[[#This Row],[Quantity]]</f>
        <v>15000</v>
      </c>
      <c r="T3960">
        <v>0.2</v>
      </c>
      <c r="U3960" s="8">
        <f>Table3[[#This Row],[Discount]]*Table3[[#This Row],[Revenue]]</f>
        <v>3000</v>
      </c>
      <c r="V3960" s="8">
        <f>Table3[[#This Row],[Revenue]]-Table3[[#This Row],[Total Discount]]</f>
        <v>12000</v>
      </c>
    </row>
    <row r="3961" spans="1:22" x14ac:dyDescent="0.35">
      <c r="A3961">
        <v>3957</v>
      </c>
      <c r="B3961" t="s">
        <v>8080</v>
      </c>
      <c r="C3961" s="5">
        <v>42571</v>
      </c>
      <c r="D3961" s="6">
        <v>2016</v>
      </c>
      <c r="E3961" s="5" t="s">
        <v>104</v>
      </c>
      <c r="F3961" s="7">
        <v>20</v>
      </c>
      <c r="G3961" t="s">
        <v>51</v>
      </c>
      <c r="H3961" t="s">
        <v>139</v>
      </c>
      <c r="I3961" t="s">
        <v>1479</v>
      </c>
      <c r="J3961" t="s">
        <v>27</v>
      </c>
      <c r="K3961" t="s">
        <v>188</v>
      </c>
      <c r="L3961">
        <v>11561</v>
      </c>
      <c r="M3961" t="s">
        <v>7928</v>
      </c>
      <c r="N3961" t="s">
        <v>135</v>
      </c>
      <c r="O3961" t="s">
        <v>136</v>
      </c>
      <c r="P3961" t="s">
        <v>7929</v>
      </c>
      <c r="Q3961" s="8">
        <v>90000</v>
      </c>
      <c r="R3961">
        <v>5</v>
      </c>
      <c r="S3961" s="8">
        <f>Table3[[#This Row],[Harga]]*Table3[[#This Row],[Quantity]]</f>
        <v>450000</v>
      </c>
      <c r="T3961">
        <v>0</v>
      </c>
      <c r="U3961" s="8">
        <f>Table3[[#This Row],[Discount]]*Table3[[#This Row],[Revenue]]</f>
        <v>0</v>
      </c>
      <c r="V3961" s="8">
        <f>Table3[[#This Row],[Revenue]]-Table3[[#This Row],[Total Discount]]</f>
        <v>450000</v>
      </c>
    </row>
    <row r="3962" spans="1:22" x14ac:dyDescent="0.35">
      <c r="A3962">
        <v>3958</v>
      </c>
      <c r="B3962" t="s">
        <v>8081</v>
      </c>
      <c r="C3962" s="5">
        <v>42605</v>
      </c>
      <c r="D3962" s="6">
        <v>2016</v>
      </c>
      <c r="E3962" s="5" t="s">
        <v>93</v>
      </c>
      <c r="F3962" s="7">
        <v>23</v>
      </c>
      <c r="G3962" t="s">
        <v>24</v>
      </c>
      <c r="H3962" t="s">
        <v>139</v>
      </c>
      <c r="I3962" t="s">
        <v>126</v>
      </c>
      <c r="J3962" t="s">
        <v>75</v>
      </c>
      <c r="K3962" t="s">
        <v>89</v>
      </c>
      <c r="L3962">
        <v>53081</v>
      </c>
      <c r="M3962" t="s">
        <v>7143</v>
      </c>
      <c r="N3962" t="s">
        <v>40</v>
      </c>
      <c r="O3962" t="s">
        <v>41</v>
      </c>
      <c r="P3962" t="s">
        <v>7144</v>
      </c>
      <c r="Q3962" s="8">
        <v>11000</v>
      </c>
      <c r="R3962">
        <v>4</v>
      </c>
      <c r="S3962" s="8">
        <f>Table3[[#This Row],[Harga]]*Table3[[#This Row],[Quantity]]</f>
        <v>44000</v>
      </c>
      <c r="T3962">
        <v>0</v>
      </c>
      <c r="U3962" s="8">
        <f>Table3[[#This Row],[Discount]]*Table3[[#This Row],[Revenue]]</f>
        <v>0</v>
      </c>
      <c r="V3962" s="8">
        <f>Table3[[#This Row],[Revenue]]-Table3[[#This Row],[Total Discount]]</f>
        <v>44000</v>
      </c>
    </row>
    <row r="3963" spans="1:22" x14ac:dyDescent="0.35">
      <c r="A3963">
        <v>3959</v>
      </c>
      <c r="B3963" t="s">
        <v>8082</v>
      </c>
      <c r="C3963" s="5">
        <v>42535</v>
      </c>
      <c r="D3963" s="6">
        <v>2016</v>
      </c>
      <c r="E3963" s="5" t="s">
        <v>34</v>
      </c>
      <c r="F3963" s="7">
        <v>14</v>
      </c>
      <c r="G3963" t="s">
        <v>51</v>
      </c>
      <c r="H3963" t="s">
        <v>139</v>
      </c>
      <c r="I3963" t="s">
        <v>4943</v>
      </c>
      <c r="J3963" t="s">
        <v>27</v>
      </c>
      <c r="K3963" t="s">
        <v>151</v>
      </c>
      <c r="L3963">
        <v>33433</v>
      </c>
      <c r="M3963" t="s">
        <v>3091</v>
      </c>
      <c r="N3963" t="s">
        <v>40</v>
      </c>
      <c r="O3963" t="s">
        <v>71</v>
      </c>
      <c r="P3963" t="s">
        <v>3092</v>
      </c>
      <c r="Q3963" s="8">
        <v>20000</v>
      </c>
      <c r="R3963">
        <v>4</v>
      </c>
      <c r="S3963" s="8">
        <f>Table3[[#This Row],[Harga]]*Table3[[#This Row],[Quantity]]</f>
        <v>80000</v>
      </c>
      <c r="T3963">
        <v>0.7</v>
      </c>
      <c r="U3963" s="8">
        <f>Table3[[#This Row],[Discount]]*Table3[[#This Row],[Revenue]]</f>
        <v>56000</v>
      </c>
      <c r="V3963" s="8">
        <f>Table3[[#This Row],[Revenue]]-Table3[[#This Row],[Total Discount]]</f>
        <v>24000</v>
      </c>
    </row>
    <row r="3964" spans="1:22" x14ac:dyDescent="0.35">
      <c r="A3964">
        <v>3960</v>
      </c>
      <c r="B3964" t="s">
        <v>8083</v>
      </c>
      <c r="C3964" s="5">
        <v>42328</v>
      </c>
      <c r="D3964" s="6">
        <v>2015</v>
      </c>
      <c r="E3964" s="5" t="s">
        <v>23</v>
      </c>
      <c r="F3964" s="7">
        <v>20</v>
      </c>
      <c r="G3964" t="s">
        <v>51</v>
      </c>
      <c r="H3964" t="s">
        <v>25</v>
      </c>
      <c r="I3964" t="s">
        <v>2709</v>
      </c>
      <c r="J3964" t="s">
        <v>27</v>
      </c>
      <c r="K3964" t="s">
        <v>61</v>
      </c>
      <c r="L3964">
        <v>80013</v>
      </c>
      <c r="M3964" t="s">
        <v>734</v>
      </c>
      <c r="N3964" t="s">
        <v>40</v>
      </c>
      <c r="O3964" t="s">
        <v>71</v>
      </c>
      <c r="P3964" t="s">
        <v>735</v>
      </c>
      <c r="Q3964" s="8">
        <v>9000</v>
      </c>
      <c r="R3964">
        <v>3</v>
      </c>
      <c r="S3964" s="8">
        <f>Table3[[#This Row],[Harga]]*Table3[[#This Row],[Quantity]]</f>
        <v>27000</v>
      </c>
      <c r="T3964">
        <v>0.7</v>
      </c>
      <c r="U3964" s="8">
        <f>Table3[[#This Row],[Discount]]*Table3[[#This Row],[Revenue]]</f>
        <v>18900</v>
      </c>
      <c r="V3964" s="8">
        <f>Table3[[#This Row],[Revenue]]-Table3[[#This Row],[Total Discount]]</f>
        <v>8100</v>
      </c>
    </row>
    <row r="3965" spans="1:22" x14ac:dyDescent="0.35">
      <c r="A3965">
        <v>3961</v>
      </c>
      <c r="B3965" t="s">
        <v>8084</v>
      </c>
      <c r="C3965" s="5">
        <v>43042</v>
      </c>
      <c r="D3965" s="6">
        <v>2017</v>
      </c>
      <c r="E3965" s="5" t="s">
        <v>23</v>
      </c>
      <c r="F3965" s="7">
        <v>3</v>
      </c>
      <c r="G3965" t="s">
        <v>35</v>
      </c>
      <c r="H3965" t="s">
        <v>105</v>
      </c>
      <c r="I3965" t="s">
        <v>3650</v>
      </c>
      <c r="J3965" t="s">
        <v>75</v>
      </c>
      <c r="K3965" t="s">
        <v>113</v>
      </c>
      <c r="L3965">
        <v>92037</v>
      </c>
      <c r="M3965" t="s">
        <v>575</v>
      </c>
      <c r="N3965" t="s">
        <v>135</v>
      </c>
      <c r="O3965" t="s">
        <v>162</v>
      </c>
      <c r="P3965" t="s">
        <v>576</v>
      </c>
      <c r="Q3965" s="8">
        <v>80000</v>
      </c>
      <c r="R3965">
        <v>5</v>
      </c>
      <c r="S3965" s="8">
        <f>Table3[[#This Row],[Harga]]*Table3[[#This Row],[Quantity]]</f>
        <v>400000</v>
      </c>
      <c r="T3965">
        <v>0</v>
      </c>
      <c r="U3965" s="8">
        <f>Table3[[#This Row],[Discount]]*Table3[[#This Row],[Revenue]]</f>
        <v>0</v>
      </c>
      <c r="V3965" s="8">
        <f>Table3[[#This Row],[Revenue]]-Table3[[#This Row],[Total Discount]]</f>
        <v>400000</v>
      </c>
    </row>
    <row r="3966" spans="1:22" x14ac:dyDescent="0.35">
      <c r="A3966">
        <v>3962</v>
      </c>
      <c r="B3966" t="s">
        <v>8085</v>
      </c>
      <c r="C3966" s="5">
        <v>41763</v>
      </c>
      <c r="D3966" s="6">
        <v>2014</v>
      </c>
      <c r="E3966" s="5" t="s">
        <v>87</v>
      </c>
      <c r="F3966" s="7">
        <v>4</v>
      </c>
      <c r="G3966" t="s">
        <v>35</v>
      </c>
      <c r="H3966" t="s">
        <v>25</v>
      </c>
      <c r="I3966" t="s">
        <v>5412</v>
      </c>
      <c r="J3966" t="s">
        <v>37</v>
      </c>
      <c r="K3966" t="s">
        <v>82</v>
      </c>
      <c r="L3966">
        <v>98105</v>
      </c>
      <c r="M3966" t="s">
        <v>1987</v>
      </c>
      <c r="N3966" t="s">
        <v>30</v>
      </c>
      <c r="O3966" t="s">
        <v>55</v>
      </c>
      <c r="P3966" t="s">
        <v>1988</v>
      </c>
      <c r="Q3966" s="8">
        <v>9000</v>
      </c>
      <c r="R3966">
        <v>7</v>
      </c>
      <c r="S3966" s="8">
        <f>Table3[[#This Row],[Harga]]*Table3[[#This Row],[Quantity]]</f>
        <v>63000</v>
      </c>
      <c r="T3966">
        <v>0</v>
      </c>
      <c r="U3966" s="8">
        <f>Table3[[#This Row],[Discount]]*Table3[[#This Row],[Revenue]]</f>
        <v>0</v>
      </c>
      <c r="V3966" s="8">
        <f>Table3[[#This Row],[Revenue]]-Table3[[#This Row],[Total Discount]]</f>
        <v>63000</v>
      </c>
    </row>
    <row r="3967" spans="1:22" x14ac:dyDescent="0.35">
      <c r="A3967">
        <v>3963</v>
      </c>
      <c r="B3967" t="s">
        <v>8086</v>
      </c>
      <c r="C3967" s="5">
        <v>42316</v>
      </c>
      <c r="D3967" s="6">
        <v>2015</v>
      </c>
      <c r="E3967" s="5" t="s">
        <v>23</v>
      </c>
      <c r="F3967" s="7">
        <v>8</v>
      </c>
      <c r="G3967" t="s">
        <v>67</v>
      </c>
      <c r="H3967" t="s">
        <v>25</v>
      </c>
      <c r="I3967" t="s">
        <v>1780</v>
      </c>
      <c r="J3967" t="s">
        <v>27</v>
      </c>
      <c r="K3967" t="s">
        <v>61</v>
      </c>
      <c r="L3967">
        <v>52001</v>
      </c>
      <c r="M3967" t="s">
        <v>5841</v>
      </c>
      <c r="N3967" t="s">
        <v>135</v>
      </c>
      <c r="O3967" t="s">
        <v>136</v>
      </c>
      <c r="P3967" t="s">
        <v>5842</v>
      </c>
      <c r="Q3967" s="8">
        <v>40000</v>
      </c>
      <c r="R3967">
        <v>4</v>
      </c>
      <c r="S3967" s="8">
        <f>Table3[[#This Row],[Harga]]*Table3[[#This Row],[Quantity]]</f>
        <v>160000</v>
      </c>
      <c r="T3967">
        <v>0</v>
      </c>
      <c r="U3967" s="8">
        <f>Table3[[#This Row],[Discount]]*Table3[[#This Row],[Revenue]]</f>
        <v>0</v>
      </c>
      <c r="V3967" s="8">
        <f>Table3[[#This Row],[Revenue]]-Table3[[#This Row],[Total Discount]]</f>
        <v>160000</v>
      </c>
    </row>
    <row r="3968" spans="1:22" x14ac:dyDescent="0.35">
      <c r="A3968">
        <v>3964</v>
      </c>
      <c r="B3968" t="s">
        <v>8087</v>
      </c>
      <c r="C3968" s="5">
        <v>42350</v>
      </c>
      <c r="D3968" s="6">
        <v>2015</v>
      </c>
      <c r="E3968" s="5" t="s">
        <v>66</v>
      </c>
      <c r="F3968" s="7">
        <v>12</v>
      </c>
      <c r="G3968" t="s">
        <v>67</v>
      </c>
      <c r="H3968" t="s">
        <v>25</v>
      </c>
      <c r="I3968" t="s">
        <v>201</v>
      </c>
      <c r="J3968" t="s">
        <v>27</v>
      </c>
      <c r="K3968" t="s">
        <v>61</v>
      </c>
      <c r="L3968">
        <v>90032</v>
      </c>
      <c r="M3968" t="s">
        <v>8088</v>
      </c>
      <c r="N3968" t="s">
        <v>135</v>
      </c>
      <c r="O3968" t="s">
        <v>162</v>
      </c>
      <c r="P3968" t="s">
        <v>8089</v>
      </c>
      <c r="Q3968" s="8">
        <v>300000</v>
      </c>
      <c r="R3968">
        <v>6</v>
      </c>
      <c r="S3968" s="8">
        <f>Table3[[#This Row],[Harga]]*Table3[[#This Row],[Quantity]]</f>
        <v>1800000</v>
      </c>
      <c r="T3968">
        <v>0</v>
      </c>
      <c r="U3968" s="8">
        <f>Table3[[#This Row],[Discount]]*Table3[[#This Row],[Revenue]]</f>
        <v>0</v>
      </c>
      <c r="V3968" s="8">
        <f>Table3[[#This Row],[Revenue]]-Table3[[#This Row],[Total Discount]]</f>
        <v>1800000</v>
      </c>
    </row>
    <row r="3969" spans="1:22" x14ac:dyDescent="0.35">
      <c r="A3969">
        <v>3965</v>
      </c>
      <c r="B3969" t="s">
        <v>8090</v>
      </c>
      <c r="C3969" s="5">
        <v>41974</v>
      </c>
      <c r="D3969" s="6">
        <v>2014</v>
      </c>
      <c r="E3969" s="5" t="s">
        <v>66</v>
      </c>
      <c r="F3969" s="7">
        <v>1</v>
      </c>
      <c r="G3969" t="s">
        <v>35</v>
      </c>
      <c r="H3969" t="s">
        <v>105</v>
      </c>
      <c r="I3969" t="s">
        <v>5199</v>
      </c>
      <c r="J3969" t="s">
        <v>27</v>
      </c>
      <c r="K3969" t="s">
        <v>46</v>
      </c>
      <c r="L3969">
        <v>1852</v>
      </c>
      <c r="M3969" t="s">
        <v>8091</v>
      </c>
      <c r="N3969" t="s">
        <v>135</v>
      </c>
      <c r="O3969" t="s">
        <v>136</v>
      </c>
      <c r="P3969" t="s">
        <v>8092</v>
      </c>
      <c r="Q3969" s="8">
        <v>272000</v>
      </c>
      <c r="R3969">
        <v>2</v>
      </c>
      <c r="S3969" s="8">
        <f>Table3[[#This Row],[Harga]]*Table3[[#This Row],[Quantity]]</f>
        <v>544000</v>
      </c>
      <c r="T3969">
        <v>0</v>
      </c>
      <c r="U3969" s="8">
        <f>Table3[[#This Row],[Discount]]*Table3[[#This Row],[Revenue]]</f>
        <v>0</v>
      </c>
      <c r="V3969" s="8">
        <f>Table3[[#This Row],[Revenue]]-Table3[[#This Row],[Total Discount]]</f>
        <v>544000</v>
      </c>
    </row>
    <row r="3970" spans="1:22" x14ac:dyDescent="0.35">
      <c r="A3970">
        <v>3966</v>
      </c>
      <c r="B3970" t="s">
        <v>8093</v>
      </c>
      <c r="C3970" s="5">
        <v>42650</v>
      </c>
      <c r="D3970" s="6">
        <v>2016</v>
      </c>
      <c r="E3970" s="5" t="s">
        <v>44</v>
      </c>
      <c r="F3970" s="7">
        <v>7</v>
      </c>
      <c r="G3970" t="s">
        <v>67</v>
      </c>
      <c r="H3970" t="s">
        <v>25</v>
      </c>
      <c r="I3970" t="s">
        <v>2607</v>
      </c>
      <c r="J3970" t="s">
        <v>27</v>
      </c>
      <c r="K3970" t="s">
        <v>38</v>
      </c>
      <c r="L3970">
        <v>98270</v>
      </c>
      <c r="M3970" t="s">
        <v>4488</v>
      </c>
      <c r="N3970" t="s">
        <v>40</v>
      </c>
      <c r="O3970" t="s">
        <v>180</v>
      </c>
      <c r="P3970" t="s">
        <v>4489</v>
      </c>
      <c r="Q3970" s="8">
        <v>24000</v>
      </c>
      <c r="R3970">
        <v>12</v>
      </c>
      <c r="S3970" s="8">
        <f>Table3[[#This Row],[Harga]]*Table3[[#This Row],[Quantity]]</f>
        <v>288000</v>
      </c>
      <c r="T3970">
        <v>0</v>
      </c>
      <c r="U3970" s="8">
        <f>Table3[[#This Row],[Discount]]*Table3[[#This Row],[Revenue]]</f>
        <v>0</v>
      </c>
      <c r="V3970" s="8">
        <f>Table3[[#This Row],[Revenue]]-Table3[[#This Row],[Total Discount]]</f>
        <v>288000</v>
      </c>
    </row>
    <row r="3971" spans="1:22" x14ac:dyDescent="0.35">
      <c r="A3971">
        <v>3967</v>
      </c>
      <c r="B3971" t="s">
        <v>8094</v>
      </c>
      <c r="C3971" s="5">
        <v>42325</v>
      </c>
      <c r="D3971" s="6">
        <v>2015</v>
      </c>
      <c r="E3971" s="5" t="s">
        <v>23</v>
      </c>
      <c r="F3971" s="7">
        <v>17</v>
      </c>
      <c r="G3971" t="s">
        <v>67</v>
      </c>
      <c r="H3971" t="s">
        <v>139</v>
      </c>
      <c r="I3971" t="s">
        <v>5199</v>
      </c>
      <c r="J3971" t="s">
        <v>27</v>
      </c>
      <c r="K3971" t="s">
        <v>133</v>
      </c>
      <c r="L3971">
        <v>73120</v>
      </c>
      <c r="M3971" t="s">
        <v>5774</v>
      </c>
      <c r="N3971" t="s">
        <v>40</v>
      </c>
      <c r="O3971" t="s">
        <v>84</v>
      </c>
      <c r="P3971" t="s">
        <v>5775</v>
      </c>
      <c r="Q3971" s="8">
        <v>948000</v>
      </c>
      <c r="R3971">
        <v>4</v>
      </c>
      <c r="S3971" s="8">
        <f>Table3[[#This Row],[Harga]]*Table3[[#This Row],[Quantity]]</f>
        <v>3792000</v>
      </c>
      <c r="T3971">
        <v>0</v>
      </c>
      <c r="U3971" s="8">
        <f>Table3[[#This Row],[Discount]]*Table3[[#This Row],[Revenue]]</f>
        <v>0</v>
      </c>
      <c r="V3971" s="8">
        <f>Table3[[#This Row],[Revenue]]-Table3[[#This Row],[Total Discount]]</f>
        <v>3792000</v>
      </c>
    </row>
    <row r="3972" spans="1:22" x14ac:dyDescent="0.35">
      <c r="A3972">
        <v>3968</v>
      </c>
      <c r="B3972" t="s">
        <v>8095</v>
      </c>
      <c r="C3972" s="5">
        <v>41715</v>
      </c>
      <c r="D3972" s="6">
        <v>2014</v>
      </c>
      <c r="E3972" s="5" t="s">
        <v>159</v>
      </c>
      <c r="F3972" s="7">
        <v>17</v>
      </c>
      <c r="G3972" t="s">
        <v>51</v>
      </c>
      <c r="H3972" t="s">
        <v>25</v>
      </c>
      <c r="I3972" t="s">
        <v>2180</v>
      </c>
      <c r="J3972" t="s">
        <v>37</v>
      </c>
      <c r="K3972" t="s">
        <v>38</v>
      </c>
      <c r="L3972">
        <v>19134</v>
      </c>
      <c r="M3972" t="s">
        <v>2282</v>
      </c>
      <c r="N3972" t="s">
        <v>40</v>
      </c>
      <c r="O3972" t="s">
        <v>63</v>
      </c>
      <c r="P3972" t="s">
        <v>2283</v>
      </c>
      <c r="Q3972" s="8">
        <v>80000</v>
      </c>
      <c r="R3972">
        <v>6</v>
      </c>
      <c r="S3972" s="8">
        <f>Table3[[#This Row],[Harga]]*Table3[[#This Row],[Quantity]]</f>
        <v>480000</v>
      </c>
      <c r="T3972">
        <v>0.2</v>
      </c>
      <c r="U3972" s="8">
        <f>Table3[[#This Row],[Discount]]*Table3[[#This Row],[Revenue]]</f>
        <v>96000</v>
      </c>
      <c r="V3972" s="8">
        <f>Table3[[#This Row],[Revenue]]-Table3[[#This Row],[Total Discount]]</f>
        <v>384000</v>
      </c>
    </row>
    <row r="3973" spans="1:22" x14ac:dyDescent="0.35">
      <c r="A3973">
        <v>3969</v>
      </c>
      <c r="B3973" t="s">
        <v>8096</v>
      </c>
      <c r="C3973" s="5">
        <v>42175</v>
      </c>
      <c r="D3973" s="6">
        <v>2015</v>
      </c>
      <c r="E3973" s="5" t="s">
        <v>34</v>
      </c>
      <c r="F3973" s="7">
        <v>20</v>
      </c>
      <c r="G3973" t="s">
        <v>51</v>
      </c>
      <c r="H3973" t="s">
        <v>139</v>
      </c>
      <c r="I3973" t="s">
        <v>3439</v>
      </c>
      <c r="J3973" t="s">
        <v>27</v>
      </c>
      <c r="K3973" t="s">
        <v>354</v>
      </c>
      <c r="L3973">
        <v>80013</v>
      </c>
      <c r="M3973" t="s">
        <v>7409</v>
      </c>
      <c r="N3973" t="s">
        <v>135</v>
      </c>
      <c r="O3973" t="s">
        <v>136</v>
      </c>
      <c r="P3973" t="s">
        <v>7410</v>
      </c>
      <c r="Q3973" s="8">
        <v>14000</v>
      </c>
      <c r="R3973">
        <v>7</v>
      </c>
      <c r="S3973" s="8">
        <f>Table3[[#This Row],[Harga]]*Table3[[#This Row],[Quantity]]</f>
        <v>98000</v>
      </c>
      <c r="T3973">
        <v>0.2</v>
      </c>
      <c r="U3973" s="8">
        <f>Table3[[#This Row],[Discount]]*Table3[[#This Row],[Revenue]]</f>
        <v>19600</v>
      </c>
      <c r="V3973" s="8">
        <f>Table3[[#This Row],[Revenue]]-Table3[[#This Row],[Total Discount]]</f>
        <v>78400</v>
      </c>
    </row>
    <row r="3974" spans="1:22" x14ac:dyDescent="0.35">
      <c r="A3974">
        <v>3970</v>
      </c>
      <c r="B3974" t="s">
        <v>8097</v>
      </c>
      <c r="C3974" s="5">
        <v>42880</v>
      </c>
      <c r="D3974" s="6">
        <v>2017</v>
      </c>
      <c r="E3974" s="5" t="s">
        <v>87</v>
      </c>
      <c r="F3974" s="7">
        <v>25</v>
      </c>
      <c r="G3974" t="s">
        <v>51</v>
      </c>
      <c r="H3974" t="s">
        <v>25</v>
      </c>
      <c r="I3974" t="s">
        <v>3287</v>
      </c>
      <c r="J3974" t="s">
        <v>27</v>
      </c>
      <c r="K3974" t="s">
        <v>100</v>
      </c>
      <c r="L3974">
        <v>10009</v>
      </c>
      <c r="M3974" t="s">
        <v>2091</v>
      </c>
      <c r="N3974" t="s">
        <v>40</v>
      </c>
      <c r="O3974" t="s">
        <v>71</v>
      </c>
      <c r="P3974" t="s">
        <v>2092</v>
      </c>
      <c r="Q3974" s="8">
        <v>399000</v>
      </c>
      <c r="R3974">
        <v>5</v>
      </c>
      <c r="S3974" s="8">
        <f>Table3[[#This Row],[Harga]]*Table3[[#This Row],[Quantity]]</f>
        <v>1995000</v>
      </c>
      <c r="T3974">
        <v>0.2</v>
      </c>
      <c r="U3974" s="8">
        <f>Table3[[#This Row],[Discount]]*Table3[[#This Row],[Revenue]]</f>
        <v>399000</v>
      </c>
      <c r="V3974" s="8">
        <f>Table3[[#This Row],[Revenue]]-Table3[[#This Row],[Total Discount]]</f>
        <v>1596000</v>
      </c>
    </row>
    <row r="3975" spans="1:22" x14ac:dyDescent="0.35">
      <c r="A3975">
        <v>3971</v>
      </c>
      <c r="B3975" t="s">
        <v>8098</v>
      </c>
      <c r="C3975" s="5">
        <v>41891</v>
      </c>
      <c r="D3975" s="6">
        <v>2014</v>
      </c>
      <c r="E3975" s="5" t="s">
        <v>111</v>
      </c>
      <c r="F3975" s="7">
        <v>9</v>
      </c>
      <c r="G3975" t="s">
        <v>67</v>
      </c>
      <c r="H3975" t="s">
        <v>25</v>
      </c>
      <c r="I3975" t="s">
        <v>1868</v>
      </c>
      <c r="J3975" t="s">
        <v>75</v>
      </c>
      <c r="K3975" t="s">
        <v>76</v>
      </c>
      <c r="L3975">
        <v>43130</v>
      </c>
      <c r="M3975" t="s">
        <v>3562</v>
      </c>
      <c r="N3975" t="s">
        <v>30</v>
      </c>
      <c r="O3975" t="s">
        <v>55</v>
      </c>
      <c r="P3975" t="s">
        <v>3563</v>
      </c>
      <c r="Q3975" s="8">
        <v>64000</v>
      </c>
      <c r="R3975">
        <v>6</v>
      </c>
      <c r="S3975" s="8">
        <f>Table3[[#This Row],[Harga]]*Table3[[#This Row],[Quantity]]</f>
        <v>384000</v>
      </c>
      <c r="T3975">
        <v>0.2</v>
      </c>
      <c r="U3975" s="8">
        <f>Table3[[#This Row],[Discount]]*Table3[[#This Row],[Revenue]]</f>
        <v>76800</v>
      </c>
      <c r="V3975" s="8">
        <f>Table3[[#This Row],[Revenue]]-Table3[[#This Row],[Total Discount]]</f>
        <v>307200</v>
      </c>
    </row>
    <row r="3976" spans="1:22" x14ac:dyDescent="0.35">
      <c r="A3976">
        <v>3972</v>
      </c>
      <c r="B3976" t="s">
        <v>8099</v>
      </c>
      <c r="C3976" s="5">
        <v>43025</v>
      </c>
      <c r="D3976" s="6">
        <v>2017</v>
      </c>
      <c r="E3976" s="5" t="s">
        <v>44</v>
      </c>
      <c r="F3976" s="7">
        <v>17</v>
      </c>
      <c r="G3976" t="s">
        <v>35</v>
      </c>
      <c r="H3976" t="s">
        <v>59</v>
      </c>
      <c r="I3976" t="s">
        <v>1387</v>
      </c>
      <c r="J3976" t="s">
        <v>37</v>
      </c>
      <c r="K3976" t="s">
        <v>213</v>
      </c>
      <c r="L3976">
        <v>95351</v>
      </c>
      <c r="M3976" t="s">
        <v>6116</v>
      </c>
      <c r="N3976" t="s">
        <v>135</v>
      </c>
      <c r="O3976" t="s">
        <v>136</v>
      </c>
      <c r="P3976" t="s">
        <v>6117</v>
      </c>
      <c r="Q3976" s="8">
        <v>106000</v>
      </c>
      <c r="R3976">
        <v>1</v>
      </c>
      <c r="S3976" s="8">
        <f>Table3[[#This Row],[Harga]]*Table3[[#This Row],[Quantity]]</f>
        <v>106000</v>
      </c>
      <c r="T3976">
        <v>0.2</v>
      </c>
      <c r="U3976" s="8">
        <f>Table3[[#This Row],[Discount]]*Table3[[#This Row],[Revenue]]</f>
        <v>21200</v>
      </c>
      <c r="V3976" s="8">
        <f>Table3[[#This Row],[Revenue]]-Table3[[#This Row],[Total Discount]]</f>
        <v>84800</v>
      </c>
    </row>
    <row r="3977" spans="1:22" x14ac:dyDescent="0.35">
      <c r="A3977">
        <v>3973</v>
      </c>
      <c r="B3977" t="s">
        <v>8100</v>
      </c>
      <c r="C3977" s="5">
        <v>43041</v>
      </c>
      <c r="D3977" s="6">
        <v>2017</v>
      </c>
      <c r="E3977" s="5" t="s">
        <v>23</v>
      </c>
      <c r="F3977" s="7">
        <v>2</v>
      </c>
      <c r="G3977" t="s">
        <v>35</v>
      </c>
      <c r="H3977" t="s">
        <v>25</v>
      </c>
      <c r="I3977" t="s">
        <v>391</v>
      </c>
      <c r="J3977" t="s">
        <v>27</v>
      </c>
      <c r="K3977" t="s">
        <v>141</v>
      </c>
      <c r="L3977">
        <v>63116</v>
      </c>
      <c r="M3977" t="s">
        <v>5468</v>
      </c>
      <c r="N3977" t="s">
        <v>40</v>
      </c>
      <c r="O3977" t="s">
        <v>78</v>
      </c>
      <c r="P3977" t="s">
        <v>5469</v>
      </c>
      <c r="Q3977" s="8">
        <v>17000</v>
      </c>
      <c r="R3977">
        <v>10</v>
      </c>
      <c r="S3977" s="8">
        <f>Table3[[#This Row],[Harga]]*Table3[[#This Row],[Quantity]]</f>
        <v>170000</v>
      </c>
      <c r="T3977">
        <v>0</v>
      </c>
      <c r="U3977" s="8">
        <f>Table3[[#This Row],[Discount]]*Table3[[#This Row],[Revenue]]</f>
        <v>0</v>
      </c>
      <c r="V3977" s="8">
        <f>Table3[[#This Row],[Revenue]]-Table3[[#This Row],[Total Discount]]</f>
        <v>170000</v>
      </c>
    </row>
    <row r="3978" spans="1:22" x14ac:dyDescent="0.35">
      <c r="A3978">
        <v>3974</v>
      </c>
      <c r="B3978" t="s">
        <v>8101</v>
      </c>
      <c r="C3978" s="5">
        <v>41841</v>
      </c>
      <c r="D3978" s="6">
        <v>2014</v>
      </c>
      <c r="E3978" s="5" t="s">
        <v>104</v>
      </c>
      <c r="F3978" s="7">
        <v>21</v>
      </c>
      <c r="G3978" t="s">
        <v>35</v>
      </c>
      <c r="H3978" t="s">
        <v>139</v>
      </c>
      <c r="I3978" t="s">
        <v>2291</v>
      </c>
      <c r="J3978" t="s">
        <v>37</v>
      </c>
      <c r="K3978" t="s">
        <v>545</v>
      </c>
      <c r="L3978">
        <v>75217</v>
      </c>
      <c r="M3978" t="s">
        <v>3279</v>
      </c>
      <c r="N3978" t="s">
        <v>40</v>
      </c>
      <c r="O3978" t="s">
        <v>78</v>
      </c>
      <c r="P3978" t="s">
        <v>3280</v>
      </c>
      <c r="Q3978" s="8">
        <v>34000</v>
      </c>
      <c r="R3978">
        <v>3</v>
      </c>
      <c r="S3978" s="8">
        <f>Table3[[#This Row],[Harga]]*Table3[[#This Row],[Quantity]]</f>
        <v>102000</v>
      </c>
      <c r="T3978">
        <v>0.8</v>
      </c>
      <c r="U3978" s="8">
        <f>Table3[[#This Row],[Discount]]*Table3[[#This Row],[Revenue]]</f>
        <v>81600</v>
      </c>
      <c r="V3978" s="8">
        <f>Table3[[#This Row],[Revenue]]-Table3[[#This Row],[Total Discount]]</f>
        <v>20400</v>
      </c>
    </row>
    <row r="3979" spans="1:22" x14ac:dyDescent="0.35">
      <c r="A3979">
        <v>3975</v>
      </c>
      <c r="B3979" t="s">
        <v>8102</v>
      </c>
      <c r="C3979" s="5">
        <v>42258</v>
      </c>
      <c r="D3979" s="6">
        <v>2015</v>
      </c>
      <c r="E3979" s="5" t="s">
        <v>111</v>
      </c>
      <c r="F3979" s="7">
        <v>11</v>
      </c>
      <c r="G3979" t="s">
        <v>67</v>
      </c>
      <c r="H3979" t="s">
        <v>131</v>
      </c>
      <c r="I3979" t="s">
        <v>6293</v>
      </c>
      <c r="J3979" t="s">
        <v>37</v>
      </c>
      <c r="K3979" t="s">
        <v>227</v>
      </c>
      <c r="L3979">
        <v>10035</v>
      </c>
      <c r="M3979" t="s">
        <v>7413</v>
      </c>
      <c r="N3979" t="s">
        <v>30</v>
      </c>
      <c r="O3979" t="s">
        <v>55</v>
      </c>
      <c r="P3979" t="s">
        <v>7414</v>
      </c>
      <c r="Q3979" s="8">
        <v>85000</v>
      </c>
      <c r="R3979">
        <v>2</v>
      </c>
      <c r="S3979" s="8">
        <f>Table3[[#This Row],[Harga]]*Table3[[#This Row],[Quantity]]</f>
        <v>170000</v>
      </c>
      <c r="T3979">
        <v>0</v>
      </c>
      <c r="U3979" s="8">
        <f>Table3[[#This Row],[Discount]]*Table3[[#This Row],[Revenue]]</f>
        <v>0</v>
      </c>
      <c r="V3979" s="8">
        <f>Table3[[#This Row],[Revenue]]-Table3[[#This Row],[Total Discount]]</f>
        <v>170000</v>
      </c>
    </row>
    <row r="3980" spans="1:22" x14ac:dyDescent="0.35">
      <c r="A3980">
        <v>3976</v>
      </c>
      <c r="B3980" t="s">
        <v>8103</v>
      </c>
      <c r="C3980" s="5">
        <v>42664</v>
      </c>
      <c r="D3980" s="6">
        <v>2016</v>
      </c>
      <c r="E3980" s="5" t="s">
        <v>44</v>
      </c>
      <c r="F3980" s="7">
        <v>21</v>
      </c>
      <c r="G3980" t="s">
        <v>35</v>
      </c>
      <c r="H3980" t="s">
        <v>25</v>
      </c>
      <c r="I3980" t="s">
        <v>2882</v>
      </c>
      <c r="J3980" t="s">
        <v>27</v>
      </c>
      <c r="K3980" t="s">
        <v>89</v>
      </c>
      <c r="L3980">
        <v>78207</v>
      </c>
      <c r="M3980" t="s">
        <v>448</v>
      </c>
      <c r="N3980" t="s">
        <v>135</v>
      </c>
      <c r="O3980" t="s">
        <v>162</v>
      </c>
      <c r="P3980" t="s">
        <v>449</v>
      </c>
      <c r="Q3980" s="8">
        <v>177000</v>
      </c>
      <c r="R3980">
        <v>6</v>
      </c>
      <c r="S3980" s="8">
        <f>Table3[[#This Row],[Harga]]*Table3[[#This Row],[Quantity]]</f>
        <v>1062000</v>
      </c>
      <c r="T3980">
        <v>0.2</v>
      </c>
      <c r="U3980" s="8">
        <f>Table3[[#This Row],[Discount]]*Table3[[#This Row],[Revenue]]</f>
        <v>212400</v>
      </c>
      <c r="V3980" s="8">
        <f>Table3[[#This Row],[Revenue]]-Table3[[#This Row],[Total Discount]]</f>
        <v>849600</v>
      </c>
    </row>
    <row r="3981" spans="1:22" x14ac:dyDescent="0.35">
      <c r="A3981">
        <v>3977</v>
      </c>
      <c r="B3981" t="s">
        <v>8104</v>
      </c>
      <c r="C3981" s="5">
        <v>42376</v>
      </c>
      <c r="D3981" s="6">
        <v>2016</v>
      </c>
      <c r="E3981" s="5" t="s">
        <v>115</v>
      </c>
      <c r="F3981" s="7">
        <v>7</v>
      </c>
      <c r="G3981" t="s">
        <v>24</v>
      </c>
      <c r="H3981" t="s">
        <v>139</v>
      </c>
      <c r="I3981" t="s">
        <v>1949</v>
      </c>
      <c r="J3981" t="s">
        <v>27</v>
      </c>
      <c r="K3981" t="s">
        <v>28</v>
      </c>
      <c r="L3981">
        <v>79109</v>
      </c>
      <c r="M3981" t="s">
        <v>2435</v>
      </c>
      <c r="N3981" t="s">
        <v>30</v>
      </c>
      <c r="O3981" t="s">
        <v>55</v>
      </c>
      <c r="P3981" t="s">
        <v>3893</v>
      </c>
      <c r="Q3981" s="8">
        <v>7000</v>
      </c>
      <c r="R3981">
        <v>3</v>
      </c>
      <c r="S3981" s="8">
        <f>Table3[[#This Row],[Harga]]*Table3[[#This Row],[Quantity]]</f>
        <v>21000</v>
      </c>
      <c r="T3981">
        <v>0.6</v>
      </c>
      <c r="U3981" s="8">
        <f>Table3[[#This Row],[Discount]]*Table3[[#This Row],[Revenue]]</f>
        <v>12600</v>
      </c>
      <c r="V3981" s="8">
        <f>Table3[[#This Row],[Revenue]]-Table3[[#This Row],[Total Discount]]</f>
        <v>8400</v>
      </c>
    </row>
    <row r="3982" spans="1:22" x14ac:dyDescent="0.35">
      <c r="A3982">
        <v>3978</v>
      </c>
      <c r="B3982" t="s">
        <v>8105</v>
      </c>
      <c r="C3982" s="5">
        <v>42180</v>
      </c>
      <c r="D3982" s="6">
        <v>2015</v>
      </c>
      <c r="E3982" s="5" t="s">
        <v>34</v>
      </c>
      <c r="F3982" s="7">
        <v>25</v>
      </c>
      <c r="G3982" t="s">
        <v>35</v>
      </c>
      <c r="H3982" t="s">
        <v>25</v>
      </c>
      <c r="I3982" t="s">
        <v>3455</v>
      </c>
      <c r="J3982" t="s">
        <v>27</v>
      </c>
      <c r="K3982" t="s">
        <v>651</v>
      </c>
      <c r="L3982">
        <v>77041</v>
      </c>
      <c r="M3982" t="s">
        <v>1545</v>
      </c>
      <c r="N3982" t="s">
        <v>40</v>
      </c>
      <c r="O3982" t="s">
        <v>63</v>
      </c>
      <c r="P3982" t="s">
        <v>1546</v>
      </c>
      <c r="Q3982" s="8">
        <v>40000</v>
      </c>
      <c r="R3982">
        <v>3</v>
      </c>
      <c r="S3982" s="8">
        <f>Table3[[#This Row],[Harga]]*Table3[[#This Row],[Quantity]]</f>
        <v>120000</v>
      </c>
      <c r="T3982">
        <v>0.2</v>
      </c>
      <c r="U3982" s="8">
        <f>Table3[[#This Row],[Discount]]*Table3[[#This Row],[Revenue]]</f>
        <v>24000</v>
      </c>
      <c r="V3982" s="8">
        <f>Table3[[#This Row],[Revenue]]-Table3[[#This Row],[Total Discount]]</f>
        <v>96000</v>
      </c>
    </row>
    <row r="3983" spans="1:22" x14ac:dyDescent="0.35">
      <c r="A3983">
        <v>3979</v>
      </c>
      <c r="B3983" t="s">
        <v>8106</v>
      </c>
      <c r="C3983" s="5">
        <v>42267</v>
      </c>
      <c r="D3983" s="6">
        <v>2015</v>
      </c>
      <c r="E3983" s="5" t="s">
        <v>111</v>
      </c>
      <c r="F3983" s="7">
        <v>20</v>
      </c>
      <c r="G3983" t="s">
        <v>51</v>
      </c>
      <c r="H3983" t="s">
        <v>25</v>
      </c>
      <c r="I3983" t="s">
        <v>88</v>
      </c>
      <c r="J3983" t="s">
        <v>27</v>
      </c>
      <c r="K3983" t="s">
        <v>69</v>
      </c>
      <c r="L3983">
        <v>1841</v>
      </c>
      <c r="M3983" t="s">
        <v>3813</v>
      </c>
      <c r="N3983" t="s">
        <v>40</v>
      </c>
      <c r="O3983" t="s">
        <v>71</v>
      </c>
      <c r="P3983" t="s">
        <v>3814</v>
      </c>
      <c r="Q3983" s="8">
        <v>26000</v>
      </c>
      <c r="R3983">
        <v>6</v>
      </c>
      <c r="S3983" s="8">
        <f>Table3[[#This Row],[Harga]]*Table3[[#This Row],[Quantity]]</f>
        <v>156000</v>
      </c>
      <c r="T3983">
        <v>0</v>
      </c>
      <c r="U3983" s="8">
        <f>Table3[[#This Row],[Discount]]*Table3[[#This Row],[Revenue]]</f>
        <v>0</v>
      </c>
      <c r="V3983" s="8">
        <f>Table3[[#This Row],[Revenue]]-Table3[[#This Row],[Total Discount]]</f>
        <v>156000</v>
      </c>
    </row>
    <row r="3984" spans="1:22" x14ac:dyDescent="0.35">
      <c r="A3984">
        <v>3980</v>
      </c>
      <c r="B3984" t="s">
        <v>8107</v>
      </c>
      <c r="C3984" s="5">
        <v>42926</v>
      </c>
      <c r="D3984" s="6">
        <v>2017</v>
      </c>
      <c r="E3984" s="5" t="s">
        <v>104</v>
      </c>
      <c r="F3984" s="7">
        <v>10</v>
      </c>
      <c r="G3984" t="s">
        <v>67</v>
      </c>
      <c r="H3984" t="s">
        <v>25</v>
      </c>
      <c r="I3984" t="s">
        <v>4155</v>
      </c>
      <c r="J3984" t="s">
        <v>37</v>
      </c>
      <c r="K3984" t="s">
        <v>89</v>
      </c>
      <c r="L3984">
        <v>31907</v>
      </c>
      <c r="M3984" t="s">
        <v>8108</v>
      </c>
      <c r="N3984" t="s">
        <v>40</v>
      </c>
      <c r="O3984" t="s">
        <v>78</v>
      </c>
      <c r="P3984" t="s">
        <v>8109</v>
      </c>
      <c r="Q3984" s="8">
        <v>42000</v>
      </c>
      <c r="R3984">
        <v>3</v>
      </c>
      <c r="S3984" s="8">
        <f>Table3[[#This Row],[Harga]]*Table3[[#This Row],[Quantity]]</f>
        <v>126000</v>
      </c>
      <c r="T3984">
        <v>0</v>
      </c>
      <c r="U3984" s="8">
        <f>Table3[[#This Row],[Discount]]*Table3[[#This Row],[Revenue]]</f>
        <v>0</v>
      </c>
      <c r="V3984" s="8">
        <f>Table3[[#This Row],[Revenue]]-Table3[[#This Row],[Total Discount]]</f>
        <v>126000</v>
      </c>
    </row>
    <row r="3985" spans="1:22" x14ac:dyDescent="0.35">
      <c r="A3985">
        <v>3981</v>
      </c>
      <c r="B3985" t="s">
        <v>8110</v>
      </c>
      <c r="C3985" s="5">
        <v>42916</v>
      </c>
      <c r="D3985" s="6">
        <v>2017</v>
      </c>
      <c r="E3985" s="5" t="s">
        <v>34</v>
      </c>
      <c r="F3985" s="7">
        <v>30</v>
      </c>
      <c r="G3985" t="s">
        <v>51</v>
      </c>
      <c r="H3985" t="s">
        <v>105</v>
      </c>
      <c r="I3985" t="s">
        <v>2990</v>
      </c>
      <c r="J3985" t="s">
        <v>27</v>
      </c>
      <c r="K3985" t="s">
        <v>76</v>
      </c>
      <c r="L3985">
        <v>90032</v>
      </c>
      <c r="M3985" t="s">
        <v>4634</v>
      </c>
      <c r="N3985" t="s">
        <v>30</v>
      </c>
      <c r="O3985" t="s">
        <v>31</v>
      </c>
      <c r="P3985" t="s">
        <v>4635</v>
      </c>
      <c r="Q3985" s="8">
        <v>291000</v>
      </c>
      <c r="R3985">
        <v>3</v>
      </c>
      <c r="S3985" s="8">
        <f>Table3[[#This Row],[Harga]]*Table3[[#This Row],[Quantity]]</f>
        <v>873000</v>
      </c>
      <c r="T3985">
        <v>0.15</v>
      </c>
      <c r="U3985" s="8">
        <f>Table3[[#This Row],[Discount]]*Table3[[#This Row],[Revenue]]</f>
        <v>130950</v>
      </c>
      <c r="V3985" s="8">
        <f>Table3[[#This Row],[Revenue]]-Table3[[#This Row],[Total Discount]]</f>
        <v>742050</v>
      </c>
    </row>
    <row r="3986" spans="1:22" x14ac:dyDescent="0.35">
      <c r="A3986">
        <v>3982</v>
      </c>
      <c r="B3986" t="s">
        <v>8111</v>
      </c>
      <c r="C3986" s="5">
        <v>42968</v>
      </c>
      <c r="D3986" s="6">
        <v>2017</v>
      </c>
      <c r="E3986" s="5" t="s">
        <v>93</v>
      </c>
      <c r="F3986" s="7">
        <v>21</v>
      </c>
      <c r="G3986" t="s">
        <v>24</v>
      </c>
      <c r="H3986" t="s">
        <v>25</v>
      </c>
      <c r="I3986" t="s">
        <v>4560</v>
      </c>
      <c r="J3986" t="s">
        <v>37</v>
      </c>
      <c r="K3986" t="s">
        <v>420</v>
      </c>
      <c r="L3986">
        <v>98115</v>
      </c>
      <c r="M3986" t="s">
        <v>428</v>
      </c>
      <c r="N3986" t="s">
        <v>30</v>
      </c>
      <c r="O3986" t="s">
        <v>108</v>
      </c>
      <c r="P3986" t="s">
        <v>429</v>
      </c>
      <c r="Q3986" s="8">
        <v>397000</v>
      </c>
      <c r="R3986">
        <v>6</v>
      </c>
      <c r="S3986" s="8">
        <f>Table3[[#This Row],[Harga]]*Table3[[#This Row],[Quantity]]</f>
        <v>2382000</v>
      </c>
      <c r="T3986">
        <v>0.2</v>
      </c>
      <c r="U3986" s="8">
        <f>Table3[[#This Row],[Discount]]*Table3[[#This Row],[Revenue]]</f>
        <v>476400</v>
      </c>
      <c r="V3986" s="8">
        <f>Table3[[#This Row],[Revenue]]-Table3[[#This Row],[Total Discount]]</f>
        <v>1905600</v>
      </c>
    </row>
    <row r="3987" spans="1:22" x14ac:dyDescent="0.35">
      <c r="A3987">
        <v>3983</v>
      </c>
      <c r="B3987" t="s">
        <v>8112</v>
      </c>
      <c r="C3987" s="5">
        <v>42805</v>
      </c>
      <c r="D3987" s="6">
        <v>2017</v>
      </c>
      <c r="E3987" s="5" t="s">
        <v>159</v>
      </c>
      <c r="F3987" s="7">
        <v>11</v>
      </c>
      <c r="G3987" t="s">
        <v>67</v>
      </c>
      <c r="H3987" t="s">
        <v>25</v>
      </c>
      <c r="I3987" t="s">
        <v>1942</v>
      </c>
      <c r="J3987" t="s">
        <v>75</v>
      </c>
      <c r="K3987" t="s">
        <v>283</v>
      </c>
      <c r="L3987">
        <v>2138</v>
      </c>
      <c r="M3987" t="s">
        <v>889</v>
      </c>
      <c r="N3987" t="s">
        <v>135</v>
      </c>
      <c r="O3987" t="s">
        <v>162</v>
      </c>
      <c r="P3987" t="s">
        <v>890</v>
      </c>
      <c r="Q3987" s="8">
        <v>64000</v>
      </c>
      <c r="R3987">
        <v>4</v>
      </c>
      <c r="S3987" s="8">
        <f>Table3[[#This Row],[Harga]]*Table3[[#This Row],[Quantity]]</f>
        <v>256000</v>
      </c>
      <c r="T3987">
        <v>0</v>
      </c>
      <c r="U3987" s="8">
        <f>Table3[[#This Row],[Discount]]*Table3[[#This Row],[Revenue]]</f>
        <v>0</v>
      </c>
      <c r="V3987" s="8">
        <f>Table3[[#This Row],[Revenue]]-Table3[[#This Row],[Total Discount]]</f>
        <v>256000</v>
      </c>
    </row>
    <row r="3988" spans="1:22" x14ac:dyDescent="0.35">
      <c r="A3988">
        <v>3984</v>
      </c>
      <c r="B3988" t="s">
        <v>8113</v>
      </c>
      <c r="C3988" s="5">
        <v>42993</v>
      </c>
      <c r="D3988" s="6">
        <v>2017</v>
      </c>
      <c r="E3988" s="5" t="s">
        <v>111</v>
      </c>
      <c r="F3988" s="7">
        <v>15</v>
      </c>
      <c r="G3988" t="s">
        <v>51</v>
      </c>
      <c r="H3988" t="s">
        <v>131</v>
      </c>
      <c r="I3988" t="s">
        <v>6669</v>
      </c>
      <c r="J3988" t="s">
        <v>27</v>
      </c>
      <c r="K3988" t="s">
        <v>82</v>
      </c>
      <c r="L3988">
        <v>84106</v>
      </c>
      <c r="M3988" t="s">
        <v>6541</v>
      </c>
      <c r="N3988" t="s">
        <v>40</v>
      </c>
      <c r="O3988" t="s">
        <v>71</v>
      </c>
      <c r="P3988" t="s">
        <v>6542</v>
      </c>
      <c r="Q3988" s="8">
        <v>99000</v>
      </c>
      <c r="R3988">
        <v>9</v>
      </c>
      <c r="S3988" s="8">
        <f>Table3[[#This Row],[Harga]]*Table3[[#This Row],[Quantity]]</f>
        <v>891000</v>
      </c>
      <c r="T3988">
        <v>0.2</v>
      </c>
      <c r="U3988" s="8">
        <f>Table3[[#This Row],[Discount]]*Table3[[#This Row],[Revenue]]</f>
        <v>178200</v>
      </c>
      <c r="V3988" s="8">
        <f>Table3[[#This Row],[Revenue]]-Table3[[#This Row],[Total Discount]]</f>
        <v>712800</v>
      </c>
    </row>
    <row r="3989" spans="1:22" x14ac:dyDescent="0.35">
      <c r="A3989">
        <v>3985</v>
      </c>
      <c r="B3989" t="s">
        <v>8114</v>
      </c>
      <c r="C3989" s="5">
        <v>42633</v>
      </c>
      <c r="D3989" s="6">
        <v>2016</v>
      </c>
      <c r="E3989" s="5" t="s">
        <v>111</v>
      </c>
      <c r="F3989" s="7">
        <v>20</v>
      </c>
      <c r="G3989" t="s">
        <v>51</v>
      </c>
      <c r="H3989" t="s">
        <v>59</v>
      </c>
      <c r="I3989" t="s">
        <v>2342</v>
      </c>
      <c r="J3989" t="s">
        <v>27</v>
      </c>
      <c r="K3989" t="s">
        <v>28</v>
      </c>
      <c r="L3989">
        <v>10035</v>
      </c>
      <c r="M3989" t="s">
        <v>5743</v>
      </c>
      <c r="N3989" t="s">
        <v>40</v>
      </c>
      <c r="O3989" t="s">
        <v>78</v>
      </c>
      <c r="P3989" t="s">
        <v>5744</v>
      </c>
      <c r="Q3989" s="8">
        <v>284000</v>
      </c>
      <c r="R3989">
        <v>5</v>
      </c>
      <c r="S3989" s="8">
        <f>Table3[[#This Row],[Harga]]*Table3[[#This Row],[Quantity]]</f>
        <v>1420000</v>
      </c>
      <c r="T3989">
        <v>0</v>
      </c>
      <c r="U3989" s="8">
        <f>Table3[[#This Row],[Discount]]*Table3[[#This Row],[Revenue]]</f>
        <v>0</v>
      </c>
      <c r="V3989" s="8">
        <f>Table3[[#This Row],[Revenue]]-Table3[[#This Row],[Total Discount]]</f>
        <v>1420000</v>
      </c>
    </row>
    <row r="3990" spans="1:22" x14ac:dyDescent="0.35">
      <c r="A3990">
        <v>3986</v>
      </c>
      <c r="B3990" t="s">
        <v>8115</v>
      </c>
      <c r="C3990" s="5">
        <v>42719</v>
      </c>
      <c r="D3990" s="6">
        <v>2016</v>
      </c>
      <c r="E3990" s="5" t="s">
        <v>66</v>
      </c>
      <c r="F3990" s="7">
        <v>15</v>
      </c>
      <c r="G3990" t="s">
        <v>51</v>
      </c>
      <c r="H3990" t="s">
        <v>25</v>
      </c>
      <c r="I3990" t="s">
        <v>642</v>
      </c>
      <c r="J3990" t="s">
        <v>27</v>
      </c>
      <c r="K3990" t="s">
        <v>141</v>
      </c>
      <c r="L3990">
        <v>44221</v>
      </c>
      <c r="M3990" t="s">
        <v>5895</v>
      </c>
      <c r="N3990" t="s">
        <v>40</v>
      </c>
      <c r="O3990" t="s">
        <v>71</v>
      </c>
      <c r="P3990" t="s">
        <v>5896</v>
      </c>
      <c r="Q3990" s="8">
        <v>3000</v>
      </c>
      <c r="R3990">
        <v>3</v>
      </c>
      <c r="S3990" s="8">
        <f>Table3[[#This Row],[Harga]]*Table3[[#This Row],[Quantity]]</f>
        <v>9000</v>
      </c>
      <c r="T3990">
        <v>0.7</v>
      </c>
      <c r="U3990" s="8">
        <f>Table3[[#This Row],[Discount]]*Table3[[#This Row],[Revenue]]</f>
        <v>6300</v>
      </c>
      <c r="V3990" s="8">
        <f>Table3[[#This Row],[Revenue]]-Table3[[#This Row],[Total Discount]]</f>
        <v>2700</v>
      </c>
    </row>
    <row r="3991" spans="1:22" x14ac:dyDescent="0.35">
      <c r="A3991">
        <v>3987</v>
      </c>
      <c r="B3991" t="s">
        <v>8116</v>
      </c>
      <c r="C3991" s="5">
        <v>43042</v>
      </c>
      <c r="D3991" s="6">
        <v>2017</v>
      </c>
      <c r="E3991" s="5" t="s">
        <v>23</v>
      </c>
      <c r="F3991" s="7">
        <v>3</v>
      </c>
      <c r="G3991" t="s">
        <v>67</v>
      </c>
      <c r="H3991" t="s">
        <v>25</v>
      </c>
      <c r="I3991" t="s">
        <v>3439</v>
      </c>
      <c r="J3991" t="s">
        <v>27</v>
      </c>
      <c r="K3991" t="s">
        <v>69</v>
      </c>
      <c r="L3991">
        <v>28403</v>
      </c>
      <c r="M3991" t="s">
        <v>2366</v>
      </c>
      <c r="N3991" t="s">
        <v>40</v>
      </c>
      <c r="O3991" t="s">
        <v>63</v>
      </c>
      <c r="P3991" t="s">
        <v>2367</v>
      </c>
      <c r="Q3991" s="8">
        <v>34000</v>
      </c>
      <c r="R3991">
        <v>3</v>
      </c>
      <c r="S3991" s="8">
        <f>Table3[[#This Row],[Harga]]*Table3[[#This Row],[Quantity]]</f>
        <v>102000</v>
      </c>
      <c r="T3991">
        <v>0.2</v>
      </c>
      <c r="U3991" s="8">
        <f>Table3[[#This Row],[Discount]]*Table3[[#This Row],[Revenue]]</f>
        <v>20400</v>
      </c>
      <c r="V3991" s="8">
        <f>Table3[[#This Row],[Revenue]]-Table3[[#This Row],[Total Discount]]</f>
        <v>81600</v>
      </c>
    </row>
    <row r="3992" spans="1:22" x14ac:dyDescent="0.35">
      <c r="A3992">
        <v>3988</v>
      </c>
      <c r="B3992" t="s">
        <v>8117</v>
      </c>
      <c r="C3992" s="5">
        <v>42554</v>
      </c>
      <c r="D3992" s="6">
        <v>2016</v>
      </c>
      <c r="E3992" s="5" t="s">
        <v>104</v>
      </c>
      <c r="F3992" s="7">
        <v>3</v>
      </c>
      <c r="G3992" t="s">
        <v>67</v>
      </c>
      <c r="H3992" t="s">
        <v>131</v>
      </c>
      <c r="I3992" t="s">
        <v>761</v>
      </c>
      <c r="J3992" t="s">
        <v>37</v>
      </c>
      <c r="K3992" t="s">
        <v>651</v>
      </c>
      <c r="L3992">
        <v>10035</v>
      </c>
      <c r="M3992" t="s">
        <v>6161</v>
      </c>
      <c r="N3992" t="s">
        <v>40</v>
      </c>
      <c r="O3992" t="s">
        <v>78</v>
      </c>
      <c r="P3992" t="s">
        <v>6162</v>
      </c>
      <c r="Q3992" s="8">
        <v>707000</v>
      </c>
      <c r="R3992">
        <v>7</v>
      </c>
      <c r="S3992" s="8">
        <f>Table3[[#This Row],[Harga]]*Table3[[#This Row],[Quantity]]</f>
        <v>4949000</v>
      </c>
      <c r="T3992">
        <v>0</v>
      </c>
      <c r="U3992" s="8">
        <f>Table3[[#This Row],[Discount]]*Table3[[#This Row],[Revenue]]</f>
        <v>0</v>
      </c>
      <c r="V3992" s="8">
        <f>Table3[[#This Row],[Revenue]]-Table3[[#This Row],[Total Discount]]</f>
        <v>4949000</v>
      </c>
    </row>
    <row r="3993" spans="1:22" x14ac:dyDescent="0.35">
      <c r="A3993">
        <v>3989</v>
      </c>
      <c r="B3993" t="s">
        <v>8118</v>
      </c>
      <c r="C3993" s="5">
        <v>41908</v>
      </c>
      <c r="D3993" s="6">
        <v>2014</v>
      </c>
      <c r="E3993" s="5" t="s">
        <v>111</v>
      </c>
      <c r="F3993" s="7">
        <v>26</v>
      </c>
      <c r="G3993" t="s">
        <v>35</v>
      </c>
      <c r="H3993" t="s">
        <v>25</v>
      </c>
      <c r="I3993" t="s">
        <v>7797</v>
      </c>
      <c r="J3993" t="s">
        <v>37</v>
      </c>
      <c r="K3993" t="s">
        <v>283</v>
      </c>
      <c r="L3993">
        <v>19140</v>
      </c>
      <c r="M3993" t="s">
        <v>338</v>
      </c>
      <c r="N3993" t="s">
        <v>40</v>
      </c>
      <c r="O3993" t="s">
        <v>71</v>
      </c>
      <c r="P3993" t="s">
        <v>339</v>
      </c>
      <c r="Q3993" s="8">
        <v>3000</v>
      </c>
      <c r="R3993">
        <v>5</v>
      </c>
      <c r="S3993" s="8">
        <f>Table3[[#This Row],[Harga]]*Table3[[#This Row],[Quantity]]</f>
        <v>15000</v>
      </c>
      <c r="T3993">
        <v>0.7</v>
      </c>
      <c r="U3993" s="8">
        <f>Table3[[#This Row],[Discount]]*Table3[[#This Row],[Revenue]]</f>
        <v>10500</v>
      </c>
      <c r="V3993" s="8">
        <f>Table3[[#This Row],[Revenue]]-Table3[[#This Row],[Total Discount]]</f>
        <v>4500</v>
      </c>
    </row>
    <row r="3994" spans="1:22" x14ac:dyDescent="0.35">
      <c r="A3994">
        <v>3990</v>
      </c>
      <c r="B3994" t="s">
        <v>8119</v>
      </c>
      <c r="C3994" s="5">
        <v>41834</v>
      </c>
      <c r="D3994" s="6">
        <v>2014</v>
      </c>
      <c r="E3994" s="5" t="s">
        <v>104</v>
      </c>
      <c r="F3994" s="7">
        <v>14</v>
      </c>
      <c r="G3994" t="s">
        <v>35</v>
      </c>
      <c r="H3994" t="s">
        <v>25</v>
      </c>
      <c r="I3994" t="s">
        <v>2938</v>
      </c>
      <c r="J3994" t="s">
        <v>37</v>
      </c>
      <c r="K3994" t="s">
        <v>354</v>
      </c>
      <c r="L3994">
        <v>10009</v>
      </c>
      <c r="M3994" t="s">
        <v>3559</v>
      </c>
      <c r="N3994" t="s">
        <v>40</v>
      </c>
      <c r="O3994" t="s">
        <v>96</v>
      </c>
      <c r="P3994" t="s">
        <v>3560</v>
      </c>
      <c r="Q3994" s="8">
        <v>42000</v>
      </c>
      <c r="R3994">
        <v>3</v>
      </c>
      <c r="S3994" s="8">
        <f>Table3[[#This Row],[Harga]]*Table3[[#This Row],[Quantity]]</f>
        <v>126000</v>
      </c>
      <c r="T3994">
        <v>0</v>
      </c>
      <c r="U3994" s="8">
        <f>Table3[[#This Row],[Discount]]*Table3[[#This Row],[Revenue]]</f>
        <v>0</v>
      </c>
      <c r="V3994" s="8">
        <f>Table3[[#This Row],[Revenue]]-Table3[[#This Row],[Total Discount]]</f>
        <v>126000</v>
      </c>
    </row>
    <row r="3995" spans="1:22" x14ac:dyDescent="0.35">
      <c r="A3995">
        <v>3991</v>
      </c>
      <c r="B3995" t="s">
        <v>8120</v>
      </c>
      <c r="C3995" s="5">
        <v>43006</v>
      </c>
      <c r="D3995" s="6">
        <v>2017</v>
      </c>
      <c r="E3995" s="5" t="s">
        <v>111</v>
      </c>
      <c r="F3995" s="7">
        <v>28</v>
      </c>
      <c r="G3995" t="s">
        <v>35</v>
      </c>
      <c r="H3995" t="s">
        <v>59</v>
      </c>
      <c r="I3995" t="s">
        <v>1163</v>
      </c>
      <c r="J3995" t="s">
        <v>37</v>
      </c>
      <c r="K3995" t="s">
        <v>329</v>
      </c>
      <c r="L3995">
        <v>19134</v>
      </c>
      <c r="M3995" t="s">
        <v>3226</v>
      </c>
      <c r="N3995" t="s">
        <v>40</v>
      </c>
      <c r="O3995" t="s">
        <v>71</v>
      </c>
      <c r="P3995" t="s">
        <v>3227</v>
      </c>
      <c r="Q3995" s="8">
        <v>27000</v>
      </c>
      <c r="R3995">
        <v>1</v>
      </c>
      <c r="S3995" s="8">
        <f>Table3[[#This Row],[Harga]]*Table3[[#This Row],[Quantity]]</f>
        <v>27000</v>
      </c>
      <c r="T3995">
        <v>0.7</v>
      </c>
      <c r="U3995" s="8">
        <f>Table3[[#This Row],[Discount]]*Table3[[#This Row],[Revenue]]</f>
        <v>18900</v>
      </c>
      <c r="V3995" s="8">
        <f>Table3[[#This Row],[Revenue]]-Table3[[#This Row],[Total Discount]]</f>
        <v>8100</v>
      </c>
    </row>
    <row r="3996" spans="1:22" x14ac:dyDescent="0.35">
      <c r="A3996">
        <v>3992</v>
      </c>
      <c r="B3996" t="s">
        <v>8121</v>
      </c>
      <c r="C3996" s="5">
        <v>42244</v>
      </c>
      <c r="D3996" s="6">
        <v>2015</v>
      </c>
      <c r="E3996" s="5" t="s">
        <v>93</v>
      </c>
      <c r="F3996" s="7">
        <v>28</v>
      </c>
      <c r="G3996" t="s">
        <v>51</v>
      </c>
      <c r="H3996" t="s">
        <v>25</v>
      </c>
      <c r="I3996" t="s">
        <v>463</v>
      </c>
      <c r="J3996" t="s">
        <v>27</v>
      </c>
      <c r="K3996" t="s">
        <v>100</v>
      </c>
      <c r="L3996">
        <v>90049</v>
      </c>
      <c r="M3996" t="s">
        <v>1138</v>
      </c>
      <c r="N3996" t="s">
        <v>40</v>
      </c>
      <c r="O3996" t="s">
        <v>84</v>
      </c>
      <c r="P3996" t="s">
        <v>1139</v>
      </c>
      <c r="Q3996" s="8">
        <v>143000</v>
      </c>
      <c r="R3996">
        <v>5</v>
      </c>
      <c r="S3996" s="8">
        <f>Table3[[#This Row],[Harga]]*Table3[[#This Row],[Quantity]]</f>
        <v>715000</v>
      </c>
      <c r="T3996">
        <v>0</v>
      </c>
      <c r="U3996" s="8">
        <f>Table3[[#This Row],[Discount]]*Table3[[#This Row],[Revenue]]</f>
        <v>0</v>
      </c>
      <c r="V3996" s="8">
        <f>Table3[[#This Row],[Revenue]]-Table3[[#This Row],[Total Discount]]</f>
        <v>715000</v>
      </c>
    </row>
    <row r="3997" spans="1:22" x14ac:dyDescent="0.35">
      <c r="A3997">
        <v>3993</v>
      </c>
      <c r="B3997" t="s">
        <v>8122</v>
      </c>
      <c r="C3997" s="5">
        <v>42267</v>
      </c>
      <c r="D3997" s="6">
        <v>2015</v>
      </c>
      <c r="E3997" s="5" t="s">
        <v>111</v>
      </c>
      <c r="F3997" s="7">
        <v>20</v>
      </c>
      <c r="G3997" t="s">
        <v>24</v>
      </c>
      <c r="H3997" t="s">
        <v>25</v>
      </c>
      <c r="I3997" t="s">
        <v>3202</v>
      </c>
      <c r="J3997" t="s">
        <v>37</v>
      </c>
      <c r="K3997" t="s">
        <v>69</v>
      </c>
      <c r="L3997">
        <v>11561</v>
      </c>
      <c r="M3997" t="s">
        <v>1897</v>
      </c>
      <c r="N3997" t="s">
        <v>40</v>
      </c>
      <c r="O3997" t="s">
        <v>63</v>
      </c>
      <c r="P3997" t="s">
        <v>1898</v>
      </c>
      <c r="Q3997" s="8">
        <v>30000</v>
      </c>
      <c r="R3997">
        <v>5</v>
      </c>
      <c r="S3997" s="8">
        <f>Table3[[#This Row],[Harga]]*Table3[[#This Row],[Quantity]]</f>
        <v>150000</v>
      </c>
      <c r="T3997">
        <v>0</v>
      </c>
      <c r="U3997" s="8">
        <f>Table3[[#This Row],[Discount]]*Table3[[#This Row],[Revenue]]</f>
        <v>0</v>
      </c>
      <c r="V3997" s="8">
        <f>Table3[[#This Row],[Revenue]]-Table3[[#This Row],[Total Discount]]</f>
        <v>150000</v>
      </c>
    </row>
    <row r="3998" spans="1:22" x14ac:dyDescent="0.35">
      <c r="A3998">
        <v>3994</v>
      </c>
      <c r="B3998" t="s">
        <v>8123</v>
      </c>
      <c r="C3998" s="5">
        <v>42681</v>
      </c>
      <c r="D3998" s="6">
        <v>2016</v>
      </c>
      <c r="E3998" s="5" t="s">
        <v>23</v>
      </c>
      <c r="F3998" s="7">
        <v>7</v>
      </c>
      <c r="G3998" t="s">
        <v>67</v>
      </c>
      <c r="H3998" t="s">
        <v>25</v>
      </c>
      <c r="I3998" t="s">
        <v>3140</v>
      </c>
      <c r="J3998" t="s">
        <v>27</v>
      </c>
      <c r="K3998" t="s">
        <v>500</v>
      </c>
      <c r="L3998">
        <v>14609</v>
      </c>
      <c r="M3998" t="s">
        <v>8124</v>
      </c>
      <c r="N3998" t="s">
        <v>135</v>
      </c>
      <c r="O3998" t="s">
        <v>136</v>
      </c>
      <c r="P3998" t="s">
        <v>8125</v>
      </c>
      <c r="Q3998" s="8">
        <v>264000</v>
      </c>
      <c r="R3998">
        <v>4</v>
      </c>
      <c r="S3998" s="8">
        <f>Table3[[#This Row],[Harga]]*Table3[[#This Row],[Quantity]]</f>
        <v>1056000</v>
      </c>
      <c r="T3998">
        <v>0</v>
      </c>
      <c r="U3998" s="8">
        <f>Table3[[#This Row],[Discount]]*Table3[[#This Row],[Revenue]]</f>
        <v>0</v>
      </c>
      <c r="V3998" s="8">
        <f>Table3[[#This Row],[Revenue]]-Table3[[#This Row],[Total Discount]]</f>
        <v>1056000</v>
      </c>
    </row>
    <row r="3999" spans="1:22" x14ac:dyDescent="0.35">
      <c r="A3999">
        <v>3995</v>
      </c>
      <c r="B3999" t="s">
        <v>8126</v>
      </c>
      <c r="C3999" s="5">
        <v>42297</v>
      </c>
      <c r="D3999" s="6">
        <v>2015</v>
      </c>
      <c r="E3999" s="5" t="s">
        <v>44</v>
      </c>
      <c r="F3999" s="7">
        <v>20</v>
      </c>
      <c r="G3999" t="s">
        <v>51</v>
      </c>
      <c r="H3999" t="s">
        <v>25</v>
      </c>
      <c r="I3999" t="s">
        <v>1853</v>
      </c>
      <c r="J3999" t="s">
        <v>37</v>
      </c>
      <c r="K3999" t="s">
        <v>227</v>
      </c>
      <c r="L3999">
        <v>94109</v>
      </c>
      <c r="M3999" t="s">
        <v>5098</v>
      </c>
      <c r="N3999" t="s">
        <v>135</v>
      </c>
      <c r="O3999" t="s">
        <v>162</v>
      </c>
      <c r="P3999" t="s">
        <v>5099</v>
      </c>
      <c r="Q3999" s="8">
        <v>128000</v>
      </c>
      <c r="R3999">
        <v>3</v>
      </c>
      <c r="S3999" s="8">
        <f>Table3[[#This Row],[Harga]]*Table3[[#This Row],[Quantity]]</f>
        <v>384000</v>
      </c>
      <c r="T3999">
        <v>0</v>
      </c>
      <c r="U3999" s="8">
        <f>Table3[[#This Row],[Discount]]*Table3[[#This Row],[Revenue]]</f>
        <v>0</v>
      </c>
      <c r="V3999" s="8">
        <f>Table3[[#This Row],[Revenue]]-Table3[[#This Row],[Total Discount]]</f>
        <v>384000</v>
      </c>
    </row>
    <row r="4000" spans="1:22" x14ac:dyDescent="0.35">
      <c r="A4000">
        <v>3996</v>
      </c>
      <c r="B4000" t="s">
        <v>8127</v>
      </c>
      <c r="C4000" s="5">
        <v>42736</v>
      </c>
      <c r="D4000" s="6">
        <v>2017</v>
      </c>
      <c r="E4000" s="5" t="s">
        <v>115</v>
      </c>
      <c r="F4000" s="7">
        <v>1</v>
      </c>
      <c r="G4000" t="s">
        <v>67</v>
      </c>
      <c r="H4000" t="s">
        <v>139</v>
      </c>
      <c r="I4000" t="s">
        <v>295</v>
      </c>
      <c r="J4000" t="s">
        <v>27</v>
      </c>
      <c r="K4000" t="s">
        <v>141</v>
      </c>
      <c r="L4000">
        <v>77340</v>
      </c>
      <c r="M4000" t="s">
        <v>921</v>
      </c>
      <c r="N4000" t="s">
        <v>40</v>
      </c>
      <c r="O4000" t="s">
        <v>84</v>
      </c>
      <c r="P4000" t="s">
        <v>922</v>
      </c>
      <c r="Q4000" s="8">
        <v>341000</v>
      </c>
      <c r="R4000">
        <v>5</v>
      </c>
      <c r="S4000" s="8">
        <f>Table3[[#This Row],[Harga]]*Table3[[#This Row],[Quantity]]</f>
        <v>1705000</v>
      </c>
      <c r="T4000">
        <v>0.2</v>
      </c>
      <c r="U4000" s="8">
        <f>Table3[[#This Row],[Discount]]*Table3[[#This Row],[Revenue]]</f>
        <v>341000</v>
      </c>
      <c r="V4000" s="8">
        <f>Table3[[#This Row],[Revenue]]-Table3[[#This Row],[Total Discount]]</f>
        <v>1364000</v>
      </c>
    </row>
    <row r="4001" spans="1:22" x14ac:dyDescent="0.35">
      <c r="A4001">
        <v>3997</v>
      </c>
      <c r="B4001" t="s">
        <v>8128</v>
      </c>
      <c r="C4001" s="5">
        <v>42178</v>
      </c>
      <c r="D4001" s="6">
        <v>2015</v>
      </c>
      <c r="E4001" s="5" t="s">
        <v>34</v>
      </c>
      <c r="F4001" s="7">
        <v>23</v>
      </c>
      <c r="G4001" t="s">
        <v>67</v>
      </c>
      <c r="H4001" t="s">
        <v>25</v>
      </c>
      <c r="I4001" t="s">
        <v>3278</v>
      </c>
      <c r="J4001" t="s">
        <v>37</v>
      </c>
      <c r="K4001" t="s">
        <v>118</v>
      </c>
      <c r="L4001">
        <v>30344</v>
      </c>
      <c r="M4001" t="s">
        <v>1469</v>
      </c>
      <c r="N4001" t="s">
        <v>30</v>
      </c>
      <c r="O4001" t="s">
        <v>55</v>
      </c>
      <c r="P4001" t="s">
        <v>1470</v>
      </c>
      <c r="Q4001" s="8">
        <v>19000</v>
      </c>
      <c r="R4001">
        <v>3</v>
      </c>
      <c r="S4001" s="8">
        <f>Table3[[#This Row],[Harga]]*Table3[[#This Row],[Quantity]]</f>
        <v>57000</v>
      </c>
      <c r="T4001">
        <v>0</v>
      </c>
      <c r="U4001" s="8">
        <f>Table3[[#This Row],[Discount]]*Table3[[#This Row],[Revenue]]</f>
        <v>0</v>
      </c>
      <c r="V4001" s="8">
        <f>Table3[[#This Row],[Revenue]]-Table3[[#This Row],[Total Discount]]</f>
        <v>57000</v>
      </c>
    </row>
    <row r="4002" spans="1:22" x14ac:dyDescent="0.35">
      <c r="A4002">
        <v>3998</v>
      </c>
      <c r="B4002" t="s">
        <v>8129</v>
      </c>
      <c r="C4002" s="5">
        <v>42696</v>
      </c>
      <c r="D4002" s="6">
        <v>2016</v>
      </c>
      <c r="E4002" s="5" t="s">
        <v>23</v>
      </c>
      <c r="F4002" s="7">
        <v>22</v>
      </c>
      <c r="G4002" t="s">
        <v>24</v>
      </c>
      <c r="H4002" t="s">
        <v>25</v>
      </c>
      <c r="I4002" t="s">
        <v>2038</v>
      </c>
      <c r="J4002" t="s">
        <v>75</v>
      </c>
      <c r="K4002" t="s">
        <v>133</v>
      </c>
      <c r="L4002">
        <v>10009</v>
      </c>
      <c r="M4002" t="s">
        <v>1889</v>
      </c>
      <c r="N4002" t="s">
        <v>40</v>
      </c>
      <c r="O4002" t="s">
        <v>71</v>
      </c>
      <c r="P4002" t="s">
        <v>1890</v>
      </c>
      <c r="Q4002" s="8">
        <v>26000</v>
      </c>
      <c r="R4002">
        <v>8</v>
      </c>
      <c r="S4002" s="8">
        <f>Table3[[#This Row],[Harga]]*Table3[[#This Row],[Quantity]]</f>
        <v>208000</v>
      </c>
      <c r="T4002">
        <v>0.2</v>
      </c>
      <c r="U4002" s="8">
        <f>Table3[[#This Row],[Discount]]*Table3[[#This Row],[Revenue]]</f>
        <v>41600</v>
      </c>
      <c r="V4002" s="8">
        <f>Table3[[#This Row],[Revenue]]-Table3[[#This Row],[Total Discount]]</f>
        <v>166400</v>
      </c>
    </row>
    <row r="4003" spans="1:22" x14ac:dyDescent="0.35">
      <c r="A4003">
        <v>3999</v>
      </c>
      <c r="B4003" t="s">
        <v>8130</v>
      </c>
      <c r="C4003" s="5">
        <v>42303</v>
      </c>
      <c r="D4003" s="6">
        <v>2015</v>
      </c>
      <c r="E4003" s="5" t="s">
        <v>44</v>
      </c>
      <c r="F4003" s="7">
        <v>26</v>
      </c>
      <c r="G4003" t="s">
        <v>24</v>
      </c>
      <c r="H4003" t="s">
        <v>25</v>
      </c>
      <c r="I4003" t="s">
        <v>589</v>
      </c>
      <c r="J4003" t="s">
        <v>37</v>
      </c>
      <c r="K4003" t="s">
        <v>274</v>
      </c>
      <c r="L4003">
        <v>97477</v>
      </c>
      <c r="M4003" t="s">
        <v>8131</v>
      </c>
      <c r="N4003" t="s">
        <v>40</v>
      </c>
      <c r="O4003" t="s">
        <v>41</v>
      </c>
      <c r="P4003" t="s">
        <v>8132</v>
      </c>
      <c r="Q4003" s="8">
        <v>147000</v>
      </c>
      <c r="R4003">
        <v>6</v>
      </c>
      <c r="S4003" s="8">
        <f>Table3[[#This Row],[Harga]]*Table3[[#This Row],[Quantity]]</f>
        <v>882000</v>
      </c>
      <c r="T4003">
        <v>0.2</v>
      </c>
      <c r="U4003" s="8">
        <f>Table3[[#This Row],[Discount]]*Table3[[#This Row],[Revenue]]</f>
        <v>176400</v>
      </c>
      <c r="V4003" s="8">
        <f>Table3[[#This Row],[Revenue]]-Table3[[#This Row],[Total Discount]]</f>
        <v>705600</v>
      </c>
    </row>
    <row r="4004" spans="1:22" x14ac:dyDescent="0.35">
      <c r="A4004">
        <v>4000</v>
      </c>
      <c r="B4004" t="s">
        <v>8133</v>
      </c>
      <c r="C4004" s="5">
        <v>42663</v>
      </c>
      <c r="D4004" s="6">
        <v>2016</v>
      </c>
      <c r="E4004" s="5" t="s">
        <v>44</v>
      </c>
      <c r="F4004" s="7">
        <v>20</v>
      </c>
      <c r="G4004" t="s">
        <v>24</v>
      </c>
      <c r="H4004" t="s">
        <v>131</v>
      </c>
      <c r="I4004" t="s">
        <v>8134</v>
      </c>
      <c r="J4004" t="s">
        <v>75</v>
      </c>
      <c r="K4004" t="s">
        <v>227</v>
      </c>
      <c r="L4004">
        <v>22204</v>
      </c>
      <c r="M4004" t="s">
        <v>874</v>
      </c>
      <c r="N4004" t="s">
        <v>30</v>
      </c>
      <c r="O4004" t="s">
        <v>55</v>
      </c>
      <c r="P4004" t="s">
        <v>875</v>
      </c>
      <c r="Q4004" s="8">
        <v>13000</v>
      </c>
      <c r="R4004">
        <v>5</v>
      </c>
      <c r="S4004" s="8">
        <f>Table3[[#This Row],[Harga]]*Table3[[#This Row],[Quantity]]</f>
        <v>65000</v>
      </c>
      <c r="T4004">
        <v>0</v>
      </c>
      <c r="U4004" s="8">
        <f>Table3[[#This Row],[Discount]]*Table3[[#This Row],[Revenue]]</f>
        <v>0</v>
      </c>
      <c r="V4004" s="8">
        <f>Table3[[#This Row],[Revenue]]-Table3[[#This Row],[Total Discount]]</f>
        <v>65000</v>
      </c>
    </row>
    <row r="4005" spans="1:22" x14ac:dyDescent="0.35">
      <c r="A4005">
        <v>4001</v>
      </c>
      <c r="B4005" t="s">
        <v>8135</v>
      </c>
      <c r="C4005" s="5">
        <v>42853</v>
      </c>
      <c r="D4005" s="6">
        <v>2017</v>
      </c>
      <c r="E4005" s="5" t="s">
        <v>58</v>
      </c>
      <c r="F4005" s="7">
        <v>28</v>
      </c>
      <c r="G4005" t="s">
        <v>67</v>
      </c>
      <c r="H4005" t="s">
        <v>25</v>
      </c>
      <c r="I4005" t="s">
        <v>4486</v>
      </c>
      <c r="J4005" t="s">
        <v>27</v>
      </c>
      <c r="K4005" t="s">
        <v>227</v>
      </c>
      <c r="L4005">
        <v>28403</v>
      </c>
      <c r="M4005" t="s">
        <v>4931</v>
      </c>
      <c r="N4005" t="s">
        <v>40</v>
      </c>
      <c r="O4005" t="s">
        <v>78</v>
      </c>
      <c r="P4005" t="s">
        <v>4932</v>
      </c>
      <c r="Q4005" s="8">
        <v>19000</v>
      </c>
      <c r="R4005">
        <v>3</v>
      </c>
      <c r="S4005" s="8">
        <f>Table3[[#This Row],[Harga]]*Table3[[#This Row],[Quantity]]</f>
        <v>57000</v>
      </c>
      <c r="T4005">
        <v>0.2</v>
      </c>
      <c r="U4005" s="8">
        <f>Table3[[#This Row],[Discount]]*Table3[[#This Row],[Revenue]]</f>
        <v>11400</v>
      </c>
      <c r="V4005" s="8">
        <f>Table3[[#This Row],[Revenue]]-Table3[[#This Row],[Total Discount]]</f>
        <v>45600</v>
      </c>
    </row>
    <row r="4006" spans="1:22" x14ac:dyDescent="0.35">
      <c r="A4006">
        <v>4002</v>
      </c>
      <c r="B4006" t="s">
        <v>8136</v>
      </c>
      <c r="C4006" s="5">
        <v>42642</v>
      </c>
      <c r="D4006" s="6">
        <v>2016</v>
      </c>
      <c r="E4006" s="5" t="s">
        <v>111</v>
      </c>
      <c r="F4006" s="7">
        <v>29</v>
      </c>
      <c r="G4006" t="s">
        <v>24</v>
      </c>
      <c r="H4006" t="s">
        <v>25</v>
      </c>
      <c r="I4006" t="s">
        <v>4332</v>
      </c>
      <c r="J4006" t="s">
        <v>37</v>
      </c>
      <c r="K4006" t="s">
        <v>545</v>
      </c>
      <c r="L4006">
        <v>85364</v>
      </c>
      <c r="M4006" t="s">
        <v>3498</v>
      </c>
      <c r="N4006" t="s">
        <v>40</v>
      </c>
      <c r="O4006" t="s">
        <v>96</v>
      </c>
      <c r="P4006" t="s">
        <v>3499</v>
      </c>
      <c r="Q4006" s="8">
        <v>17000</v>
      </c>
      <c r="R4006">
        <v>4</v>
      </c>
      <c r="S4006" s="8">
        <f>Table3[[#This Row],[Harga]]*Table3[[#This Row],[Quantity]]</f>
        <v>68000</v>
      </c>
      <c r="T4006">
        <v>0.2</v>
      </c>
      <c r="U4006" s="8">
        <f>Table3[[#This Row],[Discount]]*Table3[[#This Row],[Revenue]]</f>
        <v>13600</v>
      </c>
      <c r="V4006" s="8">
        <f>Table3[[#This Row],[Revenue]]-Table3[[#This Row],[Total Discount]]</f>
        <v>54400</v>
      </c>
    </row>
    <row r="4007" spans="1:22" x14ac:dyDescent="0.35">
      <c r="A4007">
        <v>4003</v>
      </c>
      <c r="B4007" t="s">
        <v>8137</v>
      </c>
      <c r="C4007" s="5">
        <v>42195</v>
      </c>
      <c r="D4007" s="6">
        <v>2015</v>
      </c>
      <c r="E4007" s="5" t="s">
        <v>104</v>
      </c>
      <c r="F4007" s="7">
        <v>10</v>
      </c>
      <c r="G4007" t="s">
        <v>67</v>
      </c>
      <c r="H4007" t="s">
        <v>25</v>
      </c>
      <c r="I4007" t="s">
        <v>769</v>
      </c>
      <c r="J4007" t="s">
        <v>27</v>
      </c>
      <c r="K4007" t="s">
        <v>274</v>
      </c>
      <c r="L4007">
        <v>92404</v>
      </c>
      <c r="M4007" t="s">
        <v>1566</v>
      </c>
      <c r="N4007" t="s">
        <v>40</v>
      </c>
      <c r="O4007" t="s">
        <v>71</v>
      </c>
      <c r="P4007" t="s">
        <v>1567</v>
      </c>
      <c r="Q4007" s="8">
        <v>45000</v>
      </c>
      <c r="R4007">
        <v>2</v>
      </c>
      <c r="S4007" s="8">
        <f>Table3[[#This Row],[Harga]]*Table3[[#This Row],[Quantity]]</f>
        <v>90000</v>
      </c>
      <c r="T4007">
        <v>0.2</v>
      </c>
      <c r="U4007" s="8">
        <f>Table3[[#This Row],[Discount]]*Table3[[#This Row],[Revenue]]</f>
        <v>18000</v>
      </c>
      <c r="V4007" s="8">
        <f>Table3[[#This Row],[Revenue]]-Table3[[#This Row],[Total Discount]]</f>
        <v>72000</v>
      </c>
    </row>
    <row r="4008" spans="1:22" x14ac:dyDescent="0.35">
      <c r="A4008">
        <v>4004</v>
      </c>
      <c r="B4008" t="s">
        <v>8138</v>
      </c>
      <c r="C4008" s="5">
        <v>42223</v>
      </c>
      <c r="D4008" s="6">
        <v>2015</v>
      </c>
      <c r="E4008" s="5" t="s">
        <v>93</v>
      </c>
      <c r="F4008" s="7">
        <v>7</v>
      </c>
      <c r="G4008" t="s">
        <v>51</v>
      </c>
      <c r="H4008" t="s">
        <v>25</v>
      </c>
      <c r="I4008" t="s">
        <v>1853</v>
      </c>
      <c r="J4008" t="s">
        <v>37</v>
      </c>
      <c r="K4008" t="s">
        <v>354</v>
      </c>
      <c r="L4008">
        <v>21215</v>
      </c>
      <c r="M4008" t="s">
        <v>5559</v>
      </c>
      <c r="N4008" t="s">
        <v>40</v>
      </c>
      <c r="O4008" t="s">
        <v>78</v>
      </c>
      <c r="P4008" t="s">
        <v>5560</v>
      </c>
      <c r="Q4008" s="8">
        <v>18000</v>
      </c>
      <c r="R4008">
        <v>9</v>
      </c>
      <c r="S4008" s="8">
        <f>Table3[[#This Row],[Harga]]*Table3[[#This Row],[Quantity]]</f>
        <v>162000</v>
      </c>
      <c r="T4008">
        <v>0</v>
      </c>
      <c r="U4008" s="8">
        <f>Table3[[#This Row],[Discount]]*Table3[[#This Row],[Revenue]]</f>
        <v>0</v>
      </c>
      <c r="V4008" s="8">
        <f>Table3[[#This Row],[Revenue]]-Table3[[#This Row],[Total Discount]]</f>
        <v>162000</v>
      </c>
    </row>
    <row r="4009" spans="1:22" x14ac:dyDescent="0.35">
      <c r="A4009">
        <v>4005</v>
      </c>
      <c r="B4009" t="s">
        <v>8139</v>
      </c>
      <c r="C4009" s="5">
        <v>41980</v>
      </c>
      <c r="D4009" s="6">
        <v>2014</v>
      </c>
      <c r="E4009" s="5" t="s">
        <v>66</v>
      </c>
      <c r="F4009" s="7">
        <v>7</v>
      </c>
      <c r="G4009" t="s">
        <v>51</v>
      </c>
      <c r="H4009" t="s">
        <v>25</v>
      </c>
      <c r="I4009" t="s">
        <v>1763</v>
      </c>
      <c r="J4009" t="s">
        <v>75</v>
      </c>
      <c r="K4009" t="s">
        <v>141</v>
      </c>
      <c r="L4009">
        <v>98103</v>
      </c>
      <c r="M4009" t="s">
        <v>4021</v>
      </c>
      <c r="N4009" t="s">
        <v>40</v>
      </c>
      <c r="O4009" t="s">
        <v>84</v>
      </c>
      <c r="P4009" t="s">
        <v>4022</v>
      </c>
      <c r="Q4009" s="8">
        <v>424000</v>
      </c>
      <c r="R4009">
        <v>7</v>
      </c>
      <c r="S4009" s="8">
        <f>Table3[[#This Row],[Harga]]*Table3[[#This Row],[Quantity]]</f>
        <v>2968000</v>
      </c>
      <c r="T4009">
        <v>0</v>
      </c>
      <c r="U4009" s="8">
        <f>Table3[[#This Row],[Discount]]*Table3[[#This Row],[Revenue]]</f>
        <v>0</v>
      </c>
      <c r="V4009" s="8">
        <f>Table3[[#This Row],[Revenue]]-Table3[[#This Row],[Total Discount]]</f>
        <v>2968000</v>
      </c>
    </row>
    <row r="4010" spans="1:22" x14ac:dyDescent="0.35">
      <c r="A4010">
        <v>4006</v>
      </c>
      <c r="B4010" t="s">
        <v>8140</v>
      </c>
      <c r="C4010" s="5">
        <v>42348</v>
      </c>
      <c r="D4010" s="6">
        <v>2015</v>
      </c>
      <c r="E4010" s="5" t="s">
        <v>66</v>
      </c>
      <c r="F4010" s="7">
        <v>10</v>
      </c>
      <c r="G4010" t="s">
        <v>24</v>
      </c>
      <c r="H4010" t="s">
        <v>25</v>
      </c>
      <c r="I4010" t="s">
        <v>1793</v>
      </c>
      <c r="J4010" t="s">
        <v>27</v>
      </c>
      <c r="K4010" t="s">
        <v>420</v>
      </c>
      <c r="L4010">
        <v>94110</v>
      </c>
      <c r="M4010" t="s">
        <v>1736</v>
      </c>
      <c r="N4010" t="s">
        <v>40</v>
      </c>
      <c r="O4010" t="s">
        <v>41</v>
      </c>
      <c r="P4010" t="s">
        <v>1737</v>
      </c>
      <c r="Q4010" s="8">
        <v>5000</v>
      </c>
      <c r="R4010">
        <v>2</v>
      </c>
      <c r="S4010" s="8">
        <f>Table3[[#This Row],[Harga]]*Table3[[#This Row],[Quantity]]</f>
        <v>10000</v>
      </c>
      <c r="T4010">
        <v>0</v>
      </c>
      <c r="U4010" s="8">
        <f>Table3[[#This Row],[Discount]]*Table3[[#This Row],[Revenue]]</f>
        <v>0</v>
      </c>
      <c r="V4010" s="8">
        <f>Table3[[#This Row],[Revenue]]-Table3[[#This Row],[Total Discount]]</f>
        <v>10000</v>
      </c>
    </row>
    <row r="4011" spans="1:22" x14ac:dyDescent="0.35">
      <c r="A4011">
        <v>4007</v>
      </c>
      <c r="B4011" t="s">
        <v>8141</v>
      </c>
      <c r="C4011" s="5">
        <v>43047</v>
      </c>
      <c r="D4011" s="6">
        <v>2017</v>
      </c>
      <c r="E4011" s="5" t="s">
        <v>23</v>
      </c>
      <c r="F4011" s="7">
        <v>8</v>
      </c>
      <c r="G4011" t="s">
        <v>51</v>
      </c>
      <c r="H4011" t="s">
        <v>139</v>
      </c>
      <c r="I4011" t="s">
        <v>4312</v>
      </c>
      <c r="J4011" t="s">
        <v>75</v>
      </c>
      <c r="K4011" t="s">
        <v>133</v>
      </c>
      <c r="L4011">
        <v>10035</v>
      </c>
      <c r="M4011" t="s">
        <v>2236</v>
      </c>
      <c r="N4011" t="s">
        <v>40</v>
      </c>
      <c r="O4011" t="s">
        <v>96</v>
      </c>
      <c r="P4011" t="s">
        <v>2237</v>
      </c>
      <c r="Q4011" s="8">
        <v>88000</v>
      </c>
      <c r="R4011">
        <v>5</v>
      </c>
      <c r="S4011" s="8">
        <f>Table3[[#This Row],[Harga]]*Table3[[#This Row],[Quantity]]</f>
        <v>440000</v>
      </c>
      <c r="T4011">
        <v>0</v>
      </c>
      <c r="U4011" s="8">
        <f>Table3[[#This Row],[Discount]]*Table3[[#This Row],[Revenue]]</f>
        <v>0</v>
      </c>
      <c r="V4011" s="8">
        <f>Table3[[#This Row],[Revenue]]-Table3[[#This Row],[Total Discount]]</f>
        <v>440000</v>
      </c>
    </row>
    <row r="4012" spans="1:22" x14ac:dyDescent="0.35">
      <c r="A4012">
        <v>4008</v>
      </c>
      <c r="B4012" t="s">
        <v>8142</v>
      </c>
      <c r="C4012" s="5">
        <v>42943</v>
      </c>
      <c r="D4012" s="6">
        <v>2017</v>
      </c>
      <c r="E4012" s="5" t="s">
        <v>104</v>
      </c>
      <c r="F4012" s="7">
        <v>27</v>
      </c>
      <c r="G4012" t="s">
        <v>67</v>
      </c>
      <c r="H4012" t="s">
        <v>105</v>
      </c>
      <c r="I4012" t="s">
        <v>3393</v>
      </c>
      <c r="J4012" t="s">
        <v>27</v>
      </c>
      <c r="K4012" t="s">
        <v>82</v>
      </c>
      <c r="L4012">
        <v>98115</v>
      </c>
      <c r="M4012" t="s">
        <v>1710</v>
      </c>
      <c r="N4012" t="s">
        <v>30</v>
      </c>
      <c r="O4012" t="s">
        <v>55</v>
      </c>
      <c r="P4012" t="s">
        <v>1711</v>
      </c>
      <c r="Q4012" s="8">
        <v>26000</v>
      </c>
      <c r="R4012">
        <v>3</v>
      </c>
      <c r="S4012" s="8">
        <f>Table3[[#This Row],[Harga]]*Table3[[#This Row],[Quantity]]</f>
        <v>78000</v>
      </c>
      <c r="T4012">
        <v>0</v>
      </c>
      <c r="U4012" s="8">
        <f>Table3[[#This Row],[Discount]]*Table3[[#This Row],[Revenue]]</f>
        <v>0</v>
      </c>
      <c r="V4012" s="8">
        <f>Table3[[#This Row],[Revenue]]-Table3[[#This Row],[Total Discount]]</f>
        <v>78000</v>
      </c>
    </row>
    <row r="4013" spans="1:22" x14ac:dyDescent="0.35">
      <c r="A4013">
        <v>4009</v>
      </c>
      <c r="B4013" t="s">
        <v>8143</v>
      </c>
      <c r="C4013" s="5">
        <v>43097</v>
      </c>
      <c r="D4013" s="6">
        <v>2017</v>
      </c>
      <c r="E4013" s="5" t="s">
        <v>66</v>
      </c>
      <c r="F4013" s="7">
        <v>28</v>
      </c>
      <c r="G4013" t="s">
        <v>24</v>
      </c>
      <c r="H4013" t="s">
        <v>105</v>
      </c>
      <c r="I4013" t="s">
        <v>3524</v>
      </c>
      <c r="J4013" t="s">
        <v>27</v>
      </c>
      <c r="K4013" t="s">
        <v>76</v>
      </c>
      <c r="L4013">
        <v>87105</v>
      </c>
      <c r="M4013" t="s">
        <v>4948</v>
      </c>
      <c r="N4013" t="s">
        <v>40</v>
      </c>
      <c r="O4013" t="s">
        <v>84</v>
      </c>
      <c r="P4013" t="s">
        <v>4949</v>
      </c>
      <c r="Q4013" s="8">
        <v>119000</v>
      </c>
      <c r="R4013">
        <v>5</v>
      </c>
      <c r="S4013" s="8">
        <f>Table3[[#This Row],[Harga]]*Table3[[#This Row],[Quantity]]</f>
        <v>595000</v>
      </c>
      <c r="T4013">
        <v>0</v>
      </c>
      <c r="U4013" s="8">
        <f>Table3[[#This Row],[Discount]]*Table3[[#This Row],[Revenue]]</f>
        <v>0</v>
      </c>
      <c r="V4013" s="8">
        <f>Table3[[#This Row],[Revenue]]-Table3[[#This Row],[Total Discount]]</f>
        <v>595000</v>
      </c>
    </row>
    <row r="4014" spans="1:22" x14ac:dyDescent="0.35">
      <c r="A4014">
        <v>4010</v>
      </c>
      <c r="B4014" t="s">
        <v>8144</v>
      </c>
      <c r="C4014" s="5">
        <v>42439</v>
      </c>
      <c r="D4014" s="6">
        <v>2016</v>
      </c>
      <c r="E4014" s="5" t="s">
        <v>159</v>
      </c>
      <c r="F4014" s="7">
        <v>10</v>
      </c>
      <c r="G4014" t="s">
        <v>35</v>
      </c>
      <c r="H4014" t="s">
        <v>25</v>
      </c>
      <c r="I4014" t="s">
        <v>3160</v>
      </c>
      <c r="J4014" t="s">
        <v>75</v>
      </c>
      <c r="K4014" t="s">
        <v>248</v>
      </c>
      <c r="L4014">
        <v>90045</v>
      </c>
      <c r="M4014" t="s">
        <v>2597</v>
      </c>
      <c r="N4014" t="s">
        <v>135</v>
      </c>
      <c r="O4014" t="s">
        <v>162</v>
      </c>
      <c r="P4014" t="s">
        <v>2598</v>
      </c>
      <c r="Q4014" s="8">
        <v>22000</v>
      </c>
      <c r="R4014">
        <v>3</v>
      </c>
      <c r="S4014" s="8">
        <f>Table3[[#This Row],[Harga]]*Table3[[#This Row],[Quantity]]</f>
        <v>66000</v>
      </c>
      <c r="T4014">
        <v>0</v>
      </c>
      <c r="U4014" s="8">
        <f>Table3[[#This Row],[Discount]]*Table3[[#This Row],[Revenue]]</f>
        <v>0</v>
      </c>
      <c r="V4014" s="8">
        <f>Table3[[#This Row],[Revenue]]-Table3[[#This Row],[Total Discount]]</f>
        <v>66000</v>
      </c>
    </row>
    <row r="4015" spans="1:22" x14ac:dyDescent="0.35">
      <c r="A4015">
        <v>4011</v>
      </c>
      <c r="B4015" t="s">
        <v>8145</v>
      </c>
      <c r="C4015" s="5">
        <v>42146</v>
      </c>
      <c r="D4015" s="6">
        <v>2015</v>
      </c>
      <c r="E4015" s="5" t="s">
        <v>87</v>
      </c>
      <c r="F4015" s="7">
        <v>22</v>
      </c>
      <c r="G4015" t="s">
        <v>51</v>
      </c>
      <c r="H4015" t="s">
        <v>25</v>
      </c>
      <c r="I4015" t="s">
        <v>6465</v>
      </c>
      <c r="J4015" t="s">
        <v>27</v>
      </c>
      <c r="K4015" t="s">
        <v>329</v>
      </c>
      <c r="L4015">
        <v>90045</v>
      </c>
      <c r="M4015" t="s">
        <v>1394</v>
      </c>
      <c r="N4015" t="s">
        <v>40</v>
      </c>
      <c r="O4015" t="s">
        <v>41</v>
      </c>
      <c r="P4015" t="s">
        <v>1395</v>
      </c>
      <c r="Q4015" s="8">
        <v>13000</v>
      </c>
      <c r="R4015">
        <v>2</v>
      </c>
      <c r="S4015" s="8">
        <f>Table3[[#This Row],[Harga]]*Table3[[#This Row],[Quantity]]</f>
        <v>26000</v>
      </c>
      <c r="T4015">
        <v>0</v>
      </c>
      <c r="U4015" s="8">
        <f>Table3[[#This Row],[Discount]]*Table3[[#This Row],[Revenue]]</f>
        <v>0</v>
      </c>
      <c r="V4015" s="8">
        <f>Table3[[#This Row],[Revenue]]-Table3[[#This Row],[Total Discount]]</f>
        <v>26000</v>
      </c>
    </row>
    <row r="4016" spans="1:22" x14ac:dyDescent="0.35">
      <c r="A4016">
        <v>4012</v>
      </c>
      <c r="B4016" t="s">
        <v>8146</v>
      </c>
      <c r="C4016" s="5">
        <v>42783</v>
      </c>
      <c r="D4016" s="6">
        <v>2017</v>
      </c>
      <c r="E4016" s="5" t="s">
        <v>344</v>
      </c>
      <c r="F4016" s="7">
        <v>17</v>
      </c>
      <c r="G4016" t="s">
        <v>51</v>
      </c>
      <c r="H4016" t="s">
        <v>25</v>
      </c>
      <c r="I4016" t="s">
        <v>5336</v>
      </c>
      <c r="J4016" t="s">
        <v>75</v>
      </c>
      <c r="K4016" t="s">
        <v>38</v>
      </c>
      <c r="L4016">
        <v>77041</v>
      </c>
      <c r="M4016" t="s">
        <v>8147</v>
      </c>
      <c r="N4016" t="s">
        <v>30</v>
      </c>
      <c r="O4016" t="s">
        <v>31</v>
      </c>
      <c r="P4016" t="s">
        <v>8148</v>
      </c>
      <c r="Q4016" s="8">
        <v>90000</v>
      </c>
      <c r="R4016">
        <v>1</v>
      </c>
      <c r="S4016" s="8">
        <f>Table3[[#This Row],[Harga]]*Table3[[#This Row],[Quantity]]</f>
        <v>90000</v>
      </c>
      <c r="T4016">
        <v>0.32</v>
      </c>
      <c r="U4016" s="8">
        <f>Table3[[#This Row],[Discount]]*Table3[[#This Row],[Revenue]]</f>
        <v>28800</v>
      </c>
      <c r="V4016" s="8">
        <f>Table3[[#This Row],[Revenue]]-Table3[[#This Row],[Total Discount]]</f>
        <v>61200</v>
      </c>
    </row>
    <row r="4017" spans="1:22" x14ac:dyDescent="0.35">
      <c r="A4017">
        <v>4013</v>
      </c>
      <c r="B4017" t="s">
        <v>8149</v>
      </c>
      <c r="C4017" s="5">
        <v>43077</v>
      </c>
      <c r="D4017" s="6">
        <v>2017</v>
      </c>
      <c r="E4017" s="5" t="s">
        <v>66</v>
      </c>
      <c r="F4017" s="7">
        <v>8</v>
      </c>
      <c r="G4017" t="s">
        <v>51</v>
      </c>
      <c r="H4017" t="s">
        <v>105</v>
      </c>
      <c r="I4017" t="s">
        <v>1345</v>
      </c>
      <c r="J4017" t="s">
        <v>27</v>
      </c>
      <c r="K4017" t="s">
        <v>113</v>
      </c>
      <c r="L4017">
        <v>19140</v>
      </c>
      <c r="M4017" t="s">
        <v>871</v>
      </c>
      <c r="N4017" t="s">
        <v>30</v>
      </c>
      <c r="O4017" t="s">
        <v>108</v>
      </c>
      <c r="P4017" t="s">
        <v>872</v>
      </c>
      <c r="Q4017" s="8">
        <v>208000</v>
      </c>
      <c r="R4017">
        <v>4</v>
      </c>
      <c r="S4017" s="8">
        <f>Table3[[#This Row],[Harga]]*Table3[[#This Row],[Quantity]]</f>
        <v>832000</v>
      </c>
      <c r="T4017">
        <v>0.3</v>
      </c>
      <c r="U4017" s="8">
        <f>Table3[[#This Row],[Discount]]*Table3[[#This Row],[Revenue]]</f>
        <v>249600</v>
      </c>
      <c r="V4017" s="8">
        <f>Table3[[#This Row],[Revenue]]-Table3[[#This Row],[Total Discount]]</f>
        <v>582400</v>
      </c>
    </row>
    <row r="4018" spans="1:22" x14ac:dyDescent="0.35">
      <c r="A4018">
        <v>4014</v>
      </c>
      <c r="B4018" t="s">
        <v>8150</v>
      </c>
      <c r="C4018" s="5">
        <v>43057</v>
      </c>
      <c r="D4018" s="6">
        <v>2017</v>
      </c>
      <c r="E4018" s="5" t="s">
        <v>23</v>
      </c>
      <c r="F4018" s="7">
        <v>18</v>
      </c>
      <c r="G4018" t="s">
        <v>67</v>
      </c>
      <c r="H4018" t="s">
        <v>105</v>
      </c>
      <c r="I4018" t="s">
        <v>4759</v>
      </c>
      <c r="J4018" t="s">
        <v>27</v>
      </c>
      <c r="K4018" t="s">
        <v>651</v>
      </c>
      <c r="L4018">
        <v>60623</v>
      </c>
      <c r="M4018" t="s">
        <v>7494</v>
      </c>
      <c r="N4018" t="s">
        <v>40</v>
      </c>
      <c r="O4018" t="s">
        <v>143</v>
      </c>
      <c r="P4018" t="s">
        <v>6142</v>
      </c>
      <c r="Q4018" s="8">
        <v>28000</v>
      </c>
      <c r="R4018">
        <v>6</v>
      </c>
      <c r="S4018" s="8">
        <f>Table3[[#This Row],[Harga]]*Table3[[#This Row],[Quantity]]</f>
        <v>168000</v>
      </c>
      <c r="T4018">
        <v>0.2</v>
      </c>
      <c r="U4018" s="8">
        <f>Table3[[#This Row],[Discount]]*Table3[[#This Row],[Revenue]]</f>
        <v>33600</v>
      </c>
      <c r="V4018" s="8">
        <f>Table3[[#This Row],[Revenue]]-Table3[[#This Row],[Total Discount]]</f>
        <v>134400</v>
      </c>
    </row>
    <row r="4019" spans="1:22" x14ac:dyDescent="0.35">
      <c r="A4019">
        <v>4015</v>
      </c>
      <c r="B4019" t="s">
        <v>8151</v>
      </c>
      <c r="C4019" s="5">
        <v>42705</v>
      </c>
      <c r="D4019" s="6">
        <v>2016</v>
      </c>
      <c r="E4019" s="5" t="s">
        <v>66</v>
      </c>
      <c r="F4019" s="7">
        <v>1</v>
      </c>
      <c r="G4019" t="s">
        <v>51</v>
      </c>
      <c r="H4019" t="s">
        <v>25</v>
      </c>
      <c r="I4019" t="s">
        <v>3722</v>
      </c>
      <c r="J4019" t="s">
        <v>27</v>
      </c>
      <c r="K4019" t="s">
        <v>89</v>
      </c>
      <c r="L4019">
        <v>76903</v>
      </c>
      <c r="M4019" t="s">
        <v>1454</v>
      </c>
      <c r="N4019" t="s">
        <v>30</v>
      </c>
      <c r="O4019" t="s">
        <v>108</v>
      </c>
      <c r="P4019" t="s">
        <v>1455</v>
      </c>
      <c r="Q4019" s="8">
        <v>284000</v>
      </c>
      <c r="R4019">
        <v>5</v>
      </c>
      <c r="S4019" s="8">
        <f>Table3[[#This Row],[Harga]]*Table3[[#This Row],[Quantity]]</f>
        <v>1420000</v>
      </c>
      <c r="T4019">
        <v>0.3</v>
      </c>
      <c r="U4019" s="8">
        <f>Table3[[#This Row],[Discount]]*Table3[[#This Row],[Revenue]]</f>
        <v>426000</v>
      </c>
      <c r="V4019" s="8">
        <f>Table3[[#This Row],[Revenue]]-Table3[[#This Row],[Total Discount]]</f>
        <v>994000</v>
      </c>
    </row>
    <row r="4020" spans="1:22" x14ac:dyDescent="0.35">
      <c r="A4020">
        <v>4016</v>
      </c>
      <c r="B4020" t="s">
        <v>8152</v>
      </c>
      <c r="C4020" s="5">
        <v>43011</v>
      </c>
      <c r="D4020" s="6">
        <v>2017</v>
      </c>
      <c r="E4020" s="5" t="s">
        <v>44</v>
      </c>
      <c r="F4020" s="7">
        <v>3</v>
      </c>
      <c r="G4020" t="s">
        <v>67</v>
      </c>
      <c r="H4020" t="s">
        <v>25</v>
      </c>
      <c r="I4020" t="s">
        <v>2213</v>
      </c>
      <c r="J4020" t="s">
        <v>37</v>
      </c>
      <c r="K4020" t="s">
        <v>324</v>
      </c>
      <c r="L4020">
        <v>77506</v>
      </c>
      <c r="M4020" t="s">
        <v>2161</v>
      </c>
      <c r="N4020" t="s">
        <v>40</v>
      </c>
      <c r="O4020" t="s">
        <v>96</v>
      </c>
      <c r="P4020" t="s">
        <v>2162</v>
      </c>
      <c r="Q4020" s="8">
        <v>16000</v>
      </c>
      <c r="R4020">
        <v>5</v>
      </c>
      <c r="S4020" s="8">
        <f>Table3[[#This Row],[Harga]]*Table3[[#This Row],[Quantity]]</f>
        <v>80000</v>
      </c>
      <c r="T4020">
        <v>0.2</v>
      </c>
      <c r="U4020" s="8">
        <f>Table3[[#This Row],[Discount]]*Table3[[#This Row],[Revenue]]</f>
        <v>16000</v>
      </c>
      <c r="V4020" s="8">
        <f>Table3[[#This Row],[Revenue]]-Table3[[#This Row],[Total Discount]]</f>
        <v>64000</v>
      </c>
    </row>
    <row r="4021" spans="1:22" x14ac:dyDescent="0.35">
      <c r="A4021">
        <v>4017</v>
      </c>
      <c r="B4021" t="s">
        <v>8153</v>
      </c>
      <c r="C4021" s="5">
        <v>42976</v>
      </c>
      <c r="D4021" s="6">
        <v>2017</v>
      </c>
      <c r="E4021" s="5" t="s">
        <v>93</v>
      </c>
      <c r="F4021" s="7">
        <v>29</v>
      </c>
      <c r="G4021" t="s">
        <v>24</v>
      </c>
      <c r="H4021" t="s">
        <v>59</v>
      </c>
      <c r="I4021" t="s">
        <v>2354</v>
      </c>
      <c r="J4021" t="s">
        <v>37</v>
      </c>
      <c r="K4021" t="s">
        <v>354</v>
      </c>
      <c r="L4021">
        <v>90049</v>
      </c>
      <c r="M4021" t="s">
        <v>8154</v>
      </c>
      <c r="N4021" t="s">
        <v>30</v>
      </c>
      <c r="O4021" t="s">
        <v>55</v>
      </c>
      <c r="P4021" t="s">
        <v>8155</v>
      </c>
      <c r="Q4021" s="8">
        <v>149000</v>
      </c>
      <c r="R4021">
        <v>3</v>
      </c>
      <c r="S4021" s="8">
        <f>Table3[[#This Row],[Harga]]*Table3[[#This Row],[Quantity]]</f>
        <v>447000</v>
      </c>
      <c r="T4021">
        <v>0</v>
      </c>
      <c r="U4021" s="8">
        <f>Table3[[#This Row],[Discount]]*Table3[[#This Row],[Revenue]]</f>
        <v>0</v>
      </c>
      <c r="V4021" s="8">
        <f>Table3[[#This Row],[Revenue]]-Table3[[#This Row],[Total Discount]]</f>
        <v>447000</v>
      </c>
    </row>
    <row r="4022" spans="1:22" x14ac:dyDescent="0.35">
      <c r="A4022">
        <v>4018</v>
      </c>
      <c r="B4022" t="s">
        <v>8156</v>
      </c>
      <c r="C4022" s="5">
        <v>43063</v>
      </c>
      <c r="D4022" s="6">
        <v>2017</v>
      </c>
      <c r="E4022" s="5" t="s">
        <v>23</v>
      </c>
      <c r="F4022" s="7">
        <v>24</v>
      </c>
      <c r="G4022" t="s">
        <v>67</v>
      </c>
      <c r="H4022" t="s">
        <v>25</v>
      </c>
      <c r="I4022" t="s">
        <v>2077</v>
      </c>
      <c r="J4022" t="s">
        <v>37</v>
      </c>
      <c r="K4022" t="s">
        <v>61</v>
      </c>
      <c r="L4022">
        <v>67846</v>
      </c>
      <c r="M4022" t="s">
        <v>3472</v>
      </c>
      <c r="N4022" t="s">
        <v>40</v>
      </c>
      <c r="O4022" t="s">
        <v>84</v>
      </c>
      <c r="P4022" t="s">
        <v>3473</v>
      </c>
      <c r="Q4022" s="8">
        <v>200000</v>
      </c>
      <c r="R4022">
        <v>1</v>
      </c>
      <c r="S4022" s="8">
        <f>Table3[[#This Row],[Harga]]*Table3[[#This Row],[Quantity]]</f>
        <v>200000</v>
      </c>
      <c r="T4022">
        <v>0</v>
      </c>
      <c r="U4022" s="8">
        <f>Table3[[#This Row],[Discount]]*Table3[[#This Row],[Revenue]]</f>
        <v>0</v>
      </c>
      <c r="V4022" s="8">
        <f>Table3[[#This Row],[Revenue]]-Table3[[#This Row],[Total Discount]]</f>
        <v>200000</v>
      </c>
    </row>
    <row r="4023" spans="1:22" x14ac:dyDescent="0.35">
      <c r="A4023">
        <v>4019</v>
      </c>
      <c r="B4023" t="s">
        <v>8157</v>
      </c>
      <c r="C4023" s="5">
        <v>42916</v>
      </c>
      <c r="D4023" s="6">
        <v>2017</v>
      </c>
      <c r="E4023" s="5" t="s">
        <v>34</v>
      </c>
      <c r="F4023" s="7">
        <v>30</v>
      </c>
      <c r="G4023" t="s">
        <v>24</v>
      </c>
      <c r="H4023" t="s">
        <v>139</v>
      </c>
      <c r="I4023" t="s">
        <v>3764</v>
      </c>
      <c r="J4023" t="s">
        <v>27</v>
      </c>
      <c r="K4023" t="s">
        <v>141</v>
      </c>
      <c r="L4023">
        <v>90045</v>
      </c>
      <c r="M4023" t="s">
        <v>2853</v>
      </c>
      <c r="N4023" t="s">
        <v>40</v>
      </c>
      <c r="O4023" t="s">
        <v>63</v>
      </c>
      <c r="P4023" t="s">
        <v>2854</v>
      </c>
      <c r="Q4023" s="8">
        <v>369000</v>
      </c>
      <c r="R4023">
        <v>5</v>
      </c>
      <c r="S4023" s="8">
        <f>Table3[[#This Row],[Harga]]*Table3[[#This Row],[Quantity]]</f>
        <v>1845000</v>
      </c>
      <c r="T4023">
        <v>0</v>
      </c>
      <c r="U4023" s="8">
        <f>Table3[[#This Row],[Discount]]*Table3[[#This Row],[Revenue]]</f>
        <v>0</v>
      </c>
      <c r="V4023" s="8">
        <f>Table3[[#This Row],[Revenue]]-Table3[[#This Row],[Total Discount]]</f>
        <v>1845000</v>
      </c>
    </row>
    <row r="4024" spans="1:22" x14ac:dyDescent="0.35">
      <c r="A4024">
        <v>4020</v>
      </c>
      <c r="B4024" t="s">
        <v>8158</v>
      </c>
      <c r="C4024" s="5">
        <v>42938</v>
      </c>
      <c r="D4024" s="6">
        <v>2017</v>
      </c>
      <c r="E4024" s="5" t="s">
        <v>104</v>
      </c>
      <c r="F4024" s="7">
        <v>22</v>
      </c>
      <c r="G4024" t="s">
        <v>35</v>
      </c>
      <c r="H4024" t="s">
        <v>139</v>
      </c>
      <c r="I4024" t="s">
        <v>2738</v>
      </c>
      <c r="J4024" t="s">
        <v>27</v>
      </c>
      <c r="K4024" t="s">
        <v>236</v>
      </c>
      <c r="L4024">
        <v>60653</v>
      </c>
      <c r="M4024" t="s">
        <v>4072</v>
      </c>
      <c r="N4024" t="s">
        <v>30</v>
      </c>
      <c r="O4024" t="s">
        <v>108</v>
      </c>
      <c r="P4024" t="s">
        <v>4073</v>
      </c>
      <c r="Q4024" s="8">
        <v>602000</v>
      </c>
      <c r="R4024">
        <v>4</v>
      </c>
      <c r="S4024" s="8">
        <f>Table3[[#This Row],[Harga]]*Table3[[#This Row],[Quantity]]</f>
        <v>2408000</v>
      </c>
      <c r="T4024">
        <v>0.3</v>
      </c>
      <c r="U4024" s="8">
        <f>Table3[[#This Row],[Discount]]*Table3[[#This Row],[Revenue]]</f>
        <v>722400</v>
      </c>
      <c r="V4024" s="8">
        <f>Table3[[#This Row],[Revenue]]-Table3[[#This Row],[Total Discount]]</f>
        <v>1685600</v>
      </c>
    </row>
    <row r="4025" spans="1:22" x14ac:dyDescent="0.35">
      <c r="A4025">
        <v>4021</v>
      </c>
      <c r="B4025" t="s">
        <v>8159</v>
      </c>
      <c r="C4025" s="5">
        <v>42685</v>
      </c>
      <c r="D4025" s="6">
        <v>2016</v>
      </c>
      <c r="E4025" s="5" t="s">
        <v>23</v>
      </c>
      <c r="F4025" s="7">
        <v>11</v>
      </c>
      <c r="G4025" t="s">
        <v>35</v>
      </c>
      <c r="H4025" t="s">
        <v>139</v>
      </c>
      <c r="I4025" t="s">
        <v>1077</v>
      </c>
      <c r="J4025" t="s">
        <v>27</v>
      </c>
      <c r="K4025" t="s">
        <v>236</v>
      </c>
      <c r="L4025">
        <v>94110</v>
      </c>
      <c r="M4025" t="s">
        <v>304</v>
      </c>
      <c r="N4025" t="s">
        <v>30</v>
      </c>
      <c r="O4025" t="s">
        <v>55</v>
      </c>
      <c r="P4025" t="s">
        <v>305</v>
      </c>
      <c r="Q4025" s="8">
        <v>42000</v>
      </c>
      <c r="R4025">
        <v>2</v>
      </c>
      <c r="S4025" s="8">
        <f>Table3[[#This Row],[Harga]]*Table3[[#This Row],[Quantity]]</f>
        <v>84000</v>
      </c>
      <c r="T4025">
        <v>0</v>
      </c>
      <c r="U4025" s="8">
        <f>Table3[[#This Row],[Discount]]*Table3[[#This Row],[Revenue]]</f>
        <v>0</v>
      </c>
      <c r="V4025" s="8">
        <f>Table3[[#This Row],[Revenue]]-Table3[[#This Row],[Total Discount]]</f>
        <v>84000</v>
      </c>
    </row>
    <row r="4026" spans="1:22" x14ac:dyDescent="0.35">
      <c r="A4026">
        <v>4022</v>
      </c>
      <c r="B4026" t="s">
        <v>8160</v>
      </c>
      <c r="C4026" s="5">
        <v>41982</v>
      </c>
      <c r="D4026" s="6">
        <v>2014</v>
      </c>
      <c r="E4026" s="5" t="s">
        <v>66</v>
      </c>
      <c r="F4026" s="7">
        <v>9</v>
      </c>
      <c r="G4026" t="s">
        <v>35</v>
      </c>
      <c r="H4026" t="s">
        <v>25</v>
      </c>
      <c r="I4026" t="s">
        <v>1087</v>
      </c>
      <c r="J4026" t="s">
        <v>27</v>
      </c>
      <c r="K4026" t="s">
        <v>28</v>
      </c>
      <c r="L4026">
        <v>19134</v>
      </c>
      <c r="M4026" t="s">
        <v>7767</v>
      </c>
      <c r="N4026" t="s">
        <v>40</v>
      </c>
      <c r="O4026" t="s">
        <v>143</v>
      </c>
      <c r="P4026" t="s">
        <v>7768</v>
      </c>
      <c r="Q4026" s="8">
        <v>13000</v>
      </c>
      <c r="R4026">
        <v>3</v>
      </c>
      <c r="S4026" s="8">
        <f>Table3[[#This Row],[Harga]]*Table3[[#This Row],[Quantity]]</f>
        <v>39000</v>
      </c>
      <c r="T4026">
        <v>0.2</v>
      </c>
      <c r="U4026" s="8">
        <f>Table3[[#This Row],[Discount]]*Table3[[#This Row],[Revenue]]</f>
        <v>7800</v>
      </c>
      <c r="V4026" s="8">
        <f>Table3[[#This Row],[Revenue]]-Table3[[#This Row],[Total Discount]]</f>
        <v>31200</v>
      </c>
    </row>
    <row r="4027" spans="1:22" x14ac:dyDescent="0.35">
      <c r="A4027">
        <v>4023</v>
      </c>
      <c r="B4027" t="s">
        <v>8161</v>
      </c>
      <c r="C4027" s="5">
        <v>42985</v>
      </c>
      <c r="D4027" s="6">
        <v>2017</v>
      </c>
      <c r="E4027" s="5" t="s">
        <v>111</v>
      </c>
      <c r="F4027" s="7">
        <v>7</v>
      </c>
      <c r="G4027" t="s">
        <v>51</v>
      </c>
      <c r="H4027" t="s">
        <v>139</v>
      </c>
      <c r="I4027" t="s">
        <v>1719</v>
      </c>
      <c r="J4027" t="s">
        <v>27</v>
      </c>
      <c r="K4027" t="s">
        <v>193</v>
      </c>
      <c r="L4027">
        <v>95351</v>
      </c>
      <c r="M4027" t="s">
        <v>520</v>
      </c>
      <c r="N4027" t="s">
        <v>30</v>
      </c>
      <c r="O4027" t="s">
        <v>108</v>
      </c>
      <c r="P4027" t="s">
        <v>521</v>
      </c>
      <c r="Q4027" s="8">
        <v>162000</v>
      </c>
      <c r="R4027">
        <v>2</v>
      </c>
      <c r="S4027" s="8">
        <f>Table3[[#This Row],[Harga]]*Table3[[#This Row],[Quantity]]</f>
        <v>324000</v>
      </c>
      <c r="T4027">
        <v>0.2</v>
      </c>
      <c r="U4027" s="8">
        <f>Table3[[#This Row],[Discount]]*Table3[[#This Row],[Revenue]]</f>
        <v>64800</v>
      </c>
      <c r="V4027" s="8">
        <f>Table3[[#This Row],[Revenue]]-Table3[[#This Row],[Total Discount]]</f>
        <v>259200</v>
      </c>
    </row>
    <row r="4028" spans="1:22" x14ac:dyDescent="0.35">
      <c r="A4028">
        <v>4024</v>
      </c>
      <c r="B4028" t="s">
        <v>8162</v>
      </c>
      <c r="C4028" s="5">
        <v>42041</v>
      </c>
      <c r="D4028" s="6">
        <v>2015</v>
      </c>
      <c r="E4028" s="5" t="s">
        <v>344</v>
      </c>
      <c r="F4028" s="7">
        <v>6</v>
      </c>
      <c r="G4028" t="s">
        <v>67</v>
      </c>
      <c r="H4028" t="s">
        <v>59</v>
      </c>
      <c r="I4028" t="s">
        <v>6826</v>
      </c>
      <c r="J4028" t="s">
        <v>27</v>
      </c>
      <c r="K4028" t="s">
        <v>218</v>
      </c>
      <c r="L4028">
        <v>77070</v>
      </c>
      <c r="M4028" t="s">
        <v>8163</v>
      </c>
      <c r="N4028" t="s">
        <v>40</v>
      </c>
      <c r="O4028" t="s">
        <v>71</v>
      </c>
      <c r="P4028" t="s">
        <v>8164</v>
      </c>
      <c r="Q4028" s="8">
        <v>3000</v>
      </c>
      <c r="R4028">
        <v>3</v>
      </c>
      <c r="S4028" s="8">
        <f>Table3[[#This Row],[Harga]]*Table3[[#This Row],[Quantity]]</f>
        <v>9000</v>
      </c>
      <c r="T4028">
        <v>0.8</v>
      </c>
      <c r="U4028" s="8">
        <f>Table3[[#This Row],[Discount]]*Table3[[#This Row],[Revenue]]</f>
        <v>7200</v>
      </c>
      <c r="V4028" s="8">
        <f>Table3[[#This Row],[Revenue]]-Table3[[#This Row],[Total Discount]]</f>
        <v>1800</v>
      </c>
    </row>
    <row r="4029" spans="1:22" x14ac:dyDescent="0.35">
      <c r="A4029">
        <v>4025</v>
      </c>
      <c r="B4029" t="s">
        <v>8165</v>
      </c>
      <c r="C4029" s="5">
        <v>42973</v>
      </c>
      <c r="D4029" s="6">
        <v>2017</v>
      </c>
      <c r="E4029" s="5" t="s">
        <v>93</v>
      </c>
      <c r="F4029" s="7">
        <v>26</v>
      </c>
      <c r="G4029" t="s">
        <v>51</v>
      </c>
      <c r="H4029" t="s">
        <v>25</v>
      </c>
      <c r="I4029" t="s">
        <v>174</v>
      </c>
      <c r="J4029" t="s">
        <v>27</v>
      </c>
      <c r="K4029" t="s">
        <v>369</v>
      </c>
      <c r="L4029">
        <v>60610</v>
      </c>
      <c r="M4029" t="s">
        <v>1334</v>
      </c>
      <c r="N4029" t="s">
        <v>30</v>
      </c>
      <c r="O4029" t="s">
        <v>55</v>
      </c>
      <c r="P4029" t="s">
        <v>1335</v>
      </c>
      <c r="Q4029" s="8">
        <v>130000</v>
      </c>
      <c r="R4029">
        <v>5</v>
      </c>
      <c r="S4029" s="8">
        <f>Table3[[#This Row],[Harga]]*Table3[[#This Row],[Quantity]]</f>
        <v>650000</v>
      </c>
      <c r="T4029">
        <v>0.6</v>
      </c>
      <c r="U4029" s="8">
        <f>Table3[[#This Row],[Discount]]*Table3[[#This Row],[Revenue]]</f>
        <v>390000</v>
      </c>
      <c r="V4029" s="8">
        <f>Table3[[#This Row],[Revenue]]-Table3[[#This Row],[Total Discount]]</f>
        <v>260000</v>
      </c>
    </row>
    <row r="4030" spans="1:22" x14ac:dyDescent="0.35">
      <c r="A4030">
        <v>4026</v>
      </c>
      <c r="B4030" t="s">
        <v>8166</v>
      </c>
      <c r="C4030" s="5">
        <v>41840</v>
      </c>
      <c r="D4030" s="6">
        <v>2014</v>
      </c>
      <c r="E4030" s="5" t="s">
        <v>104</v>
      </c>
      <c r="F4030" s="7">
        <v>20</v>
      </c>
      <c r="G4030" t="s">
        <v>24</v>
      </c>
      <c r="H4030" t="s">
        <v>139</v>
      </c>
      <c r="I4030" t="s">
        <v>353</v>
      </c>
      <c r="J4030" t="s">
        <v>37</v>
      </c>
      <c r="K4030" t="s">
        <v>324</v>
      </c>
      <c r="L4030">
        <v>92503</v>
      </c>
      <c r="M4030" t="s">
        <v>4969</v>
      </c>
      <c r="N4030" t="s">
        <v>135</v>
      </c>
      <c r="O4030" t="s">
        <v>162</v>
      </c>
      <c r="P4030" t="s">
        <v>4970</v>
      </c>
      <c r="Q4030" s="8">
        <v>63000</v>
      </c>
      <c r="R4030">
        <v>2</v>
      </c>
      <c r="S4030" s="8">
        <f>Table3[[#This Row],[Harga]]*Table3[[#This Row],[Quantity]]</f>
        <v>126000</v>
      </c>
      <c r="T4030">
        <v>0</v>
      </c>
      <c r="U4030" s="8">
        <f>Table3[[#This Row],[Discount]]*Table3[[#This Row],[Revenue]]</f>
        <v>0</v>
      </c>
      <c r="V4030" s="8">
        <f>Table3[[#This Row],[Revenue]]-Table3[[#This Row],[Total Discount]]</f>
        <v>126000</v>
      </c>
    </row>
    <row r="4031" spans="1:22" x14ac:dyDescent="0.35">
      <c r="A4031">
        <v>4027</v>
      </c>
      <c r="B4031" t="s">
        <v>8167</v>
      </c>
      <c r="C4031" s="5">
        <v>42285</v>
      </c>
      <c r="D4031" s="6">
        <v>2015</v>
      </c>
      <c r="E4031" s="5" t="s">
        <v>44</v>
      </c>
      <c r="F4031" s="7">
        <v>8</v>
      </c>
      <c r="G4031" t="s">
        <v>51</v>
      </c>
      <c r="H4031" t="s">
        <v>59</v>
      </c>
      <c r="I4031" t="s">
        <v>132</v>
      </c>
      <c r="J4031" t="s">
        <v>37</v>
      </c>
      <c r="K4031" t="s">
        <v>82</v>
      </c>
      <c r="L4031">
        <v>75081</v>
      </c>
      <c r="M4031" t="s">
        <v>3509</v>
      </c>
      <c r="N4031" t="s">
        <v>30</v>
      </c>
      <c r="O4031" t="s">
        <v>55</v>
      </c>
      <c r="P4031" t="s">
        <v>3510</v>
      </c>
      <c r="Q4031" s="8">
        <v>182000</v>
      </c>
      <c r="R4031">
        <v>3</v>
      </c>
      <c r="S4031" s="8">
        <f>Table3[[#This Row],[Harga]]*Table3[[#This Row],[Quantity]]</f>
        <v>546000</v>
      </c>
      <c r="T4031">
        <v>0.6</v>
      </c>
      <c r="U4031" s="8">
        <f>Table3[[#This Row],[Discount]]*Table3[[#This Row],[Revenue]]</f>
        <v>327600</v>
      </c>
      <c r="V4031" s="8">
        <f>Table3[[#This Row],[Revenue]]-Table3[[#This Row],[Total Discount]]</f>
        <v>218400</v>
      </c>
    </row>
    <row r="4032" spans="1:22" x14ac:dyDescent="0.35">
      <c r="A4032">
        <v>4028</v>
      </c>
      <c r="B4032" t="s">
        <v>8168</v>
      </c>
      <c r="C4032" s="5">
        <v>42051</v>
      </c>
      <c r="D4032" s="6">
        <v>2015</v>
      </c>
      <c r="E4032" s="5" t="s">
        <v>344</v>
      </c>
      <c r="F4032" s="7">
        <v>16</v>
      </c>
      <c r="G4032" t="s">
        <v>51</v>
      </c>
      <c r="H4032" t="s">
        <v>139</v>
      </c>
      <c r="I4032" t="s">
        <v>1780</v>
      </c>
      <c r="J4032" t="s">
        <v>27</v>
      </c>
      <c r="K4032" t="s">
        <v>61</v>
      </c>
      <c r="L4032">
        <v>90008</v>
      </c>
      <c r="M4032" t="s">
        <v>1897</v>
      </c>
      <c r="N4032" t="s">
        <v>40</v>
      </c>
      <c r="O4032" t="s">
        <v>63</v>
      </c>
      <c r="P4032" t="s">
        <v>1898</v>
      </c>
      <c r="Q4032" s="8">
        <v>30000</v>
      </c>
      <c r="R4032">
        <v>3</v>
      </c>
      <c r="S4032" s="8">
        <f>Table3[[#This Row],[Harga]]*Table3[[#This Row],[Quantity]]</f>
        <v>90000</v>
      </c>
      <c r="T4032">
        <v>0</v>
      </c>
      <c r="U4032" s="8">
        <f>Table3[[#This Row],[Discount]]*Table3[[#This Row],[Revenue]]</f>
        <v>0</v>
      </c>
      <c r="V4032" s="8">
        <f>Table3[[#This Row],[Revenue]]-Table3[[#This Row],[Total Discount]]</f>
        <v>90000</v>
      </c>
    </row>
    <row r="4033" spans="1:22" x14ac:dyDescent="0.35">
      <c r="A4033">
        <v>4029</v>
      </c>
      <c r="B4033" t="s">
        <v>8169</v>
      </c>
      <c r="C4033" s="5">
        <v>42594</v>
      </c>
      <c r="D4033" s="6">
        <v>2016</v>
      </c>
      <c r="E4033" s="5" t="s">
        <v>93</v>
      </c>
      <c r="F4033" s="7">
        <v>12</v>
      </c>
      <c r="G4033" t="s">
        <v>67</v>
      </c>
      <c r="H4033" t="s">
        <v>139</v>
      </c>
      <c r="I4033" t="s">
        <v>4647</v>
      </c>
      <c r="J4033" t="s">
        <v>37</v>
      </c>
      <c r="K4033" t="s">
        <v>227</v>
      </c>
      <c r="L4033">
        <v>33801</v>
      </c>
      <c r="M4033" t="s">
        <v>628</v>
      </c>
      <c r="N4033" t="s">
        <v>30</v>
      </c>
      <c r="O4033" t="s">
        <v>48</v>
      </c>
      <c r="P4033" t="s">
        <v>629</v>
      </c>
      <c r="Q4033" s="8">
        <v>220000</v>
      </c>
      <c r="R4033">
        <v>7</v>
      </c>
      <c r="S4033" s="8">
        <f>Table3[[#This Row],[Harga]]*Table3[[#This Row],[Quantity]]</f>
        <v>1540000</v>
      </c>
      <c r="T4033">
        <v>0.45</v>
      </c>
      <c r="U4033" s="8">
        <f>Table3[[#This Row],[Discount]]*Table3[[#This Row],[Revenue]]</f>
        <v>693000</v>
      </c>
      <c r="V4033" s="8">
        <f>Table3[[#This Row],[Revenue]]-Table3[[#This Row],[Total Discount]]</f>
        <v>847000</v>
      </c>
    </row>
    <row r="4034" spans="1:22" x14ac:dyDescent="0.35">
      <c r="A4034">
        <v>4030</v>
      </c>
      <c r="B4034" t="s">
        <v>8170</v>
      </c>
      <c r="C4034" s="5">
        <v>41952</v>
      </c>
      <c r="D4034" s="6">
        <v>2014</v>
      </c>
      <c r="E4034" s="5" t="s">
        <v>23</v>
      </c>
      <c r="F4034" s="7">
        <v>9</v>
      </c>
      <c r="G4034" t="s">
        <v>116</v>
      </c>
      <c r="H4034" t="s">
        <v>25</v>
      </c>
      <c r="I4034" t="s">
        <v>4368</v>
      </c>
      <c r="J4034" t="s">
        <v>75</v>
      </c>
      <c r="K4034" t="s">
        <v>213</v>
      </c>
      <c r="L4034">
        <v>10035</v>
      </c>
      <c r="M4034" t="s">
        <v>622</v>
      </c>
      <c r="N4034" t="s">
        <v>30</v>
      </c>
      <c r="O4034" t="s">
        <v>55</v>
      </c>
      <c r="P4034" t="s">
        <v>8171</v>
      </c>
      <c r="Q4034" s="8">
        <v>301000</v>
      </c>
      <c r="R4034">
        <v>9</v>
      </c>
      <c r="S4034" s="8">
        <f>Table3[[#This Row],[Harga]]*Table3[[#This Row],[Quantity]]</f>
        <v>2709000</v>
      </c>
      <c r="T4034">
        <v>0</v>
      </c>
      <c r="U4034" s="8">
        <f>Table3[[#This Row],[Discount]]*Table3[[#This Row],[Revenue]]</f>
        <v>0</v>
      </c>
      <c r="V4034" s="8">
        <f>Table3[[#This Row],[Revenue]]-Table3[[#This Row],[Total Discount]]</f>
        <v>2709000</v>
      </c>
    </row>
    <row r="4035" spans="1:22" x14ac:dyDescent="0.35">
      <c r="A4035">
        <v>4031</v>
      </c>
      <c r="B4035" t="s">
        <v>8172</v>
      </c>
      <c r="C4035" s="5">
        <v>42569</v>
      </c>
      <c r="D4035" s="6">
        <v>2016</v>
      </c>
      <c r="E4035" s="5" t="s">
        <v>104</v>
      </c>
      <c r="F4035" s="7">
        <v>18</v>
      </c>
      <c r="G4035" t="s">
        <v>116</v>
      </c>
      <c r="H4035" t="s">
        <v>139</v>
      </c>
      <c r="I4035" t="s">
        <v>385</v>
      </c>
      <c r="J4035" t="s">
        <v>75</v>
      </c>
      <c r="K4035" t="s">
        <v>69</v>
      </c>
      <c r="L4035">
        <v>19140</v>
      </c>
      <c r="M4035" t="s">
        <v>1943</v>
      </c>
      <c r="N4035" t="s">
        <v>40</v>
      </c>
      <c r="O4035" t="s">
        <v>96</v>
      </c>
      <c r="P4035" t="s">
        <v>1944</v>
      </c>
      <c r="Q4035" s="8">
        <v>8000</v>
      </c>
      <c r="R4035">
        <v>8</v>
      </c>
      <c r="S4035" s="8">
        <f>Table3[[#This Row],[Harga]]*Table3[[#This Row],[Quantity]]</f>
        <v>64000</v>
      </c>
      <c r="T4035">
        <v>0.2</v>
      </c>
      <c r="U4035" s="8">
        <f>Table3[[#This Row],[Discount]]*Table3[[#This Row],[Revenue]]</f>
        <v>12800</v>
      </c>
      <c r="V4035" s="8">
        <f>Table3[[#This Row],[Revenue]]-Table3[[#This Row],[Total Discount]]</f>
        <v>51200</v>
      </c>
    </row>
    <row r="4036" spans="1:22" x14ac:dyDescent="0.35">
      <c r="A4036">
        <v>4032</v>
      </c>
      <c r="B4036" t="s">
        <v>8173</v>
      </c>
      <c r="C4036" s="5">
        <v>42405</v>
      </c>
      <c r="D4036" s="6">
        <v>2016</v>
      </c>
      <c r="E4036" s="5" t="s">
        <v>344</v>
      </c>
      <c r="F4036" s="7">
        <v>5</v>
      </c>
      <c r="G4036" t="s">
        <v>35</v>
      </c>
      <c r="H4036" t="s">
        <v>25</v>
      </c>
      <c r="I4036" t="s">
        <v>3658</v>
      </c>
      <c r="J4036" t="s">
        <v>27</v>
      </c>
      <c r="K4036" t="s">
        <v>213</v>
      </c>
      <c r="L4036">
        <v>92037</v>
      </c>
      <c r="M4036" t="s">
        <v>1357</v>
      </c>
      <c r="N4036" t="s">
        <v>40</v>
      </c>
      <c r="O4036" t="s">
        <v>41</v>
      </c>
      <c r="P4036" t="s">
        <v>1358</v>
      </c>
      <c r="Q4036" s="8">
        <v>12000</v>
      </c>
      <c r="R4036">
        <v>3</v>
      </c>
      <c r="S4036" s="8">
        <f>Table3[[#This Row],[Harga]]*Table3[[#This Row],[Quantity]]</f>
        <v>36000</v>
      </c>
      <c r="T4036">
        <v>0</v>
      </c>
      <c r="U4036" s="8">
        <f>Table3[[#This Row],[Discount]]*Table3[[#This Row],[Revenue]]</f>
        <v>0</v>
      </c>
      <c r="V4036" s="8">
        <f>Table3[[#This Row],[Revenue]]-Table3[[#This Row],[Total Discount]]</f>
        <v>36000</v>
      </c>
    </row>
    <row r="4037" spans="1:22" x14ac:dyDescent="0.35">
      <c r="A4037">
        <v>4033</v>
      </c>
      <c r="B4037" t="s">
        <v>8174</v>
      </c>
      <c r="C4037" s="5">
        <v>41810</v>
      </c>
      <c r="D4037" s="6">
        <v>2014</v>
      </c>
      <c r="E4037" s="5" t="s">
        <v>34</v>
      </c>
      <c r="F4037" s="7">
        <v>20</v>
      </c>
      <c r="G4037" t="s">
        <v>51</v>
      </c>
      <c r="H4037" t="s">
        <v>25</v>
      </c>
      <c r="I4037" t="s">
        <v>2462</v>
      </c>
      <c r="J4037" t="s">
        <v>27</v>
      </c>
      <c r="K4037" t="s">
        <v>213</v>
      </c>
      <c r="L4037">
        <v>73505</v>
      </c>
      <c r="M4037" t="s">
        <v>5743</v>
      </c>
      <c r="N4037" t="s">
        <v>40</v>
      </c>
      <c r="O4037" t="s">
        <v>78</v>
      </c>
      <c r="P4037" t="s">
        <v>5744</v>
      </c>
      <c r="Q4037" s="8">
        <v>284000</v>
      </c>
      <c r="R4037">
        <v>6</v>
      </c>
      <c r="S4037" s="8">
        <f>Table3[[#This Row],[Harga]]*Table3[[#This Row],[Quantity]]</f>
        <v>1704000</v>
      </c>
      <c r="T4037">
        <v>0</v>
      </c>
      <c r="U4037" s="8">
        <f>Table3[[#This Row],[Discount]]*Table3[[#This Row],[Revenue]]</f>
        <v>0</v>
      </c>
      <c r="V4037" s="8">
        <f>Table3[[#This Row],[Revenue]]-Table3[[#This Row],[Total Discount]]</f>
        <v>1704000</v>
      </c>
    </row>
    <row r="4038" spans="1:22" x14ac:dyDescent="0.35">
      <c r="A4038">
        <v>4034</v>
      </c>
      <c r="B4038" t="s">
        <v>8175</v>
      </c>
      <c r="C4038" s="5">
        <v>42895</v>
      </c>
      <c r="D4038" s="6">
        <v>2017</v>
      </c>
      <c r="E4038" s="5" t="s">
        <v>34</v>
      </c>
      <c r="F4038" s="7">
        <v>9</v>
      </c>
      <c r="G4038" t="s">
        <v>51</v>
      </c>
      <c r="H4038" t="s">
        <v>25</v>
      </c>
      <c r="I4038" t="s">
        <v>793</v>
      </c>
      <c r="J4038" t="s">
        <v>27</v>
      </c>
      <c r="K4038" t="s">
        <v>89</v>
      </c>
      <c r="L4038">
        <v>24153</v>
      </c>
      <c r="M4038" t="s">
        <v>128</v>
      </c>
      <c r="N4038" t="s">
        <v>40</v>
      </c>
      <c r="O4038" t="s">
        <v>63</v>
      </c>
      <c r="P4038" t="s">
        <v>129</v>
      </c>
      <c r="Q4038" s="8">
        <v>30000</v>
      </c>
      <c r="R4038">
        <v>4</v>
      </c>
      <c r="S4038" s="8">
        <f>Table3[[#This Row],[Harga]]*Table3[[#This Row],[Quantity]]</f>
        <v>120000</v>
      </c>
      <c r="T4038">
        <v>0</v>
      </c>
      <c r="U4038" s="8">
        <f>Table3[[#This Row],[Discount]]*Table3[[#This Row],[Revenue]]</f>
        <v>0</v>
      </c>
      <c r="V4038" s="8">
        <f>Table3[[#This Row],[Revenue]]-Table3[[#This Row],[Total Discount]]</f>
        <v>120000</v>
      </c>
    </row>
    <row r="4039" spans="1:22" x14ac:dyDescent="0.35">
      <c r="A4039">
        <v>4035</v>
      </c>
      <c r="B4039" t="s">
        <v>8176</v>
      </c>
      <c r="C4039" s="5">
        <v>42731</v>
      </c>
      <c r="D4039" s="6">
        <v>2016</v>
      </c>
      <c r="E4039" s="5" t="s">
        <v>66</v>
      </c>
      <c r="F4039" s="7">
        <v>27</v>
      </c>
      <c r="G4039" t="s">
        <v>35</v>
      </c>
      <c r="H4039" t="s">
        <v>139</v>
      </c>
      <c r="I4039" t="s">
        <v>4248</v>
      </c>
      <c r="J4039" t="s">
        <v>75</v>
      </c>
      <c r="K4039" t="s">
        <v>369</v>
      </c>
      <c r="L4039">
        <v>92704</v>
      </c>
      <c r="M4039" t="s">
        <v>1736</v>
      </c>
      <c r="N4039" t="s">
        <v>40</v>
      </c>
      <c r="O4039" t="s">
        <v>41</v>
      </c>
      <c r="P4039" t="s">
        <v>1737</v>
      </c>
      <c r="Q4039" s="8">
        <v>5000</v>
      </c>
      <c r="R4039">
        <v>7</v>
      </c>
      <c r="S4039" s="8">
        <f>Table3[[#This Row],[Harga]]*Table3[[#This Row],[Quantity]]</f>
        <v>35000</v>
      </c>
      <c r="T4039">
        <v>0</v>
      </c>
      <c r="U4039" s="8">
        <f>Table3[[#This Row],[Discount]]*Table3[[#This Row],[Revenue]]</f>
        <v>0</v>
      </c>
      <c r="V4039" s="8">
        <f>Table3[[#This Row],[Revenue]]-Table3[[#This Row],[Total Discount]]</f>
        <v>35000</v>
      </c>
    </row>
    <row r="4040" spans="1:22" x14ac:dyDescent="0.35">
      <c r="A4040">
        <v>4036</v>
      </c>
      <c r="B4040" t="s">
        <v>8177</v>
      </c>
      <c r="C4040" s="5">
        <v>41665</v>
      </c>
      <c r="D4040" s="6">
        <v>2014</v>
      </c>
      <c r="E4040" s="5" t="s">
        <v>115</v>
      </c>
      <c r="F4040" s="7">
        <v>26</v>
      </c>
      <c r="G4040" t="s">
        <v>24</v>
      </c>
      <c r="H4040" t="s">
        <v>25</v>
      </c>
      <c r="I4040" t="s">
        <v>4115</v>
      </c>
      <c r="J4040" t="s">
        <v>37</v>
      </c>
      <c r="K4040" t="s">
        <v>151</v>
      </c>
      <c r="L4040">
        <v>57701</v>
      </c>
      <c r="M4040" t="s">
        <v>6908</v>
      </c>
      <c r="N4040" t="s">
        <v>40</v>
      </c>
      <c r="O4040" t="s">
        <v>71</v>
      </c>
      <c r="P4040" t="s">
        <v>6909</v>
      </c>
      <c r="Q4040" s="8">
        <v>27000</v>
      </c>
      <c r="R4040">
        <v>2</v>
      </c>
      <c r="S4040" s="8">
        <f>Table3[[#This Row],[Harga]]*Table3[[#This Row],[Quantity]]</f>
        <v>54000</v>
      </c>
      <c r="T4040">
        <v>0</v>
      </c>
      <c r="U4040" s="8">
        <f>Table3[[#This Row],[Discount]]*Table3[[#This Row],[Revenue]]</f>
        <v>0</v>
      </c>
      <c r="V4040" s="8">
        <f>Table3[[#This Row],[Revenue]]-Table3[[#This Row],[Total Discount]]</f>
        <v>54000</v>
      </c>
    </row>
    <row r="4041" spans="1:22" x14ac:dyDescent="0.35">
      <c r="A4041">
        <v>4037</v>
      </c>
      <c r="B4041" t="s">
        <v>8178</v>
      </c>
      <c r="C4041" s="5">
        <v>42817</v>
      </c>
      <c r="D4041" s="6">
        <v>2017</v>
      </c>
      <c r="E4041" s="5" t="s">
        <v>159</v>
      </c>
      <c r="F4041" s="7">
        <v>23</v>
      </c>
      <c r="G4041" t="s">
        <v>51</v>
      </c>
      <c r="H4041" t="s">
        <v>139</v>
      </c>
      <c r="I4041" t="s">
        <v>881</v>
      </c>
      <c r="J4041" t="s">
        <v>27</v>
      </c>
      <c r="K4041" t="s">
        <v>248</v>
      </c>
      <c r="L4041">
        <v>98115</v>
      </c>
      <c r="M4041" t="s">
        <v>3986</v>
      </c>
      <c r="N4041" t="s">
        <v>40</v>
      </c>
      <c r="O4041" t="s">
        <v>84</v>
      </c>
      <c r="P4041" t="s">
        <v>3987</v>
      </c>
      <c r="Q4041" s="8">
        <v>82000</v>
      </c>
      <c r="R4041">
        <v>2</v>
      </c>
      <c r="S4041" s="8">
        <f>Table3[[#This Row],[Harga]]*Table3[[#This Row],[Quantity]]</f>
        <v>164000</v>
      </c>
      <c r="T4041">
        <v>0</v>
      </c>
      <c r="U4041" s="8">
        <f>Table3[[#This Row],[Discount]]*Table3[[#This Row],[Revenue]]</f>
        <v>0</v>
      </c>
      <c r="V4041" s="8">
        <f>Table3[[#This Row],[Revenue]]-Table3[[#This Row],[Total Discount]]</f>
        <v>164000</v>
      </c>
    </row>
    <row r="4042" spans="1:22" x14ac:dyDescent="0.35">
      <c r="A4042">
        <v>4038</v>
      </c>
      <c r="B4042" t="s">
        <v>8179</v>
      </c>
      <c r="C4042" s="5">
        <v>42814</v>
      </c>
      <c r="D4042" s="6">
        <v>2017</v>
      </c>
      <c r="E4042" s="5" t="s">
        <v>159</v>
      </c>
      <c r="F4042" s="7">
        <v>20</v>
      </c>
      <c r="G4042" t="s">
        <v>24</v>
      </c>
      <c r="H4042" t="s">
        <v>139</v>
      </c>
      <c r="I4042" t="s">
        <v>5489</v>
      </c>
      <c r="J4042" t="s">
        <v>27</v>
      </c>
      <c r="K4042" t="s">
        <v>500</v>
      </c>
      <c r="L4042">
        <v>6457</v>
      </c>
      <c r="M4042" t="s">
        <v>3641</v>
      </c>
      <c r="N4042" t="s">
        <v>135</v>
      </c>
      <c r="O4042" t="s">
        <v>162</v>
      </c>
      <c r="P4042" t="s">
        <v>3642</v>
      </c>
      <c r="Q4042" s="8">
        <v>595000</v>
      </c>
      <c r="R4042">
        <v>2</v>
      </c>
      <c r="S4042" s="8">
        <f>Table3[[#This Row],[Harga]]*Table3[[#This Row],[Quantity]]</f>
        <v>1190000</v>
      </c>
      <c r="T4042">
        <v>0</v>
      </c>
      <c r="U4042" s="8">
        <f>Table3[[#This Row],[Discount]]*Table3[[#This Row],[Revenue]]</f>
        <v>0</v>
      </c>
      <c r="V4042" s="8">
        <f>Table3[[#This Row],[Revenue]]-Table3[[#This Row],[Total Discount]]</f>
        <v>1190000</v>
      </c>
    </row>
    <row r="4043" spans="1:22" x14ac:dyDescent="0.35">
      <c r="A4043">
        <v>4039</v>
      </c>
      <c r="B4043" t="s">
        <v>8180</v>
      </c>
      <c r="C4043" s="5">
        <v>42647</v>
      </c>
      <c r="D4043" s="6">
        <v>2016</v>
      </c>
      <c r="E4043" s="5" t="s">
        <v>44</v>
      </c>
      <c r="F4043" s="7">
        <v>4</v>
      </c>
      <c r="G4043" t="s">
        <v>35</v>
      </c>
      <c r="H4043" t="s">
        <v>25</v>
      </c>
      <c r="I4043" t="s">
        <v>1121</v>
      </c>
      <c r="J4043" t="s">
        <v>27</v>
      </c>
      <c r="K4043" t="s">
        <v>118</v>
      </c>
      <c r="L4043">
        <v>21215</v>
      </c>
      <c r="M4043" t="s">
        <v>2331</v>
      </c>
      <c r="N4043" t="s">
        <v>30</v>
      </c>
      <c r="O4043" t="s">
        <v>48</v>
      </c>
      <c r="P4043" t="s">
        <v>2332</v>
      </c>
      <c r="Q4043" s="8">
        <v>206000</v>
      </c>
      <c r="R4043">
        <v>2</v>
      </c>
      <c r="S4043" s="8">
        <f>Table3[[#This Row],[Harga]]*Table3[[#This Row],[Quantity]]</f>
        <v>412000</v>
      </c>
      <c r="T4043">
        <v>0.3</v>
      </c>
      <c r="U4043" s="8">
        <f>Table3[[#This Row],[Discount]]*Table3[[#This Row],[Revenue]]</f>
        <v>123600</v>
      </c>
      <c r="V4043" s="8">
        <f>Table3[[#This Row],[Revenue]]-Table3[[#This Row],[Total Discount]]</f>
        <v>288400</v>
      </c>
    </row>
    <row r="4044" spans="1:22" x14ac:dyDescent="0.35">
      <c r="A4044">
        <v>4040</v>
      </c>
      <c r="B4044" t="s">
        <v>8181</v>
      </c>
      <c r="C4044" s="5">
        <v>42692</v>
      </c>
      <c r="D4044" s="6">
        <v>2016</v>
      </c>
      <c r="E4044" s="5" t="s">
        <v>23</v>
      </c>
      <c r="F4044" s="7">
        <v>18</v>
      </c>
      <c r="G4044" t="s">
        <v>67</v>
      </c>
      <c r="H4044" t="s">
        <v>139</v>
      </c>
      <c r="I4044" t="s">
        <v>1495</v>
      </c>
      <c r="J4044" t="s">
        <v>27</v>
      </c>
      <c r="K4044" t="s">
        <v>354</v>
      </c>
      <c r="L4044">
        <v>92105</v>
      </c>
      <c r="M4044" t="s">
        <v>3641</v>
      </c>
      <c r="N4044" t="s">
        <v>135</v>
      </c>
      <c r="O4044" t="s">
        <v>162</v>
      </c>
      <c r="P4044" t="s">
        <v>3642</v>
      </c>
      <c r="Q4044" s="8">
        <v>595000</v>
      </c>
      <c r="R4044">
        <v>5</v>
      </c>
      <c r="S4044" s="8">
        <f>Table3[[#This Row],[Harga]]*Table3[[#This Row],[Quantity]]</f>
        <v>2975000</v>
      </c>
      <c r="T4044">
        <v>0</v>
      </c>
      <c r="U4044" s="8">
        <f>Table3[[#This Row],[Discount]]*Table3[[#This Row],[Revenue]]</f>
        <v>0</v>
      </c>
      <c r="V4044" s="8">
        <f>Table3[[#This Row],[Revenue]]-Table3[[#This Row],[Total Discount]]</f>
        <v>2975000</v>
      </c>
    </row>
    <row r="4045" spans="1:22" x14ac:dyDescent="0.35">
      <c r="A4045">
        <v>4041</v>
      </c>
      <c r="B4045" t="s">
        <v>8182</v>
      </c>
      <c r="C4045" s="5">
        <v>43095</v>
      </c>
      <c r="D4045" s="6">
        <v>2017</v>
      </c>
      <c r="E4045" s="5" t="s">
        <v>66</v>
      </c>
      <c r="F4045" s="7">
        <v>26</v>
      </c>
      <c r="G4045" t="s">
        <v>67</v>
      </c>
      <c r="H4045" t="s">
        <v>25</v>
      </c>
      <c r="I4045" t="s">
        <v>1011</v>
      </c>
      <c r="J4045" t="s">
        <v>37</v>
      </c>
      <c r="K4045" t="s">
        <v>100</v>
      </c>
      <c r="L4045">
        <v>79762</v>
      </c>
      <c r="M4045" t="s">
        <v>3440</v>
      </c>
      <c r="N4045" t="s">
        <v>40</v>
      </c>
      <c r="O4045" t="s">
        <v>63</v>
      </c>
      <c r="P4045" t="s">
        <v>3441</v>
      </c>
      <c r="Q4045" s="8">
        <v>14000</v>
      </c>
      <c r="R4045">
        <v>3</v>
      </c>
      <c r="S4045" s="8">
        <f>Table3[[#This Row],[Harga]]*Table3[[#This Row],[Quantity]]</f>
        <v>42000</v>
      </c>
      <c r="T4045">
        <v>0.2</v>
      </c>
      <c r="U4045" s="8">
        <f>Table3[[#This Row],[Discount]]*Table3[[#This Row],[Revenue]]</f>
        <v>8400</v>
      </c>
      <c r="V4045" s="8">
        <f>Table3[[#This Row],[Revenue]]-Table3[[#This Row],[Total Discount]]</f>
        <v>33600</v>
      </c>
    </row>
    <row r="4046" spans="1:22" x14ac:dyDescent="0.35">
      <c r="A4046">
        <v>4042</v>
      </c>
      <c r="B4046" t="s">
        <v>8183</v>
      </c>
      <c r="C4046" s="5">
        <v>42438</v>
      </c>
      <c r="D4046" s="6">
        <v>2016</v>
      </c>
      <c r="E4046" s="5" t="s">
        <v>159</v>
      </c>
      <c r="F4046" s="7">
        <v>9</v>
      </c>
      <c r="G4046" t="s">
        <v>35</v>
      </c>
      <c r="H4046" t="s">
        <v>25</v>
      </c>
      <c r="I4046" t="s">
        <v>282</v>
      </c>
      <c r="J4046" t="s">
        <v>75</v>
      </c>
      <c r="K4046" t="s">
        <v>193</v>
      </c>
      <c r="L4046">
        <v>6460</v>
      </c>
      <c r="M4046" t="s">
        <v>575</v>
      </c>
      <c r="N4046" t="s">
        <v>135</v>
      </c>
      <c r="O4046" t="s">
        <v>162</v>
      </c>
      <c r="P4046" t="s">
        <v>576</v>
      </c>
      <c r="Q4046" s="8">
        <v>80000</v>
      </c>
      <c r="R4046">
        <v>5</v>
      </c>
      <c r="S4046" s="8">
        <f>Table3[[#This Row],[Harga]]*Table3[[#This Row],[Quantity]]</f>
        <v>400000</v>
      </c>
      <c r="T4046">
        <v>0</v>
      </c>
      <c r="U4046" s="8">
        <f>Table3[[#This Row],[Discount]]*Table3[[#This Row],[Revenue]]</f>
        <v>0</v>
      </c>
      <c r="V4046" s="8">
        <f>Table3[[#This Row],[Revenue]]-Table3[[#This Row],[Total Discount]]</f>
        <v>400000</v>
      </c>
    </row>
    <row r="4047" spans="1:22" x14ac:dyDescent="0.35">
      <c r="A4047">
        <v>4043</v>
      </c>
      <c r="B4047" t="s">
        <v>8184</v>
      </c>
      <c r="C4047" s="5">
        <v>42416</v>
      </c>
      <c r="D4047" s="6">
        <v>2016</v>
      </c>
      <c r="E4047" s="5" t="s">
        <v>344</v>
      </c>
      <c r="F4047" s="7">
        <v>16</v>
      </c>
      <c r="G4047" t="s">
        <v>51</v>
      </c>
      <c r="H4047" t="s">
        <v>25</v>
      </c>
      <c r="I4047" t="s">
        <v>2476</v>
      </c>
      <c r="J4047" t="s">
        <v>27</v>
      </c>
      <c r="K4047" t="s">
        <v>46</v>
      </c>
      <c r="L4047">
        <v>7109</v>
      </c>
      <c r="M4047" t="s">
        <v>6626</v>
      </c>
      <c r="N4047" t="s">
        <v>30</v>
      </c>
      <c r="O4047" t="s">
        <v>108</v>
      </c>
      <c r="P4047" t="s">
        <v>6627</v>
      </c>
      <c r="Q4047" s="8">
        <v>639000</v>
      </c>
      <c r="R4047">
        <v>2</v>
      </c>
      <c r="S4047" s="8">
        <f>Table3[[#This Row],[Harga]]*Table3[[#This Row],[Quantity]]</f>
        <v>1278000</v>
      </c>
      <c r="T4047">
        <v>0</v>
      </c>
      <c r="U4047" s="8">
        <f>Table3[[#This Row],[Discount]]*Table3[[#This Row],[Revenue]]</f>
        <v>0</v>
      </c>
      <c r="V4047" s="8">
        <f>Table3[[#This Row],[Revenue]]-Table3[[#This Row],[Total Discount]]</f>
        <v>1278000</v>
      </c>
    </row>
    <row r="4048" spans="1:22" x14ac:dyDescent="0.35">
      <c r="A4048">
        <v>4044</v>
      </c>
      <c r="B4048" t="s">
        <v>8185</v>
      </c>
      <c r="C4048" s="5">
        <v>42275</v>
      </c>
      <c r="D4048" s="6">
        <v>2015</v>
      </c>
      <c r="E4048" s="5" t="s">
        <v>111</v>
      </c>
      <c r="F4048" s="7">
        <v>28</v>
      </c>
      <c r="G4048" t="s">
        <v>67</v>
      </c>
      <c r="H4048" t="s">
        <v>25</v>
      </c>
      <c r="I4048" t="s">
        <v>1839</v>
      </c>
      <c r="J4048" t="s">
        <v>27</v>
      </c>
      <c r="K4048" t="s">
        <v>248</v>
      </c>
      <c r="L4048">
        <v>10035</v>
      </c>
      <c r="M4048" t="s">
        <v>3684</v>
      </c>
      <c r="N4048" t="s">
        <v>40</v>
      </c>
      <c r="O4048" t="s">
        <v>78</v>
      </c>
      <c r="P4048" t="s">
        <v>3685</v>
      </c>
      <c r="Q4048" s="8">
        <v>98000</v>
      </c>
      <c r="R4048">
        <v>6</v>
      </c>
      <c r="S4048" s="8">
        <f>Table3[[#This Row],[Harga]]*Table3[[#This Row],[Quantity]]</f>
        <v>588000</v>
      </c>
      <c r="T4048">
        <v>0</v>
      </c>
      <c r="U4048" s="8">
        <f>Table3[[#This Row],[Discount]]*Table3[[#This Row],[Revenue]]</f>
        <v>0</v>
      </c>
      <c r="V4048" s="8">
        <f>Table3[[#This Row],[Revenue]]-Table3[[#This Row],[Total Discount]]</f>
        <v>588000</v>
      </c>
    </row>
    <row r="4049" spans="1:22" x14ac:dyDescent="0.35">
      <c r="A4049">
        <v>4045</v>
      </c>
      <c r="B4049" t="s">
        <v>8186</v>
      </c>
      <c r="C4049" s="5">
        <v>42310</v>
      </c>
      <c r="D4049" s="6">
        <v>2015</v>
      </c>
      <c r="E4049" s="5" t="s">
        <v>23</v>
      </c>
      <c r="F4049" s="7">
        <v>2</v>
      </c>
      <c r="G4049" t="s">
        <v>67</v>
      </c>
      <c r="H4049" t="s">
        <v>25</v>
      </c>
      <c r="I4049" t="s">
        <v>1431</v>
      </c>
      <c r="J4049" t="s">
        <v>27</v>
      </c>
      <c r="K4049" t="s">
        <v>89</v>
      </c>
      <c r="L4049">
        <v>92105</v>
      </c>
      <c r="M4049" t="s">
        <v>3800</v>
      </c>
      <c r="N4049" t="s">
        <v>30</v>
      </c>
      <c r="O4049" t="s">
        <v>55</v>
      </c>
      <c r="P4049" t="s">
        <v>3801</v>
      </c>
      <c r="Q4049" s="8">
        <v>52000</v>
      </c>
      <c r="R4049">
        <v>6</v>
      </c>
      <c r="S4049" s="8">
        <f>Table3[[#This Row],[Harga]]*Table3[[#This Row],[Quantity]]</f>
        <v>312000</v>
      </c>
      <c r="T4049">
        <v>0</v>
      </c>
      <c r="U4049" s="8">
        <f>Table3[[#This Row],[Discount]]*Table3[[#This Row],[Revenue]]</f>
        <v>0</v>
      </c>
      <c r="V4049" s="8">
        <f>Table3[[#This Row],[Revenue]]-Table3[[#This Row],[Total Discount]]</f>
        <v>312000</v>
      </c>
    </row>
    <row r="4050" spans="1:22" x14ac:dyDescent="0.35">
      <c r="A4050">
        <v>4046</v>
      </c>
      <c r="B4050" t="s">
        <v>8187</v>
      </c>
      <c r="C4050" s="5">
        <v>42582</v>
      </c>
      <c r="D4050" s="6">
        <v>2016</v>
      </c>
      <c r="E4050" s="5" t="s">
        <v>104</v>
      </c>
      <c r="F4050" s="7">
        <v>31</v>
      </c>
      <c r="G4050" t="s">
        <v>51</v>
      </c>
      <c r="H4050" t="s">
        <v>25</v>
      </c>
      <c r="I4050" t="s">
        <v>4705</v>
      </c>
      <c r="J4050" t="s">
        <v>37</v>
      </c>
      <c r="K4050" t="s">
        <v>651</v>
      </c>
      <c r="L4050">
        <v>94122</v>
      </c>
      <c r="M4050" t="s">
        <v>1293</v>
      </c>
      <c r="N4050" t="s">
        <v>30</v>
      </c>
      <c r="O4050" t="s">
        <v>48</v>
      </c>
      <c r="P4050" t="s">
        <v>1294</v>
      </c>
      <c r="Q4050" s="8">
        <v>370000</v>
      </c>
      <c r="R4050">
        <v>7</v>
      </c>
      <c r="S4050" s="8">
        <f>Table3[[#This Row],[Harga]]*Table3[[#This Row],[Quantity]]</f>
        <v>2590000</v>
      </c>
      <c r="T4050">
        <v>0.2</v>
      </c>
      <c r="U4050" s="8">
        <f>Table3[[#This Row],[Discount]]*Table3[[#This Row],[Revenue]]</f>
        <v>518000</v>
      </c>
      <c r="V4050" s="8">
        <f>Table3[[#This Row],[Revenue]]-Table3[[#This Row],[Total Discount]]</f>
        <v>2072000</v>
      </c>
    </row>
    <row r="4051" spans="1:22" x14ac:dyDescent="0.35">
      <c r="A4051">
        <v>4047</v>
      </c>
      <c r="B4051" t="s">
        <v>8188</v>
      </c>
      <c r="C4051" s="5">
        <v>43045</v>
      </c>
      <c r="D4051" s="6">
        <v>2017</v>
      </c>
      <c r="E4051" s="5" t="s">
        <v>23</v>
      </c>
      <c r="F4051" s="7">
        <v>6</v>
      </c>
      <c r="G4051" t="s">
        <v>35</v>
      </c>
      <c r="H4051" t="s">
        <v>25</v>
      </c>
      <c r="I4051" t="s">
        <v>708</v>
      </c>
      <c r="J4051" t="s">
        <v>75</v>
      </c>
      <c r="K4051" t="s">
        <v>500</v>
      </c>
      <c r="L4051">
        <v>98105</v>
      </c>
      <c r="M4051" t="s">
        <v>2965</v>
      </c>
      <c r="N4051" t="s">
        <v>30</v>
      </c>
      <c r="O4051" t="s">
        <v>48</v>
      </c>
      <c r="P4051" t="s">
        <v>2966</v>
      </c>
      <c r="Q4051" s="8">
        <v>728000</v>
      </c>
      <c r="R4051">
        <v>7</v>
      </c>
      <c r="S4051" s="8">
        <f>Table3[[#This Row],[Harga]]*Table3[[#This Row],[Quantity]]</f>
        <v>5096000</v>
      </c>
      <c r="T4051">
        <v>0</v>
      </c>
      <c r="U4051" s="8">
        <f>Table3[[#This Row],[Discount]]*Table3[[#This Row],[Revenue]]</f>
        <v>0</v>
      </c>
      <c r="V4051" s="8">
        <f>Table3[[#This Row],[Revenue]]-Table3[[#This Row],[Total Discount]]</f>
        <v>5096000</v>
      </c>
    </row>
    <row r="4052" spans="1:22" x14ac:dyDescent="0.35">
      <c r="A4052">
        <v>4048</v>
      </c>
      <c r="B4052" t="s">
        <v>8189</v>
      </c>
      <c r="C4052" s="5">
        <v>42414</v>
      </c>
      <c r="D4052" s="6">
        <v>2016</v>
      </c>
      <c r="E4052" s="5" t="s">
        <v>344</v>
      </c>
      <c r="F4052" s="7">
        <v>14</v>
      </c>
      <c r="G4052" t="s">
        <v>67</v>
      </c>
      <c r="H4052" t="s">
        <v>139</v>
      </c>
      <c r="I4052" t="s">
        <v>1178</v>
      </c>
      <c r="J4052" t="s">
        <v>27</v>
      </c>
      <c r="K4052" t="s">
        <v>89</v>
      </c>
      <c r="L4052">
        <v>39212</v>
      </c>
      <c r="M4052" t="s">
        <v>2335</v>
      </c>
      <c r="N4052" t="s">
        <v>40</v>
      </c>
      <c r="O4052" t="s">
        <v>96</v>
      </c>
      <c r="P4052" t="s">
        <v>2336</v>
      </c>
      <c r="Q4052" s="8">
        <v>76000</v>
      </c>
      <c r="R4052">
        <v>7</v>
      </c>
      <c r="S4052" s="8">
        <f>Table3[[#This Row],[Harga]]*Table3[[#This Row],[Quantity]]</f>
        <v>532000</v>
      </c>
      <c r="T4052">
        <v>0</v>
      </c>
      <c r="U4052" s="8">
        <f>Table3[[#This Row],[Discount]]*Table3[[#This Row],[Revenue]]</f>
        <v>0</v>
      </c>
      <c r="V4052" s="8">
        <f>Table3[[#This Row],[Revenue]]-Table3[[#This Row],[Total Discount]]</f>
        <v>532000</v>
      </c>
    </row>
    <row r="4053" spans="1:22" x14ac:dyDescent="0.35">
      <c r="A4053">
        <v>4049</v>
      </c>
      <c r="B4053" t="s">
        <v>8190</v>
      </c>
      <c r="C4053" s="5">
        <v>41829</v>
      </c>
      <c r="D4053" s="6">
        <v>2014</v>
      </c>
      <c r="E4053" s="5" t="s">
        <v>104</v>
      </c>
      <c r="F4053" s="7">
        <v>9</v>
      </c>
      <c r="G4053" t="s">
        <v>35</v>
      </c>
      <c r="H4053" t="s">
        <v>25</v>
      </c>
      <c r="I4053" t="s">
        <v>4444</v>
      </c>
      <c r="J4053" t="s">
        <v>75</v>
      </c>
      <c r="K4053" t="s">
        <v>253</v>
      </c>
      <c r="L4053">
        <v>90049</v>
      </c>
      <c r="M4053" t="s">
        <v>3761</v>
      </c>
      <c r="N4053" t="s">
        <v>40</v>
      </c>
      <c r="O4053" t="s">
        <v>41</v>
      </c>
      <c r="P4053" t="s">
        <v>3762</v>
      </c>
      <c r="Q4053" s="8">
        <v>21000</v>
      </c>
      <c r="R4053">
        <v>1</v>
      </c>
      <c r="S4053" s="8">
        <f>Table3[[#This Row],[Harga]]*Table3[[#This Row],[Quantity]]</f>
        <v>21000</v>
      </c>
      <c r="T4053">
        <v>0</v>
      </c>
      <c r="U4053" s="8">
        <f>Table3[[#This Row],[Discount]]*Table3[[#This Row],[Revenue]]</f>
        <v>0</v>
      </c>
      <c r="V4053" s="8">
        <f>Table3[[#This Row],[Revenue]]-Table3[[#This Row],[Total Discount]]</f>
        <v>21000</v>
      </c>
    </row>
    <row r="4054" spans="1:22" x14ac:dyDescent="0.35">
      <c r="A4054">
        <v>4050</v>
      </c>
      <c r="B4054" t="s">
        <v>8191</v>
      </c>
      <c r="C4054" s="5">
        <v>42399</v>
      </c>
      <c r="D4054" s="6">
        <v>2016</v>
      </c>
      <c r="E4054" s="5" t="s">
        <v>115</v>
      </c>
      <c r="F4054" s="7">
        <v>30</v>
      </c>
      <c r="G4054" t="s">
        <v>67</v>
      </c>
      <c r="H4054" t="s">
        <v>139</v>
      </c>
      <c r="I4054" t="s">
        <v>8192</v>
      </c>
      <c r="J4054" t="s">
        <v>37</v>
      </c>
      <c r="K4054" t="s">
        <v>274</v>
      </c>
      <c r="L4054">
        <v>60623</v>
      </c>
      <c r="M4054" t="s">
        <v>1223</v>
      </c>
      <c r="N4054" t="s">
        <v>40</v>
      </c>
      <c r="O4054" t="s">
        <v>63</v>
      </c>
      <c r="P4054" t="s">
        <v>1224</v>
      </c>
      <c r="Q4054" s="8">
        <v>98000</v>
      </c>
      <c r="R4054">
        <v>4</v>
      </c>
      <c r="S4054" s="8">
        <f>Table3[[#This Row],[Harga]]*Table3[[#This Row],[Quantity]]</f>
        <v>392000</v>
      </c>
      <c r="T4054">
        <v>0.2</v>
      </c>
      <c r="U4054" s="8">
        <f>Table3[[#This Row],[Discount]]*Table3[[#This Row],[Revenue]]</f>
        <v>78400</v>
      </c>
      <c r="V4054" s="8">
        <f>Table3[[#This Row],[Revenue]]-Table3[[#This Row],[Total Discount]]</f>
        <v>313600</v>
      </c>
    </row>
    <row r="4055" spans="1:22" x14ac:dyDescent="0.35">
      <c r="A4055">
        <v>4051</v>
      </c>
      <c r="B4055" t="s">
        <v>8193</v>
      </c>
      <c r="C4055" s="5">
        <v>42635</v>
      </c>
      <c r="D4055" s="6">
        <v>2016</v>
      </c>
      <c r="E4055" s="5" t="s">
        <v>111</v>
      </c>
      <c r="F4055" s="7">
        <v>22</v>
      </c>
      <c r="G4055" t="s">
        <v>116</v>
      </c>
      <c r="H4055" t="s">
        <v>25</v>
      </c>
      <c r="I4055" t="s">
        <v>2295</v>
      </c>
      <c r="J4055" t="s">
        <v>75</v>
      </c>
      <c r="K4055" t="s">
        <v>113</v>
      </c>
      <c r="L4055">
        <v>10035</v>
      </c>
      <c r="M4055" t="s">
        <v>3727</v>
      </c>
      <c r="N4055" t="s">
        <v>40</v>
      </c>
      <c r="O4055" t="s">
        <v>84</v>
      </c>
      <c r="P4055" t="s">
        <v>3728</v>
      </c>
      <c r="Q4055" s="8">
        <v>65000</v>
      </c>
      <c r="R4055">
        <v>6</v>
      </c>
      <c r="S4055" s="8">
        <f>Table3[[#This Row],[Harga]]*Table3[[#This Row],[Quantity]]</f>
        <v>390000</v>
      </c>
      <c r="T4055">
        <v>0</v>
      </c>
      <c r="U4055" s="8">
        <f>Table3[[#This Row],[Discount]]*Table3[[#This Row],[Revenue]]</f>
        <v>0</v>
      </c>
      <c r="V4055" s="8">
        <f>Table3[[#This Row],[Revenue]]-Table3[[#This Row],[Total Discount]]</f>
        <v>390000</v>
      </c>
    </row>
    <row r="4056" spans="1:22" x14ac:dyDescent="0.35">
      <c r="A4056">
        <v>4052</v>
      </c>
      <c r="B4056" t="s">
        <v>8194</v>
      </c>
      <c r="C4056" s="5">
        <v>43091</v>
      </c>
      <c r="D4056" s="6">
        <v>2017</v>
      </c>
      <c r="E4056" s="5" t="s">
        <v>66</v>
      </c>
      <c r="F4056" s="7">
        <v>22</v>
      </c>
      <c r="G4056" t="s">
        <v>51</v>
      </c>
      <c r="H4056" t="s">
        <v>25</v>
      </c>
      <c r="I4056" t="s">
        <v>2258</v>
      </c>
      <c r="J4056" t="s">
        <v>27</v>
      </c>
      <c r="K4056" t="s">
        <v>133</v>
      </c>
      <c r="L4056">
        <v>90008</v>
      </c>
      <c r="M4056" t="s">
        <v>4612</v>
      </c>
      <c r="N4056" t="s">
        <v>135</v>
      </c>
      <c r="O4056" t="s">
        <v>162</v>
      </c>
      <c r="P4056" t="s">
        <v>4613</v>
      </c>
      <c r="Q4056" s="8">
        <v>228000</v>
      </c>
      <c r="R4056">
        <v>5</v>
      </c>
      <c r="S4056" s="8">
        <f>Table3[[#This Row],[Harga]]*Table3[[#This Row],[Quantity]]</f>
        <v>1140000</v>
      </c>
      <c r="T4056">
        <v>0</v>
      </c>
      <c r="U4056" s="8">
        <f>Table3[[#This Row],[Discount]]*Table3[[#This Row],[Revenue]]</f>
        <v>0</v>
      </c>
      <c r="V4056" s="8">
        <f>Table3[[#This Row],[Revenue]]-Table3[[#This Row],[Total Discount]]</f>
        <v>1140000</v>
      </c>
    </row>
    <row r="4057" spans="1:22" x14ac:dyDescent="0.35">
      <c r="A4057">
        <v>4053</v>
      </c>
      <c r="B4057" t="s">
        <v>8195</v>
      </c>
      <c r="C4057" s="5">
        <v>42615</v>
      </c>
      <c r="D4057" s="6">
        <v>2016</v>
      </c>
      <c r="E4057" s="5" t="s">
        <v>111</v>
      </c>
      <c r="F4057" s="7">
        <v>2</v>
      </c>
      <c r="G4057" t="s">
        <v>67</v>
      </c>
      <c r="H4057" t="s">
        <v>59</v>
      </c>
      <c r="I4057" t="s">
        <v>3432</v>
      </c>
      <c r="J4057" t="s">
        <v>27</v>
      </c>
      <c r="K4057" t="s">
        <v>127</v>
      </c>
      <c r="L4057">
        <v>98198</v>
      </c>
      <c r="M4057" t="s">
        <v>1374</v>
      </c>
      <c r="N4057" t="s">
        <v>135</v>
      </c>
      <c r="O4057" t="s">
        <v>989</v>
      </c>
      <c r="P4057" t="s">
        <v>1375</v>
      </c>
      <c r="Q4057" s="8">
        <v>1200000</v>
      </c>
      <c r="R4057">
        <v>2</v>
      </c>
      <c r="S4057" s="8">
        <f>Table3[[#This Row],[Harga]]*Table3[[#This Row],[Quantity]]</f>
        <v>2400000</v>
      </c>
      <c r="T4057">
        <v>0</v>
      </c>
      <c r="U4057" s="8">
        <f>Table3[[#This Row],[Discount]]*Table3[[#This Row],[Revenue]]</f>
        <v>0</v>
      </c>
      <c r="V4057" s="8">
        <f>Table3[[#This Row],[Revenue]]-Table3[[#This Row],[Total Discount]]</f>
        <v>2400000</v>
      </c>
    </row>
    <row r="4058" spans="1:22" x14ac:dyDescent="0.35">
      <c r="A4058">
        <v>4054</v>
      </c>
      <c r="B4058" t="s">
        <v>8196</v>
      </c>
      <c r="C4058" s="5">
        <v>42218</v>
      </c>
      <c r="D4058" s="6">
        <v>2015</v>
      </c>
      <c r="E4058" s="5" t="s">
        <v>93</v>
      </c>
      <c r="F4058" s="7">
        <v>2</v>
      </c>
      <c r="G4058" t="s">
        <v>35</v>
      </c>
      <c r="H4058" t="s">
        <v>25</v>
      </c>
      <c r="I4058" t="s">
        <v>1034</v>
      </c>
      <c r="J4058" t="s">
        <v>27</v>
      </c>
      <c r="K4058" t="s">
        <v>141</v>
      </c>
      <c r="L4058">
        <v>97477</v>
      </c>
      <c r="M4058" t="s">
        <v>8197</v>
      </c>
      <c r="N4058" t="s">
        <v>30</v>
      </c>
      <c r="O4058" t="s">
        <v>48</v>
      </c>
      <c r="P4058" t="s">
        <v>8198</v>
      </c>
      <c r="Q4058" s="8">
        <v>278000</v>
      </c>
      <c r="R4058">
        <v>4</v>
      </c>
      <c r="S4058" s="8">
        <f>Table3[[#This Row],[Harga]]*Table3[[#This Row],[Quantity]]</f>
        <v>1112000</v>
      </c>
      <c r="T4058">
        <v>0.5</v>
      </c>
      <c r="U4058" s="8">
        <f>Table3[[#This Row],[Discount]]*Table3[[#This Row],[Revenue]]</f>
        <v>556000</v>
      </c>
      <c r="V4058" s="8">
        <f>Table3[[#This Row],[Revenue]]-Table3[[#This Row],[Total Discount]]</f>
        <v>556000</v>
      </c>
    </row>
    <row r="4059" spans="1:22" x14ac:dyDescent="0.35">
      <c r="A4059">
        <v>4055</v>
      </c>
      <c r="B4059" t="s">
        <v>8199</v>
      </c>
      <c r="C4059" s="5">
        <v>42329</v>
      </c>
      <c r="D4059" s="6">
        <v>2015</v>
      </c>
      <c r="E4059" s="5" t="s">
        <v>23</v>
      </c>
      <c r="F4059" s="7">
        <v>21</v>
      </c>
      <c r="G4059" t="s">
        <v>116</v>
      </c>
      <c r="H4059" t="s">
        <v>25</v>
      </c>
      <c r="I4059" t="s">
        <v>6009</v>
      </c>
      <c r="J4059" t="s">
        <v>27</v>
      </c>
      <c r="K4059" t="s">
        <v>274</v>
      </c>
      <c r="L4059">
        <v>19120</v>
      </c>
      <c r="M4059" t="s">
        <v>2321</v>
      </c>
      <c r="N4059" t="s">
        <v>30</v>
      </c>
      <c r="O4059" t="s">
        <v>48</v>
      </c>
      <c r="P4059" t="s">
        <v>2322</v>
      </c>
      <c r="Q4059" s="8">
        <v>653000</v>
      </c>
      <c r="R4059">
        <v>8</v>
      </c>
      <c r="S4059" s="8">
        <f>Table3[[#This Row],[Harga]]*Table3[[#This Row],[Quantity]]</f>
        <v>5224000</v>
      </c>
      <c r="T4059">
        <v>0.4</v>
      </c>
      <c r="U4059" s="8">
        <f>Table3[[#This Row],[Discount]]*Table3[[#This Row],[Revenue]]</f>
        <v>2089600</v>
      </c>
      <c r="V4059" s="8">
        <f>Table3[[#This Row],[Revenue]]-Table3[[#This Row],[Total Discount]]</f>
        <v>3134400</v>
      </c>
    </row>
    <row r="4060" spans="1:22" x14ac:dyDescent="0.35">
      <c r="A4060">
        <v>4056</v>
      </c>
      <c r="B4060" t="s">
        <v>8200</v>
      </c>
      <c r="C4060" s="5">
        <v>42873</v>
      </c>
      <c r="D4060" s="6">
        <v>2017</v>
      </c>
      <c r="E4060" s="5" t="s">
        <v>87</v>
      </c>
      <c r="F4060" s="7">
        <v>18</v>
      </c>
      <c r="G4060" t="s">
        <v>67</v>
      </c>
      <c r="H4060" t="s">
        <v>139</v>
      </c>
      <c r="I4060" t="s">
        <v>3539</v>
      </c>
      <c r="J4060" t="s">
        <v>37</v>
      </c>
      <c r="K4060" t="s">
        <v>274</v>
      </c>
      <c r="L4060">
        <v>60653</v>
      </c>
      <c r="M4060" t="s">
        <v>3309</v>
      </c>
      <c r="N4060" t="s">
        <v>30</v>
      </c>
      <c r="O4060" t="s">
        <v>55</v>
      </c>
      <c r="P4060" t="s">
        <v>3310</v>
      </c>
      <c r="Q4060" s="8">
        <v>23000</v>
      </c>
      <c r="R4060">
        <v>3</v>
      </c>
      <c r="S4060" s="8">
        <f>Table3[[#This Row],[Harga]]*Table3[[#This Row],[Quantity]]</f>
        <v>69000</v>
      </c>
      <c r="T4060">
        <v>0.6</v>
      </c>
      <c r="U4060" s="8">
        <f>Table3[[#This Row],[Discount]]*Table3[[#This Row],[Revenue]]</f>
        <v>41400</v>
      </c>
      <c r="V4060" s="8">
        <f>Table3[[#This Row],[Revenue]]-Table3[[#This Row],[Total Discount]]</f>
        <v>27600</v>
      </c>
    </row>
    <row r="4061" spans="1:22" x14ac:dyDescent="0.35">
      <c r="A4061">
        <v>4057</v>
      </c>
      <c r="B4061" t="s">
        <v>8201</v>
      </c>
      <c r="C4061" s="5">
        <v>42939</v>
      </c>
      <c r="D4061" s="6">
        <v>2017</v>
      </c>
      <c r="E4061" s="5" t="s">
        <v>104</v>
      </c>
      <c r="F4061" s="7">
        <v>23</v>
      </c>
      <c r="G4061" t="s">
        <v>51</v>
      </c>
      <c r="H4061" t="s">
        <v>139</v>
      </c>
      <c r="I4061" t="s">
        <v>970</v>
      </c>
      <c r="J4061" t="s">
        <v>37</v>
      </c>
      <c r="K4061" t="s">
        <v>283</v>
      </c>
      <c r="L4061">
        <v>60623</v>
      </c>
      <c r="M4061" t="s">
        <v>2282</v>
      </c>
      <c r="N4061" t="s">
        <v>40</v>
      </c>
      <c r="O4061" t="s">
        <v>63</v>
      </c>
      <c r="P4061" t="s">
        <v>2283</v>
      </c>
      <c r="Q4061" s="8">
        <v>80000</v>
      </c>
      <c r="R4061">
        <v>3</v>
      </c>
      <c r="S4061" s="8">
        <f>Table3[[#This Row],[Harga]]*Table3[[#This Row],[Quantity]]</f>
        <v>240000</v>
      </c>
      <c r="T4061">
        <v>0.2</v>
      </c>
      <c r="U4061" s="8">
        <f>Table3[[#This Row],[Discount]]*Table3[[#This Row],[Revenue]]</f>
        <v>48000</v>
      </c>
      <c r="V4061" s="8">
        <f>Table3[[#This Row],[Revenue]]-Table3[[#This Row],[Total Discount]]</f>
        <v>192000</v>
      </c>
    </row>
    <row r="4062" spans="1:22" x14ac:dyDescent="0.35">
      <c r="A4062">
        <v>4058</v>
      </c>
      <c r="B4062" t="s">
        <v>8202</v>
      </c>
      <c r="C4062" s="5">
        <v>42260</v>
      </c>
      <c r="D4062" s="6">
        <v>2015</v>
      </c>
      <c r="E4062" s="5" t="s">
        <v>111</v>
      </c>
      <c r="F4062" s="7">
        <v>13</v>
      </c>
      <c r="G4062" t="s">
        <v>67</v>
      </c>
      <c r="H4062" t="s">
        <v>25</v>
      </c>
      <c r="I4062" t="s">
        <v>733</v>
      </c>
      <c r="J4062" t="s">
        <v>27</v>
      </c>
      <c r="K4062" t="s">
        <v>369</v>
      </c>
      <c r="L4062">
        <v>60623</v>
      </c>
      <c r="M4062" t="s">
        <v>2994</v>
      </c>
      <c r="N4062" t="s">
        <v>40</v>
      </c>
      <c r="O4062" t="s">
        <v>143</v>
      </c>
      <c r="P4062" t="s">
        <v>405</v>
      </c>
      <c r="Q4062" s="8">
        <v>30000</v>
      </c>
      <c r="R4062">
        <v>1</v>
      </c>
      <c r="S4062" s="8">
        <f>Table3[[#This Row],[Harga]]*Table3[[#This Row],[Quantity]]</f>
        <v>30000</v>
      </c>
      <c r="T4062">
        <v>0.2</v>
      </c>
      <c r="U4062" s="8">
        <f>Table3[[#This Row],[Discount]]*Table3[[#This Row],[Revenue]]</f>
        <v>6000</v>
      </c>
      <c r="V4062" s="8">
        <f>Table3[[#This Row],[Revenue]]-Table3[[#This Row],[Total Discount]]</f>
        <v>24000</v>
      </c>
    </row>
    <row r="4063" spans="1:22" x14ac:dyDescent="0.35">
      <c r="A4063">
        <v>4059</v>
      </c>
      <c r="B4063" t="s">
        <v>8203</v>
      </c>
      <c r="C4063" s="5">
        <v>42714</v>
      </c>
      <c r="D4063" s="6">
        <v>2016</v>
      </c>
      <c r="E4063" s="5" t="s">
        <v>66</v>
      </c>
      <c r="F4063" s="7">
        <v>10</v>
      </c>
      <c r="G4063" t="s">
        <v>51</v>
      </c>
      <c r="H4063" t="s">
        <v>25</v>
      </c>
      <c r="I4063" t="s">
        <v>1481</v>
      </c>
      <c r="J4063" t="s">
        <v>37</v>
      </c>
      <c r="K4063" t="s">
        <v>253</v>
      </c>
      <c r="L4063">
        <v>10024</v>
      </c>
      <c r="M4063" t="s">
        <v>416</v>
      </c>
      <c r="N4063" t="s">
        <v>40</v>
      </c>
      <c r="O4063" t="s">
        <v>63</v>
      </c>
      <c r="P4063" t="s">
        <v>417</v>
      </c>
      <c r="Q4063" s="8">
        <v>21000</v>
      </c>
      <c r="R4063">
        <v>9</v>
      </c>
      <c r="S4063" s="8">
        <f>Table3[[#This Row],[Harga]]*Table3[[#This Row],[Quantity]]</f>
        <v>189000</v>
      </c>
      <c r="T4063">
        <v>0</v>
      </c>
      <c r="U4063" s="8">
        <f>Table3[[#This Row],[Discount]]*Table3[[#This Row],[Revenue]]</f>
        <v>0</v>
      </c>
      <c r="V4063" s="8">
        <f>Table3[[#This Row],[Revenue]]-Table3[[#This Row],[Total Discount]]</f>
        <v>189000</v>
      </c>
    </row>
    <row r="4064" spans="1:22" x14ac:dyDescent="0.35">
      <c r="A4064">
        <v>4060</v>
      </c>
      <c r="B4064" t="s">
        <v>8204</v>
      </c>
      <c r="C4064" s="5">
        <v>42279</v>
      </c>
      <c r="D4064" s="6">
        <v>2015</v>
      </c>
      <c r="E4064" s="5" t="s">
        <v>44</v>
      </c>
      <c r="F4064" s="7">
        <v>2</v>
      </c>
      <c r="G4064" t="s">
        <v>24</v>
      </c>
      <c r="H4064" t="s">
        <v>139</v>
      </c>
      <c r="I4064" t="s">
        <v>2586</v>
      </c>
      <c r="J4064" t="s">
        <v>27</v>
      </c>
      <c r="K4064" t="s">
        <v>222</v>
      </c>
      <c r="L4064">
        <v>20852</v>
      </c>
      <c r="M4064" t="s">
        <v>6294</v>
      </c>
      <c r="N4064" t="s">
        <v>40</v>
      </c>
      <c r="O4064" t="s">
        <v>63</v>
      </c>
      <c r="P4064" t="s">
        <v>6295</v>
      </c>
      <c r="Q4064" s="8">
        <v>26000</v>
      </c>
      <c r="R4064">
        <v>3</v>
      </c>
      <c r="S4064" s="8">
        <f>Table3[[#This Row],[Harga]]*Table3[[#This Row],[Quantity]]</f>
        <v>78000</v>
      </c>
      <c r="T4064">
        <v>0</v>
      </c>
      <c r="U4064" s="8">
        <f>Table3[[#This Row],[Discount]]*Table3[[#This Row],[Revenue]]</f>
        <v>0</v>
      </c>
      <c r="V4064" s="8">
        <f>Table3[[#This Row],[Revenue]]-Table3[[#This Row],[Total Discount]]</f>
        <v>78000</v>
      </c>
    </row>
    <row r="4065" spans="1:22" x14ac:dyDescent="0.35">
      <c r="A4065">
        <v>4061</v>
      </c>
      <c r="B4065" t="s">
        <v>8205</v>
      </c>
      <c r="C4065" s="5">
        <v>43056</v>
      </c>
      <c r="D4065" s="6">
        <v>2017</v>
      </c>
      <c r="E4065" s="5" t="s">
        <v>23</v>
      </c>
      <c r="F4065" s="7">
        <v>17</v>
      </c>
      <c r="G4065" t="s">
        <v>51</v>
      </c>
      <c r="H4065" t="s">
        <v>25</v>
      </c>
      <c r="I4065" t="s">
        <v>4144</v>
      </c>
      <c r="J4065" t="s">
        <v>27</v>
      </c>
      <c r="K4065" t="s">
        <v>151</v>
      </c>
      <c r="L4065">
        <v>10011</v>
      </c>
      <c r="M4065" t="s">
        <v>4803</v>
      </c>
      <c r="N4065" t="s">
        <v>40</v>
      </c>
      <c r="O4065" t="s">
        <v>63</v>
      </c>
      <c r="P4065" t="s">
        <v>4804</v>
      </c>
      <c r="Q4065" s="8">
        <v>46000</v>
      </c>
      <c r="R4065">
        <v>6</v>
      </c>
      <c r="S4065" s="8">
        <f>Table3[[#This Row],[Harga]]*Table3[[#This Row],[Quantity]]</f>
        <v>276000</v>
      </c>
      <c r="T4065">
        <v>0</v>
      </c>
      <c r="U4065" s="8">
        <f>Table3[[#This Row],[Discount]]*Table3[[#This Row],[Revenue]]</f>
        <v>0</v>
      </c>
      <c r="V4065" s="8">
        <f>Table3[[#This Row],[Revenue]]-Table3[[#This Row],[Total Discount]]</f>
        <v>276000</v>
      </c>
    </row>
    <row r="4066" spans="1:22" x14ac:dyDescent="0.35">
      <c r="A4066">
        <v>4062</v>
      </c>
      <c r="B4066" t="s">
        <v>8206</v>
      </c>
      <c r="C4066" s="5">
        <v>42338</v>
      </c>
      <c r="D4066" s="6">
        <v>2015</v>
      </c>
      <c r="E4066" s="5" t="s">
        <v>23</v>
      </c>
      <c r="F4066" s="7">
        <v>30</v>
      </c>
      <c r="G4066" t="s">
        <v>24</v>
      </c>
      <c r="H4066" t="s">
        <v>25</v>
      </c>
      <c r="I4066" t="s">
        <v>1125</v>
      </c>
      <c r="J4066" t="s">
        <v>27</v>
      </c>
      <c r="K4066" t="s">
        <v>69</v>
      </c>
      <c r="L4066">
        <v>27707</v>
      </c>
      <c r="M4066" t="s">
        <v>1447</v>
      </c>
      <c r="N4066" t="s">
        <v>40</v>
      </c>
      <c r="O4066" t="s">
        <v>71</v>
      </c>
      <c r="P4066" t="s">
        <v>1448</v>
      </c>
      <c r="Q4066" s="8">
        <v>21000</v>
      </c>
      <c r="R4066">
        <v>7</v>
      </c>
      <c r="S4066" s="8">
        <f>Table3[[#This Row],[Harga]]*Table3[[#This Row],[Quantity]]</f>
        <v>147000</v>
      </c>
      <c r="T4066">
        <v>0.7</v>
      </c>
      <c r="U4066" s="8">
        <f>Table3[[#This Row],[Discount]]*Table3[[#This Row],[Revenue]]</f>
        <v>102900</v>
      </c>
      <c r="V4066" s="8">
        <f>Table3[[#This Row],[Revenue]]-Table3[[#This Row],[Total Discount]]</f>
        <v>44100</v>
      </c>
    </row>
    <row r="4067" spans="1:22" x14ac:dyDescent="0.35">
      <c r="A4067">
        <v>4063</v>
      </c>
      <c r="B4067" t="s">
        <v>8207</v>
      </c>
      <c r="C4067" s="5">
        <v>42344</v>
      </c>
      <c r="D4067" s="6">
        <v>2015</v>
      </c>
      <c r="E4067" s="5" t="s">
        <v>66</v>
      </c>
      <c r="F4067" s="7">
        <v>6</v>
      </c>
      <c r="G4067" t="s">
        <v>35</v>
      </c>
      <c r="H4067" t="s">
        <v>25</v>
      </c>
      <c r="I4067" t="s">
        <v>530</v>
      </c>
      <c r="J4067" t="s">
        <v>37</v>
      </c>
      <c r="K4067" t="s">
        <v>236</v>
      </c>
      <c r="L4067">
        <v>93101</v>
      </c>
      <c r="M4067" t="s">
        <v>2632</v>
      </c>
      <c r="N4067" t="s">
        <v>40</v>
      </c>
      <c r="O4067" t="s">
        <v>63</v>
      </c>
      <c r="P4067" t="s">
        <v>2633</v>
      </c>
      <c r="Q4067" s="8">
        <v>14000</v>
      </c>
      <c r="R4067">
        <v>2</v>
      </c>
      <c r="S4067" s="8">
        <f>Table3[[#This Row],[Harga]]*Table3[[#This Row],[Quantity]]</f>
        <v>28000</v>
      </c>
      <c r="T4067">
        <v>0</v>
      </c>
      <c r="U4067" s="8">
        <f>Table3[[#This Row],[Discount]]*Table3[[#This Row],[Revenue]]</f>
        <v>0</v>
      </c>
      <c r="V4067" s="8">
        <f>Table3[[#This Row],[Revenue]]-Table3[[#This Row],[Total Discount]]</f>
        <v>28000</v>
      </c>
    </row>
    <row r="4068" spans="1:22" x14ac:dyDescent="0.35">
      <c r="A4068">
        <v>4064</v>
      </c>
      <c r="B4068" t="s">
        <v>8208</v>
      </c>
      <c r="C4068" s="5">
        <v>42983</v>
      </c>
      <c r="D4068" s="6">
        <v>2017</v>
      </c>
      <c r="E4068" s="5" t="s">
        <v>111</v>
      </c>
      <c r="F4068" s="7">
        <v>5</v>
      </c>
      <c r="G4068" t="s">
        <v>35</v>
      </c>
      <c r="H4068" t="s">
        <v>25</v>
      </c>
      <c r="I4068" t="s">
        <v>2217</v>
      </c>
      <c r="J4068" t="s">
        <v>27</v>
      </c>
      <c r="K4068" t="s">
        <v>82</v>
      </c>
      <c r="L4068">
        <v>37918</v>
      </c>
      <c r="M4068" t="s">
        <v>7249</v>
      </c>
      <c r="N4068" t="s">
        <v>135</v>
      </c>
      <c r="O4068" t="s">
        <v>162</v>
      </c>
      <c r="P4068" t="s">
        <v>7250</v>
      </c>
      <c r="Q4068" s="8">
        <v>112000</v>
      </c>
      <c r="R4068">
        <v>4</v>
      </c>
      <c r="S4068" s="8">
        <f>Table3[[#This Row],[Harga]]*Table3[[#This Row],[Quantity]]</f>
        <v>448000</v>
      </c>
      <c r="T4068">
        <v>0.2</v>
      </c>
      <c r="U4068" s="8">
        <f>Table3[[#This Row],[Discount]]*Table3[[#This Row],[Revenue]]</f>
        <v>89600</v>
      </c>
      <c r="V4068" s="8">
        <f>Table3[[#This Row],[Revenue]]-Table3[[#This Row],[Total Discount]]</f>
        <v>358400</v>
      </c>
    </row>
    <row r="4069" spans="1:22" x14ac:dyDescent="0.35">
      <c r="A4069">
        <v>4065</v>
      </c>
      <c r="B4069" t="s">
        <v>8209</v>
      </c>
      <c r="C4069" s="5">
        <v>42849</v>
      </c>
      <c r="D4069" s="6">
        <v>2017</v>
      </c>
      <c r="E4069" s="5" t="s">
        <v>58</v>
      </c>
      <c r="F4069" s="7">
        <v>24</v>
      </c>
      <c r="G4069" t="s">
        <v>51</v>
      </c>
      <c r="H4069" t="s">
        <v>25</v>
      </c>
      <c r="I4069" t="s">
        <v>3299</v>
      </c>
      <c r="J4069" t="s">
        <v>27</v>
      </c>
      <c r="K4069" t="s">
        <v>82</v>
      </c>
      <c r="L4069">
        <v>60610</v>
      </c>
      <c r="M4069" t="s">
        <v>2850</v>
      </c>
      <c r="N4069" t="s">
        <v>40</v>
      </c>
      <c r="O4069" t="s">
        <v>71</v>
      </c>
      <c r="P4069" t="s">
        <v>2851</v>
      </c>
      <c r="Q4069" s="8">
        <v>21000</v>
      </c>
      <c r="R4069">
        <v>5</v>
      </c>
      <c r="S4069" s="8">
        <f>Table3[[#This Row],[Harga]]*Table3[[#This Row],[Quantity]]</f>
        <v>105000</v>
      </c>
      <c r="T4069">
        <v>0.8</v>
      </c>
      <c r="U4069" s="8">
        <f>Table3[[#This Row],[Discount]]*Table3[[#This Row],[Revenue]]</f>
        <v>84000</v>
      </c>
      <c r="V4069" s="8">
        <f>Table3[[#This Row],[Revenue]]-Table3[[#This Row],[Total Discount]]</f>
        <v>21000</v>
      </c>
    </row>
    <row r="4070" spans="1:22" x14ac:dyDescent="0.35">
      <c r="A4070">
        <v>4066</v>
      </c>
      <c r="B4070" t="s">
        <v>8210</v>
      </c>
      <c r="C4070" s="5">
        <v>42316</v>
      </c>
      <c r="D4070" s="6">
        <v>2015</v>
      </c>
      <c r="E4070" s="5" t="s">
        <v>23</v>
      </c>
      <c r="F4070" s="7">
        <v>8</v>
      </c>
      <c r="G4070" t="s">
        <v>67</v>
      </c>
      <c r="H4070" t="s">
        <v>25</v>
      </c>
      <c r="I4070" t="s">
        <v>2423</v>
      </c>
      <c r="J4070" t="s">
        <v>37</v>
      </c>
      <c r="K4070" t="s">
        <v>113</v>
      </c>
      <c r="L4070">
        <v>10024</v>
      </c>
      <c r="M4070" t="s">
        <v>6132</v>
      </c>
      <c r="N4070" t="s">
        <v>40</v>
      </c>
      <c r="O4070" t="s">
        <v>84</v>
      </c>
      <c r="P4070" t="s">
        <v>6133</v>
      </c>
      <c r="Q4070" s="8">
        <v>41000</v>
      </c>
      <c r="R4070">
        <v>5</v>
      </c>
      <c r="S4070" s="8">
        <f>Table3[[#This Row],[Harga]]*Table3[[#This Row],[Quantity]]</f>
        <v>205000</v>
      </c>
      <c r="T4070">
        <v>0</v>
      </c>
      <c r="U4070" s="8">
        <f>Table3[[#This Row],[Discount]]*Table3[[#This Row],[Revenue]]</f>
        <v>0</v>
      </c>
      <c r="V4070" s="8">
        <f>Table3[[#This Row],[Revenue]]-Table3[[#This Row],[Total Discount]]</f>
        <v>205000</v>
      </c>
    </row>
    <row r="4071" spans="1:22" x14ac:dyDescent="0.35">
      <c r="A4071">
        <v>4067</v>
      </c>
      <c r="B4071" t="s">
        <v>8211</v>
      </c>
      <c r="C4071" s="5">
        <v>42120</v>
      </c>
      <c r="D4071" s="6">
        <v>2015</v>
      </c>
      <c r="E4071" s="5" t="s">
        <v>58</v>
      </c>
      <c r="F4071" s="7">
        <v>26</v>
      </c>
      <c r="G4071" t="s">
        <v>35</v>
      </c>
      <c r="H4071" t="s">
        <v>25</v>
      </c>
      <c r="I4071" t="s">
        <v>943</v>
      </c>
      <c r="J4071" t="s">
        <v>27</v>
      </c>
      <c r="K4071" t="s">
        <v>61</v>
      </c>
      <c r="L4071">
        <v>32114</v>
      </c>
      <c r="M4071" t="s">
        <v>47</v>
      </c>
      <c r="N4071" t="s">
        <v>30</v>
      </c>
      <c r="O4071" t="s">
        <v>48</v>
      </c>
      <c r="P4071" t="s">
        <v>49</v>
      </c>
      <c r="Q4071" s="8">
        <v>958000</v>
      </c>
      <c r="R4071">
        <v>1</v>
      </c>
      <c r="S4071" s="8">
        <f>Table3[[#This Row],[Harga]]*Table3[[#This Row],[Quantity]]</f>
        <v>958000</v>
      </c>
      <c r="T4071">
        <v>0.45</v>
      </c>
      <c r="U4071" s="8">
        <f>Table3[[#This Row],[Discount]]*Table3[[#This Row],[Revenue]]</f>
        <v>431100</v>
      </c>
      <c r="V4071" s="8">
        <f>Table3[[#This Row],[Revenue]]-Table3[[#This Row],[Total Discount]]</f>
        <v>526900</v>
      </c>
    </row>
    <row r="4072" spans="1:22" x14ac:dyDescent="0.35">
      <c r="A4072">
        <v>4068</v>
      </c>
      <c r="B4072" t="s">
        <v>8212</v>
      </c>
      <c r="C4072" s="5">
        <v>42267</v>
      </c>
      <c r="D4072" s="6">
        <v>2015</v>
      </c>
      <c r="E4072" s="5" t="s">
        <v>111</v>
      </c>
      <c r="F4072" s="7">
        <v>20</v>
      </c>
      <c r="G4072" t="s">
        <v>67</v>
      </c>
      <c r="H4072" t="s">
        <v>25</v>
      </c>
      <c r="I4072" t="s">
        <v>6482</v>
      </c>
      <c r="J4072" t="s">
        <v>27</v>
      </c>
      <c r="K4072" t="s">
        <v>651</v>
      </c>
      <c r="L4072">
        <v>37211</v>
      </c>
      <c r="M4072" t="s">
        <v>1570</v>
      </c>
      <c r="N4072" t="s">
        <v>40</v>
      </c>
      <c r="O4072" t="s">
        <v>71</v>
      </c>
      <c r="P4072" t="s">
        <v>1571</v>
      </c>
      <c r="Q4072" s="8">
        <v>1142000</v>
      </c>
      <c r="R4072">
        <v>6</v>
      </c>
      <c r="S4072" s="8">
        <f>Table3[[#This Row],[Harga]]*Table3[[#This Row],[Quantity]]</f>
        <v>6852000</v>
      </c>
      <c r="T4072">
        <v>0.7</v>
      </c>
      <c r="U4072" s="8">
        <f>Table3[[#This Row],[Discount]]*Table3[[#This Row],[Revenue]]</f>
        <v>4796400</v>
      </c>
      <c r="V4072" s="8">
        <f>Table3[[#This Row],[Revenue]]-Table3[[#This Row],[Total Discount]]</f>
        <v>2055600</v>
      </c>
    </row>
    <row r="4073" spans="1:22" x14ac:dyDescent="0.35">
      <c r="A4073">
        <v>4069</v>
      </c>
      <c r="B4073" t="s">
        <v>8213</v>
      </c>
      <c r="C4073" s="5">
        <v>42985</v>
      </c>
      <c r="D4073" s="6">
        <v>2017</v>
      </c>
      <c r="E4073" s="5" t="s">
        <v>111</v>
      </c>
      <c r="F4073" s="7">
        <v>7</v>
      </c>
      <c r="G4073" t="s">
        <v>67</v>
      </c>
      <c r="H4073" t="s">
        <v>131</v>
      </c>
      <c r="I4073" t="s">
        <v>4332</v>
      </c>
      <c r="J4073" t="s">
        <v>37</v>
      </c>
      <c r="K4073" t="s">
        <v>133</v>
      </c>
      <c r="L4073">
        <v>37211</v>
      </c>
      <c r="M4073" t="s">
        <v>1035</v>
      </c>
      <c r="N4073" t="s">
        <v>40</v>
      </c>
      <c r="O4073" t="s">
        <v>78</v>
      </c>
      <c r="P4073" t="s">
        <v>1036</v>
      </c>
      <c r="Q4073" s="8">
        <v>153000</v>
      </c>
      <c r="R4073">
        <v>2</v>
      </c>
      <c r="S4073" s="8">
        <f>Table3[[#This Row],[Harga]]*Table3[[#This Row],[Quantity]]</f>
        <v>306000</v>
      </c>
      <c r="T4073">
        <v>0.2</v>
      </c>
      <c r="U4073" s="8">
        <f>Table3[[#This Row],[Discount]]*Table3[[#This Row],[Revenue]]</f>
        <v>61200</v>
      </c>
      <c r="V4073" s="8">
        <f>Table3[[#This Row],[Revenue]]-Table3[[#This Row],[Total Discount]]</f>
        <v>244800</v>
      </c>
    </row>
    <row r="4074" spans="1:22" x14ac:dyDescent="0.35">
      <c r="A4074">
        <v>4070</v>
      </c>
      <c r="B4074" t="s">
        <v>8214</v>
      </c>
      <c r="C4074" s="5">
        <v>42681</v>
      </c>
      <c r="D4074" s="6">
        <v>2016</v>
      </c>
      <c r="E4074" s="5" t="s">
        <v>23</v>
      </c>
      <c r="F4074" s="7">
        <v>7</v>
      </c>
      <c r="G4074" t="s">
        <v>35</v>
      </c>
      <c r="H4074" t="s">
        <v>25</v>
      </c>
      <c r="I4074" t="s">
        <v>1270</v>
      </c>
      <c r="J4074" t="s">
        <v>27</v>
      </c>
      <c r="K4074" t="s">
        <v>213</v>
      </c>
      <c r="L4074">
        <v>75220</v>
      </c>
      <c r="M4074" t="s">
        <v>8215</v>
      </c>
      <c r="N4074" t="s">
        <v>30</v>
      </c>
      <c r="O4074" t="s">
        <v>55</v>
      </c>
      <c r="P4074" t="s">
        <v>8216</v>
      </c>
      <c r="Q4074" s="8">
        <v>45000</v>
      </c>
      <c r="R4074">
        <v>5</v>
      </c>
      <c r="S4074" s="8">
        <f>Table3[[#This Row],[Harga]]*Table3[[#This Row],[Quantity]]</f>
        <v>225000</v>
      </c>
      <c r="T4074">
        <v>0.6</v>
      </c>
      <c r="U4074" s="8">
        <f>Table3[[#This Row],[Discount]]*Table3[[#This Row],[Revenue]]</f>
        <v>135000</v>
      </c>
      <c r="V4074" s="8">
        <f>Table3[[#This Row],[Revenue]]-Table3[[#This Row],[Total Discount]]</f>
        <v>90000</v>
      </c>
    </row>
    <row r="4075" spans="1:22" x14ac:dyDescent="0.35">
      <c r="A4075">
        <v>4071</v>
      </c>
      <c r="B4075" t="s">
        <v>8217</v>
      </c>
      <c r="C4075" s="5">
        <v>42272</v>
      </c>
      <c r="D4075" s="6">
        <v>2015</v>
      </c>
      <c r="E4075" s="5" t="s">
        <v>111</v>
      </c>
      <c r="F4075" s="7">
        <v>25</v>
      </c>
      <c r="G4075" t="s">
        <v>35</v>
      </c>
      <c r="H4075" t="s">
        <v>25</v>
      </c>
      <c r="I4075" t="s">
        <v>2656</v>
      </c>
      <c r="J4075" t="s">
        <v>37</v>
      </c>
      <c r="K4075" t="s">
        <v>253</v>
      </c>
      <c r="L4075">
        <v>37130</v>
      </c>
      <c r="M4075" t="s">
        <v>3922</v>
      </c>
      <c r="N4075" t="s">
        <v>40</v>
      </c>
      <c r="O4075" t="s">
        <v>71</v>
      </c>
      <c r="P4075" t="s">
        <v>3923</v>
      </c>
      <c r="Q4075" s="8">
        <v>12000</v>
      </c>
      <c r="R4075">
        <v>4</v>
      </c>
      <c r="S4075" s="8">
        <f>Table3[[#This Row],[Harga]]*Table3[[#This Row],[Quantity]]</f>
        <v>48000</v>
      </c>
      <c r="T4075">
        <v>0.7</v>
      </c>
      <c r="U4075" s="8">
        <f>Table3[[#This Row],[Discount]]*Table3[[#This Row],[Revenue]]</f>
        <v>33600</v>
      </c>
      <c r="V4075" s="8">
        <f>Table3[[#This Row],[Revenue]]-Table3[[#This Row],[Total Discount]]</f>
        <v>14400</v>
      </c>
    </row>
    <row r="4076" spans="1:22" x14ac:dyDescent="0.35">
      <c r="A4076">
        <v>4072</v>
      </c>
      <c r="B4076" t="s">
        <v>8218</v>
      </c>
      <c r="C4076" s="5">
        <v>41915</v>
      </c>
      <c r="D4076" s="6">
        <v>2014</v>
      </c>
      <c r="E4076" s="5" t="s">
        <v>44</v>
      </c>
      <c r="F4076" s="7">
        <v>3</v>
      </c>
      <c r="G4076" t="s">
        <v>24</v>
      </c>
      <c r="H4076" t="s">
        <v>139</v>
      </c>
      <c r="I4076" t="s">
        <v>4759</v>
      </c>
      <c r="J4076" t="s">
        <v>27</v>
      </c>
      <c r="K4076" t="s">
        <v>500</v>
      </c>
      <c r="L4076">
        <v>75217</v>
      </c>
      <c r="M4076" t="s">
        <v>4677</v>
      </c>
      <c r="N4076" t="s">
        <v>40</v>
      </c>
      <c r="O4076" t="s">
        <v>180</v>
      </c>
      <c r="P4076" t="s">
        <v>4678</v>
      </c>
      <c r="Q4076" s="8">
        <v>2000</v>
      </c>
      <c r="R4076">
        <v>3</v>
      </c>
      <c r="S4076" s="8">
        <f>Table3[[#This Row],[Harga]]*Table3[[#This Row],[Quantity]]</f>
        <v>6000</v>
      </c>
      <c r="T4076">
        <v>0.2</v>
      </c>
      <c r="U4076" s="8">
        <f>Table3[[#This Row],[Discount]]*Table3[[#This Row],[Revenue]]</f>
        <v>1200</v>
      </c>
      <c r="V4076" s="8">
        <f>Table3[[#This Row],[Revenue]]-Table3[[#This Row],[Total Discount]]</f>
        <v>4800</v>
      </c>
    </row>
    <row r="4077" spans="1:22" x14ac:dyDescent="0.35">
      <c r="A4077">
        <v>4073</v>
      </c>
      <c r="B4077" t="s">
        <v>8219</v>
      </c>
      <c r="C4077" s="5">
        <v>41688</v>
      </c>
      <c r="D4077" s="6">
        <v>2014</v>
      </c>
      <c r="E4077" s="5" t="s">
        <v>344</v>
      </c>
      <c r="F4077" s="7">
        <v>18</v>
      </c>
      <c r="G4077" t="s">
        <v>51</v>
      </c>
      <c r="H4077" t="s">
        <v>25</v>
      </c>
      <c r="I4077" t="s">
        <v>5957</v>
      </c>
      <c r="J4077" t="s">
        <v>27</v>
      </c>
      <c r="K4077" t="s">
        <v>369</v>
      </c>
      <c r="L4077">
        <v>76017</v>
      </c>
      <c r="M4077" t="s">
        <v>4821</v>
      </c>
      <c r="N4077" t="s">
        <v>40</v>
      </c>
      <c r="O4077" t="s">
        <v>84</v>
      </c>
      <c r="P4077" t="s">
        <v>4822</v>
      </c>
      <c r="Q4077" s="8">
        <v>8000</v>
      </c>
      <c r="R4077">
        <v>2</v>
      </c>
      <c r="S4077" s="8">
        <f>Table3[[#This Row],[Harga]]*Table3[[#This Row],[Quantity]]</f>
        <v>16000</v>
      </c>
      <c r="T4077">
        <v>0.2</v>
      </c>
      <c r="U4077" s="8">
        <f>Table3[[#This Row],[Discount]]*Table3[[#This Row],[Revenue]]</f>
        <v>3200</v>
      </c>
      <c r="V4077" s="8">
        <f>Table3[[#This Row],[Revenue]]-Table3[[#This Row],[Total Discount]]</f>
        <v>12800</v>
      </c>
    </row>
    <row r="4078" spans="1:22" x14ac:dyDescent="0.35">
      <c r="A4078">
        <v>4074</v>
      </c>
      <c r="B4078" t="s">
        <v>8220</v>
      </c>
      <c r="C4078" s="5">
        <v>42533</v>
      </c>
      <c r="D4078" s="6">
        <v>2016</v>
      </c>
      <c r="E4078" s="5" t="s">
        <v>34</v>
      </c>
      <c r="F4078" s="7">
        <v>12</v>
      </c>
      <c r="G4078" t="s">
        <v>51</v>
      </c>
      <c r="H4078" t="s">
        <v>105</v>
      </c>
      <c r="I4078" t="s">
        <v>523</v>
      </c>
      <c r="J4078" t="s">
        <v>37</v>
      </c>
      <c r="K4078" t="s">
        <v>133</v>
      </c>
      <c r="L4078">
        <v>91104</v>
      </c>
      <c r="M4078" t="s">
        <v>3009</v>
      </c>
      <c r="N4078" t="s">
        <v>40</v>
      </c>
      <c r="O4078" t="s">
        <v>63</v>
      </c>
      <c r="P4078" t="s">
        <v>3010</v>
      </c>
      <c r="Q4078" s="8">
        <v>25000</v>
      </c>
      <c r="R4078">
        <v>6</v>
      </c>
      <c r="S4078" s="8">
        <f>Table3[[#This Row],[Harga]]*Table3[[#This Row],[Quantity]]</f>
        <v>150000</v>
      </c>
      <c r="T4078">
        <v>0</v>
      </c>
      <c r="U4078" s="8">
        <f>Table3[[#This Row],[Discount]]*Table3[[#This Row],[Revenue]]</f>
        <v>0</v>
      </c>
      <c r="V4078" s="8">
        <f>Table3[[#This Row],[Revenue]]-Table3[[#This Row],[Total Discount]]</f>
        <v>150000</v>
      </c>
    </row>
    <row r="4079" spans="1:22" x14ac:dyDescent="0.35">
      <c r="A4079">
        <v>4075</v>
      </c>
      <c r="B4079" t="s">
        <v>8221</v>
      </c>
      <c r="C4079" s="5">
        <v>43040</v>
      </c>
      <c r="D4079" s="6">
        <v>2017</v>
      </c>
      <c r="E4079" s="5" t="s">
        <v>23</v>
      </c>
      <c r="F4079" s="7">
        <v>1</v>
      </c>
      <c r="G4079" t="s">
        <v>35</v>
      </c>
      <c r="H4079" t="s">
        <v>25</v>
      </c>
      <c r="I4079" t="s">
        <v>106</v>
      </c>
      <c r="J4079" t="s">
        <v>27</v>
      </c>
      <c r="K4079" t="s">
        <v>651</v>
      </c>
      <c r="L4079">
        <v>2149</v>
      </c>
      <c r="M4079" t="s">
        <v>5377</v>
      </c>
      <c r="N4079" t="s">
        <v>40</v>
      </c>
      <c r="O4079" t="s">
        <v>63</v>
      </c>
      <c r="P4079" t="s">
        <v>5378</v>
      </c>
      <c r="Q4079" s="8">
        <v>38000</v>
      </c>
      <c r="R4079">
        <v>10</v>
      </c>
      <c r="S4079" s="8">
        <f>Table3[[#This Row],[Harga]]*Table3[[#This Row],[Quantity]]</f>
        <v>380000</v>
      </c>
      <c r="T4079">
        <v>0</v>
      </c>
      <c r="U4079" s="8">
        <f>Table3[[#This Row],[Discount]]*Table3[[#This Row],[Revenue]]</f>
        <v>0</v>
      </c>
      <c r="V4079" s="8">
        <f>Table3[[#This Row],[Revenue]]-Table3[[#This Row],[Total Discount]]</f>
        <v>380000</v>
      </c>
    </row>
    <row r="4080" spans="1:22" x14ac:dyDescent="0.35">
      <c r="A4080">
        <v>4076</v>
      </c>
      <c r="B4080" t="s">
        <v>8222</v>
      </c>
      <c r="C4080" s="5">
        <v>42464</v>
      </c>
      <c r="D4080" s="6">
        <v>2016</v>
      </c>
      <c r="E4080" s="5" t="s">
        <v>58</v>
      </c>
      <c r="F4080" s="7">
        <v>4</v>
      </c>
      <c r="G4080" t="s">
        <v>35</v>
      </c>
      <c r="H4080" t="s">
        <v>139</v>
      </c>
      <c r="I4080" t="s">
        <v>3526</v>
      </c>
      <c r="J4080" t="s">
        <v>75</v>
      </c>
      <c r="K4080" t="s">
        <v>329</v>
      </c>
      <c r="L4080">
        <v>12180</v>
      </c>
      <c r="M4080" t="s">
        <v>6647</v>
      </c>
      <c r="N4080" t="s">
        <v>30</v>
      </c>
      <c r="O4080" t="s">
        <v>55</v>
      </c>
      <c r="P4080" t="s">
        <v>6648</v>
      </c>
      <c r="Q4080" s="8">
        <v>133000</v>
      </c>
      <c r="R4080">
        <v>2</v>
      </c>
      <c r="S4080" s="8">
        <f>Table3[[#This Row],[Harga]]*Table3[[#This Row],[Quantity]]</f>
        <v>266000</v>
      </c>
      <c r="T4080">
        <v>0</v>
      </c>
      <c r="U4080" s="8">
        <f>Table3[[#This Row],[Discount]]*Table3[[#This Row],[Revenue]]</f>
        <v>0</v>
      </c>
      <c r="V4080" s="8">
        <f>Table3[[#This Row],[Revenue]]-Table3[[#This Row],[Total Discount]]</f>
        <v>266000</v>
      </c>
    </row>
    <row r="4081" spans="1:22" x14ac:dyDescent="0.35">
      <c r="A4081">
        <v>4077</v>
      </c>
      <c r="B4081" t="s">
        <v>8223</v>
      </c>
      <c r="C4081" s="5">
        <v>42551</v>
      </c>
      <c r="D4081" s="6">
        <v>2016</v>
      </c>
      <c r="E4081" s="5" t="s">
        <v>34</v>
      </c>
      <c r="F4081" s="7">
        <v>30</v>
      </c>
      <c r="G4081" t="s">
        <v>116</v>
      </c>
      <c r="H4081" t="s">
        <v>25</v>
      </c>
      <c r="I4081" t="s">
        <v>333</v>
      </c>
      <c r="J4081" t="s">
        <v>27</v>
      </c>
      <c r="K4081" t="s">
        <v>193</v>
      </c>
      <c r="L4081">
        <v>30328</v>
      </c>
      <c r="M4081" t="s">
        <v>817</v>
      </c>
      <c r="N4081" t="s">
        <v>40</v>
      </c>
      <c r="O4081" t="s">
        <v>96</v>
      </c>
      <c r="P4081" t="s">
        <v>818</v>
      </c>
      <c r="Q4081" s="8">
        <v>96000</v>
      </c>
      <c r="R4081">
        <v>3</v>
      </c>
      <c r="S4081" s="8">
        <f>Table3[[#This Row],[Harga]]*Table3[[#This Row],[Quantity]]</f>
        <v>288000</v>
      </c>
      <c r="T4081">
        <v>0</v>
      </c>
      <c r="U4081" s="8">
        <f>Table3[[#This Row],[Discount]]*Table3[[#This Row],[Revenue]]</f>
        <v>0</v>
      </c>
      <c r="V4081" s="8">
        <f>Table3[[#This Row],[Revenue]]-Table3[[#This Row],[Total Discount]]</f>
        <v>288000</v>
      </c>
    </row>
    <row r="4082" spans="1:22" x14ac:dyDescent="0.35">
      <c r="A4082">
        <v>4078</v>
      </c>
      <c r="B4082" t="s">
        <v>8224</v>
      </c>
      <c r="C4082" s="5">
        <v>41904</v>
      </c>
      <c r="D4082" s="6">
        <v>2014</v>
      </c>
      <c r="E4082" s="5" t="s">
        <v>111</v>
      </c>
      <c r="F4082" s="7">
        <v>22</v>
      </c>
      <c r="G4082" t="s">
        <v>51</v>
      </c>
      <c r="H4082" t="s">
        <v>25</v>
      </c>
      <c r="I4082" t="s">
        <v>1665</v>
      </c>
      <c r="J4082" t="s">
        <v>27</v>
      </c>
      <c r="K4082" t="s">
        <v>420</v>
      </c>
      <c r="L4082">
        <v>95123</v>
      </c>
      <c r="M4082" t="s">
        <v>4241</v>
      </c>
      <c r="N4082" t="s">
        <v>40</v>
      </c>
      <c r="O4082" t="s">
        <v>84</v>
      </c>
      <c r="P4082" t="s">
        <v>4242</v>
      </c>
      <c r="Q4082" s="8">
        <v>306000</v>
      </c>
      <c r="R4082">
        <v>5</v>
      </c>
      <c r="S4082" s="8">
        <f>Table3[[#This Row],[Harga]]*Table3[[#This Row],[Quantity]]</f>
        <v>1530000</v>
      </c>
      <c r="T4082">
        <v>0</v>
      </c>
      <c r="U4082" s="8">
        <f>Table3[[#This Row],[Discount]]*Table3[[#This Row],[Revenue]]</f>
        <v>0</v>
      </c>
      <c r="V4082" s="8">
        <f>Table3[[#This Row],[Revenue]]-Table3[[#This Row],[Total Discount]]</f>
        <v>1530000</v>
      </c>
    </row>
    <row r="4083" spans="1:22" x14ac:dyDescent="0.35">
      <c r="A4083">
        <v>4079</v>
      </c>
      <c r="B4083" t="s">
        <v>8225</v>
      </c>
      <c r="C4083" s="5">
        <v>42856</v>
      </c>
      <c r="D4083" s="6">
        <v>2017</v>
      </c>
      <c r="E4083" s="5" t="s">
        <v>87</v>
      </c>
      <c r="F4083" s="7">
        <v>1</v>
      </c>
      <c r="G4083" t="s">
        <v>67</v>
      </c>
      <c r="H4083" t="s">
        <v>25</v>
      </c>
      <c r="I4083" t="s">
        <v>816</v>
      </c>
      <c r="J4083" t="s">
        <v>27</v>
      </c>
      <c r="K4083" t="s">
        <v>46</v>
      </c>
      <c r="L4083">
        <v>32216</v>
      </c>
      <c r="M4083" t="s">
        <v>8226</v>
      </c>
      <c r="N4083" t="s">
        <v>40</v>
      </c>
      <c r="O4083" t="s">
        <v>790</v>
      </c>
      <c r="P4083" t="s">
        <v>8227</v>
      </c>
      <c r="Q4083" s="8">
        <v>4000</v>
      </c>
      <c r="R4083">
        <v>2</v>
      </c>
      <c r="S4083" s="8">
        <f>Table3[[#This Row],[Harga]]*Table3[[#This Row],[Quantity]]</f>
        <v>8000</v>
      </c>
      <c r="T4083">
        <v>0.2</v>
      </c>
      <c r="U4083" s="8">
        <f>Table3[[#This Row],[Discount]]*Table3[[#This Row],[Revenue]]</f>
        <v>1600</v>
      </c>
      <c r="V4083" s="8">
        <f>Table3[[#This Row],[Revenue]]-Table3[[#This Row],[Total Discount]]</f>
        <v>6400</v>
      </c>
    </row>
    <row r="4084" spans="1:22" x14ac:dyDescent="0.35">
      <c r="A4084">
        <v>4080</v>
      </c>
      <c r="B4084" t="s">
        <v>8228</v>
      </c>
      <c r="C4084" s="5">
        <v>43028</v>
      </c>
      <c r="D4084" s="6">
        <v>2017</v>
      </c>
      <c r="E4084" s="5" t="s">
        <v>44</v>
      </c>
      <c r="F4084" s="7">
        <v>20</v>
      </c>
      <c r="G4084" t="s">
        <v>35</v>
      </c>
      <c r="H4084" t="s">
        <v>25</v>
      </c>
      <c r="I4084" t="s">
        <v>4450</v>
      </c>
      <c r="J4084" t="s">
        <v>27</v>
      </c>
      <c r="K4084" t="s">
        <v>89</v>
      </c>
      <c r="L4084">
        <v>32216</v>
      </c>
      <c r="M4084" t="s">
        <v>2158</v>
      </c>
      <c r="N4084" t="s">
        <v>40</v>
      </c>
      <c r="O4084" t="s">
        <v>84</v>
      </c>
      <c r="P4084" t="s">
        <v>2159</v>
      </c>
      <c r="Q4084" s="8">
        <v>15000</v>
      </c>
      <c r="R4084">
        <v>2</v>
      </c>
      <c r="S4084" s="8">
        <f>Table3[[#This Row],[Harga]]*Table3[[#This Row],[Quantity]]</f>
        <v>30000</v>
      </c>
      <c r="T4084">
        <v>0.2</v>
      </c>
      <c r="U4084" s="8">
        <f>Table3[[#This Row],[Discount]]*Table3[[#This Row],[Revenue]]</f>
        <v>6000</v>
      </c>
      <c r="V4084" s="8">
        <f>Table3[[#This Row],[Revenue]]-Table3[[#This Row],[Total Discount]]</f>
        <v>24000</v>
      </c>
    </row>
    <row r="4085" spans="1:22" x14ac:dyDescent="0.35">
      <c r="A4085">
        <v>4081</v>
      </c>
      <c r="B4085" t="s">
        <v>8229</v>
      </c>
      <c r="C4085" s="5">
        <v>41883</v>
      </c>
      <c r="D4085" s="6">
        <v>2014</v>
      </c>
      <c r="E4085" s="5" t="s">
        <v>111</v>
      </c>
      <c r="F4085" s="7">
        <v>1</v>
      </c>
      <c r="G4085" t="s">
        <v>24</v>
      </c>
      <c r="H4085" t="s">
        <v>25</v>
      </c>
      <c r="I4085" t="s">
        <v>170</v>
      </c>
      <c r="J4085" t="s">
        <v>27</v>
      </c>
      <c r="K4085" t="s">
        <v>76</v>
      </c>
      <c r="L4085">
        <v>10009</v>
      </c>
      <c r="M4085" t="s">
        <v>1637</v>
      </c>
      <c r="N4085" t="s">
        <v>40</v>
      </c>
      <c r="O4085" t="s">
        <v>71</v>
      </c>
      <c r="P4085" t="s">
        <v>1638</v>
      </c>
      <c r="Q4085" s="8">
        <v>9000</v>
      </c>
      <c r="R4085">
        <v>2</v>
      </c>
      <c r="S4085" s="8">
        <f>Table3[[#This Row],[Harga]]*Table3[[#This Row],[Quantity]]</f>
        <v>18000</v>
      </c>
      <c r="T4085">
        <v>0.2</v>
      </c>
      <c r="U4085" s="8">
        <f>Table3[[#This Row],[Discount]]*Table3[[#This Row],[Revenue]]</f>
        <v>3600</v>
      </c>
      <c r="V4085" s="8">
        <f>Table3[[#This Row],[Revenue]]-Table3[[#This Row],[Total Discount]]</f>
        <v>14400</v>
      </c>
    </row>
    <row r="4086" spans="1:22" x14ac:dyDescent="0.35">
      <c r="A4086">
        <v>4082</v>
      </c>
      <c r="B4086" t="s">
        <v>8230</v>
      </c>
      <c r="C4086" s="5">
        <v>41863</v>
      </c>
      <c r="D4086" s="6">
        <v>2014</v>
      </c>
      <c r="E4086" s="5" t="s">
        <v>93</v>
      </c>
      <c r="F4086" s="7">
        <v>12</v>
      </c>
      <c r="G4086" t="s">
        <v>67</v>
      </c>
      <c r="H4086" t="s">
        <v>25</v>
      </c>
      <c r="I4086" t="s">
        <v>3249</v>
      </c>
      <c r="J4086" t="s">
        <v>27</v>
      </c>
      <c r="K4086" t="s">
        <v>545</v>
      </c>
      <c r="L4086">
        <v>94122</v>
      </c>
      <c r="M4086" t="s">
        <v>3999</v>
      </c>
      <c r="N4086" t="s">
        <v>135</v>
      </c>
      <c r="O4086" t="s">
        <v>136</v>
      </c>
      <c r="P4086" t="s">
        <v>4000</v>
      </c>
      <c r="Q4086" s="8">
        <v>378000</v>
      </c>
      <c r="R4086">
        <v>8</v>
      </c>
      <c r="S4086" s="8">
        <f>Table3[[#This Row],[Harga]]*Table3[[#This Row],[Quantity]]</f>
        <v>3024000</v>
      </c>
      <c r="T4086">
        <v>0.2</v>
      </c>
      <c r="U4086" s="8">
        <f>Table3[[#This Row],[Discount]]*Table3[[#This Row],[Revenue]]</f>
        <v>604800</v>
      </c>
      <c r="V4086" s="8">
        <f>Table3[[#This Row],[Revenue]]-Table3[[#This Row],[Total Discount]]</f>
        <v>2419200</v>
      </c>
    </row>
    <row r="4087" spans="1:22" x14ac:dyDescent="0.35">
      <c r="A4087">
        <v>4083</v>
      </c>
      <c r="B4087" t="s">
        <v>8231</v>
      </c>
      <c r="C4087" s="5">
        <v>41870</v>
      </c>
      <c r="D4087" s="6">
        <v>2014</v>
      </c>
      <c r="E4087" s="5" t="s">
        <v>93</v>
      </c>
      <c r="F4087" s="7">
        <v>19</v>
      </c>
      <c r="G4087" t="s">
        <v>35</v>
      </c>
      <c r="H4087" t="s">
        <v>25</v>
      </c>
      <c r="I4087" t="s">
        <v>5412</v>
      </c>
      <c r="J4087" t="s">
        <v>37</v>
      </c>
      <c r="K4087" t="s">
        <v>89</v>
      </c>
      <c r="L4087">
        <v>31907</v>
      </c>
      <c r="M4087" t="s">
        <v>8232</v>
      </c>
      <c r="N4087" t="s">
        <v>40</v>
      </c>
      <c r="O4087" t="s">
        <v>84</v>
      </c>
      <c r="P4087" t="s">
        <v>8233</v>
      </c>
      <c r="Q4087" s="8">
        <v>345000</v>
      </c>
      <c r="R4087">
        <v>3</v>
      </c>
      <c r="S4087" s="8">
        <f>Table3[[#This Row],[Harga]]*Table3[[#This Row],[Quantity]]</f>
        <v>1035000</v>
      </c>
      <c r="T4087">
        <v>0</v>
      </c>
      <c r="U4087" s="8">
        <f>Table3[[#This Row],[Discount]]*Table3[[#This Row],[Revenue]]</f>
        <v>0</v>
      </c>
      <c r="V4087" s="8">
        <f>Table3[[#This Row],[Revenue]]-Table3[[#This Row],[Total Discount]]</f>
        <v>1035000</v>
      </c>
    </row>
    <row r="4088" spans="1:22" x14ac:dyDescent="0.35">
      <c r="A4088">
        <v>4084</v>
      </c>
      <c r="B4088" t="s">
        <v>8234</v>
      </c>
      <c r="C4088" s="5">
        <v>42134</v>
      </c>
      <c r="D4088" s="6">
        <v>2015</v>
      </c>
      <c r="E4088" s="5" t="s">
        <v>87</v>
      </c>
      <c r="F4088" s="7">
        <v>10</v>
      </c>
      <c r="G4088" t="s">
        <v>67</v>
      </c>
      <c r="H4088" t="s">
        <v>25</v>
      </c>
      <c r="I4088" t="s">
        <v>2635</v>
      </c>
      <c r="J4088" t="s">
        <v>75</v>
      </c>
      <c r="K4088" t="s">
        <v>53</v>
      </c>
      <c r="L4088">
        <v>60505</v>
      </c>
      <c r="M4088" t="s">
        <v>1227</v>
      </c>
      <c r="N4088" t="s">
        <v>40</v>
      </c>
      <c r="O4088" t="s">
        <v>78</v>
      </c>
      <c r="P4088" t="s">
        <v>1228</v>
      </c>
      <c r="Q4088" s="8">
        <v>114000</v>
      </c>
      <c r="R4088">
        <v>5</v>
      </c>
      <c r="S4088" s="8">
        <f>Table3[[#This Row],[Harga]]*Table3[[#This Row],[Quantity]]</f>
        <v>570000</v>
      </c>
      <c r="T4088">
        <v>0.8</v>
      </c>
      <c r="U4088" s="8">
        <f>Table3[[#This Row],[Discount]]*Table3[[#This Row],[Revenue]]</f>
        <v>456000</v>
      </c>
      <c r="V4088" s="8">
        <f>Table3[[#This Row],[Revenue]]-Table3[[#This Row],[Total Discount]]</f>
        <v>114000</v>
      </c>
    </row>
    <row r="4089" spans="1:22" x14ac:dyDescent="0.35">
      <c r="A4089">
        <v>4085</v>
      </c>
      <c r="B4089" t="s">
        <v>8235</v>
      </c>
      <c r="C4089" s="5">
        <v>42500</v>
      </c>
      <c r="D4089" s="6">
        <v>2016</v>
      </c>
      <c r="E4089" s="5" t="s">
        <v>87</v>
      </c>
      <c r="F4089" s="7">
        <v>10</v>
      </c>
      <c r="G4089" t="s">
        <v>35</v>
      </c>
      <c r="H4089" t="s">
        <v>139</v>
      </c>
      <c r="I4089" t="s">
        <v>240</v>
      </c>
      <c r="J4089" t="s">
        <v>75</v>
      </c>
      <c r="K4089" t="s">
        <v>76</v>
      </c>
      <c r="L4089">
        <v>19134</v>
      </c>
      <c r="M4089" t="s">
        <v>6406</v>
      </c>
      <c r="N4089" t="s">
        <v>135</v>
      </c>
      <c r="O4089" t="s">
        <v>136</v>
      </c>
      <c r="P4089" t="s">
        <v>6419</v>
      </c>
      <c r="Q4089" s="8">
        <v>240000</v>
      </c>
      <c r="R4089">
        <v>2</v>
      </c>
      <c r="S4089" s="8">
        <f>Table3[[#This Row],[Harga]]*Table3[[#This Row],[Quantity]]</f>
        <v>480000</v>
      </c>
      <c r="T4089">
        <v>0.4</v>
      </c>
      <c r="U4089" s="8">
        <f>Table3[[#This Row],[Discount]]*Table3[[#This Row],[Revenue]]</f>
        <v>192000</v>
      </c>
      <c r="V4089" s="8">
        <f>Table3[[#This Row],[Revenue]]-Table3[[#This Row],[Total Discount]]</f>
        <v>288000</v>
      </c>
    </row>
    <row r="4090" spans="1:22" x14ac:dyDescent="0.35">
      <c r="A4090">
        <v>4086</v>
      </c>
      <c r="B4090" t="s">
        <v>8236</v>
      </c>
      <c r="C4090" s="5">
        <v>42068</v>
      </c>
      <c r="D4090" s="6">
        <v>2015</v>
      </c>
      <c r="E4090" s="5" t="s">
        <v>159</v>
      </c>
      <c r="F4090" s="7">
        <v>5</v>
      </c>
      <c r="G4090" t="s">
        <v>51</v>
      </c>
      <c r="H4090" t="s">
        <v>25</v>
      </c>
      <c r="I4090" t="s">
        <v>1630</v>
      </c>
      <c r="J4090" t="s">
        <v>27</v>
      </c>
      <c r="K4090" t="s">
        <v>236</v>
      </c>
      <c r="L4090">
        <v>60653</v>
      </c>
      <c r="M4090" t="s">
        <v>5291</v>
      </c>
      <c r="N4090" t="s">
        <v>40</v>
      </c>
      <c r="O4090" t="s">
        <v>71</v>
      </c>
      <c r="P4090" t="s">
        <v>5292</v>
      </c>
      <c r="Q4090" s="8">
        <v>113000</v>
      </c>
      <c r="R4090">
        <v>2</v>
      </c>
      <c r="S4090" s="8">
        <f>Table3[[#This Row],[Harga]]*Table3[[#This Row],[Quantity]]</f>
        <v>226000</v>
      </c>
      <c r="T4090">
        <v>0.8</v>
      </c>
      <c r="U4090" s="8">
        <f>Table3[[#This Row],[Discount]]*Table3[[#This Row],[Revenue]]</f>
        <v>180800</v>
      </c>
      <c r="V4090" s="8">
        <f>Table3[[#This Row],[Revenue]]-Table3[[#This Row],[Total Discount]]</f>
        <v>45200</v>
      </c>
    </row>
    <row r="4091" spans="1:22" x14ac:dyDescent="0.35">
      <c r="A4091">
        <v>4087</v>
      </c>
      <c r="B4091" t="s">
        <v>8237</v>
      </c>
      <c r="C4091" s="5">
        <v>42959</v>
      </c>
      <c r="D4091" s="6">
        <v>2017</v>
      </c>
      <c r="E4091" s="5" t="s">
        <v>93</v>
      </c>
      <c r="F4091" s="7">
        <v>12</v>
      </c>
      <c r="G4091" t="s">
        <v>35</v>
      </c>
      <c r="H4091" t="s">
        <v>25</v>
      </c>
      <c r="I4091" t="s">
        <v>5182</v>
      </c>
      <c r="J4091" t="s">
        <v>27</v>
      </c>
      <c r="K4091" t="s">
        <v>227</v>
      </c>
      <c r="L4091">
        <v>98103</v>
      </c>
      <c r="M4091" t="s">
        <v>4185</v>
      </c>
      <c r="N4091" t="s">
        <v>135</v>
      </c>
      <c r="O4091" t="s">
        <v>989</v>
      </c>
      <c r="P4091" t="s">
        <v>4186</v>
      </c>
      <c r="Q4091" s="8">
        <v>960000</v>
      </c>
      <c r="R4091">
        <v>1</v>
      </c>
      <c r="S4091" s="8">
        <f>Table3[[#This Row],[Harga]]*Table3[[#This Row],[Quantity]]</f>
        <v>960000</v>
      </c>
      <c r="T4091">
        <v>0</v>
      </c>
      <c r="U4091" s="8">
        <f>Table3[[#This Row],[Discount]]*Table3[[#This Row],[Revenue]]</f>
        <v>0</v>
      </c>
      <c r="V4091" s="8">
        <f>Table3[[#This Row],[Revenue]]-Table3[[#This Row],[Total Discount]]</f>
        <v>960000</v>
      </c>
    </row>
    <row r="4092" spans="1:22" x14ac:dyDescent="0.35">
      <c r="A4092">
        <v>4088</v>
      </c>
      <c r="B4092" t="s">
        <v>8238</v>
      </c>
      <c r="C4092" s="5">
        <v>42547</v>
      </c>
      <c r="D4092" s="6">
        <v>2016</v>
      </c>
      <c r="E4092" s="5" t="s">
        <v>34</v>
      </c>
      <c r="F4092" s="7">
        <v>26</v>
      </c>
      <c r="G4092" t="s">
        <v>35</v>
      </c>
      <c r="H4092" t="s">
        <v>25</v>
      </c>
      <c r="I4092" t="s">
        <v>1892</v>
      </c>
      <c r="J4092" t="s">
        <v>75</v>
      </c>
      <c r="K4092" t="s">
        <v>253</v>
      </c>
      <c r="L4092">
        <v>48066</v>
      </c>
      <c r="M4092" t="s">
        <v>2600</v>
      </c>
      <c r="N4092" t="s">
        <v>40</v>
      </c>
      <c r="O4092" t="s">
        <v>63</v>
      </c>
      <c r="P4092" t="s">
        <v>2601</v>
      </c>
      <c r="Q4092" s="8">
        <v>123000</v>
      </c>
      <c r="R4092">
        <v>9</v>
      </c>
      <c r="S4092" s="8">
        <f>Table3[[#This Row],[Harga]]*Table3[[#This Row],[Quantity]]</f>
        <v>1107000</v>
      </c>
      <c r="T4092">
        <v>0</v>
      </c>
      <c r="U4092" s="8">
        <f>Table3[[#This Row],[Discount]]*Table3[[#This Row],[Revenue]]</f>
        <v>0</v>
      </c>
      <c r="V4092" s="8">
        <f>Table3[[#This Row],[Revenue]]-Table3[[#This Row],[Total Discount]]</f>
        <v>1107000</v>
      </c>
    </row>
    <row r="4093" spans="1:22" x14ac:dyDescent="0.35">
      <c r="A4093">
        <v>4089</v>
      </c>
      <c r="B4093" t="s">
        <v>8239</v>
      </c>
      <c r="C4093" s="5">
        <v>42719</v>
      </c>
      <c r="D4093" s="6">
        <v>2016</v>
      </c>
      <c r="E4093" s="5" t="s">
        <v>66</v>
      </c>
      <c r="F4093" s="7">
        <v>15</v>
      </c>
      <c r="G4093" t="s">
        <v>51</v>
      </c>
      <c r="H4093" t="s">
        <v>139</v>
      </c>
      <c r="I4093" t="s">
        <v>4347</v>
      </c>
      <c r="J4093" t="s">
        <v>75</v>
      </c>
      <c r="K4093" t="s">
        <v>61</v>
      </c>
      <c r="L4093">
        <v>72701</v>
      </c>
      <c r="M4093" t="s">
        <v>8240</v>
      </c>
      <c r="N4093" t="s">
        <v>40</v>
      </c>
      <c r="O4093" t="s">
        <v>63</v>
      </c>
      <c r="P4093" t="s">
        <v>8241</v>
      </c>
      <c r="Q4093" s="8">
        <v>20000</v>
      </c>
      <c r="R4093">
        <v>3</v>
      </c>
      <c r="S4093" s="8">
        <f>Table3[[#This Row],[Harga]]*Table3[[#This Row],[Quantity]]</f>
        <v>60000</v>
      </c>
      <c r="T4093">
        <v>0</v>
      </c>
      <c r="U4093" s="8">
        <f>Table3[[#This Row],[Discount]]*Table3[[#This Row],[Revenue]]</f>
        <v>0</v>
      </c>
      <c r="V4093" s="8">
        <f>Table3[[#This Row],[Revenue]]-Table3[[#This Row],[Total Discount]]</f>
        <v>60000</v>
      </c>
    </row>
    <row r="4094" spans="1:22" x14ac:dyDescent="0.35">
      <c r="A4094">
        <v>4090</v>
      </c>
      <c r="B4094" t="s">
        <v>8242</v>
      </c>
      <c r="C4094" s="5">
        <v>42260</v>
      </c>
      <c r="D4094" s="6">
        <v>2015</v>
      </c>
      <c r="E4094" s="5" t="s">
        <v>111</v>
      </c>
      <c r="F4094" s="7">
        <v>13</v>
      </c>
      <c r="G4094" t="s">
        <v>51</v>
      </c>
      <c r="H4094" t="s">
        <v>131</v>
      </c>
      <c r="I4094" t="s">
        <v>3155</v>
      </c>
      <c r="J4094" t="s">
        <v>27</v>
      </c>
      <c r="K4094" t="s">
        <v>61</v>
      </c>
      <c r="L4094">
        <v>28540</v>
      </c>
      <c r="M4094" t="s">
        <v>1428</v>
      </c>
      <c r="N4094" t="s">
        <v>40</v>
      </c>
      <c r="O4094" t="s">
        <v>71</v>
      </c>
      <c r="P4094" t="s">
        <v>1429</v>
      </c>
      <c r="Q4094" s="8">
        <v>18000</v>
      </c>
      <c r="R4094">
        <v>4</v>
      </c>
      <c r="S4094" s="8">
        <f>Table3[[#This Row],[Harga]]*Table3[[#This Row],[Quantity]]</f>
        <v>72000</v>
      </c>
      <c r="T4094">
        <v>0.7</v>
      </c>
      <c r="U4094" s="8">
        <f>Table3[[#This Row],[Discount]]*Table3[[#This Row],[Revenue]]</f>
        <v>50400</v>
      </c>
      <c r="V4094" s="8">
        <f>Table3[[#This Row],[Revenue]]-Table3[[#This Row],[Total Discount]]</f>
        <v>21600</v>
      </c>
    </row>
    <row r="4095" spans="1:22" x14ac:dyDescent="0.35">
      <c r="A4095">
        <v>4091</v>
      </c>
      <c r="B4095" t="s">
        <v>8243</v>
      </c>
      <c r="C4095" s="5">
        <v>42003</v>
      </c>
      <c r="D4095" s="6">
        <v>2014</v>
      </c>
      <c r="E4095" s="5" t="s">
        <v>66</v>
      </c>
      <c r="F4095" s="7">
        <v>30</v>
      </c>
      <c r="G4095" t="s">
        <v>24</v>
      </c>
      <c r="H4095" t="s">
        <v>139</v>
      </c>
      <c r="I4095" t="s">
        <v>951</v>
      </c>
      <c r="J4095" t="s">
        <v>27</v>
      </c>
      <c r="K4095" t="s">
        <v>274</v>
      </c>
      <c r="L4095">
        <v>10035</v>
      </c>
      <c r="M4095" t="s">
        <v>8244</v>
      </c>
      <c r="N4095" t="s">
        <v>40</v>
      </c>
      <c r="O4095" t="s">
        <v>78</v>
      </c>
      <c r="P4095" t="s">
        <v>8245</v>
      </c>
      <c r="Q4095" s="8">
        <v>123000</v>
      </c>
      <c r="R4095">
        <v>3</v>
      </c>
      <c r="S4095" s="8">
        <f>Table3[[#This Row],[Harga]]*Table3[[#This Row],[Quantity]]</f>
        <v>369000</v>
      </c>
      <c r="T4095">
        <v>0</v>
      </c>
      <c r="U4095" s="8">
        <f>Table3[[#This Row],[Discount]]*Table3[[#This Row],[Revenue]]</f>
        <v>0</v>
      </c>
      <c r="V4095" s="8">
        <f>Table3[[#This Row],[Revenue]]-Table3[[#This Row],[Total Discount]]</f>
        <v>369000</v>
      </c>
    </row>
    <row r="4096" spans="1:22" x14ac:dyDescent="0.35">
      <c r="A4096">
        <v>4092</v>
      </c>
      <c r="B4096" t="s">
        <v>8246</v>
      </c>
      <c r="C4096" s="5">
        <v>41758</v>
      </c>
      <c r="D4096" s="6">
        <v>2014</v>
      </c>
      <c r="E4096" s="5" t="s">
        <v>58</v>
      </c>
      <c r="F4096" s="7">
        <v>29</v>
      </c>
      <c r="G4096" t="s">
        <v>35</v>
      </c>
      <c r="H4096" t="s">
        <v>139</v>
      </c>
      <c r="I4096" t="s">
        <v>1709</v>
      </c>
      <c r="J4096" t="s">
        <v>27</v>
      </c>
      <c r="K4096" t="s">
        <v>519</v>
      </c>
      <c r="L4096">
        <v>19901</v>
      </c>
      <c r="M4096" t="s">
        <v>948</v>
      </c>
      <c r="N4096" t="s">
        <v>135</v>
      </c>
      <c r="O4096" t="s">
        <v>136</v>
      </c>
      <c r="P4096" t="s">
        <v>949</v>
      </c>
      <c r="Q4096" s="8">
        <v>8000</v>
      </c>
      <c r="R4096">
        <v>2</v>
      </c>
      <c r="S4096" s="8">
        <f>Table3[[#This Row],[Harga]]*Table3[[#This Row],[Quantity]]</f>
        <v>16000</v>
      </c>
      <c r="T4096">
        <v>0</v>
      </c>
      <c r="U4096" s="8">
        <f>Table3[[#This Row],[Discount]]*Table3[[#This Row],[Revenue]]</f>
        <v>0</v>
      </c>
      <c r="V4096" s="8">
        <f>Table3[[#This Row],[Revenue]]-Table3[[#This Row],[Total Discount]]</f>
        <v>16000</v>
      </c>
    </row>
    <row r="4097" spans="1:22" x14ac:dyDescent="0.35">
      <c r="A4097">
        <v>4093</v>
      </c>
      <c r="B4097" t="s">
        <v>8247</v>
      </c>
      <c r="C4097" s="5">
        <v>42765</v>
      </c>
      <c r="D4097" s="6">
        <v>2017</v>
      </c>
      <c r="E4097" s="5" t="s">
        <v>115</v>
      </c>
      <c r="F4097" s="7">
        <v>30</v>
      </c>
      <c r="G4097" t="s">
        <v>51</v>
      </c>
      <c r="H4097" t="s">
        <v>25</v>
      </c>
      <c r="I4097" t="s">
        <v>2217</v>
      </c>
      <c r="J4097" t="s">
        <v>27</v>
      </c>
      <c r="K4097" t="s">
        <v>133</v>
      </c>
      <c r="L4097">
        <v>60505</v>
      </c>
      <c r="M4097" t="s">
        <v>8197</v>
      </c>
      <c r="N4097" t="s">
        <v>30</v>
      </c>
      <c r="O4097" t="s">
        <v>48</v>
      </c>
      <c r="P4097" t="s">
        <v>8198</v>
      </c>
      <c r="Q4097" s="8">
        <v>278000</v>
      </c>
      <c r="R4097">
        <v>1</v>
      </c>
      <c r="S4097" s="8">
        <f>Table3[[#This Row],[Harga]]*Table3[[#This Row],[Quantity]]</f>
        <v>278000</v>
      </c>
      <c r="T4097">
        <v>0.5</v>
      </c>
      <c r="U4097" s="8">
        <f>Table3[[#This Row],[Discount]]*Table3[[#This Row],[Revenue]]</f>
        <v>139000</v>
      </c>
      <c r="V4097" s="8">
        <f>Table3[[#This Row],[Revenue]]-Table3[[#This Row],[Total Discount]]</f>
        <v>139000</v>
      </c>
    </row>
    <row r="4098" spans="1:22" x14ac:dyDescent="0.35">
      <c r="A4098">
        <v>4094</v>
      </c>
      <c r="B4098" t="s">
        <v>8248</v>
      </c>
      <c r="C4098" s="5">
        <v>42729</v>
      </c>
      <c r="D4098" s="6">
        <v>2016</v>
      </c>
      <c r="E4098" s="5" t="s">
        <v>66</v>
      </c>
      <c r="F4098" s="7">
        <v>25</v>
      </c>
      <c r="G4098" t="s">
        <v>51</v>
      </c>
      <c r="H4098" t="s">
        <v>139</v>
      </c>
      <c r="I4098" t="s">
        <v>3090</v>
      </c>
      <c r="J4098" t="s">
        <v>27</v>
      </c>
      <c r="K4098" t="s">
        <v>166</v>
      </c>
      <c r="L4098">
        <v>10009</v>
      </c>
      <c r="M4098" t="s">
        <v>896</v>
      </c>
      <c r="N4098" t="s">
        <v>30</v>
      </c>
      <c r="O4098" t="s">
        <v>108</v>
      </c>
      <c r="P4098" t="s">
        <v>897</v>
      </c>
      <c r="Q4098" s="8">
        <v>748000</v>
      </c>
      <c r="R4098">
        <v>8</v>
      </c>
      <c r="S4098" s="8">
        <f>Table3[[#This Row],[Harga]]*Table3[[#This Row],[Quantity]]</f>
        <v>5984000</v>
      </c>
      <c r="T4098">
        <v>0.1</v>
      </c>
      <c r="U4098" s="8">
        <f>Table3[[#This Row],[Discount]]*Table3[[#This Row],[Revenue]]</f>
        <v>598400</v>
      </c>
      <c r="V4098" s="8">
        <f>Table3[[#This Row],[Revenue]]-Table3[[#This Row],[Total Discount]]</f>
        <v>5385600</v>
      </c>
    </row>
    <row r="4099" spans="1:22" x14ac:dyDescent="0.35">
      <c r="A4099">
        <v>4095</v>
      </c>
      <c r="B4099" t="s">
        <v>8249</v>
      </c>
      <c r="C4099" s="5">
        <v>42663</v>
      </c>
      <c r="D4099" s="6">
        <v>2016</v>
      </c>
      <c r="E4099" s="5" t="s">
        <v>44</v>
      </c>
      <c r="F4099" s="7">
        <v>20</v>
      </c>
      <c r="G4099" t="s">
        <v>51</v>
      </c>
      <c r="H4099" t="s">
        <v>25</v>
      </c>
      <c r="I4099" t="s">
        <v>2624</v>
      </c>
      <c r="J4099" t="s">
        <v>37</v>
      </c>
      <c r="K4099" t="s">
        <v>100</v>
      </c>
      <c r="L4099">
        <v>92020</v>
      </c>
      <c r="M4099" t="s">
        <v>8250</v>
      </c>
      <c r="N4099" t="s">
        <v>30</v>
      </c>
      <c r="O4099" t="s">
        <v>108</v>
      </c>
      <c r="P4099" t="s">
        <v>8251</v>
      </c>
      <c r="Q4099" s="8">
        <v>388000</v>
      </c>
      <c r="R4099">
        <v>4</v>
      </c>
      <c r="S4099" s="8">
        <f>Table3[[#This Row],[Harga]]*Table3[[#This Row],[Quantity]]</f>
        <v>1552000</v>
      </c>
      <c r="T4099">
        <v>0.2</v>
      </c>
      <c r="U4099" s="8">
        <f>Table3[[#This Row],[Discount]]*Table3[[#This Row],[Revenue]]</f>
        <v>310400</v>
      </c>
      <c r="V4099" s="8">
        <f>Table3[[#This Row],[Revenue]]-Table3[[#This Row],[Total Discount]]</f>
        <v>1241600</v>
      </c>
    </row>
    <row r="4100" spans="1:22" x14ac:dyDescent="0.35">
      <c r="A4100">
        <v>4096</v>
      </c>
      <c r="B4100" t="s">
        <v>8252</v>
      </c>
      <c r="C4100" s="5">
        <v>42168</v>
      </c>
      <c r="D4100" s="6">
        <v>2015</v>
      </c>
      <c r="E4100" s="5" t="s">
        <v>34</v>
      </c>
      <c r="F4100" s="7">
        <v>13</v>
      </c>
      <c r="G4100" t="s">
        <v>51</v>
      </c>
      <c r="H4100" t="s">
        <v>25</v>
      </c>
      <c r="I4100" t="s">
        <v>6342</v>
      </c>
      <c r="J4100" t="s">
        <v>75</v>
      </c>
      <c r="K4100" t="s">
        <v>82</v>
      </c>
      <c r="L4100">
        <v>45503</v>
      </c>
      <c r="M4100" t="s">
        <v>2430</v>
      </c>
      <c r="N4100" t="s">
        <v>40</v>
      </c>
      <c r="O4100" t="s">
        <v>96</v>
      </c>
      <c r="P4100" t="s">
        <v>2431</v>
      </c>
      <c r="Q4100" s="8">
        <v>7000</v>
      </c>
      <c r="R4100">
        <v>1</v>
      </c>
      <c r="S4100" s="8">
        <f>Table3[[#This Row],[Harga]]*Table3[[#This Row],[Quantity]]</f>
        <v>7000</v>
      </c>
      <c r="T4100">
        <v>0.2</v>
      </c>
      <c r="U4100" s="8">
        <f>Table3[[#This Row],[Discount]]*Table3[[#This Row],[Revenue]]</f>
        <v>1400</v>
      </c>
      <c r="V4100" s="8">
        <f>Table3[[#This Row],[Revenue]]-Table3[[#This Row],[Total Discount]]</f>
        <v>5600</v>
      </c>
    </row>
    <row r="4101" spans="1:22" x14ac:dyDescent="0.35">
      <c r="A4101">
        <v>4097</v>
      </c>
      <c r="B4101" t="s">
        <v>8253</v>
      </c>
      <c r="C4101" s="5">
        <v>42916</v>
      </c>
      <c r="D4101" s="6">
        <v>2017</v>
      </c>
      <c r="E4101" s="5" t="s">
        <v>34</v>
      </c>
      <c r="F4101" s="7">
        <v>30</v>
      </c>
      <c r="G4101" t="s">
        <v>35</v>
      </c>
      <c r="H4101" t="s">
        <v>25</v>
      </c>
      <c r="I4101" t="s">
        <v>2920</v>
      </c>
      <c r="J4101" t="s">
        <v>37</v>
      </c>
      <c r="K4101" t="s">
        <v>61</v>
      </c>
      <c r="L4101">
        <v>10550</v>
      </c>
      <c r="M4101" t="s">
        <v>4197</v>
      </c>
      <c r="N4101" t="s">
        <v>40</v>
      </c>
      <c r="O4101" t="s">
        <v>84</v>
      </c>
      <c r="P4101" t="s">
        <v>4198</v>
      </c>
      <c r="Q4101" s="8">
        <v>311000</v>
      </c>
      <c r="R4101">
        <v>7</v>
      </c>
      <c r="S4101" s="8">
        <f>Table3[[#This Row],[Harga]]*Table3[[#This Row],[Quantity]]</f>
        <v>2177000</v>
      </c>
      <c r="T4101">
        <v>0</v>
      </c>
      <c r="U4101" s="8">
        <f>Table3[[#This Row],[Discount]]*Table3[[#This Row],[Revenue]]</f>
        <v>0</v>
      </c>
      <c r="V4101" s="8">
        <f>Table3[[#This Row],[Revenue]]-Table3[[#This Row],[Total Discount]]</f>
        <v>2177000</v>
      </c>
    </row>
    <row r="4102" spans="1:22" x14ac:dyDescent="0.35">
      <c r="A4102">
        <v>4098</v>
      </c>
      <c r="B4102" t="s">
        <v>8254</v>
      </c>
      <c r="C4102" s="5">
        <v>42181</v>
      </c>
      <c r="D4102" s="6">
        <v>2015</v>
      </c>
      <c r="E4102" s="5" t="s">
        <v>34</v>
      </c>
      <c r="F4102" s="7">
        <v>26</v>
      </c>
      <c r="G4102" t="s">
        <v>35</v>
      </c>
      <c r="H4102" t="s">
        <v>25</v>
      </c>
      <c r="I4102" t="s">
        <v>5723</v>
      </c>
      <c r="J4102" t="s">
        <v>75</v>
      </c>
      <c r="K4102" t="s">
        <v>236</v>
      </c>
      <c r="L4102">
        <v>44107</v>
      </c>
      <c r="M4102" t="s">
        <v>288</v>
      </c>
      <c r="N4102" t="s">
        <v>40</v>
      </c>
      <c r="O4102" t="s">
        <v>63</v>
      </c>
      <c r="P4102" t="s">
        <v>289</v>
      </c>
      <c r="Q4102" s="8">
        <v>24000</v>
      </c>
      <c r="R4102">
        <v>9</v>
      </c>
      <c r="S4102" s="8">
        <f>Table3[[#This Row],[Harga]]*Table3[[#This Row],[Quantity]]</f>
        <v>216000</v>
      </c>
      <c r="T4102">
        <v>0.2</v>
      </c>
      <c r="U4102" s="8">
        <f>Table3[[#This Row],[Discount]]*Table3[[#This Row],[Revenue]]</f>
        <v>43200</v>
      </c>
      <c r="V4102" s="8">
        <f>Table3[[#This Row],[Revenue]]-Table3[[#This Row],[Total Discount]]</f>
        <v>172800</v>
      </c>
    </row>
    <row r="4103" spans="1:22" x14ac:dyDescent="0.35">
      <c r="A4103">
        <v>4099</v>
      </c>
      <c r="B4103" t="s">
        <v>8255</v>
      </c>
      <c r="C4103" s="5">
        <v>42421</v>
      </c>
      <c r="D4103" s="6">
        <v>2016</v>
      </c>
      <c r="E4103" s="5" t="s">
        <v>344</v>
      </c>
      <c r="F4103" s="7">
        <v>21</v>
      </c>
      <c r="G4103" t="s">
        <v>24</v>
      </c>
      <c r="H4103" t="s">
        <v>25</v>
      </c>
      <c r="I4103" t="s">
        <v>8134</v>
      </c>
      <c r="J4103" t="s">
        <v>75</v>
      </c>
      <c r="K4103" t="s">
        <v>274</v>
      </c>
      <c r="L4103">
        <v>33614</v>
      </c>
      <c r="M4103" t="s">
        <v>1905</v>
      </c>
      <c r="N4103" t="s">
        <v>40</v>
      </c>
      <c r="O4103" t="s">
        <v>71</v>
      </c>
      <c r="P4103" t="s">
        <v>1906</v>
      </c>
      <c r="Q4103" s="8">
        <v>7000</v>
      </c>
      <c r="R4103">
        <v>3</v>
      </c>
      <c r="S4103" s="8">
        <f>Table3[[#This Row],[Harga]]*Table3[[#This Row],[Quantity]]</f>
        <v>21000</v>
      </c>
      <c r="T4103">
        <v>0.7</v>
      </c>
      <c r="U4103" s="8">
        <f>Table3[[#This Row],[Discount]]*Table3[[#This Row],[Revenue]]</f>
        <v>14699.999999999998</v>
      </c>
      <c r="V4103" s="8">
        <f>Table3[[#This Row],[Revenue]]-Table3[[#This Row],[Total Discount]]</f>
        <v>6300.0000000000018</v>
      </c>
    </row>
    <row r="4104" spans="1:22" x14ac:dyDescent="0.35">
      <c r="A4104">
        <v>4100</v>
      </c>
      <c r="B4104" t="s">
        <v>8256</v>
      </c>
      <c r="C4104" s="5">
        <v>42847</v>
      </c>
      <c r="D4104" s="6">
        <v>2017</v>
      </c>
      <c r="E4104" s="5" t="s">
        <v>58</v>
      </c>
      <c r="F4104" s="7">
        <v>22</v>
      </c>
      <c r="G4104" t="s">
        <v>51</v>
      </c>
      <c r="H4104" t="s">
        <v>25</v>
      </c>
      <c r="I4104" t="s">
        <v>1113</v>
      </c>
      <c r="J4104" t="s">
        <v>27</v>
      </c>
      <c r="K4104" t="s">
        <v>141</v>
      </c>
      <c r="L4104">
        <v>31907</v>
      </c>
      <c r="M4104" t="s">
        <v>4761</v>
      </c>
      <c r="N4104" t="s">
        <v>40</v>
      </c>
      <c r="O4104" t="s">
        <v>84</v>
      </c>
      <c r="P4104" t="s">
        <v>4762</v>
      </c>
      <c r="Q4104" s="8">
        <v>901000</v>
      </c>
      <c r="R4104">
        <v>3</v>
      </c>
      <c r="S4104" s="8">
        <f>Table3[[#This Row],[Harga]]*Table3[[#This Row],[Quantity]]</f>
        <v>2703000</v>
      </c>
      <c r="T4104">
        <v>0</v>
      </c>
      <c r="U4104" s="8">
        <f>Table3[[#This Row],[Discount]]*Table3[[#This Row],[Revenue]]</f>
        <v>0</v>
      </c>
      <c r="V4104" s="8">
        <f>Table3[[#This Row],[Revenue]]-Table3[[#This Row],[Total Discount]]</f>
        <v>2703000</v>
      </c>
    </row>
    <row r="4105" spans="1:22" x14ac:dyDescent="0.35">
      <c r="A4105">
        <v>4101</v>
      </c>
      <c r="B4105" t="s">
        <v>8257</v>
      </c>
      <c r="C4105" s="5">
        <v>42864</v>
      </c>
      <c r="D4105" s="6">
        <v>2017</v>
      </c>
      <c r="E4105" s="5" t="s">
        <v>87</v>
      </c>
      <c r="F4105" s="7">
        <v>9</v>
      </c>
      <c r="G4105" t="s">
        <v>51</v>
      </c>
      <c r="H4105" t="s">
        <v>25</v>
      </c>
      <c r="I4105" t="s">
        <v>994</v>
      </c>
      <c r="J4105" t="s">
        <v>37</v>
      </c>
      <c r="K4105" t="s">
        <v>61</v>
      </c>
      <c r="L4105">
        <v>28540</v>
      </c>
      <c r="M4105" t="s">
        <v>2045</v>
      </c>
      <c r="N4105" t="s">
        <v>40</v>
      </c>
      <c r="O4105" t="s">
        <v>143</v>
      </c>
      <c r="P4105" t="s">
        <v>2046</v>
      </c>
      <c r="Q4105" s="8">
        <v>22000</v>
      </c>
      <c r="R4105">
        <v>3</v>
      </c>
      <c r="S4105" s="8">
        <f>Table3[[#This Row],[Harga]]*Table3[[#This Row],[Quantity]]</f>
        <v>66000</v>
      </c>
      <c r="T4105">
        <v>0.2</v>
      </c>
      <c r="U4105" s="8">
        <f>Table3[[#This Row],[Discount]]*Table3[[#This Row],[Revenue]]</f>
        <v>13200</v>
      </c>
      <c r="V4105" s="8">
        <f>Table3[[#This Row],[Revenue]]-Table3[[#This Row],[Total Discount]]</f>
        <v>52800</v>
      </c>
    </row>
    <row r="4106" spans="1:22" x14ac:dyDescent="0.35">
      <c r="A4106">
        <v>4102</v>
      </c>
      <c r="B4106" t="s">
        <v>8258</v>
      </c>
      <c r="C4106" s="5">
        <v>42359</v>
      </c>
      <c r="D4106" s="6">
        <v>2015</v>
      </c>
      <c r="E4106" s="5" t="s">
        <v>66</v>
      </c>
      <c r="F4106" s="7">
        <v>21</v>
      </c>
      <c r="G4106" t="s">
        <v>51</v>
      </c>
      <c r="H4106" t="s">
        <v>139</v>
      </c>
      <c r="I4106" t="s">
        <v>2295</v>
      </c>
      <c r="J4106" t="s">
        <v>75</v>
      </c>
      <c r="K4106" t="s">
        <v>420</v>
      </c>
      <c r="L4106">
        <v>60174</v>
      </c>
      <c r="M4106" t="s">
        <v>8259</v>
      </c>
      <c r="N4106" t="s">
        <v>135</v>
      </c>
      <c r="O4106" t="s">
        <v>567</v>
      </c>
      <c r="P4106" t="s">
        <v>8260</v>
      </c>
      <c r="Q4106" s="8">
        <v>601000</v>
      </c>
      <c r="R4106">
        <v>2</v>
      </c>
      <c r="S4106" s="8">
        <f>Table3[[#This Row],[Harga]]*Table3[[#This Row],[Quantity]]</f>
        <v>1202000</v>
      </c>
      <c r="T4106">
        <v>0.3</v>
      </c>
      <c r="U4106" s="8">
        <f>Table3[[#This Row],[Discount]]*Table3[[#This Row],[Revenue]]</f>
        <v>360600</v>
      </c>
      <c r="V4106" s="8">
        <f>Table3[[#This Row],[Revenue]]-Table3[[#This Row],[Total Discount]]</f>
        <v>841400</v>
      </c>
    </row>
    <row r="4107" spans="1:22" x14ac:dyDescent="0.35">
      <c r="A4107">
        <v>4103</v>
      </c>
      <c r="B4107" t="s">
        <v>8261</v>
      </c>
      <c r="C4107" s="5">
        <v>41863</v>
      </c>
      <c r="D4107" s="6">
        <v>2014</v>
      </c>
      <c r="E4107" s="5" t="s">
        <v>93</v>
      </c>
      <c r="F4107" s="7">
        <v>12</v>
      </c>
      <c r="G4107" t="s">
        <v>35</v>
      </c>
      <c r="H4107" t="s">
        <v>139</v>
      </c>
      <c r="I4107" t="s">
        <v>5046</v>
      </c>
      <c r="J4107" t="s">
        <v>75</v>
      </c>
      <c r="K4107" t="s">
        <v>118</v>
      </c>
      <c r="L4107">
        <v>33180</v>
      </c>
      <c r="M4107" t="s">
        <v>8262</v>
      </c>
      <c r="N4107" t="s">
        <v>40</v>
      </c>
      <c r="O4107" t="s">
        <v>63</v>
      </c>
      <c r="P4107" t="s">
        <v>8263</v>
      </c>
      <c r="Q4107" s="8">
        <v>32000</v>
      </c>
      <c r="R4107">
        <v>6</v>
      </c>
      <c r="S4107" s="8">
        <f>Table3[[#This Row],[Harga]]*Table3[[#This Row],[Quantity]]</f>
        <v>192000</v>
      </c>
      <c r="T4107">
        <v>0.2</v>
      </c>
      <c r="U4107" s="8">
        <f>Table3[[#This Row],[Discount]]*Table3[[#This Row],[Revenue]]</f>
        <v>38400</v>
      </c>
      <c r="V4107" s="8">
        <f>Table3[[#This Row],[Revenue]]-Table3[[#This Row],[Total Discount]]</f>
        <v>153600</v>
      </c>
    </row>
    <row r="4108" spans="1:22" x14ac:dyDescent="0.35">
      <c r="A4108">
        <v>4104</v>
      </c>
      <c r="B4108" t="s">
        <v>8264</v>
      </c>
      <c r="C4108" s="5">
        <v>42349</v>
      </c>
      <c r="D4108" s="6">
        <v>2015</v>
      </c>
      <c r="E4108" s="5" t="s">
        <v>66</v>
      </c>
      <c r="F4108" s="7">
        <v>11</v>
      </c>
      <c r="G4108" t="s">
        <v>51</v>
      </c>
      <c r="H4108" t="s">
        <v>59</v>
      </c>
      <c r="I4108" t="s">
        <v>349</v>
      </c>
      <c r="J4108" t="s">
        <v>27</v>
      </c>
      <c r="K4108" t="s">
        <v>369</v>
      </c>
      <c r="L4108">
        <v>45373</v>
      </c>
      <c r="M4108" t="s">
        <v>4035</v>
      </c>
      <c r="N4108" t="s">
        <v>40</v>
      </c>
      <c r="O4108" t="s">
        <v>71</v>
      </c>
      <c r="P4108" t="s">
        <v>4036</v>
      </c>
      <c r="Q4108" s="8">
        <v>11000</v>
      </c>
      <c r="R4108">
        <v>3</v>
      </c>
      <c r="S4108" s="8">
        <f>Table3[[#This Row],[Harga]]*Table3[[#This Row],[Quantity]]</f>
        <v>33000</v>
      </c>
      <c r="T4108">
        <v>0.7</v>
      </c>
      <c r="U4108" s="8">
        <f>Table3[[#This Row],[Discount]]*Table3[[#This Row],[Revenue]]</f>
        <v>23100</v>
      </c>
      <c r="V4108" s="8">
        <f>Table3[[#This Row],[Revenue]]-Table3[[#This Row],[Total Discount]]</f>
        <v>9900</v>
      </c>
    </row>
    <row r="4109" spans="1:22" x14ac:dyDescent="0.35">
      <c r="A4109">
        <v>4105</v>
      </c>
      <c r="B4109" t="s">
        <v>8265</v>
      </c>
      <c r="C4109" s="5">
        <v>43042</v>
      </c>
      <c r="D4109" s="6">
        <v>2017</v>
      </c>
      <c r="E4109" s="5" t="s">
        <v>23</v>
      </c>
      <c r="F4109" s="7">
        <v>3</v>
      </c>
      <c r="G4109" t="s">
        <v>35</v>
      </c>
      <c r="H4109" t="s">
        <v>25</v>
      </c>
      <c r="I4109" t="s">
        <v>4702</v>
      </c>
      <c r="J4109" t="s">
        <v>37</v>
      </c>
      <c r="K4109" t="s">
        <v>76</v>
      </c>
      <c r="L4109">
        <v>98103</v>
      </c>
      <c r="M4109" t="s">
        <v>3130</v>
      </c>
      <c r="N4109" t="s">
        <v>40</v>
      </c>
      <c r="O4109" t="s">
        <v>71</v>
      </c>
      <c r="P4109" t="s">
        <v>3131</v>
      </c>
      <c r="Q4109" s="8">
        <v>18000</v>
      </c>
      <c r="R4109">
        <v>4</v>
      </c>
      <c r="S4109" s="8">
        <f>Table3[[#This Row],[Harga]]*Table3[[#This Row],[Quantity]]</f>
        <v>72000</v>
      </c>
      <c r="T4109">
        <v>0.2</v>
      </c>
      <c r="U4109" s="8">
        <f>Table3[[#This Row],[Discount]]*Table3[[#This Row],[Revenue]]</f>
        <v>14400</v>
      </c>
      <c r="V4109" s="8">
        <f>Table3[[#This Row],[Revenue]]-Table3[[#This Row],[Total Discount]]</f>
        <v>57600</v>
      </c>
    </row>
    <row r="4110" spans="1:22" x14ac:dyDescent="0.35">
      <c r="A4110">
        <v>4106</v>
      </c>
      <c r="B4110" t="s">
        <v>8266</v>
      </c>
      <c r="C4110" s="5">
        <v>42807</v>
      </c>
      <c r="D4110" s="6">
        <v>2017</v>
      </c>
      <c r="E4110" s="5" t="s">
        <v>159</v>
      </c>
      <c r="F4110" s="7">
        <v>13</v>
      </c>
      <c r="G4110" t="s">
        <v>24</v>
      </c>
      <c r="H4110" t="s">
        <v>25</v>
      </c>
      <c r="I4110" t="s">
        <v>1793</v>
      </c>
      <c r="J4110" t="s">
        <v>27</v>
      </c>
      <c r="K4110" t="s">
        <v>46</v>
      </c>
      <c r="L4110">
        <v>10011</v>
      </c>
      <c r="M4110" t="s">
        <v>3053</v>
      </c>
      <c r="N4110" t="s">
        <v>135</v>
      </c>
      <c r="O4110" t="s">
        <v>136</v>
      </c>
      <c r="P4110" t="s">
        <v>3054</v>
      </c>
      <c r="Q4110" s="8">
        <v>300000</v>
      </c>
      <c r="R4110">
        <v>2</v>
      </c>
      <c r="S4110" s="8">
        <f>Table3[[#This Row],[Harga]]*Table3[[#This Row],[Quantity]]</f>
        <v>600000</v>
      </c>
      <c r="T4110">
        <v>0</v>
      </c>
      <c r="U4110" s="8">
        <f>Table3[[#This Row],[Discount]]*Table3[[#This Row],[Revenue]]</f>
        <v>0</v>
      </c>
      <c r="V4110" s="8">
        <f>Table3[[#This Row],[Revenue]]-Table3[[#This Row],[Total Discount]]</f>
        <v>600000</v>
      </c>
    </row>
    <row r="4111" spans="1:22" x14ac:dyDescent="0.35">
      <c r="A4111">
        <v>4107</v>
      </c>
      <c r="B4111" t="s">
        <v>8267</v>
      </c>
      <c r="C4111" s="5">
        <v>42520</v>
      </c>
      <c r="D4111" s="6">
        <v>2016</v>
      </c>
      <c r="E4111" s="5" t="s">
        <v>87</v>
      </c>
      <c r="F4111" s="7">
        <v>30</v>
      </c>
      <c r="G4111" t="s">
        <v>51</v>
      </c>
      <c r="H4111" t="s">
        <v>139</v>
      </c>
      <c r="I4111" t="s">
        <v>2580</v>
      </c>
      <c r="J4111" t="s">
        <v>37</v>
      </c>
      <c r="K4111" t="s">
        <v>76</v>
      </c>
      <c r="L4111">
        <v>22204</v>
      </c>
      <c r="M4111" t="s">
        <v>1794</v>
      </c>
      <c r="N4111" t="s">
        <v>40</v>
      </c>
      <c r="O4111" t="s">
        <v>143</v>
      </c>
      <c r="P4111" t="s">
        <v>1795</v>
      </c>
      <c r="Q4111" s="8">
        <v>8000</v>
      </c>
      <c r="R4111">
        <v>9</v>
      </c>
      <c r="S4111" s="8">
        <f>Table3[[#This Row],[Harga]]*Table3[[#This Row],[Quantity]]</f>
        <v>72000</v>
      </c>
      <c r="T4111">
        <v>0</v>
      </c>
      <c r="U4111" s="8">
        <f>Table3[[#This Row],[Discount]]*Table3[[#This Row],[Revenue]]</f>
        <v>0</v>
      </c>
      <c r="V4111" s="8">
        <f>Table3[[#This Row],[Revenue]]-Table3[[#This Row],[Total Discount]]</f>
        <v>72000</v>
      </c>
    </row>
    <row r="4112" spans="1:22" x14ac:dyDescent="0.35">
      <c r="A4112">
        <v>4108</v>
      </c>
      <c r="B4112" t="s">
        <v>8268</v>
      </c>
      <c r="C4112" s="5">
        <v>42190</v>
      </c>
      <c r="D4112" s="6">
        <v>2015</v>
      </c>
      <c r="E4112" s="5" t="s">
        <v>104</v>
      </c>
      <c r="F4112" s="7">
        <v>5</v>
      </c>
      <c r="G4112" t="s">
        <v>35</v>
      </c>
      <c r="H4112" t="s">
        <v>25</v>
      </c>
      <c r="I4112" t="s">
        <v>1308</v>
      </c>
      <c r="J4112" t="s">
        <v>37</v>
      </c>
      <c r="K4112" t="s">
        <v>420</v>
      </c>
      <c r="L4112">
        <v>28205</v>
      </c>
      <c r="M4112" t="s">
        <v>3881</v>
      </c>
      <c r="N4112" t="s">
        <v>30</v>
      </c>
      <c r="O4112" t="s">
        <v>55</v>
      </c>
      <c r="P4112" t="s">
        <v>3882</v>
      </c>
      <c r="Q4112" s="8">
        <v>5000</v>
      </c>
      <c r="R4112">
        <v>2</v>
      </c>
      <c r="S4112" s="8">
        <f>Table3[[#This Row],[Harga]]*Table3[[#This Row],[Quantity]]</f>
        <v>10000</v>
      </c>
      <c r="T4112">
        <v>0.2</v>
      </c>
      <c r="U4112" s="8">
        <f>Table3[[#This Row],[Discount]]*Table3[[#This Row],[Revenue]]</f>
        <v>2000</v>
      </c>
      <c r="V4112" s="8">
        <f>Table3[[#This Row],[Revenue]]-Table3[[#This Row],[Total Discount]]</f>
        <v>8000</v>
      </c>
    </row>
    <row r="4113" spans="1:22" x14ac:dyDescent="0.35">
      <c r="A4113">
        <v>4109</v>
      </c>
      <c r="B4113" t="s">
        <v>8269</v>
      </c>
      <c r="C4113" s="5">
        <v>41709</v>
      </c>
      <c r="D4113" s="6">
        <v>2014</v>
      </c>
      <c r="E4113" s="5" t="s">
        <v>159</v>
      </c>
      <c r="F4113" s="7">
        <v>11</v>
      </c>
      <c r="G4113" t="s">
        <v>67</v>
      </c>
      <c r="H4113" t="s">
        <v>25</v>
      </c>
      <c r="I4113" t="s">
        <v>3303</v>
      </c>
      <c r="J4113" t="s">
        <v>27</v>
      </c>
      <c r="K4113" t="s">
        <v>218</v>
      </c>
      <c r="L4113">
        <v>95661</v>
      </c>
      <c r="M4113" t="s">
        <v>5062</v>
      </c>
      <c r="N4113" t="s">
        <v>40</v>
      </c>
      <c r="O4113" t="s">
        <v>96</v>
      </c>
      <c r="P4113" t="s">
        <v>5063</v>
      </c>
      <c r="Q4113" s="8">
        <v>11000</v>
      </c>
      <c r="R4113">
        <v>3</v>
      </c>
      <c r="S4113" s="8">
        <f>Table3[[#This Row],[Harga]]*Table3[[#This Row],[Quantity]]</f>
        <v>33000</v>
      </c>
      <c r="T4113">
        <v>0</v>
      </c>
      <c r="U4113" s="8">
        <f>Table3[[#This Row],[Discount]]*Table3[[#This Row],[Revenue]]</f>
        <v>0</v>
      </c>
      <c r="V4113" s="8">
        <f>Table3[[#This Row],[Revenue]]-Table3[[#This Row],[Total Discount]]</f>
        <v>33000</v>
      </c>
    </row>
    <row r="4114" spans="1:22" x14ac:dyDescent="0.35">
      <c r="A4114">
        <v>4110</v>
      </c>
      <c r="B4114" t="s">
        <v>8270</v>
      </c>
      <c r="C4114" s="5">
        <v>42114</v>
      </c>
      <c r="D4114" s="6">
        <v>2015</v>
      </c>
      <c r="E4114" s="5" t="s">
        <v>58</v>
      </c>
      <c r="F4114" s="7">
        <v>20</v>
      </c>
      <c r="G4114" t="s">
        <v>51</v>
      </c>
      <c r="H4114" t="s">
        <v>25</v>
      </c>
      <c r="I4114" t="s">
        <v>1073</v>
      </c>
      <c r="J4114" t="s">
        <v>27</v>
      </c>
      <c r="K4114" t="s">
        <v>69</v>
      </c>
      <c r="L4114">
        <v>48234</v>
      </c>
      <c r="M4114" t="s">
        <v>3841</v>
      </c>
      <c r="N4114" t="s">
        <v>40</v>
      </c>
      <c r="O4114" t="s">
        <v>143</v>
      </c>
      <c r="P4114" t="s">
        <v>3842</v>
      </c>
      <c r="Q4114" s="8">
        <v>181000</v>
      </c>
      <c r="R4114">
        <v>2</v>
      </c>
      <c r="S4114" s="8">
        <f>Table3[[#This Row],[Harga]]*Table3[[#This Row],[Quantity]]</f>
        <v>362000</v>
      </c>
      <c r="T4114">
        <v>0</v>
      </c>
      <c r="U4114" s="8">
        <f>Table3[[#This Row],[Discount]]*Table3[[#This Row],[Revenue]]</f>
        <v>0</v>
      </c>
      <c r="V4114" s="8">
        <f>Table3[[#This Row],[Revenue]]-Table3[[#This Row],[Total Discount]]</f>
        <v>362000</v>
      </c>
    </row>
    <row r="4115" spans="1:22" x14ac:dyDescent="0.35">
      <c r="A4115">
        <v>4111</v>
      </c>
      <c r="B4115" t="s">
        <v>8271</v>
      </c>
      <c r="C4115" s="5">
        <v>42942</v>
      </c>
      <c r="D4115" s="6">
        <v>2017</v>
      </c>
      <c r="E4115" s="5" t="s">
        <v>104</v>
      </c>
      <c r="F4115" s="7">
        <v>26</v>
      </c>
      <c r="G4115" t="s">
        <v>35</v>
      </c>
      <c r="H4115" t="s">
        <v>139</v>
      </c>
      <c r="I4115" t="s">
        <v>2225</v>
      </c>
      <c r="J4115" t="s">
        <v>37</v>
      </c>
      <c r="K4115" t="s">
        <v>151</v>
      </c>
      <c r="L4115">
        <v>90036</v>
      </c>
      <c r="M4115" t="s">
        <v>6333</v>
      </c>
      <c r="N4115" t="s">
        <v>135</v>
      </c>
      <c r="O4115" t="s">
        <v>162</v>
      </c>
      <c r="P4115" t="s">
        <v>6334</v>
      </c>
      <c r="Q4115" s="8">
        <v>1650000</v>
      </c>
      <c r="R4115">
        <v>5</v>
      </c>
      <c r="S4115" s="8">
        <f>Table3[[#This Row],[Harga]]*Table3[[#This Row],[Quantity]]</f>
        <v>8250000</v>
      </c>
      <c r="T4115">
        <v>0</v>
      </c>
      <c r="U4115" s="8">
        <f>Table3[[#This Row],[Discount]]*Table3[[#This Row],[Revenue]]</f>
        <v>0</v>
      </c>
      <c r="V4115" s="8">
        <f>Table3[[#This Row],[Revenue]]-Table3[[#This Row],[Total Discount]]</f>
        <v>8250000</v>
      </c>
    </row>
    <row r="4116" spans="1:22" x14ac:dyDescent="0.35">
      <c r="A4116">
        <v>4112</v>
      </c>
      <c r="B4116" t="s">
        <v>8272</v>
      </c>
      <c r="C4116" s="5">
        <v>41943</v>
      </c>
      <c r="D4116" s="6">
        <v>2014</v>
      </c>
      <c r="E4116" s="5" t="s">
        <v>44</v>
      </c>
      <c r="F4116" s="7">
        <v>31</v>
      </c>
      <c r="G4116" t="s">
        <v>35</v>
      </c>
      <c r="H4116" t="s">
        <v>25</v>
      </c>
      <c r="I4116" t="s">
        <v>3912</v>
      </c>
      <c r="J4116" t="s">
        <v>75</v>
      </c>
      <c r="K4116" t="s">
        <v>76</v>
      </c>
      <c r="L4116">
        <v>94110</v>
      </c>
      <c r="M4116" t="s">
        <v>2277</v>
      </c>
      <c r="N4116" t="s">
        <v>135</v>
      </c>
      <c r="O4116" t="s">
        <v>136</v>
      </c>
      <c r="P4116" t="s">
        <v>2278</v>
      </c>
      <c r="Q4116" s="8">
        <v>184000</v>
      </c>
      <c r="R4116">
        <v>2</v>
      </c>
      <c r="S4116" s="8">
        <f>Table3[[#This Row],[Harga]]*Table3[[#This Row],[Quantity]]</f>
        <v>368000</v>
      </c>
      <c r="T4116">
        <v>0.2</v>
      </c>
      <c r="U4116" s="8">
        <f>Table3[[#This Row],[Discount]]*Table3[[#This Row],[Revenue]]</f>
        <v>73600</v>
      </c>
      <c r="V4116" s="8">
        <f>Table3[[#This Row],[Revenue]]-Table3[[#This Row],[Total Discount]]</f>
        <v>294400</v>
      </c>
    </row>
    <row r="4117" spans="1:22" x14ac:dyDescent="0.35">
      <c r="A4117">
        <v>4113</v>
      </c>
      <c r="B4117" t="s">
        <v>8273</v>
      </c>
      <c r="C4117" s="5">
        <v>43042</v>
      </c>
      <c r="D4117" s="6">
        <v>2017</v>
      </c>
      <c r="E4117" s="5" t="s">
        <v>23</v>
      </c>
      <c r="F4117" s="7">
        <v>3</v>
      </c>
      <c r="G4117" t="s">
        <v>116</v>
      </c>
      <c r="H4117" t="s">
        <v>139</v>
      </c>
      <c r="I4117" t="s">
        <v>4546</v>
      </c>
      <c r="J4117" t="s">
        <v>27</v>
      </c>
      <c r="K4117" t="s">
        <v>500</v>
      </c>
      <c r="L4117">
        <v>93309</v>
      </c>
      <c r="M4117" t="s">
        <v>6424</v>
      </c>
      <c r="N4117" t="s">
        <v>30</v>
      </c>
      <c r="O4117" t="s">
        <v>48</v>
      </c>
      <c r="P4117" t="s">
        <v>6425</v>
      </c>
      <c r="Q4117" s="8">
        <v>456000</v>
      </c>
      <c r="R4117">
        <v>4</v>
      </c>
      <c r="S4117" s="8">
        <f>Table3[[#This Row],[Harga]]*Table3[[#This Row],[Quantity]]</f>
        <v>1824000</v>
      </c>
      <c r="T4117">
        <v>0.2</v>
      </c>
      <c r="U4117" s="8">
        <f>Table3[[#This Row],[Discount]]*Table3[[#This Row],[Revenue]]</f>
        <v>364800</v>
      </c>
      <c r="V4117" s="8">
        <f>Table3[[#This Row],[Revenue]]-Table3[[#This Row],[Total Discount]]</f>
        <v>1459200</v>
      </c>
    </row>
    <row r="4118" spans="1:22" x14ac:dyDescent="0.35">
      <c r="A4118">
        <v>4114</v>
      </c>
      <c r="B4118" t="s">
        <v>8274</v>
      </c>
      <c r="C4118" s="5">
        <v>42593</v>
      </c>
      <c r="D4118" s="6">
        <v>2016</v>
      </c>
      <c r="E4118" s="5" t="s">
        <v>93</v>
      </c>
      <c r="F4118" s="7">
        <v>11</v>
      </c>
      <c r="G4118" t="s">
        <v>67</v>
      </c>
      <c r="H4118" t="s">
        <v>25</v>
      </c>
      <c r="I4118" t="s">
        <v>939</v>
      </c>
      <c r="J4118" t="s">
        <v>75</v>
      </c>
      <c r="K4118" t="s">
        <v>329</v>
      </c>
      <c r="L4118">
        <v>74133</v>
      </c>
      <c r="M4118" t="s">
        <v>6294</v>
      </c>
      <c r="N4118" t="s">
        <v>40</v>
      </c>
      <c r="O4118" t="s">
        <v>63</v>
      </c>
      <c r="P4118" t="s">
        <v>6295</v>
      </c>
      <c r="Q4118" s="8">
        <v>26000</v>
      </c>
      <c r="R4118">
        <v>5</v>
      </c>
      <c r="S4118" s="8">
        <f>Table3[[#This Row],[Harga]]*Table3[[#This Row],[Quantity]]</f>
        <v>130000</v>
      </c>
      <c r="T4118">
        <v>0</v>
      </c>
      <c r="U4118" s="8">
        <f>Table3[[#This Row],[Discount]]*Table3[[#This Row],[Revenue]]</f>
        <v>0</v>
      </c>
      <c r="V4118" s="8">
        <f>Table3[[#This Row],[Revenue]]-Table3[[#This Row],[Total Discount]]</f>
        <v>130000</v>
      </c>
    </row>
    <row r="4119" spans="1:22" x14ac:dyDescent="0.35">
      <c r="A4119">
        <v>4115</v>
      </c>
      <c r="B4119" t="s">
        <v>8275</v>
      </c>
      <c r="C4119" s="5">
        <v>42576</v>
      </c>
      <c r="D4119" s="6">
        <v>2016</v>
      </c>
      <c r="E4119" s="5" t="s">
        <v>104</v>
      </c>
      <c r="F4119" s="7">
        <v>25</v>
      </c>
      <c r="G4119" t="s">
        <v>35</v>
      </c>
      <c r="H4119" t="s">
        <v>25</v>
      </c>
      <c r="I4119" t="s">
        <v>3526</v>
      </c>
      <c r="J4119" t="s">
        <v>75</v>
      </c>
      <c r="K4119" t="s">
        <v>213</v>
      </c>
      <c r="L4119">
        <v>94122</v>
      </c>
      <c r="M4119" t="s">
        <v>2517</v>
      </c>
      <c r="N4119" t="s">
        <v>40</v>
      </c>
      <c r="O4119" t="s">
        <v>96</v>
      </c>
      <c r="P4119" t="s">
        <v>2518</v>
      </c>
      <c r="Q4119" s="8">
        <v>17000</v>
      </c>
      <c r="R4119">
        <v>9</v>
      </c>
      <c r="S4119" s="8">
        <f>Table3[[#This Row],[Harga]]*Table3[[#This Row],[Quantity]]</f>
        <v>153000</v>
      </c>
      <c r="T4119">
        <v>0</v>
      </c>
      <c r="U4119" s="8">
        <f>Table3[[#This Row],[Discount]]*Table3[[#This Row],[Revenue]]</f>
        <v>0</v>
      </c>
      <c r="V4119" s="8">
        <f>Table3[[#This Row],[Revenue]]-Table3[[#This Row],[Total Discount]]</f>
        <v>153000</v>
      </c>
    </row>
    <row r="4120" spans="1:22" x14ac:dyDescent="0.35">
      <c r="A4120">
        <v>4116</v>
      </c>
      <c r="B4120" t="s">
        <v>8276</v>
      </c>
      <c r="C4120" s="5">
        <v>41699</v>
      </c>
      <c r="D4120" s="6">
        <v>2014</v>
      </c>
      <c r="E4120" s="5" t="s">
        <v>159</v>
      </c>
      <c r="F4120" s="7">
        <v>1</v>
      </c>
      <c r="G4120" t="s">
        <v>51</v>
      </c>
      <c r="H4120" t="s">
        <v>25</v>
      </c>
      <c r="I4120" t="s">
        <v>2947</v>
      </c>
      <c r="J4120" t="s">
        <v>27</v>
      </c>
      <c r="K4120" t="s">
        <v>329</v>
      </c>
      <c r="L4120">
        <v>77036</v>
      </c>
      <c r="M4120" t="s">
        <v>3415</v>
      </c>
      <c r="N4120" t="s">
        <v>40</v>
      </c>
      <c r="O4120" t="s">
        <v>84</v>
      </c>
      <c r="P4120" t="s">
        <v>3416</v>
      </c>
      <c r="Q4120" s="8">
        <v>229000</v>
      </c>
      <c r="R4120">
        <v>3</v>
      </c>
      <c r="S4120" s="8">
        <f>Table3[[#This Row],[Harga]]*Table3[[#This Row],[Quantity]]</f>
        <v>687000</v>
      </c>
      <c r="T4120">
        <v>0.2</v>
      </c>
      <c r="U4120" s="8">
        <f>Table3[[#This Row],[Discount]]*Table3[[#This Row],[Revenue]]</f>
        <v>137400</v>
      </c>
      <c r="V4120" s="8">
        <f>Table3[[#This Row],[Revenue]]-Table3[[#This Row],[Total Discount]]</f>
        <v>549600</v>
      </c>
    </row>
    <row r="4121" spans="1:22" x14ac:dyDescent="0.35">
      <c r="A4121">
        <v>4117</v>
      </c>
      <c r="B4121" t="s">
        <v>8277</v>
      </c>
      <c r="C4121" s="5">
        <v>42761</v>
      </c>
      <c r="D4121" s="6">
        <v>2017</v>
      </c>
      <c r="E4121" s="5" t="s">
        <v>115</v>
      </c>
      <c r="F4121" s="7">
        <v>26</v>
      </c>
      <c r="G4121" t="s">
        <v>51</v>
      </c>
      <c r="H4121" t="s">
        <v>25</v>
      </c>
      <c r="I4121" t="s">
        <v>1038</v>
      </c>
      <c r="J4121" t="s">
        <v>27</v>
      </c>
      <c r="K4121" t="s">
        <v>69</v>
      </c>
      <c r="L4121">
        <v>31907</v>
      </c>
      <c r="M4121" t="s">
        <v>325</v>
      </c>
      <c r="N4121" t="s">
        <v>30</v>
      </c>
      <c r="O4121" t="s">
        <v>55</v>
      </c>
      <c r="P4121" t="s">
        <v>326</v>
      </c>
      <c r="Q4121" s="8">
        <v>48000</v>
      </c>
      <c r="R4121">
        <v>4</v>
      </c>
      <c r="S4121" s="8">
        <f>Table3[[#This Row],[Harga]]*Table3[[#This Row],[Quantity]]</f>
        <v>192000</v>
      </c>
      <c r="T4121">
        <v>0</v>
      </c>
      <c r="U4121" s="8">
        <f>Table3[[#This Row],[Discount]]*Table3[[#This Row],[Revenue]]</f>
        <v>0</v>
      </c>
      <c r="V4121" s="8">
        <f>Table3[[#This Row],[Revenue]]-Table3[[#This Row],[Total Discount]]</f>
        <v>192000</v>
      </c>
    </row>
    <row r="4122" spans="1:22" x14ac:dyDescent="0.35">
      <c r="A4122">
        <v>4118</v>
      </c>
      <c r="B4122" t="s">
        <v>8278</v>
      </c>
      <c r="C4122" s="5">
        <v>41832</v>
      </c>
      <c r="D4122" s="6">
        <v>2014</v>
      </c>
      <c r="E4122" s="5" t="s">
        <v>104</v>
      </c>
      <c r="F4122" s="7">
        <v>12</v>
      </c>
      <c r="G4122" t="s">
        <v>51</v>
      </c>
      <c r="H4122" t="s">
        <v>25</v>
      </c>
      <c r="I4122" t="s">
        <v>1942</v>
      </c>
      <c r="J4122" t="s">
        <v>75</v>
      </c>
      <c r="K4122" t="s">
        <v>324</v>
      </c>
      <c r="L4122">
        <v>77573</v>
      </c>
      <c r="M4122" t="s">
        <v>1996</v>
      </c>
      <c r="N4122" t="s">
        <v>30</v>
      </c>
      <c r="O4122" t="s">
        <v>108</v>
      </c>
      <c r="P4122" t="s">
        <v>1997</v>
      </c>
      <c r="Q4122" s="8">
        <v>196000</v>
      </c>
      <c r="R4122">
        <v>3</v>
      </c>
      <c r="S4122" s="8">
        <f>Table3[[#This Row],[Harga]]*Table3[[#This Row],[Quantity]]</f>
        <v>588000</v>
      </c>
      <c r="T4122">
        <v>0.3</v>
      </c>
      <c r="U4122" s="8">
        <f>Table3[[#This Row],[Discount]]*Table3[[#This Row],[Revenue]]</f>
        <v>176400</v>
      </c>
      <c r="V4122" s="8">
        <f>Table3[[#This Row],[Revenue]]-Table3[[#This Row],[Total Discount]]</f>
        <v>411600</v>
      </c>
    </row>
    <row r="4123" spans="1:22" x14ac:dyDescent="0.35">
      <c r="A4123">
        <v>4119</v>
      </c>
      <c r="B4123" t="s">
        <v>8279</v>
      </c>
      <c r="C4123" s="5">
        <v>42836</v>
      </c>
      <c r="D4123" s="6">
        <v>2017</v>
      </c>
      <c r="E4123" s="5" t="s">
        <v>58</v>
      </c>
      <c r="F4123" s="7">
        <v>11</v>
      </c>
      <c r="G4123" t="s">
        <v>51</v>
      </c>
      <c r="H4123" t="s">
        <v>139</v>
      </c>
      <c r="I4123" t="s">
        <v>205</v>
      </c>
      <c r="J4123" t="s">
        <v>27</v>
      </c>
      <c r="K4123" t="s">
        <v>420</v>
      </c>
      <c r="L4123">
        <v>27217</v>
      </c>
      <c r="M4123" t="s">
        <v>2126</v>
      </c>
      <c r="N4123" t="s">
        <v>40</v>
      </c>
      <c r="O4123" t="s">
        <v>96</v>
      </c>
      <c r="P4123" t="s">
        <v>2127</v>
      </c>
      <c r="Q4123" s="8">
        <v>7000</v>
      </c>
      <c r="R4123">
        <v>1</v>
      </c>
      <c r="S4123" s="8">
        <f>Table3[[#This Row],[Harga]]*Table3[[#This Row],[Quantity]]</f>
        <v>7000</v>
      </c>
      <c r="T4123">
        <v>0.2</v>
      </c>
      <c r="U4123" s="8">
        <f>Table3[[#This Row],[Discount]]*Table3[[#This Row],[Revenue]]</f>
        <v>1400</v>
      </c>
      <c r="V4123" s="8">
        <f>Table3[[#This Row],[Revenue]]-Table3[[#This Row],[Total Discount]]</f>
        <v>5600</v>
      </c>
    </row>
    <row r="4124" spans="1:22" x14ac:dyDescent="0.35">
      <c r="A4124">
        <v>4120</v>
      </c>
      <c r="B4124" t="s">
        <v>8280</v>
      </c>
      <c r="C4124" s="5">
        <v>43052</v>
      </c>
      <c r="D4124" s="6">
        <v>2017</v>
      </c>
      <c r="E4124" s="5" t="s">
        <v>23</v>
      </c>
      <c r="F4124" s="7">
        <v>13</v>
      </c>
      <c r="G4124" t="s">
        <v>24</v>
      </c>
      <c r="H4124" t="s">
        <v>139</v>
      </c>
      <c r="I4124" t="s">
        <v>937</v>
      </c>
      <c r="J4124" t="s">
        <v>27</v>
      </c>
      <c r="K4124" t="s">
        <v>76</v>
      </c>
      <c r="L4124">
        <v>10009</v>
      </c>
      <c r="M4124" t="s">
        <v>2066</v>
      </c>
      <c r="N4124" t="s">
        <v>40</v>
      </c>
      <c r="O4124" t="s">
        <v>84</v>
      </c>
      <c r="P4124" t="s">
        <v>2067</v>
      </c>
      <c r="Q4124" s="8">
        <v>12000</v>
      </c>
      <c r="R4124">
        <v>1</v>
      </c>
      <c r="S4124" s="8">
        <f>Table3[[#This Row],[Harga]]*Table3[[#This Row],[Quantity]]</f>
        <v>12000</v>
      </c>
      <c r="T4124">
        <v>0</v>
      </c>
      <c r="U4124" s="8">
        <f>Table3[[#This Row],[Discount]]*Table3[[#This Row],[Revenue]]</f>
        <v>0</v>
      </c>
      <c r="V4124" s="8">
        <f>Table3[[#This Row],[Revenue]]-Table3[[#This Row],[Total Discount]]</f>
        <v>12000</v>
      </c>
    </row>
    <row r="4125" spans="1:22" x14ac:dyDescent="0.35">
      <c r="A4125">
        <v>4121</v>
      </c>
      <c r="B4125" t="s">
        <v>8281</v>
      </c>
      <c r="C4125" s="5">
        <v>42343</v>
      </c>
      <c r="D4125" s="6">
        <v>2015</v>
      </c>
      <c r="E4125" s="5" t="s">
        <v>66</v>
      </c>
      <c r="F4125" s="7">
        <v>5</v>
      </c>
      <c r="G4125" t="s">
        <v>35</v>
      </c>
      <c r="H4125" t="s">
        <v>139</v>
      </c>
      <c r="I4125" t="s">
        <v>106</v>
      </c>
      <c r="J4125" t="s">
        <v>27</v>
      </c>
      <c r="K4125" t="s">
        <v>69</v>
      </c>
      <c r="L4125">
        <v>75220</v>
      </c>
      <c r="M4125" t="s">
        <v>5329</v>
      </c>
      <c r="N4125" t="s">
        <v>40</v>
      </c>
      <c r="O4125" t="s">
        <v>96</v>
      </c>
      <c r="P4125" t="s">
        <v>5330</v>
      </c>
      <c r="Q4125" s="8">
        <v>57000</v>
      </c>
      <c r="R4125">
        <v>2</v>
      </c>
      <c r="S4125" s="8">
        <f>Table3[[#This Row],[Harga]]*Table3[[#This Row],[Quantity]]</f>
        <v>114000</v>
      </c>
      <c r="T4125">
        <v>0.2</v>
      </c>
      <c r="U4125" s="8">
        <f>Table3[[#This Row],[Discount]]*Table3[[#This Row],[Revenue]]</f>
        <v>22800</v>
      </c>
      <c r="V4125" s="8">
        <f>Table3[[#This Row],[Revenue]]-Table3[[#This Row],[Total Discount]]</f>
        <v>91200</v>
      </c>
    </row>
    <row r="4126" spans="1:22" x14ac:dyDescent="0.35">
      <c r="A4126">
        <v>4122</v>
      </c>
      <c r="B4126" t="s">
        <v>8282</v>
      </c>
      <c r="C4126" s="5">
        <v>42639</v>
      </c>
      <c r="D4126" s="6">
        <v>2016</v>
      </c>
      <c r="E4126" s="5" t="s">
        <v>111</v>
      </c>
      <c r="F4126" s="7">
        <v>26</v>
      </c>
      <c r="G4126" t="s">
        <v>51</v>
      </c>
      <c r="H4126" t="s">
        <v>25</v>
      </c>
      <c r="I4126" t="s">
        <v>3687</v>
      </c>
      <c r="J4126" t="s">
        <v>27</v>
      </c>
      <c r="K4126" t="s">
        <v>89</v>
      </c>
      <c r="L4126">
        <v>77095</v>
      </c>
      <c r="M4126" t="s">
        <v>4598</v>
      </c>
      <c r="N4126" t="s">
        <v>40</v>
      </c>
      <c r="O4126" t="s">
        <v>71</v>
      </c>
      <c r="P4126" t="s">
        <v>8283</v>
      </c>
      <c r="Q4126" s="8">
        <v>233000</v>
      </c>
      <c r="R4126">
        <v>2</v>
      </c>
      <c r="S4126" s="8">
        <f>Table3[[#This Row],[Harga]]*Table3[[#This Row],[Quantity]]</f>
        <v>466000</v>
      </c>
      <c r="T4126">
        <v>0.8</v>
      </c>
      <c r="U4126" s="8">
        <f>Table3[[#This Row],[Discount]]*Table3[[#This Row],[Revenue]]</f>
        <v>372800</v>
      </c>
      <c r="V4126" s="8">
        <f>Table3[[#This Row],[Revenue]]-Table3[[#This Row],[Total Discount]]</f>
        <v>93200</v>
      </c>
    </row>
    <row r="4127" spans="1:22" x14ac:dyDescent="0.35">
      <c r="A4127">
        <v>4123</v>
      </c>
      <c r="B4127" t="s">
        <v>8284</v>
      </c>
      <c r="C4127" s="5">
        <v>42693</v>
      </c>
      <c r="D4127" s="6">
        <v>2016</v>
      </c>
      <c r="E4127" s="5" t="s">
        <v>23</v>
      </c>
      <c r="F4127" s="7">
        <v>19</v>
      </c>
      <c r="G4127" t="s">
        <v>35</v>
      </c>
      <c r="H4127" t="s">
        <v>25</v>
      </c>
      <c r="I4127" t="s">
        <v>2281</v>
      </c>
      <c r="J4127" t="s">
        <v>27</v>
      </c>
      <c r="K4127" t="s">
        <v>76</v>
      </c>
      <c r="L4127">
        <v>11561</v>
      </c>
      <c r="M4127" t="s">
        <v>8285</v>
      </c>
      <c r="N4127" t="s">
        <v>40</v>
      </c>
      <c r="O4127" t="s">
        <v>78</v>
      </c>
      <c r="P4127" t="s">
        <v>8286</v>
      </c>
      <c r="Q4127" s="8">
        <v>9000</v>
      </c>
      <c r="R4127">
        <v>2</v>
      </c>
      <c r="S4127" s="8">
        <f>Table3[[#This Row],[Harga]]*Table3[[#This Row],[Quantity]]</f>
        <v>18000</v>
      </c>
      <c r="T4127">
        <v>0</v>
      </c>
      <c r="U4127" s="8">
        <f>Table3[[#This Row],[Discount]]*Table3[[#This Row],[Revenue]]</f>
        <v>0</v>
      </c>
      <c r="V4127" s="8">
        <f>Table3[[#This Row],[Revenue]]-Table3[[#This Row],[Total Discount]]</f>
        <v>18000</v>
      </c>
    </row>
    <row r="4128" spans="1:22" x14ac:dyDescent="0.35">
      <c r="A4128">
        <v>4124</v>
      </c>
      <c r="B4128" t="s">
        <v>8287</v>
      </c>
      <c r="C4128" s="5">
        <v>42986</v>
      </c>
      <c r="D4128" s="6">
        <v>2017</v>
      </c>
      <c r="E4128" s="5" t="s">
        <v>111</v>
      </c>
      <c r="F4128" s="7">
        <v>8</v>
      </c>
      <c r="G4128" t="s">
        <v>67</v>
      </c>
      <c r="H4128" t="s">
        <v>139</v>
      </c>
      <c r="I4128" t="s">
        <v>6342</v>
      </c>
      <c r="J4128" t="s">
        <v>75</v>
      </c>
      <c r="K4128" t="s">
        <v>133</v>
      </c>
      <c r="L4128">
        <v>33012</v>
      </c>
      <c r="M4128" t="s">
        <v>1593</v>
      </c>
      <c r="N4128" t="s">
        <v>40</v>
      </c>
      <c r="O4128" t="s">
        <v>84</v>
      </c>
      <c r="P4128" t="s">
        <v>1594</v>
      </c>
      <c r="Q4128" s="8">
        <v>31000</v>
      </c>
      <c r="R4128">
        <v>5</v>
      </c>
      <c r="S4128" s="8">
        <f>Table3[[#This Row],[Harga]]*Table3[[#This Row],[Quantity]]</f>
        <v>155000</v>
      </c>
      <c r="T4128">
        <v>0.2</v>
      </c>
      <c r="U4128" s="8">
        <f>Table3[[#This Row],[Discount]]*Table3[[#This Row],[Revenue]]</f>
        <v>31000</v>
      </c>
      <c r="V4128" s="8">
        <f>Table3[[#This Row],[Revenue]]-Table3[[#This Row],[Total Discount]]</f>
        <v>124000</v>
      </c>
    </row>
    <row r="4129" spans="1:22" x14ac:dyDescent="0.35">
      <c r="A4129">
        <v>4125</v>
      </c>
      <c r="B4129" t="s">
        <v>8288</v>
      </c>
      <c r="C4129" s="5">
        <v>42937</v>
      </c>
      <c r="D4129" s="6">
        <v>2017</v>
      </c>
      <c r="E4129" s="5" t="s">
        <v>104</v>
      </c>
      <c r="F4129" s="7">
        <v>21</v>
      </c>
      <c r="G4129" t="s">
        <v>51</v>
      </c>
      <c r="H4129" t="s">
        <v>139</v>
      </c>
      <c r="I4129" t="s">
        <v>621</v>
      </c>
      <c r="J4129" t="s">
        <v>37</v>
      </c>
      <c r="K4129" t="s">
        <v>166</v>
      </c>
      <c r="L4129">
        <v>60505</v>
      </c>
      <c r="M4129" t="s">
        <v>444</v>
      </c>
      <c r="N4129" t="s">
        <v>40</v>
      </c>
      <c r="O4129" t="s">
        <v>71</v>
      </c>
      <c r="P4129" t="s">
        <v>445</v>
      </c>
      <c r="Q4129" s="8">
        <v>8000</v>
      </c>
      <c r="R4129">
        <v>4</v>
      </c>
      <c r="S4129" s="8">
        <f>Table3[[#This Row],[Harga]]*Table3[[#This Row],[Quantity]]</f>
        <v>32000</v>
      </c>
      <c r="T4129">
        <v>0.8</v>
      </c>
      <c r="U4129" s="8">
        <f>Table3[[#This Row],[Discount]]*Table3[[#This Row],[Revenue]]</f>
        <v>25600</v>
      </c>
      <c r="V4129" s="8">
        <f>Table3[[#This Row],[Revenue]]-Table3[[#This Row],[Total Discount]]</f>
        <v>6400</v>
      </c>
    </row>
    <row r="4130" spans="1:22" x14ac:dyDescent="0.35">
      <c r="A4130">
        <v>4126</v>
      </c>
      <c r="B4130" t="s">
        <v>8289</v>
      </c>
      <c r="C4130" s="5">
        <v>43014</v>
      </c>
      <c r="D4130" s="6">
        <v>2017</v>
      </c>
      <c r="E4130" s="5" t="s">
        <v>44</v>
      </c>
      <c r="F4130" s="7">
        <v>6</v>
      </c>
      <c r="G4130" t="s">
        <v>51</v>
      </c>
      <c r="H4130" t="s">
        <v>25</v>
      </c>
      <c r="I4130" t="s">
        <v>933</v>
      </c>
      <c r="J4130" t="s">
        <v>27</v>
      </c>
      <c r="K4130" t="s">
        <v>324</v>
      </c>
      <c r="L4130">
        <v>7109</v>
      </c>
      <c r="M4130" t="s">
        <v>8032</v>
      </c>
      <c r="N4130" t="s">
        <v>40</v>
      </c>
      <c r="O4130" t="s">
        <v>63</v>
      </c>
      <c r="P4130" t="s">
        <v>8033</v>
      </c>
      <c r="Q4130" s="8">
        <v>77000</v>
      </c>
      <c r="R4130">
        <v>3</v>
      </c>
      <c r="S4130" s="8">
        <f>Table3[[#This Row],[Harga]]*Table3[[#This Row],[Quantity]]</f>
        <v>231000</v>
      </c>
      <c r="T4130">
        <v>0</v>
      </c>
      <c r="U4130" s="8">
        <f>Table3[[#This Row],[Discount]]*Table3[[#This Row],[Revenue]]</f>
        <v>0</v>
      </c>
      <c r="V4130" s="8">
        <f>Table3[[#This Row],[Revenue]]-Table3[[#This Row],[Total Discount]]</f>
        <v>231000</v>
      </c>
    </row>
    <row r="4131" spans="1:22" x14ac:dyDescent="0.35">
      <c r="A4131">
        <v>4127</v>
      </c>
      <c r="B4131" t="s">
        <v>8290</v>
      </c>
      <c r="C4131" s="5">
        <v>43046</v>
      </c>
      <c r="D4131" s="6">
        <v>2017</v>
      </c>
      <c r="E4131" s="5" t="s">
        <v>23</v>
      </c>
      <c r="F4131" s="7">
        <v>7</v>
      </c>
      <c r="G4131" t="s">
        <v>35</v>
      </c>
      <c r="H4131" t="s">
        <v>139</v>
      </c>
      <c r="I4131" t="s">
        <v>1087</v>
      </c>
      <c r="J4131" t="s">
        <v>27</v>
      </c>
      <c r="K4131" t="s">
        <v>253</v>
      </c>
      <c r="L4131">
        <v>10024</v>
      </c>
      <c r="M4131" t="s">
        <v>8291</v>
      </c>
      <c r="N4131" t="s">
        <v>135</v>
      </c>
      <c r="O4131" t="s">
        <v>162</v>
      </c>
      <c r="P4131" t="s">
        <v>8292</v>
      </c>
      <c r="Q4131" s="8">
        <v>8000</v>
      </c>
      <c r="R4131">
        <v>4</v>
      </c>
      <c r="S4131" s="8">
        <f>Table3[[#This Row],[Harga]]*Table3[[#This Row],[Quantity]]</f>
        <v>32000</v>
      </c>
      <c r="T4131">
        <v>0</v>
      </c>
      <c r="U4131" s="8">
        <f>Table3[[#This Row],[Discount]]*Table3[[#This Row],[Revenue]]</f>
        <v>0</v>
      </c>
      <c r="V4131" s="8">
        <f>Table3[[#This Row],[Revenue]]-Table3[[#This Row],[Total Discount]]</f>
        <v>32000</v>
      </c>
    </row>
    <row r="4132" spans="1:22" x14ac:dyDescent="0.35">
      <c r="A4132">
        <v>4128</v>
      </c>
      <c r="B4132" t="s">
        <v>8293</v>
      </c>
      <c r="C4132" s="5">
        <v>42438</v>
      </c>
      <c r="D4132" s="6">
        <v>2016</v>
      </c>
      <c r="E4132" s="5" t="s">
        <v>159</v>
      </c>
      <c r="F4132" s="7">
        <v>9</v>
      </c>
      <c r="G4132" t="s">
        <v>67</v>
      </c>
      <c r="H4132" t="s">
        <v>139</v>
      </c>
      <c r="I4132" t="s">
        <v>2741</v>
      </c>
      <c r="J4132" t="s">
        <v>27</v>
      </c>
      <c r="K4132" t="s">
        <v>213</v>
      </c>
      <c r="L4132">
        <v>1810</v>
      </c>
      <c r="M4132" t="s">
        <v>2066</v>
      </c>
      <c r="N4132" t="s">
        <v>40</v>
      </c>
      <c r="O4132" t="s">
        <v>84</v>
      </c>
      <c r="P4132" t="s">
        <v>2067</v>
      </c>
      <c r="Q4132" s="8">
        <v>12000</v>
      </c>
      <c r="R4132">
        <v>1</v>
      </c>
      <c r="S4132" s="8">
        <f>Table3[[#This Row],[Harga]]*Table3[[#This Row],[Quantity]]</f>
        <v>12000</v>
      </c>
      <c r="T4132">
        <v>0</v>
      </c>
      <c r="U4132" s="8">
        <f>Table3[[#This Row],[Discount]]*Table3[[#This Row],[Revenue]]</f>
        <v>0</v>
      </c>
      <c r="V4132" s="8">
        <f>Table3[[#This Row],[Revenue]]-Table3[[#This Row],[Total Discount]]</f>
        <v>12000</v>
      </c>
    </row>
    <row r="4133" spans="1:22" x14ac:dyDescent="0.35">
      <c r="A4133">
        <v>4129</v>
      </c>
      <c r="B4133" t="s">
        <v>8294</v>
      </c>
      <c r="C4133" s="5">
        <v>42868</v>
      </c>
      <c r="D4133" s="6">
        <v>2017</v>
      </c>
      <c r="E4133" s="5" t="s">
        <v>87</v>
      </c>
      <c r="F4133" s="7">
        <v>13</v>
      </c>
      <c r="G4133" t="s">
        <v>24</v>
      </c>
      <c r="H4133" t="s">
        <v>139</v>
      </c>
      <c r="I4133" t="s">
        <v>947</v>
      </c>
      <c r="J4133" t="s">
        <v>75</v>
      </c>
      <c r="K4133" t="s">
        <v>188</v>
      </c>
      <c r="L4133">
        <v>19711</v>
      </c>
      <c r="M4133" t="s">
        <v>3091</v>
      </c>
      <c r="N4133" t="s">
        <v>40</v>
      </c>
      <c r="O4133" t="s">
        <v>71</v>
      </c>
      <c r="P4133" t="s">
        <v>3092</v>
      </c>
      <c r="Q4133" s="8">
        <v>20000</v>
      </c>
      <c r="R4133">
        <v>9</v>
      </c>
      <c r="S4133" s="8">
        <f>Table3[[#This Row],[Harga]]*Table3[[#This Row],[Quantity]]</f>
        <v>180000</v>
      </c>
      <c r="T4133">
        <v>0</v>
      </c>
      <c r="U4133" s="8">
        <f>Table3[[#This Row],[Discount]]*Table3[[#This Row],[Revenue]]</f>
        <v>0</v>
      </c>
      <c r="V4133" s="8">
        <f>Table3[[#This Row],[Revenue]]-Table3[[#This Row],[Total Discount]]</f>
        <v>180000</v>
      </c>
    </row>
    <row r="4134" spans="1:22" x14ac:dyDescent="0.35">
      <c r="A4134">
        <v>4130</v>
      </c>
      <c r="B4134" t="s">
        <v>8295</v>
      </c>
      <c r="C4134" s="5">
        <v>42553</v>
      </c>
      <c r="D4134" s="6">
        <v>2016</v>
      </c>
      <c r="E4134" s="5" t="s">
        <v>104</v>
      </c>
      <c r="F4134" s="7">
        <v>2</v>
      </c>
      <c r="G4134" t="s">
        <v>51</v>
      </c>
      <c r="H4134" t="s">
        <v>25</v>
      </c>
      <c r="I4134" t="s">
        <v>1709</v>
      </c>
      <c r="J4134" t="s">
        <v>27</v>
      </c>
      <c r="K4134" t="s">
        <v>141</v>
      </c>
      <c r="L4134">
        <v>22204</v>
      </c>
      <c r="M4134" t="s">
        <v>8296</v>
      </c>
      <c r="N4134" t="s">
        <v>40</v>
      </c>
      <c r="O4134" t="s">
        <v>96</v>
      </c>
      <c r="P4134" t="s">
        <v>8297</v>
      </c>
      <c r="Q4134" s="8">
        <v>8000</v>
      </c>
      <c r="R4134">
        <v>2</v>
      </c>
      <c r="S4134" s="8">
        <f>Table3[[#This Row],[Harga]]*Table3[[#This Row],[Quantity]]</f>
        <v>16000</v>
      </c>
      <c r="T4134">
        <v>0</v>
      </c>
      <c r="U4134" s="8">
        <f>Table3[[#This Row],[Discount]]*Table3[[#This Row],[Revenue]]</f>
        <v>0</v>
      </c>
      <c r="V4134" s="8">
        <f>Table3[[#This Row],[Revenue]]-Table3[[#This Row],[Total Discount]]</f>
        <v>16000</v>
      </c>
    </row>
    <row r="4135" spans="1:22" x14ac:dyDescent="0.35">
      <c r="A4135">
        <v>4131</v>
      </c>
      <c r="B4135" t="s">
        <v>8298</v>
      </c>
      <c r="C4135" s="5">
        <v>42000</v>
      </c>
      <c r="D4135" s="6">
        <v>2014</v>
      </c>
      <c r="E4135" s="5" t="s">
        <v>66</v>
      </c>
      <c r="F4135" s="7">
        <v>27</v>
      </c>
      <c r="G4135" t="s">
        <v>51</v>
      </c>
      <c r="H4135" t="s">
        <v>139</v>
      </c>
      <c r="I4135" t="s">
        <v>3202</v>
      </c>
      <c r="J4135" t="s">
        <v>37</v>
      </c>
      <c r="K4135" t="s">
        <v>133</v>
      </c>
      <c r="L4135">
        <v>35601</v>
      </c>
      <c r="M4135" t="s">
        <v>8299</v>
      </c>
      <c r="N4135" t="s">
        <v>40</v>
      </c>
      <c r="O4135" t="s">
        <v>63</v>
      </c>
      <c r="P4135" t="s">
        <v>8300</v>
      </c>
      <c r="Q4135" s="8">
        <v>24000</v>
      </c>
      <c r="R4135">
        <v>4</v>
      </c>
      <c r="S4135" s="8">
        <f>Table3[[#This Row],[Harga]]*Table3[[#This Row],[Quantity]]</f>
        <v>96000</v>
      </c>
      <c r="T4135">
        <v>0</v>
      </c>
      <c r="U4135" s="8">
        <f>Table3[[#This Row],[Discount]]*Table3[[#This Row],[Revenue]]</f>
        <v>0</v>
      </c>
      <c r="V4135" s="8">
        <f>Table3[[#This Row],[Revenue]]-Table3[[#This Row],[Total Discount]]</f>
        <v>96000</v>
      </c>
    </row>
    <row r="4136" spans="1:22" x14ac:dyDescent="0.35">
      <c r="A4136">
        <v>4132</v>
      </c>
      <c r="B4136" t="s">
        <v>8301</v>
      </c>
      <c r="C4136" s="5">
        <v>42838</v>
      </c>
      <c r="D4136" s="6">
        <v>2017</v>
      </c>
      <c r="E4136" s="5" t="s">
        <v>58</v>
      </c>
      <c r="F4136" s="7">
        <v>13</v>
      </c>
      <c r="G4136" t="s">
        <v>24</v>
      </c>
      <c r="H4136" t="s">
        <v>25</v>
      </c>
      <c r="I4136" t="s">
        <v>2317</v>
      </c>
      <c r="J4136" t="s">
        <v>37</v>
      </c>
      <c r="K4136" t="s">
        <v>100</v>
      </c>
      <c r="L4136">
        <v>92345</v>
      </c>
      <c r="M4136" t="s">
        <v>4532</v>
      </c>
      <c r="N4136" t="s">
        <v>30</v>
      </c>
      <c r="O4136" t="s">
        <v>108</v>
      </c>
      <c r="P4136" t="s">
        <v>4533</v>
      </c>
      <c r="Q4136" s="8">
        <v>319000</v>
      </c>
      <c r="R4136">
        <v>6</v>
      </c>
      <c r="S4136" s="8">
        <f>Table3[[#This Row],[Harga]]*Table3[[#This Row],[Quantity]]</f>
        <v>1914000</v>
      </c>
      <c r="T4136">
        <v>0.2</v>
      </c>
      <c r="U4136" s="8">
        <f>Table3[[#This Row],[Discount]]*Table3[[#This Row],[Revenue]]</f>
        <v>382800</v>
      </c>
      <c r="V4136" s="8">
        <f>Table3[[#This Row],[Revenue]]-Table3[[#This Row],[Total Discount]]</f>
        <v>1531200</v>
      </c>
    </row>
    <row r="4137" spans="1:22" x14ac:dyDescent="0.35">
      <c r="A4137">
        <v>4133</v>
      </c>
      <c r="B4137" t="s">
        <v>8302</v>
      </c>
      <c r="C4137" s="5">
        <v>41957</v>
      </c>
      <c r="D4137" s="6">
        <v>2014</v>
      </c>
      <c r="E4137" s="5" t="s">
        <v>23</v>
      </c>
      <c r="F4137" s="7">
        <v>14</v>
      </c>
      <c r="G4137" t="s">
        <v>67</v>
      </c>
      <c r="H4137" t="s">
        <v>25</v>
      </c>
      <c r="I4137" t="s">
        <v>2123</v>
      </c>
      <c r="J4137" t="s">
        <v>27</v>
      </c>
      <c r="K4137" t="s">
        <v>46</v>
      </c>
      <c r="L4137">
        <v>23320</v>
      </c>
      <c r="M4137" t="s">
        <v>2448</v>
      </c>
      <c r="N4137" t="s">
        <v>40</v>
      </c>
      <c r="O4137" t="s">
        <v>63</v>
      </c>
      <c r="P4137" t="s">
        <v>2449</v>
      </c>
      <c r="Q4137" s="8">
        <v>26000</v>
      </c>
      <c r="R4137">
        <v>5</v>
      </c>
      <c r="S4137" s="8">
        <f>Table3[[#This Row],[Harga]]*Table3[[#This Row],[Quantity]]</f>
        <v>130000</v>
      </c>
      <c r="T4137">
        <v>0</v>
      </c>
      <c r="U4137" s="8">
        <f>Table3[[#This Row],[Discount]]*Table3[[#This Row],[Revenue]]</f>
        <v>0</v>
      </c>
      <c r="V4137" s="8">
        <f>Table3[[#This Row],[Revenue]]-Table3[[#This Row],[Total Discount]]</f>
        <v>130000</v>
      </c>
    </row>
    <row r="4138" spans="1:22" x14ac:dyDescent="0.35">
      <c r="A4138">
        <v>4134</v>
      </c>
      <c r="B4138" t="s">
        <v>8303</v>
      </c>
      <c r="C4138" s="5">
        <v>42897</v>
      </c>
      <c r="D4138" s="6">
        <v>2017</v>
      </c>
      <c r="E4138" s="5" t="s">
        <v>34</v>
      </c>
      <c r="F4138" s="7">
        <v>11</v>
      </c>
      <c r="G4138" t="s">
        <v>51</v>
      </c>
      <c r="H4138" t="s">
        <v>139</v>
      </c>
      <c r="I4138" t="s">
        <v>94</v>
      </c>
      <c r="J4138" t="s">
        <v>27</v>
      </c>
      <c r="K4138" t="s">
        <v>46</v>
      </c>
      <c r="L4138">
        <v>90036</v>
      </c>
      <c r="M4138" t="s">
        <v>1255</v>
      </c>
      <c r="N4138" t="s">
        <v>40</v>
      </c>
      <c r="O4138" t="s">
        <v>78</v>
      </c>
      <c r="P4138" t="s">
        <v>1256</v>
      </c>
      <c r="Q4138" s="8">
        <v>62000</v>
      </c>
      <c r="R4138">
        <v>3</v>
      </c>
      <c r="S4138" s="8">
        <f>Table3[[#This Row],[Harga]]*Table3[[#This Row],[Quantity]]</f>
        <v>186000</v>
      </c>
      <c r="T4138">
        <v>0</v>
      </c>
      <c r="U4138" s="8">
        <f>Table3[[#This Row],[Discount]]*Table3[[#This Row],[Revenue]]</f>
        <v>0</v>
      </c>
      <c r="V4138" s="8">
        <f>Table3[[#This Row],[Revenue]]-Table3[[#This Row],[Total Discount]]</f>
        <v>186000</v>
      </c>
    </row>
    <row r="4139" spans="1:22" x14ac:dyDescent="0.35">
      <c r="A4139">
        <v>4135</v>
      </c>
      <c r="B4139" t="s">
        <v>8304</v>
      </c>
      <c r="C4139" s="5">
        <v>42699</v>
      </c>
      <c r="D4139" s="6">
        <v>2016</v>
      </c>
      <c r="E4139" s="5" t="s">
        <v>23</v>
      </c>
      <c r="F4139" s="7">
        <v>25</v>
      </c>
      <c r="G4139" t="s">
        <v>116</v>
      </c>
      <c r="H4139" t="s">
        <v>25</v>
      </c>
      <c r="I4139" t="s">
        <v>1292</v>
      </c>
      <c r="J4139" t="s">
        <v>27</v>
      </c>
      <c r="K4139" t="s">
        <v>248</v>
      </c>
      <c r="L4139">
        <v>35810</v>
      </c>
      <c r="M4139" t="s">
        <v>1024</v>
      </c>
      <c r="N4139" t="s">
        <v>40</v>
      </c>
      <c r="O4139" t="s">
        <v>84</v>
      </c>
      <c r="P4139" t="s">
        <v>1025</v>
      </c>
      <c r="Q4139" s="8">
        <v>17000</v>
      </c>
      <c r="R4139">
        <v>7</v>
      </c>
      <c r="S4139" s="8">
        <f>Table3[[#This Row],[Harga]]*Table3[[#This Row],[Quantity]]</f>
        <v>119000</v>
      </c>
      <c r="T4139">
        <v>0</v>
      </c>
      <c r="U4139" s="8">
        <f>Table3[[#This Row],[Discount]]*Table3[[#This Row],[Revenue]]</f>
        <v>0</v>
      </c>
      <c r="V4139" s="8">
        <f>Table3[[#This Row],[Revenue]]-Table3[[#This Row],[Total Discount]]</f>
        <v>119000</v>
      </c>
    </row>
    <row r="4140" spans="1:22" x14ac:dyDescent="0.35">
      <c r="A4140">
        <v>4136</v>
      </c>
      <c r="B4140" t="s">
        <v>8305</v>
      </c>
      <c r="C4140" s="5">
        <v>41719</v>
      </c>
      <c r="D4140" s="6">
        <v>2014</v>
      </c>
      <c r="E4140" s="5" t="s">
        <v>159</v>
      </c>
      <c r="F4140" s="7">
        <v>21</v>
      </c>
      <c r="G4140" t="s">
        <v>51</v>
      </c>
      <c r="H4140" t="s">
        <v>25</v>
      </c>
      <c r="I4140" t="s">
        <v>1468</v>
      </c>
      <c r="J4140" t="s">
        <v>27</v>
      </c>
      <c r="K4140" t="s">
        <v>113</v>
      </c>
      <c r="L4140">
        <v>37918</v>
      </c>
      <c r="M4140" t="s">
        <v>505</v>
      </c>
      <c r="N4140" t="s">
        <v>40</v>
      </c>
      <c r="O4140" t="s">
        <v>41</v>
      </c>
      <c r="P4140" t="s">
        <v>506</v>
      </c>
      <c r="Q4140" s="8">
        <v>24000</v>
      </c>
      <c r="R4140">
        <v>5</v>
      </c>
      <c r="S4140" s="8">
        <f>Table3[[#This Row],[Harga]]*Table3[[#This Row],[Quantity]]</f>
        <v>120000</v>
      </c>
      <c r="T4140">
        <v>0.2</v>
      </c>
      <c r="U4140" s="8">
        <f>Table3[[#This Row],[Discount]]*Table3[[#This Row],[Revenue]]</f>
        <v>24000</v>
      </c>
      <c r="V4140" s="8">
        <f>Table3[[#This Row],[Revenue]]-Table3[[#This Row],[Total Discount]]</f>
        <v>96000</v>
      </c>
    </row>
    <row r="4141" spans="1:22" x14ac:dyDescent="0.35">
      <c r="A4141">
        <v>4137</v>
      </c>
      <c r="B4141" t="s">
        <v>8306</v>
      </c>
      <c r="C4141" s="5">
        <v>42124</v>
      </c>
      <c r="D4141" s="6">
        <v>2015</v>
      </c>
      <c r="E4141" s="5" t="s">
        <v>58</v>
      </c>
      <c r="F4141" s="7">
        <v>30</v>
      </c>
      <c r="G4141" t="s">
        <v>51</v>
      </c>
      <c r="H4141" t="s">
        <v>25</v>
      </c>
      <c r="I4141" t="s">
        <v>2471</v>
      </c>
      <c r="J4141" t="s">
        <v>37</v>
      </c>
      <c r="K4141" t="s">
        <v>519</v>
      </c>
      <c r="L4141">
        <v>1841</v>
      </c>
      <c r="M4141" t="s">
        <v>488</v>
      </c>
      <c r="N4141" t="s">
        <v>30</v>
      </c>
      <c r="O4141" t="s">
        <v>55</v>
      </c>
      <c r="P4141" t="s">
        <v>489</v>
      </c>
      <c r="Q4141" s="8">
        <v>36000</v>
      </c>
      <c r="R4141">
        <v>5</v>
      </c>
      <c r="S4141" s="8">
        <f>Table3[[#This Row],[Harga]]*Table3[[#This Row],[Quantity]]</f>
        <v>180000</v>
      </c>
      <c r="T4141">
        <v>0</v>
      </c>
      <c r="U4141" s="8">
        <f>Table3[[#This Row],[Discount]]*Table3[[#This Row],[Revenue]]</f>
        <v>0</v>
      </c>
      <c r="V4141" s="8">
        <f>Table3[[#This Row],[Revenue]]-Table3[[#This Row],[Total Discount]]</f>
        <v>180000</v>
      </c>
    </row>
    <row r="4142" spans="1:22" x14ac:dyDescent="0.35">
      <c r="A4142">
        <v>4138</v>
      </c>
      <c r="B4142" t="s">
        <v>8307</v>
      </c>
      <c r="C4142" s="5">
        <v>42858</v>
      </c>
      <c r="D4142" s="6">
        <v>2017</v>
      </c>
      <c r="E4142" s="5" t="s">
        <v>87</v>
      </c>
      <c r="F4142" s="7">
        <v>3</v>
      </c>
      <c r="G4142" t="s">
        <v>35</v>
      </c>
      <c r="H4142" t="s">
        <v>139</v>
      </c>
      <c r="I4142" t="s">
        <v>3859</v>
      </c>
      <c r="J4142" t="s">
        <v>37</v>
      </c>
      <c r="K4142" t="s">
        <v>46</v>
      </c>
      <c r="L4142">
        <v>19134</v>
      </c>
      <c r="M4142" t="s">
        <v>6503</v>
      </c>
      <c r="N4142" t="s">
        <v>30</v>
      </c>
      <c r="O4142" t="s">
        <v>55</v>
      </c>
      <c r="P4142" t="s">
        <v>6504</v>
      </c>
      <c r="Q4142" s="8">
        <v>61000</v>
      </c>
      <c r="R4142">
        <v>2</v>
      </c>
      <c r="S4142" s="8">
        <f>Table3[[#This Row],[Harga]]*Table3[[#This Row],[Quantity]]</f>
        <v>122000</v>
      </c>
      <c r="T4142">
        <v>0.2</v>
      </c>
      <c r="U4142" s="8">
        <f>Table3[[#This Row],[Discount]]*Table3[[#This Row],[Revenue]]</f>
        <v>24400</v>
      </c>
      <c r="V4142" s="8">
        <f>Table3[[#This Row],[Revenue]]-Table3[[#This Row],[Total Discount]]</f>
        <v>97600</v>
      </c>
    </row>
    <row r="4143" spans="1:22" x14ac:dyDescent="0.35">
      <c r="A4143">
        <v>4139</v>
      </c>
      <c r="B4143" t="s">
        <v>8308</v>
      </c>
      <c r="C4143" s="5">
        <v>42608</v>
      </c>
      <c r="D4143" s="6">
        <v>2016</v>
      </c>
      <c r="E4143" s="5" t="s">
        <v>93</v>
      </c>
      <c r="F4143" s="7">
        <v>26</v>
      </c>
      <c r="G4143" t="s">
        <v>35</v>
      </c>
      <c r="H4143" t="s">
        <v>25</v>
      </c>
      <c r="I4143" t="s">
        <v>933</v>
      </c>
      <c r="J4143" t="s">
        <v>27</v>
      </c>
      <c r="K4143" t="s">
        <v>227</v>
      </c>
      <c r="L4143">
        <v>30605</v>
      </c>
      <c r="M4143" t="s">
        <v>3475</v>
      </c>
      <c r="N4143" t="s">
        <v>30</v>
      </c>
      <c r="O4143" t="s">
        <v>55</v>
      </c>
      <c r="P4143" t="s">
        <v>3476</v>
      </c>
      <c r="Q4143" s="8">
        <v>436000</v>
      </c>
      <c r="R4143">
        <v>3</v>
      </c>
      <c r="S4143" s="8">
        <f>Table3[[#This Row],[Harga]]*Table3[[#This Row],[Quantity]]</f>
        <v>1308000</v>
      </c>
      <c r="T4143">
        <v>0</v>
      </c>
      <c r="U4143" s="8">
        <f>Table3[[#This Row],[Discount]]*Table3[[#This Row],[Revenue]]</f>
        <v>0</v>
      </c>
      <c r="V4143" s="8">
        <f>Table3[[#This Row],[Revenue]]-Table3[[#This Row],[Total Discount]]</f>
        <v>1308000</v>
      </c>
    </row>
    <row r="4144" spans="1:22" x14ac:dyDescent="0.35">
      <c r="A4144">
        <v>4140</v>
      </c>
      <c r="B4144" t="s">
        <v>8309</v>
      </c>
      <c r="C4144" s="5">
        <v>41740</v>
      </c>
      <c r="D4144" s="6">
        <v>2014</v>
      </c>
      <c r="E4144" s="5" t="s">
        <v>58</v>
      </c>
      <c r="F4144" s="7">
        <v>11</v>
      </c>
      <c r="G4144" t="s">
        <v>67</v>
      </c>
      <c r="H4144" t="s">
        <v>139</v>
      </c>
      <c r="I4144" t="s">
        <v>2709</v>
      </c>
      <c r="J4144" t="s">
        <v>27</v>
      </c>
      <c r="K4144" t="s">
        <v>248</v>
      </c>
      <c r="L4144">
        <v>59405</v>
      </c>
      <c r="M4144" t="s">
        <v>8310</v>
      </c>
      <c r="N4144" t="s">
        <v>40</v>
      </c>
      <c r="O4144" t="s">
        <v>84</v>
      </c>
      <c r="P4144" t="s">
        <v>8311</v>
      </c>
      <c r="Q4144" s="8">
        <v>88000</v>
      </c>
      <c r="R4144">
        <v>7</v>
      </c>
      <c r="S4144" s="8">
        <f>Table3[[#This Row],[Harga]]*Table3[[#This Row],[Quantity]]</f>
        <v>616000</v>
      </c>
      <c r="T4144">
        <v>0</v>
      </c>
      <c r="U4144" s="8">
        <f>Table3[[#This Row],[Discount]]*Table3[[#This Row],[Revenue]]</f>
        <v>0</v>
      </c>
      <c r="V4144" s="8">
        <f>Table3[[#This Row],[Revenue]]-Table3[[#This Row],[Total Discount]]</f>
        <v>616000</v>
      </c>
    </row>
    <row r="4145" spans="1:22" x14ac:dyDescent="0.35">
      <c r="A4145">
        <v>4141</v>
      </c>
      <c r="B4145" t="s">
        <v>8312</v>
      </c>
      <c r="C4145" s="5">
        <v>42737</v>
      </c>
      <c r="D4145" s="6">
        <v>2017</v>
      </c>
      <c r="E4145" s="5" t="s">
        <v>115</v>
      </c>
      <c r="F4145" s="7">
        <v>2</v>
      </c>
      <c r="G4145" t="s">
        <v>51</v>
      </c>
      <c r="H4145" t="s">
        <v>25</v>
      </c>
      <c r="I4145" t="s">
        <v>6826</v>
      </c>
      <c r="J4145" t="s">
        <v>27</v>
      </c>
      <c r="K4145" t="s">
        <v>188</v>
      </c>
      <c r="L4145">
        <v>79907</v>
      </c>
      <c r="M4145" t="s">
        <v>7511</v>
      </c>
      <c r="N4145" t="s">
        <v>40</v>
      </c>
      <c r="O4145" t="s">
        <v>96</v>
      </c>
      <c r="P4145" t="s">
        <v>7512</v>
      </c>
      <c r="Q4145" s="8">
        <v>80000</v>
      </c>
      <c r="R4145">
        <v>2</v>
      </c>
      <c r="S4145" s="8">
        <f>Table3[[#This Row],[Harga]]*Table3[[#This Row],[Quantity]]</f>
        <v>160000</v>
      </c>
      <c r="T4145">
        <v>0.2</v>
      </c>
      <c r="U4145" s="8">
        <f>Table3[[#This Row],[Discount]]*Table3[[#This Row],[Revenue]]</f>
        <v>32000</v>
      </c>
      <c r="V4145" s="8">
        <f>Table3[[#This Row],[Revenue]]-Table3[[#This Row],[Total Discount]]</f>
        <v>128000</v>
      </c>
    </row>
    <row r="4146" spans="1:22" x14ac:dyDescent="0.35">
      <c r="A4146">
        <v>4142</v>
      </c>
      <c r="B4146" t="s">
        <v>8313</v>
      </c>
      <c r="C4146" s="5">
        <v>42853</v>
      </c>
      <c r="D4146" s="6">
        <v>2017</v>
      </c>
      <c r="E4146" s="5" t="s">
        <v>58</v>
      </c>
      <c r="F4146" s="7">
        <v>28</v>
      </c>
      <c r="G4146" t="s">
        <v>51</v>
      </c>
      <c r="H4146" t="s">
        <v>139</v>
      </c>
      <c r="I4146" t="s">
        <v>2908</v>
      </c>
      <c r="J4146" t="s">
        <v>27</v>
      </c>
      <c r="K4146" t="s">
        <v>69</v>
      </c>
      <c r="L4146">
        <v>34741</v>
      </c>
      <c r="M4146" t="s">
        <v>2917</v>
      </c>
      <c r="N4146" t="s">
        <v>135</v>
      </c>
      <c r="O4146" t="s">
        <v>136</v>
      </c>
      <c r="P4146" t="s">
        <v>2918</v>
      </c>
      <c r="Q4146" s="8">
        <v>1128000</v>
      </c>
      <c r="R4146">
        <v>2</v>
      </c>
      <c r="S4146" s="8">
        <f>Table3[[#This Row],[Harga]]*Table3[[#This Row],[Quantity]]</f>
        <v>2256000</v>
      </c>
      <c r="T4146">
        <v>0.2</v>
      </c>
      <c r="U4146" s="8">
        <f>Table3[[#This Row],[Discount]]*Table3[[#This Row],[Revenue]]</f>
        <v>451200</v>
      </c>
      <c r="V4146" s="8">
        <f>Table3[[#This Row],[Revenue]]-Table3[[#This Row],[Total Discount]]</f>
        <v>1804800</v>
      </c>
    </row>
    <row r="4147" spans="1:22" x14ac:dyDescent="0.35">
      <c r="A4147">
        <v>4143</v>
      </c>
      <c r="B4147" t="s">
        <v>8314</v>
      </c>
      <c r="C4147" s="5">
        <v>42765</v>
      </c>
      <c r="D4147" s="6">
        <v>2017</v>
      </c>
      <c r="E4147" s="5" t="s">
        <v>115</v>
      </c>
      <c r="F4147" s="7">
        <v>30</v>
      </c>
      <c r="G4147" t="s">
        <v>67</v>
      </c>
      <c r="H4147" t="s">
        <v>25</v>
      </c>
      <c r="I4147" t="s">
        <v>2295</v>
      </c>
      <c r="J4147" t="s">
        <v>75</v>
      </c>
      <c r="K4147" t="s">
        <v>127</v>
      </c>
      <c r="L4147">
        <v>98105</v>
      </c>
      <c r="M4147" t="s">
        <v>5247</v>
      </c>
      <c r="N4147" t="s">
        <v>135</v>
      </c>
      <c r="O4147" t="s">
        <v>136</v>
      </c>
      <c r="P4147" t="s">
        <v>5248</v>
      </c>
      <c r="Q4147" s="8">
        <v>303000</v>
      </c>
      <c r="R4147">
        <v>4</v>
      </c>
      <c r="S4147" s="8">
        <f>Table3[[#This Row],[Harga]]*Table3[[#This Row],[Quantity]]</f>
        <v>1212000</v>
      </c>
      <c r="T4147">
        <v>0.2</v>
      </c>
      <c r="U4147" s="8">
        <f>Table3[[#This Row],[Discount]]*Table3[[#This Row],[Revenue]]</f>
        <v>242400</v>
      </c>
      <c r="V4147" s="8">
        <f>Table3[[#This Row],[Revenue]]-Table3[[#This Row],[Total Discount]]</f>
        <v>969600</v>
      </c>
    </row>
    <row r="4148" spans="1:22" x14ac:dyDescent="0.35">
      <c r="A4148">
        <v>4144</v>
      </c>
      <c r="B4148" t="s">
        <v>8315</v>
      </c>
      <c r="C4148" s="5">
        <v>41889</v>
      </c>
      <c r="D4148" s="6">
        <v>2014</v>
      </c>
      <c r="E4148" s="5" t="s">
        <v>111</v>
      </c>
      <c r="F4148" s="7">
        <v>7</v>
      </c>
      <c r="G4148" t="s">
        <v>24</v>
      </c>
      <c r="H4148" t="s">
        <v>139</v>
      </c>
      <c r="I4148" t="s">
        <v>6004</v>
      </c>
      <c r="J4148" t="s">
        <v>37</v>
      </c>
      <c r="K4148" t="s">
        <v>213</v>
      </c>
      <c r="L4148">
        <v>95051</v>
      </c>
      <c r="M4148" t="s">
        <v>8316</v>
      </c>
      <c r="N4148" t="s">
        <v>40</v>
      </c>
      <c r="O4148" t="s">
        <v>790</v>
      </c>
      <c r="P4148" t="s">
        <v>8317</v>
      </c>
      <c r="Q4148" s="8">
        <v>28000</v>
      </c>
      <c r="R4148">
        <v>4</v>
      </c>
      <c r="S4148" s="8">
        <f>Table3[[#This Row],[Harga]]*Table3[[#This Row],[Quantity]]</f>
        <v>112000</v>
      </c>
      <c r="T4148">
        <v>0</v>
      </c>
      <c r="U4148" s="8">
        <f>Table3[[#This Row],[Discount]]*Table3[[#This Row],[Revenue]]</f>
        <v>0</v>
      </c>
      <c r="V4148" s="8">
        <f>Table3[[#This Row],[Revenue]]-Table3[[#This Row],[Total Discount]]</f>
        <v>112000</v>
      </c>
    </row>
    <row r="4149" spans="1:22" x14ac:dyDescent="0.35">
      <c r="A4149">
        <v>4145</v>
      </c>
      <c r="B4149" t="s">
        <v>8318</v>
      </c>
      <c r="C4149" s="5">
        <v>42532</v>
      </c>
      <c r="D4149" s="6">
        <v>2016</v>
      </c>
      <c r="E4149" s="5" t="s">
        <v>34</v>
      </c>
      <c r="F4149" s="7">
        <v>11</v>
      </c>
      <c r="G4149" t="s">
        <v>35</v>
      </c>
      <c r="H4149" t="s">
        <v>131</v>
      </c>
      <c r="I4149" t="s">
        <v>1315</v>
      </c>
      <c r="J4149" t="s">
        <v>27</v>
      </c>
      <c r="K4149" t="s">
        <v>151</v>
      </c>
      <c r="L4149">
        <v>90049</v>
      </c>
      <c r="M4149" t="s">
        <v>3576</v>
      </c>
      <c r="N4149" t="s">
        <v>30</v>
      </c>
      <c r="O4149" t="s">
        <v>48</v>
      </c>
      <c r="P4149" t="s">
        <v>3577</v>
      </c>
      <c r="Q4149" s="8">
        <v>1580000</v>
      </c>
      <c r="R4149">
        <v>3</v>
      </c>
      <c r="S4149" s="8">
        <f>Table3[[#This Row],[Harga]]*Table3[[#This Row],[Quantity]]</f>
        <v>4740000</v>
      </c>
      <c r="T4149">
        <v>0.2</v>
      </c>
      <c r="U4149" s="8">
        <f>Table3[[#This Row],[Discount]]*Table3[[#This Row],[Revenue]]</f>
        <v>948000</v>
      </c>
      <c r="V4149" s="8">
        <f>Table3[[#This Row],[Revenue]]-Table3[[#This Row],[Total Discount]]</f>
        <v>3792000</v>
      </c>
    </row>
    <row r="4150" spans="1:22" x14ac:dyDescent="0.35">
      <c r="A4150">
        <v>4146</v>
      </c>
      <c r="B4150" t="s">
        <v>8319</v>
      </c>
      <c r="C4150" s="5">
        <v>42660</v>
      </c>
      <c r="D4150" s="6">
        <v>2016</v>
      </c>
      <c r="E4150" s="5" t="s">
        <v>44</v>
      </c>
      <c r="F4150" s="7">
        <v>17</v>
      </c>
      <c r="G4150" t="s">
        <v>67</v>
      </c>
      <c r="H4150" t="s">
        <v>25</v>
      </c>
      <c r="I4150" t="s">
        <v>2298</v>
      </c>
      <c r="J4150" t="s">
        <v>75</v>
      </c>
      <c r="K4150" t="s">
        <v>118</v>
      </c>
      <c r="L4150">
        <v>93727</v>
      </c>
      <c r="M4150" t="s">
        <v>5374</v>
      </c>
      <c r="N4150" t="s">
        <v>30</v>
      </c>
      <c r="O4150" t="s">
        <v>31</v>
      </c>
      <c r="P4150" t="s">
        <v>5375</v>
      </c>
      <c r="Q4150" s="8">
        <v>483000</v>
      </c>
      <c r="R4150">
        <v>2</v>
      </c>
      <c r="S4150" s="8">
        <f>Table3[[#This Row],[Harga]]*Table3[[#This Row],[Quantity]]</f>
        <v>966000</v>
      </c>
      <c r="T4150">
        <v>0.15</v>
      </c>
      <c r="U4150" s="8">
        <f>Table3[[#This Row],[Discount]]*Table3[[#This Row],[Revenue]]</f>
        <v>144900</v>
      </c>
      <c r="V4150" s="8">
        <f>Table3[[#This Row],[Revenue]]-Table3[[#This Row],[Total Discount]]</f>
        <v>821100</v>
      </c>
    </row>
    <row r="4151" spans="1:22" x14ac:dyDescent="0.35">
      <c r="A4151">
        <v>4147</v>
      </c>
      <c r="B4151" t="s">
        <v>8320</v>
      </c>
      <c r="C4151" s="5">
        <v>42000</v>
      </c>
      <c r="D4151" s="6">
        <v>2014</v>
      </c>
      <c r="E4151" s="5" t="s">
        <v>66</v>
      </c>
      <c r="F4151" s="7">
        <v>27</v>
      </c>
      <c r="G4151" t="s">
        <v>24</v>
      </c>
      <c r="H4151" t="s">
        <v>139</v>
      </c>
      <c r="I4151" t="s">
        <v>5007</v>
      </c>
      <c r="J4151" t="s">
        <v>27</v>
      </c>
      <c r="K4151" t="s">
        <v>133</v>
      </c>
      <c r="L4151">
        <v>76106</v>
      </c>
      <c r="M4151" t="s">
        <v>1323</v>
      </c>
      <c r="N4151" t="s">
        <v>40</v>
      </c>
      <c r="O4151" t="s">
        <v>71</v>
      </c>
      <c r="P4151" t="s">
        <v>1324</v>
      </c>
      <c r="Q4151" s="8">
        <v>60000</v>
      </c>
      <c r="R4151">
        <v>1</v>
      </c>
      <c r="S4151" s="8">
        <f>Table3[[#This Row],[Harga]]*Table3[[#This Row],[Quantity]]</f>
        <v>60000</v>
      </c>
      <c r="T4151">
        <v>0.8</v>
      </c>
      <c r="U4151" s="8">
        <f>Table3[[#This Row],[Discount]]*Table3[[#This Row],[Revenue]]</f>
        <v>48000</v>
      </c>
      <c r="V4151" s="8">
        <f>Table3[[#This Row],[Revenue]]-Table3[[#This Row],[Total Discount]]</f>
        <v>12000</v>
      </c>
    </row>
    <row r="4152" spans="1:22" x14ac:dyDescent="0.35">
      <c r="A4152">
        <v>4148</v>
      </c>
      <c r="B4152" t="s">
        <v>8321</v>
      </c>
      <c r="C4152" s="5">
        <v>42698</v>
      </c>
      <c r="D4152" s="6">
        <v>2016</v>
      </c>
      <c r="E4152" s="5" t="s">
        <v>23</v>
      </c>
      <c r="F4152" s="7">
        <v>24</v>
      </c>
      <c r="G4152" t="s">
        <v>35</v>
      </c>
      <c r="H4152" t="s">
        <v>25</v>
      </c>
      <c r="I4152" t="s">
        <v>3978</v>
      </c>
      <c r="J4152" t="s">
        <v>75</v>
      </c>
      <c r="K4152" t="s">
        <v>324</v>
      </c>
      <c r="L4152">
        <v>98105</v>
      </c>
      <c r="M4152" t="s">
        <v>2735</v>
      </c>
      <c r="N4152" t="s">
        <v>30</v>
      </c>
      <c r="O4152" t="s">
        <v>55</v>
      </c>
      <c r="P4152" t="s">
        <v>2736</v>
      </c>
      <c r="Q4152" s="8">
        <v>22000</v>
      </c>
      <c r="R4152">
        <v>3</v>
      </c>
      <c r="S4152" s="8">
        <f>Table3[[#This Row],[Harga]]*Table3[[#This Row],[Quantity]]</f>
        <v>66000</v>
      </c>
      <c r="T4152">
        <v>0</v>
      </c>
      <c r="U4152" s="8">
        <f>Table3[[#This Row],[Discount]]*Table3[[#This Row],[Revenue]]</f>
        <v>0</v>
      </c>
      <c r="V4152" s="8">
        <f>Table3[[#This Row],[Revenue]]-Table3[[#This Row],[Total Discount]]</f>
        <v>66000</v>
      </c>
    </row>
    <row r="4153" spans="1:22" x14ac:dyDescent="0.35">
      <c r="A4153">
        <v>4149</v>
      </c>
      <c r="B4153" t="s">
        <v>8322</v>
      </c>
      <c r="C4153" s="5">
        <v>42684</v>
      </c>
      <c r="D4153" s="6">
        <v>2016</v>
      </c>
      <c r="E4153" s="5" t="s">
        <v>23</v>
      </c>
      <c r="F4153" s="7">
        <v>10</v>
      </c>
      <c r="G4153" t="s">
        <v>24</v>
      </c>
      <c r="H4153" t="s">
        <v>25</v>
      </c>
      <c r="I4153" t="s">
        <v>959</v>
      </c>
      <c r="J4153" t="s">
        <v>27</v>
      </c>
      <c r="K4153" t="s">
        <v>193</v>
      </c>
      <c r="L4153">
        <v>94110</v>
      </c>
      <c r="M4153" t="s">
        <v>2665</v>
      </c>
      <c r="N4153" t="s">
        <v>40</v>
      </c>
      <c r="O4153" t="s">
        <v>84</v>
      </c>
      <c r="P4153" t="s">
        <v>2666</v>
      </c>
      <c r="Q4153" s="8">
        <v>60000</v>
      </c>
      <c r="R4153">
        <v>1</v>
      </c>
      <c r="S4153" s="8">
        <f>Table3[[#This Row],[Harga]]*Table3[[#This Row],[Quantity]]</f>
        <v>60000</v>
      </c>
      <c r="T4153">
        <v>0</v>
      </c>
      <c r="U4153" s="8">
        <f>Table3[[#This Row],[Discount]]*Table3[[#This Row],[Revenue]]</f>
        <v>0</v>
      </c>
      <c r="V4153" s="8">
        <f>Table3[[#This Row],[Revenue]]-Table3[[#This Row],[Total Discount]]</f>
        <v>60000</v>
      </c>
    </row>
    <row r="4154" spans="1:22" x14ac:dyDescent="0.35">
      <c r="A4154">
        <v>4150</v>
      </c>
      <c r="B4154" t="s">
        <v>8323</v>
      </c>
      <c r="C4154" s="5">
        <v>42009</v>
      </c>
      <c r="D4154" s="6">
        <v>2015</v>
      </c>
      <c r="E4154" s="5" t="s">
        <v>115</v>
      </c>
      <c r="F4154" s="7">
        <v>5</v>
      </c>
      <c r="G4154" t="s">
        <v>24</v>
      </c>
      <c r="H4154" t="s">
        <v>139</v>
      </c>
      <c r="I4154" t="s">
        <v>1511</v>
      </c>
      <c r="J4154" t="s">
        <v>75</v>
      </c>
      <c r="K4154" t="s">
        <v>369</v>
      </c>
      <c r="L4154">
        <v>94110</v>
      </c>
      <c r="M4154" t="s">
        <v>2218</v>
      </c>
      <c r="N4154" t="s">
        <v>40</v>
      </c>
      <c r="O4154" t="s">
        <v>78</v>
      </c>
      <c r="P4154" t="s">
        <v>2219</v>
      </c>
      <c r="Q4154" s="8">
        <v>73000</v>
      </c>
      <c r="R4154">
        <v>6</v>
      </c>
      <c r="S4154" s="8">
        <f>Table3[[#This Row],[Harga]]*Table3[[#This Row],[Quantity]]</f>
        <v>438000</v>
      </c>
      <c r="T4154">
        <v>0</v>
      </c>
      <c r="U4154" s="8">
        <f>Table3[[#This Row],[Discount]]*Table3[[#This Row],[Revenue]]</f>
        <v>0</v>
      </c>
      <c r="V4154" s="8">
        <f>Table3[[#This Row],[Revenue]]-Table3[[#This Row],[Total Discount]]</f>
        <v>438000</v>
      </c>
    </row>
    <row r="4155" spans="1:22" x14ac:dyDescent="0.35">
      <c r="A4155">
        <v>4151</v>
      </c>
      <c r="B4155" t="s">
        <v>8324</v>
      </c>
      <c r="C4155" s="5">
        <v>42815</v>
      </c>
      <c r="D4155" s="6">
        <v>2017</v>
      </c>
      <c r="E4155" s="5" t="s">
        <v>159</v>
      </c>
      <c r="F4155" s="7">
        <v>21</v>
      </c>
      <c r="G4155" t="s">
        <v>35</v>
      </c>
      <c r="H4155" t="s">
        <v>25</v>
      </c>
      <c r="I4155" t="s">
        <v>2382</v>
      </c>
      <c r="J4155" t="s">
        <v>37</v>
      </c>
      <c r="K4155" t="s">
        <v>274</v>
      </c>
      <c r="L4155">
        <v>33068</v>
      </c>
      <c r="M4155" t="s">
        <v>4042</v>
      </c>
      <c r="N4155" t="s">
        <v>40</v>
      </c>
      <c r="O4155" t="s">
        <v>78</v>
      </c>
      <c r="P4155" t="s">
        <v>4043</v>
      </c>
      <c r="Q4155" s="8">
        <v>33000</v>
      </c>
      <c r="R4155">
        <v>1</v>
      </c>
      <c r="S4155" s="8">
        <f>Table3[[#This Row],[Harga]]*Table3[[#This Row],[Quantity]]</f>
        <v>33000</v>
      </c>
      <c r="T4155">
        <v>0.2</v>
      </c>
      <c r="U4155" s="8">
        <f>Table3[[#This Row],[Discount]]*Table3[[#This Row],[Revenue]]</f>
        <v>6600</v>
      </c>
      <c r="V4155" s="8">
        <f>Table3[[#This Row],[Revenue]]-Table3[[#This Row],[Total Discount]]</f>
        <v>26400</v>
      </c>
    </row>
    <row r="4156" spans="1:22" x14ac:dyDescent="0.35">
      <c r="A4156">
        <v>4152</v>
      </c>
      <c r="B4156" t="s">
        <v>8325</v>
      </c>
      <c r="C4156" s="5">
        <v>42320</v>
      </c>
      <c r="D4156" s="6">
        <v>2015</v>
      </c>
      <c r="E4156" s="5" t="s">
        <v>23</v>
      </c>
      <c r="F4156" s="7">
        <v>12</v>
      </c>
      <c r="G4156" t="s">
        <v>67</v>
      </c>
      <c r="H4156" t="s">
        <v>139</v>
      </c>
      <c r="I4156" t="s">
        <v>5837</v>
      </c>
      <c r="J4156" t="s">
        <v>37</v>
      </c>
      <c r="K4156" t="s">
        <v>76</v>
      </c>
      <c r="L4156">
        <v>77095</v>
      </c>
      <c r="M4156" t="s">
        <v>2314</v>
      </c>
      <c r="N4156" t="s">
        <v>40</v>
      </c>
      <c r="O4156" t="s">
        <v>84</v>
      </c>
      <c r="P4156" t="s">
        <v>2315</v>
      </c>
      <c r="Q4156" s="8">
        <v>81000</v>
      </c>
      <c r="R4156">
        <v>1</v>
      </c>
      <c r="S4156" s="8">
        <f>Table3[[#This Row],[Harga]]*Table3[[#This Row],[Quantity]]</f>
        <v>81000</v>
      </c>
      <c r="T4156">
        <v>0.2</v>
      </c>
      <c r="U4156" s="8">
        <f>Table3[[#This Row],[Discount]]*Table3[[#This Row],[Revenue]]</f>
        <v>16200</v>
      </c>
      <c r="V4156" s="8">
        <f>Table3[[#This Row],[Revenue]]-Table3[[#This Row],[Total Discount]]</f>
        <v>64800</v>
      </c>
    </row>
    <row r="4157" spans="1:22" x14ac:dyDescent="0.35">
      <c r="A4157">
        <v>4153</v>
      </c>
      <c r="B4157" t="s">
        <v>8326</v>
      </c>
      <c r="C4157" s="5">
        <v>41891</v>
      </c>
      <c r="D4157" s="6">
        <v>2014</v>
      </c>
      <c r="E4157" s="5" t="s">
        <v>111</v>
      </c>
      <c r="F4157" s="7">
        <v>9</v>
      </c>
      <c r="G4157" t="s">
        <v>51</v>
      </c>
      <c r="H4157" t="s">
        <v>139</v>
      </c>
      <c r="I4157" t="s">
        <v>2123</v>
      </c>
      <c r="J4157" t="s">
        <v>27</v>
      </c>
      <c r="K4157" t="s">
        <v>113</v>
      </c>
      <c r="L4157">
        <v>60653</v>
      </c>
      <c r="M4157" t="s">
        <v>1620</v>
      </c>
      <c r="N4157" t="s">
        <v>40</v>
      </c>
      <c r="O4157" t="s">
        <v>63</v>
      </c>
      <c r="P4157" t="s">
        <v>1621</v>
      </c>
      <c r="Q4157" s="8">
        <v>5000</v>
      </c>
      <c r="R4157">
        <v>3</v>
      </c>
      <c r="S4157" s="8">
        <f>Table3[[#This Row],[Harga]]*Table3[[#This Row],[Quantity]]</f>
        <v>15000</v>
      </c>
      <c r="T4157">
        <v>0.2</v>
      </c>
      <c r="U4157" s="8">
        <f>Table3[[#This Row],[Discount]]*Table3[[#This Row],[Revenue]]</f>
        <v>3000</v>
      </c>
      <c r="V4157" s="8">
        <f>Table3[[#This Row],[Revenue]]-Table3[[#This Row],[Total Discount]]</f>
        <v>12000</v>
      </c>
    </row>
    <row r="4158" spans="1:22" x14ac:dyDescent="0.35">
      <c r="A4158">
        <v>4154</v>
      </c>
      <c r="B4158" t="s">
        <v>8327</v>
      </c>
      <c r="C4158" s="5">
        <v>42446</v>
      </c>
      <c r="D4158" s="6">
        <v>2016</v>
      </c>
      <c r="E4158" s="5" t="s">
        <v>159</v>
      </c>
      <c r="F4158" s="7">
        <v>17</v>
      </c>
      <c r="G4158" t="s">
        <v>35</v>
      </c>
      <c r="H4158" t="s">
        <v>25</v>
      </c>
      <c r="I4158" t="s">
        <v>4124</v>
      </c>
      <c r="J4158" t="s">
        <v>27</v>
      </c>
      <c r="K4158" t="s">
        <v>283</v>
      </c>
      <c r="L4158">
        <v>94109</v>
      </c>
      <c r="M4158" t="s">
        <v>1118</v>
      </c>
      <c r="N4158" t="s">
        <v>135</v>
      </c>
      <c r="O4158" t="s">
        <v>136</v>
      </c>
      <c r="P4158" t="s">
        <v>1119</v>
      </c>
      <c r="Q4158" s="8">
        <v>85000</v>
      </c>
      <c r="R4158">
        <v>2</v>
      </c>
      <c r="S4158" s="8">
        <f>Table3[[#This Row],[Harga]]*Table3[[#This Row],[Quantity]]</f>
        <v>170000</v>
      </c>
      <c r="T4158">
        <v>0.2</v>
      </c>
      <c r="U4158" s="8">
        <f>Table3[[#This Row],[Discount]]*Table3[[#This Row],[Revenue]]</f>
        <v>34000</v>
      </c>
      <c r="V4158" s="8">
        <f>Table3[[#This Row],[Revenue]]-Table3[[#This Row],[Total Discount]]</f>
        <v>136000</v>
      </c>
    </row>
    <row r="4159" spans="1:22" x14ac:dyDescent="0.35">
      <c r="A4159">
        <v>4155</v>
      </c>
      <c r="B4159" t="s">
        <v>8328</v>
      </c>
      <c r="C4159" s="5">
        <v>42408</v>
      </c>
      <c r="D4159" s="6">
        <v>2016</v>
      </c>
      <c r="E4159" s="5" t="s">
        <v>344</v>
      </c>
      <c r="F4159" s="7">
        <v>8</v>
      </c>
      <c r="G4159" t="s">
        <v>24</v>
      </c>
      <c r="H4159" t="s">
        <v>25</v>
      </c>
      <c r="I4159" t="s">
        <v>6906</v>
      </c>
      <c r="J4159" t="s">
        <v>37</v>
      </c>
      <c r="K4159" t="s">
        <v>141</v>
      </c>
      <c r="L4159">
        <v>77036</v>
      </c>
      <c r="M4159" t="s">
        <v>2035</v>
      </c>
      <c r="N4159" t="s">
        <v>30</v>
      </c>
      <c r="O4159" t="s">
        <v>108</v>
      </c>
      <c r="P4159" t="s">
        <v>2036</v>
      </c>
      <c r="Q4159" s="8">
        <v>173000</v>
      </c>
      <c r="R4159">
        <v>4</v>
      </c>
      <c r="S4159" s="8">
        <f>Table3[[#This Row],[Harga]]*Table3[[#This Row],[Quantity]]</f>
        <v>692000</v>
      </c>
      <c r="T4159">
        <v>0.3</v>
      </c>
      <c r="U4159" s="8">
        <f>Table3[[#This Row],[Discount]]*Table3[[#This Row],[Revenue]]</f>
        <v>207600</v>
      </c>
      <c r="V4159" s="8">
        <f>Table3[[#This Row],[Revenue]]-Table3[[#This Row],[Total Discount]]</f>
        <v>484400</v>
      </c>
    </row>
    <row r="4160" spans="1:22" x14ac:dyDescent="0.35">
      <c r="A4160">
        <v>4156</v>
      </c>
      <c r="B4160" t="s">
        <v>8329</v>
      </c>
      <c r="C4160" s="5">
        <v>42700</v>
      </c>
      <c r="D4160" s="6">
        <v>2016</v>
      </c>
      <c r="E4160" s="5" t="s">
        <v>23</v>
      </c>
      <c r="F4160" s="7">
        <v>26</v>
      </c>
      <c r="G4160" t="s">
        <v>51</v>
      </c>
      <c r="H4160" t="s">
        <v>25</v>
      </c>
      <c r="I4160" t="s">
        <v>2772</v>
      </c>
      <c r="J4160" t="s">
        <v>75</v>
      </c>
      <c r="K4160" t="s">
        <v>166</v>
      </c>
      <c r="L4160">
        <v>6484</v>
      </c>
      <c r="M4160" t="s">
        <v>2856</v>
      </c>
      <c r="N4160" t="s">
        <v>135</v>
      </c>
      <c r="O4160" t="s">
        <v>162</v>
      </c>
      <c r="P4160" t="s">
        <v>2857</v>
      </c>
      <c r="Q4160" s="8">
        <v>60000</v>
      </c>
      <c r="R4160">
        <v>3</v>
      </c>
      <c r="S4160" s="8">
        <f>Table3[[#This Row],[Harga]]*Table3[[#This Row],[Quantity]]</f>
        <v>180000</v>
      </c>
      <c r="T4160">
        <v>0</v>
      </c>
      <c r="U4160" s="8">
        <f>Table3[[#This Row],[Discount]]*Table3[[#This Row],[Revenue]]</f>
        <v>0</v>
      </c>
      <c r="V4160" s="8">
        <f>Table3[[#This Row],[Revenue]]-Table3[[#This Row],[Total Discount]]</f>
        <v>180000</v>
      </c>
    </row>
    <row r="4161" spans="1:22" x14ac:dyDescent="0.35">
      <c r="A4161">
        <v>4157</v>
      </c>
      <c r="B4161" t="s">
        <v>8330</v>
      </c>
      <c r="C4161" s="5">
        <v>42982</v>
      </c>
      <c r="D4161" s="6">
        <v>2017</v>
      </c>
      <c r="E4161" s="5" t="s">
        <v>111</v>
      </c>
      <c r="F4161" s="7">
        <v>4</v>
      </c>
      <c r="G4161" t="s">
        <v>51</v>
      </c>
      <c r="H4161" t="s">
        <v>139</v>
      </c>
      <c r="I4161" t="s">
        <v>303</v>
      </c>
      <c r="J4161" t="s">
        <v>37</v>
      </c>
      <c r="K4161" t="s">
        <v>236</v>
      </c>
      <c r="L4161">
        <v>94601</v>
      </c>
      <c r="M4161" t="s">
        <v>3033</v>
      </c>
      <c r="N4161" t="s">
        <v>40</v>
      </c>
      <c r="O4161" t="s">
        <v>71</v>
      </c>
      <c r="P4161" t="s">
        <v>3034</v>
      </c>
      <c r="Q4161" s="8">
        <v>3000</v>
      </c>
      <c r="R4161">
        <v>3</v>
      </c>
      <c r="S4161" s="8">
        <f>Table3[[#This Row],[Harga]]*Table3[[#This Row],[Quantity]]</f>
        <v>9000</v>
      </c>
      <c r="T4161">
        <v>0.2</v>
      </c>
      <c r="U4161" s="8">
        <f>Table3[[#This Row],[Discount]]*Table3[[#This Row],[Revenue]]</f>
        <v>1800</v>
      </c>
      <c r="V4161" s="8">
        <f>Table3[[#This Row],[Revenue]]-Table3[[#This Row],[Total Discount]]</f>
        <v>7200</v>
      </c>
    </row>
    <row r="4162" spans="1:22" x14ac:dyDescent="0.35">
      <c r="A4162">
        <v>4158</v>
      </c>
      <c r="B4162" t="s">
        <v>8331</v>
      </c>
      <c r="C4162" s="5">
        <v>42152</v>
      </c>
      <c r="D4162" s="6">
        <v>2015</v>
      </c>
      <c r="E4162" s="5" t="s">
        <v>87</v>
      </c>
      <c r="F4162" s="7">
        <v>28</v>
      </c>
      <c r="G4162" t="s">
        <v>35</v>
      </c>
      <c r="H4162" t="s">
        <v>25</v>
      </c>
      <c r="I4162" t="s">
        <v>3287</v>
      </c>
      <c r="J4162" t="s">
        <v>27</v>
      </c>
      <c r="K4162" t="s">
        <v>213</v>
      </c>
      <c r="L4162">
        <v>6040</v>
      </c>
      <c r="M4162" t="s">
        <v>3986</v>
      </c>
      <c r="N4162" t="s">
        <v>40</v>
      </c>
      <c r="O4162" t="s">
        <v>84</v>
      </c>
      <c r="P4162" t="s">
        <v>3987</v>
      </c>
      <c r="Q4162" s="8">
        <v>82000</v>
      </c>
      <c r="R4162">
        <v>1</v>
      </c>
      <c r="S4162" s="8">
        <f>Table3[[#This Row],[Harga]]*Table3[[#This Row],[Quantity]]</f>
        <v>82000</v>
      </c>
      <c r="T4162">
        <v>0</v>
      </c>
      <c r="U4162" s="8">
        <f>Table3[[#This Row],[Discount]]*Table3[[#This Row],[Revenue]]</f>
        <v>0</v>
      </c>
      <c r="V4162" s="8">
        <f>Table3[[#This Row],[Revenue]]-Table3[[#This Row],[Total Discount]]</f>
        <v>82000</v>
      </c>
    </row>
    <row r="4163" spans="1:22" x14ac:dyDescent="0.35">
      <c r="A4163">
        <v>4159</v>
      </c>
      <c r="B4163" t="s">
        <v>8332</v>
      </c>
      <c r="C4163" s="5">
        <v>41944</v>
      </c>
      <c r="D4163" s="6">
        <v>2014</v>
      </c>
      <c r="E4163" s="5" t="s">
        <v>23</v>
      </c>
      <c r="F4163" s="7">
        <v>1</v>
      </c>
      <c r="G4163" t="s">
        <v>51</v>
      </c>
      <c r="H4163" t="s">
        <v>105</v>
      </c>
      <c r="I4163" t="s">
        <v>1864</v>
      </c>
      <c r="J4163" t="s">
        <v>37</v>
      </c>
      <c r="K4163" t="s">
        <v>82</v>
      </c>
      <c r="L4163">
        <v>7050</v>
      </c>
      <c r="M4163" t="s">
        <v>1126</v>
      </c>
      <c r="N4163" t="s">
        <v>40</v>
      </c>
      <c r="O4163" t="s">
        <v>78</v>
      </c>
      <c r="P4163" t="s">
        <v>1127</v>
      </c>
      <c r="Q4163" s="8">
        <v>77000</v>
      </c>
      <c r="R4163">
        <v>2</v>
      </c>
      <c r="S4163" s="8">
        <f>Table3[[#This Row],[Harga]]*Table3[[#This Row],[Quantity]]</f>
        <v>154000</v>
      </c>
      <c r="T4163">
        <v>0</v>
      </c>
      <c r="U4163" s="8">
        <f>Table3[[#This Row],[Discount]]*Table3[[#This Row],[Revenue]]</f>
        <v>0</v>
      </c>
      <c r="V4163" s="8">
        <f>Table3[[#This Row],[Revenue]]-Table3[[#This Row],[Total Discount]]</f>
        <v>154000</v>
      </c>
    </row>
    <row r="4164" spans="1:22" x14ac:dyDescent="0.35">
      <c r="A4164">
        <v>4160</v>
      </c>
      <c r="B4164" t="s">
        <v>8333</v>
      </c>
      <c r="C4164" s="5">
        <v>42731</v>
      </c>
      <c r="D4164" s="6">
        <v>2016</v>
      </c>
      <c r="E4164" s="5" t="s">
        <v>66</v>
      </c>
      <c r="F4164" s="7">
        <v>27</v>
      </c>
      <c r="G4164" t="s">
        <v>35</v>
      </c>
      <c r="H4164" t="s">
        <v>139</v>
      </c>
      <c r="I4164" t="s">
        <v>1326</v>
      </c>
      <c r="J4164" t="s">
        <v>75</v>
      </c>
      <c r="K4164" t="s">
        <v>420</v>
      </c>
      <c r="L4164">
        <v>44312</v>
      </c>
      <c r="M4164" t="s">
        <v>312</v>
      </c>
      <c r="N4164" t="s">
        <v>40</v>
      </c>
      <c r="O4164" t="s">
        <v>180</v>
      </c>
      <c r="P4164" t="s">
        <v>313</v>
      </c>
      <c r="Q4164" s="8">
        <v>41000</v>
      </c>
      <c r="R4164">
        <v>6</v>
      </c>
      <c r="S4164" s="8">
        <f>Table3[[#This Row],[Harga]]*Table3[[#This Row],[Quantity]]</f>
        <v>246000</v>
      </c>
      <c r="T4164">
        <v>0.2</v>
      </c>
      <c r="U4164" s="8">
        <f>Table3[[#This Row],[Discount]]*Table3[[#This Row],[Revenue]]</f>
        <v>49200</v>
      </c>
      <c r="V4164" s="8">
        <f>Table3[[#This Row],[Revenue]]-Table3[[#This Row],[Total Discount]]</f>
        <v>196800</v>
      </c>
    </row>
    <row r="4165" spans="1:22" x14ac:dyDescent="0.35">
      <c r="A4165">
        <v>4161</v>
      </c>
      <c r="B4165" t="s">
        <v>8334</v>
      </c>
      <c r="C4165" s="5">
        <v>43073</v>
      </c>
      <c r="D4165" s="6">
        <v>2017</v>
      </c>
      <c r="E4165" s="5" t="s">
        <v>66</v>
      </c>
      <c r="F4165" s="7">
        <v>4</v>
      </c>
      <c r="G4165" t="s">
        <v>35</v>
      </c>
      <c r="H4165" t="s">
        <v>25</v>
      </c>
      <c r="I4165" t="s">
        <v>1401</v>
      </c>
      <c r="J4165" t="s">
        <v>37</v>
      </c>
      <c r="K4165" t="s">
        <v>28</v>
      </c>
      <c r="L4165">
        <v>90032</v>
      </c>
      <c r="M4165" t="s">
        <v>2468</v>
      </c>
      <c r="N4165" t="s">
        <v>40</v>
      </c>
      <c r="O4165" t="s">
        <v>63</v>
      </c>
      <c r="P4165" t="s">
        <v>2469</v>
      </c>
      <c r="Q4165" s="8">
        <v>6000</v>
      </c>
      <c r="R4165">
        <v>2</v>
      </c>
      <c r="S4165" s="8">
        <f>Table3[[#This Row],[Harga]]*Table3[[#This Row],[Quantity]]</f>
        <v>12000</v>
      </c>
      <c r="T4165">
        <v>0</v>
      </c>
      <c r="U4165" s="8">
        <f>Table3[[#This Row],[Discount]]*Table3[[#This Row],[Revenue]]</f>
        <v>0</v>
      </c>
      <c r="V4165" s="8">
        <f>Table3[[#This Row],[Revenue]]-Table3[[#This Row],[Total Discount]]</f>
        <v>12000</v>
      </c>
    </row>
    <row r="4166" spans="1:22" x14ac:dyDescent="0.35">
      <c r="A4166">
        <v>4162</v>
      </c>
      <c r="B4166" t="s">
        <v>8335</v>
      </c>
      <c r="C4166" s="5">
        <v>43092</v>
      </c>
      <c r="D4166" s="6">
        <v>2017</v>
      </c>
      <c r="E4166" s="5" t="s">
        <v>66</v>
      </c>
      <c r="F4166" s="7">
        <v>23</v>
      </c>
      <c r="G4166" t="s">
        <v>116</v>
      </c>
      <c r="H4166" t="s">
        <v>25</v>
      </c>
      <c r="I4166" t="s">
        <v>4277</v>
      </c>
      <c r="J4166" t="s">
        <v>75</v>
      </c>
      <c r="K4166" t="s">
        <v>89</v>
      </c>
      <c r="L4166">
        <v>6810</v>
      </c>
      <c r="M4166" t="s">
        <v>2412</v>
      </c>
      <c r="N4166" t="s">
        <v>30</v>
      </c>
      <c r="O4166" t="s">
        <v>55</v>
      </c>
      <c r="P4166" t="s">
        <v>2413</v>
      </c>
      <c r="Q4166" s="8">
        <v>28000</v>
      </c>
      <c r="R4166">
        <v>2</v>
      </c>
      <c r="S4166" s="8">
        <f>Table3[[#This Row],[Harga]]*Table3[[#This Row],[Quantity]]</f>
        <v>56000</v>
      </c>
      <c r="T4166">
        <v>0</v>
      </c>
      <c r="U4166" s="8">
        <f>Table3[[#This Row],[Discount]]*Table3[[#This Row],[Revenue]]</f>
        <v>0</v>
      </c>
      <c r="V4166" s="8">
        <f>Table3[[#This Row],[Revenue]]-Table3[[#This Row],[Total Discount]]</f>
        <v>56000</v>
      </c>
    </row>
    <row r="4167" spans="1:22" x14ac:dyDescent="0.35">
      <c r="A4167">
        <v>4163</v>
      </c>
      <c r="B4167" t="s">
        <v>8336</v>
      </c>
      <c r="C4167" s="5">
        <v>42705</v>
      </c>
      <c r="D4167" s="6">
        <v>2016</v>
      </c>
      <c r="E4167" s="5" t="s">
        <v>66</v>
      </c>
      <c r="F4167" s="7">
        <v>1</v>
      </c>
      <c r="G4167" t="s">
        <v>35</v>
      </c>
      <c r="H4167" t="s">
        <v>25</v>
      </c>
      <c r="I4167" t="s">
        <v>2094</v>
      </c>
      <c r="J4167" t="s">
        <v>27</v>
      </c>
      <c r="K4167" t="s">
        <v>193</v>
      </c>
      <c r="L4167">
        <v>2038</v>
      </c>
      <c r="M4167" t="s">
        <v>7601</v>
      </c>
      <c r="N4167" t="s">
        <v>135</v>
      </c>
      <c r="O4167" t="s">
        <v>136</v>
      </c>
      <c r="P4167" t="s">
        <v>7602</v>
      </c>
      <c r="Q4167" s="8">
        <v>138000</v>
      </c>
      <c r="R4167">
        <v>3</v>
      </c>
      <c r="S4167" s="8">
        <f>Table3[[#This Row],[Harga]]*Table3[[#This Row],[Quantity]]</f>
        <v>414000</v>
      </c>
      <c r="T4167">
        <v>0</v>
      </c>
      <c r="U4167" s="8">
        <f>Table3[[#This Row],[Discount]]*Table3[[#This Row],[Revenue]]</f>
        <v>0</v>
      </c>
      <c r="V4167" s="8">
        <f>Table3[[#This Row],[Revenue]]-Table3[[#This Row],[Total Discount]]</f>
        <v>414000</v>
      </c>
    </row>
    <row r="4168" spans="1:22" x14ac:dyDescent="0.35">
      <c r="A4168">
        <v>4164</v>
      </c>
      <c r="B4168" t="s">
        <v>8337</v>
      </c>
      <c r="C4168" s="5">
        <v>41820</v>
      </c>
      <c r="D4168" s="6">
        <v>2014</v>
      </c>
      <c r="E4168" s="5" t="s">
        <v>34</v>
      </c>
      <c r="F4168" s="7">
        <v>30</v>
      </c>
      <c r="G4168" t="s">
        <v>51</v>
      </c>
      <c r="H4168" t="s">
        <v>25</v>
      </c>
      <c r="I4168" t="s">
        <v>1884</v>
      </c>
      <c r="J4168" t="s">
        <v>27</v>
      </c>
      <c r="K4168" t="s">
        <v>38</v>
      </c>
      <c r="L4168">
        <v>28403</v>
      </c>
      <c r="M4168" t="s">
        <v>3915</v>
      </c>
      <c r="N4168" t="s">
        <v>40</v>
      </c>
      <c r="O4168" t="s">
        <v>63</v>
      </c>
      <c r="P4168" t="s">
        <v>3916</v>
      </c>
      <c r="Q4168" s="8">
        <v>167000</v>
      </c>
      <c r="R4168">
        <v>7</v>
      </c>
      <c r="S4168" s="8">
        <f>Table3[[#This Row],[Harga]]*Table3[[#This Row],[Quantity]]</f>
        <v>1169000</v>
      </c>
      <c r="T4168">
        <v>0.2</v>
      </c>
      <c r="U4168" s="8">
        <f>Table3[[#This Row],[Discount]]*Table3[[#This Row],[Revenue]]</f>
        <v>233800</v>
      </c>
      <c r="V4168" s="8">
        <f>Table3[[#This Row],[Revenue]]-Table3[[#This Row],[Total Discount]]</f>
        <v>935200</v>
      </c>
    </row>
    <row r="4169" spans="1:22" x14ac:dyDescent="0.35">
      <c r="A4169">
        <v>4165</v>
      </c>
      <c r="B4169" t="s">
        <v>8338</v>
      </c>
      <c r="C4169" s="5">
        <v>41885</v>
      </c>
      <c r="D4169" s="6">
        <v>2014</v>
      </c>
      <c r="E4169" s="5" t="s">
        <v>111</v>
      </c>
      <c r="F4169" s="7">
        <v>3</v>
      </c>
      <c r="G4169" t="s">
        <v>51</v>
      </c>
      <c r="H4169" t="s">
        <v>59</v>
      </c>
      <c r="I4169" t="s">
        <v>1333</v>
      </c>
      <c r="J4169" t="s">
        <v>75</v>
      </c>
      <c r="K4169" t="s">
        <v>166</v>
      </c>
      <c r="L4169">
        <v>77095</v>
      </c>
      <c r="M4169" t="s">
        <v>6323</v>
      </c>
      <c r="N4169" t="s">
        <v>40</v>
      </c>
      <c r="O4169" t="s">
        <v>71</v>
      </c>
      <c r="P4169" t="s">
        <v>6324</v>
      </c>
      <c r="Q4169" s="8">
        <v>16000</v>
      </c>
      <c r="R4169">
        <v>5</v>
      </c>
      <c r="S4169" s="8">
        <f>Table3[[#This Row],[Harga]]*Table3[[#This Row],[Quantity]]</f>
        <v>80000</v>
      </c>
      <c r="T4169">
        <v>0.8</v>
      </c>
      <c r="U4169" s="8">
        <f>Table3[[#This Row],[Discount]]*Table3[[#This Row],[Revenue]]</f>
        <v>64000</v>
      </c>
      <c r="V4169" s="8">
        <f>Table3[[#This Row],[Revenue]]-Table3[[#This Row],[Total Discount]]</f>
        <v>16000</v>
      </c>
    </row>
    <row r="4170" spans="1:22" x14ac:dyDescent="0.35">
      <c r="A4170">
        <v>4166</v>
      </c>
      <c r="B4170" t="s">
        <v>8339</v>
      </c>
      <c r="C4170" s="5">
        <v>43041</v>
      </c>
      <c r="D4170" s="6">
        <v>2017</v>
      </c>
      <c r="E4170" s="5" t="s">
        <v>23</v>
      </c>
      <c r="F4170" s="7">
        <v>2</v>
      </c>
      <c r="G4170" t="s">
        <v>51</v>
      </c>
      <c r="H4170" t="s">
        <v>139</v>
      </c>
      <c r="I4170" t="s">
        <v>4312</v>
      </c>
      <c r="J4170" t="s">
        <v>75</v>
      </c>
      <c r="K4170" t="s">
        <v>218</v>
      </c>
      <c r="L4170">
        <v>45503</v>
      </c>
      <c r="M4170" t="s">
        <v>3300</v>
      </c>
      <c r="N4170" t="s">
        <v>30</v>
      </c>
      <c r="O4170" t="s">
        <v>108</v>
      </c>
      <c r="P4170" t="s">
        <v>3301</v>
      </c>
      <c r="Q4170" s="8">
        <v>234000</v>
      </c>
      <c r="R4170">
        <v>2</v>
      </c>
      <c r="S4170" s="8">
        <f>Table3[[#This Row],[Harga]]*Table3[[#This Row],[Quantity]]</f>
        <v>468000</v>
      </c>
      <c r="T4170">
        <v>0.3</v>
      </c>
      <c r="U4170" s="8">
        <f>Table3[[#This Row],[Discount]]*Table3[[#This Row],[Revenue]]</f>
        <v>140400</v>
      </c>
      <c r="V4170" s="8">
        <f>Table3[[#This Row],[Revenue]]-Table3[[#This Row],[Total Discount]]</f>
        <v>327600</v>
      </c>
    </row>
    <row r="4171" spans="1:22" x14ac:dyDescent="0.35">
      <c r="A4171">
        <v>4167</v>
      </c>
      <c r="B4171" t="s">
        <v>8340</v>
      </c>
      <c r="C4171" s="5">
        <v>42107</v>
      </c>
      <c r="D4171" s="6">
        <v>2015</v>
      </c>
      <c r="E4171" s="5" t="s">
        <v>58</v>
      </c>
      <c r="F4171" s="7">
        <v>13</v>
      </c>
      <c r="G4171" t="s">
        <v>51</v>
      </c>
      <c r="H4171" t="s">
        <v>25</v>
      </c>
      <c r="I4171" t="s">
        <v>2705</v>
      </c>
      <c r="J4171" t="s">
        <v>27</v>
      </c>
      <c r="K4171" t="s">
        <v>354</v>
      </c>
      <c r="L4171">
        <v>85301</v>
      </c>
      <c r="M4171" t="s">
        <v>2531</v>
      </c>
      <c r="N4171" t="s">
        <v>40</v>
      </c>
      <c r="O4171" t="s">
        <v>84</v>
      </c>
      <c r="P4171" t="s">
        <v>2532</v>
      </c>
      <c r="Q4171" s="8">
        <v>11000</v>
      </c>
      <c r="R4171">
        <v>1</v>
      </c>
      <c r="S4171" s="8">
        <f>Table3[[#This Row],[Harga]]*Table3[[#This Row],[Quantity]]</f>
        <v>11000</v>
      </c>
      <c r="T4171">
        <v>0.2</v>
      </c>
      <c r="U4171" s="8">
        <f>Table3[[#This Row],[Discount]]*Table3[[#This Row],[Revenue]]</f>
        <v>2200</v>
      </c>
      <c r="V4171" s="8">
        <f>Table3[[#This Row],[Revenue]]-Table3[[#This Row],[Total Discount]]</f>
        <v>8800</v>
      </c>
    </row>
    <row r="4172" spans="1:22" x14ac:dyDescent="0.35">
      <c r="A4172">
        <v>4168</v>
      </c>
      <c r="B4172" t="s">
        <v>8341</v>
      </c>
      <c r="C4172" s="5">
        <v>42343</v>
      </c>
      <c r="D4172" s="6">
        <v>2015</v>
      </c>
      <c r="E4172" s="5" t="s">
        <v>66</v>
      </c>
      <c r="F4172" s="7">
        <v>5</v>
      </c>
      <c r="G4172" t="s">
        <v>67</v>
      </c>
      <c r="H4172" t="s">
        <v>25</v>
      </c>
      <c r="I4172" t="s">
        <v>3811</v>
      </c>
      <c r="J4172" t="s">
        <v>27</v>
      </c>
      <c r="K4172" t="s">
        <v>89</v>
      </c>
      <c r="L4172">
        <v>10009</v>
      </c>
      <c r="M4172" t="s">
        <v>4598</v>
      </c>
      <c r="N4172" t="s">
        <v>40</v>
      </c>
      <c r="O4172" t="s">
        <v>71</v>
      </c>
      <c r="P4172" t="s">
        <v>4599</v>
      </c>
      <c r="Q4172" s="8">
        <v>233000</v>
      </c>
      <c r="R4172">
        <v>5</v>
      </c>
      <c r="S4172" s="8">
        <f>Table3[[#This Row],[Harga]]*Table3[[#This Row],[Quantity]]</f>
        <v>1165000</v>
      </c>
      <c r="T4172">
        <v>0.2</v>
      </c>
      <c r="U4172" s="8">
        <f>Table3[[#This Row],[Discount]]*Table3[[#This Row],[Revenue]]</f>
        <v>233000</v>
      </c>
      <c r="V4172" s="8">
        <f>Table3[[#This Row],[Revenue]]-Table3[[#This Row],[Total Discount]]</f>
        <v>932000</v>
      </c>
    </row>
    <row r="4173" spans="1:22" x14ac:dyDescent="0.35">
      <c r="A4173">
        <v>4169</v>
      </c>
      <c r="B4173" t="s">
        <v>8342</v>
      </c>
      <c r="C4173" s="5">
        <v>42401</v>
      </c>
      <c r="D4173" s="6">
        <v>2016</v>
      </c>
      <c r="E4173" s="5" t="s">
        <v>344</v>
      </c>
      <c r="F4173" s="7">
        <v>1</v>
      </c>
      <c r="G4173" t="s">
        <v>67</v>
      </c>
      <c r="H4173" t="s">
        <v>139</v>
      </c>
      <c r="I4173" t="s">
        <v>2118</v>
      </c>
      <c r="J4173" t="s">
        <v>37</v>
      </c>
      <c r="K4173" t="s">
        <v>651</v>
      </c>
      <c r="L4173">
        <v>90036</v>
      </c>
      <c r="M4173" t="s">
        <v>4940</v>
      </c>
      <c r="N4173" t="s">
        <v>40</v>
      </c>
      <c r="O4173" t="s">
        <v>63</v>
      </c>
      <c r="P4173" t="s">
        <v>4941</v>
      </c>
      <c r="Q4173" s="8">
        <v>27000</v>
      </c>
      <c r="R4173">
        <v>4</v>
      </c>
      <c r="S4173" s="8">
        <f>Table3[[#This Row],[Harga]]*Table3[[#This Row],[Quantity]]</f>
        <v>108000</v>
      </c>
      <c r="T4173">
        <v>0</v>
      </c>
      <c r="U4173" s="8">
        <f>Table3[[#This Row],[Discount]]*Table3[[#This Row],[Revenue]]</f>
        <v>0</v>
      </c>
      <c r="V4173" s="8">
        <f>Table3[[#This Row],[Revenue]]-Table3[[#This Row],[Total Discount]]</f>
        <v>108000</v>
      </c>
    </row>
    <row r="4174" spans="1:22" x14ac:dyDescent="0.35">
      <c r="A4174">
        <v>4170</v>
      </c>
      <c r="B4174" t="s">
        <v>8343</v>
      </c>
      <c r="C4174" s="5">
        <v>42924</v>
      </c>
      <c r="D4174" s="6">
        <v>2017</v>
      </c>
      <c r="E4174" s="5" t="s">
        <v>104</v>
      </c>
      <c r="F4174" s="7">
        <v>8</v>
      </c>
      <c r="G4174" t="s">
        <v>24</v>
      </c>
      <c r="H4174" t="s">
        <v>25</v>
      </c>
      <c r="I4174" t="s">
        <v>8192</v>
      </c>
      <c r="J4174" t="s">
        <v>37</v>
      </c>
      <c r="K4174" t="s">
        <v>61</v>
      </c>
      <c r="L4174">
        <v>19711</v>
      </c>
      <c r="M4174" t="s">
        <v>4349</v>
      </c>
      <c r="N4174" t="s">
        <v>30</v>
      </c>
      <c r="O4174" t="s">
        <v>55</v>
      </c>
      <c r="P4174" t="s">
        <v>4350</v>
      </c>
      <c r="Q4174" s="8">
        <v>42000</v>
      </c>
      <c r="R4174">
        <v>4</v>
      </c>
      <c r="S4174" s="8">
        <f>Table3[[#This Row],[Harga]]*Table3[[#This Row],[Quantity]]</f>
        <v>168000</v>
      </c>
      <c r="T4174">
        <v>0</v>
      </c>
      <c r="U4174" s="8">
        <f>Table3[[#This Row],[Discount]]*Table3[[#This Row],[Revenue]]</f>
        <v>0</v>
      </c>
      <c r="V4174" s="8">
        <f>Table3[[#This Row],[Revenue]]-Table3[[#This Row],[Total Discount]]</f>
        <v>168000</v>
      </c>
    </row>
    <row r="4175" spans="1:22" x14ac:dyDescent="0.35">
      <c r="A4175">
        <v>4171</v>
      </c>
      <c r="B4175" t="s">
        <v>8344</v>
      </c>
      <c r="C4175" s="5">
        <v>42349</v>
      </c>
      <c r="D4175" s="6">
        <v>2015</v>
      </c>
      <c r="E4175" s="5" t="s">
        <v>66</v>
      </c>
      <c r="F4175" s="7">
        <v>11</v>
      </c>
      <c r="G4175" t="s">
        <v>67</v>
      </c>
      <c r="H4175" t="s">
        <v>139</v>
      </c>
      <c r="I4175" t="s">
        <v>431</v>
      </c>
      <c r="J4175" t="s">
        <v>75</v>
      </c>
      <c r="K4175" t="s">
        <v>222</v>
      </c>
      <c r="L4175">
        <v>92404</v>
      </c>
      <c r="M4175" t="s">
        <v>2550</v>
      </c>
      <c r="N4175" t="s">
        <v>40</v>
      </c>
      <c r="O4175" t="s">
        <v>71</v>
      </c>
      <c r="P4175" t="s">
        <v>2551</v>
      </c>
      <c r="Q4175" s="8">
        <v>83000</v>
      </c>
      <c r="R4175">
        <v>4</v>
      </c>
      <c r="S4175" s="8">
        <f>Table3[[#This Row],[Harga]]*Table3[[#This Row],[Quantity]]</f>
        <v>332000</v>
      </c>
      <c r="T4175">
        <v>0.2</v>
      </c>
      <c r="U4175" s="8">
        <f>Table3[[#This Row],[Discount]]*Table3[[#This Row],[Revenue]]</f>
        <v>66400</v>
      </c>
      <c r="V4175" s="8">
        <f>Table3[[#This Row],[Revenue]]-Table3[[#This Row],[Total Discount]]</f>
        <v>265600</v>
      </c>
    </row>
    <row r="4176" spans="1:22" x14ac:dyDescent="0.35">
      <c r="A4176">
        <v>4172</v>
      </c>
      <c r="B4176" t="s">
        <v>8345</v>
      </c>
      <c r="C4176" s="5">
        <v>42689</v>
      </c>
      <c r="D4176" s="6">
        <v>2016</v>
      </c>
      <c r="E4176" s="5" t="s">
        <v>23</v>
      </c>
      <c r="F4176" s="7">
        <v>15</v>
      </c>
      <c r="G4176" t="s">
        <v>51</v>
      </c>
      <c r="H4176" t="s">
        <v>105</v>
      </c>
      <c r="I4176" t="s">
        <v>160</v>
      </c>
      <c r="J4176" t="s">
        <v>37</v>
      </c>
      <c r="K4176" t="s">
        <v>236</v>
      </c>
      <c r="L4176">
        <v>27217</v>
      </c>
      <c r="M4176" t="s">
        <v>316</v>
      </c>
      <c r="N4176" t="s">
        <v>30</v>
      </c>
      <c r="O4176" t="s">
        <v>48</v>
      </c>
      <c r="P4176" t="s">
        <v>317</v>
      </c>
      <c r="Q4176" s="8">
        <v>788000</v>
      </c>
      <c r="R4176">
        <v>4</v>
      </c>
      <c r="S4176" s="8">
        <f>Table3[[#This Row],[Harga]]*Table3[[#This Row],[Quantity]]</f>
        <v>3152000</v>
      </c>
      <c r="T4176">
        <v>0.4</v>
      </c>
      <c r="U4176" s="8">
        <f>Table3[[#This Row],[Discount]]*Table3[[#This Row],[Revenue]]</f>
        <v>1260800</v>
      </c>
      <c r="V4176" s="8">
        <f>Table3[[#This Row],[Revenue]]-Table3[[#This Row],[Total Discount]]</f>
        <v>1891200</v>
      </c>
    </row>
    <row r="4177" spans="1:22" x14ac:dyDescent="0.35">
      <c r="A4177">
        <v>4173</v>
      </c>
      <c r="B4177" t="s">
        <v>8346</v>
      </c>
      <c r="C4177" s="5">
        <v>42499</v>
      </c>
      <c r="D4177" s="6">
        <v>2016</v>
      </c>
      <c r="E4177" s="5" t="s">
        <v>87</v>
      </c>
      <c r="F4177" s="7">
        <v>9</v>
      </c>
      <c r="G4177" t="s">
        <v>67</v>
      </c>
      <c r="H4177" t="s">
        <v>139</v>
      </c>
      <c r="I4177" t="s">
        <v>2705</v>
      </c>
      <c r="J4177" t="s">
        <v>27</v>
      </c>
      <c r="K4177" t="s">
        <v>118</v>
      </c>
      <c r="L4177">
        <v>24153</v>
      </c>
      <c r="M4177" t="s">
        <v>2318</v>
      </c>
      <c r="N4177" t="s">
        <v>40</v>
      </c>
      <c r="O4177" t="s">
        <v>96</v>
      </c>
      <c r="P4177" t="s">
        <v>2319</v>
      </c>
      <c r="Q4177" s="8">
        <v>10000</v>
      </c>
      <c r="R4177">
        <v>7</v>
      </c>
      <c r="S4177" s="8">
        <f>Table3[[#This Row],[Harga]]*Table3[[#This Row],[Quantity]]</f>
        <v>70000</v>
      </c>
      <c r="T4177">
        <v>0</v>
      </c>
      <c r="U4177" s="8">
        <f>Table3[[#This Row],[Discount]]*Table3[[#This Row],[Revenue]]</f>
        <v>0</v>
      </c>
      <c r="V4177" s="8">
        <f>Table3[[#This Row],[Revenue]]-Table3[[#This Row],[Total Discount]]</f>
        <v>70000</v>
      </c>
    </row>
    <row r="4178" spans="1:22" x14ac:dyDescent="0.35">
      <c r="A4178">
        <v>4174</v>
      </c>
      <c r="B4178" t="s">
        <v>8347</v>
      </c>
      <c r="C4178" s="5">
        <v>42804</v>
      </c>
      <c r="D4178" s="6">
        <v>2017</v>
      </c>
      <c r="E4178" s="5" t="s">
        <v>159</v>
      </c>
      <c r="F4178" s="7">
        <v>10</v>
      </c>
      <c r="G4178" t="s">
        <v>67</v>
      </c>
      <c r="H4178" t="s">
        <v>25</v>
      </c>
      <c r="I4178" t="s">
        <v>963</v>
      </c>
      <c r="J4178" t="s">
        <v>27</v>
      </c>
      <c r="K4178" t="s">
        <v>253</v>
      </c>
      <c r="L4178">
        <v>75217</v>
      </c>
      <c r="M4178" t="s">
        <v>4010</v>
      </c>
      <c r="N4178" t="s">
        <v>30</v>
      </c>
      <c r="O4178" t="s">
        <v>48</v>
      </c>
      <c r="P4178" t="s">
        <v>4011</v>
      </c>
      <c r="Q4178" s="8">
        <v>701000</v>
      </c>
      <c r="R4178">
        <v>4</v>
      </c>
      <c r="S4178" s="8">
        <f>Table3[[#This Row],[Harga]]*Table3[[#This Row],[Quantity]]</f>
        <v>2804000</v>
      </c>
      <c r="T4178">
        <v>0.3</v>
      </c>
      <c r="U4178" s="8">
        <f>Table3[[#This Row],[Discount]]*Table3[[#This Row],[Revenue]]</f>
        <v>841200</v>
      </c>
      <c r="V4178" s="8">
        <f>Table3[[#This Row],[Revenue]]-Table3[[#This Row],[Total Discount]]</f>
        <v>1962800</v>
      </c>
    </row>
    <row r="4179" spans="1:22" x14ac:dyDescent="0.35">
      <c r="A4179">
        <v>4175</v>
      </c>
      <c r="B4179" t="s">
        <v>8348</v>
      </c>
      <c r="C4179" s="5">
        <v>42721</v>
      </c>
      <c r="D4179" s="6">
        <v>2016</v>
      </c>
      <c r="E4179" s="5" t="s">
        <v>66</v>
      </c>
      <c r="F4179" s="7">
        <v>17</v>
      </c>
      <c r="G4179" t="s">
        <v>35</v>
      </c>
      <c r="H4179" t="s">
        <v>131</v>
      </c>
      <c r="I4179" t="s">
        <v>1669</v>
      </c>
      <c r="J4179" t="s">
        <v>37</v>
      </c>
      <c r="K4179" t="s">
        <v>420</v>
      </c>
      <c r="L4179">
        <v>76017</v>
      </c>
      <c r="M4179" t="s">
        <v>3075</v>
      </c>
      <c r="N4179" t="s">
        <v>40</v>
      </c>
      <c r="O4179" t="s">
        <v>63</v>
      </c>
      <c r="P4179" t="s">
        <v>3076</v>
      </c>
      <c r="Q4179" s="8">
        <v>7000</v>
      </c>
      <c r="R4179">
        <v>10</v>
      </c>
      <c r="S4179" s="8">
        <f>Table3[[#This Row],[Harga]]*Table3[[#This Row],[Quantity]]</f>
        <v>70000</v>
      </c>
      <c r="T4179">
        <v>0.2</v>
      </c>
      <c r="U4179" s="8">
        <f>Table3[[#This Row],[Discount]]*Table3[[#This Row],[Revenue]]</f>
        <v>14000</v>
      </c>
      <c r="V4179" s="8">
        <f>Table3[[#This Row],[Revenue]]-Table3[[#This Row],[Total Discount]]</f>
        <v>56000</v>
      </c>
    </row>
    <row r="4180" spans="1:22" x14ac:dyDescent="0.35">
      <c r="A4180">
        <v>4176</v>
      </c>
      <c r="B4180" t="s">
        <v>8349</v>
      </c>
      <c r="C4180" s="5">
        <v>42831</v>
      </c>
      <c r="D4180" s="6">
        <v>2017</v>
      </c>
      <c r="E4180" s="5" t="s">
        <v>58</v>
      </c>
      <c r="F4180" s="7">
        <v>6</v>
      </c>
      <c r="G4180" t="s">
        <v>24</v>
      </c>
      <c r="H4180" t="s">
        <v>25</v>
      </c>
      <c r="I4180" t="s">
        <v>2844</v>
      </c>
      <c r="J4180" t="s">
        <v>75</v>
      </c>
      <c r="K4180" t="s">
        <v>236</v>
      </c>
      <c r="L4180">
        <v>52302</v>
      </c>
      <c r="M4180" t="s">
        <v>611</v>
      </c>
      <c r="N4180" t="s">
        <v>40</v>
      </c>
      <c r="O4180" t="s">
        <v>63</v>
      </c>
      <c r="P4180" t="s">
        <v>129</v>
      </c>
      <c r="Q4180" s="8">
        <v>142000</v>
      </c>
      <c r="R4180">
        <v>3</v>
      </c>
      <c r="S4180" s="8">
        <f>Table3[[#This Row],[Harga]]*Table3[[#This Row],[Quantity]]</f>
        <v>426000</v>
      </c>
      <c r="T4180">
        <v>0</v>
      </c>
      <c r="U4180" s="8">
        <f>Table3[[#This Row],[Discount]]*Table3[[#This Row],[Revenue]]</f>
        <v>0</v>
      </c>
      <c r="V4180" s="8">
        <f>Table3[[#This Row],[Revenue]]-Table3[[#This Row],[Total Discount]]</f>
        <v>426000</v>
      </c>
    </row>
    <row r="4181" spans="1:22" x14ac:dyDescent="0.35">
      <c r="A4181">
        <v>4177</v>
      </c>
      <c r="B4181" t="s">
        <v>8350</v>
      </c>
      <c r="C4181" s="5">
        <v>42864</v>
      </c>
      <c r="D4181" s="6">
        <v>2017</v>
      </c>
      <c r="E4181" s="5" t="s">
        <v>87</v>
      </c>
      <c r="F4181" s="7">
        <v>9</v>
      </c>
      <c r="G4181" t="s">
        <v>67</v>
      </c>
      <c r="H4181" t="s">
        <v>25</v>
      </c>
      <c r="I4181" t="s">
        <v>4556</v>
      </c>
      <c r="J4181" t="s">
        <v>75</v>
      </c>
      <c r="K4181" t="s">
        <v>236</v>
      </c>
      <c r="L4181">
        <v>98105</v>
      </c>
      <c r="M4181" t="s">
        <v>2710</v>
      </c>
      <c r="N4181" t="s">
        <v>40</v>
      </c>
      <c r="O4181" t="s">
        <v>71</v>
      </c>
      <c r="P4181" t="s">
        <v>2711</v>
      </c>
      <c r="Q4181" s="8">
        <v>89000</v>
      </c>
      <c r="R4181">
        <v>5</v>
      </c>
      <c r="S4181" s="8">
        <f>Table3[[#This Row],[Harga]]*Table3[[#This Row],[Quantity]]</f>
        <v>445000</v>
      </c>
      <c r="T4181">
        <v>0.2</v>
      </c>
      <c r="U4181" s="8">
        <f>Table3[[#This Row],[Discount]]*Table3[[#This Row],[Revenue]]</f>
        <v>89000</v>
      </c>
      <c r="V4181" s="8">
        <f>Table3[[#This Row],[Revenue]]-Table3[[#This Row],[Total Discount]]</f>
        <v>356000</v>
      </c>
    </row>
    <row r="4182" spans="1:22" x14ac:dyDescent="0.35">
      <c r="A4182">
        <v>4178</v>
      </c>
      <c r="B4182" t="s">
        <v>8351</v>
      </c>
      <c r="C4182" s="5">
        <v>43020</v>
      </c>
      <c r="D4182" s="6">
        <v>2017</v>
      </c>
      <c r="E4182" s="5" t="s">
        <v>44</v>
      </c>
      <c r="F4182" s="7">
        <v>12</v>
      </c>
      <c r="G4182" t="s">
        <v>24</v>
      </c>
      <c r="H4182" t="s">
        <v>25</v>
      </c>
      <c r="I4182" t="s">
        <v>391</v>
      </c>
      <c r="J4182" t="s">
        <v>27</v>
      </c>
      <c r="K4182" t="s">
        <v>420</v>
      </c>
      <c r="L4182">
        <v>8701</v>
      </c>
      <c r="M4182" t="s">
        <v>171</v>
      </c>
      <c r="N4182" t="s">
        <v>135</v>
      </c>
      <c r="O4182" t="s">
        <v>162</v>
      </c>
      <c r="P4182" t="s">
        <v>172</v>
      </c>
      <c r="Q4182" s="8">
        <v>45000</v>
      </c>
      <c r="R4182">
        <v>3</v>
      </c>
      <c r="S4182" s="8">
        <f>Table3[[#This Row],[Harga]]*Table3[[#This Row],[Quantity]]</f>
        <v>135000</v>
      </c>
      <c r="T4182">
        <v>0</v>
      </c>
      <c r="U4182" s="8">
        <f>Table3[[#This Row],[Discount]]*Table3[[#This Row],[Revenue]]</f>
        <v>0</v>
      </c>
      <c r="V4182" s="8">
        <f>Table3[[#This Row],[Revenue]]-Table3[[#This Row],[Total Discount]]</f>
        <v>135000</v>
      </c>
    </row>
    <row r="4183" spans="1:22" x14ac:dyDescent="0.35">
      <c r="A4183">
        <v>4179</v>
      </c>
      <c r="B4183" t="s">
        <v>8352</v>
      </c>
      <c r="C4183" s="5">
        <v>42610</v>
      </c>
      <c r="D4183" s="6">
        <v>2016</v>
      </c>
      <c r="E4183" s="5" t="s">
        <v>93</v>
      </c>
      <c r="F4183" s="7">
        <v>28</v>
      </c>
      <c r="G4183" t="s">
        <v>24</v>
      </c>
      <c r="H4183" t="s">
        <v>25</v>
      </c>
      <c r="I4183" t="s">
        <v>2580</v>
      </c>
      <c r="J4183" t="s">
        <v>37</v>
      </c>
      <c r="K4183" t="s">
        <v>253</v>
      </c>
      <c r="L4183">
        <v>45231</v>
      </c>
      <c r="M4183" t="s">
        <v>6323</v>
      </c>
      <c r="N4183" t="s">
        <v>40</v>
      </c>
      <c r="O4183" t="s">
        <v>71</v>
      </c>
      <c r="P4183" t="s">
        <v>6324</v>
      </c>
      <c r="Q4183" s="8">
        <v>16000</v>
      </c>
      <c r="R4183">
        <v>8</v>
      </c>
      <c r="S4183" s="8">
        <f>Table3[[#This Row],[Harga]]*Table3[[#This Row],[Quantity]]</f>
        <v>128000</v>
      </c>
      <c r="T4183">
        <v>0.7</v>
      </c>
      <c r="U4183" s="8">
        <f>Table3[[#This Row],[Discount]]*Table3[[#This Row],[Revenue]]</f>
        <v>89600</v>
      </c>
      <c r="V4183" s="8">
        <f>Table3[[#This Row],[Revenue]]-Table3[[#This Row],[Total Discount]]</f>
        <v>38400</v>
      </c>
    </row>
    <row r="4184" spans="1:22" x14ac:dyDescent="0.35">
      <c r="A4184">
        <v>4180</v>
      </c>
      <c r="B4184" t="s">
        <v>8353</v>
      </c>
      <c r="C4184" s="5">
        <v>42279</v>
      </c>
      <c r="D4184" s="6">
        <v>2015</v>
      </c>
      <c r="E4184" s="5" t="s">
        <v>44</v>
      </c>
      <c r="F4184" s="7">
        <v>2</v>
      </c>
      <c r="G4184" t="s">
        <v>24</v>
      </c>
      <c r="H4184" t="s">
        <v>139</v>
      </c>
      <c r="I4184" t="s">
        <v>1244</v>
      </c>
      <c r="J4184" t="s">
        <v>27</v>
      </c>
      <c r="K4184" t="s">
        <v>519</v>
      </c>
      <c r="L4184">
        <v>80229</v>
      </c>
      <c r="M4184" t="s">
        <v>8316</v>
      </c>
      <c r="N4184" t="s">
        <v>40</v>
      </c>
      <c r="O4184" t="s">
        <v>790</v>
      </c>
      <c r="P4184" t="s">
        <v>8317</v>
      </c>
      <c r="Q4184" s="8">
        <v>28000</v>
      </c>
      <c r="R4184">
        <v>2</v>
      </c>
      <c r="S4184" s="8">
        <f>Table3[[#This Row],[Harga]]*Table3[[#This Row],[Quantity]]</f>
        <v>56000</v>
      </c>
      <c r="T4184">
        <v>0.2</v>
      </c>
      <c r="U4184" s="8">
        <f>Table3[[#This Row],[Discount]]*Table3[[#This Row],[Revenue]]</f>
        <v>11200</v>
      </c>
      <c r="V4184" s="8">
        <f>Table3[[#This Row],[Revenue]]-Table3[[#This Row],[Total Discount]]</f>
        <v>44800</v>
      </c>
    </row>
    <row r="4185" spans="1:22" x14ac:dyDescent="0.35">
      <c r="A4185">
        <v>4181</v>
      </c>
      <c r="B4185" t="s">
        <v>8354</v>
      </c>
      <c r="C4185" s="5">
        <v>43062</v>
      </c>
      <c r="D4185" s="6">
        <v>2017</v>
      </c>
      <c r="E4185" s="5" t="s">
        <v>23</v>
      </c>
      <c r="F4185" s="7">
        <v>23</v>
      </c>
      <c r="G4185" t="s">
        <v>51</v>
      </c>
      <c r="H4185" t="s">
        <v>139</v>
      </c>
      <c r="I4185" t="s">
        <v>2131</v>
      </c>
      <c r="J4185" t="s">
        <v>27</v>
      </c>
      <c r="K4185" t="s">
        <v>193</v>
      </c>
      <c r="L4185">
        <v>48066</v>
      </c>
      <c r="M4185" t="s">
        <v>1887</v>
      </c>
      <c r="N4185" t="s">
        <v>40</v>
      </c>
      <c r="O4185" t="s">
        <v>790</v>
      </c>
      <c r="P4185" t="s">
        <v>1552</v>
      </c>
      <c r="Q4185" s="8">
        <v>2000</v>
      </c>
      <c r="R4185">
        <v>2</v>
      </c>
      <c r="S4185" s="8">
        <f>Table3[[#This Row],[Harga]]*Table3[[#This Row],[Quantity]]</f>
        <v>4000</v>
      </c>
      <c r="T4185">
        <v>0</v>
      </c>
      <c r="U4185" s="8">
        <f>Table3[[#This Row],[Discount]]*Table3[[#This Row],[Revenue]]</f>
        <v>0</v>
      </c>
      <c r="V4185" s="8">
        <f>Table3[[#This Row],[Revenue]]-Table3[[#This Row],[Total Discount]]</f>
        <v>4000</v>
      </c>
    </row>
    <row r="4186" spans="1:22" x14ac:dyDescent="0.35">
      <c r="A4186">
        <v>4182</v>
      </c>
      <c r="B4186" t="s">
        <v>8355</v>
      </c>
      <c r="C4186" s="5">
        <v>43051</v>
      </c>
      <c r="D4186" s="6">
        <v>2017</v>
      </c>
      <c r="E4186" s="5" t="s">
        <v>23</v>
      </c>
      <c r="F4186" s="7">
        <v>12</v>
      </c>
      <c r="G4186" t="s">
        <v>51</v>
      </c>
      <c r="H4186" t="s">
        <v>25</v>
      </c>
      <c r="I4186" t="s">
        <v>675</v>
      </c>
      <c r="J4186" t="s">
        <v>37</v>
      </c>
      <c r="K4186" t="s">
        <v>354</v>
      </c>
      <c r="L4186">
        <v>85281</v>
      </c>
      <c r="M4186" t="s">
        <v>4281</v>
      </c>
      <c r="N4186" t="s">
        <v>135</v>
      </c>
      <c r="O4186" t="s">
        <v>162</v>
      </c>
      <c r="P4186" t="s">
        <v>4282</v>
      </c>
      <c r="Q4186" s="8">
        <v>13000</v>
      </c>
      <c r="R4186">
        <v>6</v>
      </c>
      <c r="S4186" s="8">
        <f>Table3[[#This Row],[Harga]]*Table3[[#This Row],[Quantity]]</f>
        <v>78000</v>
      </c>
      <c r="T4186">
        <v>0.2</v>
      </c>
      <c r="U4186" s="8">
        <f>Table3[[#This Row],[Discount]]*Table3[[#This Row],[Revenue]]</f>
        <v>15600</v>
      </c>
      <c r="V4186" s="8">
        <f>Table3[[#This Row],[Revenue]]-Table3[[#This Row],[Total Discount]]</f>
        <v>62400</v>
      </c>
    </row>
    <row r="4187" spans="1:22" x14ac:dyDescent="0.35">
      <c r="A4187">
        <v>4183</v>
      </c>
      <c r="B4187" t="s">
        <v>8356</v>
      </c>
      <c r="C4187" s="5">
        <v>42723</v>
      </c>
      <c r="D4187" s="6">
        <v>2016</v>
      </c>
      <c r="E4187" s="5" t="s">
        <v>66</v>
      </c>
      <c r="F4187" s="7">
        <v>19</v>
      </c>
      <c r="G4187" t="s">
        <v>67</v>
      </c>
      <c r="H4187" t="s">
        <v>25</v>
      </c>
      <c r="I4187" t="s">
        <v>307</v>
      </c>
      <c r="J4187" t="s">
        <v>27</v>
      </c>
      <c r="K4187" t="s">
        <v>46</v>
      </c>
      <c r="L4187">
        <v>19601</v>
      </c>
      <c r="M4187" t="s">
        <v>5065</v>
      </c>
      <c r="N4187" t="s">
        <v>30</v>
      </c>
      <c r="O4187" t="s">
        <v>55</v>
      </c>
      <c r="P4187" t="s">
        <v>5066</v>
      </c>
      <c r="Q4187" s="8">
        <v>152000</v>
      </c>
      <c r="R4187">
        <v>5</v>
      </c>
      <c r="S4187" s="8">
        <f>Table3[[#This Row],[Harga]]*Table3[[#This Row],[Quantity]]</f>
        <v>760000</v>
      </c>
      <c r="T4187">
        <v>0.2</v>
      </c>
      <c r="U4187" s="8">
        <f>Table3[[#This Row],[Discount]]*Table3[[#This Row],[Revenue]]</f>
        <v>152000</v>
      </c>
      <c r="V4187" s="8">
        <f>Table3[[#This Row],[Revenue]]-Table3[[#This Row],[Total Discount]]</f>
        <v>608000</v>
      </c>
    </row>
    <row r="4188" spans="1:22" x14ac:dyDescent="0.35">
      <c r="A4188">
        <v>4184</v>
      </c>
      <c r="B4188" t="s">
        <v>8357</v>
      </c>
      <c r="C4188" s="5">
        <v>41728</v>
      </c>
      <c r="D4188" s="6">
        <v>2014</v>
      </c>
      <c r="E4188" s="5" t="s">
        <v>159</v>
      </c>
      <c r="F4188" s="7">
        <v>30</v>
      </c>
      <c r="G4188" t="s">
        <v>35</v>
      </c>
      <c r="H4188" t="s">
        <v>139</v>
      </c>
      <c r="I4188" t="s">
        <v>1983</v>
      </c>
      <c r="J4188" t="s">
        <v>27</v>
      </c>
      <c r="K4188" t="s">
        <v>500</v>
      </c>
      <c r="L4188">
        <v>55124</v>
      </c>
      <c r="M4188" t="s">
        <v>4216</v>
      </c>
      <c r="N4188" t="s">
        <v>40</v>
      </c>
      <c r="O4188" t="s">
        <v>84</v>
      </c>
      <c r="P4188" t="s">
        <v>4217</v>
      </c>
      <c r="Q4188" s="8">
        <v>130000</v>
      </c>
      <c r="R4188">
        <v>2</v>
      </c>
      <c r="S4188" s="8">
        <f>Table3[[#This Row],[Harga]]*Table3[[#This Row],[Quantity]]</f>
        <v>260000</v>
      </c>
      <c r="T4188">
        <v>0</v>
      </c>
      <c r="U4188" s="8">
        <f>Table3[[#This Row],[Discount]]*Table3[[#This Row],[Revenue]]</f>
        <v>0</v>
      </c>
      <c r="V4188" s="8">
        <f>Table3[[#This Row],[Revenue]]-Table3[[#This Row],[Total Discount]]</f>
        <v>260000</v>
      </c>
    </row>
    <row r="4189" spans="1:22" x14ac:dyDescent="0.35">
      <c r="A4189">
        <v>4185</v>
      </c>
      <c r="B4189" t="s">
        <v>8358</v>
      </c>
      <c r="C4189" s="5">
        <v>43047</v>
      </c>
      <c r="D4189" s="6">
        <v>2017</v>
      </c>
      <c r="E4189" s="5" t="s">
        <v>23</v>
      </c>
      <c r="F4189" s="7">
        <v>8</v>
      </c>
      <c r="G4189" t="s">
        <v>24</v>
      </c>
      <c r="H4189" t="s">
        <v>25</v>
      </c>
      <c r="I4189" t="s">
        <v>3849</v>
      </c>
      <c r="J4189" t="s">
        <v>37</v>
      </c>
      <c r="K4189" t="s">
        <v>127</v>
      </c>
      <c r="L4189">
        <v>21215</v>
      </c>
      <c r="M4189" t="s">
        <v>2735</v>
      </c>
      <c r="N4189" t="s">
        <v>30</v>
      </c>
      <c r="O4189" t="s">
        <v>55</v>
      </c>
      <c r="P4189" t="s">
        <v>2736</v>
      </c>
      <c r="Q4189" s="8">
        <v>22000</v>
      </c>
      <c r="R4189">
        <v>10</v>
      </c>
      <c r="S4189" s="8">
        <f>Table3[[#This Row],[Harga]]*Table3[[#This Row],[Quantity]]</f>
        <v>220000</v>
      </c>
      <c r="T4189">
        <v>0</v>
      </c>
      <c r="U4189" s="8">
        <f>Table3[[#This Row],[Discount]]*Table3[[#This Row],[Revenue]]</f>
        <v>0</v>
      </c>
      <c r="V4189" s="8">
        <f>Table3[[#This Row],[Revenue]]-Table3[[#This Row],[Total Discount]]</f>
        <v>220000</v>
      </c>
    </row>
    <row r="4190" spans="1:22" x14ac:dyDescent="0.35">
      <c r="A4190">
        <v>4186</v>
      </c>
      <c r="B4190" t="s">
        <v>8359</v>
      </c>
      <c r="C4190" s="5">
        <v>41896</v>
      </c>
      <c r="D4190" s="6">
        <v>2014</v>
      </c>
      <c r="E4190" s="5" t="s">
        <v>111</v>
      </c>
      <c r="F4190" s="7">
        <v>14</v>
      </c>
      <c r="G4190" t="s">
        <v>24</v>
      </c>
      <c r="H4190" t="s">
        <v>25</v>
      </c>
      <c r="I4190" t="s">
        <v>3572</v>
      </c>
      <c r="J4190" t="s">
        <v>37</v>
      </c>
      <c r="K4190" t="s">
        <v>113</v>
      </c>
      <c r="L4190">
        <v>78415</v>
      </c>
      <c r="M4190" t="s">
        <v>3598</v>
      </c>
      <c r="N4190" t="s">
        <v>40</v>
      </c>
      <c r="O4190" t="s">
        <v>180</v>
      </c>
      <c r="P4190" t="s">
        <v>3599</v>
      </c>
      <c r="Q4190" s="8">
        <v>6000</v>
      </c>
      <c r="R4190">
        <v>4</v>
      </c>
      <c r="S4190" s="8">
        <f>Table3[[#This Row],[Harga]]*Table3[[#This Row],[Quantity]]</f>
        <v>24000</v>
      </c>
      <c r="T4190">
        <v>0.2</v>
      </c>
      <c r="U4190" s="8">
        <f>Table3[[#This Row],[Discount]]*Table3[[#This Row],[Revenue]]</f>
        <v>4800</v>
      </c>
      <c r="V4190" s="8">
        <f>Table3[[#This Row],[Revenue]]-Table3[[#This Row],[Total Discount]]</f>
        <v>19200</v>
      </c>
    </row>
    <row r="4191" spans="1:22" x14ac:dyDescent="0.35">
      <c r="A4191">
        <v>4187</v>
      </c>
      <c r="B4191" t="s">
        <v>8360</v>
      </c>
      <c r="C4191" s="5">
        <v>42267</v>
      </c>
      <c r="D4191" s="6">
        <v>2015</v>
      </c>
      <c r="E4191" s="5" t="s">
        <v>111</v>
      </c>
      <c r="F4191" s="7">
        <v>20</v>
      </c>
      <c r="G4191" t="s">
        <v>35</v>
      </c>
      <c r="H4191" t="s">
        <v>139</v>
      </c>
      <c r="I4191" t="s">
        <v>3155</v>
      </c>
      <c r="J4191" t="s">
        <v>27</v>
      </c>
      <c r="K4191" t="s">
        <v>274</v>
      </c>
      <c r="L4191">
        <v>89115</v>
      </c>
      <c r="M4191" t="s">
        <v>4451</v>
      </c>
      <c r="N4191" t="s">
        <v>40</v>
      </c>
      <c r="O4191" t="s">
        <v>71</v>
      </c>
      <c r="P4191" t="s">
        <v>4452</v>
      </c>
      <c r="Q4191" s="8">
        <v>6000</v>
      </c>
      <c r="R4191">
        <v>11</v>
      </c>
      <c r="S4191" s="8">
        <f>Table3[[#This Row],[Harga]]*Table3[[#This Row],[Quantity]]</f>
        <v>66000</v>
      </c>
      <c r="T4191">
        <v>0.2</v>
      </c>
      <c r="U4191" s="8">
        <f>Table3[[#This Row],[Discount]]*Table3[[#This Row],[Revenue]]</f>
        <v>13200</v>
      </c>
      <c r="V4191" s="8">
        <f>Table3[[#This Row],[Revenue]]-Table3[[#This Row],[Total Discount]]</f>
        <v>52800</v>
      </c>
    </row>
    <row r="4192" spans="1:22" x14ac:dyDescent="0.35">
      <c r="A4192">
        <v>4188</v>
      </c>
      <c r="B4192" t="s">
        <v>8361</v>
      </c>
      <c r="C4192" s="5">
        <v>42348</v>
      </c>
      <c r="D4192" s="6">
        <v>2015</v>
      </c>
      <c r="E4192" s="5" t="s">
        <v>66</v>
      </c>
      <c r="F4192" s="7">
        <v>10</v>
      </c>
      <c r="G4192" t="s">
        <v>24</v>
      </c>
      <c r="H4192" t="s">
        <v>139</v>
      </c>
      <c r="I4192" t="s">
        <v>1788</v>
      </c>
      <c r="J4192" t="s">
        <v>27</v>
      </c>
      <c r="K4192" t="s">
        <v>188</v>
      </c>
      <c r="L4192">
        <v>44105</v>
      </c>
      <c r="M4192" t="s">
        <v>5997</v>
      </c>
      <c r="N4192" t="s">
        <v>135</v>
      </c>
      <c r="O4192" t="s">
        <v>162</v>
      </c>
      <c r="P4192" t="s">
        <v>5998</v>
      </c>
      <c r="Q4192" s="8">
        <v>48000</v>
      </c>
      <c r="R4192">
        <v>2</v>
      </c>
      <c r="S4192" s="8">
        <f>Table3[[#This Row],[Harga]]*Table3[[#This Row],[Quantity]]</f>
        <v>96000</v>
      </c>
      <c r="T4192">
        <v>0.2</v>
      </c>
      <c r="U4192" s="8">
        <f>Table3[[#This Row],[Discount]]*Table3[[#This Row],[Revenue]]</f>
        <v>19200</v>
      </c>
      <c r="V4192" s="8">
        <f>Table3[[#This Row],[Revenue]]-Table3[[#This Row],[Total Discount]]</f>
        <v>76800</v>
      </c>
    </row>
    <row r="4193" spans="1:22" x14ac:dyDescent="0.35">
      <c r="A4193">
        <v>4189</v>
      </c>
      <c r="B4193" t="s">
        <v>8362</v>
      </c>
      <c r="C4193" s="5">
        <v>41787</v>
      </c>
      <c r="D4193" s="6">
        <v>2014</v>
      </c>
      <c r="E4193" s="5" t="s">
        <v>87</v>
      </c>
      <c r="F4193" s="7">
        <v>28</v>
      </c>
      <c r="G4193" t="s">
        <v>24</v>
      </c>
      <c r="H4193" t="s">
        <v>139</v>
      </c>
      <c r="I4193" t="s">
        <v>3225</v>
      </c>
      <c r="J4193" t="s">
        <v>27</v>
      </c>
      <c r="K4193" t="s">
        <v>133</v>
      </c>
      <c r="L4193">
        <v>98105</v>
      </c>
      <c r="M4193" t="s">
        <v>5365</v>
      </c>
      <c r="N4193" t="s">
        <v>40</v>
      </c>
      <c r="O4193" t="s">
        <v>71</v>
      </c>
      <c r="P4193" t="s">
        <v>5366</v>
      </c>
      <c r="Q4193" s="8">
        <v>129000</v>
      </c>
      <c r="R4193">
        <v>4</v>
      </c>
      <c r="S4193" s="8">
        <f>Table3[[#This Row],[Harga]]*Table3[[#This Row],[Quantity]]</f>
        <v>516000</v>
      </c>
      <c r="T4193">
        <v>0.2</v>
      </c>
      <c r="U4193" s="8">
        <f>Table3[[#This Row],[Discount]]*Table3[[#This Row],[Revenue]]</f>
        <v>103200</v>
      </c>
      <c r="V4193" s="8">
        <f>Table3[[#This Row],[Revenue]]-Table3[[#This Row],[Total Discount]]</f>
        <v>412800</v>
      </c>
    </row>
    <row r="4194" spans="1:22" x14ac:dyDescent="0.35">
      <c r="A4194">
        <v>4190</v>
      </c>
      <c r="B4194" t="s">
        <v>8363</v>
      </c>
      <c r="C4194" s="5">
        <v>42808</v>
      </c>
      <c r="D4194" s="6">
        <v>2017</v>
      </c>
      <c r="E4194" s="5" t="s">
        <v>159</v>
      </c>
      <c r="F4194" s="7">
        <v>14</v>
      </c>
      <c r="G4194" t="s">
        <v>35</v>
      </c>
      <c r="H4194" t="s">
        <v>25</v>
      </c>
      <c r="I4194" t="s">
        <v>1296</v>
      </c>
      <c r="J4194" t="s">
        <v>37</v>
      </c>
      <c r="K4194" t="s">
        <v>38</v>
      </c>
      <c r="L4194">
        <v>60623</v>
      </c>
      <c r="M4194" t="s">
        <v>5606</v>
      </c>
      <c r="N4194" t="s">
        <v>135</v>
      </c>
      <c r="O4194" t="s">
        <v>136</v>
      </c>
      <c r="P4194" t="s">
        <v>5607</v>
      </c>
      <c r="Q4194" s="8">
        <v>174000</v>
      </c>
      <c r="R4194">
        <v>2</v>
      </c>
      <c r="S4194" s="8">
        <f>Table3[[#This Row],[Harga]]*Table3[[#This Row],[Quantity]]</f>
        <v>348000</v>
      </c>
      <c r="T4194">
        <v>0.2</v>
      </c>
      <c r="U4194" s="8">
        <f>Table3[[#This Row],[Discount]]*Table3[[#This Row],[Revenue]]</f>
        <v>69600</v>
      </c>
      <c r="V4194" s="8">
        <f>Table3[[#This Row],[Revenue]]-Table3[[#This Row],[Total Discount]]</f>
        <v>278400</v>
      </c>
    </row>
    <row r="4195" spans="1:22" x14ac:dyDescent="0.35">
      <c r="A4195">
        <v>4191</v>
      </c>
      <c r="B4195" t="s">
        <v>8364</v>
      </c>
      <c r="C4195" s="5">
        <v>42712</v>
      </c>
      <c r="D4195" s="6">
        <v>2016</v>
      </c>
      <c r="E4195" s="5" t="s">
        <v>66</v>
      </c>
      <c r="F4195" s="7">
        <v>8</v>
      </c>
      <c r="G4195" t="s">
        <v>24</v>
      </c>
      <c r="H4195" t="s">
        <v>139</v>
      </c>
      <c r="I4195" t="s">
        <v>4277</v>
      </c>
      <c r="J4195" t="s">
        <v>75</v>
      </c>
      <c r="K4195" t="s">
        <v>53</v>
      </c>
      <c r="L4195">
        <v>43229</v>
      </c>
      <c r="M4195" t="s">
        <v>597</v>
      </c>
      <c r="N4195" t="s">
        <v>40</v>
      </c>
      <c r="O4195" t="s">
        <v>63</v>
      </c>
      <c r="P4195" t="s">
        <v>598</v>
      </c>
      <c r="Q4195" s="8">
        <v>9000</v>
      </c>
      <c r="R4195">
        <v>3</v>
      </c>
      <c r="S4195" s="8">
        <f>Table3[[#This Row],[Harga]]*Table3[[#This Row],[Quantity]]</f>
        <v>27000</v>
      </c>
      <c r="T4195">
        <v>0.2</v>
      </c>
      <c r="U4195" s="8">
        <f>Table3[[#This Row],[Discount]]*Table3[[#This Row],[Revenue]]</f>
        <v>5400</v>
      </c>
      <c r="V4195" s="8">
        <f>Table3[[#This Row],[Revenue]]-Table3[[#This Row],[Total Discount]]</f>
        <v>21600</v>
      </c>
    </row>
    <row r="4196" spans="1:22" x14ac:dyDescent="0.35">
      <c r="A4196">
        <v>4192</v>
      </c>
      <c r="B4196" t="s">
        <v>8365</v>
      </c>
      <c r="C4196" s="5">
        <v>42861</v>
      </c>
      <c r="D4196" s="6">
        <v>2017</v>
      </c>
      <c r="E4196" s="5" t="s">
        <v>87</v>
      </c>
      <c r="F4196" s="7">
        <v>6</v>
      </c>
      <c r="G4196" t="s">
        <v>51</v>
      </c>
      <c r="H4196" t="s">
        <v>25</v>
      </c>
      <c r="I4196" t="s">
        <v>687</v>
      </c>
      <c r="J4196" t="s">
        <v>27</v>
      </c>
      <c r="K4196" t="s">
        <v>38</v>
      </c>
      <c r="L4196">
        <v>85705</v>
      </c>
      <c r="M4196" t="s">
        <v>4940</v>
      </c>
      <c r="N4196" t="s">
        <v>40</v>
      </c>
      <c r="O4196" t="s">
        <v>63</v>
      </c>
      <c r="P4196" t="s">
        <v>4941</v>
      </c>
      <c r="Q4196" s="8">
        <v>27000</v>
      </c>
      <c r="R4196">
        <v>4</v>
      </c>
      <c r="S4196" s="8">
        <f>Table3[[#This Row],[Harga]]*Table3[[#This Row],[Quantity]]</f>
        <v>108000</v>
      </c>
      <c r="T4196">
        <v>0.2</v>
      </c>
      <c r="U4196" s="8">
        <f>Table3[[#This Row],[Discount]]*Table3[[#This Row],[Revenue]]</f>
        <v>21600</v>
      </c>
      <c r="V4196" s="8">
        <f>Table3[[#This Row],[Revenue]]-Table3[[#This Row],[Total Discount]]</f>
        <v>86400</v>
      </c>
    </row>
    <row r="4197" spans="1:22" x14ac:dyDescent="0.35">
      <c r="A4197">
        <v>4193</v>
      </c>
      <c r="B4197" t="s">
        <v>8366</v>
      </c>
      <c r="C4197" s="5">
        <v>42435</v>
      </c>
      <c r="D4197" s="6">
        <v>2016</v>
      </c>
      <c r="E4197" s="5" t="s">
        <v>159</v>
      </c>
      <c r="F4197" s="7">
        <v>6</v>
      </c>
      <c r="G4197" t="s">
        <v>35</v>
      </c>
      <c r="H4197" t="s">
        <v>25</v>
      </c>
      <c r="I4197" t="s">
        <v>4277</v>
      </c>
      <c r="J4197" t="s">
        <v>75</v>
      </c>
      <c r="K4197" t="s">
        <v>28</v>
      </c>
      <c r="L4197">
        <v>19120</v>
      </c>
      <c r="M4197" t="s">
        <v>2115</v>
      </c>
      <c r="N4197" t="s">
        <v>135</v>
      </c>
      <c r="O4197" t="s">
        <v>136</v>
      </c>
      <c r="P4197" t="s">
        <v>2116</v>
      </c>
      <c r="Q4197" s="8">
        <v>864000</v>
      </c>
      <c r="R4197">
        <v>2</v>
      </c>
      <c r="S4197" s="8">
        <f>Table3[[#This Row],[Harga]]*Table3[[#This Row],[Quantity]]</f>
        <v>1728000</v>
      </c>
      <c r="T4197">
        <v>0.4</v>
      </c>
      <c r="U4197" s="8">
        <f>Table3[[#This Row],[Discount]]*Table3[[#This Row],[Revenue]]</f>
        <v>691200</v>
      </c>
      <c r="V4197" s="8">
        <f>Table3[[#This Row],[Revenue]]-Table3[[#This Row],[Total Discount]]</f>
        <v>1036800</v>
      </c>
    </row>
    <row r="4198" spans="1:22" x14ac:dyDescent="0.35">
      <c r="A4198">
        <v>4194</v>
      </c>
      <c r="B4198" t="s">
        <v>8367</v>
      </c>
      <c r="C4198" s="5">
        <v>43031</v>
      </c>
      <c r="D4198" s="6">
        <v>2017</v>
      </c>
      <c r="E4198" s="5" t="s">
        <v>44</v>
      </c>
      <c r="F4198" s="7">
        <v>23</v>
      </c>
      <c r="G4198" t="s">
        <v>51</v>
      </c>
      <c r="H4198" t="s">
        <v>25</v>
      </c>
      <c r="I4198" t="s">
        <v>1669</v>
      </c>
      <c r="J4198" t="s">
        <v>37</v>
      </c>
      <c r="K4198" t="s">
        <v>222</v>
      </c>
      <c r="L4198">
        <v>2920</v>
      </c>
      <c r="M4198" t="s">
        <v>2578</v>
      </c>
      <c r="N4198" t="s">
        <v>30</v>
      </c>
      <c r="O4198" t="s">
        <v>48</v>
      </c>
      <c r="P4198" t="s">
        <v>1971</v>
      </c>
      <c r="Q4198" s="8">
        <v>172000</v>
      </c>
      <c r="R4198">
        <v>4</v>
      </c>
      <c r="S4198" s="8">
        <f>Table3[[#This Row],[Harga]]*Table3[[#This Row],[Quantity]]</f>
        <v>688000</v>
      </c>
      <c r="T4198">
        <v>0.3</v>
      </c>
      <c r="U4198" s="8">
        <f>Table3[[#This Row],[Discount]]*Table3[[#This Row],[Revenue]]</f>
        <v>206400</v>
      </c>
      <c r="V4198" s="8">
        <f>Table3[[#This Row],[Revenue]]-Table3[[#This Row],[Total Discount]]</f>
        <v>481600</v>
      </c>
    </row>
    <row r="4199" spans="1:22" x14ac:dyDescent="0.35">
      <c r="A4199">
        <v>4195</v>
      </c>
      <c r="B4199" t="s">
        <v>8368</v>
      </c>
      <c r="C4199" s="5">
        <v>41757</v>
      </c>
      <c r="D4199" s="6">
        <v>2014</v>
      </c>
      <c r="E4199" s="5" t="s">
        <v>58</v>
      </c>
      <c r="F4199" s="7">
        <v>28</v>
      </c>
      <c r="G4199" t="s">
        <v>24</v>
      </c>
      <c r="H4199" t="s">
        <v>25</v>
      </c>
      <c r="I4199" t="s">
        <v>2508</v>
      </c>
      <c r="J4199" t="s">
        <v>27</v>
      </c>
      <c r="K4199" t="s">
        <v>113</v>
      </c>
      <c r="L4199">
        <v>94122</v>
      </c>
      <c r="M4199" t="s">
        <v>5458</v>
      </c>
      <c r="N4199" t="s">
        <v>135</v>
      </c>
      <c r="O4199" t="s">
        <v>136</v>
      </c>
      <c r="P4199" t="s">
        <v>5459</v>
      </c>
      <c r="Q4199" s="8">
        <v>4368000</v>
      </c>
      <c r="R4199">
        <v>5</v>
      </c>
      <c r="S4199" s="8">
        <f>Table3[[#This Row],[Harga]]*Table3[[#This Row],[Quantity]]</f>
        <v>21840000</v>
      </c>
      <c r="T4199">
        <v>0.2</v>
      </c>
      <c r="U4199" s="8">
        <f>Table3[[#This Row],[Discount]]*Table3[[#This Row],[Revenue]]</f>
        <v>4368000</v>
      </c>
      <c r="V4199" s="8">
        <f>Table3[[#This Row],[Revenue]]-Table3[[#This Row],[Total Discount]]</f>
        <v>17472000</v>
      </c>
    </row>
    <row r="4200" spans="1:22" x14ac:dyDescent="0.35">
      <c r="A4200">
        <v>4196</v>
      </c>
      <c r="B4200" t="s">
        <v>8369</v>
      </c>
      <c r="C4200" s="5">
        <v>42478</v>
      </c>
      <c r="D4200" s="6">
        <v>2016</v>
      </c>
      <c r="E4200" s="5" t="s">
        <v>58</v>
      </c>
      <c r="F4200" s="7">
        <v>18</v>
      </c>
      <c r="G4200" t="s">
        <v>67</v>
      </c>
      <c r="H4200" t="s">
        <v>59</v>
      </c>
      <c r="I4200" t="s">
        <v>6395</v>
      </c>
      <c r="J4200" t="s">
        <v>37</v>
      </c>
      <c r="K4200" t="s">
        <v>53</v>
      </c>
      <c r="L4200">
        <v>77070</v>
      </c>
      <c r="M4200" t="s">
        <v>2271</v>
      </c>
      <c r="N4200" t="s">
        <v>30</v>
      </c>
      <c r="O4200" t="s">
        <v>108</v>
      </c>
      <c r="P4200" t="s">
        <v>2272</v>
      </c>
      <c r="Q4200" s="8">
        <v>259000</v>
      </c>
      <c r="R4200">
        <v>4</v>
      </c>
      <c r="S4200" s="8">
        <f>Table3[[#This Row],[Harga]]*Table3[[#This Row],[Quantity]]</f>
        <v>1036000</v>
      </c>
      <c r="T4200">
        <v>0.3</v>
      </c>
      <c r="U4200" s="8">
        <f>Table3[[#This Row],[Discount]]*Table3[[#This Row],[Revenue]]</f>
        <v>310800</v>
      </c>
      <c r="V4200" s="8">
        <f>Table3[[#This Row],[Revenue]]-Table3[[#This Row],[Total Discount]]</f>
        <v>725200</v>
      </c>
    </row>
    <row r="4201" spans="1:22" x14ac:dyDescent="0.35">
      <c r="A4201">
        <v>4197</v>
      </c>
      <c r="B4201" t="s">
        <v>8370</v>
      </c>
      <c r="C4201" s="5">
        <v>42512</v>
      </c>
      <c r="D4201" s="6">
        <v>2016</v>
      </c>
      <c r="E4201" s="5" t="s">
        <v>87</v>
      </c>
      <c r="F4201" s="7">
        <v>22</v>
      </c>
      <c r="G4201" t="s">
        <v>35</v>
      </c>
      <c r="H4201" t="s">
        <v>139</v>
      </c>
      <c r="I4201" t="s">
        <v>2862</v>
      </c>
      <c r="J4201" t="s">
        <v>37</v>
      </c>
      <c r="K4201" t="s">
        <v>76</v>
      </c>
      <c r="L4201">
        <v>90049</v>
      </c>
      <c r="M4201" t="s">
        <v>492</v>
      </c>
      <c r="N4201" t="s">
        <v>135</v>
      </c>
      <c r="O4201" t="s">
        <v>136</v>
      </c>
      <c r="P4201" t="s">
        <v>493</v>
      </c>
      <c r="Q4201" s="8">
        <v>445000</v>
      </c>
      <c r="R4201">
        <v>2</v>
      </c>
      <c r="S4201" s="8">
        <f>Table3[[#This Row],[Harga]]*Table3[[#This Row],[Quantity]]</f>
        <v>890000</v>
      </c>
      <c r="T4201">
        <v>0.2</v>
      </c>
      <c r="U4201" s="8">
        <f>Table3[[#This Row],[Discount]]*Table3[[#This Row],[Revenue]]</f>
        <v>178000</v>
      </c>
      <c r="V4201" s="8">
        <f>Table3[[#This Row],[Revenue]]-Table3[[#This Row],[Total Discount]]</f>
        <v>712000</v>
      </c>
    </row>
    <row r="4202" spans="1:22" x14ac:dyDescent="0.35">
      <c r="A4202">
        <v>4198</v>
      </c>
      <c r="B4202" t="s">
        <v>8371</v>
      </c>
      <c r="C4202" s="5">
        <v>42883</v>
      </c>
      <c r="D4202" s="6">
        <v>2017</v>
      </c>
      <c r="E4202" s="5" t="s">
        <v>87</v>
      </c>
      <c r="F4202" s="7">
        <v>28</v>
      </c>
      <c r="G4202" t="s">
        <v>35</v>
      </c>
      <c r="H4202" t="s">
        <v>139</v>
      </c>
      <c r="I4202" t="s">
        <v>1240</v>
      </c>
      <c r="J4202" t="s">
        <v>37</v>
      </c>
      <c r="K4202" t="s">
        <v>61</v>
      </c>
      <c r="L4202">
        <v>60653</v>
      </c>
      <c r="M4202" t="s">
        <v>194</v>
      </c>
      <c r="N4202" t="s">
        <v>30</v>
      </c>
      <c r="O4202" t="s">
        <v>108</v>
      </c>
      <c r="P4202" t="s">
        <v>342</v>
      </c>
      <c r="Q4202" s="8">
        <v>214000</v>
      </c>
      <c r="R4202">
        <v>3</v>
      </c>
      <c r="S4202" s="8">
        <f>Table3[[#This Row],[Harga]]*Table3[[#This Row],[Quantity]]</f>
        <v>642000</v>
      </c>
      <c r="T4202">
        <v>0.3</v>
      </c>
      <c r="U4202" s="8">
        <f>Table3[[#This Row],[Discount]]*Table3[[#This Row],[Revenue]]</f>
        <v>192600</v>
      </c>
      <c r="V4202" s="8">
        <f>Table3[[#This Row],[Revenue]]-Table3[[#This Row],[Total Discount]]</f>
        <v>449400</v>
      </c>
    </row>
    <row r="4203" spans="1:22" x14ac:dyDescent="0.35">
      <c r="A4203">
        <v>4199</v>
      </c>
      <c r="B4203" t="s">
        <v>8372</v>
      </c>
      <c r="C4203" s="5">
        <v>41876</v>
      </c>
      <c r="D4203" s="6">
        <v>2014</v>
      </c>
      <c r="E4203" s="5" t="s">
        <v>93</v>
      </c>
      <c r="F4203" s="7">
        <v>25</v>
      </c>
      <c r="G4203" t="s">
        <v>67</v>
      </c>
      <c r="H4203" t="s">
        <v>25</v>
      </c>
      <c r="I4203" t="s">
        <v>3090</v>
      </c>
      <c r="J4203" t="s">
        <v>27</v>
      </c>
      <c r="K4203" t="s">
        <v>141</v>
      </c>
      <c r="L4203">
        <v>77070</v>
      </c>
      <c r="M4203" t="s">
        <v>6379</v>
      </c>
      <c r="N4203" t="s">
        <v>40</v>
      </c>
      <c r="O4203" t="s">
        <v>71</v>
      </c>
      <c r="P4203" t="s">
        <v>6380</v>
      </c>
      <c r="Q4203" s="8">
        <v>129000</v>
      </c>
      <c r="R4203">
        <v>3</v>
      </c>
      <c r="S4203" s="8">
        <f>Table3[[#This Row],[Harga]]*Table3[[#This Row],[Quantity]]</f>
        <v>387000</v>
      </c>
      <c r="T4203">
        <v>0.8</v>
      </c>
      <c r="U4203" s="8">
        <f>Table3[[#This Row],[Discount]]*Table3[[#This Row],[Revenue]]</f>
        <v>309600</v>
      </c>
      <c r="V4203" s="8">
        <f>Table3[[#This Row],[Revenue]]-Table3[[#This Row],[Total Discount]]</f>
        <v>77400</v>
      </c>
    </row>
    <row r="4204" spans="1:22" x14ac:dyDescent="0.35">
      <c r="A4204">
        <v>4200</v>
      </c>
      <c r="B4204" t="s">
        <v>8373</v>
      </c>
      <c r="C4204" s="5">
        <v>41881</v>
      </c>
      <c r="D4204" s="6">
        <v>2014</v>
      </c>
      <c r="E4204" s="5" t="s">
        <v>93</v>
      </c>
      <c r="F4204" s="7">
        <v>30</v>
      </c>
      <c r="G4204" t="s">
        <v>24</v>
      </c>
      <c r="H4204" t="s">
        <v>105</v>
      </c>
      <c r="I4204" t="s">
        <v>1171</v>
      </c>
      <c r="J4204" t="s">
        <v>27</v>
      </c>
      <c r="K4204" t="s">
        <v>274</v>
      </c>
      <c r="L4204">
        <v>6010</v>
      </c>
      <c r="M4204" t="s">
        <v>6095</v>
      </c>
      <c r="N4204" t="s">
        <v>40</v>
      </c>
      <c r="O4204" t="s">
        <v>71</v>
      </c>
      <c r="P4204" t="s">
        <v>6096</v>
      </c>
      <c r="Q4204" s="8">
        <v>9000</v>
      </c>
      <c r="R4204">
        <v>5</v>
      </c>
      <c r="S4204" s="8">
        <f>Table3[[#This Row],[Harga]]*Table3[[#This Row],[Quantity]]</f>
        <v>45000</v>
      </c>
      <c r="T4204">
        <v>0</v>
      </c>
      <c r="U4204" s="8">
        <f>Table3[[#This Row],[Discount]]*Table3[[#This Row],[Revenue]]</f>
        <v>0</v>
      </c>
      <c r="V4204" s="8">
        <f>Table3[[#This Row],[Revenue]]-Table3[[#This Row],[Total Discount]]</f>
        <v>45000</v>
      </c>
    </row>
    <row r="4205" spans="1:22" x14ac:dyDescent="0.35">
      <c r="A4205">
        <v>4201</v>
      </c>
      <c r="B4205" t="s">
        <v>8374</v>
      </c>
      <c r="C4205" s="5">
        <v>42250</v>
      </c>
      <c r="D4205" s="6">
        <v>2015</v>
      </c>
      <c r="E4205" s="5" t="s">
        <v>111</v>
      </c>
      <c r="F4205" s="7">
        <v>3</v>
      </c>
      <c r="G4205" t="s">
        <v>67</v>
      </c>
      <c r="H4205" t="s">
        <v>25</v>
      </c>
      <c r="I4205" t="s">
        <v>3329</v>
      </c>
      <c r="J4205" t="s">
        <v>27</v>
      </c>
      <c r="K4205" t="s">
        <v>133</v>
      </c>
      <c r="L4205">
        <v>49423</v>
      </c>
      <c r="M4205" t="s">
        <v>6854</v>
      </c>
      <c r="N4205" t="s">
        <v>40</v>
      </c>
      <c r="O4205" t="s">
        <v>41</v>
      </c>
      <c r="P4205" t="s">
        <v>6855</v>
      </c>
      <c r="Q4205" s="8">
        <v>6000</v>
      </c>
      <c r="R4205">
        <v>2</v>
      </c>
      <c r="S4205" s="8">
        <f>Table3[[#This Row],[Harga]]*Table3[[#This Row],[Quantity]]</f>
        <v>12000</v>
      </c>
      <c r="T4205">
        <v>0</v>
      </c>
      <c r="U4205" s="8">
        <f>Table3[[#This Row],[Discount]]*Table3[[#This Row],[Revenue]]</f>
        <v>0</v>
      </c>
      <c r="V4205" s="8">
        <f>Table3[[#This Row],[Revenue]]-Table3[[#This Row],[Total Discount]]</f>
        <v>12000</v>
      </c>
    </row>
    <row r="4206" spans="1:22" x14ac:dyDescent="0.35">
      <c r="A4206">
        <v>4202</v>
      </c>
      <c r="B4206" t="s">
        <v>8375</v>
      </c>
      <c r="C4206" s="5">
        <v>41726</v>
      </c>
      <c r="D4206" s="6">
        <v>2014</v>
      </c>
      <c r="E4206" s="5" t="s">
        <v>159</v>
      </c>
      <c r="F4206" s="7">
        <v>28</v>
      </c>
      <c r="G4206" t="s">
        <v>67</v>
      </c>
      <c r="H4206" t="s">
        <v>25</v>
      </c>
      <c r="I4206" t="s">
        <v>4098</v>
      </c>
      <c r="J4206" t="s">
        <v>75</v>
      </c>
      <c r="K4206" t="s">
        <v>133</v>
      </c>
      <c r="L4206">
        <v>87105</v>
      </c>
      <c r="M4206" t="s">
        <v>440</v>
      </c>
      <c r="N4206" t="s">
        <v>135</v>
      </c>
      <c r="O4206" t="s">
        <v>136</v>
      </c>
      <c r="P4206" t="s">
        <v>441</v>
      </c>
      <c r="Q4206" s="8">
        <v>504000</v>
      </c>
      <c r="R4206">
        <v>3</v>
      </c>
      <c r="S4206" s="8">
        <f>Table3[[#This Row],[Harga]]*Table3[[#This Row],[Quantity]]</f>
        <v>1512000</v>
      </c>
      <c r="T4206">
        <v>0.2</v>
      </c>
      <c r="U4206" s="8">
        <f>Table3[[#This Row],[Discount]]*Table3[[#This Row],[Revenue]]</f>
        <v>302400</v>
      </c>
      <c r="V4206" s="8">
        <f>Table3[[#This Row],[Revenue]]-Table3[[#This Row],[Total Discount]]</f>
        <v>1209600</v>
      </c>
    </row>
    <row r="4207" spans="1:22" x14ac:dyDescent="0.35">
      <c r="A4207">
        <v>4203</v>
      </c>
      <c r="B4207" t="s">
        <v>8376</v>
      </c>
      <c r="C4207" s="5">
        <v>42134</v>
      </c>
      <c r="D4207" s="6">
        <v>2015</v>
      </c>
      <c r="E4207" s="5" t="s">
        <v>87</v>
      </c>
      <c r="F4207" s="7">
        <v>10</v>
      </c>
      <c r="G4207" t="s">
        <v>24</v>
      </c>
      <c r="H4207" t="s">
        <v>25</v>
      </c>
      <c r="I4207" t="s">
        <v>1282</v>
      </c>
      <c r="J4207" t="s">
        <v>27</v>
      </c>
      <c r="K4207" t="s">
        <v>545</v>
      </c>
      <c r="L4207">
        <v>80027</v>
      </c>
      <c r="M4207" t="s">
        <v>6652</v>
      </c>
      <c r="N4207" t="s">
        <v>135</v>
      </c>
      <c r="O4207" t="s">
        <v>162</v>
      </c>
      <c r="P4207" t="s">
        <v>6653</v>
      </c>
      <c r="Q4207" s="8">
        <v>12000</v>
      </c>
      <c r="R4207">
        <v>4</v>
      </c>
      <c r="S4207" s="8">
        <f>Table3[[#This Row],[Harga]]*Table3[[#This Row],[Quantity]]</f>
        <v>48000</v>
      </c>
      <c r="T4207">
        <v>0.2</v>
      </c>
      <c r="U4207" s="8">
        <f>Table3[[#This Row],[Discount]]*Table3[[#This Row],[Revenue]]</f>
        <v>9600</v>
      </c>
      <c r="V4207" s="8">
        <f>Table3[[#This Row],[Revenue]]-Table3[[#This Row],[Total Discount]]</f>
        <v>38400</v>
      </c>
    </row>
    <row r="4208" spans="1:22" x14ac:dyDescent="0.35">
      <c r="A4208">
        <v>4204</v>
      </c>
      <c r="B4208" t="s">
        <v>8377</v>
      </c>
      <c r="C4208" s="5">
        <v>42103</v>
      </c>
      <c r="D4208" s="6">
        <v>2015</v>
      </c>
      <c r="E4208" s="5" t="s">
        <v>58</v>
      </c>
      <c r="F4208" s="7">
        <v>9</v>
      </c>
      <c r="G4208" t="s">
        <v>51</v>
      </c>
      <c r="H4208" t="s">
        <v>139</v>
      </c>
      <c r="I4208" t="s">
        <v>2607</v>
      </c>
      <c r="J4208" t="s">
        <v>27</v>
      </c>
      <c r="K4208" t="s">
        <v>545</v>
      </c>
      <c r="L4208">
        <v>10024</v>
      </c>
      <c r="M4208" t="s">
        <v>3832</v>
      </c>
      <c r="N4208" t="s">
        <v>40</v>
      </c>
      <c r="O4208" t="s">
        <v>84</v>
      </c>
      <c r="P4208" t="s">
        <v>3833</v>
      </c>
      <c r="Q4208" s="8">
        <v>6000</v>
      </c>
      <c r="R4208">
        <v>3</v>
      </c>
      <c r="S4208" s="8">
        <f>Table3[[#This Row],[Harga]]*Table3[[#This Row],[Quantity]]</f>
        <v>18000</v>
      </c>
      <c r="T4208">
        <v>0</v>
      </c>
      <c r="U4208" s="8">
        <f>Table3[[#This Row],[Discount]]*Table3[[#This Row],[Revenue]]</f>
        <v>0</v>
      </c>
      <c r="V4208" s="8">
        <f>Table3[[#This Row],[Revenue]]-Table3[[#This Row],[Total Discount]]</f>
        <v>18000</v>
      </c>
    </row>
    <row r="4209" spans="1:22" x14ac:dyDescent="0.35">
      <c r="A4209">
        <v>4205</v>
      </c>
      <c r="B4209" t="s">
        <v>8378</v>
      </c>
      <c r="C4209" s="5">
        <v>42103</v>
      </c>
      <c r="D4209" s="6">
        <v>2015</v>
      </c>
      <c r="E4209" s="5" t="s">
        <v>58</v>
      </c>
      <c r="F4209" s="7">
        <v>9</v>
      </c>
      <c r="G4209" t="s">
        <v>24</v>
      </c>
      <c r="H4209" t="s">
        <v>59</v>
      </c>
      <c r="I4209" t="s">
        <v>2561</v>
      </c>
      <c r="J4209" t="s">
        <v>27</v>
      </c>
      <c r="K4209" t="s">
        <v>248</v>
      </c>
      <c r="L4209">
        <v>6360</v>
      </c>
      <c r="M4209" t="s">
        <v>5355</v>
      </c>
      <c r="N4209" t="s">
        <v>40</v>
      </c>
      <c r="O4209" t="s">
        <v>78</v>
      </c>
      <c r="P4209" t="s">
        <v>5356</v>
      </c>
      <c r="Q4209" s="8">
        <v>395000</v>
      </c>
      <c r="R4209">
        <v>3</v>
      </c>
      <c r="S4209" s="8">
        <f>Table3[[#This Row],[Harga]]*Table3[[#This Row],[Quantity]]</f>
        <v>1185000</v>
      </c>
      <c r="T4209">
        <v>0</v>
      </c>
      <c r="U4209" s="8">
        <f>Table3[[#This Row],[Discount]]*Table3[[#This Row],[Revenue]]</f>
        <v>0</v>
      </c>
      <c r="V4209" s="8">
        <f>Table3[[#This Row],[Revenue]]-Table3[[#This Row],[Total Discount]]</f>
        <v>1185000</v>
      </c>
    </row>
    <row r="4210" spans="1:22" x14ac:dyDescent="0.35">
      <c r="A4210">
        <v>4206</v>
      </c>
      <c r="B4210" t="s">
        <v>8379</v>
      </c>
      <c r="C4210" s="5">
        <v>42632</v>
      </c>
      <c r="D4210" s="6">
        <v>2016</v>
      </c>
      <c r="E4210" s="5" t="s">
        <v>111</v>
      </c>
      <c r="F4210" s="7">
        <v>19</v>
      </c>
      <c r="G4210" t="s">
        <v>35</v>
      </c>
      <c r="H4210" t="s">
        <v>131</v>
      </c>
      <c r="I4210" t="s">
        <v>1978</v>
      </c>
      <c r="J4210" t="s">
        <v>37</v>
      </c>
      <c r="K4210" t="s">
        <v>133</v>
      </c>
      <c r="L4210">
        <v>94122</v>
      </c>
      <c r="M4210" t="s">
        <v>8051</v>
      </c>
      <c r="N4210" t="s">
        <v>40</v>
      </c>
      <c r="O4210" t="s">
        <v>71</v>
      </c>
      <c r="P4210" t="s">
        <v>8052</v>
      </c>
      <c r="Q4210" s="8">
        <v>23000</v>
      </c>
      <c r="R4210">
        <v>2</v>
      </c>
      <c r="S4210" s="8">
        <f>Table3[[#This Row],[Harga]]*Table3[[#This Row],[Quantity]]</f>
        <v>46000</v>
      </c>
      <c r="T4210">
        <v>0.2</v>
      </c>
      <c r="U4210" s="8">
        <f>Table3[[#This Row],[Discount]]*Table3[[#This Row],[Revenue]]</f>
        <v>9200</v>
      </c>
      <c r="V4210" s="8">
        <f>Table3[[#This Row],[Revenue]]-Table3[[#This Row],[Total Discount]]</f>
        <v>36800</v>
      </c>
    </row>
    <row r="4211" spans="1:22" x14ac:dyDescent="0.35">
      <c r="A4211">
        <v>4207</v>
      </c>
      <c r="B4211" t="s">
        <v>8380</v>
      </c>
      <c r="C4211" s="5">
        <v>42685</v>
      </c>
      <c r="D4211" s="6">
        <v>2016</v>
      </c>
      <c r="E4211" s="5" t="s">
        <v>23</v>
      </c>
      <c r="F4211" s="7">
        <v>11</v>
      </c>
      <c r="G4211" t="s">
        <v>51</v>
      </c>
      <c r="H4211" t="s">
        <v>25</v>
      </c>
      <c r="I4211" t="s">
        <v>749</v>
      </c>
      <c r="J4211" t="s">
        <v>37</v>
      </c>
      <c r="K4211" t="s">
        <v>193</v>
      </c>
      <c r="L4211">
        <v>46060</v>
      </c>
      <c r="M4211" t="s">
        <v>3502</v>
      </c>
      <c r="N4211" t="s">
        <v>30</v>
      </c>
      <c r="O4211" t="s">
        <v>48</v>
      </c>
      <c r="P4211" t="s">
        <v>3503</v>
      </c>
      <c r="Q4211" s="8">
        <v>893000</v>
      </c>
      <c r="R4211">
        <v>6</v>
      </c>
      <c r="S4211" s="8">
        <f>Table3[[#This Row],[Harga]]*Table3[[#This Row],[Quantity]]</f>
        <v>5358000</v>
      </c>
      <c r="T4211">
        <v>0</v>
      </c>
      <c r="U4211" s="8">
        <f>Table3[[#This Row],[Discount]]*Table3[[#This Row],[Revenue]]</f>
        <v>0</v>
      </c>
      <c r="V4211" s="8">
        <f>Table3[[#This Row],[Revenue]]-Table3[[#This Row],[Total Discount]]</f>
        <v>5358000</v>
      </c>
    </row>
    <row r="4212" spans="1:22" x14ac:dyDescent="0.35">
      <c r="A4212">
        <v>4208</v>
      </c>
      <c r="B4212" t="s">
        <v>8381</v>
      </c>
      <c r="C4212" s="5">
        <v>42848</v>
      </c>
      <c r="D4212" s="6">
        <v>2017</v>
      </c>
      <c r="E4212" s="5" t="s">
        <v>58</v>
      </c>
      <c r="F4212" s="7">
        <v>23</v>
      </c>
      <c r="G4212" t="s">
        <v>51</v>
      </c>
      <c r="H4212" t="s">
        <v>25</v>
      </c>
      <c r="I4212" t="s">
        <v>269</v>
      </c>
      <c r="J4212" t="s">
        <v>75</v>
      </c>
      <c r="K4212" t="s">
        <v>227</v>
      </c>
      <c r="L4212">
        <v>37042</v>
      </c>
      <c r="M4212" t="s">
        <v>3267</v>
      </c>
      <c r="N4212" t="s">
        <v>30</v>
      </c>
      <c r="O4212" t="s">
        <v>31</v>
      </c>
      <c r="P4212" t="s">
        <v>3268</v>
      </c>
      <c r="Q4212" s="8">
        <v>242000</v>
      </c>
      <c r="R4212">
        <v>4</v>
      </c>
      <c r="S4212" s="8">
        <f>Table3[[#This Row],[Harga]]*Table3[[#This Row],[Quantity]]</f>
        <v>968000</v>
      </c>
      <c r="T4212">
        <v>0.2</v>
      </c>
      <c r="U4212" s="8">
        <f>Table3[[#This Row],[Discount]]*Table3[[#This Row],[Revenue]]</f>
        <v>193600</v>
      </c>
      <c r="V4212" s="8">
        <f>Table3[[#This Row],[Revenue]]-Table3[[#This Row],[Total Discount]]</f>
        <v>774400</v>
      </c>
    </row>
    <row r="4213" spans="1:22" x14ac:dyDescent="0.35">
      <c r="A4213">
        <v>4209</v>
      </c>
      <c r="B4213" t="s">
        <v>8382</v>
      </c>
      <c r="C4213" s="5">
        <v>42299</v>
      </c>
      <c r="D4213" s="6">
        <v>2015</v>
      </c>
      <c r="E4213" s="5" t="s">
        <v>44</v>
      </c>
      <c r="F4213" s="7">
        <v>22</v>
      </c>
      <c r="G4213" t="s">
        <v>35</v>
      </c>
      <c r="H4213" t="s">
        <v>25</v>
      </c>
      <c r="I4213" t="s">
        <v>2157</v>
      </c>
      <c r="J4213" t="s">
        <v>27</v>
      </c>
      <c r="K4213" t="s">
        <v>141</v>
      </c>
      <c r="L4213">
        <v>33021</v>
      </c>
      <c r="M4213" t="s">
        <v>8310</v>
      </c>
      <c r="N4213" t="s">
        <v>40</v>
      </c>
      <c r="O4213" t="s">
        <v>84</v>
      </c>
      <c r="P4213" t="s">
        <v>8311</v>
      </c>
      <c r="Q4213" s="8">
        <v>88000</v>
      </c>
      <c r="R4213">
        <v>1</v>
      </c>
      <c r="S4213" s="8">
        <f>Table3[[#This Row],[Harga]]*Table3[[#This Row],[Quantity]]</f>
        <v>88000</v>
      </c>
      <c r="T4213">
        <v>0.2</v>
      </c>
      <c r="U4213" s="8">
        <f>Table3[[#This Row],[Discount]]*Table3[[#This Row],[Revenue]]</f>
        <v>17600</v>
      </c>
      <c r="V4213" s="8">
        <f>Table3[[#This Row],[Revenue]]-Table3[[#This Row],[Total Discount]]</f>
        <v>70400</v>
      </c>
    </row>
    <row r="4214" spans="1:22" x14ac:dyDescent="0.35">
      <c r="A4214">
        <v>4210</v>
      </c>
      <c r="B4214" t="s">
        <v>8383</v>
      </c>
      <c r="C4214" s="5">
        <v>42834</v>
      </c>
      <c r="D4214" s="6">
        <v>2017</v>
      </c>
      <c r="E4214" s="5" t="s">
        <v>58</v>
      </c>
      <c r="F4214" s="7">
        <v>9</v>
      </c>
      <c r="G4214" t="s">
        <v>35</v>
      </c>
      <c r="H4214" t="s">
        <v>59</v>
      </c>
      <c r="I4214" t="s">
        <v>2964</v>
      </c>
      <c r="J4214" t="s">
        <v>37</v>
      </c>
      <c r="K4214" t="s">
        <v>324</v>
      </c>
      <c r="L4214">
        <v>17403</v>
      </c>
      <c r="M4214" t="s">
        <v>782</v>
      </c>
      <c r="N4214" t="s">
        <v>40</v>
      </c>
      <c r="O4214" t="s">
        <v>71</v>
      </c>
      <c r="P4214" t="s">
        <v>783</v>
      </c>
      <c r="Q4214" s="8">
        <v>76000</v>
      </c>
      <c r="R4214">
        <v>4</v>
      </c>
      <c r="S4214" s="8">
        <f>Table3[[#This Row],[Harga]]*Table3[[#This Row],[Quantity]]</f>
        <v>304000</v>
      </c>
      <c r="T4214">
        <v>0.7</v>
      </c>
      <c r="U4214" s="8">
        <f>Table3[[#This Row],[Discount]]*Table3[[#This Row],[Revenue]]</f>
        <v>212800</v>
      </c>
      <c r="V4214" s="8">
        <f>Table3[[#This Row],[Revenue]]-Table3[[#This Row],[Total Discount]]</f>
        <v>91200</v>
      </c>
    </row>
    <row r="4215" spans="1:22" x14ac:dyDescent="0.35">
      <c r="A4215">
        <v>4211</v>
      </c>
      <c r="B4215" t="s">
        <v>8384</v>
      </c>
      <c r="C4215" s="5">
        <v>43035</v>
      </c>
      <c r="D4215" s="6">
        <v>2017</v>
      </c>
      <c r="E4215" s="5" t="s">
        <v>44</v>
      </c>
      <c r="F4215" s="7">
        <v>27</v>
      </c>
      <c r="G4215" t="s">
        <v>67</v>
      </c>
      <c r="H4215" t="s">
        <v>25</v>
      </c>
      <c r="I4215" t="s">
        <v>377</v>
      </c>
      <c r="J4215" t="s">
        <v>75</v>
      </c>
      <c r="K4215" t="s">
        <v>133</v>
      </c>
      <c r="L4215">
        <v>85204</v>
      </c>
      <c r="M4215" t="s">
        <v>7633</v>
      </c>
      <c r="N4215" t="s">
        <v>40</v>
      </c>
      <c r="O4215" t="s">
        <v>63</v>
      </c>
      <c r="P4215" t="s">
        <v>7634</v>
      </c>
      <c r="Q4215" s="8">
        <v>90000</v>
      </c>
      <c r="R4215">
        <v>1</v>
      </c>
      <c r="S4215" s="8">
        <f>Table3[[#This Row],[Harga]]*Table3[[#This Row],[Quantity]]</f>
        <v>90000</v>
      </c>
      <c r="T4215">
        <v>0.2</v>
      </c>
      <c r="U4215" s="8">
        <f>Table3[[#This Row],[Discount]]*Table3[[#This Row],[Revenue]]</f>
        <v>18000</v>
      </c>
      <c r="V4215" s="8">
        <f>Table3[[#This Row],[Revenue]]-Table3[[#This Row],[Total Discount]]</f>
        <v>72000</v>
      </c>
    </row>
    <row r="4216" spans="1:22" x14ac:dyDescent="0.35">
      <c r="A4216">
        <v>4212</v>
      </c>
      <c r="B4216" t="s">
        <v>8385</v>
      </c>
      <c r="C4216" s="5">
        <v>42307</v>
      </c>
      <c r="D4216" s="6">
        <v>2015</v>
      </c>
      <c r="E4216" s="5" t="s">
        <v>44</v>
      </c>
      <c r="F4216" s="7">
        <v>30</v>
      </c>
      <c r="G4216" t="s">
        <v>67</v>
      </c>
      <c r="H4216" t="s">
        <v>139</v>
      </c>
      <c r="I4216" t="s">
        <v>1387</v>
      </c>
      <c r="J4216" t="s">
        <v>37</v>
      </c>
      <c r="K4216" t="s">
        <v>100</v>
      </c>
      <c r="L4216">
        <v>10024</v>
      </c>
      <c r="M4216" t="s">
        <v>8386</v>
      </c>
      <c r="N4216" t="s">
        <v>135</v>
      </c>
      <c r="O4216" t="s">
        <v>567</v>
      </c>
      <c r="P4216" t="s">
        <v>8387</v>
      </c>
      <c r="Q4216" s="8">
        <v>1036000</v>
      </c>
      <c r="R4216">
        <v>4</v>
      </c>
      <c r="S4216" s="8">
        <f>Table3[[#This Row],[Harga]]*Table3[[#This Row],[Quantity]]</f>
        <v>4144000</v>
      </c>
      <c r="T4216">
        <v>0</v>
      </c>
      <c r="U4216" s="8">
        <f>Table3[[#This Row],[Discount]]*Table3[[#This Row],[Revenue]]</f>
        <v>0</v>
      </c>
      <c r="V4216" s="8">
        <f>Table3[[#This Row],[Revenue]]-Table3[[#This Row],[Total Discount]]</f>
        <v>4144000</v>
      </c>
    </row>
    <row r="4217" spans="1:22" x14ac:dyDescent="0.35">
      <c r="A4217">
        <v>4213</v>
      </c>
      <c r="B4217" t="s">
        <v>8388</v>
      </c>
      <c r="C4217" s="5">
        <v>43087</v>
      </c>
      <c r="D4217" s="6">
        <v>2017</v>
      </c>
      <c r="E4217" s="5" t="s">
        <v>66</v>
      </c>
      <c r="F4217" s="7">
        <v>18</v>
      </c>
      <c r="G4217" t="s">
        <v>67</v>
      </c>
      <c r="H4217" t="s">
        <v>25</v>
      </c>
      <c r="I4217" t="s">
        <v>2611</v>
      </c>
      <c r="J4217" t="s">
        <v>75</v>
      </c>
      <c r="K4217" t="s">
        <v>227</v>
      </c>
      <c r="L4217">
        <v>94110</v>
      </c>
      <c r="M4217" t="s">
        <v>8389</v>
      </c>
      <c r="N4217" t="s">
        <v>40</v>
      </c>
      <c r="O4217" t="s">
        <v>96</v>
      </c>
      <c r="P4217" t="s">
        <v>8390</v>
      </c>
      <c r="Q4217" s="8">
        <v>6000</v>
      </c>
      <c r="R4217">
        <v>2</v>
      </c>
      <c r="S4217" s="8">
        <f>Table3[[#This Row],[Harga]]*Table3[[#This Row],[Quantity]]</f>
        <v>12000</v>
      </c>
      <c r="T4217">
        <v>0</v>
      </c>
      <c r="U4217" s="8">
        <f>Table3[[#This Row],[Discount]]*Table3[[#This Row],[Revenue]]</f>
        <v>0</v>
      </c>
      <c r="V4217" s="8">
        <f>Table3[[#This Row],[Revenue]]-Table3[[#This Row],[Total Discount]]</f>
        <v>12000</v>
      </c>
    </row>
    <row r="4218" spans="1:22" x14ac:dyDescent="0.35">
      <c r="A4218">
        <v>4214</v>
      </c>
      <c r="B4218" t="s">
        <v>8391</v>
      </c>
      <c r="C4218" s="5">
        <v>42441</v>
      </c>
      <c r="D4218" s="6">
        <v>2016</v>
      </c>
      <c r="E4218" s="5" t="s">
        <v>159</v>
      </c>
      <c r="F4218" s="7">
        <v>12</v>
      </c>
      <c r="G4218" t="s">
        <v>35</v>
      </c>
      <c r="H4218" t="s">
        <v>25</v>
      </c>
      <c r="I4218" t="s">
        <v>3258</v>
      </c>
      <c r="J4218" t="s">
        <v>27</v>
      </c>
      <c r="K4218" t="s">
        <v>53</v>
      </c>
      <c r="L4218">
        <v>90036</v>
      </c>
      <c r="M4218" t="s">
        <v>5344</v>
      </c>
      <c r="N4218" t="s">
        <v>40</v>
      </c>
      <c r="O4218" t="s">
        <v>63</v>
      </c>
      <c r="P4218" t="s">
        <v>5345</v>
      </c>
      <c r="Q4218" s="8">
        <v>10000</v>
      </c>
      <c r="R4218">
        <v>2</v>
      </c>
      <c r="S4218" s="8">
        <f>Table3[[#This Row],[Harga]]*Table3[[#This Row],[Quantity]]</f>
        <v>20000</v>
      </c>
      <c r="T4218">
        <v>0</v>
      </c>
      <c r="U4218" s="8">
        <f>Table3[[#This Row],[Discount]]*Table3[[#This Row],[Revenue]]</f>
        <v>0</v>
      </c>
      <c r="V4218" s="8">
        <f>Table3[[#This Row],[Revenue]]-Table3[[#This Row],[Total Discount]]</f>
        <v>20000</v>
      </c>
    </row>
    <row r="4219" spans="1:22" x14ac:dyDescent="0.35">
      <c r="A4219">
        <v>4215</v>
      </c>
      <c r="B4219" t="s">
        <v>8392</v>
      </c>
      <c r="C4219" s="5">
        <v>41841</v>
      </c>
      <c r="D4219" s="6">
        <v>2014</v>
      </c>
      <c r="E4219" s="5" t="s">
        <v>104</v>
      </c>
      <c r="F4219" s="7">
        <v>21</v>
      </c>
      <c r="G4219" t="s">
        <v>35</v>
      </c>
      <c r="H4219" t="s">
        <v>25</v>
      </c>
      <c r="I4219" t="s">
        <v>1495</v>
      </c>
      <c r="J4219" t="s">
        <v>27</v>
      </c>
      <c r="K4219" t="s">
        <v>61</v>
      </c>
      <c r="L4219">
        <v>68104</v>
      </c>
      <c r="M4219" t="s">
        <v>6670</v>
      </c>
      <c r="N4219" t="s">
        <v>135</v>
      </c>
      <c r="O4219" t="s">
        <v>136</v>
      </c>
      <c r="P4219" t="s">
        <v>6671</v>
      </c>
      <c r="Q4219" s="8">
        <v>58000</v>
      </c>
      <c r="R4219">
        <v>2</v>
      </c>
      <c r="S4219" s="8">
        <f>Table3[[#This Row],[Harga]]*Table3[[#This Row],[Quantity]]</f>
        <v>116000</v>
      </c>
      <c r="T4219">
        <v>0</v>
      </c>
      <c r="U4219" s="8">
        <f>Table3[[#This Row],[Discount]]*Table3[[#This Row],[Revenue]]</f>
        <v>0</v>
      </c>
      <c r="V4219" s="8">
        <f>Table3[[#This Row],[Revenue]]-Table3[[#This Row],[Total Discount]]</f>
        <v>116000</v>
      </c>
    </row>
    <row r="4220" spans="1:22" x14ac:dyDescent="0.35">
      <c r="A4220">
        <v>4216</v>
      </c>
      <c r="B4220" t="s">
        <v>8393</v>
      </c>
      <c r="C4220" s="5">
        <v>42514</v>
      </c>
      <c r="D4220" s="6">
        <v>2016</v>
      </c>
      <c r="E4220" s="5" t="s">
        <v>87</v>
      </c>
      <c r="F4220" s="7">
        <v>24</v>
      </c>
      <c r="G4220" t="s">
        <v>35</v>
      </c>
      <c r="H4220" t="s">
        <v>139</v>
      </c>
      <c r="I4220" t="s">
        <v>2635</v>
      </c>
      <c r="J4220" t="s">
        <v>75</v>
      </c>
      <c r="K4220" t="s">
        <v>329</v>
      </c>
      <c r="L4220">
        <v>19120</v>
      </c>
      <c r="M4220" t="s">
        <v>3182</v>
      </c>
      <c r="N4220" t="s">
        <v>40</v>
      </c>
      <c r="O4220" t="s">
        <v>96</v>
      </c>
      <c r="P4220" t="s">
        <v>3183</v>
      </c>
      <c r="Q4220" s="8">
        <v>39000</v>
      </c>
      <c r="R4220">
        <v>3</v>
      </c>
      <c r="S4220" s="8">
        <f>Table3[[#This Row],[Harga]]*Table3[[#This Row],[Quantity]]</f>
        <v>117000</v>
      </c>
      <c r="T4220">
        <v>0.2</v>
      </c>
      <c r="U4220" s="8">
        <f>Table3[[#This Row],[Discount]]*Table3[[#This Row],[Revenue]]</f>
        <v>23400</v>
      </c>
      <c r="V4220" s="8">
        <f>Table3[[#This Row],[Revenue]]-Table3[[#This Row],[Total Discount]]</f>
        <v>93600</v>
      </c>
    </row>
    <row r="4221" spans="1:22" x14ac:dyDescent="0.35">
      <c r="A4221">
        <v>4217</v>
      </c>
      <c r="B4221" t="s">
        <v>8394</v>
      </c>
      <c r="C4221" s="5">
        <v>42777</v>
      </c>
      <c r="D4221" s="6">
        <v>2017</v>
      </c>
      <c r="E4221" s="5" t="s">
        <v>344</v>
      </c>
      <c r="F4221" s="7">
        <v>11</v>
      </c>
      <c r="G4221" t="s">
        <v>35</v>
      </c>
      <c r="H4221" t="s">
        <v>59</v>
      </c>
      <c r="I4221" t="s">
        <v>675</v>
      </c>
      <c r="J4221" t="s">
        <v>37</v>
      </c>
      <c r="K4221" t="s">
        <v>141</v>
      </c>
      <c r="L4221">
        <v>10024</v>
      </c>
      <c r="M4221" t="s">
        <v>1074</v>
      </c>
      <c r="N4221" t="s">
        <v>40</v>
      </c>
      <c r="O4221" t="s">
        <v>41</v>
      </c>
      <c r="P4221" t="s">
        <v>1075</v>
      </c>
      <c r="Q4221" s="8">
        <v>21000</v>
      </c>
      <c r="R4221">
        <v>2</v>
      </c>
      <c r="S4221" s="8">
        <f>Table3[[#This Row],[Harga]]*Table3[[#This Row],[Quantity]]</f>
        <v>42000</v>
      </c>
      <c r="T4221">
        <v>0</v>
      </c>
      <c r="U4221" s="8">
        <f>Table3[[#This Row],[Discount]]*Table3[[#This Row],[Revenue]]</f>
        <v>0</v>
      </c>
      <c r="V4221" s="8">
        <f>Table3[[#This Row],[Revenue]]-Table3[[#This Row],[Total Discount]]</f>
        <v>42000</v>
      </c>
    </row>
    <row r="4222" spans="1:22" x14ac:dyDescent="0.35">
      <c r="A4222">
        <v>4218</v>
      </c>
      <c r="B4222" t="s">
        <v>8395</v>
      </c>
      <c r="C4222" s="5">
        <v>42633</v>
      </c>
      <c r="D4222" s="6">
        <v>2016</v>
      </c>
      <c r="E4222" s="5" t="s">
        <v>111</v>
      </c>
      <c r="F4222" s="7">
        <v>20</v>
      </c>
      <c r="G4222" t="s">
        <v>51</v>
      </c>
      <c r="H4222" t="s">
        <v>131</v>
      </c>
      <c r="I4222" t="s">
        <v>3847</v>
      </c>
      <c r="J4222" t="s">
        <v>27</v>
      </c>
      <c r="K4222" t="s">
        <v>76</v>
      </c>
      <c r="L4222">
        <v>49505</v>
      </c>
      <c r="M4222" t="s">
        <v>5059</v>
      </c>
      <c r="N4222" t="s">
        <v>40</v>
      </c>
      <c r="O4222" t="s">
        <v>71</v>
      </c>
      <c r="P4222" t="s">
        <v>5060</v>
      </c>
      <c r="Q4222" s="8">
        <v>41000</v>
      </c>
      <c r="R4222">
        <v>5</v>
      </c>
      <c r="S4222" s="8">
        <f>Table3[[#This Row],[Harga]]*Table3[[#This Row],[Quantity]]</f>
        <v>205000</v>
      </c>
      <c r="T4222">
        <v>0</v>
      </c>
      <c r="U4222" s="8">
        <f>Table3[[#This Row],[Discount]]*Table3[[#This Row],[Revenue]]</f>
        <v>0</v>
      </c>
      <c r="V4222" s="8">
        <f>Table3[[#This Row],[Revenue]]-Table3[[#This Row],[Total Discount]]</f>
        <v>205000</v>
      </c>
    </row>
    <row r="4223" spans="1:22" x14ac:dyDescent="0.35">
      <c r="A4223">
        <v>4219</v>
      </c>
      <c r="B4223" t="s">
        <v>8396</v>
      </c>
      <c r="C4223" s="5">
        <v>43002</v>
      </c>
      <c r="D4223" s="6">
        <v>2017</v>
      </c>
      <c r="E4223" s="5" t="s">
        <v>111</v>
      </c>
      <c r="F4223" s="7">
        <v>24</v>
      </c>
      <c r="G4223" t="s">
        <v>24</v>
      </c>
      <c r="H4223" t="s">
        <v>25</v>
      </c>
      <c r="I4223" t="s">
        <v>820</v>
      </c>
      <c r="J4223" t="s">
        <v>27</v>
      </c>
      <c r="K4223" t="s">
        <v>420</v>
      </c>
      <c r="L4223">
        <v>98115</v>
      </c>
      <c r="M4223" t="s">
        <v>1248</v>
      </c>
      <c r="N4223" t="s">
        <v>30</v>
      </c>
      <c r="O4223" t="s">
        <v>55</v>
      </c>
      <c r="P4223" t="s">
        <v>1249</v>
      </c>
      <c r="Q4223" s="8">
        <v>24000</v>
      </c>
      <c r="R4223">
        <v>10</v>
      </c>
      <c r="S4223" s="8">
        <f>Table3[[#This Row],[Harga]]*Table3[[#This Row],[Quantity]]</f>
        <v>240000</v>
      </c>
      <c r="T4223">
        <v>0</v>
      </c>
      <c r="U4223" s="8">
        <f>Table3[[#This Row],[Discount]]*Table3[[#This Row],[Revenue]]</f>
        <v>0</v>
      </c>
      <c r="V4223" s="8">
        <f>Table3[[#This Row],[Revenue]]-Table3[[#This Row],[Total Discount]]</f>
        <v>240000</v>
      </c>
    </row>
    <row r="4224" spans="1:22" x14ac:dyDescent="0.35">
      <c r="A4224">
        <v>4220</v>
      </c>
      <c r="B4224" t="s">
        <v>8397</v>
      </c>
      <c r="C4224" s="5">
        <v>42821</v>
      </c>
      <c r="D4224" s="6">
        <v>2017</v>
      </c>
      <c r="E4224" s="5" t="s">
        <v>159</v>
      </c>
      <c r="F4224" s="7">
        <v>27</v>
      </c>
      <c r="G4224" t="s">
        <v>51</v>
      </c>
      <c r="H4224" t="s">
        <v>25</v>
      </c>
      <c r="I4224" t="s">
        <v>8398</v>
      </c>
      <c r="J4224" t="s">
        <v>75</v>
      </c>
      <c r="K4224" t="s">
        <v>118</v>
      </c>
      <c r="L4224">
        <v>93727</v>
      </c>
      <c r="M4224" t="s">
        <v>3343</v>
      </c>
      <c r="N4224" t="s">
        <v>40</v>
      </c>
      <c r="O4224" t="s">
        <v>63</v>
      </c>
      <c r="P4224" t="s">
        <v>3344</v>
      </c>
      <c r="Q4224" s="8">
        <v>46000</v>
      </c>
      <c r="R4224">
        <v>2</v>
      </c>
      <c r="S4224" s="8">
        <f>Table3[[#This Row],[Harga]]*Table3[[#This Row],[Quantity]]</f>
        <v>92000</v>
      </c>
      <c r="T4224">
        <v>0</v>
      </c>
      <c r="U4224" s="8">
        <f>Table3[[#This Row],[Discount]]*Table3[[#This Row],[Revenue]]</f>
        <v>0</v>
      </c>
      <c r="V4224" s="8">
        <f>Table3[[#This Row],[Revenue]]-Table3[[#This Row],[Total Discount]]</f>
        <v>92000</v>
      </c>
    </row>
    <row r="4225" spans="1:22" x14ac:dyDescent="0.35">
      <c r="A4225">
        <v>4221</v>
      </c>
      <c r="B4225" t="s">
        <v>8399</v>
      </c>
      <c r="C4225" s="5">
        <v>42402</v>
      </c>
      <c r="D4225" s="6">
        <v>2016</v>
      </c>
      <c r="E4225" s="5" t="s">
        <v>344</v>
      </c>
      <c r="F4225" s="7">
        <v>2</v>
      </c>
      <c r="G4225" t="s">
        <v>67</v>
      </c>
      <c r="H4225" t="s">
        <v>139</v>
      </c>
      <c r="I4225" t="s">
        <v>1665</v>
      </c>
      <c r="J4225" t="s">
        <v>27</v>
      </c>
      <c r="K4225" t="s">
        <v>253</v>
      </c>
      <c r="L4225">
        <v>22204</v>
      </c>
      <c r="M4225" t="s">
        <v>7211</v>
      </c>
      <c r="N4225" t="s">
        <v>135</v>
      </c>
      <c r="O4225" t="s">
        <v>567</v>
      </c>
      <c r="P4225" t="s">
        <v>7212</v>
      </c>
      <c r="Q4225" s="8">
        <v>7000000</v>
      </c>
      <c r="R4225">
        <v>5</v>
      </c>
      <c r="S4225" s="8">
        <f>Table3[[#This Row],[Harga]]*Table3[[#This Row],[Quantity]]</f>
        <v>35000000</v>
      </c>
      <c r="T4225">
        <v>0</v>
      </c>
      <c r="U4225" s="8">
        <f>Table3[[#This Row],[Discount]]*Table3[[#This Row],[Revenue]]</f>
        <v>0</v>
      </c>
      <c r="V4225" s="8">
        <f>Table3[[#This Row],[Revenue]]-Table3[[#This Row],[Total Discount]]</f>
        <v>35000000</v>
      </c>
    </row>
    <row r="4226" spans="1:22" x14ac:dyDescent="0.35">
      <c r="A4226">
        <v>4222</v>
      </c>
      <c r="B4226" t="s">
        <v>8400</v>
      </c>
      <c r="C4226" s="5">
        <v>42923</v>
      </c>
      <c r="D4226" s="6">
        <v>2017</v>
      </c>
      <c r="E4226" s="5" t="s">
        <v>104</v>
      </c>
      <c r="F4226" s="7">
        <v>7</v>
      </c>
      <c r="G4226" t="s">
        <v>67</v>
      </c>
      <c r="H4226" t="s">
        <v>25</v>
      </c>
      <c r="I4226" t="s">
        <v>1171</v>
      </c>
      <c r="J4226" t="s">
        <v>27</v>
      </c>
      <c r="K4226" t="s">
        <v>283</v>
      </c>
      <c r="L4226">
        <v>90049</v>
      </c>
      <c r="M4226" t="s">
        <v>8401</v>
      </c>
      <c r="N4226" t="s">
        <v>40</v>
      </c>
      <c r="O4226" t="s">
        <v>180</v>
      </c>
      <c r="P4226" t="s">
        <v>8402</v>
      </c>
      <c r="Q4226" s="8">
        <v>6000</v>
      </c>
      <c r="R4226">
        <v>3</v>
      </c>
      <c r="S4226" s="8">
        <f>Table3[[#This Row],[Harga]]*Table3[[#This Row],[Quantity]]</f>
        <v>18000</v>
      </c>
      <c r="T4226">
        <v>0</v>
      </c>
      <c r="U4226" s="8">
        <f>Table3[[#This Row],[Discount]]*Table3[[#This Row],[Revenue]]</f>
        <v>0</v>
      </c>
      <c r="V4226" s="8">
        <f>Table3[[#This Row],[Revenue]]-Table3[[#This Row],[Total Discount]]</f>
        <v>18000</v>
      </c>
    </row>
    <row r="4227" spans="1:22" x14ac:dyDescent="0.35">
      <c r="A4227">
        <v>4223</v>
      </c>
      <c r="B4227" t="s">
        <v>8403</v>
      </c>
      <c r="C4227" s="5">
        <v>42300</v>
      </c>
      <c r="D4227" s="6">
        <v>2015</v>
      </c>
      <c r="E4227" s="5" t="s">
        <v>44</v>
      </c>
      <c r="F4227" s="7">
        <v>23</v>
      </c>
      <c r="G4227" t="s">
        <v>35</v>
      </c>
      <c r="H4227" t="s">
        <v>25</v>
      </c>
      <c r="I4227" t="s">
        <v>2846</v>
      </c>
      <c r="J4227" t="s">
        <v>27</v>
      </c>
      <c r="K4227" t="s">
        <v>133</v>
      </c>
      <c r="L4227">
        <v>79424</v>
      </c>
      <c r="M4227" t="s">
        <v>8404</v>
      </c>
      <c r="N4227" t="s">
        <v>40</v>
      </c>
      <c r="O4227" t="s">
        <v>63</v>
      </c>
      <c r="P4227" t="s">
        <v>8405</v>
      </c>
      <c r="Q4227" s="8">
        <v>61000</v>
      </c>
      <c r="R4227">
        <v>8</v>
      </c>
      <c r="S4227" s="8">
        <f>Table3[[#This Row],[Harga]]*Table3[[#This Row],[Quantity]]</f>
        <v>488000</v>
      </c>
      <c r="T4227">
        <v>0.2</v>
      </c>
      <c r="U4227" s="8">
        <f>Table3[[#This Row],[Discount]]*Table3[[#This Row],[Revenue]]</f>
        <v>97600</v>
      </c>
      <c r="V4227" s="8">
        <f>Table3[[#This Row],[Revenue]]-Table3[[#This Row],[Total Discount]]</f>
        <v>390400</v>
      </c>
    </row>
    <row r="4228" spans="1:22" x14ac:dyDescent="0.35">
      <c r="A4228">
        <v>4224</v>
      </c>
      <c r="B4228" t="s">
        <v>8406</v>
      </c>
      <c r="C4228" s="5">
        <v>42706</v>
      </c>
      <c r="D4228" s="6">
        <v>2016</v>
      </c>
      <c r="E4228" s="5" t="s">
        <v>66</v>
      </c>
      <c r="F4228" s="7">
        <v>2</v>
      </c>
      <c r="G4228" t="s">
        <v>35</v>
      </c>
      <c r="H4228" t="s">
        <v>25</v>
      </c>
      <c r="I4228" t="s">
        <v>631</v>
      </c>
      <c r="J4228" t="s">
        <v>37</v>
      </c>
      <c r="K4228" t="s">
        <v>218</v>
      </c>
      <c r="L4228">
        <v>80501</v>
      </c>
      <c r="M4228" t="s">
        <v>8407</v>
      </c>
      <c r="N4228" t="s">
        <v>135</v>
      </c>
      <c r="O4228" t="s">
        <v>162</v>
      </c>
      <c r="P4228" t="s">
        <v>8408</v>
      </c>
      <c r="Q4228" s="8">
        <v>166000</v>
      </c>
      <c r="R4228">
        <v>3</v>
      </c>
      <c r="S4228" s="8">
        <f>Table3[[#This Row],[Harga]]*Table3[[#This Row],[Quantity]]</f>
        <v>498000</v>
      </c>
      <c r="T4228">
        <v>0.2</v>
      </c>
      <c r="U4228" s="8">
        <f>Table3[[#This Row],[Discount]]*Table3[[#This Row],[Revenue]]</f>
        <v>99600</v>
      </c>
      <c r="V4228" s="8">
        <f>Table3[[#This Row],[Revenue]]-Table3[[#This Row],[Total Discount]]</f>
        <v>398400</v>
      </c>
    </row>
    <row r="4229" spans="1:22" x14ac:dyDescent="0.35">
      <c r="A4229">
        <v>4225</v>
      </c>
      <c r="B4229" t="s">
        <v>8409</v>
      </c>
      <c r="C4229" s="5">
        <v>41703</v>
      </c>
      <c r="D4229" s="6">
        <v>2014</v>
      </c>
      <c r="E4229" s="5" t="s">
        <v>159</v>
      </c>
      <c r="F4229" s="7">
        <v>5</v>
      </c>
      <c r="G4229" t="s">
        <v>51</v>
      </c>
      <c r="H4229" t="s">
        <v>25</v>
      </c>
      <c r="I4229" t="s">
        <v>2573</v>
      </c>
      <c r="J4229" t="s">
        <v>27</v>
      </c>
      <c r="K4229" t="s">
        <v>283</v>
      </c>
      <c r="L4229">
        <v>10701</v>
      </c>
      <c r="M4229" t="s">
        <v>882</v>
      </c>
      <c r="N4229" t="s">
        <v>40</v>
      </c>
      <c r="O4229" t="s">
        <v>96</v>
      </c>
      <c r="P4229" t="s">
        <v>883</v>
      </c>
      <c r="Q4229" s="8">
        <v>60000</v>
      </c>
      <c r="R4229">
        <v>3</v>
      </c>
      <c r="S4229" s="8">
        <f>Table3[[#This Row],[Harga]]*Table3[[#This Row],[Quantity]]</f>
        <v>180000</v>
      </c>
      <c r="T4229">
        <v>0</v>
      </c>
      <c r="U4229" s="8">
        <f>Table3[[#This Row],[Discount]]*Table3[[#This Row],[Revenue]]</f>
        <v>0</v>
      </c>
      <c r="V4229" s="8">
        <f>Table3[[#This Row],[Revenue]]-Table3[[#This Row],[Total Discount]]</f>
        <v>180000</v>
      </c>
    </row>
    <row r="4230" spans="1:22" x14ac:dyDescent="0.35">
      <c r="A4230">
        <v>4226</v>
      </c>
      <c r="B4230" t="s">
        <v>8410</v>
      </c>
      <c r="C4230" s="5">
        <v>42064</v>
      </c>
      <c r="D4230" s="6">
        <v>2015</v>
      </c>
      <c r="E4230" s="5" t="s">
        <v>159</v>
      </c>
      <c r="F4230" s="7">
        <v>1</v>
      </c>
      <c r="G4230" t="s">
        <v>24</v>
      </c>
      <c r="H4230" t="s">
        <v>25</v>
      </c>
      <c r="I4230" t="s">
        <v>4667</v>
      </c>
      <c r="J4230" t="s">
        <v>37</v>
      </c>
      <c r="K4230" t="s">
        <v>500</v>
      </c>
      <c r="L4230">
        <v>90045</v>
      </c>
      <c r="M4230" t="s">
        <v>948</v>
      </c>
      <c r="N4230" t="s">
        <v>135</v>
      </c>
      <c r="O4230" t="s">
        <v>136</v>
      </c>
      <c r="P4230" t="s">
        <v>949</v>
      </c>
      <c r="Q4230" s="8">
        <v>8000</v>
      </c>
      <c r="R4230">
        <v>2</v>
      </c>
      <c r="S4230" s="8">
        <f>Table3[[#This Row],[Harga]]*Table3[[#This Row],[Quantity]]</f>
        <v>16000</v>
      </c>
      <c r="T4230">
        <v>0.2</v>
      </c>
      <c r="U4230" s="8">
        <f>Table3[[#This Row],[Discount]]*Table3[[#This Row],[Revenue]]</f>
        <v>3200</v>
      </c>
      <c r="V4230" s="8">
        <f>Table3[[#This Row],[Revenue]]-Table3[[#This Row],[Total Discount]]</f>
        <v>12800</v>
      </c>
    </row>
    <row r="4231" spans="1:22" x14ac:dyDescent="0.35">
      <c r="A4231">
        <v>4227</v>
      </c>
      <c r="B4231" t="s">
        <v>8411</v>
      </c>
      <c r="C4231" s="5">
        <v>41690</v>
      </c>
      <c r="D4231" s="6">
        <v>2014</v>
      </c>
      <c r="E4231" s="5" t="s">
        <v>344</v>
      </c>
      <c r="F4231" s="7">
        <v>20</v>
      </c>
      <c r="G4231" t="s">
        <v>24</v>
      </c>
      <c r="H4231" t="s">
        <v>25</v>
      </c>
      <c r="I4231" t="s">
        <v>1221</v>
      </c>
      <c r="J4231" t="s">
        <v>75</v>
      </c>
      <c r="K4231" t="s">
        <v>53</v>
      </c>
      <c r="L4231">
        <v>90049</v>
      </c>
      <c r="M4231" t="s">
        <v>8412</v>
      </c>
      <c r="N4231" t="s">
        <v>40</v>
      </c>
      <c r="O4231" t="s">
        <v>63</v>
      </c>
      <c r="P4231" t="s">
        <v>8413</v>
      </c>
      <c r="Q4231" s="8">
        <v>13000</v>
      </c>
      <c r="R4231">
        <v>2</v>
      </c>
      <c r="S4231" s="8">
        <f>Table3[[#This Row],[Harga]]*Table3[[#This Row],[Quantity]]</f>
        <v>26000</v>
      </c>
      <c r="T4231">
        <v>0</v>
      </c>
      <c r="U4231" s="8">
        <f>Table3[[#This Row],[Discount]]*Table3[[#This Row],[Revenue]]</f>
        <v>0</v>
      </c>
      <c r="V4231" s="8">
        <f>Table3[[#This Row],[Revenue]]-Table3[[#This Row],[Total Discount]]</f>
        <v>26000</v>
      </c>
    </row>
    <row r="4232" spans="1:22" x14ac:dyDescent="0.35">
      <c r="A4232">
        <v>4228</v>
      </c>
      <c r="B4232" t="s">
        <v>8414</v>
      </c>
      <c r="C4232" s="5">
        <v>42492</v>
      </c>
      <c r="D4232" s="6">
        <v>2016</v>
      </c>
      <c r="E4232" s="5" t="s">
        <v>87</v>
      </c>
      <c r="F4232" s="7">
        <v>2</v>
      </c>
      <c r="G4232" t="s">
        <v>116</v>
      </c>
      <c r="H4232" t="s">
        <v>25</v>
      </c>
      <c r="I4232" t="s">
        <v>5777</v>
      </c>
      <c r="J4232" t="s">
        <v>27</v>
      </c>
      <c r="K4232" t="s">
        <v>151</v>
      </c>
      <c r="L4232">
        <v>79109</v>
      </c>
      <c r="M4232" t="s">
        <v>5662</v>
      </c>
      <c r="N4232" t="s">
        <v>30</v>
      </c>
      <c r="O4232" t="s">
        <v>108</v>
      </c>
      <c r="P4232" t="s">
        <v>5663</v>
      </c>
      <c r="Q4232" s="8">
        <v>420000</v>
      </c>
      <c r="R4232">
        <v>4</v>
      </c>
      <c r="S4232" s="8">
        <f>Table3[[#This Row],[Harga]]*Table3[[#This Row],[Quantity]]</f>
        <v>1680000</v>
      </c>
      <c r="T4232">
        <v>0.3</v>
      </c>
      <c r="U4232" s="8">
        <f>Table3[[#This Row],[Discount]]*Table3[[#This Row],[Revenue]]</f>
        <v>504000</v>
      </c>
      <c r="V4232" s="8">
        <f>Table3[[#This Row],[Revenue]]-Table3[[#This Row],[Total Discount]]</f>
        <v>1176000</v>
      </c>
    </row>
    <row r="4233" spans="1:22" x14ac:dyDescent="0.35">
      <c r="A4233">
        <v>4229</v>
      </c>
      <c r="B4233" t="s">
        <v>8415</v>
      </c>
      <c r="C4233" s="5">
        <v>42437</v>
      </c>
      <c r="D4233" s="6">
        <v>2016</v>
      </c>
      <c r="E4233" s="5" t="s">
        <v>159</v>
      </c>
      <c r="F4233" s="7">
        <v>8</v>
      </c>
      <c r="G4233" t="s">
        <v>24</v>
      </c>
      <c r="H4233" t="s">
        <v>139</v>
      </c>
      <c r="I4233" t="s">
        <v>1548</v>
      </c>
      <c r="J4233" t="s">
        <v>75</v>
      </c>
      <c r="K4233" t="s">
        <v>69</v>
      </c>
      <c r="L4233">
        <v>75217</v>
      </c>
      <c r="M4233" t="s">
        <v>3033</v>
      </c>
      <c r="N4233" t="s">
        <v>40</v>
      </c>
      <c r="O4233" t="s">
        <v>71</v>
      </c>
      <c r="P4233" t="s">
        <v>3034</v>
      </c>
      <c r="Q4233" s="8">
        <v>3000</v>
      </c>
      <c r="R4233">
        <v>9</v>
      </c>
      <c r="S4233" s="8">
        <f>Table3[[#This Row],[Harga]]*Table3[[#This Row],[Quantity]]</f>
        <v>27000</v>
      </c>
      <c r="T4233">
        <v>0.8</v>
      </c>
      <c r="U4233" s="8">
        <f>Table3[[#This Row],[Discount]]*Table3[[#This Row],[Revenue]]</f>
        <v>21600</v>
      </c>
      <c r="V4233" s="8">
        <f>Table3[[#This Row],[Revenue]]-Table3[[#This Row],[Total Discount]]</f>
        <v>5400</v>
      </c>
    </row>
    <row r="4234" spans="1:22" x14ac:dyDescent="0.35">
      <c r="A4234">
        <v>4230</v>
      </c>
      <c r="B4234" t="s">
        <v>8416</v>
      </c>
      <c r="C4234" s="5">
        <v>42349</v>
      </c>
      <c r="D4234" s="6">
        <v>2015</v>
      </c>
      <c r="E4234" s="5" t="s">
        <v>66</v>
      </c>
      <c r="F4234" s="7">
        <v>11</v>
      </c>
      <c r="G4234" t="s">
        <v>35</v>
      </c>
      <c r="H4234" t="s">
        <v>25</v>
      </c>
      <c r="I4234" t="s">
        <v>1079</v>
      </c>
      <c r="J4234" t="s">
        <v>27</v>
      </c>
      <c r="K4234" t="s">
        <v>500</v>
      </c>
      <c r="L4234">
        <v>48205</v>
      </c>
      <c r="M4234" t="s">
        <v>1850</v>
      </c>
      <c r="N4234" t="s">
        <v>135</v>
      </c>
      <c r="O4234" t="s">
        <v>162</v>
      </c>
      <c r="P4234" t="s">
        <v>1851</v>
      </c>
      <c r="Q4234" s="8">
        <v>32000</v>
      </c>
      <c r="R4234">
        <v>11</v>
      </c>
      <c r="S4234" s="8">
        <f>Table3[[#This Row],[Harga]]*Table3[[#This Row],[Quantity]]</f>
        <v>352000</v>
      </c>
      <c r="T4234">
        <v>0</v>
      </c>
      <c r="U4234" s="8">
        <f>Table3[[#This Row],[Discount]]*Table3[[#This Row],[Revenue]]</f>
        <v>0</v>
      </c>
      <c r="V4234" s="8">
        <f>Table3[[#This Row],[Revenue]]-Table3[[#This Row],[Total Discount]]</f>
        <v>352000</v>
      </c>
    </row>
    <row r="4235" spans="1:22" x14ac:dyDescent="0.35">
      <c r="A4235">
        <v>4231</v>
      </c>
      <c r="B4235" t="s">
        <v>8417</v>
      </c>
      <c r="C4235" s="5">
        <v>42726</v>
      </c>
      <c r="D4235" s="6">
        <v>2016</v>
      </c>
      <c r="E4235" s="5" t="s">
        <v>66</v>
      </c>
      <c r="F4235" s="7">
        <v>22</v>
      </c>
      <c r="G4235" t="s">
        <v>24</v>
      </c>
      <c r="H4235" t="s">
        <v>139</v>
      </c>
      <c r="I4235" t="s">
        <v>349</v>
      </c>
      <c r="J4235" t="s">
        <v>27</v>
      </c>
      <c r="K4235" t="s">
        <v>545</v>
      </c>
      <c r="L4235">
        <v>10035</v>
      </c>
      <c r="M4235" t="s">
        <v>6585</v>
      </c>
      <c r="N4235" t="s">
        <v>40</v>
      </c>
      <c r="O4235" t="s">
        <v>71</v>
      </c>
      <c r="P4235" t="s">
        <v>6586</v>
      </c>
      <c r="Q4235" s="8">
        <v>39000</v>
      </c>
      <c r="R4235">
        <v>2</v>
      </c>
      <c r="S4235" s="8">
        <f>Table3[[#This Row],[Harga]]*Table3[[#This Row],[Quantity]]</f>
        <v>78000</v>
      </c>
      <c r="T4235">
        <v>0.2</v>
      </c>
      <c r="U4235" s="8">
        <f>Table3[[#This Row],[Discount]]*Table3[[#This Row],[Revenue]]</f>
        <v>15600</v>
      </c>
      <c r="V4235" s="8">
        <f>Table3[[#This Row],[Revenue]]-Table3[[#This Row],[Total Discount]]</f>
        <v>62400</v>
      </c>
    </row>
    <row r="4236" spans="1:22" x14ac:dyDescent="0.35">
      <c r="A4236">
        <v>4232</v>
      </c>
      <c r="B4236" t="s">
        <v>8418</v>
      </c>
      <c r="C4236" s="5">
        <v>42402</v>
      </c>
      <c r="D4236" s="6">
        <v>2016</v>
      </c>
      <c r="E4236" s="5" t="s">
        <v>344</v>
      </c>
      <c r="F4236" s="7">
        <v>2</v>
      </c>
      <c r="G4236" t="s">
        <v>51</v>
      </c>
      <c r="H4236" t="s">
        <v>25</v>
      </c>
      <c r="I4236" t="s">
        <v>1853</v>
      </c>
      <c r="J4236" t="s">
        <v>37</v>
      </c>
      <c r="K4236" t="s">
        <v>28</v>
      </c>
      <c r="L4236">
        <v>77041</v>
      </c>
      <c r="M4236" t="s">
        <v>1706</v>
      </c>
      <c r="N4236" t="s">
        <v>30</v>
      </c>
      <c r="O4236" t="s">
        <v>55</v>
      </c>
      <c r="P4236" t="s">
        <v>1707</v>
      </c>
      <c r="Q4236" s="8">
        <v>517000</v>
      </c>
      <c r="R4236">
        <v>2</v>
      </c>
      <c r="S4236" s="8">
        <f>Table3[[#This Row],[Harga]]*Table3[[#This Row],[Quantity]]</f>
        <v>1034000</v>
      </c>
      <c r="T4236">
        <v>0.6</v>
      </c>
      <c r="U4236" s="8">
        <f>Table3[[#This Row],[Discount]]*Table3[[#This Row],[Revenue]]</f>
        <v>620400</v>
      </c>
      <c r="V4236" s="8">
        <f>Table3[[#This Row],[Revenue]]-Table3[[#This Row],[Total Discount]]</f>
        <v>413600</v>
      </c>
    </row>
    <row r="4237" spans="1:22" x14ac:dyDescent="0.35">
      <c r="A4237">
        <v>4233</v>
      </c>
      <c r="B4237" t="s">
        <v>8419</v>
      </c>
      <c r="C4237" s="5">
        <v>42891</v>
      </c>
      <c r="D4237" s="6">
        <v>2017</v>
      </c>
      <c r="E4237" s="5" t="s">
        <v>34</v>
      </c>
      <c r="F4237" s="7">
        <v>5</v>
      </c>
      <c r="G4237" t="s">
        <v>24</v>
      </c>
      <c r="H4237" t="s">
        <v>139</v>
      </c>
      <c r="I4237" t="s">
        <v>1853</v>
      </c>
      <c r="J4237" t="s">
        <v>37</v>
      </c>
      <c r="K4237" t="s">
        <v>118</v>
      </c>
      <c r="L4237">
        <v>32839</v>
      </c>
      <c r="M4237" t="s">
        <v>3468</v>
      </c>
      <c r="N4237" t="s">
        <v>40</v>
      </c>
      <c r="O4237" t="s">
        <v>63</v>
      </c>
      <c r="P4237" t="s">
        <v>3469</v>
      </c>
      <c r="Q4237" s="8">
        <v>7000</v>
      </c>
      <c r="R4237">
        <v>4</v>
      </c>
      <c r="S4237" s="8">
        <f>Table3[[#This Row],[Harga]]*Table3[[#This Row],[Quantity]]</f>
        <v>28000</v>
      </c>
      <c r="T4237">
        <v>0.2</v>
      </c>
      <c r="U4237" s="8">
        <f>Table3[[#This Row],[Discount]]*Table3[[#This Row],[Revenue]]</f>
        <v>5600</v>
      </c>
      <c r="V4237" s="8">
        <f>Table3[[#This Row],[Revenue]]-Table3[[#This Row],[Total Discount]]</f>
        <v>22400</v>
      </c>
    </row>
    <row r="4238" spans="1:22" x14ac:dyDescent="0.35">
      <c r="A4238">
        <v>4234</v>
      </c>
      <c r="B4238" t="s">
        <v>8420</v>
      </c>
      <c r="C4238" s="5">
        <v>42237</v>
      </c>
      <c r="D4238" s="6">
        <v>2015</v>
      </c>
      <c r="E4238" s="5" t="s">
        <v>93</v>
      </c>
      <c r="F4238" s="7">
        <v>21</v>
      </c>
      <c r="G4238" t="s">
        <v>67</v>
      </c>
      <c r="H4238" t="s">
        <v>25</v>
      </c>
      <c r="I4238" t="s">
        <v>2206</v>
      </c>
      <c r="J4238" t="s">
        <v>37</v>
      </c>
      <c r="K4238" t="s">
        <v>89</v>
      </c>
      <c r="L4238">
        <v>41042</v>
      </c>
      <c r="M4238" t="s">
        <v>579</v>
      </c>
      <c r="N4238" t="s">
        <v>40</v>
      </c>
      <c r="O4238" t="s">
        <v>96</v>
      </c>
      <c r="P4238" t="s">
        <v>580</v>
      </c>
      <c r="Q4238" s="8">
        <v>15000</v>
      </c>
      <c r="R4238">
        <v>3</v>
      </c>
      <c r="S4238" s="8">
        <f>Table3[[#This Row],[Harga]]*Table3[[#This Row],[Quantity]]</f>
        <v>45000</v>
      </c>
      <c r="T4238">
        <v>0</v>
      </c>
      <c r="U4238" s="8">
        <f>Table3[[#This Row],[Discount]]*Table3[[#This Row],[Revenue]]</f>
        <v>0</v>
      </c>
      <c r="V4238" s="8">
        <f>Table3[[#This Row],[Revenue]]-Table3[[#This Row],[Total Discount]]</f>
        <v>45000</v>
      </c>
    </row>
    <row r="4239" spans="1:22" x14ac:dyDescent="0.35">
      <c r="A4239">
        <v>4235</v>
      </c>
      <c r="B4239" t="s">
        <v>8421</v>
      </c>
      <c r="C4239" s="5">
        <v>42467</v>
      </c>
      <c r="D4239" s="6">
        <v>2016</v>
      </c>
      <c r="E4239" s="5" t="s">
        <v>58</v>
      </c>
      <c r="F4239" s="7">
        <v>7</v>
      </c>
      <c r="G4239" t="s">
        <v>67</v>
      </c>
      <c r="H4239" t="s">
        <v>105</v>
      </c>
      <c r="I4239" t="s">
        <v>1097</v>
      </c>
      <c r="J4239" t="s">
        <v>27</v>
      </c>
      <c r="K4239" t="s">
        <v>213</v>
      </c>
      <c r="L4239">
        <v>10009</v>
      </c>
      <c r="M4239" t="s">
        <v>3704</v>
      </c>
      <c r="N4239" t="s">
        <v>40</v>
      </c>
      <c r="O4239" t="s">
        <v>96</v>
      </c>
      <c r="P4239" t="s">
        <v>3705</v>
      </c>
      <c r="Q4239" s="8">
        <v>6000</v>
      </c>
      <c r="R4239">
        <v>2</v>
      </c>
      <c r="S4239" s="8">
        <f>Table3[[#This Row],[Harga]]*Table3[[#This Row],[Quantity]]</f>
        <v>12000</v>
      </c>
      <c r="T4239">
        <v>0</v>
      </c>
      <c r="U4239" s="8">
        <f>Table3[[#This Row],[Discount]]*Table3[[#This Row],[Revenue]]</f>
        <v>0</v>
      </c>
      <c r="V4239" s="8">
        <f>Table3[[#This Row],[Revenue]]-Table3[[#This Row],[Total Discount]]</f>
        <v>12000</v>
      </c>
    </row>
    <row r="4240" spans="1:22" x14ac:dyDescent="0.35">
      <c r="A4240">
        <v>4236</v>
      </c>
      <c r="B4240" t="s">
        <v>8422</v>
      </c>
      <c r="C4240" s="5">
        <v>42890</v>
      </c>
      <c r="D4240" s="6">
        <v>2017</v>
      </c>
      <c r="E4240" s="5" t="s">
        <v>34</v>
      </c>
      <c r="F4240" s="7">
        <v>4</v>
      </c>
      <c r="G4240" t="s">
        <v>35</v>
      </c>
      <c r="H4240" t="s">
        <v>25</v>
      </c>
      <c r="I4240" t="s">
        <v>937</v>
      </c>
      <c r="J4240" t="s">
        <v>27</v>
      </c>
      <c r="K4240" t="s">
        <v>274</v>
      </c>
      <c r="L4240">
        <v>75034</v>
      </c>
      <c r="M4240" t="s">
        <v>3562</v>
      </c>
      <c r="N4240" t="s">
        <v>30</v>
      </c>
      <c r="O4240" t="s">
        <v>55</v>
      </c>
      <c r="P4240" t="s">
        <v>3563</v>
      </c>
      <c r="Q4240" s="8">
        <v>64000</v>
      </c>
      <c r="R4240">
        <v>6</v>
      </c>
      <c r="S4240" s="8">
        <f>Table3[[#This Row],[Harga]]*Table3[[#This Row],[Quantity]]</f>
        <v>384000</v>
      </c>
      <c r="T4240">
        <v>0.6</v>
      </c>
      <c r="U4240" s="8">
        <f>Table3[[#This Row],[Discount]]*Table3[[#This Row],[Revenue]]</f>
        <v>230400</v>
      </c>
      <c r="V4240" s="8">
        <f>Table3[[#This Row],[Revenue]]-Table3[[#This Row],[Total Discount]]</f>
        <v>153600</v>
      </c>
    </row>
    <row r="4241" spans="1:22" x14ac:dyDescent="0.35">
      <c r="A4241">
        <v>4237</v>
      </c>
      <c r="B4241" t="s">
        <v>8423</v>
      </c>
      <c r="C4241" s="5">
        <v>43073</v>
      </c>
      <c r="D4241" s="6">
        <v>2017</v>
      </c>
      <c r="E4241" s="5" t="s">
        <v>66</v>
      </c>
      <c r="F4241" s="7">
        <v>4</v>
      </c>
      <c r="G4241" t="s">
        <v>67</v>
      </c>
      <c r="H4241" t="s">
        <v>25</v>
      </c>
      <c r="I4241" t="s">
        <v>6669</v>
      </c>
      <c r="J4241" t="s">
        <v>27</v>
      </c>
      <c r="K4241" t="s">
        <v>141</v>
      </c>
      <c r="L4241">
        <v>7501</v>
      </c>
      <c r="M4241" t="s">
        <v>8424</v>
      </c>
      <c r="N4241" t="s">
        <v>30</v>
      </c>
      <c r="O4241" t="s">
        <v>55</v>
      </c>
      <c r="P4241" t="s">
        <v>8425</v>
      </c>
      <c r="Q4241" s="8">
        <v>13000</v>
      </c>
      <c r="R4241">
        <v>1</v>
      </c>
      <c r="S4241" s="8">
        <f>Table3[[#This Row],[Harga]]*Table3[[#This Row],[Quantity]]</f>
        <v>13000</v>
      </c>
      <c r="T4241">
        <v>0</v>
      </c>
      <c r="U4241" s="8">
        <f>Table3[[#This Row],[Discount]]*Table3[[#This Row],[Revenue]]</f>
        <v>0</v>
      </c>
      <c r="V4241" s="8">
        <f>Table3[[#This Row],[Revenue]]-Table3[[#This Row],[Total Discount]]</f>
        <v>13000</v>
      </c>
    </row>
    <row r="4242" spans="1:22" x14ac:dyDescent="0.35">
      <c r="A4242">
        <v>4238</v>
      </c>
      <c r="B4242" t="s">
        <v>8426</v>
      </c>
      <c r="C4242" s="5">
        <v>42380</v>
      </c>
      <c r="D4242" s="6">
        <v>2016</v>
      </c>
      <c r="E4242" s="5" t="s">
        <v>115</v>
      </c>
      <c r="F4242" s="7">
        <v>11</v>
      </c>
      <c r="G4242" t="s">
        <v>35</v>
      </c>
      <c r="H4242" t="s">
        <v>25</v>
      </c>
      <c r="I4242" t="s">
        <v>455</v>
      </c>
      <c r="J4242" t="s">
        <v>75</v>
      </c>
      <c r="K4242" t="s">
        <v>283</v>
      </c>
      <c r="L4242">
        <v>43229</v>
      </c>
      <c r="M4242" t="s">
        <v>3087</v>
      </c>
      <c r="N4242" t="s">
        <v>30</v>
      </c>
      <c r="O4242" t="s">
        <v>55</v>
      </c>
      <c r="P4242" t="s">
        <v>3088</v>
      </c>
      <c r="Q4242" s="8">
        <v>15000</v>
      </c>
      <c r="R4242">
        <v>14</v>
      </c>
      <c r="S4242" s="8">
        <f>Table3[[#This Row],[Harga]]*Table3[[#This Row],[Quantity]]</f>
        <v>210000</v>
      </c>
      <c r="T4242">
        <v>0.2</v>
      </c>
      <c r="U4242" s="8">
        <f>Table3[[#This Row],[Discount]]*Table3[[#This Row],[Revenue]]</f>
        <v>42000</v>
      </c>
      <c r="V4242" s="8">
        <f>Table3[[#This Row],[Revenue]]-Table3[[#This Row],[Total Discount]]</f>
        <v>168000</v>
      </c>
    </row>
    <row r="4243" spans="1:22" x14ac:dyDescent="0.35">
      <c r="A4243">
        <v>4239</v>
      </c>
      <c r="B4243" t="s">
        <v>8427</v>
      </c>
      <c r="C4243" s="5">
        <v>42461</v>
      </c>
      <c r="D4243" s="6">
        <v>2016</v>
      </c>
      <c r="E4243" s="5" t="s">
        <v>58</v>
      </c>
      <c r="F4243" s="7">
        <v>1</v>
      </c>
      <c r="G4243" t="s">
        <v>35</v>
      </c>
      <c r="H4243" t="s">
        <v>25</v>
      </c>
      <c r="I4243" t="s">
        <v>2624</v>
      </c>
      <c r="J4243" t="s">
        <v>37</v>
      </c>
      <c r="K4243" t="s">
        <v>166</v>
      </c>
      <c r="L4243">
        <v>53209</v>
      </c>
      <c r="M4243" t="s">
        <v>8428</v>
      </c>
      <c r="N4243" t="s">
        <v>135</v>
      </c>
      <c r="O4243" t="s">
        <v>136</v>
      </c>
      <c r="P4243" t="s">
        <v>8429</v>
      </c>
      <c r="Q4243" s="8">
        <v>13000</v>
      </c>
      <c r="R4243">
        <v>1</v>
      </c>
      <c r="S4243" s="8">
        <f>Table3[[#This Row],[Harga]]*Table3[[#This Row],[Quantity]]</f>
        <v>13000</v>
      </c>
      <c r="T4243">
        <v>0</v>
      </c>
      <c r="U4243" s="8">
        <f>Table3[[#This Row],[Discount]]*Table3[[#This Row],[Revenue]]</f>
        <v>0</v>
      </c>
      <c r="V4243" s="8">
        <f>Table3[[#This Row],[Revenue]]-Table3[[#This Row],[Total Discount]]</f>
        <v>13000</v>
      </c>
    </row>
    <row r="4244" spans="1:22" x14ac:dyDescent="0.35">
      <c r="A4244">
        <v>4240</v>
      </c>
      <c r="B4244" t="s">
        <v>8430</v>
      </c>
      <c r="C4244" s="5">
        <v>42999</v>
      </c>
      <c r="D4244" s="6">
        <v>2017</v>
      </c>
      <c r="E4244" s="5" t="s">
        <v>111</v>
      </c>
      <c r="F4244" s="7">
        <v>21</v>
      </c>
      <c r="G4244" t="s">
        <v>51</v>
      </c>
      <c r="H4244" t="s">
        <v>25</v>
      </c>
      <c r="I4244" t="s">
        <v>687</v>
      </c>
      <c r="J4244" t="s">
        <v>27</v>
      </c>
      <c r="K4244" t="s">
        <v>46</v>
      </c>
      <c r="L4244">
        <v>94109</v>
      </c>
      <c r="M4244" t="s">
        <v>3211</v>
      </c>
      <c r="N4244" t="s">
        <v>40</v>
      </c>
      <c r="O4244" t="s">
        <v>63</v>
      </c>
      <c r="P4244" t="s">
        <v>3212</v>
      </c>
      <c r="Q4244" s="8">
        <v>40000</v>
      </c>
      <c r="R4244">
        <v>7</v>
      </c>
      <c r="S4244" s="8">
        <f>Table3[[#This Row],[Harga]]*Table3[[#This Row],[Quantity]]</f>
        <v>280000</v>
      </c>
      <c r="T4244">
        <v>0</v>
      </c>
      <c r="U4244" s="8">
        <f>Table3[[#This Row],[Discount]]*Table3[[#This Row],[Revenue]]</f>
        <v>0</v>
      </c>
      <c r="V4244" s="8">
        <f>Table3[[#This Row],[Revenue]]-Table3[[#This Row],[Total Discount]]</f>
        <v>280000</v>
      </c>
    </row>
    <row r="4245" spans="1:22" x14ac:dyDescent="0.35">
      <c r="A4245">
        <v>4241</v>
      </c>
      <c r="B4245" t="s">
        <v>8431</v>
      </c>
      <c r="C4245" s="5">
        <v>42810</v>
      </c>
      <c r="D4245" s="6">
        <v>2017</v>
      </c>
      <c r="E4245" s="5" t="s">
        <v>159</v>
      </c>
      <c r="F4245" s="7">
        <v>16</v>
      </c>
      <c r="G4245" t="s">
        <v>51</v>
      </c>
      <c r="H4245" t="s">
        <v>139</v>
      </c>
      <c r="I4245" t="s">
        <v>5159</v>
      </c>
      <c r="J4245" t="s">
        <v>27</v>
      </c>
      <c r="K4245" t="s">
        <v>420</v>
      </c>
      <c r="L4245">
        <v>43229</v>
      </c>
      <c r="M4245" t="s">
        <v>2395</v>
      </c>
      <c r="N4245" t="s">
        <v>135</v>
      </c>
      <c r="O4245" t="s">
        <v>136</v>
      </c>
      <c r="P4245" t="s">
        <v>2396</v>
      </c>
      <c r="Q4245" s="8">
        <v>89000</v>
      </c>
      <c r="R4245">
        <v>2</v>
      </c>
      <c r="S4245" s="8">
        <f>Table3[[#This Row],[Harga]]*Table3[[#This Row],[Quantity]]</f>
        <v>178000</v>
      </c>
      <c r="T4245">
        <v>0.4</v>
      </c>
      <c r="U4245" s="8">
        <f>Table3[[#This Row],[Discount]]*Table3[[#This Row],[Revenue]]</f>
        <v>71200</v>
      </c>
      <c r="V4245" s="8">
        <f>Table3[[#This Row],[Revenue]]-Table3[[#This Row],[Total Discount]]</f>
        <v>106800</v>
      </c>
    </row>
    <row r="4246" spans="1:22" x14ac:dyDescent="0.35">
      <c r="A4246">
        <v>4242</v>
      </c>
      <c r="B4246" t="s">
        <v>8432</v>
      </c>
      <c r="C4246" s="5">
        <v>43049</v>
      </c>
      <c r="D4246" s="6">
        <v>2017</v>
      </c>
      <c r="E4246" s="5" t="s">
        <v>23</v>
      </c>
      <c r="F4246" s="7">
        <v>10</v>
      </c>
      <c r="G4246" t="s">
        <v>51</v>
      </c>
      <c r="H4246" t="s">
        <v>25</v>
      </c>
      <c r="I4246" t="s">
        <v>2405</v>
      </c>
      <c r="J4246" t="s">
        <v>75</v>
      </c>
      <c r="K4246" t="s">
        <v>519</v>
      </c>
      <c r="L4246">
        <v>90008</v>
      </c>
      <c r="M4246" t="s">
        <v>3585</v>
      </c>
      <c r="N4246" t="s">
        <v>30</v>
      </c>
      <c r="O4246" t="s">
        <v>108</v>
      </c>
      <c r="P4246" t="s">
        <v>3586</v>
      </c>
      <c r="Q4246" s="8">
        <v>121000</v>
      </c>
      <c r="R4246">
        <v>2</v>
      </c>
      <c r="S4246" s="8">
        <f>Table3[[#This Row],[Harga]]*Table3[[#This Row],[Quantity]]</f>
        <v>242000</v>
      </c>
      <c r="T4246">
        <v>0.2</v>
      </c>
      <c r="U4246" s="8">
        <f>Table3[[#This Row],[Discount]]*Table3[[#This Row],[Revenue]]</f>
        <v>48400</v>
      </c>
      <c r="V4246" s="8">
        <f>Table3[[#This Row],[Revenue]]-Table3[[#This Row],[Total Discount]]</f>
        <v>193600</v>
      </c>
    </row>
    <row r="4247" spans="1:22" x14ac:dyDescent="0.35">
      <c r="A4247">
        <v>4243</v>
      </c>
      <c r="B4247" t="s">
        <v>8433</v>
      </c>
      <c r="C4247" s="5">
        <v>42704</v>
      </c>
      <c r="D4247" s="6">
        <v>2016</v>
      </c>
      <c r="E4247" s="5" t="s">
        <v>23</v>
      </c>
      <c r="F4247" s="7">
        <v>30</v>
      </c>
      <c r="G4247" t="s">
        <v>51</v>
      </c>
      <c r="H4247" t="s">
        <v>139</v>
      </c>
      <c r="I4247" t="s">
        <v>479</v>
      </c>
      <c r="J4247" t="s">
        <v>27</v>
      </c>
      <c r="K4247" t="s">
        <v>53</v>
      </c>
      <c r="L4247">
        <v>48227</v>
      </c>
      <c r="M4247" t="s">
        <v>4663</v>
      </c>
      <c r="N4247" t="s">
        <v>40</v>
      </c>
      <c r="O4247" t="s">
        <v>63</v>
      </c>
      <c r="P4247" t="s">
        <v>4664</v>
      </c>
      <c r="Q4247" s="8">
        <v>41000</v>
      </c>
      <c r="R4247">
        <v>4</v>
      </c>
      <c r="S4247" s="8">
        <f>Table3[[#This Row],[Harga]]*Table3[[#This Row],[Quantity]]</f>
        <v>164000</v>
      </c>
      <c r="T4247">
        <v>0</v>
      </c>
      <c r="U4247" s="8">
        <f>Table3[[#This Row],[Discount]]*Table3[[#This Row],[Revenue]]</f>
        <v>0</v>
      </c>
      <c r="V4247" s="8">
        <f>Table3[[#This Row],[Revenue]]-Table3[[#This Row],[Total Discount]]</f>
        <v>164000</v>
      </c>
    </row>
    <row r="4248" spans="1:22" x14ac:dyDescent="0.35">
      <c r="A4248">
        <v>4244</v>
      </c>
      <c r="B4248" t="s">
        <v>8434</v>
      </c>
      <c r="C4248" s="5">
        <v>42017</v>
      </c>
      <c r="D4248" s="6">
        <v>2015</v>
      </c>
      <c r="E4248" s="5" t="s">
        <v>115</v>
      </c>
      <c r="F4248" s="7">
        <v>13</v>
      </c>
      <c r="G4248" t="s">
        <v>67</v>
      </c>
      <c r="H4248" t="s">
        <v>25</v>
      </c>
      <c r="I4248" t="s">
        <v>5931</v>
      </c>
      <c r="J4248" t="s">
        <v>37</v>
      </c>
      <c r="K4248" t="s">
        <v>213</v>
      </c>
      <c r="L4248">
        <v>31907</v>
      </c>
      <c r="M4248" t="s">
        <v>1357</v>
      </c>
      <c r="N4248" t="s">
        <v>40</v>
      </c>
      <c r="O4248" t="s">
        <v>41</v>
      </c>
      <c r="P4248" t="s">
        <v>1358</v>
      </c>
      <c r="Q4248" s="8">
        <v>12000</v>
      </c>
      <c r="R4248">
        <v>2</v>
      </c>
      <c r="S4248" s="8">
        <f>Table3[[#This Row],[Harga]]*Table3[[#This Row],[Quantity]]</f>
        <v>24000</v>
      </c>
      <c r="T4248">
        <v>0</v>
      </c>
      <c r="U4248" s="8">
        <f>Table3[[#This Row],[Discount]]*Table3[[#This Row],[Revenue]]</f>
        <v>0</v>
      </c>
      <c r="V4248" s="8">
        <f>Table3[[#This Row],[Revenue]]-Table3[[#This Row],[Total Discount]]</f>
        <v>24000</v>
      </c>
    </row>
    <row r="4249" spans="1:22" x14ac:dyDescent="0.35">
      <c r="A4249">
        <v>4245</v>
      </c>
      <c r="B4249" t="s">
        <v>8435</v>
      </c>
      <c r="C4249" s="5">
        <v>41775</v>
      </c>
      <c r="D4249" s="6">
        <v>2014</v>
      </c>
      <c r="E4249" s="5" t="s">
        <v>87</v>
      </c>
      <c r="F4249" s="7">
        <v>16</v>
      </c>
      <c r="G4249" t="s">
        <v>67</v>
      </c>
      <c r="H4249" t="s">
        <v>105</v>
      </c>
      <c r="I4249" t="s">
        <v>4529</v>
      </c>
      <c r="J4249" t="s">
        <v>27</v>
      </c>
      <c r="K4249" t="s">
        <v>61</v>
      </c>
      <c r="L4249">
        <v>94122</v>
      </c>
      <c r="M4249" t="s">
        <v>3615</v>
      </c>
      <c r="N4249" t="s">
        <v>135</v>
      </c>
      <c r="O4249" t="s">
        <v>162</v>
      </c>
      <c r="P4249" t="s">
        <v>3616</v>
      </c>
      <c r="Q4249" s="8">
        <v>38000</v>
      </c>
      <c r="R4249">
        <v>3</v>
      </c>
      <c r="S4249" s="8">
        <f>Table3[[#This Row],[Harga]]*Table3[[#This Row],[Quantity]]</f>
        <v>114000</v>
      </c>
      <c r="T4249">
        <v>0</v>
      </c>
      <c r="U4249" s="8">
        <f>Table3[[#This Row],[Discount]]*Table3[[#This Row],[Revenue]]</f>
        <v>0</v>
      </c>
      <c r="V4249" s="8">
        <f>Table3[[#This Row],[Revenue]]-Table3[[#This Row],[Total Discount]]</f>
        <v>114000</v>
      </c>
    </row>
    <row r="4250" spans="1:22" x14ac:dyDescent="0.35">
      <c r="A4250">
        <v>4246</v>
      </c>
      <c r="B4250" t="s">
        <v>8436</v>
      </c>
      <c r="C4250" s="5">
        <v>42162</v>
      </c>
      <c r="D4250" s="6">
        <v>2015</v>
      </c>
      <c r="E4250" s="5" t="s">
        <v>34</v>
      </c>
      <c r="F4250" s="7">
        <v>7</v>
      </c>
      <c r="G4250" t="s">
        <v>35</v>
      </c>
      <c r="H4250" t="s">
        <v>59</v>
      </c>
      <c r="I4250" t="s">
        <v>8437</v>
      </c>
      <c r="J4250" t="s">
        <v>75</v>
      </c>
      <c r="K4250" t="s">
        <v>248</v>
      </c>
      <c r="L4250">
        <v>19143</v>
      </c>
      <c r="M4250" t="s">
        <v>1840</v>
      </c>
      <c r="N4250" t="s">
        <v>40</v>
      </c>
      <c r="O4250" t="s">
        <v>71</v>
      </c>
      <c r="P4250" t="s">
        <v>1841</v>
      </c>
      <c r="Q4250" s="8">
        <v>37000</v>
      </c>
      <c r="R4250">
        <v>4</v>
      </c>
      <c r="S4250" s="8">
        <f>Table3[[#This Row],[Harga]]*Table3[[#This Row],[Quantity]]</f>
        <v>148000</v>
      </c>
      <c r="T4250">
        <v>0.7</v>
      </c>
      <c r="U4250" s="8">
        <f>Table3[[#This Row],[Discount]]*Table3[[#This Row],[Revenue]]</f>
        <v>103600</v>
      </c>
      <c r="V4250" s="8">
        <f>Table3[[#This Row],[Revenue]]-Table3[[#This Row],[Total Discount]]</f>
        <v>44400</v>
      </c>
    </row>
    <row r="4251" spans="1:22" x14ac:dyDescent="0.35">
      <c r="A4251">
        <v>4247</v>
      </c>
      <c r="B4251" t="s">
        <v>8438</v>
      </c>
      <c r="C4251" s="5">
        <v>42803</v>
      </c>
      <c r="D4251" s="6">
        <v>2017</v>
      </c>
      <c r="E4251" s="5" t="s">
        <v>159</v>
      </c>
      <c r="F4251" s="7">
        <v>9</v>
      </c>
      <c r="G4251" t="s">
        <v>24</v>
      </c>
      <c r="H4251" t="s">
        <v>25</v>
      </c>
      <c r="I4251" t="s">
        <v>261</v>
      </c>
      <c r="J4251" t="s">
        <v>27</v>
      </c>
      <c r="K4251" t="s">
        <v>46</v>
      </c>
      <c r="L4251">
        <v>90008</v>
      </c>
      <c r="M4251" t="s">
        <v>4185</v>
      </c>
      <c r="N4251" t="s">
        <v>135</v>
      </c>
      <c r="O4251" t="s">
        <v>989</v>
      </c>
      <c r="P4251" t="s">
        <v>4186</v>
      </c>
      <c r="Q4251" s="8">
        <v>960000</v>
      </c>
      <c r="R4251">
        <v>2</v>
      </c>
      <c r="S4251" s="8">
        <f>Table3[[#This Row],[Harga]]*Table3[[#This Row],[Quantity]]</f>
        <v>1920000</v>
      </c>
      <c r="T4251">
        <v>0.2</v>
      </c>
      <c r="U4251" s="8">
        <f>Table3[[#This Row],[Discount]]*Table3[[#This Row],[Revenue]]</f>
        <v>384000</v>
      </c>
      <c r="V4251" s="8">
        <f>Table3[[#This Row],[Revenue]]-Table3[[#This Row],[Total Discount]]</f>
        <v>1536000</v>
      </c>
    </row>
    <row r="4252" spans="1:22" x14ac:dyDescent="0.35">
      <c r="A4252">
        <v>4248</v>
      </c>
      <c r="B4252" t="s">
        <v>8439</v>
      </c>
      <c r="C4252" s="5">
        <v>42360</v>
      </c>
      <c r="D4252" s="6">
        <v>2015</v>
      </c>
      <c r="E4252" s="5" t="s">
        <v>66</v>
      </c>
      <c r="F4252" s="7">
        <v>22</v>
      </c>
      <c r="G4252" t="s">
        <v>24</v>
      </c>
      <c r="H4252" t="s">
        <v>25</v>
      </c>
      <c r="I4252" t="s">
        <v>2048</v>
      </c>
      <c r="J4252" t="s">
        <v>37</v>
      </c>
      <c r="K4252" t="s">
        <v>253</v>
      </c>
      <c r="L4252">
        <v>19140</v>
      </c>
      <c r="M4252" t="s">
        <v>6841</v>
      </c>
      <c r="N4252" t="s">
        <v>40</v>
      </c>
      <c r="O4252" t="s">
        <v>84</v>
      </c>
      <c r="P4252" t="s">
        <v>6842</v>
      </c>
      <c r="Q4252" s="8">
        <v>152000</v>
      </c>
      <c r="R4252">
        <v>2</v>
      </c>
      <c r="S4252" s="8">
        <f>Table3[[#This Row],[Harga]]*Table3[[#This Row],[Quantity]]</f>
        <v>304000</v>
      </c>
      <c r="T4252">
        <v>0.2</v>
      </c>
      <c r="U4252" s="8">
        <f>Table3[[#This Row],[Discount]]*Table3[[#This Row],[Revenue]]</f>
        <v>60800</v>
      </c>
      <c r="V4252" s="8">
        <f>Table3[[#This Row],[Revenue]]-Table3[[#This Row],[Total Discount]]</f>
        <v>243200</v>
      </c>
    </row>
    <row r="4253" spans="1:22" x14ac:dyDescent="0.35">
      <c r="A4253">
        <v>4249</v>
      </c>
      <c r="B4253" t="s">
        <v>8440</v>
      </c>
      <c r="C4253" s="5">
        <v>41857</v>
      </c>
      <c r="D4253" s="6">
        <v>2014</v>
      </c>
      <c r="E4253" s="5" t="s">
        <v>93</v>
      </c>
      <c r="F4253" s="7">
        <v>6</v>
      </c>
      <c r="G4253" t="s">
        <v>51</v>
      </c>
      <c r="H4253" t="s">
        <v>25</v>
      </c>
      <c r="I4253" t="s">
        <v>3287</v>
      </c>
      <c r="J4253" t="s">
        <v>27</v>
      </c>
      <c r="K4253" t="s">
        <v>38</v>
      </c>
      <c r="L4253">
        <v>10035</v>
      </c>
      <c r="M4253" t="s">
        <v>2420</v>
      </c>
      <c r="N4253" t="s">
        <v>135</v>
      </c>
      <c r="O4253" t="s">
        <v>162</v>
      </c>
      <c r="P4253" t="s">
        <v>2421</v>
      </c>
      <c r="Q4253" s="8">
        <v>160000</v>
      </c>
      <c r="R4253">
        <v>2</v>
      </c>
      <c r="S4253" s="8">
        <f>Table3[[#This Row],[Harga]]*Table3[[#This Row],[Quantity]]</f>
        <v>320000</v>
      </c>
      <c r="T4253">
        <v>0</v>
      </c>
      <c r="U4253" s="8">
        <f>Table3[[#This Row],[Discount]]*Table3[[#This Row],[Revenue]]</f>
        <v>0</v>
      </c>
      <c r="V4253" s="8">
        <f>Table3[[#This Row],[Revenue]]-Table3[[#This Row],[Total Discount]]</f>
        <v>320000</v>
      </c>
    </row>
    <row r="4254" spans="1:22" x14ac:dyDescent="0.35">
      <c r="A4254">
        <v>4250</v>
      </c>
      <c r="B4254" t="s">
        <v>8441</v>
      </c>
      <c r="C4254" s="5">
        <v>42456</v>
      </c>
      <c r="D4254" s="6">
        <v>2016</v>
      </c>
      <c r="E4254" s="5" t="s">
        <v>159</v>
      </c>
      <c r="F4254" s="7">
        <v>27</v>
      </c>
      <c r="G4254" t="s">
        <v>24</v>
      </c>
      <c r="H4254" t="s">
        <v>25</v>
      </c>
      <c r="I4254" t="s">
        <v>514</v>
      </c>
      <c r="J4254" t="s">
        <v>37</v>
      </c>
      <c r="K4254" t="s">
        <v>89</v>
      </c>
      <c r="L4254">
        <v>31907</v>
      </c>
      <c r="M4254" t="s">
        <v>8004</v>
      </c>
      <c r="N4254" t="s">
        <v>30</v>
      </c>
      <c r="O4254" t="s">
        <v>55</v>
      </c>
      <c r="P4254" t="s">
        <v>8005</v>
      </c>
      <c r="Q4254" s="8">
        <v>17000</v>
      </c>
      <c r="R4254">
        <v>1</v>
      </c>
      <c r="S4254" s="8">
        <f>Table3[[#This Row],[Harga]]*Table3[[#This Row],[Quantity]]</f>
        <v>17000</v>
      </c>
      <c r="T4254">
        <v>0</v>
      </c>
      <c r="U4254" s="8">
        <f>Table3[[#This Row],[Discount]]*Table3[[#This Row],[Revenue]]</f>
        <v>0</v>
      </c>
      <c r="V4254" s="8">
        <f>Table3[[#This Row],[Revenue]]-Table3[[#This Row],[Total Discount]]</f>
        <v>17000</v>
      </c>
    </row>
    <row r="4255" spans="1:22" x14ac:dyDescent="0.35">
      <c r="A4255">
        <v>4251</v>
      </c>
      <c r="B4255" t="s">
        <v>8442</v>
      </c>
      <c r="C4255" s="5">
        <v>42343</v>
      </c>
      <c r="D4255" s="6">
        <v>2015</v>
      </c>
      <c r="E4255" s="5" t="s">
        <v>66</v>
      </c>
      <c r="F4255" s="7">
        <v>5</v>
      </c>
      <c r="G4255" t="s">
        <v>35</v>
      </c>
      <c r="H4255" t="s">
        <v>25</v>
      </c>
      <c r="I4255" t="s">
        <v>1632</v>
      </c>
      <c r="J4255" t="s">
        <v>37</v>
      </c>
      <c r="K4255" t="s">
        <v>127</v>
      </c>
      <c r="L4255">
        <v>90049</v>
      </c>
      <c r="M4255" t="s">
        <v>501</v>
      </c>
      <c r="N4255" t="s">
        <v>135</v>
      </c>
      <c r="O4255" t="s">
        <v>162</v>
      </c>
      <c r="P4255" t="s">
        <v>502</v>
      </c>
      <c r="Q4255" s="8">
        <v>21000</v>
      </c>
      <c r="R4255">
        <v>3</v>
      </c>
      <c r="S4255" s="8">
        <f>Table3[[#This Row],[Harga]]*Table3[[#This Row],[Quantity]]</f>
        <v>63000</v>
      </c>
      <c r="T4255">
        <v>0</v>
      </c>
      <c r="U4255" s="8">
        <f>Table3[[#This Row],[Discount]]*Table3[[#This Row],[Revenue]]</f>
        <v>0</v>
      </c>
      <c r="V4255" s="8">
        <f>Table3[[#This Row],[Revenue]]-Table3[[#This Row],[Total Discount]]</f>
        <v>63000</v>
      </c>
    </row>
    <row r="4256" spans="1:22" x14ac:dyDescent="0.35">
      <c r="A4256">
        <v>4252</v>
      </c>
      <c r="B4256" t="s">
        <v>8443</v>
      </c>
      <c r="C4256" s="5">
        <v>42258</v>
      </c>
      <c r="D4256" s="6">
        <v>2015</v>
      </c>
      <c r="E4256" s="5" t="s">
        <v>111</v>
      </c>
      <c r="F4256" s="7">
        <v>11</v>
      </c>
      <c r="G4256" t="s">
        <v>116</v>
      </c>
      <c r="H4256" t="s">
        <v>105</v>
      </c>
      <c r="I4256" t="s">
        <v>1632</v>
      </c>
      <c r="J4256" t="s">
        <v>37</v>
      </c>
      <c r="K4256" t="s">
        <v>545</v>
      </c>
      <c r="L4256">
        <v>80013</v>
      </c>
      <c r="M4256" t="s">
        <v>8444</v>
      </c>
      <c r="N4256" t="s">
        <v>30</v>
      </c>
      <c r="O4256" t="s">
        <v>55</v>
      </c>
      <c r="P4256" t="s">
        <v>8445</v>
      </c>
      <c r="Q4256" s="8">
        <v>25000</v>
      </c>
      <c r="R4256">
        <v>4</v>
      </c>
      <c r="S4256" s="8">
        <f>Table3[[#This Row],[Harga]]*Table3[[#This Row],[Quantity]]</f>
        <v>100000</v>
      </c>
      <c r="T4256">
        <v>0.2</v>
      </c>
      <c r="U4256" s="8">
        <f>Table3[[#This Row],[Discount]]*Table3[[#This Row],[Revenue]]</f>
        <v>20000</v>
      </c>
      <c r="V4256" s="8">
        <f>Table3[[#This Row],[Revenue]]-Table3[[#This Row],[Total Discount]]</f>
        <v>80000</v>
      </c>
    </row>
    <row r="4257" spans="1:22" x14ac:dyDescent="0.35">
      <c r="A4257">
        <v>4253</v>
      </c>
      <c r="B4257" t="s">
        <v>8446</v>
      </c>
      <c r="C4257" s="5">
        <v>42202</v>
      </c>
      <c r="D4257" s="6">
        <v>2015</v>
      </c>
      <c r="E4257" s="5" t="s">
        <v>104</v>
      </c>
      <c r="F4257" s="7">
        <v>17</v>
      </c>
      <c r="G4257" t="s">
        <v>24</v>
      </c>
      <c r="H4257" t="s">
        <v>25</v>
      </c>
      <c r="I4257" t="s">
        <v>715</v>
      </c>
      <c r="J4257" t="s">
        <v>37</v>
      </c>
      <c r="K4257" t="s">
        <v>354</v>
      </c>
      <c r="L4257">
        <v>77041</v>
      </c>
      <c r="M4257" t="s">
        <v>7266</v>
      </c>
      <c r="N4257" t="s">
        <v>40</v>
      </c>
      <c r="O4257" t="s">
        <v>41</v>
      </c>
      <c r="P4257" t="s">
        <v>7267</v>
      </c>
      <c r="Q4257" s="8">
        <v>8000</v>
      </c>
      <c r="R4257">
        <v>3</v>
      </c>
      <c r="S4257" s="8">
        <f>Table3[[#This Row],[Harga]]*Table3[[#This Row],[Quantity]]</f>
        <v>24000</v>
      </c>
      <c r="T4257">
        <v>0.2</v>
      </c>
      <c r="U4257" s="8">
        <f>Table3[[#This Row],[Discount]]*Table3[[#This Row],[Revenue]]</f>
        <v>4800</v>
      </c>
      <c r="V4257" s="8">
        <f>Table3[[#This Row],[Revenue]]-Table3[[#This Row],[Total Discount]]</f>
        <v>19200</v>
      </c>
    </row>
    <row r="4258" spans="1:22" x14ac:dyDescent="0.35">
      <c r="A4258">
        <v>4254</v>
      </c>
      <c r="B4258" t="s">
        <v>8447</v>
      </c>
      <c r="C4258" s="5">
        <v>41789</v>
      </c>
      <c r="D4258" s="6">
        <v>2014</v>
      </c>
      <c r="E4258" s="5" t="s">
        <v>87</v>
      </c>
      <c r="F4258" s="7">
        <v>30</v>
      </c>
      <c r="G4258" t="s">
        <v>35</v>
      </c>
      <c r="H4258" t="s">
        <v>25</v>
      </c>
      <c r="I4258" t="s">
        <v>2402</v>
      </c>
      <c r="J4258" t="s">
        <v>37</v>
      </c>
      <c r="K4258" t="s">
        <v>283</v>
      </c>
      <c r="L4258">
        <v>60623</v>
      </c>
      <c r="M4258" t="s">
        <v>5670</v>
      </c>
      <c r="N4258" t="s">
        <v>135</v>
      </c>
      <c r="O4258" t="s">
        <v>989</v>
      </c>
      <c r="P4258" t="s">
        <v>5671</v>
      </c>
      <c r="Q4258" s="8">
        <v>480000</v>
      </c>
      <c r="R4258">
        <v>3</v>
      </c>
      <c r="S4258" s="8">
        <f>Table3[[#This Row],[Harga]]*Table3[[#This Row],[Quantity]]</f>
        <v>1440000</v>
      </c>
      <c r="T4258">
        <v>0.2</v>
      </c>
      <c r="U4258" s="8">
        <f>Table3[[#This Row],[Discount]]*Table3[[#This Row],[Revenue]]</f>
        <v>288000</v>
      </c>
      <c r="V4258" s="8">
        <f>Table3[[#This Row],[Revenue]]-Table3[[#This Row],[Total Discount]]</f>
        <v>1152000</v>
      </c>
    </row>
    <row r="4259" spans="1:22" x14ac:dyDescent="0.35">
      <c r="A4259">
        <v>4255</v>
      </c>
      <c r="B4259" t="s">
        <v>8448</v>
      </c>
      <c r="C4259" s="5">
        <v>43052</v>
      </c>
      <c r="D4259" s="6">
        <v>2017</v>
      </c>
      <c r="E4259" s="5" t="s">
        <v>23</v>
      </c>
      <c r="F4259" s="7">
        <v>13</v>
      </c>
      <c r="G4259" t="s">
        <v>51</v>
      </c>
      <c r="H4259" t="s">
        <v>25</v>
      </c>
      <c r="I4259" t="s">
        <v>463</v>
      </c>
      <c r="J4259" t="s">
        <v>27</v>
      </c>
      <c r="K4259" t="s">
        <v>283</v>
      </c>
      <c r="L4259">
        <v>35601</v>
      </c>
      <c r="M4259" t="s">
        <v>1617</v>
      </c>
      <c r="N4259" t="s">
        <v>135</v>
      </c>
      <c r="O4259" t="s">
        <v>162</v>
      </c>
      <c r="P4259" t="s">
        <v>1618</v>
      </c>
      <c r="Q4259" s="8">
        <v>150000</v>
      </c>
      <c r="R4259">
        <v>8</v>
      </c>
      <c r="S4259" s="8">
        <f>Table3[[#This Row],[Harga]]*Table3[[#This Row],[Quantity]]</f>
        <v>1200000</v>
      </c>
      <c r="T4259">
        <v>0</v>
      </c>
      <c r="U4259" s="8">
        <f>Table3[[#This Row],[Discount]]*Table3[[#This Row],[Revenue]]</f>
        <v>0</v>
      </c>
      <c r="V4259" s="8">
        <f>Table3[[#This Row],[Revenue]]-Table3[[#This Row],[Total Discount]]</f>
        <v>1200000</v>
      </c>
    </row>
    <row r="4260" spans="1:22" x14ac:dyDescent="0.35">
      <c r="A4260">
        <v>4256</v>
      </c>
      <c r="B4260" t="s">
        <v>8449</v>
      </c>
      <c r="C4260" s="5">
        <v>42713</v>
      </c>
      <c r="D4260" s="6">
        <v>2016</v>
      </c>
      <c r="E4260" s="5" t="s">
        <v>66</v>
      </c>
      <c r="F4260" s="7">
        <v>9</v>
      </c>
      <c r="G4260" t="s">
        <v>51</v>
      </c>
      <c r="H4260" t="s">
        <v>25</v>
      </c>
      <c r="I4260" t="s">
        <v>2010</v>
      </c>
      <c r="J4260" t="s">
        <v>27</v>
      </c>
      <c r="K4260" t="s">
        <v>89</v>
      </c>
      <c r="L4260">
        <v>22153</v>
      </c>
      <c r="M4260" t="s">
        <v>6496</v>
      </c>
      <c r="N4260" t="s">
        <v>30</v>
      </c>
      <c r="O4260" t="s">
        <v>48</v>
      </c>
      <c r="P4260" t="s">
        <v>6497</v>
      </c>
      <c r="Q4260" s="8">
        <v>816000</v>
      </c>
      <c r="R4260">
        <v>7</v>
      </c>
      <c r="S4260" s="8">
        <f>Table3[[#This Row],[Harga]]*Table3[[#This Row],[Quantity]]</f>
        <v>5712000</v>
      </c>
      <c r="T4260">
        <v>0</v>
      </c>
      <c r="U4260" s="8">
        <f>Table3[[#This Row],[Discount]]*Table3[[#This Row],[Revenue]]</f>
        <v>0</v>
      </c>
      <c r="V4260" s="8">
        <f>Table3[[#This Row],[Revenue]]-Table3[[#This Row],[Total Discount]]</f>
        <v>5712000</v>
      </c>
    </row>
    <row r="4261" spans="1:22" x14ac:dyDescent="0.35">
      <c r="A4261">
        <v>4257</v>
      </c>
      <c r="B4261" t="s">
        <v>8450</v>
      </c>
      <c r="C4261" s="5">
        <v>42085</v>
      </c>
      <c r="D4261" s="6">
        <v>2015</v>
      </c>
      <c r="E4261" s="5" t="s">
        <v>159</v>
      </c>
      <c r="F4261" s="7">
        <v>22</v>
      </c>
      <c r="G4261" t="s">
        <v>35</v>
      </c>
      <c r="H4261" t="s">
        <v>25</v>
      </c>
      <c r="I4261" t="s">
        <v>1381</v>
      </c>
      <c r="J4261" t="s">
        <v>27</v>
      </c>
      <c r="K4261" t="s">
        <v>188</v>
      </c>
      <c r="L4261">
        <v>33317</v>
      </c>
      <c r="M4261" t="s">
        <v>5098</v>
      </c>
      <c r="N4261" t="s">
        <v>135</v>
      </c>
      <c r="O4261" t="s">
        <v>162</v>
      </c>
      <c r="P4261" t="s">
        <v>5099</v>
      </c>
      <c r="Q4261" s="8">
        <v>128000</v>
      </c>
      <c r="R4261">
        <v>7</v>
      </c>
      <c r="S4261" s="8">
        <f>Table3[[#This Row],[Harga]]*Table3[[#This Row],[Quantity]]</f>
        <v>896000</v>
      </c>
      <c r="T4261">
        <v>0.2</v>
      </c>
      <c r="U4261" s="8">
        <f>Table3[[#This Row],[Discount]]*Table3[[#This Row],[Revenue]]</f>
        <v>179200</v>
      </c>
      <c r="V4261" s="8">
        <f>Table3[[#This Row],[Revenue]]-Table3[[#This Row],[Total Discount]]</f>
        <v>716800</v>
      </c>
    </row>
    <row r="4262" spans="1:22" x14ac:dyDescent="0.35">
      <c r="A4262">
        <v>4258</v>
      </c>
      <c r="B4262" t="s">
        <v>8451</v>
      </c>
      <c r="C4262" s="5">
        <v>42727</v>
      </c>
      <c r="D4262" s="6">
        <v>2016</v>
      </c>
      <c r="E4262" s="5" t="s">
        <v>66</v>
      </c>
      <c r="F4262" s="7">
        <v>23</v>
      </c>
      <c r="G4262" t="s">
        <v>51</v>
      </c>
      <c r="H4262" t="s">
        <v>25</v>
      </c>
      <c r="I4262" t="s">
        <v>753</v>
      </c>
      <c r="J4262" t="s">
        <v>37</v>
      </c>
      <c r="K4262" t="s">
        <v>76</v>
      </c>
      <c r="L4262">
        <v>77041</v>
      </c>
      <c r="M4262" t="s">
        <v>2042</v>
      </c>
      <c r="N4262" t="s">
        <v>135</v>
      </c>
      <c r="O4262" t="s">
        <v>136</v>
      </c>
      <c r="P4262" t="s">
        <v>2043</v>
      </c>
      <c r="Q4262" s="8">
        <v>1323000</v>
      </c>
      <c r="R4262">
        <v>3</v>
      </c>
      <c r="S4262" s="8">
        <f>Table3[[#This Row],[Harga]]*Table3[[#This Row],[Quantity]]</f>
        <v>3969000</v>
      </c>
      <c r="T4262">
        <v>0.2</v>
      </c>
      <c r="U4262" s="8">
        <f>Table3[[#This Row],[Discount]]*Table3[[#This Row],[Revenue]]</f>
        <v>793800</v>
      </c>
      <c r="V4262" s="8">
        <f>Table3[[#This Row],[Revenue]]-Table3[[#This Row],[Total Discount]]</f>
        <v>3175200</v>
      </c>
    </row>
    <row r="4263" spans="1:22" x14ac:dyDescent="0.35">
      <c r="A4263">
        <v>4259</v>
      </c>
      <c r="B4263" t="s">
        <v>8452</v>
      </c>
      <c r="C4263" s="5">
        <v>42462</v>
      </c>
      <c r="D4263" s="6">
        <v>2016</v>
      </c>
      <c r="E4263" s="5" t="s">
        <v>58</v>
      </c>
      <c r="F4263" s="7">
        <v>2</v>
      </c>
      <c r="G4263" t="s">
        <v>67</v>
      </c>
      <c r="H4263" t="s">
        <v>25</v>
      </c>
      <c r="I4263" t="s">
        <v>1185</v>
      </c>
      <c r="J4263" t="s">
        <v>37</v>
      </c>
      <c r="K4263" t="s">
        <v>545</v>
      </c>
      <c r="L4263">
        <v>53209</v>
      </c>
      <c r="M4263" t="s">
        <v>2427</v>
      </c>
      <c r="N4263" t="s">
        <v>30</v>
      </c>
      <c r="O4263" t="s">
        <v>108</v>
      </c>
      <c r="P4263" t="s">
        <v>2428</v>
      </c>
      <c r="Q4263" s="8">
        <v>873000</v>
      </c>
      <c r="R4263">
        <v>5</v>
      </c>
      <c r="S4263" s="8">
        <f>Table3[[#This Row],[Harga]]*Table3[[#This Row],[Quantity]]</f>
        <v>4365000</v>
      </c>
      <c r="T4263">
        <v>0</v>
      </c>
      <c r="U4263" s="8">
        <f>Table3[[#This Row],[Discount]]*Table3[[#This Row],[Revenue]]</f>
        <v>0</v>
      </c>
      <c r="V4263" s="8">
        <f>Table3[[#This Row],[Revenue]]-Table3[[#This Row],[Total Discount]]</f>
        <v>4365000</v>
      </c>
    </row>
    <row r="4264" spans="1:22" x14ac:dyDescent="0.35">
      <c r="A4264">
        <v>4260</v>
      </c>
      <c r="B4264" t="s">
        <v>8453</v>
      </c>
      <c r="C4264" s="5">
        <v>42855</v>
      </c>
      <c r="D4264" s="6">
        <v>2017</v>
      </c>
      <c r="E4264" s="5" t="s">
        <v>58</v>
      </c>
      <c r="F4264" s="7">
        <v>30</v>
      </c>
      <c r="G4264" t="s">
        <v>51</v>
      </c>
      <c r="H4264" t="s">
        <v>25</v>
      </c>
      <c r="I4264" t="s">
        <v>2107</v>
      </c>
      <c r="J4264" t="s">
        <v>75</v>
      </c>
      <c r="K4264" t="s">
        <v>519</v>
      </c>
      <c r="L4264">
        <v>32771</v>
      </c>
      <c r="M4264" t="s">
        <v>2324</v>
      </c>
      <c r="N4264" t="s">
        <v>40</v>
      </c>
      <c r="O4264" t="s">
        <v>71</v>
      </c>
      <c r="P4264" t="s">
        <v>2325</v>
      </c>
      <c r="Q4264" s="8">
        <v>18000</v>
      </c>
      <c r="R4264">
        <v>3</v>
      </c>
      <c r="S4264" s="8">
        <f>Table3[[#This Row],[Harga]]*Table3[[#This Row],[Quantity]]</f>
        <v>54000</v>
      </c>
      <c r="T4264">
        <v>0.7</v>
      </c>
      <c r="U4264" s="8">
        <f>Table3[[#This Row],[Discount]]*Table3[[#This Row],[Revenue]]</f>
        <v>37800</v>
      </c>
      <c r="V4264" s="8">
        <f>Table3[[#This Row],[Revenue]]-Table3[[#This Row],[Total Discount]]</f>
        <v>16200</v>
      </c>
    </row>
    <row r="4265" spans="1:22" x14ac:dyDescent="0.35">
      <c r="A4265">
        <v>4261</v>
      </c>
      <c r="B4265" t="s">
        <v>8454</v>
      </c>
      <c r="C4265" s="5">
        <v>42691</v>
      </c>
      <c r="D4265" s="6">
        <v>2016</v>
      </c>
      <c r="E4265" s="5" t="s">
        <v>23</v>
      </c>
      <c r="F4265" s="7">
        <v>17</v>
      </c>
      <c r="G4265" t="s">
        <v>24</v>
      </c>
      <c r="H4265" t="s">
        <v>25</v>
      </c>
      <c r="I4265" t="s">
        <v>6482</v>
      </c>
      <c r="J4265" t="s">
        <v>27</v>
      </c>
      <c r="K4265" t="s">
        <v>253</v>
      </c>
      <c r="L4265">
        <v>75056</v>
      </c>
      <c r="M4265" t="s">
        <v>4365</v>
      </c>
      <c r="N4265" t="s">
        <v>135</v>
      </c>
      <c r="O4265" t="s">
        <v>136</v>
      </c>
      <c r="P4265" t="s">
        <v>4366</v>
      </c>
      <c r="Q4265" s="8">
        <v>84000</v>
      </c>
      <c r="R4265">
        <v>3</v>
      </c>
      <c r="S4265" s="8">
        <f>Table3[[#This Row],[Harga]]*Table3[[#This Row],[Quantity]]</f>
        <v>252000</v>
      </c>
      <c r="T4265">
        <v>0.2</v>
      </c>
      <c r="U4265" s="8">
        <f>Table3[[#This Row],[Discount]]*Table3[[#This Row],[Revenue]]</f>
        <v>50400</v>
      </c>
      <c r="V4265" s="8">
        <f>Table3[[#This Row],[Revenue]]-Table3[[#This Row],[Total Discount]]</f>
        <v>201600</v>
      </c>
    </row>
    <row r="4266" spans="1:22" x14ac:dyDescent="0.35">
      <c r="A4266">
        <v>4262</v>
      </c>
      <c r="B4266" t="s">
        <v>8455</v>
      </c>
      <c r="C4266" s="5">
        <v>42684</v>
      </c>
      <c r="D4266" s="6">
        <v>2016</v>
      </c>
      <c r="E4266" s="5" t="s">
        <v>23</v>
      </c>
      <c r="F4266" s="7">
        <v>10</v>
      </c>
      <c r="G4266" t="s">
        <v>35</v>
      </c>
      <c r="H4266" t="s">
        <v>139</v>
      </c>
      <c r="I4266" t="s">
        <v>1315</v>
      </c>
      <c r="J4266" t="s">
        <v>27</v>
      </c>
      <c r="K4266" t="s">
        <v>329</v>
      </c>
      <c r="L4266">
        <v>45373</v>
      </c>
      <c r="M4266" t="s">
        <v>3468</v>
      </c>
      <c r="N4266" t="s">
        <v>40</v>
      </c>
      <c r="O4266" t="s">
        <v>63</v>
      </c>
      <c r="P4266" t="s">
        <v>3469</v>
      </c>
      <c r="Q4266" s="8">
        <v>7000</v>
      </c>
      <c r="R4266">
        <v>6</v>
      </c>
      <c r="S4266" s="8">
        <f>Table3[[#This Row],[Harga]]*Table3[[#This Row],[Quantity]]</f>
        <v>42000</v>
      </c>
      <c r="T4266">
        <v>0.2</v>
      </c>
      <c r="U4266" s="8">
        <f>Table3[[#This Row],[Discount]]*Table3[[#This Row],[Revenue]]</f>
        <v>8400</v>
      </c>
      <c r="V4266" s="8">
        <f>Table3[[#This Row],[Revenue]]-Table3[[#This Row],[Total Discount]]</f>
        <v>33600</v>
      </c>
    </row>
    <row r="4267" spans="1:22" x14ac:dyDescent="0.35">
      <c r="A4267">
        <v>4263</v>
      </c>
      <c r="B4267" t="s">
        <v>8456</v>
      </c>
      <c r="C4267" s="5">
        <v>42710</v>
      </c>
      <c r="D4267" s="6">
        <v>2016</v>
      </c>
      <c r="E4267" s="5" t="s">
        <v>66</v>
      </c>
      <c r="F4267" s="7">
        <v>6</v>
      </c>
      <c r="G4267" t="s">
        <v>67</v>
      </c>
      <c r="H4267" t="s">
        <v>25</v>
      </c>
      <c r="I4267" t="s">
        <v>1538</v>
      </c>
      <c r="J4267" t="s">
        <v>37</v>
      </c>
      <c r="K4267" t="s">
        <v>38</v>
      </c>
      <c r="L4267">
        <v>11550</v>
      </c>
      <c r="M4267" t="s">
        <v>5042</v>
      </c>
      <c r="N4267" t="s">
        <v>40</v>
      </c>
      <c r="O4267" t="s">
        <v>71</v>
      </c>
      <c r="P4267" t="s">
        <v>5043</v>
      </c>
      <c r="Q4267" s="8">
        <v>692000</v>
      </c>
      <c r="R4267">
        <v>7</v>
      </c>
      <c r="S4267" s="8">
        <f>Table3[[#This Row],[Harga]]*Table3[[#This Row],[Quantity]]</f>
        <v>4844000</v>
      </c>
      <c r="T4267">
        <v>0.2</v>
      </c>
      <c r="U4267" s="8">
        <f>Table3[[#This Row],[Discount]]*Table3[[#This Row],[Revenue]]</f>
        <v>968800</v>
      </c>
      <c r="V4267" s="8">
        <f>Table3[[#This Row],[Revenue]]-Table3[[#This Row],[Total Discount]]</f>
        <v>3875200</v>
      </c>
    </row>
    <row r="4268" spans="1:22" x14ac:dyDescent="0.35">
      <c r="A4268">
        <v>4264</v>
      </c>
      <c r="B4268" t="s">
        <v>8457</v>
      </c>
      <c r="C4268" s="5">
        <v>42463</v>
      </c>
      <c r="D4268" s="6">
        <v>2016</v>
      </c>
      <c r="E4268" s="5" t="s">
        <v>58</v>
      </c>
      <c r="F4268" s="7">
        <v>3</v>
      </c>
      <c r="G4268" t="s">
        <v>67</v>
      </c>
      <c r="H4268" t="s">
        <v>25</v>
      </c>
      <c r="I4268" t="s">
        <v>1221</v>
      </c>
      <c r="J4268" t="s">
        <v>75</v>
      </c>
      <c r="K4268" t="s">
        <v>545</v>
      </c>
      <c r="L4268">
        <v>75081</v>
      </c>
      <c r="M4268" t="s">
        <v>4087</v>
      </c>
      <c r="N4268" t="s">
        <v>40</v>
      </c>
      <c r="O4268" t="s">
        <v>63</v>
      </c>
      <c r="P4268" t="s">
        <v>4088</v>
      </c>
      <c r="Q4268" s="8">
        <v>13000</v>
      </c>
      <c r="R4268">
        <v>3</v>
      </c>
      <c r="S4268" s="8">
        <f>Table3[[#This Row],[Harga]]*Table3[[#This Row],[Quantity]]</f>
        <v>39000</v>
      </c>
      <c r="T4268">
        <v>0.2</v>
      </c>
      <c r="U4268" s="8">
        <f>Table3[[#This Row],[Discount]]*Table3[[#This Row],[Revenue]]</f>
        <v>7800</v>
      </c>
      <c r="V4268" s="8">
        <f>Table3[[#This Row],[Revenue]]-Table3[[#This Row],[Total Discount]]</f>
        <v>31200</v>
      </c>
    </row>
    <row r="4269" spans="1:22" x14ac:dyDescent="0.35">
      <c r="A4269">
        <v>4265</v>
      </c>
      <c r="B4269" t="s">
        <v>8458</v>
      </c>
      <c r="C4269" s="5">
        <v>41971</v>
      </c>
      <c r="D4269" s="6">
        <v>2014</v>
      </c>
      <c r="E4269" s="5" t="s">
        <v>23</v>
      </c>
      <c r="F4269" s="7">
        <v>28</v>
      </c>
      <c r="G4269" t="s">
        <v>51</v>
      </c>
      <c r="H4269" t="s">
        <v>25</v>
      </c>
      <c r="I4269" t="s">
        <v>2897</v>
      </c>
      <c r="J4269" t="s">
        <v>27</v>
      </c>
      <c r="K4269" t="s">
        <v>369</v>
      </c>
      <c r="L4269">
        <v>77041</v>
      </c>
      <c r="M4269" t="s">
        <v>8459</v>
      </c>
      <c r="N4269" t="s">
        <v>135</v>
      </c>
      <c r="O4269" t="s">
        <v>567</v>
      </c>
      <c r="P4269" t="s">
        <v>8460</v>
      </c>
      <c r="Q4269" s="8">
        <v>999000</v>
      </c>
      <c r="R4269">
        <v>5</v>
      </c>
      <c r="S4269" s="8">
        <f>Table3[[#This Row],[Harga]]*Table3[[#This Row],[Quantity]]</f>
        <v>4995000</v>
      </c>
      <c r="T4269">
        <v>0.4</v>
      </c>
      <c r="U4269" s="8">
        <f>Table3[[#This Row],[Discount]]*Table3[[#This Row],[Revenue]]</f>
        <v>1998000</v>
      </c>
      <c r="V4269" s="8">
        <f>Table3[[#This Row],[Revenue]]-Table3[[#This Row],[Total Discount]]</f>
        <v>2997000</v>
      </c>
    </row>
    <row r="4270" spans="1:22" x14ac:dyDescent="0.35">
      <c r="A4270">
        <v>4266</v>
      </c>
      <c r="B4270" t="s">
        <v>8461</v>
      </c>
      <c r="C4270" s="5">
        <v>42297</v>
      </c>
      <c r="D4270" s="6">
        <v>2015</v>
      </c>
      <c r="E4270" s="5" t="s">
        <v>44</v>
      </c>
      <c r="F4270" s="7">
        <v>20</v>
      </c>
      <c r="G4270" t="s">
        <v>35</v>
      </c>
      <c r="H4270" t="s">
        <v>25</v>
      </c>
      <c r="I4270" t="s">
        <v>2455</v>
      </c>
      <c r="J4270" t="s">
        <v>27</v>
      </c>
      <c r="K4270" t="s">
        <v>133</v>
      </c>
      <c r="L4270">
        <v>10035</v>
      </c>
      <c r="M4270" t="s">
        <v>128</v>
      </c>
      <c r="N4270" t="s">
        <v>40</v>
      </c>
      <c r="O4270" t="s">
        <v>63</v>
      </c>
      <c r="P4270" t="s">
        <v>129</v>
      </c>
      <c r="Q4270" s="8">
        <v>30000</v>
      </c>
      <c r="R4270">
        <v>2</v>
      </c>
      <c r="S4270" s="8">
        <f>Table3[[#This Row],[Harga]]*Table3[[#This Row],[Quantity]]</f>
        <v>60000</v>
      </c>
      <c r="T4270">
        <v>0</v>
      </c>
      <c r="U4270" s="8">
        <f>Table3[[#This Row],[Discount]]*Table3[[#This Row],[Revenue]]</f>
        <v>0</v>
      </c>
      <c r="V4270" s="8">
        <f>Table3[[#This Row],[Revenue]]-Table3[[#This Row],[Total Discount]]</f>
        <v>60000</v>
      </c>
    </row>
    <row r="4271" spans="1:22" x14ac:dyDescent="0.35">
      <c r="A4271">
        <v>4267</v>
      </c>
      <c r="B4271" t="s">
        <v>8462</v>
      </c>
      <c r="C4271" s="5">
        <v>41901</v>
      </c>
      <c r="D4271" s="6">
        <v>2014</v>
      </c>
      <c r="E4271" s="5" t="s">
        <v>111</v>
      </c>
      <c r="F4271" s="7">
        <v>19</v>
      </c>
      <c r="G4271" t="s">
        <v>24</v>
      </c>
      <c r="H4271" t="s">
        <v>139</v>
      </c>
      <c r="I4271" t="s">
        <v>431</v>
      </c>
      <c r="J4271" t="s">
        <v>75</v>
      </c>
      <c r="K4271" t="s">
        <v>651</v>
      </c>
      <c r="L4271">
        <v>94110</v>
      </c>
      <c r="M4271" t="s">
        <v>3598</v>
      </c>
      <c r="N4271" t="s">
        <v>40</v>
      </c>
      <c r="O4271" t="s">
        <v>180</v>
      </c>
      <c r="P4271" t="s">
        <v>3599</v>
      </c>
      <c r="Q4271" s="8">
        <v>6000</v>
      </c>
      <c r="R4271">
        <v>3</v>
      </c>
      <c r="S4271" s="8">
        <f>Table3[[#This Row],[Harga]]*Table3[[#This Row],[Quantity]]</f>
        <v>18000</v>
      </c>
      <c r="T4271">
        <v>0</v>
      </c>
      <c r="U4271" s="8">
        <f>Table3[[#This Row],[Discount]]*Table3[[#This Row],[Revenue]]</f>
        <v>0</v>
      </c>
      <c r="V4271" s="8">
        <f>Table3[[#This Row],[Revenue]]-Table3[[#This Row],[Total Discount]]</f>
        <v>18000</v>
      </c>
    </row>
    <row r="4272" spans="1:22" x14ac:dyDescent="0.35">
      <c r="A4272">
        <v>4268</v>
      </c>
      <c r="B4272" t="s">
        <v>8463</v>
      </c>
      <c r="C4272" s="5">
        <v>42974</v>
      </c>
      <c r="D4272" s="6">
        <v>2017</v>
      </c>
      <c r="E4272" s="5" t="s">
        <v>93</v>
      </c>
      <c r="F4272" s="7">
        <v>27</v>
      </c>
      <c r="G4272" t="s">
        <v>51</v>
      </c>
      <c r="H4272" t="s">
        <v>25</v>
      </c>
      <c r="I4272" t="s">
        <v>2369</v>
      </c>
      <c r="J4272" t="s">
        <v>27</v>
      </c>
      <c r="K4272" t="s">
        <v>166</v>
      </c>
      <c r="L4272">
        <v>34952</v>
      </c>
      <c r="M4272" t="s">
        <v>1259</v>
      </c>
      <c r="N4272" t="s">
        <v>40</v>
      </c>
      <c r="O4272" t="s">
        <v>78</v>
      </c>
      <c r="P4272" t="s">
        <v>1260</v>
      </c>
      <c r="Q4272" s="8">
        <v>3000</v>
      </c>
      <c r="R4272">
        <v>4</v>
      </c>
      <c r="S4272" s="8">
        <f>Table3[[#This Row],[Harga]]*Table3[[#This Row],[Quantity]]</f>
        <v>12000</v>
      </c>
      <c r="T4272">
        <v>0.2</v>
      </c>
      <c r="U4272" s="8">
        <f>Table3[[#This Row],[Discount]]*Table3[[#This Row],[Revenue]]</f>
        <v>2400</v>
      </c>
      <c r="V4272" s="8">
        <f>Table3[[#This Row],[Revenue]]-Table3[[#This Row],[Total Discount]]</f>
        <v>9600</v>
      </c>
    </row>
    <row r="4273" spans="1:22" x14ac:dyDescent="0.35">
      <c r="A4273">
        <v>4269</v>
      </c>
      <c r="B4273" t="s">
        <v>8464</v>
      </c>
      <c r="C4273" s="5">
        <v>42919</v>
      </c>
      <c r="D4273" s="6">
        <v>2017</v>
      </c>
      <c r="E4273" s="5" t="s">
        <v>104</v>
      </c>
      <c r="F4273" s="7">
        <v>3</v>
      </c>
      <c r="G4273" t="s">
        <v>51</v>
      </c>
      <c r="H4273" t="s">
        <v>139</v>
      </c>
      <c r="I4273" t="s">
        <v>4606</v>
      </c>
      <c r="J4273" t="s">
        <v>27</v>
      </c>
      <c r="K4273" t="s">
        <v>133</v>
      </c>
      <c r="L4273">
        <v>3301</v>
      </c>
      <c r="M4273" t="s">
        <v>1724</v>
      </c>
      <c r="N4273" t="s">
        <v>30</v>
      </c>
      <c r="O4273" t="s">
        <v>55</v>
      </c>
      <c r="P4273" t="s">
        <v>1725</v>
      </c>
      <c r="Q4273" s="8">
        <v>205000</v>
      </c>
      <c r="R4273">
        <v>1</v>
      </c>
      <c r="S4273" s="8">
        <f>Table3[[#This Row],[Harga]]*Table3[[#This Row],[Quantity]]</f>
        <v>205000</v>
      </c>
      <c r="T4273">
        <v>0</v>
      </c>
      <c r="U4273" s="8">
        <f>Table3[[#This Row],[Discount]]*Table3[[#This Row],[Revenue]]</f>
        <v>0</v>
      </c>
      <c r="V4273" s="8">
        <f>Table3[[#This Row],[Revenue]]-Table3[[#This Row],[Total Discount]]</f>
        <v>205000</v>
      </c>
    </row>
    <row r="4274" spans="1:22" x14ac:dyDescent="0.35">
      <c r="A4274">
        <v>4270</v>
      </c>
      <c r="B4274" t="s">
        <v>8465</v>
      </c>
      <c r="C4274" s="5">
        <v>43091</v>
      </c>
      <c r="D4274" s="6">
        <v>2017</v>
      </c>
      <c r="E4274" s="5" t="s">
        <v>66</v>
      </c>
      <c r="F4274" s="7">
        <v>22</v>
      </c>
      <c r="G4274" t="s">
        <v>24</v>
      </c>
      <c r="H4274" t="s">
        <v>25</v>
      </c>
      <c r="I4274" t="s">
        <v>2588</v>
      </c>
      <c r="J4274" t="s">
        <v>27</v>
      </c>
      <c r="K4274" t="s">
        <v>69</v>
      </c>
      <c r="L4274">
        <v>55901</v>
      </c>
      <c r="M4274" t="s">
        <v>742</v>
      </c>
      <c r="N4274" t="s">
        <v>30</v>
      </c>
      <c r="O4274" t="s">
        <v>48</v>
      </c>
      <c r="P4274" t="s">
        <v>743</v>
      </c>
      <c r="Q4274" s="8">
        <v>1489000</v>
      </c>
      <c r="R4274">
        <v>2</v>
      </c>
      <c r="S4274" s="8">
        <f>Table3[[#This Row],[Harga]]*Table3[[#This Row],[Quantity]]</f>
        <v>2978000</v>
      </c>
      <c r="T4274">
        <v>0</v>
      </c>
      <c r="U4274" s="8">
        <f>Table3[[#This Row],[Discount]]*Table3[[#This Row],[Revenue]]</f>
        <v>0</v>
      </c>
      <c r="V4274" s="8">
        <f>Table3[[#This Row],[Revenue]]-Table3[[#This Row],[Total Discount]]</f>
        <v>2978000</v>
      </c>
    </row>
    <row r="4275" spans="1:22" x14ac:dyDescent="0.35">
      <c r="A4275">
        <v>4271</v>
      </c>
      <c r="B4275" t="s">
        <v>8466</v>
      </c>
      <c r="C4275" s="5">
        <v>42731</v>
      </c>
      <c r="D4275" s="6">
        <v>2016</v>
      </c>
      <c r="E4275" s="5" t="s">
        <v>66</v>
      </c>
      <c r="F4275" s="7">
        <v>27</v>
      </c>
      <c r="G4275" t="s">
        <v>51</v>
      </c>
      <c r="H4275" t="s">
        <v>25</v>
      </c>
      <c r="I4275" t="s">
        <v>2831</v>
      </c>
      <c r="J4275" t="s">
        <v>27</v>
      </c>
      <c r="K4275" t="s">
        <v>82</v>
      </c>
      <c r="L4275">
        <v>40214</v>
      </c>
      <c r="M4275" t="s">
        <v>7266</v>
      </c>
      <c r="N4275" t="s">
        <v>40</v>
      </c>
      <c r="O4275" t="s">
        <v>41</v>
      </c>
      <c r="P4275" t="s">
        <v>7267</v>
      </c>
      <c r="Q4275" s="8">
        <v>8000</v>
      </c>
      <c r="R4275">
        <v>1</v>
      </c>
      <c r="S4275" s="8">
        <f>Table3[[#This Row],[Harga]]*Table3[[#This Row],[Quantity]]</f>
        <v>8000</v>
      </c>
      <c r="T4275">
        <v>0</v>
      </c>
      <c r="U4275" s="8">
        <f>Table3[[#This Row],[Discount]]*Table3[[#This Row],[Revenue]]</f>
        <v>0</v>
      </c>
      <c r="V4275" s="8">
        <f>Table3[[#This Row],[Revenue]]-Table3[[#This Row],[Total Discount]]</f>
        <v>8000</v>
      </c>
    </row>
    <row r="4276" spans="1:22" x14ac:dyDescent="0.35">
      <c r="A4276">
        <v>4272</v>
      </c>
      <c r="B4276" t="s">
        <v>8467</v>
      </c>
      <c r="C4276" s="5">
        <v>41779</v>
      </c>
      <c r="D4276" s="6">
        <v>2014</v>
      </c>
      <c r="E4276" s="5" t="s">
        <v>87</v>
      </c>
      <c r="F4276" s="7">
        <v>20</v>
      </c>
      <c r="G4276" t="s">
        <v>24</v>
      </c>
      <c r="H4276" t="s">
        <v>139</v>
      </c>
      <c r="I4276" t="s">
        <v>3186</v>
      </c>
      <c r="J4276" t="s">
        <v>37</v>
      </c>
      <c r="K4276" t="s">
        <v>193</v>
      </c>
      <c r="L4276">
        <v>78666</v>
      </c>
      <c r="M4276" t="s">
        <v>7005</v>
      </c>
      <c r="N4276" t="s">
        <v>30</v>
      </c>
      <c r="O4276" t="s">
        <v>55</v>
      </c>
      <c r="P4276" t="s">
        <v>7006</v>
      </c>
      <c r="Q4276" s="8">
        <v>26000</v>
      </c>
      <c r="R4276">
        <v>3</v>
      </c>
      <c r="S4276" s="8">
        <f>Table3[[#This Row],[Harga]]*Table3[[#This Row],[Quantity]]</f>
        <v>78000</v>
      </c>
      <c r="T4276">
        <v>0.6</v>
      </c>
      <c r="U4276" s="8">
        <f>Table3[[#This Row],[Discount]]*Table3[[#This Row],[Revenue]]</f>
        <v>46800</v>
      </c>
      <c r="V4276" s="8">
        <f>Table3[[#This Row],[Revenue]]-Table3[[#This Row],[Total Discount]]</f>
        <v>31200</v>
      </c>
    </row>
    <row r="4277" spans="1:22" x14ac:dyDescent="0.35">
      <c r="A4277">
        <v>4273</v>
      </c>
      <c r="B4277" t="s">
        <v>8468</v>
      </c>
      <c r="C4277" s="5">
        <v>41674</v>
      </c>
      <c r="D4277" s="6">
        <v>2014</v>
      </c>
      <c r="E4277" s="5" t="s">
        <v>344</v>
      </c>
      <c r="F4277" s="7">
        <v>4</v>
      </c>
      <c r="G4277" t="s">
        <v>67</v>
      </c>
      <c r="H4277" t="s">
        <v>25</v>
      </c>
      <c r="I4277" t="s">
        <v>6906</v>
      </c>
      <c r="J4277" t="s">
        <v>37</v>
      </c>
      <c r="K4277" t="s">
        <v>82</v>
      </c>
      <c r="L4277">
        <v>92025</v>
      </c>
      <c r="M4277" t="s">
        <v>2775</v>
      </c>
      <c r="N4277" t="s">
        <v>40</v>
      </c>
      <c r="O4277" t="s">
        <v>71</v>
      </c>
      <c r="P4277" t="s">
        <v>2776</v>
      </c>
      <c r="Q4277" s="8">
        <v>10000</v>
      </c>
      <c r="R4277">
        <v>2</v>
      </c>
      <c r="S4277" s="8">
        <f>Table3[[#This Row],[Harga]]*Table3[[#This Row],[Quantity]]</f>
        <v>20000</v>
      </c>
      <c r="T4277">
        <v>0.2</v>
      </c>
      <c r="U4277" s="8">
        <f>Table3[[#This Row],[Discount]]*Table3[[#This Row],[Revenue]]</f>
        <v>4000</v>
      </c>
      <c r="V4277" s="8">
        <f>Table3[[#This Row],[Revenue]]-Table3[[#This Row],[Total Discount]]</f>
        <v>16000</v>
      </c>
    </row>
    <row r="4278" spans="1:22" x14ac:dyDescent="0.35">
      <c r="A4278">
        <v>4274</v>
      </c>
      <c r="B4278" t="s">
        <v>8469</v>
      </c>
      <c r="C4278" s="5">
        <v>43078</v>
      </c>
      <c r="D4278" s="6">
        <v>2017</v>
      </c>
      <c r="E4278" s="5" t="s">
        <v>66</v>
      </c>
      <c r="F4278" s="7">
        <v>9</v>
      </c>
      <c r="G4278" t="s">
        <v>51</v>
      </c>
      <c r="H4278" t="s">
        <v>25</v>
      </c>
      <c r="I4278" t="s">
        <v>5489</v>
      </c>
      <c r="J4278" t="s">
        <v>27</v>
      </c>
      <c r="K4278" t="s">
        <v>248</v>
      </c>
      <c r="L4278">
        <v>19134</v>
      </c>
      <c r="M4278" t="s">
        <v>3922</v>
      </c>
      <c r="N4278" t="s">
        <v>40</v>
      </c>
      <c r="O4278" t="s">
        <v>71</v>
      </c>
      <c r="P4278" t="s">
        <v>3923</v>
      </c>
      <c r="Q4278" s="8">
        <v>12000</v>
      </c>
      <c r="R4278">
        <v>7</v>
      </c>
      <c r="S4278" s="8">
        <f>Table3[[#This Row],[Harga]]*Table3[[#This Row],[Quantity]]</f>
        <v>84000</v>
      </c>
      <c r="T4278">
        <v>0.7</v>
      </c>
      <c r="U4278" s="8">
        <f>Table3[[#This Row],[Discount]]*Table3[[#This Row],[Revenue]]</f>
        <v>58799.999999999993</v>
      </c>
      <c r="V4278" s="8">
        <f>Table3[[#This Row],[Revenue]]-Table3[[#This Row],[Total Discount]]</f>
        <v>25200.000000000007</v>
      </c>
    </row>
    <row r="4279" spans="1:22" x14ac:dyDescent="0.35">
      <c r="A4279">
        <v>4275</v>
      </c>
      <c r="B4279" t="s">
        <v>8470</v>
      </c>
      <c r="C4279" s="5">
        <v>42927</v>
      </c>
      <c r="D4279" s="6">
        <v>2017</v>
      </c>
      <c r="E4279" s="5" t="s">
        <v>104</v>
      </c>
      <c r="F4279" s="7">
        <v>11</v>
      </c>
      <c r="G4279" t="s">
        <v>51</v>
      </c>
      <c r="H4279" t="s">
        <v>139</v>
      </c>
      <c r="I4279" t="s">
        <v>1011</v>
      </c>
      <c r="J4279" t="s">
        <v>37</v>
      </c>
      <c r="K4279" t="s">
        <v>274</v>
      </c>
      <c r="L4279">
        <v>90049</v>
      </c>
      <c r="M4279" t="s">
        <v>1205</v>
      </c>
      <c r="N4279" t="s">
        <v>135</v>
      </c>
      <c r="O4279" t="s">
        <v>162</v>
      </c>
      <c r="P4279" t="s">
        <v>4641</v>
      </c>
      <c r="Q4279" s="8">
        <v>133000</v>
      </c>
      <c r="R4279">
        <v>5</v>
      </c>
      <c r="S4279" s="8">
        <f>Table3[[#This Row],[Harga]]*Table3[[#This Row],[Quantity]]</f>
        <v>665000</v>
      </c>
      <c r="T4279">
        <v>0</v>
      </c>
      <c r="U4279" s="8">
        <f>Table3[[#This Row],[Discount]]*Table3[[#This Row],[Revenue]]</f>
        <v>0</v>
      </c>
      <c r="V4279" s="8">
        <f>Table3[[#This Row],[Revenue]]-Table3[[#This Row],[Total Discount]]</f>
        <v>665000</v>
      </c>
    </row>
    <row r="4280" spans="1:22" x14ac:dyDescent="0.35">
      <c r="A4280">
        <v>4276</v>
      </c>
      <c r="B4280" t="s">
        <v>8471</v>
      </c>
      <c r="C4280" s="5">
        <v>42139</v>
      </c>
      <c r="D4280" s="6">
        <v>2015</v>
      </c>
      <c r="E4280" s="5" t="s">
        <v>87</v>
      </c>
      <c r="F4280" s="7">
        <v>15</v>
      </c>
      <c r="G4280" t="s">
        <v>24</v>
      </c>
      <c r="H4280" t="s">
        <v>139</v>
      </c>
      <c r="I4280" t="s">
        <v>4816</v>
      </c>
      <c r="J4280" t="s">
        <v>37</v>
      </c>
      <c r="K4280" t="s">
        <v>420</v>
      </c>
      <c r="L4280">
        <v>19140</v>
      </c>
      <c r="M4280" t="s">
        <v>5534</v>
      </c>
      <c r="N4280" t="s">
        <v>40</v>
      </c>
      <c r="O4280" t="s">
        <v>84</v>
      </c>
      <c r="P4280" t="s">
        <v>5535</v>
      </c>
      <c r="Q4280" s="8">
        <v>26000</v>
      </c>
      <c r="R4280">
        <v>2</v>
      </c>
      <c r="S4280" s="8">
        <f>Table3[[#This Row],[Harga]]*Table3[[#This Row],[Quantity]]</f>
        <v>52000</v>
      </c>
      <c r="T4280">
        <v>0.2</v>
      </c>
      <c r="U4280" s="8">
        <f>Table3[[#This Row],[Discount]]*Table3[[#This Row],[Revenue]]</f>
        <v>10400</v>
      </c>
      <c r="V4280" s="8">
        <f>Table3[[#This Row],[Revenue]]-Table3[[#This Row],[Total Discount]]</f>
        <v>41600</v>
      </c>
    </row>
    <row r="4281" spans="1:22" x14ac:dyDescent="0.35">
      <c r="A4281">
        <v>4277</v>
      </c>
      <c r="B4281" t="s">
        <v>8472</v>
      </c>
      <c r="C4281" s="5">
        <v>42764</v>
      </c>
      <c r="D4281" s="6">
        <v>2017</v>
      </c>
      <c r="E4281" s="5" t="s">
        <v>115</v>
      </c>
      <c r="F4281" s="7">
        <v>29</v>
      </c>
      <c r="G4281" t="s">
        <v>51</v>
      </c>
      <c r="H4281" t="s">
        <v>139</v>
      </c>
      <c r="I4281" t="s">
        <v>2141</v>
      </c>
      <c r="J4281" t="s">
        <v>27</v>
      </c>
      <c r="K4281" t="s">
        <v>236</v>
      </c>
      <c r="L4281">
        <v>19120</v>
      </c>
      <c r="M4281" t="s">
        <v>232</v>
      </c>
      <c r="N4281" t="s">
        <v>40</v>
      </c>
      <c r="O4281" t="s">
        <v>96</v>
      </c>
      <c r="P4281" t="s">
        <v>233</v>
      </c>
      <c r="Q4281" s="8">
        <v>15000</v>
      </c>
      <c r="R4281">
        <v>2</v>
      </c>
      <c r="S4281" s="8">
        <f>Table3[[#This Row],[Harga]]*Table3[[#This Row],[Quantity]]</f>
        <v>30000</v>
      </c>
      <c r="T4281">
        <v>0.2</v>
      </c>
      <c r="U4281" s="8">
        <f>Table3[[#This Row],[Discount]]*Table3[[#This Row],[Revenue]]</f>
        <v>6000</v>
      </c>
      <c r="V4281" s="8">
        <f>Table3[[#This Row],[Revenue]]-Table3[[#This Row],[Total Discount]]</f>
        <v>24000</v>
      </c>
    </row>
    <row r="4282" spans="1:22" x14ac:dyDescent="0.35">
      <c r="A4282">
        <v>4278</v>
      </c>
      <c r="B4282" t="s">
        <v>8473</v>
      </c>
      <c r="C4282" s="5">
        <v>43007</v>
      </c>
      <c r="D4282" s="6">
        <v>2017</v>
      </c>
      <c r="E4282" s="5" t="s">
        <v>111</v>
      </c>
      <c r="F4282" s="7">
        <v>29</v>
      </c>
      <c r="G4282" t="s">
        <v>51</v>
      </c>
      <c r="H4282" t="s">
        <v>25</v>
      </c>
      <c r="I4282" t="s">
        <v>471</v>
      </c>
      <c r="J4282" t="s">
        <v>37</v>
      </c>
      <c r="K4282" t="s">
        <v>61</v>
      </c>
      <c r="L4282">
        <v>11550</v>
      </c>
      <c r="M4282" t="s">
        <v>5898</v>
      </c>
      <c r="N4282" t="s">
        <v>40</v>
      </c>
      <c r="O4282" t="s">
        <v>143</v>
      </c>
      <c r="P4282" t="s">
        <v>5899</v>
      </c>
      <c r="Q4282" s="8">
        <v>6000</v>
      </c>
      <c r="R4282">
        <v>3</v>
      </c>
      <c r="S4282" s="8">
        <f>Table3[[#This Row],[Harga]]*Table3[[#This Row],[Quantity]]</f>
        <v>18000</v>
      </c>
      <c r="T4282">
        <v>0</v>
      </c>
      <c r="U4282" s="8">
        <f>Table3[[#This Row],[Discount]]*Table3[[#This Row],[Revenue]]</f>
        <v>0</v>
      </c>
      <c r="V4282" s="8">
        <f>Table3[[#This Row],[Revenue]]-Table3[[#This Row],[Total Discount]]</f>
        <v>18000</v>
      </c>
    </row>
    <row r="4283" spans="1:22" x14ac:dyDescent="0.35">
      <c r="A4283">
        <v>4279</v>
      </c>
      <c r="B4283" t="s">
        <v>8474</v>
      </c>
      <c r="C4283" s="5">
        <v>42848</v>
      </c>
      <c r="D4283" s="6">
        <v>2017</v>
      </c>
      <c r="E4283" s="5" t="s">
        <v>58</v>
      </c>
      <c r="F4283" s="7">
        <v>23</v>
      </c>
      <c r="G4283" t="s">
        <v>35</v>
      </c>
      <c r="H4283" t="s">
        <v>139</v>
      </c>
      <c r="I4283" t="s">
        <v>45</v>
      </c>
      <c r="J4283" t="s">
        <v>27</v>
      </c>
      <c r="K4283" t="s">
        <v>38</v>
      </c>
      <c r="L4283">
        <v>80634</v>
      </c>
      <c r="M4283" t="s">
        <v>2576</v>
      </c>
      <c r="N4283" t="s">
        <v>40</v>
      </c>
      <c r="O4283" t="s">
        <v>143</v>
      </c>
      <c r="P4283" t="s">
        <v>405</v>
      </c>
      <c r="Q4283" s="8">
        <v>10000</v>
      </c>
      <c r="R4283">
        <v>2</v>
      </c>
      <c r="S4283" s="8">
        <f>Table3[[#This Row],[Harga]]*Table3[[#This Row],[Quantity]]</f>
        <v>20000</v>
      </c>
      <c r="T4283">
        <v>0.2</v>
      </c>
      <c r="U4283" s="8">
        <f>Table3[[#This Row],[Discount]]*Table3[[#This Row],[Revenue]]</f>
        <v>4000</v>
      </c>
      <c r="V4283" s="8">
        <f>Table3[[#This Row],[Revenue]]-Table3[[#This Row],[Total Discount]]</f>
        <v>16000</v>
      </c>
    </row>
    <row r="4284" spans="1:22" x14ac:dyDescent="0.35">
      <c r="A4284">
        <v>4280</v>
      </c>
      <c r="B4284" t="s">
        <v>8475</v>
      </c>
      <c r="C4284" s="5">
        <v>43048</v>
      </c>
      <c r="D4284" s="6">
        <v>2017</v>
      </c>
      <c r="E4284" s="5" t="s">
        <v>23</v>
      </c>
      <c r="F4284" s="7">
        <v>9</v>
      </c>
      <c r="G4284" t="s">
        <v>24</v>
      </c>
      <c r="H4284" t="s">
        <v>139</v>
      </c>
      <c r="I4284" t="s">
        <v>1599</v>
      </c>
      <c r="J4284" t="s">
        <v>75</v>
      </c>
      <c r="K4284" t="s">
        <v>193</v>
      </c>
      <c r="L4284">
        <v>32216</v>
      </c>
      <c r="M4284" t="s">
        <v>5098</v>
      </c>
      <c r="N4284" t="s">
        <v>135</v>
      </c>
      <c r="O4284" t="s">
        <v>162</v>
      </c>
      <c r="P4284" t="s">
        <v>5099</v>
      </c>
      <c r="Q4284" s="8">
        <v>128000</v>
      </c>
      <c r="R4284">
        <v>3</v>
      </c>
      <c r="S4284" s="8">
        <f>Table3[[#This Row],[Harga]]*Table3[[#This Row],[Quantity]]</f>
        <v>384000</v>
      </c>
      <c r="T4284">
        <v>0.2</v>
      </c>
      <c r="U4284" s="8">
        <f>Table3[[#This Row],[Discount]]*Table3[[#This Row],[Revenue]]</f>
        <v>76800</v>
      </c>
      <c r="V4284" s="8">
        <f>Table3[[#This Row],[Revenue]]-Table3[[#This Row],[Total Discount]]</f>
        <v>307200</v>
      </c>
    </row>
    <row r="4285" spans="1:22" x14ac:dyDescent="0.35">
      <c r="A4285">
        <v>4281</v>
      </c>
      <c r="B4285" t="s">
        <v>8476</v>
      </c>
      <c r="C4285" s="5">
        <v>41764</v>
      </c>
      <c r="D4285" s="6">
        <v>2014</v>
      </c>
      <c r="E4285" s="5" t="s">
        <v>87</v>
      </c>
      <c r="F4285" s="7">
        <v>5</v>
      </c>
      <c r="G4285" t="s">
        <v>67</v>
      </c>
      <c r="H4285" t="s">
        <v>139</v>
      </c>
      <c r="I4285" t="s">
        <v>1147</v>
      </c>
      <c r="J4285" t="s">
        <v>37</v>
      </c>
      <c r="K4285" t="s">
        <v>500</v>
      </c>
      <c r="L4285">
        <v>22204</v>
      </c>
      <c r="M4285" t="s">
        <v>2376</v>
      </c>
      <c r="N4285" t="s">
        <v>40</v>
      </c>
      <c r="O4285" t="s">
        <v>71</v>
      </c>
      <c r="P4285" t="s">
        <v>689</v>
      </c>
      <c r="Q4285" s="8">
        <v>30000</v>
      </c>
      <c r="R4285">
        <v>2</v>
      </c>
      <c r="S4285" s="8">
        <f>Table3[[#This Row],[Harga]]*Table3[[#This Row],[Quantity]]</f>
        <v>60000</v>
      </c>
      <c r="T4285">
        <v>0</v>
      </c>
      <c r="U4285" s="8">
        <f>Table3[[#This Row],[Discount]]*Table3[[#This Row],[Revenue]]</f>
        <v>0</v>
      </c>
      <c r="V4285" s="8">
        <f>Table3[[#This Row],[Revenue]]-Table3[[#This Row],[Total Discount]]</f>
        <v>60000</v>
      </c>
    </row>
    <row r="4286" spans="1:22" x14ac:dyDescent="0.35">
      <c r="A4286">
        <v>4282</v>
      </c>
      <c r="B4286" t="s">
        <v>8477</v>
      </c>
      <c r="C4286" s="5">
        <v>42670</v>
      </c>
      <c r="D4286" s="6">
        <v>2016</v>
      </c>
      <c r="E4286" s="5" t="s">
        <v>44</v>
      </c>
      <c r="F4286" s="7">
        <v>27</v>
      </c>
      <c r="G4286" t="s">
        <v>35</v>
      </c>
      <c r="H4286" t="s">
        <v>139</v>
      </c>
      <c r="I4286" t="s">
        <v>299</v>
      </c>
      <c r="J4286" t="s">
        <v>75</v>
      </c>
      <c r="K4286" t="s">
        <v>500</v>
      </c>
      <c r="L4286">
        <v>94122</v>
      </c>
      <c r="M4286" t="s">
        <v>8478</v>
      </c>
      <c r="N4286" t="s">
        <v>40</v>
      </c>
      <c r="O4286" t="s">
        <v>71</v>
      </c>
      <c r="P4286" t="s">
        <v>8479</v>
      </c>
      <c r="Q4286" s="8">
        <v>68000</v>
      </c>
      <c r="R4286">
        <v>4</v>
      </c>
      <c r="S4286" s="8">
        <f>Table3[[#This Row],[Harga]]*Table3[[#This Row],[Quantity]]</f>
        <v>272000</v>
      </c>
      <c r="T4286">
        <v>0.2</v>
      </c>
      <c r="U4286" s="8">
        <f>Table3[[#This Row],[Discount]]*Table3[[#This Row],[Revenue]]</f>
        <v>54400</v>
      </c>
      <c r="V4286" s="8">
        <f>Table3[[#This Row],[Revenue]]-Table3[[#This Row],[Total Discount]]</f>
        <v>217600</v>
      </c>
    </row>
    <row r="4287" spans="1:22" x14ac:dyDescent="0.35">
      <c r="A4287">
        <v>4283</v>
      </c>
      <c r="B4287" t="s">
        <v>8480</v>
      </c>
      <c r="C4287" s="5">
        <v>41969</v>
      </c>
      <c r="D4287" s="6">
        <v>2014</v>
      </c>
      <c r="E4287" s="5" t="s">
        <v>23</v>
      </c>
      <c r="F4287" s="7">
        <v>26</v>
      </c>
      <c r="G4287" t="s">
        <v>67</v>
      </c>
      <c r="H4287" t="s">
        <v>139</v>
      </c>
      <c r="I4287" t="s">
        <v>3734</v>
      </c>
      <c r="J4287" t="s">
        <v>37</v>
      </c>
      <c r="K4287" t="s">
        <v>218</v>
      </c>
      <c r="L4287">
        <v>93727</v>
      </c>
      <c r="M4287" t="s">
        <v>1747</v>
      </c>
      <c r="N4287" t="s">
        <v>40</v>
      </c>
      <c r="O4287" t="s">
        <v>71</v>
      </c>
      <c r="P4287" t="s">
        <v>1748</v>
      </c>
      <c r="Q4287" s="8">
        <v>2000</v>
      </c>
      <c r="R4287">
        <v>3</v>
      </c>
      <c r="S4287" s="8">
        <f>Table3[[#This Row],[Harga]]*Table3[[#This Row],[Quantity]]</f>
        <v>6000</v>
      </c>
      <c r="T4287">
        <v>0.2</v>
      </c>
      <c r="U4287" s="8">
        <f>Table3[[#This Row],[Discount]]*Table3[[#This Row],[Revenue]]</f>
        <v>1200</v>
      </c>
      <c r="V4287" s="8">
        <f>Table3[[#This Row],[Revenue]]-Table3[[#This Row],[Total Discount]]</f>
        <v>4800</v>
      </c>
    </row>
    <row r="4288" spans="1:22" x14ac:dyDescent="0.35">
      <c r="A4288">
        <v>4284</v>
      </c>
      <c r="B4288" t="s">
        <v>8481</v>
      </c>
      <c r="C4288" s="5">
        <v>42004</v>
      </c>
      <c r="D4288" s="6">
        <v>2014</v>
      </c>
      <c r="E4288" s="5" t="s">
        <v>66</v>
      </c>
      <c r="F4288" s="7">
        <v>31</v>
      </c>
      <c r="G4288" t="s">
        <v>35</v>
      </c>
      <c r="H4288" t="s">
        <v>25</v>
      </c>
      <c r="I4288" t="s">
        <v>1511</v>
      </c>
      <c r="J4288" t="s">
        <v>75</v>
      </c>
      <c r="K4288" t="s">
        <v>166</v>
      </c>
      <c r="L4288">
        <v>89502</v>
      </c>
      <c r="M4288" t="s">
        <v>7573</v>
      </c>
      <c r="N4288" t="s">
        <v>135</v>
      </c>
      <c r="O4288" t="s">
        <v>136</v>
      </c>
      <c r="P4288" t="s">
        <v>7574</v>
      </c>
      <c r="Q4288" s="8">
        <v>204000</v>
      </c>
      <c r="R4288">
        <v>7</v>
      </c>
      <c r="S4288" s="8">
        <f>Table3[[#This Row],[Harga]]*Table3[[#This Row],[Quantity]]</f>
        <v>1428000</v>
      </c>
      <c r="T4288">
        <v>0.2</v>
      </c>
      <c r="U4288" s="8">
        <f>Table3[[#This Row],[Discount]]*Table3[[#This Row],[Revenue]]</f>
        <v>285600</v>
      </c>
      <c r="V4288" s="8">
        <f>Table3[[#This Row],[Revenue]]-Table3[[#This Row],[Total Discount]]</f>
        <v>1142400</v>
      </c>
    </row>
    <row r="4289" spans="1:22" x14ac:dyDescent="0.35">
      <c r="A4289">
        <v>4285</v>
      </c>
      <c r="B4289" t="s">
        <v>8482</v>
      </c>
      <c r="C4289" s="5">
        <v>42372</v>
      </c>
      <c r="D4289" s="6">
        <v>2016</v>
      </c>
      <c r="E4289" s="5" t="s">
        <v>115</v>
      </c>
      <c r="F4289" s="7">
        <v>3</v>
      </c>
      <c r="G4289" t="s">
        <v>51</v>
      </c>
      <c r="H4289" t="s">
        <v>139</v>
      </c>
      <c r="I4289" t="s">
        <v>585</v>
      </c>
      <c r="J4289" t="s">
        <v>37</v>
      </c>
      <c r="K4289" t="s">
        <v>519</v>
      </c>
      <c r="L4289">
        <v>78207</v>
      </c>
      <c r="M4289" t="s">
        <v>3615</v>
      </c>
      <c r="N4289" t="s">
        <v>135</v>
      </c>
      <c r="O4289" t="s">
        <v>162</v>
      </c>
      <c r="P4289" t="s">
        <v>3616</v>
      </c>
      <c r="Q4289" s="8">
        <v>38000</v>
      </c>
      <c r="R4289">
        <v>2</v>
      </c>
      <c r="S4289" s="8">
        <f>Table3[[#This Row],[Harga]]*Table3[[#This Row],[Quantity]]</f>
        <v>76000</v>
      </c>
      <c r="T4289">
        <v>0.2</v>
      </c>
      <c r="U4289" s="8">
        <f>Table3[[#This Row],[Discount]]*Table3[[#This Row],[Revenue]]</f>
        <v>15200</v>
      </c>
      <c r="V4289" s="8">
        <f>Table3[[#This Row],[Revenue]]-Table3[[#This Row],[Total Discount]]</f>
        <v>60800</v>
      </c>
    </row>
    <row r="4290" spans="1:22" x14ac:dyDescent="0.35">
      <c r="A4290">
        <v>4286</v>
      </c>
      <c r="B4290" t="s">
        <v>8483</v>
      </c>
      <c r="C4290" s="5">
        <v>42965</v>
      </c>
      <c r="D4290" s="6">
        <v>2017</v>
      </c>
      <c r="E4290" s="5" t="s">
        <v>93</v>
      </c>
      <c r="F4290" s="7">
        <v>18</v>
      </c>
      <c r="G4290" t="s">
        <v>51</v>
      </c>
      <c r="H4290" t="s">
        <v>25</v>
      </c>
      <c r="I4290" t="s">
        <v>1886</v>
      </c>
      <c r="J4290" t="s">
        <v>27</v>
      </c>
      <c r="K4290" t="s">
        <v>89</v>
      </c>
      <c r="L4290">
        <v>2740</v>
      </c>
      <c r="M4290" t="s">
        <v>7648</v>
      </c>
      <c r="N4290" t="s">
        <v>135</v>
      </c>
      <c r="O4290" t="s">
        <v>162</v>
      </c>
      <c r="P4290" t="s">
        <v>7649</v>
      </c>
      <c r="Q4290" s="8">
        <v>47000</v>
      </c>
      <c r="R4290">
        <v>2</v>
      </c>
      <c r="S4290" s="8">
        <f>Table3[[#This Row],[Harga]]*Table3[[#This Row],[Quantity]]</f>
        <v>94000</v>
      </c>
      <c r="T4290">
        <v>0</v>
      </c>
      <c r="U4290" s="8">
        <f>Table3[[#This Row],[Discount]]*Table3[[#This Row],[Revenue]]</f>
        <v>0</v>
      </c>
      <c r="V4290" s="8">
        <f>Table3[[#This Row],[Revenue]]-Table3[[#This Row],[Total Discount]]</f>
        <v>94000</v>
      </c>
    </row>
    <row r="4291" spans="1:22" x14ac:dyDescent="0.35">
      <c r="A4291">
        <v>4287</v>
      </c>
      <c r="B4291" t="s">
        <v>8484</v>
      </c>
      <c r="C4291" s="5">
        <v>41794</v>
      </c>
      <c r="D4291" s="6">
        <v>2014</v>
      </c>
      <c r="E4291" s="5" t="s">
        <v>34</v>
      </c>
      <c r="F4291" s="7">
        <v>4</v>
      </c>
      <c r="G4291" t="s">
        <v>24</v>
      </c>
      <c r="H4291" t="s">
        <v>139</v>
      </c>
      <c r="I4291" t="s">
        <v>3400</v>
      </c>
      <c r="J4291" t="s">
        <v>27</v>
      </c>
      <c r="K4291" t="s">
        <v>166</v>
      </c>
      <c r="L4291">
        <v>10035</v>
      </c>
      <c r="M4291" t="s">
        <v>4857</v>
      </c>
      <c r="N4291" t="s">
        <v>30</v>
      </c>
      <c r="O4291" t="s">
        <v>55</v>
      </c>
      <c r="P4291" t="s">
        <v>4858</v>
      </c>
      <c r="Q4291" s="8">
        <v>143000</v>
      </c>
      <c r="R4291">
        <v>2</v>
      </c>
      <c r="S4291" s="8">
        <f>Table3[[#This Row],[Harga]]*Table3[[#This Row],[Quantity]]</f>
        <v>286000</v>
      </c>
      <c r="T4291">
        <v>0</v>
      </c>
      <c r="U4291" s="8">
        <f>Table3[[#This Row],[Discount]]*Table3[[#This Row],[Revenue]]</f>
        <v>0</v>
      </c>
      <c r="V4291" s="8">
        <f>Table3[[#This Row],[Revenue]]-Table3[[#This Row],[Total Discount]]</f>
        <v>286000</v>
      </c>
    </row>
    <row r="4292" spans="1:22" x14ac:dyDescent="0.35">
      <c r="A4292">
        <v>4288</v>
      </c>
      <c r="B4292" t="s">
        <v>8485</v>
      </c>
      <c r="C4292" s="5">
        <v>43052</v>
      </c>
      <c r="D4292" s="6">
        <v>2017</v>
      </c>
      <c r="E4292" s="5" t="s">
        <v>23</v>
      </c>
      <c r="F4292" s="7">
        <v>13</v>
      </c>
      <c r="G4292" t="s">
        <v>51</v>
      </c>
      <c r="H4292" t="s">
        <v>25</v>
      </c>
      <c r="I4292" t="s">
        <v>1665</v>
      </c>
      <c r="J4292" t="s">
        <v>27</v>
      </c>
      <c r="K4292" t="s">
        <v>82</v>
      </c>
      <c r="L4292">
        <v>93030</v>
      </c>
      <c r="M4292" t="s">
        <v>6074</v>
      </c>
      <c r="N4292" t="s">
        <v>135</v>
      </c>
      <c r="O4292" t="s">
        <v>162</v>
      </c>
      <c r="P4292" t="s">
        <v>6075</v>
      </c>
      <c r="Q4292" s="8">
        <v>67000</v>
      </c>
      <c r="R4292">
        <v>5</v>
      </c>
      <c r="S4292" s="8">
        <f>Table3[[#This Row],[Harga]]*Table3[[#This Row],[Quantity]]</f>
        <v>335000</v>
      </c>
      <c r="T4292">
        <v>0</v>
      </c>
      <c r="U4292" s="8">
        <f>Table3[[#This Row],[Discount]]*Table3[[#This Row],[Revenue]]</f>
        <v>0</v>
      </c>
      <c r="V4292" s="8">
        <f>Table3[[#This Row],[Revenue]]-Table3[[#This Row],[Total Discount]]</f>
        <v>335000</v>
      </c>
    </row>
    <row r="4293" spans="1:22" x14ac:dyDescent="0.35">
      <c r="A4293">
        <v>4289</v>
      </c>
      <c r="B4293" t="s">
        <v>8486</v>
      </c>
      <c r="C4293" s="5">
        <v>42397</v>
      </c>
      <c r="D4293" s="6">
        <v>2016</v>
      </c>
      <c r="E4293" s="5" t="s">
        <v>115</v>
      </c>
      <c r="F4293" s="7">
        <v>28</v>
      </c>
      <c r="G4293" t="s">
        <v>116</v>
      </c>
      <c r="H4293" t="s">
        <v>25</v>
      </c>
      <c r="I4293" t="s">
        <v>2206</v>
      </c>
      <c r="J4293" t="s">
        <v>37</v>
      </c>
      <c r="K4293" t="s">
        <v>166</v>
      </c>
      <c r="L4293">
        <v>90036</v>
      </c>
      <c r="M4293" t="s">
        <v>882</v>
      </c>
      <c r="N4293" t="s">
        <v>40</v>
      </c>
      <c r="O4293" t="s">
        <v>96</v>
      </c>
      <c r="P4293" t="s">
        <v>883</v>
      </c>
      <c r="Q4293" s="8">
        <v>60000</v>
      </c>
      <c r="R4293">
        <v>2</v>
      </c>
      <c r="S4293" s="8">
        <f>Table3[[#This Row],[Harga]]*Table3[[#This Row],[Quantity]]</f>
        <v>120000</v>
      </c>
      <c r="T4293">
        <v>0</v>
      </c>
      <c r="U4293" s="8">
        <f>Table3[[#This Row],[Discount]]*Table3[[#This Row],[Revenue]]</f>
        <v>0</v>
      </c>
      <c r="V4293" s="8">
        <f>Table3[[#This Row],[Revenue]]-Table3[[#This Row],[Total Discount]]</f>
        <v>120000</v>
      </c>
    </row>
    <row r="4294" spans="1:22" x14ac:dyDescent="0.35">
      <c r="A4294">
        <v>4290</v>
      </c>
      <c r="B4294" t="s">
        <v>8487</v>
      </c>
      <c r="C4294" s="5">
        <v>42683</v>
      </c>
      <c r="D4294" s="6">
        <v>2016</v>
      </c>
      <c r="E4294" s="5" t="s">
        <v>23</v>
      </c>
      <c r="F4294" s="7">
        <v>9</v>
      </c>
      <c r="G4294" t="s">
        <v>51</v>
      </c>
      <c r="H4294" t="s">
        <v>139</v>
      </c>
      <c r="I4294" t="s">
        <v>333</v>
      </c>
      <c r="J4294" t="s">
        <v>27</v>
      </c>
      <c r="K4294" t="s">
        <v>354</v>
      </c>
      <c r="L4294">
        <v>94601</v>
      </c>
      <c r="M4294" t="s">
        <v>6042</v>
      </c>
      <c r="N4294" t="s">
        <v>135</v>
      </c>
      <c r="O4294" t="s">
        <v>162</v>
      </c>
      <c r="P4294" t="s">
        <v>6043</v>
      </c>
      <c r="Q4294" s="8">
        <v>384000</v>
      </c>
      <c r="R4294">
        <v>3</v>
      </c>
      <c r="S4294" s="8">
        <f>Table3[[#This Row],[Harga]]*Table3[[#This Row],[Quantity]]</f>
        <v>1152000</v>
      </c>
      <c r="T4294">
        <v>0</v>
      </c>
      <c r="U4294" s="8">
        <f>Table3[[#This Row],[Discount]]*Table3[[#This Row],[Revenue]]</f>
        <v>0</v>
      </c>
      <c r="V4294" s="8">
        <f>Table3[[#This Row],[Revenue]]-Table3[[#This Row],[Total Discount]]</f>
        <v>1152000</v>
      </c>
    </row>
    <row r="4295" spans="1:22" x14ac:dyDescent="0.35">
      <c r="A4295">
        <v>4291</v>
      </c>
      <c r="B4295" t="s">
        <v>8488</v>
      </c>
      <c r="C4295" s="5">
        <v>42623</v>
      </c>
      <c r="D4295" s="6">
        <v>2016</v>
      </c>
      <c r="E4295" s="5" t="s">
        <v>111</v>
      </c>
      <c r="F4295" s="7">
        <v>10</v>
      </c>
      <c r="G4295" t="s">
        <v>24</v>
      </c>
      <c r="H4295" t="s">
        <v>25</v>
      </c>
      <c r="I4295" t="s">
        <v>2141</v>
      </c>
      <c r="J4295" t="s">
        <v>27</v>
      </c>
      <c r="K4295" t="s">
        <v>89</v>
      </c>
      <c r="L4295">
        <v>98026</v>
      </c>
      <c r="M4295" t="s">
        <v>5447</v>
      </c>
      <c r="N4295" t="s">
        <v>40</v>
      </c>
      <c r="O4295" t="s">
        <v>41</v>
      </c>
      <c r="P4295" t="s">
        <v>5448</v>
      </c>
      <c r="Q4295" s="8">
        <v>4000</v>
      </c>
      <c r="R4295">
        <v>2</v>
      </c>
      <c r="S4295" s="8">
        <f>Table3[[#This Row],[Harga]]*Table3[[#This Row],[Quantity]]</f>
        <v>8000</v>
      </c>
      <c r="T4295">
        <v>0</v>
      </c>
      <c r="U4295" s="8">
        <f>Table3[[#This Row],[Discount]]*Table3[[#This Row],[Revenue]]</f>
        <v>0</v>
      </c>
      <c r="V4295" s="8">
        <f>Table3[[#This Row],[Revenue]]-Table3[[#This Row],[Total Discount]]</f>
        <v>8000</v>
      </c>
    </row>
    <row r="4296" spans="1:22" x14ac:dyDescent="0.35">
      <c r="A4296">
        <v>4292</v>
      </c>
      <c r="B4296" t="s">
        <v>8489</v>
      </c>
      <c r="C4296" s="5">
        <v>42797</v>
      </c>
      <c r="D4296" s="6">
        <v>2017</v>
      </c>
      <c r="E4296" s="5" t="s">
        <v>159</v>
      </c>
      <c r="F4296" s="7">
        <v>3</v>
      </c>
      <c r="G4296" t="s">
        <v>67</v>
      </c>
      <c r="H4296" t="s">
        <v>25</v>
      </c>
      <c r="I4296" t="s">
        <v>1916</v>
      </c>
      <c r="J4296" t="s">
        <v>37</v>
      </c>
      <c r="K4296" t="s">
        <v>69</v>
      </c>
      <c r="L4296">
        <v>90004</v>
      </c>
      <c r="M4296" t="s">
        <v>1659</v>
      </c>
      <c r="N4296" t="s">
        <v>30</v>
      </c>
      <c r="O4296" t="s">
        <v>48</v>
      </c>
      <c r="P4296" t="s">
        <v>1660</v>
      </c>
      <c r="Q4296" s="8">
        <v>100000</v>
      </c>
      <c r="R4296">
        <v>7</v>
      </c>
      <c r="S4296" s="8">
        <f>Table3[[#This Row],[Harga]]*Table3[[#This Row],[Quantity]]</f>
        <v>700000</v>
      </c>
      <c r="T4296">
        <v>0.2</v>
      </c>
      <c r="U4296" s="8">
        <f>Table3[[#This Row],[Discount]]*Table3[[#This Row],[Revenue]]</f>
        <v>140000</v>
      </c>
      <c r="V4296" s="8">
        <f>Table3[[#This Row],[Revenue]]-Table3[[#This Row],[Total Discount]]</f>
        <v>560000</v>
      </c>
    </row>
    <row r="4297" spans="1:22" x14ac:dyDescent="0.35">
      <c r="A4297">
        <v>4293</v>
      </c>
      <c r="B4297" t="s">
        <v>8490</v>
      </c>
      <c r="C4297" s="5">
        <v>42986</v>
      </c>
      <c r="D4297" s="6">
        <v>2017</v>
      </c>
      <c r="E4297" s="5" t="s">
        <v>111</v>
      </c>
      <c r="F4297" s="7">
        <v>8</v>
      </c>
      <c r="G4297" t="s">
        <v>51</v>
      </c>
      <c r="H4297" t="s">
        <v>139</v>
      </c>
      <c r="I4297" t="s">
        <v>1522</v>
      </c>
      <c r="J4297" t="s">
        <v>37</v>
      </c>
      <c r="K4297" t="s">
        <v>236</v>
      </c>
      <c r="L4297">
        <v>10024</v>
      </c>
      <c r="M4297" t="s">
        <v>6567</v>
      </c>
      <c r="N4297" t="s">
        <v>40</v>
      </c>
      <c r="O4297" t="s">
        <v>84</v>
      </c>
      <c r="P4297" t="s">
        <v>6568</v>
      </c>
      <c r="Q4297" s="8">
        <v>82000</v>
      </c>
      <c r="R4297">
        <v>4</v>
      </c>
      <c r="S4297" s="8">
        <f>Table3[[#This Row],[Harga]]*Table3[[#This Row],[Quantity]]</f>
        <v>328000</v>
      </c>
      <c r="T4297">
        <v>0</v>
      </c>
      <c r="U4297" s="8">
        <f>Table3[[#This Row],[Discount]]*Table3[[#This Row],[Revenue]]</f>
        <v>0</v>
      </c>
      <c r="V4297" s="8">
        <f>Table3[[#This Row],[Revenue]]-Table3[[#This Row],[Total Discount]]</f>
        <v>328000</v>
      </c>
    </row>
    <row r="4298" spans="1:22" x14ac:dyDescent="0.35">
      <c r="A4298">
        <v>4294</v>
      </c>
      <c r="B4298" t="s">
        <v>8491</v>
      </c>
      <c r="C4298" s="5">
        <v>43045</v>
      </c>
      <c r="D4298" s="6">
        <v>2017</v>
      </c>
      <c r="E4298" s="5" t="s">
        <v>23</v>
      </c>
      <c r="F4298" s="7">
        <v>6</v>
      </c>
      <c r="G4298" t="s">
        <v>51</v>
      </c>
      <c r="H4298" t="s">
        <v>139</v>
      </c>
      <c r="I4298" t="s">
        <v>4633</v>
      </c>
      <c r="J4298" t="s">
        <v>27</v>
      </c>
      <c r="K4298" t="s">
        <v>113</v>
      </c>
      <c r="L4298">
        <v>75217</v>
      </c>
      <c r="M4298" t="s">
        <v>1531</v>
      </c>
      <c r="N4298" t="s">
        <v>30</v>
      </c>
      <c r="O4298" t="s">
        <v>55</v>
      </c>
      <c r="P4298" t="s">
        <v>1532</v>
      </c>
      <c r="Q4298" s="8">
        <v>49000</v>
      </c>
      <c r="R4298">
        <v>5</v>
      </c>
      <c r="S4298" s="8">
        <f>Table3[[#This Row],[Harga]]*Table3[[#This Row],[Quantity]]</f>
        <v>245000</v>
      </c>
      <c r="T4298">
        <v>0.6</v>
      </c>
      <c r="U4298" s="8">
        <f>Table3[[#This Row],[Discount]]*Table3[[#This Row],[Revenue]]</f>
        <v>147000</v>
      </c>
      <c r="V4298" s="8">
        <f>Table3[[#This Row],[Revenue]]-Table3[[#This Row],[Total Discount]]</f>
        <v>98000</v>
      </c>
    </row>
    <row r="4299" spans="1:22" x14ac:dyDescent="0.35">
      <c r="A4299">
        <v>4295</v>
      </c>
      <c r="B4299" t="s">
        <v>8492</v>
      </c>
      <c r="C4299" s="5">
        <v>42868</v>
      </c>
      <c r="D4299" s="6">
        <v>2017</v>
      </c>
      <c r="E4299" s="5" t="s">
        <v>87</v>
      </c>
      <c r="F4299" s="7">
        <v>13</v>
      </c>
      <c r="G4299" t="s">
        <v>51</v>
      </c>
      <c r="H4299" t="s">
        <v>25</v>
      </c>
      <c r="I4299" t="s">
        <v>1978</v>
      </c>
      <c r="J4299" t="s">
        <v>37</v>
      </c>
      <c r="K4299" t="s">
        <v>420</v>
      </c>
      <c r="L4299">
        <v>37064</v>
      </c>
      <c r="M4299" t="s">
        <v>279</v>
      </c>
      <c r="N4299" t="s">
        <v>40</v>
      </c>
      <c r="O4299" t="s">
        <v>78</v>
      </c>
      <c r="P4299" t="s">
        <v>280</v>
      </c>
      <c r="Q4299" s="8">
        <v>78000</v>
      </c>
      <c r="R4299">
        <v>2</v>
      </c>
      <c r="S4299" s="8">
        <f>Table3[[#This Row],[Harga]]*Table3[[#This Row],[Quantity]]</f>
        <v>156000</v>
      </c>
      <c r="T4299">
        <v>0.2</v>
      </c>
      <c r="U4299" s="8">
        <f>Table3[[#This Row],[Discount]]*Table3[[#This Row],[Revenue]]</f>
        <v>31200</v>
      </c>
      <c r="V4299" s="8">
        <f>Table3[[#This Row],[Revenue]]-Table3[[#This Row],[Total Discount]]</f>
        <v>124800</v>
      </c>
    </row>
    <row r="4300" spans="1:22" x14ac:dyDescent="0.35">
      <c r="A4300">
        <v>4296</v>
      </c>
      <c r="B4300" t="s">
        <v>8493</v>
      </c>
      <c r="C4300" s="5">
        <v>42701</v>
      </c>
      <c r="D4300" s="6">
        <v>2016</v>
      </c>
      <c r="E4300" s="5" t="s">
        <v>23</v>
      </c>
      <c r="F4300" s="7">
        <v>27</v>
      </c>
      <c r="G4300" t="s">
        <v>51</v>
      </c>
      <c r="H4300" t="s">
        <v>25</v>
      </c>
      <c r="I4300" t="s">
        <v>3821</v>
      </c>
      <c r="J4300" t="s">
        <v>27</v>
      </c>
      <c r="K4300" t="s">
        <v>354</v>
      </c>
      <c r="L4300">
        <v>85023</v>
      </c>
      <c r="M4300" t="s">
        <v>8310</v>
      </c>
      <c r="N4300" t="s">
        <v>40</v>
      </c>
      <c r="O4300" t="s">
        <v>84</v>
      </c>
      <c r="P4300" t="s">
        <v>8311</v>
      </c>
      <c r="Q4300" s="8">
        <v>88000</v>
      </c>
      <c r="R4300">
        <v>4</v>
      </c>
      <c r="S4300" s="8">
        <f>Table3[[#This Row],[Harga]]*Table3[[#This Row],[Quantity]]</f>
        <v>352000</v>
      </c>
      <c r="T4300">
        <v>0.2</v>
      </c>
      <c r="U4300" s="8">
        <f>Table3[[#This Row],[Discount]]*Table3[[#This Row],[Revenue]]</f>
        <v>70400</v>
      </c>
      <c r="V4300" s="8">
        <f>Table3[[#This Row],[Revenue]]-Table3[[#This Row],[Total Discount]]</f>
        <v>281600</v>
      </c>
    </row>
    <row r="4301" spans="1:22" x14ac:dyDescent="0.35">
      <c r="A4301">
        <v>4297</v>
      </c>
      <c r="B4301" t="s">
        <v>8494</v>
      </c>
      <c r="C4301" s="5">
        <v>42321</v>
      </c>
      <c r="D4301" s="6">
        <v>2015</v>
      </c>
      <c r="E4301" s="5" t="s">
        <v>23</v>
      </c>
      <c r="F4301" s="7">
        <v>13</v>
      </c>
      <c r="G4301" t="s">
        <v>67</v>
      </c>
      <c r="H4301" t="s">
        <v>139</v>
      </c>
      <c r="I4301" t="s">
        <v>1178</v>
      </c>
      <c r="J4301" t="s">
        <v>27</v>
      </c>
      <c r="K4301" t="s">
        <v>141</v>
      </c>
      <c r="L4301">
        <v>33178</v>
      </c>
      <c r="M4301" t="s">
        <v>2695</v>
      </c>
      <c r="N4301" t="s">
        <v>40</v>
      </c>
      <c r="O4301" t="s">
        <v>71</v>
      </c>
      <c r="P4301" t="s">
        <v>2696</v>
      </c>
      <c r="Q4301" s="8">
        <v>122000</v>
      </c>
      <c r="R4301">
        <v>6</v>
      </c>
      <c r="S4301" s="8">
        <f>Table3[[#This Row],[Harga]]*Table3[[#This Row],[Quantity]]</f>
        <v>732000</v>
      </c>
      <c r="T4301">
        <v>0.7</v>
      </c>
      <c r="U4301" s="8">
        <f>Table3[[#This Row],[Discount]]*Table3[[#This Row],[Revenue]]</f>
        <v>512399.99999999994</v>
      </c>
      <c r="V4301" s="8">
        <f>Table3[[#This Row],[Revenue]]-Table3[[#This Row],[Total Discount]]</f>
        <v>219600.00000000006</v>
      </c>
    </row>
    <row r="4302" spans="1:22" x14ac:dyDescent="0.35">
      <c r="A4302">
        <v>4298</v>
      </c>
      <c r="B4302" t="s">
        <v>8495</v>
      </c>
      <c r="C4302" s="5">
        <v>42346</v>
      </c>
      <c r="D4302" s="6">
        <v>2015</v>
      </c>
      <c r="E4302" s="5" t="s">
        <v>66</v>
      </c>
      <c r="F4302" s="7">
        <v>8</v>
      </c>
      <c r="G4302" t="s">
        <v>24</v>
      </c>
      <c r="H4302" t="s">
        <v>139</v>
      </c>
      <c r="I4302" t="s">
        <v>2206</v>
      </c>
      <c r="J4302" t="s">
        <v>37</v>
      </c>
      <c r="K4302" t="s">
        <v>545</v>
      </c>
      <c r="L4302">
        <v>80906</v>
      </c>
      <c r="M4302" t="s">
        <v>5312</v>
      </c>
      <c r="N4302" t="s">
        <v>40</v>
      </c>
      <c r="O4302" t="s">
        <v>63</v>
      </c>
      <c r="P4302" t="s">
        <v>5313</v>
      </c>
      <c r="Q4302" s="8">
        <v>16000</v>
      </c>
      <c r="R4302">
        <v>3</v>
      </c>
      <c r="S4302" s="8">
        <f>Table3[[#This Row],[Harga]]*Table3[[#This Row],[Quantity]]</f>
        <v>48000</v>
      </c>
      <c r="T4302">
        <v>0.2</v>
      </c>
      <c r="U4302" s="8">
        <f>Table3[[#This Row],[Discount]]*Table3[[#This Row],[Revenue]]</f>
        <v>9600</v>
      </c>
      <c r="V4302" s="8">
        <f>Table3[[#This Row],[Revenue]]-Table3[[#This Row],[Total Discount]]</f>
        <v>38400</v>
      </c>
    </row>
    <row r="4303" spans="1:22" x14ac:dyDescent="0.35">
      <c r="A4303">
        <v>4299</v>
      </c>
      <c r="B4303" t="s">
        <v>8496</v>
      </c>
      <c r="C4303" s="5">
        <v>42254</v>
      </c>
      <c r="D4303" s="6">
        <v>2015</v>
      </c>
      <c r="E4303" s="5" t="s">
        <v>111</v>
      </c>
      <c r="F4303" s="7">
        <v>7</v>
      </c>
      <c r="G4303" t="s">
        <v>35</v>
      </c>
      <c r="H4303" t="s">
        <v>25</v>
      </c>
      <c r="I4303" t="s">
        <v>655</v>
      </c>
      <c r="J4303" t="s">
        <v>37</v>
      </c>
      <c r="K4303" t="s">
        <v>193</v>
      </c>
      <c r="L4303">
        <v>10011</v>
      </c>
      <c r="M4303" t="s">
        <v>7406</v>
      </c>
      <c r="N4303" t="s">
        <v>40</v>
      </c>
      <c r="O4303" t="s">
        <v>84</v>
      </c>
      <c r="P4303" t="s">
        <v>7407</v>
      </c>
      <c r="Q4303" s="8">
        <v>94000</v>
      </c>
      <c r="R4303">
        <v>3</v>
      </c>
      <c r="S4303" s="8">
        <f>Table3[[#This Row],[Harga]]*Table3[[#This Row],[Quantity]]</f>
        <v>282000</v>
      </c>
      <c r="T4303">
        <v>0</v>
      </c>
      <c r="U4303" s="8">
        <f>Table3[[#This Row],[Discount]]*Table3[[#This Row],[Revenue]]</f>
        <v>0</v>
      </c>
      <c r="V4303" s="8">
        <f>Table3[[#This Row],[Revenue]]-Table3[[#This Row],[Total Discount]]</f>
        <v>282000</v>
      </c>
    </row>
    <row r="4304" spans="1:22" x14ac:dyDescent="0.35">
      <c r="A4304">
        <v>4300</v>
      </c>
      <c r="B4304" t="s">
        <v>8497</v>
      </c>
      <c r="C4304" s="5">
        <v>42579</v>
      </c>
      <c r="D4304" s="6">
        <v>2016</v>
      </c>
      <c r="E4304" s="5" t="s">
        <v>104</v>
      </c>
      <c r="F4304" s="7">
        <v>28</v>
      </c>
      <c r="G4304" t="s">
        <v>51</v>
      </c>
      <c r="H4304" t="s">
        <v>25</v>
      </c>
      <c r="I4304" t="s">
        <v>1073</v>
      </c>
      <c r="J4304" t="s">
        <v>27</v>
      </c>
      <c r="K4304" t="s">
        <v>188</v>
      </c>
      <c r="L4304">
        <v>18018</v>
      </c>
      <c r="M4304" t="s">
        <v>3163</v>
      </c>
      <c r="N4304" t="s">
        <v>30</v>
      </c>
      <c r="O4304" t="s">
        <v>31</v>
      </c>
      <c r="P4304" t="s">
        <v>3164</v>
      </c>
      <c r="Q4304" s="8">
        <v>142000</v>
      </c>
      <c r="R4304">
        <v>5</v>
      </c>
      <c r="S4304" s="8">
        <f>Table3[[#This Row],[Harga]]*Table3[[#This Row],[Quantity]]</f>
        <v>710000</v>
      </c>
      <c r="T4304">
        <v>0.5</v>
      </c>
      <c r="U4304" s="8">
        <f>Table3[[#This Row],[Discount]]*Table3[[#This Row],[Revenue]]</f>
        <v>355000</v>
      </c>
      <c r="V4304" s="8">
        <f>Table3[[#This Row],[Revenue]]-Table3[[#This Row],[Total Discount]]</f>
        <v>355000</v>
      </c>
    </row>
    <row r="4305" spans="1:22" x14ac:dyDescent="0.35">
      <c r="A4305">
        <v>4301</v>
      </c>
      <c r="B4305" t="s">
        <v>8498</v>
      </c>
      <c r="C4305" s="5">
        <v>42972</v>
      </c>
      <c r="D4305" s="6">
        <v>2017</v>
      </c>
      <c r="E4305" s="5" t="s">
        <v>93</v>
      </c>
      <c r="F4305" s="7">
        <v>25</v>
      </c>
      <c r="G4305" t="s">
        <v>51</v>
      </c>
      <c r="H4305" t="s">
        <v>25</v>
      </c>
      <c r="I4305" t="s">
        <v>1315</v>
      </c>
      <c r="J4305" t="s">
        <v>27</v>
      </c>
      <c r="K4305" t="s">
        <v>274</v>
      </c>
      <c r="L4305">
        <v>19140</v>
      </c>
      <c r="M4305" t="s">
        <v>29</v>
      </c>
      <c r="N4305" t="s">
        <v>30</v>
      </c>
      <c r="O4305" t="s">
        <v>31</v>
      </c>
      <c r="P4305" t="s">
        <v>32</v>
      </c>
      <c r="Q4305" s="8">
        <v>262000</v>
      </c>
      <c r="R4305">
        <v>2</v>
      </c>
      <c r="S4305" s="8">
        <f>Table3[[#This Row],[Harga]]*Table3[[#This Row],[Quantity]]</f>
        <v>524000</v>
      </c>
      <c r="T4305">
        <v>0.5</v>
      </c>
      <c r="U4305" s="8">
        <f>Table3[[#This Row],[Discount]]*Table3[[#This Row],[Revenue]]</f>
        <v>262000</v>
      </c>
      <c r="V4305" s="8">
        <f>Table3[[#This Row],[Revenue]]-Table3[[#This Row],[Total Discount]]</f>
        <v>262000</v>
      </c>
    </row>
    <row r="4306" spans="1:22" x14ac:dyDescent="0.35">
      <c r="A4306">
        <v>4302</v>
      </c>
      <c r="B4306" t="s">
        <v>8499</v>
      </c>
      <c r="C4306" s="5">
        <v>41759</v>
      </c>
      <c r="D4306" s="6">
        <v>2014</v>
      </c>
      <c r="E4306" s="5" t="s">
        <v>58</v>
      </c>
      <c r="F4306" s="7">
        <v>30</v>
      </c>
      <c r="G4306" t="s">
        <v>35</v>
      </c>
      <c r="H4306" t="s">
        <v>25</v>
      </c>
      <c r="I4306" t="s">
        <v>3439</v>
      </c>
      <c r="J4306" t="s">
        <v>27</v>
      </c>
      <c r="K4306" t="s">
        <v>369</v>
      </c>
      <c r="L4306">
        <v>40214</v>
      </c>
      <c r="M4306" t="s">
        <v>6468</v>
      </c>
      <c r="N4306" t="s">
        <v>40</v>
      </c>
      <c r="O4306" t="s">
        <v>96</v>
      </c>
      <c r="P4306" t="s">
        <v>6469</v>
      </c>
      <c r="Q4306" s="8">
        <v>56000</v>
      </c>
      <c r="R4306">
        <v>5</v>
      </c>
      <c r="S4306" s="8">
        <f>Table3[[#This Row],[Harga]]*Table3[[#This Row],[Quantity]]</f>
        <v>280000</v>
      </c>
      <c r="T4306">
        <v>0</v>
      </c>
      <c r="U4306" s="8">
        <f>Table3[[#This Row],[Discount]]*Table3[[#This Row],[Revenue]]</f>
        <v>0</v>
      </c>
      <c r="V4306" s="8">
        <f>Table3[[#This Row],[Revenue]]-Table3[[#This Row],[Total Discount]]</f>
        <v>280000</v>
      </c>
    </row>
    <row r="4307" spans="1:22" x14ac:dyDescent="0.35">
      <c r="A4307">
        <v>4303</v>
      </c>
      <c r="B4307" t="s">
        <v>8500</v>
      </c>
      <c r="C4307" s="5">
        <v>42852</v>
      </c>
      <c r="D4307" s="6">
        <v>2017</v>
      </c>
      <c r="E4307" s="5" t="s">
        <v>58</v>
      </c>
      <c r="F4307" s="7">
        <v>27</v>
      </c>
      <c r="G4307" t="s">
        <v>67</v>
      </c>
      <c r="H4307" t="s">
        <v>139</v>
      </c>
      <c r="I4307" t="s">
        <v>205</v>
      </c>
      <c r="J4307" t="s">
        <v>27</v>
      </c>
      <c r="K4307" t="s">
        <v>354</v>
      </c>
      <c r="L4307">
        <v>98105</v>
      </c>
      <c r="M4307" t="s">
        <v>2165</v>
      </c>
      <c r="N4307" t="s">
        <v>30</v>
      </c>
      <c r="O4307" t="s">
        <v>55</v>
      </c>
      <c r="P4307" t="s">
        <v>2166</v>
      </c>
      <c r="Q4307" s="8">
        <v>40000</v>
      </c>
      <c r="R4307">
        <v>7</v>
      </c>
      <c r="S4307" s="8">
        <f>Table3[[#This Row],[Harga]]*Table3[[#This Row],[Quantity]]</f>
        <v>280000</v>
      </c>
      <c r="T4307">
        <v>0</v>
      </c>
      <c r="U4307" s="8">
        <f>Table3[[#This Row],[Discount]]*Table3[[#This Row],[Revenue]]</f>
        <v>0</v>
      </c>
      <c r="V4307" s="8">
        <f>Table3[[#This Row],[Revenue]]-Table3[[#This Row],[Total Discount]]</f>
        <v>280000</v>
      </c>
    </row>
    <row r="4308" spans="1:22" x14ac:dyDescent="0.35">
      <c r="A4308">
        <v>4304</v>
      </c>
      <c r="B4308" t="s">
        <v>8501</v>
      </c>
      <c r="C4308" s="5">
        <v>42939</v>
      </c>
      <c r="D4308" s="6">
        <v>2017</v>
      </c>
      <c r="E4308" s="5" t="s">
        <v>104</v>
      </c>
      <c r="F4308" s="7">
        <v>23</v>
      </c>
      <c r="G4308" t="s">
        <v>51</v>
      </c>
      <c r="H4308" t="s">
        <v>25</v>
      </c>
      <c r="I4308" t="s">
        <v>863</v>
      </c>
      <c r="J4308" t="s">
        <v>75</v>
      </c>
      <c r="K4308" t="s">
        <v>100</v>
      </c>
      <c r="L4308">
        <v>53142</v>
      </c>
      <c r="M4308" t="s">
        <v>5988</v>
      </c>
      <c r="N4308" t="s">
        <v>135</v>
      </c>
      <c r="O4308" t="s">
        <v>162</v>
      </c>
      <c r="P4308" t="s">
        <v>5989</v>
      </c>
      <c r="Q4308" s="8">
        <v>80000</v>
      </c>
      <c r="R4308">
        <v>5</v>
      </c>
      <c r="S4308" s="8">
        <f>Table3[[#This Row],[Harga]]*Table3[[#This Row],[Quantity]]</f>
        <v>400000</v>
      </c>
      <c r="T4308">
        <v>0</v>
      </c>
      <c r="U4308" s="8">
        <f>Table3[[#This Row],[Discount]]*Table3[[#This Row],[Revenue]]</f>
        <v>0</v>
      </c>
      <c r="V4308" s="8">
        <f>Table3[[#This Row],[Revenue]]-Table3[[#This Row],[Total Discount]]</f>
        <v>400000</v>
      </c>
    </row>
    <row r="4309" spans="1:22" x14ac:dyDescent="0.35">
      <c r="A4309">
        <v>4305</v>
      </c>
      <c r="B4309" t="s">
        <v>8502</v>
      </c>
      <c r="C4309" s="5">
        <v>41986</v>
      </c>
      <c r="D4309" s="6">
        <v>2014</v>
      </c>
      <c r="E4309" s="5" t="s">
        <v>66</v>
      </c>
      <c r="F4309" s="7">
        <v>13</v>
      </c>
      <c r="G4309" t="s">
        <v>35</v>
      </c>
      <c r="H4309" t="s">
        <v>25</v>
      </c>
      <c r="I4309" t="s">
        <v>812</v>
      </c>
      <c r="J4309" t="s">
        <v>37</v>
      </c>
      <c r="K4309" t="s">
        <v>329</v>
      </c>
      <c r="L4309">
        <v>42420</v>
      </c>
      <c r="M4309" t="s">
        <v>2168</v>
      </c>
      <c r="N4309" t="s">
        <v>40</v>
      </c>
      <c r="O4309" t="s">
        <v>71</v>
      </c>
      <c r="P4309" t="s">
        <v>2169</v>
      </c>
      <c r="Q4309" s="8">
        <v>14000</v>
      </c>
      <c r="R4309">
        <v>3</v>
      </c>
      <c r="S4309" s="8">
        <f>Table3[[#This Row],[Harga]]*Table3[[#This Row],[Quantity]]</f>
        <v>42000</v>
      </c>
      <c r="T4309">
        <v>0</v>
      </c>
      <c r="U4309" s="8">
        <f>Table3[[#This Row],[Discount]]*Table3[[#This Row],[Revenue]]</f>
        <v>0</v>
      </c>
      <c r="V4309" s="8">
        <f>Table3[[#This Row],[Revenue]]-Table3[[#This Row],[Total Discount]]</f>
        <v>42000</v>
      </c>
    </row>
    <row r="4310" spans="1:22" x14ac:dyDescent="0.35">
      <c r="A4310">
        <v>4306</v>
      </c>
      <c r="B4310" t="s">
        <v>8503</v>
      </c>
      <c r="C4310" s="5">
        <v>42747</v>
      </c>
      <c r="D4310" s="6">
        <v>2017</v>
      </c>
      <c r="E4310" s="5" t="s">
        <v>115</v>
      </c>
      <c r="F4310" s="7">
        <v>12</v>
      </c>
      <c r="G4310" t="s">
        <v>24</v>
      </c>
      <c r="H4310" t="s">
        <v>25</v>
      </c>
      <c r="I4310" t="s">
        <v>530</v>
      </c>
      <c r="J4310" t="s">
        <v>37</v>
      </c>
      <c r="K4310" t="s">
        <v>253</v>
      </c>
      <c r="L4310">
        <v>75217</v>
      </c>
      <c r="M4310" t="s">
        <v>1570</v>
      </c>
      <c r="N4310" t="s">
        <v>40</v>
      </c>
      <c r="O4310" t="s">
        <v>71</v>
      </c>
      <c r="P4310" t="s">
        <v>1571</v>
      </c>
      <c r="Q4310" s="8">
        <v>1142000</v>
      </c>
      <c r="R4310">
        <v>5</v>
      </c>
      <c r="S4310" s="8">
        <f>Table3[[#This Row],[Harga]]*Table3[[#This Row],[Quantity]]</f>
        <v>5710000</v>
      </c>
      <c r="T4310">
        <v>0.8</v>
      </c>
      <c r="U4310" s="8">
        <f>Table3[[#This Row],[Discount]]*Table3[[#This Row],[Revenue]]</f>
        <v>4568000</v>
      </c>
      <c r="V4310" s="8">
        <f>Table3[[#This Row],[Revenue]]-Table3[[#This Row],[Total Discount]]</f>
        <v>1142000</v>
      </c>
    </row>
    <row r="4311" spans="1:22" x14ac:dyDescent="0.35">
      <c r="A4311">
        <v>4307</v>
      </c>
      <c r="B4311" t="s">
        <v>8504</v>
      </c>
      <c r="C4311" s="5">
        <v>43071</v>
      </c>
      <c r="D4311" s="6">
        <v>2017</v>
      </c>
      <c r="E4311" s="5" t="s">
        <v>66</v>
      </c>
      <c r="F4311" s="7">
        <v>2</v>
      </c>
      <c r="G4311" t="s">
        <v>35</v>
      </c>
      <c r="H4311" t="s">
        <v>25</v>
      </c>
      <c r="I4311" t="s">
        <v>3524</v>
      </c>
      <c r="J4311" t="s">
        <v>27</v>
      </c>
      <c r="K4311" t="s">
        <v>89</v>
      </c>
      <c r="L4311">
        <v>85345</v>
      </c>
      <c r="M4311" t="s">
        <v>971</v>
      </c>
      <c r="N4311" t="s">
        <v>40</v>
      </c>
      <c r="O4311" t="s">
        <v>71</v>
      </c>
      <c r="P4311" t="s">
        <v>972</v>
      </c>
      <c r="Q4311" s="8">
        <v>23000</v>
      </c>
      <c r="R4311">
        <v>6</v>
      </c>
      <c r="S4311" s="8">
        <f>Table3[[#This Row],[Harga]]*Table3[[#This Row],[Quantity]]</f>
        <v>138000</v>
      </c>
      <c r="T4311">
        <v>0.7</v>
      </c>
      <c r="U4311" s="8">
        <f>Table3[[#This Row],[Discount]]*Table3[[#This Row],[Revenue]]</f>
        <v>96600</v>
      </c>
      <c r="V4311" s="8">
        <f>Table3[[#This Row],[Revenue]]-Table3[[#This Row],[Total Discount]]</f>
        <v>41400</v>
      </c>
    </row>
    <row r="4312" spans="1:22" x14ac:dyDescent="0.35">
      <c r="A4312">
        <v>4308</v>
      </c>
      <c r="B4312" t="s">
        <v>8505</v>
      </c>
      <c r="C4312" s="5">
        <v>42316</v>
      </c>
      <c r="D4312" s="6">
        <v>2015</v>
      </c>
      <c r="E4312" s="5" t="s">
        <v>23</v>
      </c>
      <c r="F4312" s="7">
        <v>8</v>
      </c>
      <c r="G4312" t="s">
        <v>51</v>
      </c>
      <c r="H4312" t="s">
        <v>25</v>
      </c>
      <c r="I4312" t="s">
        <v>1853</v>
      </c>
      <c r="J4312" t="s">
        <v>37</v>
      </c>
      <c r="K4312" t="s">
        <v>100</v>
      </c>
      <c r="L4312">
        <v>28540</v>
      </c>
      <c r="M4312" t="s">
        <v>668</v>
      </c>
      <c r="N4312" t="s">
        <v>40</v>
      </c>
      <c r="O4312" t="s">
        <v>180</v>
      </c>
      <c r="P4312" t="s">
        <v>669</v>
      </c>
      <c r="Q4312" s="8">
        <v>8000</v>
      </c>
      <c r="R4312">
        <v>11</v>
      </c>
      <c r="S4312" s="8">
        <f>Table3[[#This Row],[Harga]]*Table3[[#This Row],[Quantity]]</f>
        <v>88000</v>
      </c>
      <c r="T4312">
        <v>0.2</v>
      </c>
      <c r="U4312" s="8">
        <f>Table3[[#This Row],[Discount]]*Table3[[#This Row],[Revenue]]</f>
        <v>17600</v>
      </c>
      <c r="V4312" s="8">
        <f>Table3[[#This Row],[Revenue]]-Table3[[#This Row],[Total Discount]]</f>
        <v>70400</v>
      </c>
    </row>
    <row r="4313" spans="1:22" x14ac:dyDescent="0.35">
      <c r="A4313">
        <v>4309</v>
      </c>
      <c r="B4313" t="s">
        <v>8506</v>
      </c>
      <c r="C4313" s="5">
        <v>42699</v>
      </c>
      <c r="D4313" s="6">
        <v>2016</v>
      </c>
      <c r="E4313" s="5" t="s">
        <v>23</v>
      </c>
      <c r="F4313" s="7">
        <v>25</v>
      </c>
      <c r="G4313" t="s">
        <v>51</v>
      </c>
      <c r="H4313" t="s">
        <v>25</v>
      </c>
      <c r="I4313" t="s">
        <v>4736</v>
      </c>
      <c r="J4313" t="s">
        <v>27</v>
      </c>
      <c r="K4313" t="s">
        <v>227</v>
      </c>
      <c r="L4313">
        <v>90032</v>
      </c>
      <c r="M4313" t="s">
        <v>428</v>
      </c>
      <c r="N4313" t="s">
        <v>30</v>
      </c>
      <c r="O4313" t="s">
        <v>108</v>
      </c>
      <c r="P4313" t="s">
        <v>429</v>
      </c>
      <c r="Q4313" s="8">
        <v>397000</v>
      </c>
      <c r="R4313">
        <v>3</v>
      </c>
      <c r="S4313" s="8">
        <f>Table3[[#This Row],[Harga]]*Table3[[#This Row],[Quantity]]</f>
        <v>1191000</v>
      </c>
      <c r="T4313">
        <v>0.2</v>
      </c>
      <c r="U4313" s="8">
        <f>Table3[[#This Row],[Discount]]*Table3[[#This Row],[Revenue]]</f>
        <v>238200</v>
      </c>
      <c r="V4313" s="8">
        <f>Table3[[#This Row],[Revenue]]-Table3[[#This Row],[Total Discount]]</f>
        <v>952800</v>
      </c>
    </row>
    <row r="4314" spans="1:22" x14ac:dyDescent="0.35">
      <c r="A4314">
        <v>4310</v>
      </c>
      <c r="B4314" t="s">
        <v>8507</v>
      </c>
      <c r="C4314" s="5">
        <v>42343</v>
      </c>
      <c r="D4314" s="6">
        <v>2015</v>
      </c>
      <c r="E4314" s="5" t="s">
        <v>66</v>
      </c>
      <c r="F4314" s="7">
        <v>5</v>
      </c>
      <c r="G4314" t="s">
        <v>35</v>
      </c>
      <c r="H4314" t="s">
        <v>131</v>
      </c>
      <c r="I4314" t="s">
        <v>3914</v>
      </c>
      <c r="J4314" t="s">
        <v>37</v>
      </c>
      <c r="K4314" t="s">
        <v>519</v>
      </c>
      <c r="L4314">
        <v>37211</v>
      </c>
      <c r="M4314" t="s">
        <v>5645</v>
      </c>
      <c r="N4314" t="s">
        <v>30</v>
      </c>
      <c r="O4314" t="s">
        <v>108</v>
      </c>
      <c r="P4314" t="s">
        <v>5646</v>
      </c>
      <c r="Q4314" s="8">
        <v>384000</v>
      </c>
      <c r="R4314">
        <v>2</v>
      </c>
      <c r="S4314" s="8">
        <f>Table3[[#This Row],[Harga]]*Table3[[#This Row],[Quantity]]</f>
        <v>768000</v>
      </c>
      <c r="T4314">
        <v>0.2</v>
      </c>
      <c r="U4314" s="8">
        <f>Table3[[#This Row],[Discount]]*Table3[[#This Row],[Revenue]]</f>
        <v>153600</v>
      </c>
      <c r="V4314" s="8">
        <f>Table3[[#This Row],[Revenue]]-Table3[[#This Row],[Total Discount]]</f>
        <v>614400</v>
      </c>
    </row>
    <row r="4315" spans="1:22" x14ac:dyDescent="0.35">
      <c r="A4315">
        <v>4311</v>
      </c>
      <c r="B4315" t="s">
        <v>8508</v>
      </c>
      <c r="C4315" s="5">
        <v>42580</v>
      </c>
      <c r="D4315" s="6">
        <v>2016</v>
      </c>
      <c r="E4315" s="5" t="s">
        <v>104</v>
      </c>
      <c r="F4315" s="7">
        <v>29</v>
      </c>
      <c r="G4315" t="s">
        <v>24</v>
      </c>
      <c r="H4315" t="s">
        <v>139</v>
      </c>
      <c r="I4315" t="s">
        <v>4016</v>
      </c>
      <c r="J4315" t="s">
        <v>27</v>
      </c>
      <c r="K4315" t="s">
        <v>166</v>
      </c>
      <c r="L4315">
        <v>28205</v>
      </c>
      <c r="M4315" t="s">
        <v>4568</v>
      </c>
      <c r="N4315" t="s">
        <v>40</v>
      </c>
      <c r="O4315" t="s">
        <v>84</v>
      </c>
      <c r="P4315" t="s">
        <v>4569</v>
      </c>
      <c r="Q4315" s="8">
        <v>282000</v>
      </c>
      <c r="R4315">
        <v>5</v>
      </c>
      <c r="S4315" s="8">
        <f>Table3[[#This Row],[Harga]]*Table3[[#This Row],[Quantity]]</f>
        <v>1410000</v>
      </c>
      <c r="T4315">
        <v>0.2</v>
      </c>
      <c r="U4315" s="8">
        <f>Table3[[#This Row],[Discount]]*Table3[[#This Row],[Revenue]]</f>
        <v>282000</v>
      </c>
      <c r="V4315" s="8">
        <f>Table3[[#This Row],[Revenue]]-Table3[[#This Row],[Total Discount]]</f>
        <v>1128000</v>
      </c>
    </row>
    <row r="4316" spans="1:22" x14ac:dyDescent="0.35">
      <c r="A4316">
        <v>4312</v>
      </c>
      <c r="B4316" t="s">
        <v>8509</v>
      </c>
      <c r="C4316" s="5">
        <v>41895</v>
      </c>
      <c r="D4316" s="6">
        <v>2014</v>
      </c>
      <c r="E4316" s="5" t="s">
        <v>111</v>
      </c>
      <c r="F4316" s="7">
        <v>13</v>
      </c>
      <c r="G4316" t="s">
        <v>67</v>
      </c>
      <c r="H4316" t="s">
        <v>105</v>
      </c>
      <c r="I4316" t="s">
        <v>1244</v>
      </c>
      <c r="J4316" t="s">
        <v>27</v>
      </c>
      <c r="K4316" t="s">
        <v>69</v>
      </c>
      <c r="L4316">
        <v>98103</v>
      </c>
      <c r="M4316" t="s">
        <v>5888</v>
      </c>
      <c r="N4316" t="s">
        <v>40</v>
      </c>
      <c r="O4316" t="s">
        <v>180</v>
      </c>
      <c r="P4316" t="s">
        <v>5889</v>
      </c>
      <c r="Q4316" s="8">
        <v>2000</v>
      </c>
      <c r="R4316">
        <v>5</v>
      </c>
      <c r="S4316" s="8">
        <f>Table3[[#This Row],[Harga]]*Table3[[#This Row],[Quantity]]</f>
        <v>10000</v>
      </c>
      <c r="T4316">
        <v>0</v>
      </c>
      <c r="U4316" s="8">
        <f>Table3[[#This Row],[Discount]]*Table3[[#This Row],[Revenue]]</f>
        <v>0</v>
      </c>
      <c r="V4316" s="8">
        <f>Table3[[#This Row],[Revenue]]-Table3[[#This Row],[Total Discount]]</f>
        <v>10000</v>
      </c>
    </row>
    <row r="4317" spans="1:22" x14ac:dyDescent="0.35">
      <c r="A4317">
        <v>4313</v>
      </c>
      <c r="B4317" t="s">
        <v>8510</v>
      </c>
      <c r="C4317" s="5">
        <v>42542</v>
      </c>
      <c r="D4317" s="6">
        <v>2016</v>
      </c>
      <c r="E4317" s="5" t="s">
        <v>34</v>
      </c>
      <c r="F4317" s="7">
        <v>21</v>
      </c>
      <c r="G4317" t="s">
        <v>51</v>
      </c>
      <c r="H4317" t="s">
        <v>131</v>
      </c>
      <c r="I4317" t="s">
        <v>217</v>
      </c>
      <c r="J4317" t="s">
        <v>37</v>
      </c>
      <c r="K4317" t="s">
        <v>324</v>
      </c>
      <c r="L4317">
        <v>60623</v>
      </c>
      <c r="M4317" t="s">
        <v>1905</v>
      </c>
      <c r="N4317" t="s">
        <v>40</v>
      </c>
      <c r="O4317" t="s">
        <v>71</v>
      </c>
      <c r="P4317" t="s">
        <v>1906</v>
      </c>
      <c r="Q4317" s="8">
        <v>7000</v>
      </c>
      <c r="R4317">
        <v>1</v>
      </c>
      <c r="S4317" s="8">
        <f>Table3[[#This Row],[Harga]]*Table3[[#This Row],[Quantity]]</f>
        <v>7000</v>
      </c>
      <c r="T4317">
        <v>0.8</v>
      </c>
      <c r="U4317" s="8">
        <f>Table3[[#This Row],[Discount]]*Table3[[#This Row],[Revenue]]</f>
        <v>5600</v>
      </c>
      <c r="V4317" s="8">
        <f>Table3[[#This Row],[Revenue]]-Table3[[#This Row],[Total Discount]]</f>
        <v>1400</v>
      </c>
    </row>
    <row r="4318" spans="1:22" x14ac:dyDescent="0.35">
      <c r="A4318">
        <v>4314</v>
      </c>
      <c r="B4318" t="s">
        <v>8511</v>
      </c>
      <c r="C4318" s="5">
        <v>42616</v>
      </c>
      <c r="D4318" s="6">
        <v>2016</v>
      </c>
      <c r="E4318" s="5" t="s">
        <v>111</v>
      </c>
      <c r="F4318" s="7">
        <v>3</v>
      </c>
      <c r="G4318" t="s">
        <v>51</v>
      </c>
      <c r="H4318" t="s">
        <v>139</v>
      </c>
      <c r="I4318" t="s">
        <v>3391</v>
      </c>
      <c r="J4318" t="s">
        <v>37</v>
      </c>
      <c r="K4318" t="s">
        <v>53</v>
      </c>
      <c r="L4318">
        <v>45231</v>
      </c>
      <c r="M4318" t="s">
        <v>3942</v>
      </c>
      <c r="N4318" t="s">
        <v>40</v>
      </c>
      <c r="O4318" t="s">
        <v>63</v>
      </c>
      <c r="P4318" t="s">
        <v>3943</v>
      </c>
      <c r="Q4318" s="8">
        <v>16000</v>
      </c>
      <c r="R4318">
        <v>6</v>
      </c>
      <c r="S4318" s="8">
        <f>Table3[[#This Row],[Harga]]*Table3[[#This Row],[Quantity]]</f>
        <v>96000</v>
      </c>
      <c r="T4318">
        <v>0.2</v>
      </c>
      <c r="U4318" s="8">
        <f>Table3[[#This Row],[Discount]]*Table3[[#This Row],[Revenue]]</f>
        <v>19200</v>
      </c>
      <c r="V4318" s="8">
        <f>Table3[[#This Row],[Revenue]]-Table3[[#This Row],[Total Discount]]</f>
        <v>76800</v>
      </c>
    </row>
    <row r="4319" spans="1:22" x14ac:dyDescent="0.35">
      <c r="A4319">
        <v>4315</v>
      </c>
      <c r="B4319" t="s">
        <v>8512</v>
      </c>
      <c r="C4319" s="5">
        <v>43064</v>
      </c>
      <c r="D4319" s="6">
        <v>2017</v>
      </c>
      <c r="E4319" s="5" t="s">
        <v>23</v>
      </c>
      <c r="F4319" s="7">
        <v>25</v>
      </c>
      <c r="G4319" t="s">
        <v>67</v>
      </c>
      <c r="H4319" t="s">
        <v>139</v>
      </c>
      <c r="I4319" t="s">
        <v>2757</v>
      </c>
      <c r="J4319" t="s">
        <v>27</v>
      </c>
      <c r="K4319" t="s">
        <v>113</v>
      </c>
      <c r="L4319">
        <v>33311</v>
      </c>
      <c r="M4319" t="s">
        <v>2787</v>
      </c>
      <c r="N4319" t="s">
        <v>30</v>
      </c>
      <c r="O4319" t="s">
        <v>31</v>
      </c>
      <c r="P4319" t="s">
        <v>2788</v>
      </c>
      <c r="Q4319" s="8">
        <v>308000</v>
      </c>
      <c r="R4319">
        <v>5</v>
      </c>
      <c r="S4319" s="8">
        <f>Table3[[#This Row],[Harga]]*Table3[[#This Row],[Quantity]]</f>
        <v>1540000</v>
      </c>
      <c r="T4319">
        <v>0.2</v>
      </c>
      <c r="U4319" s="8">
        <f>Table3[[#This Row],[Discount]]*Table3[[#This Row],[Revenue]]</f>
        <v>308000</v>
      </c>
      <c r="V4319" s="8">
        <f>Table3[[#This Row],[Revenue]]-Table3[[#This Row],[Total Discount]]</f>
        <v>1232000</v>
      </c>
    </row>
    <row r="4320" spans="1:22" x14ac:dyDescent="0.35">
      <c r="A4320">
        <v>4316</v>
      </c>
      <c r="B4320" t="s">
        <v>8513</v>
      </c>
      <c r="C4320" s="5">
        <v>42136</v>
      </c>
      <c r="D4320" s="6">
        <v>2015</v>
      </c>
      <c r="E4320" s="5" t="s">
        <v>87</v>
      </c>
      <c r="F4320" s="7">
        <v>12</v>
      </c>
      <c r="G4320" t="s">
        <v>67</v>
      </c>
      <c r="H4320" t="s">
        <v>25</v>
      </c>
      <c r="I4320" t="s">
        <v>2672</v>
      </c>
      <c r="J4320" t="s">
        <v>27</v>
      </c>
      <c r="K4320" t="s">
        <v>253</v>
      </c>
      <c r="L4320">
        <v>77041</v>
      </c>
      <c r="M4320" t="s">
        <v>5476</v>
      </c>
      <c r="N4320" t="s">
        <v>30</v>
      </c>
      <c r="O4320" t="s">
        <v>55</v>
      </c>
      <c r="P4320" t="s">
        <v>5477</v>
      </c>
      <c r="Q4320" s="8">
        <v>83000</v>
      </c>
      <c r="R4320">
        <v>4</v>
      </c>
      <c r="S4320" s="8">
        <f>Table3[[#This Row],[Harga]]*Table3[[#This Row],[Quantity]]</f>
        <v>332000</v>
      </c>
      <c r="T4320">
        <v>0.6</v>
      </c>
      <c r="U4320" s="8">
        <f>Table3[[#This Row],[Discount]]*Table3[[#This Row],[Revenue]]</f>
        <v>199200</v>
      </c>
      <c r="V4320" s="8">
        <f>Table3[[#This Row],[Revenue]]-Table3[[#This Row],[Total Discount]]</f>
        <v>132800</v>
      </c>
    </row>
    <row r="4321" spans="1:22" x14ac:dyDescent="0.35">
      <c r="A4321">
        <v>4317</v>
      </c>
      <c r="B4321" t="s">
        <v>8514</v>
      </c>
      <c r="C4321" s="5">
        <v>42824</v>
      </c>
      <c r="D4321" s="6">
        <v>2017</v>
      </c>
      <c r="E4321" s="5" t="s">
        <v>159</v>
      </c>
      <c r="F4321" s="7">
        <v>30</v>
      </c>
      <c r="G4321" t="s">
        <v>35</v>
      </c>
      <c r="H4321" t="s">
        <v>139</v>
      </c>
      <c r="I4321" t="s">
        <v>1282</v>
      </c>
      <c r="J4321" t="s">
        <v>27</v>
      </c>
      <c r="K4321" t="s">
        <v>151</v>
      </c>
      <c r="L4321">
        <v>90712</v>
      </c>
      <c r="M4321" t="s">
        <v>3309</v>
      </c>
      <c r="N4321" t="s">
        <v>30</v>
      </c>
      <c r="O4321" t="s">
        <v>55</v>
      </c>
      <c r="P4321" t="s">
        <v>3310</v>
      </c>
      <c r="Q4321" s="8">
        <v>23000</v>
      </c>
      <c r="R4321">
        <v>5</v>
      </c>
      <c r="S4321" s="8">
        <f>Table3[[#This Row],[Harga]]*Table3[[#This Row],[Quantity]]</f>
        <v>115000</v>
      </c>
      <c r="T4321">
        <v>0</v>
      </c>
      <c r="U4321" s="8">
        <f>Table3[[#This Row],[Discount]]*Table3[[#This Row],[Revenue]]</f>
        <v>0</v>
      </c>
      <c r="V4321" s="8">
        <f>Table3[[#This Row],[Revenue]]-Table3[[#This Row],[Total Discount]]</f>
        <v>115000</v>
      </c>
    </row>
    <row r="4322" spans="1:22" x14ac:dyDescent="0.35">
      <c r="A4322">
        <v>4318</v>
      </c>
      <c r="B4322" t="s">
        <v>8515</v>
      </c>
      <c r="C4322" s="5">
        <v>42691</v>
      </c>
      <c r="D4322" s="6">
        <v>2016</v>
      </c>
      <c r="E4322" s="5" t="s">
        <v>23</v>
      </c>
      <c r="F4322" s="7">
        <v>17</v>
      </c>
      <c r="G4322" t="s">
        <v>51</v>
      </c>
      <c r="H4322" t="s">
        <v>25</v>
      </c>
      <c r="I4322" t="s">
        <v>4729</v>
      </c>
      <c r="J4322" t="s">
        <v>75</v>
      </c>
      <c r="K4322" t="s">
        <v>369</v>
      </c>
      <c r="L4322">
        <v>94122</v>
      </c>
      <c r="M4322" t="s">
        <v>1241</v>
      </c>
      <c r="N4322" t="s">
        <v>40</v>
      </c>
      <c r="O4322" t="s">
        <v>790</v>
      </c>
      <c r="P4322" t="s">
        <v>1242</v>
      </c>
      <c r="Q4322" s="8">
        <v>24000</v>
      </c>
      <c r="R4322">
        <v>5</v>
      </c>
      <c r="S4322" s="8">
        <f>Table3[[#This Row],[Harga]]*Table3[[#This Row],[Quantity]]</f>
        <v>120000</v>
      </c>
      <c r="T4322">
        <v>0</v>
      </c>
      <c r="U4322" s="8">
        <f>Table3[[#This Row],[Discount]]*Table3[[#This Row],[Revenue]]</f>
        <v>0</v>
      </c>
      <c r="V4322" s="8">
        <f>Table3[[#This Row],[Revenue]]-Table3[[#This Row],[Total Discount]]</f>
        <v>120000</v>
      </c>
    </row>
    <row r="4323" spans="1:22" x14ac:dyDescent="0.35">
      <c r="A4323">
        <v>4319</v>
      </c>
      <c r="B4323" t="s">
        <v>8516</v>
      </c>
      <c r="C4323" s="5">
        <v>42734</v>
      </c>
      <c r="D4323" s="6">
        <v>2016</v>
      </c>
      <c r="E4323" s="5" t="s">
        <v>66</v>
      </c>
      <c r="F4323" s="7">
        <v>30</v>
      </c>
      <c r="G4323" t="s">
        <v>67</v>
      </c>
      <c r="H4323" t="s">
        <v>25</v>
      </c>
      <c r="I4323" t="s">
        <v>8517</v>
      </c>
      <c r="J4323" t="s">
        <v>37</v>
      </c>
      <c r="K4323" t="s">
        <v>222</v>
      </c>
      <c r="L4323">
        <v>19140</v>
      </c>
      <c r="M4323" t="s">
        <v>4912</v>
      </c>
      <c r="N4323" t="s">
        <v>40</v>
      </c>
      <c r="O4323" t="s">
        <v>96</v>
      </c>
      <c r="P4323" t="s">
        <v>4913</v>
      </c>
      <c r="Q4323" s="8">
        <v>25000</v>
      </c>
      <c r="R4323">
        <v>5</v>
      </c>
      <c r="S4323" s="8">
        <f>Table3[[#This Row],[Harga]]*Table3[[#This Row],[Quantity]]</f>
        <v>125000</v>
      </c>
      <c r="T4323">
        <v>0.2</v>
      </c>
      <c r="U4323" s="8">
        <f>Table3[[#This Row],[Discount]]*Table3[[#This Row],[Revenue]]</f>
        <v>25000</v>
      </c>
      <c r="V4323" s="8">
        <f>Table3[[#This Row],[Revenue]]-Table3[[#This Row],[Total Discount]]</f>
        <v>100000</v>
      </c>
    </row>
    <row r="4324" spans="1:22" x14ac:dyDescent="0.35">
      <c r="A4324">
        <v>4320</v>
      </c>
      <c r="B4324" t="s">
        <v>8518</v>
      </c>
      <c r="C4324" s="5">
        <v>42726</v>
      </c>
      <c r="D4324" s="6">
        <v>2016</v>
      </c>
      <c r="E4324" s="5" t="s">
        <v>66</v>
      </c>
      <c r="F4324" s="7">
        <v>22</v>
      </c>
      <c r="G4324" t="s">
        <v>35</v>
      </c>
      <c r="H4324" t="s">
        <v>25</v>
      </c>
      <c r="I4324" t="s">
        <v>2813</v>
      </c>
      <c r="J4324" t="s">
        <v>75</v>
      </c>
      <c r="K4324" t="s">
        <v>248</v>
      </c>
      <c r="L4324">
        <v>98115</v>
      </c>
      <c r="M4324" t="s">
        <v>408</v>
      </c>
      <c r="N4324" t="s">
        <v>40</v>
      </c>
      <c r="O4324" t="s">
        <v>71</v>
      </c>
      <c r="P4324" t="s">
        <v>409</v>
      </c>
      <c r="Q4324" s="8">
        <v>28000</v>
      </c>
      <c r="R4324">
        <v>4</v>
      </c>
      <c r="S4324" s="8">
        <f>Table3[[#This Row],[Harga]]*Table3[[#This Row],[Quantity]]</f>
        <v>112000</v>
      </c>
      <c r="T4324">
        <v>0.2</v>
      </c>
      <c r="U4324" s="8">
        <f>Table3[[#This Row],[Discount]]*Table3[[#This Row],[Revenue]]</f>
        <v>22400</v>
      </c>
      <c r="V4324" s="8">
        <f>Table3[[#This Row],[Revenue]]-Table3[[#This Row],[Total Discount]]</f>
        <v>89600</v>
      </c>
    </row>
    <row r="4325" spans="1:22" x14ac:dyDescent="0.35">
      <c r="A4325">
        <v>4321</v>
      </c>
      <c r="B4325" t="s">
        <v>8519</v>
      </c>
      <c r="C4325" s="5">
        <v>42358</v>
      </c>
      <c r="D4325" s="6">
        <v>2015</v>
      </c>
      <c r="E4325" s="5" t="s">
        <v>66</v>
      </c>
      <c r="F4325" s="7">
        <v>20</v>
      </c>
      <c r="G4325" t="s">
        <v>51</v>
      </c>
      <c r="H4325" t="s">
        <v>25</v>
      </c>
      <c r="I4325" t="s">
        <v>2508</v>
      </c>
      <c r="J4325" t="s">
        <v>27</v>
      </c>
      <c r="K4325" t="s">
        <v>151</v>
      </c>
      <c r="L4325">
        <v>90036</v>
      </c>
      <c r="M4325" t="s">
        <v>8520</v>
      </c>
      <c r="N4325" t="s">
        <v>40</v>
      </c>
      <c r="O4325" t="s">
        <v>63</v>
      </c>
      <c r="P4325" t="s">
        <v>129</v>
      </c>
      <c r="Q4325" s="8">
        <v>18000</v>
      </c>
      <c r="R4325">
        <v>4</v>
      </c>
      <c r="S4325" s="8">
        <f>Table3[[#This Row],[Harga]]*Table3[[#This Row],[Quantity]]</f>
        <v>72000</v>
      </c>
      <c r="T4325">
        <v>0</v>
      </c>
      <c r="U4325" s="8">
        <f>Table3[[#This Row],[Discount]]*Table3[[#This Row],[Revenue]]</f>
        <v>0</v>
      </c>
      <c r="V4325" s="8">
        <f>Table3[[#This Row],[Revenue]]-Table3[[#This Row],[Total Discount]]</f>
        <v>72000</v>
      </c>
    </row>
    <row r="4326" spans="1:22" x14ac:dyDescent="0.35">
      <c r="A4326">
        <v>4322</v>
      </c>
      <c r="B4326" t="s">
        <v>8521</v>
      </c>
      <c r="C4326" s="5">
        <v>42000</v>
      </c>
      <c r="D4326" s="6">
        <v>2014</v>
      </c>
      <c r="E4326" s="5" t="s">
        <v>66</v>
      </c>
      <c r="F4326" s="7">
        <v>27</v>
      </c>
      <c r="G4326" t="s">
        <v>24</v>
      </c>
      <c r="H4326" t="s">
        <v>25</v>
      </c>
      <c r="I4326" t="s">
        <v>261</v>
      </c>
      <c r="J4326" t="s">
        <v>27</v>
      </c>
      <c r="K4326" t="s">
        <v>133</v>
      </c>
      <c r="L4326">
        <v>44105</v>
      </c>
      <c r="M4326" t="s">
        <v>5065</v>
      </c>
      <c r="N4326" t="s">
        <v>30</v>
      </c>
      <c r="O4326" t="s">
        <v>55</v>
      </c>
      <c r="P4326" t="s">
        <v>5066</v>
      </c>
      <c r="Q4326" s="8">
        <v>152000</v>
      </c>
      <c r="R4326">
        <v>3</v>
      </c>
      <c r="S4326" s="8">
        <f>Table3[[#This Row],[Harga]]*Table3[[#This Row],[Quantity]]</f>
        <v>456000</v>
      </c>
      <c r="T4326">
        <v>0.2</v>
      </c>
      <c r="U4326" s="8">
        <f>Table3[[#This Row],[Discount]]*Table3[[#This Row],[Revenue]]</f>
        <v>91200</v>
      </c>
      <c r="V4326" s="8">
        <f>Table3[[#This Row],[Revenue]]-Table3[[#This Row],[Total Discount]]</f>
        <v>364800</v>
      </c>
    </row>
    <row r="4327" spans="1:22" x14ac:dyDescent="0.35">
      <c r="A4327">
        <v>4323</v>
      </c>
      <c r="B4327" t="s">
        <v>8522</v>
      </c>
      <c r="C4327" s="5">
        <v>42782</v>
      </c>
      <c r="D4327" s="6">
        <v>2017</v>
      </c>
      <c r="E4327" s="5" t="s">
        <v>344</v>
      </c>
      <c r="F4327" s="7">
        <v>16</v>
      </c>
      <c r="G4327" t="s">
        <v>67</v>
      </c>
      <c r="H4327" t="s">
        <v>131</v>
      </c>
      <c r="I4327" t="s">
        <v>3135</v>
      </c>
      <c r="J4327" t="s">
        <v>27</v>
      </c>
      <c r="K4327" t="s">
        <v>141</v>
      </c>
      <c r="L4327">
        <v>62521</v>
      </c>
      <c r="M4327" t="s">
        <v>5384</v>
      </c>
      <c r="N4327" t="s">
        <v>40</v>
      </c>
      <c r="O4327" t="s">
        <v>180</v>
      </c>
      <c r="P4327" t="s">
        <v>5385</v>
      </c>
      <c r="Q4327" s="8">
        <v>46000</v>
      </c>
      <c r="R4327">
        <v>2</v>
      </c>
      <c r="S4327" s="8">
        <f>Table3[[#This Row],[Harga]]*Table3[[#This Row],[Quantity]]</f>
        <v>92000</v>
      </c>
      <c r="T4327">
        <v>0.2</v>
      </c>
      <c r="U4327" s="8">
        <f>Table3[[#This Row],[Discount]]*Table3[[#This Row],[Revenue]]</f>
        <v>18400</v>
      </c>
      <c r="V4327" s="8">
        <f>Table3[[#This Row],[Revenue]]-Table3[[#This Row],[Total Discount]]</f>
        <v>73600</v>
      </c>
    </row>
    <row r="4328" spans="1:22" x14ac:dyDescent="0.35">
      <c r="A4328">
        <v>4324</v>
      </c>
      <c r="B4328" t="s">
        <v>8523</v>
      </c>
      <c r="C4328" s="5">
        <v>43032</v>
      </c>
      <c r="D4328" s="6">
        <v>2017</v>
      </c>
      <c r="E4328" s="5" t="s">
        <v>44</v>
      </c>
      <c r="F4328" s="7">
        <v>24</v>
      </c>
      <c r="G4328" t="s">
        <v>24</v>
      </c>
      <c r="H4328" t="s">
        <v>139</v>
      </c>
      <c r="I4328" t="s">
        <v>679</v>
      </c>
      <c r="J4328" t="s">
        <v>27</v>
      </c>
      <c r="K4328" t="s">
        <v>354</v>
      </c>
      <c r="L4328">
        <v>76063</v>
      </c>
      <c r="M4328" t="s">
        <v>2828</v>
      </c>
      <c r="N4328" t="s">
        <v>30</v>
      </c>
      <c r="O4328" t="s">
        <v>48</v>
      </c>
      <c r="P4328" t="s">
        <v>2829</v>
      </c>
      <c r="Q4328" s="8">
        <v>207000</v>
      </c>
      <c r="R4328">
        <v>5</v>
      </c>
      <c r="S4328" s="8">
        <f>Table3[[#This Row],[Harga]]*Table3[[#This Row],[Quantity]]</f>
        <v>1035000</v>
      </c>
      <c r="T4328">
        <v>0.3</v>
      </c>
      <c r="U4328" s="8">
        <f>Table3[[#This Row],[Discount]]*Table3[[#This Row],[Revenue]]</f>
        <v>310500</v>
      </c>
      <c r="V4328" s="8">
        <f>Table3[[#This Row],[Revenue]]-Table3[[#This Row],[Total Discount]]</f>
        <v>724500</v>
      </c>
    </row>
    <row r="4329" spans="1:22" x14ac:dyDescent="0.35">
      <c r="A4329">
        <v>4325</v>
      </c>
      <c r="B4329" t="s">
        <v>8524</v>
      </c>
      <c r="C4329" s="5">
        <v>42615</v>
      </c>
      <c r="D4329" s="6">
        <v>2016</v>
      </c>
      <c r="E4329" s="5" t="s">
        <v>111</v>
      </c>
      <c r="F4329" s="7">
        <v>2</v>
      </c>
      <c r="G4329" t="s">
        <v>51</v>
      </c>
      <c r="H4329" t="s">
        <v>25</v>
      </c>
      <c r="I4329" t="s">
        <v>1326</v>
      </c>
      <c r="J4329" t="s">
        <v>75</v>
      </c>
      <c r="K4329" t="s">
        <v>89</v>
      </c>
      <c r="L4329">
        <v>77070</v>
      </c>
      <c r="M4329" t="s">
        <v>7967</v>
      </c>
      <c r="N4329" t="s">
        <v>40</v>
      </c>
      <c r="O4329" t="s">
        <v>71</v>
      </c>
      <c r="P4329" t="s">
        <v>7968</v>
      </c>
      <c r="Q4329" s="8">
        <v>5000</v>
      </c>
      <c r="R4329">
        <v>8</v>
      </c>
      <c r="S4329" s="8">
        <f>Table3[[#This Row],[Harga]]*Table3[[#This Row],[Quantity]]</f>
        <v>40000</v>
      </c>
      <c r="T4329">
        <v>0.8</v>
      </c>
      <c r="U4329" s="8">
        <f>Table3[[#This Row],[Discount]]*Table3[[#This Row],[Revenue]]</f>
        <v>32000</v>
      </c>
      <c r="V4329" s="8">
        <f>Table3[[#This Row],[Revenue]]-Table3[[#This Row],[Total Discount]]</f>
        <v>8000</v>
      </c>
    </row>
    <row r="4330" spans="1:22" x14ac:dyDescent="0.35">
      <c r="A4330">
        <v>4326</v>
      </c>
      <c r="B4330" t="s">
        <v>8525</v>
      </c>
      <c r="C4330" s="5">
        <v>42705</v>
      </c>
      <c r="D4330" s="6">
        <v>2016</v>
      </c>
      <c r="E4330" s="5" t="s">
        <v>66</v>
      </c>
      <c r="F4330" s="7">
        <v>1</v>
      </c>
      <c r="G4330" t="s">
        <v>51</v>
      </c>
      <c r="H4330" t="s">
        <v>25</v>
      </c>
      <c r="I4330" t="s">
        <v>353</v>
      </c>
      <c r="J4330" t="s">
        <v>37</v>
      </c>
      <c r="K4330" t="s">
        <v>545</v>
      </c>
      <c r="L4330">
        <v>23223</v>
      </c>
      <c r="M4330" t="s">
        <v>7117</v>
      </c>
      <c r="N4330" t="s">
        <v>40</v>
      </c>
      <c r="O4330" t="s">
        <v>78</v>
      </c>
      <c r="P4330" t="s">
        <v>7118</v>
      </c>
      <c r="Q4330" s="8">
        <v>963000</v>
      </c>
      <c r="R4330">
        <v>7</v>
      </c>
      <c r="S4330" s="8">
        <f>Table3[[#This Row],[Harga]]*Table3[[#This Row],[Quantity]]</f>
        <v>6741000</v>
      </c>
      <c r="T4330">
        <v>0</v>
      </c>
      <c r="U4330" s="8">
        <f>Table3[[#This Row],[Discount]]*Table3[[#This Row],[Revenue]]</f>
        <v>0</v>
      </c>
      <c r="V4330" s="8">
        <f>Table3[[#This Row],[Revenue]]-Table3[[#This Row],[Total Discount]]</f>
        <v>6741000</v>
      </c>
    </row>
    <row r="4331" spans="1:22" x14ac:dyDescent="0.35">
      <c r="A4331">
        <v>4327</v>
      </c>
      <c r="B4331" t="s">
        <v>8526</v>
      </c>
      <c r="C4331" s="5">
        <v>41948</v>
      </c>
      <c r="D4331" s="6">
        <v>2014</v>
      </c>
      <c r="E4331" s="5" t="s">
        <v>23</v>
      </c>
      <c r="F4331" s="7">
        <v>5</v>
      </c>
      <c r="G4331" t="s">
        <v>67</v>
      </c>
      <c r="H4331" t="s">
        <v>131</v>
      </c>
      <c r="I4331" t="s">
        <v>1221</v>
      </c>
      <c r="J4331" t="s">
        <v>75</v>
      </c>
      <c r="K4331" t="s">
        <v>236</v>
      </c>
      <c r="L4331">
        <v>22204</v>
      </c>
      <c r="M4331" t="s">
        <v>5997</v>
      </c>
      <c r="N4331" t="s">
        <v>135</v>
      </c>
      <c r="O4331" t="s">
        <v>162</v>
      </c>
      <c r="P4331" t="s">
        <v>5998</v>
      </c>
      <c r="Q4331" s="8">
        <v>48000</v>
      </c>
      <c r="R4331">
        <v>3</v>
      </c>
      <c r="S4331" s="8">
        <f>Table3[[#This Row],[Harga]]*Table3[[#This Row],[Quantity]]</f>
        <v>144000</v>
      </c>
      <c r="T4331">
        <v>0</v>
      </c>
      <c r="U4331" s="8">
        <f>Table3[[#This Row],[Discount]]*Table3[[#This Row],[Revenue]]</f>
        <v>0</v>
      </c>
      <c r="V4331" s="8">
        <f>Table3[[#This Row],[Revenue]]-Table3[[#This Row],[Total Discount]]</f>
        <v>144000</v>
      </c>
    </row>
    <row r="4332" spans="1:22" x14ac:dyDescent="0.35">
      <c r="A4332">
        <v>4328</v>
      </c>
      <c r="B4332" t="s">
        <v>8527</v>
      </c>
      <c r="C4332" s="5">
        <v>43064</v>
      </c>
      <c r="D4332" s="6">
        <v>2017</v>
      </c>
      <c r="E4332" s="5" t="s">
        <v>23</v>
      </c>
      <c r="F4332" s="7">
        <v>25</v>
      </c>
      <c r="G4332" t="s">
        <v>35</v>
      </c>
      <c r="H4332" t="s">
        <v>25</v>
      </c>
      <c r="I4332" t="s">
        <v>1759</v>
      </c>
      <c r="J4332" t="s">
        <v>27</v>
      </c>
      <c r="K4332" t="s">
        <v>354</v>
      </c>
      <c r="L4332">
        <v>94122</v>
      </c>
      <c r="M4332" t="s">
        <v>1539</v>
      </c>
      <c r="N4332" t="s">
        <v>40</v>
      </c>
      <c r="O4332" t="s">
        <v>96</v>
      </c>
      <c r="P4332" t="s">
        <v>1540</v>
      </c>
      <c r="Q4332" s="8">
        <v>6000</v>
      </c>
      <c r="R4332">
        <v>2</v>
      </c>
      <c r="S4332" s="8">
        <f>Table3[[#This Row],[Harga]]*Table3[[#This Row],[Quantity]]</f>
        <v>12000</v>
      </c>
      <c r="T4332">
        <v>0</v>
      </c>
      <c r="U4332" s="8">
        <f>Table3[[#This Row],[Discount]]*Table3[[#This Row],[Revenue]]</f>
        <v>0</v>
      </c>
      <c r="V4332" s="8">
        <f>Table3[[#This Row],[Revenue]]-Table3[[#This Row],[Total Discount]]</f>
        <v>12000</v>
      </c>
    </row>
    <row r="4333" spans="1:22" x14ac:dyDescent="0.35">
      <c r="A4333">
        <v>4329</v>
      </c>
      <c r="B4333" t="s">
        <v>8528</v>
      </c>
      <c r="C4333" s="5">
        <v>42720</v>
      </c>
      <c r="D4333" s="6">
        <v>2016</v>
      </c>
      <c r="E4333" s="5" t="s">
        <v>66</v>
      </c>
      <c r="F4333" s="7">
        <v>16</v>
      </c>
      <c r="G4333" t="s">
        <v>24</v>
      </c>
      <c r="H4333" t="s">
        <v>139</v>
      </c>
      <c r="I4333" t="s">
        <v>902</v>
      </c>
      <c r="J4333" t="s">
        <v>75</v>
      </c>
      <c r="K4333" t="s">
        <v>151</v>
      </c>
      <c r="L4333">
        <v>92024</v>
      </c>
      <c r="M4333" t="s">
        <v>934</v>
      </c>
      <c r="N4333" t="s">
        <v>135</v>
      </c>
      <c r="O4333" t="s">
        <v>162</v>
      </c>
      <c r="P4333" t="s">
        <v>935</v>
      </c>
      <c r="Q4333" s="8">
        <v>10000</v>
      </c>
      <c r="R4333">
        <v>7</v>
      </c>
      <c r="S4333" s="8">
        <f>Table3[[#This Row],[Harga]]*Table3[[#This Row],[Quantity]]</f>
        <v>70000</v>
      </c>
      <c r="T4333">
        <v>0</v>
      </c>
      <c r="U4333" s="8">
        <f>Table3[[#This Row],[Discount]]*Table3[[#This Row],[Revenue]]</f>
        <v>0</v>
      </c>
      <c r="V4333" s="8">
        <f>Table3[[#This Row],[Revenue]]-Table3[[#This Row],[Total Discount]]</f>
        <v>70000</v>
      </c>
    </row>
    <row r="4334" spans="1:22" x14ac:dyDescent="0.35">
      <c r="A4334">
        <v>4330</v>
      </c>
      <c r="B4334" t="s">
        <v>8529</v>
      </c>
      <c r="C4334" s="5">
        <v>43053</v>
      </c>
      <c r="D4334" s="6">
        <v>2017</v>
      </c>
      <c r="E4334" s="5" t="s">
        <v>23</v>
      </c>
      <c r="F4334" s="7">
        <v>14</v>
      </c>
      <c r="G4334" t="s">
        <v>24</v>
      </c>
      <c r="H4334" t="s">
        <v>25</v>
      </c>
      <c r="I4334" t="s">
        <v>2382</v>
      </c>
      <c r="J4334" t="s">
        <v>37</v>
      </c>
      <c r="K4334" t="s">
        <v>354</v>
      </c>
      <c r="L4334">
        <v>13601</v>
      </c>
      <c r="M4334" t="s">
        <v>8039</v>
      </c>
      <c r="N4334" t="s">
        <v>40</v>
      </c>
      <c r="O4334" t="s">
        <v>84</v>
      </c>
      <c r="P4334" t="s">
        <v>8040</v>
      </c>
      <c r="Q4334" s="8">
        <v>26000</v>
      </c>
      <c r="R4334">
        <v>6</v>
      </c>
      <c r="S4334" s="8">
        <f>Table3[[#This Row],[Harga]]*Table3[[#This Row],[Quantity]]</f>
        <v>156000</v>
      </c>
      <c r="T4334">
        <v>0</v>
      </c>
      <c r="U4334" s="8">
        <f>Table3[[#This Row],[Discount]]*Table3[[#This Row],[Revenue]]</f>
        <v>0</v>
      </c>
      <c r="V4334" s="8">
        <f>Table3[[#This Row],[Revenue]]-Table3[[#This Row],[Total Discount]]</f>
        <v>156000</v>
      </c>
    </row>
    <row r="4335" spans="1:22" x14ac:dyDescent="0.35">
      <c r="A4335">
        <v>4331</v>
      </c>
      <c r="B4335" t="s">
        <v>8530</v>
      </c>
      <c r="C4335" s="5">
        <v>42547</v>
      </c>
      <c r="D4335" s="6">
        <v>2016</v>
      </c>
      <c r="E4335" s="5" t="s">
        <v>34</v>
      </c>
      <c r="F4335" s="7">
        <v>26</v>
      </c>
      <c r="G4335" t="s">
        <v>24</v>
      </c>
      <c r="H4335" t="s">
        <v>25</v>
      </c>
      <c r="I4335" t="s">
        <v>1669</v>
      </c>
      <c r="J4335" t="s">
        <v>37</v>
      </c>
      <c r="K4335" t="s">
        <v>369</v>
      </c>
      <c r="L4335">
        <v>90036</v>
      </c>
      <c r="M4335" t="s">
        <v>4391</v>
      </c>
      <c r="N4335" t="s">
        <v>40</v>
      </c>
      <c r="O4335" t="s">
        <v>790</v>
      </c>
      <c r="P4335" t="s">
        <v>4392</v>
      </c>
      <c r="Q4335" s="8">
        <v>696000</v>
      </c>
      <c r="R4335">
        <v>2</v>
      </c>
      <c r="S4335" s="8">
        <f>Table3[[#This Row],[Harga]]*Table3[[#This Row],[Quantity]]</f>
        <v>1392000</v>
      </c>
      <c r="T4335">
        <v>0</v>
      </c>
      <c r="U4335" s="8">
        <f>Table3[[#This Row],[Discount]]*Table3[[#This Row],[Revenue]]</f>
        <v>0</v>
      </c>
      <c r="V4335" s="8">
        <f>Table3[[#This Row],[Revenue]]-Table3[[#This Row],[Total Discount]]</f>
        <v>1392000</v>
      </c>
    </row>
    <row r="4336" spans="1:22" x14ac:dyDescent="0.35">
      <c r="A4336">
        <v>4332</v>
      </c>
      <c r="B4336" t="s">
        <v>8531</v>
      </c>
      <c r="C4336" s="5">
        <v>41999</v>
      </c>
      <c r="D4336" s="6">
        <v>2014</v>
      </c>
      <c r="E4336" s="5" t="s">
        <v>66</v>
      </c>
      <c r="F4336" s="7">
        <v>26</v>
      </c>
      <c r="G4336" t="s">
        <v>35</v>
      </c>
      <c r="H4336" t="s">
        <v>139</v>
      </c>
      <c r="I4336" t="s">
        <v>4258</v>
      </c>
      <c r="J4336" t="s">
        <v>37</v>
      </c>
      <c r="K4336" t="s">
        <v>133</v>
      </c>
      <c r="L4336">
        <v>19140</v>
      </c>
      <c r="M4336" t="s">
        <v>4078</v>
      </c>
      <c r="N4336" t="s">
        <v>40</v>
      </c>
      <c r="O4336" t="s">
        <v>96</v>
      </c>
      <c r="P4336" t="s">
        <v>4079</v>
      </c>
      <c r="Q4336" s="8">
        <v>14000</v>
      </c>
      <c r="R4336">
        <v>3</v>
      </c>
      <c r="S4336" s="8">
        <f>Table3[[#This Row],[Harga]]*Table3[[#This Row],[Quantity]]</f>
        <v>42000</v>
      </c>
      <c r="T4336">
        <v>0.2</v>
      </c>
      <c r="U4336" s="8">
        <f>Table3[[#This Row],[Discount]]*Table3[[#This Row],[Revenue]]</f>
        <v>8400</v>
      </c>
      <c r="V4336" s="8">
        <f>Table3[[#This Row],[Revenue]]-Table3[[#This Row],[Total Discount]]</f>
        <v>33600</v>
      </c>
    </row>
    <row r="4337" spans="1:22" x14ac:dyDescent="0.35">
      <c r="A4337">
        <v>4333</v>
      </c>
      <c r="B4337" t="s">
        <v>8532</v>
      </c>
      <c r="C4337" s="5">
        <v>42596</v>
      </c>
      <c r="D4337" s="6">
        <v>2016</v>
      </c>
      <c r="E4337" s="5" t="s">
        <v>93</v>
      </c>
      <c r="F4337" s="7">
        <v>14</v>
      </c>
      <c r="G4337" t="s">
        <v>51</v>
      </c>
      <c r="H4337" t="s">
        <v>139</v>
      </c>
      <c r="I4337" t="s">
        <v>381</v>
      </c>
      <c r="J4337" t="s">
        <v>37</v>
      </c>
      <c r="K4337" t="s">
        <v>69</v>
      </c>
      <c r="L4337">
        <v>44312</v>
      </c>
      <c r="M4337" t="s">
        <v>2459</v>
      </c>
      <c r="N4337" t="s">
        <v>135</v>
      </c>
      <c r="O4337" t="s">
        <v>136</v>
      </c>
      <c r="P4337" t="s">
        <v>2460</v>
      </c>
      <c r="Q4337" s="8">
        <v>1213000</v>
      </c>
      <c r="R4337">
        <v>2</v>
      </c>
      <c r="S4337" s="8">
        <f>Table3[[#This Row],[Harga]]*Table3[[#This Row],[Quantity]]</f>
        <v>2426000</v>
      </c>
      <c r="T4337">
        <v>0.4</v>
      </c>
      <c r="U4337" s="8">
        <f>Table3[[#This Row],[Discount]]*Table3[[#This Row],[Revenue]]</f>
        <v>970400</v>
      </c>
      <c r="V4337" s="8">
        <f>Table3[[#This Row],[Revenue]]-Table3[[#This Row],[Total Discount]]</f>
        <v>1455600</v>
      </c>
    </row>
    <row r="4338" spans="1:22" x14ac:dyDescent="0.35">
      <c r="A4338">
        <v>4334</v>
      </c>
      <c r="B4338" t="s">
        <v>8533</v>
      </c>
      <c r="C4338" s="5">
        <v>42667</v>
      </c>
      <c r="D4338" s="6">
        <v>2016</v>
      </c>
      <c r="E4338" s="5" t="s">
        <v>44</v>
      </c>
      <c r="F4338" s="7">
        <v>24</v>
      </c>
      <c r="G4338" t="s">
        <v>51</v>
      </c>
      <c r="H4338" t="s">
        <v>139</v>
      </c>
      <c r="I4338" t="s">
        <v>2813</v>
      </c>
      <c r="J4338" t="s">
        <v>75</v>
      </c>
      <c r="K4338" t="s">
        <v>166</v>
      </c>
      <c r="L4338">
        <v>94110</v>
      </c>
      <c r="M4338" t="s">
        <v>8534</v>
      </c>
      <c r="N4338" t="s">
        <v>135</v>
      </c>
      <c r="O4338" t="s">
        <v>162</v>
      </c>
      <c r="P4338" t="s">
        <v>8535</v>
      </c>
      <c r="Q4338" s="8">
        <v>450000</v>
      </c>
      <c r="R4338">
        <v>5</v>
      </c>
      <c r="S4338" s="8">
        <f>Table3[[#This Row],[Harga]]*Table3[[#This Row],[Quantity]]</f>
        <v>2250000</v>
      </c>
      <c r="T4338">
        <v>0</v>
      </c>
      <c r="U4338" s="8">
        <f>Table3[[#This Row],[Discount]]*Table3[[#This Row],[Revenue]]</f>
        <v>0</v>
      </c>
      <c r="V4338" s="8">
        <f>Table3[[#This Row],[Revenue]]-Table3[[#This Row],[Total Discount]]</f>
        <v>2250000</v>
      </c>
    </row>
    <row r="4339" spans="1:22" x14ac:dyDescent="0.35">
      <c r="A4339">
        <v>4335</v>
      </c>
      <c r="B4339" t="s">
        <v>8536</v>
      </c>
      <c r="C4339" s="5">
        <v>41874</v>
      </c>
      <c r="D4339" s="6">
        <v>2014</v>
      </c>
      <c r="E4339" s="5" t="s">
        <v>93</v>
      </c>
      <c r="F4339" s="7">
        <v>23</v>
      </c>
      <c r="G4339" t="s">
        <v>116</v>
      </c>
      <c r="H4339" t="s">
        <v>25</v>
      </c>
      <c r="I4339" t="s">
        <v>638</v>
      </c>
      <c r="J4339" t="s">
        <v>75</v>
      </c>
      <c r="K4339" t="s">
        <v>519</v>
      </c>
      <c r="L4339">
        <v>49505</v>
      </c>
      <c r="M4339" t="s">
        <v>1208</v>
      </c>
      <c r="N4339" t="s">
        <v>40</v>
      </c>
      <c r="O4339" t="s">
        <v>63</v>
      </c>
      <c r="P4339" t="s">
        <v>1209</v>
      </c>
      <c r="Q4339" s="8">
        <v>7000</v>
      </c>
      <c r="R4339">
        <v>3</v>
      </c>
      <c r="S4339" s="8">
        <f>Table3[[#This Row],[Harga]]*Table3[[#This Row],[Quantity]]</f>
        <v>21000</v>
      </c>
      <c r="T4339">
        <v>0</v>
      </c>
      <c r="U4339" s="8">
        <f>Table3[[#This Row],[Discount]]*Table3[[#This Row],[Revenue]]</f>
        <v>0</v>
      </c>
      <c r="V4339" s="8">
        <f>Table3[[#This Row],[Revenue]]-Table3[[#This Row],[Total Discount]]</f>
        <v>21000</v>
      </c>
    </row>
    <row r="4340" spans="1:22" x14ac:dyDescent="0.35">
      <c r="A4340">
        <v>4336</v>
      </c>
      <c r="B4340" t="s">
        <v>8537</v>
      </c>
      <c r="C4340" s="5">
        <v>42993</v>
      </c>
      <c r="D4340" s="6">
        <v>2017</v>
      </c>
      <c r="E4340" s="5" t="s">
        <v>111</v>
      </c>
      <c r="F4340" s="7">
        <v>15</v>
      </c>
      <c r="G4340" t="s">
        <v>51</v>
      </c>
      <c r="H4340" t="s">
        <v>139</v>
      </c>
      <c r="I4340" t="s">
        <v>240</v>
      </c>
      <c r="J4340" t="s">
        <v>75</v>
      </c>
      <c r="K4340" t="s">
        <v>227</v>
      </c>
      <c r="L4340">
        <v>94109</v>
      </c>
      <c r="M4340" t="s">
        <v>3576</v>
      </c>
      <c r="N4340" t="s">
        <v>30</v>
      </c>
      <c r="O4340" t="s">
        <v>48</v>
      </c>
      <c r="P4340" t="s">
        <v>3577</v>
      </c>
      <c r="Q4340" s="8">
        <v>1580000</v>
      </c>
      <c r="R4340">
        <v>1</v>
      </c>
      <c r="S4340" s="8">
        <f>Table3[[#This Row],[Harga]]*Table3[[#This Row],[Quantity]]</f>
        <v>1580000</v>
      </c>
      <c r="T4340">
        <v>0.2</v>
      </c>
      <c r="U4340" s="8">
        <f>Table3[[#This Row],[Discount]]*Table3[[#This Row],[Revenue]]</f>
        <v>316000</v>
      </c>
      <c r="V4340" s="8">
        <f>Table3[[#This Row],[Revenue]]-Table3[[#This Row],[Total Discount]]</f>
        <v>1264000</v>
      </c>
    </row>
    <row r="4341" spans="1:22" x14ac:dyDescent="0.35">
      <c r="A4341">
        <v>4337</v>
      </c>
      <c r="B4341" t="s">
        <v>8538</v>
      </c>
      <c r="C4341" s="5">
        <v>42901</v>
      </c>
      <c r="D4341" s="6">
        <v>2017</v>
      </c>
      <c r="E4341" s="5" t="s">
        <v>34</v>
      </c>
      <c r="F4341" s="7">
        <v>15</v>
      </c>
      <c r="G4341" t="s">
        <v>51</v>
      </c>
      <c r="H4341" t="s">
        <v>25</v>
      </c>
      <c r="I4341" t="s">
        <v>650</v>
      </c>
      <c r="J4341" t="s">
        <v>37</v>
      </c>
      <c r="K4341" t="s">
        <v>151</v>
      </c>
      <c r="L4341">
        <v>37211</v>
      </c>
      <c r="M4341" t="s">
        <v>3418</v>
      </c>
      <c r="N4341" t="s">
        <v>135</v>
      </c>
      <c r="O4341" t="s">
        <v>136</v>
      </c>
      <c r="P4341" t="s">
        <v>3419</v>
      </c>
      <c r="Q4341" s="8">
        <v>320000</v>
      </c>
      <c r="R4341">
        <v>3</v>
      </c>
      <c r="S4341" s="8">
        <f>Table3[[#This Row],[Harga]]*Table3[[#This Row],[Quantity]]</f>
        <v>960000</v>
      </c>
      <c r="T4341">
        <v>0.2</v>
      </c>
      <c r="U4341" s="8">
        <f>Table3[[#This Row],[Discount]]*Table3[[#This Row],[Revenue]]</f>
        <v>192000</v>
      </c>
      <c r="V4341" s="8">
        <f>Table3[[#This Row],[Revenue]]-Table3[[#This Row],[Total Discount]]</f>
        <v>768000</v>
      </c>
    </row>
    <row r="4342" spans="1:22" x14ac:dyDescent="0.35">
      <c r="A4342">
        <v>4338</v>
      </c>
      <c r="B4342" t="s">
        <v>8539</v>
      </c>
      <c r="C4342" s="5">
        <v>42064</v>
      </c>
      <c r="D4342" s="6">
        <v>2015</v>
      </c>
      <c r="E4342" s="5" t="s">
        <v>159</v>
      </c>
      <c r="F4342" s="7">
        <v>1</v>
      </c>
      <c r="G4342" t="s">
        <v>35</v>
      </c>
      <c r="H4342" t="s">
        <v>25</v>
      </c>
      <c r="I4342" t="s">
        <v>1244</v>
      </c>
      <c r="J4342" t="s">
        <v>27</v>
      </c>
      <c r="K4342" t="s">
        <v>100</v>
      </c>
      <c r="L4342">
        <v>19120</v>
      </c>
      <c r="M4342" t="s">
        <v>8540</v>
      </c>
      <c r="N4342" t="s">
        <v>40</v>
      </c>
      <c r="O4342" t="s">
        <v>78</v>
      </c>
      <c r="P4342" t="s">
        <v>8541</v>
      </c>
      <c r="Q4342" s="8">
        <v>4000</v>
      </c>
      <c r="R4342">
        <v>2</v>
      </c>
      <c r="S4342" s="8">
        <f>Table3[[#This Row],[Harga]]*Table3[[#This Row],[Quantity]]</f>
        <v>8000</v>
      </c>
      <c r="T4342">
        <v>0.2</v>
      </c>
      <c r="U4342" s="8">
        <f>Table3[[#This Row],[Discount]]*Table3[[#This Row],[Revenue]]</f>
        <v>1600</v>
      </c>
      <c r="V4342" s="8">
        <f>Table3[[#This Row],[Revenue]]-Table3[[#This Row],[Total Discount]]</f>
        <v>6400</v>
      </c>
    </row>
    <row r="4343" spans="1:22" x14ac:dyDescent="0.35">
      <c r="A4343">
        <v>4339</v>
      </c>
      <c r="B4343" t="s">
        <v>8542</v>
      </c>
      <c r="C4343" s="5">
        <v>42574</v>
      </c>
      <c r="D4343" s="6">
        <v>2016</v>
      </c>
      <c r="E4343" s="5" t="s">
        <v>104</v>
      </c>
      <c r="F4343" s="7">
        <v>23</v>
      </c>
      <c r="G4343" t="s">
        <v>24</v>
      </c>
      <c r="H4343" t="s">
        <v>25</v>
      </c>
      <c r="I4343" t="s">
        <v>3332</v>
      </c>
      <c r="J4343" t="s">
        <v>27</v>
      </c>
      <c r="K4343" t="s">
        <v>248</v>
      </c>
      <c r="L4343">
        <v>77041</v>
      </c>
      <c r="M4343" t="s">
        <v>6670</v>
      </c>
      <c r="N4343" t="s">
        <v>135</v>
      </c>
      <c r="O4343" t="s">
        <v>136</v>
      </c>
      <c r="P4343" t="s">
        <v>6671</v>
      </c>
      <c r="Q4343" s="8">
        <v>58000</v>
      </c>
      <c r="R4343">
        <v>8</v>
      </c>
      <c r="S4343" s="8">
        <f>Table3[[#This Row],[Harga]]*Table3[[#This Row],[Quantity]]</f>
        <v>464000</v>
      </c>
      <c r="T4343">
        <v>0.2</v>
      </c>
      <c r="U4343" s="8">
        <f>Table3[[#This Row],[Discount]]*Table3[[#This Row],[Revenue]]</f>
        <v>92800</v>
      </c>
      <c r="V4343" s="8">
        <f>Table3[[#This Row],[Revenue]]-Table3[[#This Row],[Total Discount]]</f>
        <v>371200</v>
      </c>
    </row>
    <row r="4344" spans="1:22" x14ac:dyDescent="0.35">
      <c r="A4344">
        <v>4340</v>
      </c>
      <c r="B4344" t="s">
        <v>8543</v>
      </c>
      <c r="C4344" s="5">
        <v>41913</v>
      </c>
      <c r="D4344" s="6">
        <v>2014</v>
      </c>
      <c r="E4344" s="5" t="s">
        <v>44</v>
      </c>
      <c r="F4344" s="7">
        <v>1</v>
      </c>
      <c r="G4344" t="s">
        <v>51</v>
      </c>
      <c r="H4344" t="s">
        <v>139</v>
      </c>
      <c r="I4344" t="s">
        <v>5393</v>
      </c>
      <c r="J4344" t="s">
        <v>75</v>
      </c>
      <c r="K4344" t="s">
        <v>69</v>
      </c>
      <c r="L4344">
        <v>89502</v>
      </c>
      <c r="M4344" t="s">
        <v>8544</v>
      </c>
      <c r="N4344" t="s">
        <v>40</v>
      </c>
      <c r="O4344" t="s">
        <v>180</v>
      </c>
      <c r="P4344" t="s">
        <v>8545</v>
      </c>
      <c r="Q4344" s="8">
        <v>5000</v>
      </c>
      <c r="R4344">
        <v>1</v>
      </c>
      <c r="S4344" s="8">
        <f>Table3[[#This Row],[Harga]]*Table3[[#This Row],[Quantity]]</f>
        <v>5000</v>
      </c>
      <c r="T4344">
        <v>0</v>
      </c>
      <c r="U4344" s="8">
        <f>Table3[[#This Row],[Discount]]*Table3[[#This Row],[Revenue]]</f>
        <v>0</v>
      </c>
      <c r="V4344" s="8">
        <f>Table3[[#This Row],[Revenue]]-Table3[[#This Row],[Total Discount]]</f>
        <v>5000</v>
      </c>
    </row>
    <row r="4345" spans="1:22" x14ac:dyDescent="0.35">
      <c r="A4345">
        <v>4341</v>
      </c>
      <c r="B4345" t="s">
        <v>8546</v>
      </c>
      <c r="C4345" s="5">
        <v>41890</v>
      </c>
      <c r="D4345" s="6">
        <v>2014</v>
      </c>
      <c r="E4345" s="5" t="s">
        <v>111</v>
      </c>
      <c r="F4345" s="7">
        <v>8</v>
      </c>
      <c r="G4345" t="s">
        <v>51</v>
      </c>
      <c r="H4345" t="s">
        <v>131</v>
      </c>
      <c r="I4345" t="s">
        <v>2313</v>
      </c>
      <c r="J4345" t="s">
        <v>75</v>
      </c>
      <c r="K4345" t="s">
        <v>545</v>
      </c>
      <c r="L4345">
        <v>10009</v>
      </c>
      <c r="M4345" t="s">
        <v>3229</v>
      </c>
      <c r="N4345" t="s">
        <v>30</v>
      </c>
      <c r="O4345" t="s">
        <v>108</v>
      </c>
      <c r="P4345" t="s">
        <v>3230</v>
      </c>
      <c r="Q4345" s="8">
        <v>480000</v>
      </c>
      <c r="R4345">
        <v>2</v>
      </c>
      <c r="S4345" s="8">
        <f>Table3[[#This Row],[Harga]]*Table3[[#This Row],[Quantity]]</f>
        <v>960000</v>
      </c>
      <c r="T4345">
        <v>0.1</v>
      </c>
      <c r="U4345" s="8">
        <f>Table3[[#This Row],[Discount]]*Table3[[#This Row],[Revenue]]</f>
        <v>96000</v>
      </c>
      <c r="V4345" s="8">
        <f>Table3[[#This Row],[Revenue]]-Table3[[#This Row],[Total Discount]]</f>
        <v>864000</v>
      </c>
    </row>
    <row r="4346" spans="1:22" x14ac:dyDescent="0.35">
      <c r="A4346">
        <v>4342</v>
      </c>
      <c r="B4346" t="s">
        <v>8547</v>
      </c>
      <c r="C4346" s="5">
        <v>41959</v>
      </c>
      <c r="D4346" s="6">
        <v>2014</v>
      </c>
      <c r="E4346" s="5" t="s">
        <v>23</v>
      </c>
      <c r="F4346" s="7">
        <v>16</v>
      </c>
      <c r="G4346" t="s">
        <v>51</v>
      </c>
      <c r="H4346" t="s">
        <v>25</v>
      </c>
      <c r="I4346" t="s">
        <v>1196</v>
      </c>
      <c r="J4346" t="s">
        <v>37</v>
      </c>
      <c r="K4346" t="s">
        <v>69</v>
      </c>
      <c r="L4346">
        <v>90008</v>
      </c>
      <c r="M4346" t="s">
        <v>8548</v>
      </c>
      <c r="N4346" t="s">
        <v>135</v>
      </c>
      <c r="O4346" t="s">
        <v>136</v>
      </c>
      <c r="P4346" t="s">
        <v>8549</v>
      </c>
      <c r="Q4346" s="8">
        <v>80000</v>
      </c>
      <c r="R4346">
        <v>4</v>
      </c>
      <c r="S4346" s="8">
        <f>Table3[[#This Row],[Harga]]*Table3[[#This Row],[Quantity]]</f>
        <v>320000</v>
      </c>
      <c r="T4346">
        <v>0.2</v>
      </c>
      <c r="U4346" s="8">
        <f>Table3[[#This Row],[Discount]]*Table3[[#This Row],[Revenue]]</f>
        <v>64000</v>
      </c>
      <c r="V4346" s="8">
        <f>Table3[[#This Row],[Revenue]]-Table3[[#This Row],[Total Discount]]</f>
        <v>256000</v>
      </c>
    </row>
    <row r="4347" spans="1:22" x14ac:dyDescent="0.35">
      <c r="A4347">
        <v>4343</v>
      </c>
      <c r="B4347" t="s">
        <v>8550</v>
      </c>
      <c r="C4347" s="5">
        <v>41701</v>
      </c>
      <c r="D4347" s="6">
        <v>2014</v>
      </c>
      <c r="E4347" s="5" t="s">
        <v>159</v>
      </c>
      <c r="F4347" s="7">
        <v>3</v>
      </c>
      <c r="G4347" t="s">
        <v>24</v>
      </c>
      <c r="H4347" t="s">
        <v>25</v>
      </c>
      <c r="I4347" t="s">
        <v>2094</v>
      </c>
      <c r="J4347" t="s">
        <v>27</v>
      </c>
      <c r="K4347" t="s">
        <v>113</v>
      </c>
      <c r="L4347">
        <v>92037</v>
      </c>
      <c r="M4347" t="s">
        <v>2321</v>
      </c>
      <c r="N4347" t="s">
        <v>30</v>
      </c>
      <c r="O4347" t="s">
        <v>48</v>
      </c>
      <c r="P4347" t="s">
        <v>2322</v>
      </c>
      <c r="Q4347" s="8">
        <v>653000</v>
      </c>
      <c r="R4347">
        <v>3</v>
      </c>
      <c r="S4347" s="8">
        <f>Table3[[#This Row],[Harga]]*Table3[[#This Row],[Quantity]]</f>
        <v>1959000</v>
      </c>
      <c r="T4347">
        <v>0.2</v>
      </c>
      <c r="U4347" s="8">
        <f>Table3[[#This Row],[Discount]]*Table3[[#This Row],[Revenue]]</f>
        <v>391800</v>
      </c>
      <c r="V4347" s="8">
        <f>Table3[[#This Row],[Revenue]]-Table3[[#This Row],[Total Discount]]</f>
        <v>1567200</v>
      </c>
    </row>
    <row r="4348" spans="1:22" x14ac:dyDescent="0.35">
      <c r="A4348">
        <v>4344</v>
      </c>
      <c r="B4348" t="s">
        <v>8551</v>
      </c>
      <c r="C4348" s="5">
        <v>42341</v>
      </c>
      <c r="D4348" s="6">
        <v>2015</v>
      </c>
      <c r="E4348" s="5" t="s">
        <v>66</v>
      </c>
      <c r="F4348" s="7">
        <v>3</v>
      </c>
      <c r="G4348" t="s">
        <v>24</v>
      </c>
      <c r="H4348" t="s">
        <v>139</v>
      </c>
      <c r="I4348" t="s">
        <v>3667</v>
      </c>
      <c r="J4348" t="s">
        <v>27</v>
      </c>
      <c r="K4348" t="s">
        <v>369</v>
      </c>
      <c r="L4348">
        <v>94110</v>
      </c>
      <c r="M4348" t="s">
        <v>6051</v>
      </c>
      <c r="N4348" t="s">
        <v>30</v>
      </c>
      <c r="O4348" t="s">
        <v>31</v>
      </c>
      <c r="P4348" t="s">
        <v>6052</v>
      </c>
      <c r="Q4348" s="8">
        <v>360000</v>
      </c>
      <c r="R4348">
        <v>3</v>
      </c>
      <c r="S4348" s="8">
        <f>Table3[[#This Row],[Harga]]*Table3[[#This Row],[Quantity]]</f>
        <v>1080000</v>
      </c>
      <c r="T4348">
        <v>0.15</v>
      </c>
      <c r="U4348" s="8">
        <f>Table3[[#This Row],[Discount]]*Table3[[#This Row],[Revenue]]</f>
        <v>162000</v>
      </c>
      <c r="V4348" s="8">
        <f>Table3[[#This Row],[Revenue]]-Table3[[#This Row],[Total Discount]]</f>
        <v>918000</v>
      </c>
    </row>
    <row r="4349" spans="1:22" x14ac:dyDescent="0.35">
      <c r="A4349">
        <v>4345</v>
      </c>
      <c r="B4349" t="s">
        <v>8552</v>
      </c>
      <c r="C4349" s="5">
        <v>42927</v>
      </c>
      <c r="D4349" s="6">
        <v>2017</v>
      </c>
      <c r="E4349" s="5" t="s">
        <v>104</v>
      </c>
      <c r="F4349" s="7">
        <v>11</v>
      </c>
      <c r="G4349" t="s">
        <v>51</v>
      </c>
      <c r="H4349" t="s">
        <v>25</v>
      </c>
      <c r="I4349" t="s">
        <v>5684</v>
      </c>
      <c r="J4349" t="s">
        <v>37</v>
      </c>
      <c r="K4349" t="s">
        <v>118</v>
      </c>
      <c r="L4349">
        <v>92105</v>
      </c>
      <c r="M4349" t="s">
        <v>1366</v>
      </c>
      <c r="N4349" t="s">
        <v>135</v>
      </c>
      <c r="O4349" t="s">
        <v>136</v>
      </c>
      <c r="P4349" t="s">
        <v>1367</v>
      </c>
      <c r="Q4349" s="8">
        <v>12000</v>
      </c>
      <c r="R4349">
        <v>6</v>
      </c>
      <c r="S4349" s="8">
        <f>Table3[[#This Row],[Harga]]*Table3[[#This Row],[Quantity]]</f>
        <v>72000</v>
      </c>
      <c r="T4349">
        <v>0.2</v>
      </c>
      <c r="U4349" s="8">
        <f>Table3[[#This Row],[Discount]]*Table3[[#This Row],[Revenue]]</f>
        <v>14400</v>
      </c>
      <c r="V4349" s="8">
        <f>Table3[[#This Row],[Revenue]]-Table3[[#This Row],[Total Discount]]</f>
        <v>57600</v>
      </c>
    </row>
    <row r="4350" spans="1:22" x14ac:dyDescent="0.35">
      <c r="A4350">
        <v>4346</v>
      </c>
      <c r="B4350" t="s">
        <v>8553</v>
      </c>
      <c r="C4350" s="5">
        <v>43055</v>
      </c>
      <c r="D4350" s="6">
        <v>2017</v>
      </c>
      <c r="E4350" s="5" t="s">
        <v>23</v>
      </c>
      <c r="F4350" s="7">
        <v>16</v>
      </c>
      <c r="G4350" t="s">
        <v>35</v>
      </c>
      <c r="H4350" t="s">
        <v>139</v>
      </c>
      <c r="I4350" t="s">
        <v>1518</v>
      </c>
      <c r="J4350" t="s">
        <v>37</v>
      </c>
      <c r="K4350" t="s">
        <v>76</v>
      </c>
      <c r="L4350">
        <v>44035</v>
      </c>
      <c r="M4350" t="s">
        <v>2359</v>
      </c>
      <c r="N4350" t="s">
        <v>40</v>
      </c>
      <c r="O4350" t="s">
        <v>71</v>
      </c>
      <c r="P4350" t="s">
        <v>2360</v>
      </c>
      <c r="Q4350" s="8">
        <v>10000</v>
      </c>
      <c r="R4350">
        <v>1</v>
      </c>
      <c r="S4350" s="8">
        <f>Table3[[#This Row],[Harga]]*Table3[[#This Row],[Quantity]]</f>
        <v>10000</v>
      </c>
      <c r="T4350">
        <v>0.7</v>
      </c>
      <c r="U4350" s="8">
        <f>Table3[[#This Row],[Discount]]*Table3[[#This Row],[Revenue]]</f>
        <v>7000</v>
      </c>
      <c r="V4350" s="8">
        <f>Table3[[#This Row],[Revenue]]-Table3[[#This Row],[Total Discount]]</f>
        <v>3000</v>
      </c>
    </row>
    <row r="4351" spans="1:22" x14ac:dyDescent="0.35">
      <c r="A4351">
        <v>4347</v>
      </c>
      <c r="B4351" t="s">
        <v>8554</v>
      </c>
      <c r="C4351" s="5">
        <v>42533</v>
      </c>
      <c r="D4351" s="6">
        <v>2016</v>
      </c>
      <c r="E4351" s="5" t="s">
        <v>34</v>
      </c>
      <c r="F4351" s="7">
        <v>12</v>
      </c>
      <c r="G4351" t="s">
        <v>35</v>
      </c>
      <c r="H4351" t="s">
        <v>25</v>
      </c>
      <c r="I4351" t="s">
        <v>3373</v>
      </c>
      <c r="J4351" t="s">
        <v>75</v>
      </c>
      <c r="K4351" t="s">
        <v>500</v>
      </c>
      <c r="L4351">
        <v>77070</v>
      </c>
      <c r="M4351" t="s">
        <v>4042</v>
      </c>
      <c r="N4351" t="s">
        <v>40</v>
      </c>
      <c r="O4351" t="s">
        <v>78</v>
      </c>
      <c r="P4351" t="s">
        <v>4043</v>
      </c>
      <c r="Q4351" s="8">
        <v>33000</v>
      </c>
      <c r="R4351">
        <v>4</v>
      </c>
      <c r="S4351" s="8">
        <f>Table3[[#This Row],[Harga]]*Table3[[#This Row],[Quantity]]</f>
        <v>132000</v>
      </c>
      <c r="T4351">
        <v>0.8</v>
      </c>
      <c r="U4351" s="8">
        <f>Table3[[#This Row],[Discount]]*Table3[[#This Row],[Revenue]]</f>
        <v>105600</v>
      </c>
      <c r="V4351" s="8">
        <f>Table3[[#This Row],[Revenue]]-Table3[[#This Row],[Total Discount]]</f>
        <v>26400</v>
      </c>
    </row>
    <row r="4352" spans="1:22" x14ac:dyDescent="0.35">
      <c r="A4352">
        <v>4348</v>
      </c>
      <c r="B4352" t="s">
        <v>8555</v>
      </c>
      <c r="C4352" s="5">
        <v>42733</v>
      </c>
      <c r="D4352" s="6">
        <v>2016</v>
      </c>
      <c r="E4352" s="5" t="s">
        <v>66</v>
      </c>
      <c r="F4352" s="7">
        <v>29</v>
      </c>
      <c r="G4352" t="s">
        <v>24</v>
      </c>
      <c r="H4352" t="s">
        <v>59</v>
      </c>
      <c r="I4352" t="s">
        <v>6336</v>
      </c>
      <c r="J4352" t="s">
        <v>75</v>
      </c>
      <c r="K4352" t="s">
        <v>213</v>
      </c>
      <c r="L4352">
        <v>33178</v>
      </c>
      <c r="M4352" t="s">
        <v>2199</v>
      </c>
      <c r="N4352" t="s">
        <v>40</v>
      </c>
      <c r="O4352" t="s">
        <v>63</v>
      </c>
      <c r="P4352" t="s">
        <v>2200</v>
      </c>
      <c r="Q4352" s="8">
        <v>47000</v>
      </c>
      <c r="R4352">
        <v>7</v>
      </c>
      <c r="S4352" s="8">
        <f>Table3[[#This Row],[Harga]]*Table3[[#This Row],[Quantity]]</f>
        <v>329000</v>
      </c>
      <c r="T4352">
        <v>0.2</v>
      </c>
      <c r="U4352" s="8">
        <f>Table3[[#This Row],[Discount]]*Table3[[#This Row],[Revenue]]</f>
        <v>65800</v>
      </c>
      <c r="V4352" s="8">
        <f>Table3[[#This Row],[Revenue]]-Table3[[#This Row],[Total Discount]]</f>
        <v>263200</v>
      </c>
    </row>
    <row r="4353" spans="1:22" x14ac:dyDescent="0.35">
      <c r="A4353">
        <v>4349</v>
      </c>
      <c r="B4353" t="s">
        <v>8556</v>
      </c>
      <c r="C4353" s="5">
        <v>42812</v>
      </c>
      <c r="D4353" s="6">
        <v>2017</v>
      </c>
      <c r="E4353" s="5" t="s">
        <v>159</v>
      </c>
      <c r="F4353" s="7">
        <v>18</v>
      </c>
      <c r="G4353" t="s">
        <v>51</v>
      </c>
      <c r="H4353" t="s">
        <v>139</v>
      </c>
      <c r="I4353" t="s">
        <v>1717</v>
      </c>
      <c r="J4353" t="s">
        <v>27</v>
      </c>
      <c r="K4353" t="s">
        <v>213</v>
      </c>
      <c r="L4353">
        <v>98115</v>
      </c>
      <c r="M4353" t="s">
        <v>6801</v>
      </c>
      <c r="N4353" t="s">
        <v>40</v>
      </c>
      <c r="O4353" t="s">
        <v>96</v>
      </c>
      <c r="P4353" t="s">
        <v>6802</v>
      </c>
      <c r="Q4353" s="8">
        <v>19000</v>
      </c>
      <c r="R4353">
        <v>4</v>
      </c>
      <c r="S4353" s="8">
        <f>Table3[[#This Row],[Harga]]*Table3[[#This Row],[Quantity]]</f>
        <v>76000</v>
      </c>
      <c r="T4353">
        <v>0</v>
      </c>
      <c r="U4353" s="8">
        <f>Table3[[#This Row],[Discount]]*Table3[[#This Row],[Revenue]]</f>
        <v>0</v>
      </c>
      <c r="V4353" s="8">
        <f>Table3[[#This Row],[Revenue]]-Table3[[#This Row],[Total Discount]]</f>
        <v>76000</v>
      </c>
    </row>
    <row r="4354" spans="1:22" x14ac:dyDescent="0.35">
      <c r="A4354">
        <v>4350</v>
      </c>
      <c r="B4354" t="s">
        <v>8557</v>
      </c>
      <c r="C4354" s="5">
        <v>42365</v>
      </c>
      <c r="D4354" s="6">
        <v>2015</v>
      </c>
      <c r="E4354" s="5" t="s">
        <v>66</v>
      </c>
      <c r="F4354" s="7">
        <v>27</v>
      </c>
      <c r="G4354" t="s">
        <v>35</v>
      </c>
      <c r="H4354" t="s">
        <v>139</v>
      </c>
      <c r="I4354" t="s">
        <v>659</v>
      </c>
      <c r="J4354" t="s">
        <v>37</v>
      </c>
      <c r="K4354" t="s">
        <v>274</v>
      </c>
      <c r="L4354">
        <v>37130</v>
      </c>
      <c r="M4354" t="s">
        <v>8291</v>
      </c>
      <c r="N4354" t="s">
        <v>135</v>
      </c>
      <c r="O4354" t="s">
        <v>162</v>
      </c>
      <c r="P4354" t="s">
        <v>8292</v>
      </c>
      <c r="Q4354" s="8">
        <v>8000</v>
      </c>
      <c r="R4354">
        <v>3</v>
      </c>
      <c r="S4354" s="8">
        <f>Table3[[#This Row],[Harga]]*Table3[[#This Row],[Quantity]]</f>
        <v>24000</v>
      </c>
      <c r="T4354">
        <v>0.2</v>
      </c>
      <c r="U4354" s="8">
        <f>Table3[[#This Row],[Discount]]*Table3[[#This Row],[Revenue]]</f>
        <v>4800</v>
      </c>
      <c r="V4354" s="8">
        <f>Table3[[#This Row],[Revenue]]-Table3[[#This Row],[Total Discount]]</f>
        <v>19200</v>
      </c>
    </row>
    <row r="4355" spans="1:22" x14ac:dyDescent="0.35">
      <c r="A4355">
        <v>4351</v>
      </c>
      <c r="B4355" t="s">
        <v>8558</v>
      </c>
      <c r="C4355" s="5">
        <v>42216</v>
      </c>
      <c r="D4355" s="6">
        <v>2015</v>
      </c>
      <c r="E4355" s="5" t="s">
        <v>104</v>
      </c>
      <c r="F4355" s="7">
        <v>31</v>
      </c>
      <c r="G4355" t="s">
        <v>116</v>
      </c>
      <c r="H4355" t="s">
        <v>139</v>
      </c>
      <c r="I4355" t="s">
        <v>1337</v>
      </c>
      <c r="J4355" t="s">
        <v>37</v>
      </c>
      <c r="K4355" t="s">
        <v>193</v>
      </c>
      <c r="L4355">
        <v>63116</v>
      </c>
      <c r="M4355" t="s">
        <v>789</v>
      </c>
      <c r="N4355" t="s">
        <v>40</v>
      </c>
      <c r="O4355" t="s">
        <v>790</v>
      </c>
      <c r="P4355" t="s">
        <v>791</v>
      </c>
      <c r="Q4355" s="8">
        <v>71000</v>
      </c>
      <c r="R4355">
        <v>3</v>
      </c>
      <c r="S4355" s="8">
        <f>Table3[[#This Row],[Harga]]*Table3[[#This Row],[Quantity]]</f>
        <v>213000</v>
      </c>
      <c r="T4355">
        <v>0</v>
      </c>
      <c r="U4355" s="8">
        <f>Table3[[#This Row],[Discount]]*Table3[[#This Row],[Revenue]]</f>
        <v>0</v>
      </c>
      <c r="V4355" s="8">
        <f>Table3[[#This Row],[Revenue]]-Table3[[#This Row],[Total Discount]]</f>
        <v>213000</v>
      </c>
    </row>
    <row r="4356" spans="1:22" x14ac:dyDescent="0.35">
      <c r="A4356">
        <v>4352</v>
      </c>
      <c r="B4356" t="s">
        <v>8559</v>
      </c>
      <c r="C4356" s="5">
        <v>42913</v>
      </c>
      <c r="D4356" s="6">
        <v>2017</v>
      </c>
      <c r="E4356" s="5" t="s">
        <v>34</v>
      </c>
      <c r="F4356" s="7">
        <v>27</v>
      </c>
      <c r="G4356" t="s">
        <v>51</v>
      </c>
      <c r="H4356" t="s">
        <v>25</v>
      </c>
      <c r="I4356" t="s">
        <v>2382</v>
      </c>
      <c r="J4356" t="s">
        <v>37</v>
      </c>
      <c r="K4356" t="s">
        <v>651</v>
      </c>
      <c r="L4356">
        <v>98105</v>
      </c>
      <c r="M4356" t="s">
        <v>4272</v>
      </c>
      <c r="N4356" t="s">
        <v>40</v>
      </c>
      <c r="O4356" t="s">
        <v>63</v>
      </c>
      <c r="P4356" t="s">
        <v>4273</v>
      </c>
      <c r="Q4356" s="8">
        <v>21000</v>
      </c>
      <c r="R4356">
        <v>3</v>
      </c>
      <c r="S4356" s="8">
        <f>Table3[[#This Row],[Harga]]*Table3[[#This Row],[Quantity]]</f>
        <v>63000</v>
      </c>
      <c r="T4356">
        <v>0</v>
      </c>
      <c r="U4356" s="8">
        <f>Table3[[#This Row],[Discount]]*Table3[[#This Row],[Revenue]]</f>
        <v>0</v>
      </c>
      <c r="V4356" s="8">
        <f>Table3[[#This Row],[Revenue]]-Table3[[#This Row],[Total Discount]]</f>
        <v>63000</v>
      </c>
    </row>
    <row r="4357" spans="1:22" x14ac:dyDescent="0.35">
      <c r="A4357">
        <v>4353</v>
      </c>
      <c r="B4357" t="s">
        <v>8560</v>
      </c>
      <c r="C4357" s="5">
        <v>41677</v>
      </c>
      <c r="D4357" s="6">
        <v>2014</v>
      </c>
      <c r="E4357" s="5" t="s">
        <v>344</v>
      </c>
      <c r="F4357" s="7">
        <v>7</v>
      </c>
      <c r="G4357" t="s">
        <v>51</v>
      </c>
      <c r="H4357" t="s">
        <v>59</v>
      </c>
      <c r="I4357" t="s">
        <v>1401</v>
      </c>
      <c r="J4357" t="s">
        <v>37</v>
      </c>
      <c r="K4357" t="s">
        <v>89</v>
      </c>
      <c r="L4357">
        <v>10024</v>
      </c>
      <c r="M4357" t="s">
        <v>3986</v>
      </c>
      <c r="N4357" t="s">
        <v>40</v>
      </c>
      <c r="O4357" t="s">
        <v>84</v>
      </c>
      <c r="P4357" t="s">
        <v>3987</v>
      </c>
      <c r="Q4357" s="8">
        <v>82000</v>
      </c>
      <c r="R4357">
        <v>4</v>
      </c>
      <c r="S4357" s="8">
        <f>Table3[[#This Row],[Harga]]*Table3[[#This Row],[Quantity]]</f>
        <v>328000</v>
      </c>
      <c r="T4357">
        <v>0</v>
      </c>
      <c r="U4357" s="8">
        <f>Table3[[#This Row],[Discount]]*Table3[[#This Row],[Revenue]]</f>
        <v>0</v>
      </c>
      <c r="V4357" s="8">
        <f>Table3[[#This Row],[Revenue]]-Table3[[#This Row],[Total Discount]]</f>
        <v>328000</v>
      </c>
    </row>
    <row r="4358" spans="1:22" x14ac:dyDescent="0.35">
      <c r="A4358">
        <v>4354</v>
      </c>
      <c r="B4358" t="s">
        <v>8561</v>
      </c>
      <c r="C4358" s="5">
        <v>42617</v>
      </c>
      <c r="D4358" s="6">
        <v>2016</v>
      </c>
      <c r="E4358" s="5" t="s">
        <v>111</v>
      </c>
      <c r="F4358" s="7">
        <v>4</v>
      </c>
      <c r="G4358" t="s">
        <v>67</v>
      </c>
      <c r="H4358" t="s">
        <v>139</v>
      </c>
      <c r="I4358" t="s">
        <v>2864</v>
      </c>
      <c r="J4358" t="s">
        <v>37</v>
      </c>
      <c r="K4358" t="s">
        <v>127</v>
      </c>
      <c r="L4358">
        <v>55125</v>
      </c>
      <c r="M4358" t="s">
        <v>1138</v>
      </c>
      <c r="N4358" t="s">
        <v>40</v>
      </c>
      <c r="O4358" t="s">
        <v>84</v>
      </c>
      <c r="P4358" t="s">
        <v>1139</v>
      </c>
      <c r="Q4358" s="8">
        <v>143000</v>
      </c>
      <c r="R4358">
        <v>3</v>
      </c>
      <c r="S4358" s="8">
        <f>Table3[[#This Row],[Harga]]*Table3[[#This Row],[Quantity]]</f>
        <v>429000</v>
      </c>
      <c r="T4358">
        <v>0</v>
      </c>
      <c r="U4358" s="8">
        <f>Table3[[#This Row],[Discount]]*Table3[[#This Row],[Revenue]]</f>
        <v>0</v>
      </c>
      <c r="V4358" s="8">
        <f>Table3[[#This Row],[Revenue]]-Table3[[#This Row],[Total Discount]]</f>
        <v>429000</v>
      </c>
    </row>
    <row r="4359" spans="1:22" x14ac:dyDescent="0.35">
      <c r="A4359">
        <v>4355</v>
      </c>
      <c r="B4359" t="s">
        <v>8562</v>
      </c>
      <c r="C4359" s="5">
        <v>42831</v>
      </c>
      <c r="D4359" s="6">
        <v>2017</v>
      </c>
      <c r="E4359" s="5" t="s">
        <v>58</v>
      </c>
      <c r="F4359" s="7">
        <v>6</v>
      </c>
      <c r="G4359" t="s">
        <v>51</v>
      </c>
      <c r="H4359" t="s">
        <v>105</v>
      </c>
      <c r="I4359" t="s">
        <v>5175</v>
      </c>
      <c r="J4359" t="s">
        <v>37</v>
      </c>
      <c r="K4359" t="s">
        <v>82</v>
      </c>
      <c r="L4359">
        <v>37421</v>
      </c>
      <c r="M4359" t="s">
        <v>1901</v>
      </c>
      <c r="N4359" t="s">
        <v>40</v>
      </c>
      <c r="O4359" t="s">
        <v>71</v>
      </c>
      <c r="P4359" t="s">
        <v>1902</v>
      </c>
      <c r="Q4359" s="8">
        <v>9000</v>
      </c>
      <c r="R4359">
        <v>5</v>
      </c>
      <c r="S4359" s="8">
        <f>Table3[[#This Row],[Harga]]*Table3[[#This Row],[Quantity]]</f>
        <v>45000</v>
      </c>
      <c r="T4359">
        <v>0.7</v>
      </c>
      <c r="U4359" s="8">
        <f>Table3[[#This Row],[Discount]]*Table3[[#This Row],[Revenue]]</f>
        <v>31499.999999999996</v>
      </c>
      <c r="V4359" s="8">
        <f>Table3[[#This Row],[Revenue]]-Table3[[#This Row],[Total Discount]]</f>
        <v>13500.000000000004</v>
      </c>
    </row>
    <row r="4360" spans="1:22" x14ac:dyDescent="0.35">
      <c r="A4360">
        <v>4356</v>
      </c>
      <c r="B4360" t="s">
        <v>8563</v>
      </c>
      <c r="C4360" s="5">
        <v>43077</v>
      </c>
      <c r="D4360" s="6">
        <v>2017</v>
      </c>
      <c r="E4360" s="5" t="s">
        <v>66</v>
      </c>
      <c r="F4360" s="7">
        <v>8</v>
      </c>
      <c r="G4360" t="s">
        <v>35</v>
      </c>
      <c r="H4360" t="s">
        <v>25</v>
      </c>
      <c r="I4360" t="s">
        <v>407</v>
      </c>
      <c r="J4360" t="s">
        <v>27</v>
      </c>
      <c r="K4360" t="s">
        <v>46</v>
      </c>
      <c r="L4360">
        <v>19140</v>
      </c>
      <c r="M4360" t="s">
        <v>412</v>
      </c>
      <c r="N4360" t="s">
        <v>40</v>
      </c>
      <c r="O4360" t="s">
        <v>96</v>
      </c>
      <c r="P4360" t="s">
        <v>413</v>
      </c>
      <c r="Q4360" s="8">
        <v>10000</v>
      </c>
      <c r="R4360">
        <v>4</v>
      </c>
      <c r="S4360" s="8">
        <f>Table3[[#This Row],[Harga]]*Table3[[#This Row],[Quantity]]</f>
        <v>40000</v>
      </c>
      <c r="T4360">
        <v>0.2</v>
      </c>
      <c r="U4360" s="8">
        <f>Table3[[#This Row],[Discount]]*Table3[[#This Row],[Revenue]]</f>
        <v>8000</v>
      </c>
      <c r="V4360" s="8">
        <f>Table3[[#This Row],[Revenue]]-Table3[[#This Row],[Total Discount]]</f>
        <v>32000</v>
      </c>
    </row>
    <row r="4361" spans="1:22" x14ac:dyDescent="0.35">
      <c r="A4361">
        <v>4357</v>
      </c>
      <c r="B4361" t="s">
        <v>8564</v>
      </c>
      <c r="C4361" s="5">
        <v>42575</v>
      </c>
      <c r="D4361" s="6">
        <v>2016</v>
      </c>
      <c r="E4361" s="5" t="s">
        <v>104</v>
      </c>
      <c r="F4361" s="7">
        <v>24</v>
      </c>
      <c r="G4361" t="s">
        <v>51</v>
      </c>
      <c r="H4361" t="s">
        <v>25</v>
      </c>
      <c r="I4361" t="s">
        <v>2672</v>
      </c>
      <c r="J4361" t="s">
        <v>27</v>
      </c>
      <c r="K4361" t="s">
        <v>236</v>
      </c>
      <c r="L4361">
        <v>70506</v>
      </c>
      <c r="M4361" t="s">
        <v>7672</v>
      </c>
      <c r="N4361" t="s">
        <v>40</v>
      </c>
      <c r="O4361" t="s">
        <v>96</v>
      </c>
      <c r="P4361" t="s">
        <v>7673</v>
      </c>
      <c r="Q4361" s="8">
        <v>44000</v>
      </c>
      <c r="R4361">
        <v>5</v>
      </c>
      <c r="S4361" s="8">
        <f>Table3[[#This Row],[Harga]]*Table3[[#This Row],[Quantity]]</f>
        <v>220000</v>
      </c>
      <c r="T4361">
        <v>0</v>
      </c>
      <c r="U4361" s="8">
        <f>Table3[[#This Row],[Discount]]*Table3[[#This Row],[Revenue]]</f>
        <v>0</v>
      </c>
      <c r="V4361" s="8">
        <f>Table3[[#This Row],[Revenue]]-Table3[[#This Row],[Total Discount]]</f>
        <v>220000</v>
      </c>
    </row>
    <row r="4362" spans="1:22" x14ac:dyDescent="0.35">
      <c r="A4362">
        <v>4358</v>
      </c>
      <c r="B4362" t="s">
        <v>8565</v>
      </c>
      <c r="C4362" s="5">
        <v>42317</v>
      </c>
      <c r="D4362" s="6">
        <v>2015</v>
      </c>
      <c r="E4362" s="5" t="s">
        <v>23</v>
      </c>
      <c r="F4362" s="7">
        <v>9</v>
      </c>
      <c r="G4362" t="s">
        <v>24</v>
      </c>
      <c r="H4362" t="s">
        <v>25</v>
      </c>
      <c r="I4362" t="s">
        <v>1586</v>
      </c>
      <c r="J4362" t="s">
        <v>75</v>
      </c>
      <c r="K4362" t="s">
        <v>274</v>
      </c>
      <c r="L4362">
        <v>46226</v>
      </c>
      <c r="M4362" t="s">
        <v>444</v>
      </c>
      <c r="N4362" t="s">
        <v>40</v>
      </c>
      <c r="O4362" t="s">
        <v>71</v>
      </c>
      <c r="P4362" t="s">
        <v>445</v>
      </c>
      <c r="Q4362" s="8">
        <v>8000</v>
      </c>
      <c r="R4362">
        <v>3</v>
      </c>
      <c r="S4362" s="8">
        <f>Table3[[#This Row],[Harga]]*Table3[[#This Row],[Quantity]]</f>
        <v>24000</v>
      </c>
      <c r="T4362">
        <v>0</v>
      </c>
      <c r="U4362" s="8">
        <f>Table3[[#This Row],[Discount]]*Table3[[#This Row],[Revenue]]</f>
        <v>0</v>
      </c>
      <c r="V4362" s="8">
        <f>Table3[[#This Row],[Revenue]]-Table3[[#This Row],[Total Discount]]</f>
        <v>24000</v>
      </c>
    </row>
    <row r="4363" spans="1:22" x14ac:dyDescent="0.35">
      <c r="A4363">
        <v>4359</v>
      </c>
      <c r="B4363" t="s">
        <v>8566</v>
      </c>
      <c r="C4363" s="5">
        <v>42279</v>
      </c>
      <c r="D4363" s="6">
        <v>2015</v>
      </c>
      <c r="E4363" s="5" t="s">
        <v>44</v>
      </c>
      <c r="F4363" s="7">
        <v>2</v>
      </c>
      <c r="G4363" t="s">
        <v>51</v>
      </c>
      <c r="H4363" t="s">
        <v>139</v>
      </c>
      <c r="I4363" t="s">
        <v>1133</v>
      </c>
      <c r="J4363" t="s">
        <v>27</v>
      </c>
      <c r="K4363" t="s">
        <v>519</v>
      </c>
      <c r="L4363">
        <v>97123</v>
      </c>
      <c r="M4363" t="s">
        <v>270</v>
      </c>
      <c r="N4363" t="s">
        <v>30</v>
      </c>
      <c r="O4363" t="s">
        <v>55</v>
      </c>
      <c r="P4363" t="s">
        <v>271</v>
      </c>
      <c r="Q4363" s="8">
        <v>97000</v>
      </c>
      <c r="R4363">
        <v>1</v>
      </c>
      <c r="S4363" s="8">
        <f>Table3[[#This Row],[Harga]]*Table3[[#This Row],[Quantity]]</f>
        <v>97000</v>
      </c>
      <c r="T4363">
        <v>0.2</v>
      </c>
      <c r="U4363" s="8">
        <f>Table3[[#This Row],[Discount]]*Table3[[#This Row],[Revenue]]</f>
        <v>19400</v>
      </c>
      <c r="V4363" s="8">
        <f>Table3[[#This Row],[Revenue]]-Table3[[#This Row],[Total Discount]]</f>
        <v>77600</v>
      </c>
    </row>
    <row r="4364" spans="1:22" x14ac:dyDescent="0.35">
      <c r="A4364">
        <v>4360</v>
      </c>
      <c r="B4364" t="s">
        <v>8567</v>
      </c>
      <c r="C4364" s="5">
        <v>42330</v>
      </c>
      <c r="D4364" s="6">
        <v>2015</v>
      </c>
      <c r="E4364" s="5" t="s">
        <v>23</v>
      </c>
      <c r="F4364" s="7">
        <v>22</v>
      </c>
      <c r="G4364" t="s">
        <v>51</v>
      </c>
      <c r="H4364" t="s">
        <v>59</v>
      </c>
      <c r="I4364" t="s">
        <v>8437</v>
      </c>
      <c r="J4364" t="s">
        <v>75</v>
      </c>
      <c r="K4364" t="s">
        <v>651</v>
      </c>
      <c r="L4364">
        <v>2138</v>
      </c>
      <c r="M4364" t="s">
        <v>95</v>
      </c>
      <c r="N4364" t="s">
        <v>40</v>
      </c>
      <c r="O4364" t="s">
        <v>96</v>
      </c>
      <c r="P4364" t="s">
        <v>97</v>
      </c>
      <c r="Q4364" s="8">
        <v>9000</v>
      </c>
      <c r="R4364">
        <v>4</v>
      </c>
      <c r="S4364" s="8">
        <f>Table3[[#This Row],[Harga]]*Table3[[#This Row],[Quantity]]</f>
        <v>36000</v>
      </c>
      <c r="T4364">
        <v>0</v>
      </c>
      <c r="U4364" s="8">
        <f>Table3[[#This Row],[Discount]]*Table3[[#This Row],[Revenue]]</f>
        <v>0</v>
      </c>
      <c r="V4364" s="8">
        <f>Table3[[#This Row],[Revenue]]-Table3[[#This Row],[Total Discount]]</f>
        <v>36000</v>
      </c>
    </row>
    <row r="4365" spans="1:22" x14ac:dyDescent="0.35">
      <c r="A4365">
        <v>4361</v>
      </c>
      <c r="B4365" t="s">
        <v>8568</v>
      </c>
      <c r="C4365" s="5">
        <v>42768</v>
      </c>
      <c r="D4365" s="6">
        <v>2017</v>
      </c>
      <c r="E4365" s="5" t="s">
        <v>344</v>
      </c>
      <c r="F4365" s="7">
        <v>2</v>
      </c>
      <c r="G4365" t="s">
        <v>51</v>
      </c>
      <c r="H4365" t="s">
        <v>139</v>
      </c>
      <c r="I4365" t="s">
        <v>3859</v>
      </c>
      <c r="J4365" t="s">
        <v>37</v>
      </c>
      <c r="K4365" t="s">
        <v>329</v>
      </c>
      <c r="L4365">
        <v>92105</v>
      </c>
      <c r="M4365" t="s">
        <v>1865</v>
      </c>
      <c r="N4365" t="s">
        <v>30</v>
      </c>
      <c r="O4365" t="s">
        <v>55</v>
      </c>
      <c r="P4365" t="s">
        <v>1866</v>
      </c>
      <c r="Q4365" s="8">
        <v>169000</v>
      </c>
      <c r="R4365">
        <v>2</v>
      </c>
      <c r="S4365" s="8">
        <f>Table3[[#This Row],[Harga]]*Table3[[#This Row],[Quantity]]</f>
        <v>338000</v>
      </c>
      <c r="T4365">
        <v>0</v>
      </c>
      <c r="U4365" s="8">
        <f>Table3[[#This Row],[Discount]]*Table3[[#This Row],[Revenue]]</f>
        <v>0</v>
      </c>
      <c r="V4365" s="8">
        <f>Table3[[#This Row],[Revenue]]-Table3[[#This Row],[Total Discount]]</f>
        <v>338000</v>
      </c>
    </row>
    <row r="4366" spans="1:22" x14ac:dyDescent="0.35">
      <c r="A4366">
        <v>4362</v>
      </c>
      <c r="B4366" t="s">
        <v>8569</v>
      </c>
      <c r="C4366" s="5">
        <v>42171</v>
      </c>
      <c r="D4366" s="6">
        <v>2015</v>
      </c>
      <c r="E4366" s="5" t="s">
        <v>34</v>
      </c>
      <c r="F4366" s="7">
        <v>16</v>
      </c>
      <c r="G4366" t="s">
        <v>67</v>
      </c>
      <c r="H4366" t="s">
        <v>139</v>
      </c>
      <c r="I4366" t="s">
        <v>349</v>
      </c>
      <c r="J4366" t="s">
        <v>27</v>
      </c>
      <c r="K4366" t="s">
        <v>213</v>
      </c>
      <c r="L4366">
        <v>10009</v>
      </c>
      <c r="M4366" t="s">
        <v>3433</v>
      </c>
      <c r="N4366" t="s">
        <v>40</v>
      </c>
      <c r="O4366" t="s">
        <v>71</v>
      </c>
      <c r="P4366" t="s">
        <v>3434</v>
      </c>
      <c r="Q4366" s="8">
        <v>1017000</v>
      </c>
      <c r="R4366">
        <v>3</v>
      </c>
      <c r="S4366" s="8">
        <f>Table3[[#This Row],[Harga]]*Table3[[#This Row],[Quantity]]</f>
        <v>3051000</v>
      </c>
      <c r="T4366">
        <v>0.2</v>
      </c>
      <c r="U4366" s="8">
        <f>Table3[[#This Row],[Discount]]*Table3[[#This Row],[Revenue]]</f>
        <v>610200</v>
      </c>
      <c r="V4366" s="8">
        <f>Table3[[#This Row],[Revenue]]-Table3[[#This Row],[Total Discount]]</f>
        <v>2440800</v>
      </c>
    </row>
    <row r="4367" spans="1:22" x14ac:dyDescent="0.35">
      <c r="A4367">
        <v>4363</v>
      </c>
      <c r="B4367" t="s">
        <v>8570</v>
      </c>
      <c r="C4367" s="5">
        <v>42495</v>
      </c>
      <c r="D4367" s="6">
        <v>2016</v>
      </c>
      <c r="E4367" s="5" t="s">
        <v>87</v>
      </c>
      <c r="F4367" s="7">
        <v>5</v>
      </c>
      <c r="G4367" t="s">
        <v>51</v>
      </c>
      <c r="H4367" t="s">
        <v>25</v>
      </c>
      <c r="I4367" t="s">
        <v>282</v>
      </c>
      <c r="J4367" t="s">
        <v>75</v>
      </c>
      <c r="K4367" t="s">
        <v>193</v>
      </c>
      <c r="L4367">
        <v>32303</v>
      </c>
      <c r="M4367" t="s">
        <v>8571</v>
      </c>
      <c r="N4367" t="s">
        <v>40</v>
      </c>
      <c r="O4367" t="s">
        <v>63</v>
      </c>
      <c r="P4367" t="s">
        <v>8572</v>
      </c>
      <c r="Q4367" s="8">
        <v>94000</v>
      </c>
      <c r="R4367">
        <v>4</v>
      </c>
      <c r="S4367" s="8">
        <f>Table3[[#This Row],[Harga]]*Table3[[#This Row],[Quantity]]</f>
        <v>376000</v>
      </c>
      <c r="T4367">
        <v>0.2</v>
      </c>
      <c r="U4367" s="8">
        <f>Table3[[#This Row],[Discount]]*Table3[[#This Row],[Revenue]]</f>
        <v>75200</v>
      </c>
      <c r="V4367" s="8">
        <f>Table3[[#This Row],[Revenue]]-Table3[[#This Row],[Total Discount]]</f>
        <v>300800</v>
      </c>
    </row>
    <row r="4368" spans="1:22" x14ac:dyDescent="0.35">
      <c r="A4368">
        <v>4364</v>
      </c>
      <c r="B4368" t="s">
        <v>8573</v>
      </c>
      <c r="C4368" s="5">
        <v>42987</v>
      </c>
      <c r="D4368" s="6">
        <v>2017</v>
      </c>
      <c r="E4368" s="5" t="s">
        <v>111</v>
      </c>
      <c r="F4368" s="7">
        <v>9</v>
      </c>
      <c r="G4368" t="s">
        <v>24</v>
      </c>
      <c r="H4368" t="s">
        <v>25</v>
      </c>
      <c r="I4368" t="s">
        <v>3110</v>
      </c>
      <c r="J4368" t="s">
        <v>27</v>
      </c>
      <c r="K4368" t="s">
        <v>69</v>
      </c>
      <c r="L4368">
        <v>43615</v>
      </c>
      <c r="M4368" t="s">
        <v>2902</v>
      </c>
      <c r="N4368" t="s">
        <v>40</v>
      </c>
      <c r="O4368" t="s">
        <v>41</v>
      </c>
      <c r="P4368" t="s">
        <v>2903</v>
      </c>
      <c r="Q4368" s="8">
        <v>8000</v>
      </c>
      <c r="R4368">
        <v>6</v>
      </c>
      <c r="S4368" s="8">
        <f>Table3[[#This Row],[Harga]]*Table3[[#This Row],[Quantity]]</f>
        <v>48000</v>
      </c>
      <c r="T4368">
        <v>0.2</v>
      </c>
      <c r="U4368" s="8">
        <f>Table3[[#This Row],[Discount]]*Table3[[#This Row],[Revenue]]</f>
        <v>9600</v>
      </c>
      <c r="V4368" s="8">
        <f>Table3[[#This Row],[Revenue]]-Table3[[#This Row],[Total Discount]]</f>
        <v>38400</v>
      </c>
    </row>
    <row r="4369" spans="1:22" x14ac:dyDescent="0.35">
      <c r="A4369">
        <v>4365</v>
      </c>
      <c r="B4369" t="s">
        <v>8574</v>
      </c>
      <c r="C4369" s="5">
        <v>42573</v>
      </c>
      <c r="D4369" s="6">
        <v>2016</v>
      </c>
      <c r="E4369" s="5" t="s">
        <v>104</v>
      </c>
      <c r="F4369" s="7">
        <v>22</v>
      </c>
      <c r="G4369" t="s">
        <v>51</v>
      </c>
      <c r="H4369" t="s">
        <v>139</v>
      </c>
      <c r="I4369" t="s">
        <v>4910</v>
      </c>
      <c r="J4369" t="s">
        <v>37</v>
      </c>
      <c r="K4369" t="s">
        <v>28</v>
      </c>
      <c r="L4369">
        <v>21044</v>
      </c>
      <c r="M4369" t="s">
        <v>1881</v>
      </c>
      <c r="N4369" t="s">
        <v>40</v>
      </c>
      <c r="O4369" t="s">
        <v>78</v>
      </c>
      <c r="P4369" t="s">
        <v>1882</v>
      </c>
      <c r="Q4369" s="8">
        <v>46000</v>
      </c>
      <c r="R4369">
        <v>2</v>
      </c>
      <c r="S4369" s="8">
        <f>Table3[[#This Row],[Harga]]*Table3[[#This Row],[Quantity]]</f>
        <v>92000</v>
      </c>
      <c r="T4369">
        <v>0</v>
      </c>
      <c r="U4369" s="8">
        <f>Table3[[#This Row],[Discount]]*Table3[[#This Row],[Revenue]]</f>
        <v>0</v>
      </c>
      <c r="V4369" s="8">
        <f>Table3[[#This Row],[Revenue]]-Table3[[#This Row],[Total Discount]]</f>
        <v>92000</v>
      </c>
    </row>
    <row r="4370" spans="1:22" x14ac:dyDescent="0.35">
      <c r="A4370">
        <v>4366</v>
      </c>
      <c r="B4370" t="s">
        <v>8575</v>
      </c>
      <c r="C4370" s="5">
        <v>42400</v>
      </c>
      <c r="D4370" s="6">
        <v>2016</v>
      </c>
      <c r="E4370" s="5" t="s">
        <v>115</v>
      </c>
      <c r="F4370" s="7">
        <v>31</v>
      </c>
      <c r="G4370" t="s">
        <v>24</v>
      </c>
      <c r="H4370" t="s">
        <v>25</v>
      </c>
      <c r="I4370" t="s">
        <v>2071</v>
      </c>
      <c r="J4370" t="s">
        <v>75</v>
      </c>
      <c r="K4370" t="s">
        <v>651</v>
      </c>
      <c r="L4370">
        <v>30318</v>
      </c>
      <c r="M4370" t="s">
        <v>3433</v>
      </c>
      <c r="N4370" t="s">
        <v>40</v>
      </c>
      <c r="O4370" t="s">
        <v>71</v>
      </c>
      <c r="P4370" t="s">
        <v>3434</v>
      </c>
      <c r="Q4370" s="8">
        <v>1017000</v>
      </c>
      <c r="R4370">
        <v>1</v>
      </c>
      <c r="S4370" s="8">
        <f>Table3[[#This Row],[Harga]]*Table3[[#This Row],[Quantity]]</f>
        <v>1017000</v>
      </c>
      <c r="T4370">
        <v>0</v>
      </c>
      <c r="U4370" s="8">
        <f>Table3[[#This Row],[Discount]]*Table3[[#This Row],[Revenue]]</f>
        <v>0</v>
      </c>
      <c r="V4370" s="8">
        <f>Table3[[#This Row],[Revenue]]-Table3[[#This Row],[Total Discount]]</f>
        <v>1017000</v>
      </c>
    </row>
    <row r="4371" spans="1:22" x14ac:dyDescent="0.35">
      <c r="A4371">
        <v>4367</v>
      </c>
      <c r="B4371" t="s">
        <v>8576</v>
      </c>
      <c r="C4371" s="5">
        <v>42733</v>
      </c>
      <c r="D4371" s="6">
        <v>2016</v>
      </c>
      <c r="E4371" s="5" t="s">
        <v>66</v>
      </c>
      <c r="F4371" s="7">
        <v>29</v>
      </c>
      <c r="G4371" t="s">
        <v>24</v>
      </c>
      <c r="H4371" t="s">
        <v>131</v>
      </c>
      <c r="I4371" t="s">
        <v>1900</v>
      </c>
      <c r="J4371" t="s">
        <v>27</v>
      </c>
      <c r="K4371" t="s">
        <v>76</v>
      </c>
      <c r="L4371">
        <v>95823</v>
      </c>
      <c r="M4371" t="s">
        <v>5280</v>
      </c>
      <c r="N4371" t="s">
        <v>40</v>
      </c>
      <c r="O4371" t="s">
        <v>84</v>
      </c>
      <c r="P4371" t="s">
        <v>5281</v>
      </c>
      <c r="Q4371" s="8">
        <v>68000</v>
      </c>
      <c r="R4371">
        <v>1</v>
      </c>
      <c r="S4371" s="8">
        <f>Table3[[#This Row],[Harga]]*Table3[[#This Row],[Quantity]]</f>
        <v>68000</v>
      </c>
      <c r="T4371">
        <v>0</v>
      </c>
      <c r="U4371" s="8">
        <f>Table3[[#This Row],[Discount]]*Table3[[#This Row],[Revenue]]</f>
        <v>0</v>
      </c>
      <c r="V4371" s="8">
        <f>Table3[[#This Row],[Revenue]]-Table3[[#This Row],[Total Discount]]</f>
        <v>68000</v>
      </c>
    </row>
    <row r="4372" spans="1:22" x14ac:dyDescent="0.35">
      <c r="A4372">
        <v>4368</v>
      </c>
      <c r="B4372" t="s">
        <v>8577</v>
      </c>
      <c r="C4372" s="5">
        <v>42329</v>
      </c>
      <c r="D4372" s="6">
        <v>2015</v>
      </c>
      <c r="E4372" s="5" t="s">
        <v>23</v>
      </c>
      <c r="F4372" s="7">
        <v>21</v>
      </c>
      <c r="G4372" t="s">
        <v>67</v>
      </c>
      <c r="H4372" t="s">
        <v>25</v>
      </c>
      <c r="I4372" t="s">
        <v>867</v>
      </c>
      <c r="J4372" t="s">
        <v>37</v>
      </c>
      <c r="K4372" t="s">
        <v>274</v>
      </c>
      <c r="L4372">
        <v>76106</v>
      </c>
      <c r="M4372" t="s">
        <v>4078</v>
      </c>
      <c r="N4372" t="s">
        <v>40</v>
      </c>
      <c r="O4372" t="s">
        <v>96</v>
      </c>
      <c r="P4372" t="s">
        <v>4079</v>
      </c>
      <c r="Q4372" s="8">
        <v>14000</v>
      </c>
      <c r="R4372">
        <v>2</v>
      </c>
      <c r="S4372" s="8">
        <f>Table3[[#This Row],[Harga]]*Table3[[#This Row],[Quantity]]</f>
        <v>28000</v>
      </c>
      <c r="T4372">
        <v>0.2</v>
      </c>
      <c r="U4372" s="8">
        <f>Table3[[#This Row],[Discount]]*Table3[[#This Row],[Revenue]]</f>
        <v>5600</v>
      </c>
      <c r="V4372" s="8">
        <f>Table3[[#This Row],[Revenue]]-Table3[[#This Row],[Total Discount]]</f>
        <v>22400</v>
      </c>
    </row>
    <row r="4373" spans="1:22" x14ac:dyDescent="0.35">
      <c r="A4373">
        <v>4369</v>
      </c>
      <c r="B4373" t="s">
        <v>8578</v>
      </c>
      <c r="C4373" s="5">
        <v>42282</v>
      </c>
      <c r="D4373" s="6">
        <v>2015</v>
      </c>
      <c r="E4373" s="5" t="s">
        <v>44</v>
      </c>
      <c r="F4373" s="7">
        <v>5</v>
      </c>
      <c r="G4373" t="s">
        <v>51</v>
      </c>
      <c r="H4373" t="s">
        <v>139</v>
      </c>
      <c r="I4373" t="s">
        <v>3332</v>
      </c>
      <c r="J4373" t="s">
        <v>27</v>
      </c>
      <c r="K4373" t="s">
        <v>141</v>
      </c>
      <c r="L4373">
        <v>43229</v>
      </c>
      <c r="M4373" t="s">
        <v>8534</v>
      </c>
      <c r="N4373" t="s">
        <v>135</v>
      </c>
      <c r="O4373" t="s">
        <v>162</v>
      </c>
      <c r="P4373" t="s">
        <v>8535</v>
      </c>
      <c r="Q4373" s="8">
        <v>450000</v>
      </c>
      <c r="R4373">
        <v>4</v>
      </c>
      <c r="S4373" s="8">
        <f>Table3[[#This Row],[Harga]]*Table3[[#This Row],[Quantity]]</f>
        <v>1800000</v>
      </c>
      <c r="T4373">
        <v>0.2</v>
      </c>
      <c r="U4373" s="8">
        <f>Table3[[#This Row],[Discount]]*Table3[[#This Row],[Revenue]]</f>
        <v>360000</v>
      </c>
      <c r="V4373" s="8">
        <f>Table3[[#This Row],[Revenue]]-Table3[[#This Row],[Total Discount]]</f>
        <v>1440000</v>
      </c>
    </row>
    <row r="4374" spans="1:22" x14ac:dyDescent="0.35">
      <c r="A4374">
        <v>4370</v>
      </c>
      <c r="B4374" t="s">
        <v>8579</v>
      </c>
      <c r="C4374" s="5">
        <v>42625</v>
      </c>
      <c r="D4374" s="6">
        <v>2016</v>
      </c>
      <c r="E4374" s="5" t="s">
        <v>111</v>
      </c>
      <c r="F4374" s="7">
        <v>12</v>
      </c>
      <c r="G4374" t="s">
        <v>67</v>
      </c>
      <c r="H4374" t="s">
        <v>139</v>
      </c>
      <c r="I4374" t="s">
        <v>863</v>
      </c>
      <c r="J4374" t="s">
        <v>75</v>
      </c>
      <c r="K4374" t="s">
        <v>519</v>
      </c>
      <c r="L4374">
        <v>80027</v>
      </c>
      <c r="M4374" t="s">
        <v>8580</v>
      </c>
      <c r="N4374" t="s">
        <v>135</v>
      </c>
      <c r="O4374" t="s">
        <v>136</v>
      </c>
      <c r="P4374" t="s">
        <v>8581</v>
      </c>
      <c r="Q4374" s="8">
        <v>147000</v>
      </c>
      <c r="R4374">
        <v>3</v>
      </c>
      <c r="S4374" s="8">
        <f>Table3[[#This Row],[Harga]]*Table3[[#This Row],[Quantity]]</f>
        <v>441000</v>
      </c>
      <c r="T4374">
        <v>0.2</v>
      </c>
      <c r="U4374" s="8">
        <f>Table3[[#This Row],[Discount]]*Table3[[#This Row],[Revenue]]</f>
        <v>88200</v>
      </c>
      <c r="V4374" s="8">
        <f>Table3[[#This Row],[Revenue]]-Table3[[#This Row],[Total Discount]]</f>
        <v>352800</v>
      </c>
    </row>
    <row r="4375" spans="1:22" x14ac:dyDescent="0.35">
      <c r="A4375">
        <v>4371</v>
      </c>
      <c r="B4375" t="s">
        <v>8582</v>
      </c>
      <c r="C4375" s="5">
        <v>42992</v>
      </c>
      <c r="D4375" s="6">
        <v>2017</v>
      </c>
      <c r="E4375" s="5" t="s">
        <v>111</v>
      </c>
      <c r="F4375" s="7">
        <v>14</v>
      </c>
      <c r="G4375" t="s">
        <v>51</v>
      </c>
      <c r="H4375" t="s">
        <v>59</v>
      </c>
      <c r="I4375" t="s">
        <v>3387</v>
      </c>
      <c r="J4375" t="s">
        <v>37</v>
      </c>
      <c r="K4375" t="s">
        <v>76</v>
      </c>
      <c r="L4375">
        <v>27604</v>
      </c>
      <c r="M4375" t="s">
        <v>3136</v>
      </c>
      <c r="N4375" t="s">
        <v>40</v>
      </c>
      <c r="O4375" t="s">
        <v>78</v>
      </c>
      <c r="P4375" t="s">
        <v>3137</v>
      </c>
      <c r="Q4375" s="8">
        <v>295000</v>
      </c>
      <c r="R4375">
        <v>4</v>
      </c>
      <c r="S4375" s="8">
        <f>Table3[[#This Row],[Harga]]*Table3[[#This Row],[Quantity]]</f>
        <v>1180000</v>
      </c>
      <c r="T4375">
        <v>0.2</v>
      </c>
      <c r="U4375" s="8">
        <f>Table3[[#This Row],[Discount]]*Table3[[#This Row],[Revenue]]</f>
        <v>236000</v>
      </c>
      <c r="V4375" s="8">
        <f>Table3[[#This Row],[Revenue]]-Table3[[#This Row],[Total Discount]]</f>
        <v>944000</v>
      </c>
    </row>
    <row r="4376" spans="1:22" x14ac:dyDescent="0.35">
      <c r="A4376">
        <v>4372</v>
      </c>
      <c r="B4376" t="s">
        <v>8583</v>
      </c>
      <c r="C4376" s="5">
        <v>42058</v>
      </c>
      <c r="D4376" s="6">
        <v>2015</v>
      </c>
      <c r="E4376" s="5" t="s">
        <v>344</v>
      </c>
      <c r="F4376" s="7">
        <v>23</v>
      </c>
      <c r="G4376" t="s">
        <v>67</v>
      </c>
      <c r="H4376" t="s">
        <v>25</v>
      </c>
      <c r="I4376" t="s">
        <v>8134</v>
      </c>
      <c r="J4376" t="s">
        <v>75</v>
      </c>
      <c r="K4376" t="s">
        <v>166</v>
      </c>
      <c r="L4376">
        <v>10024</v>
      </c>
      <c r="M4376" t="s">
        <v>1259</v>
      </c>
      <c r="N4376" t="s">
        <v>40</v>
      </c>
      <c r="O4376" t="s">
        <v>78</v>
      </c>
      <c r="P4376" t="s">
        <v>1260</v>
      </c>
      <c r="Q4376" s="8">
        <v>3000</v>
      </c>
      <c r="R4376">
        <v>6</v>
      </c>
      <c r="S4376" s="8">
        <f>Table3[[#This Row],[Harga]]*Table3[[#This Row],[Quantity]]</f>
        <v>18000</v>
      </c>
      <c r="T4376">
        <v>0</v>
      </c>
      <c r="U4376" s="8">
        <f>Table3[[#This Row],[Discount]]*Table3[[#This Row],[Revenue]]</f>
        <v>0</v>
      </c>
      <c r="V4376" s="8">
        <f>Table3[[#This Row],[Revenue]]-Table3[[#This Row],[Total Discount]]</f>
        <v>18000</v>
      </c>
    </row>
    <row r="4377" spans="1:22" x14ac:dyDescent="0.35">
      <c r="A4377">
        <v>4373</v>
      </c>
      <c r="B4377" t="s">
        <v>8584</v>
      </c>
      <c r="C4377" s="5">
        <v>42709</v>
      </c>
      <c r="D4377" s="6">
        <v>2016</v>
      </c>
      <c r="E4377" s="5" t="s">
        <v>66</v>
      </c>
      <c r="F4377" s="7">
        <v>5</v>
      </c>
      <c r="G4377" t="s">
        <v>24</v>
      </c>
      <c r="H4377" t="s">
        <v>139</v>
      </c>
      <c r="I4377" t="s">
        <v>2537</v>
      </c>
      <c r="J4377" t="s">
        <v>75</v>
      </c>
      <c r="K4377" t="s">
        <v>500</v>
      </c>
      <c r="L4377">
        <v>60623</v>
      </c>
      <c r="M4377" t="s">
        <v>386</v>
      </c>
      <c r="N4377" t="s">
        <v>40</v>
      </c>
      <c r="O4377" t="s">
        <v>96</v>
      </c>
      <c r="P4377" t="s">
        <v>387</v>
      </c>
      <c r="Q4377" s="8">
        <v>7000</v>
      </c>
      <c r="R4377">
        <v>2</v>
      </c>
      <c r="S4377" s="8">
        <f>Table3[[#This Row],[Harga]]*Table3[[#This Row],[Quantity]]</f>
        <v>14000</v>
      </c>
      <c r="T4377">
        <v>0.2</v>
      </c>
      <c r="U4377" s="8">
        <f>Table3[[#This Row],[Discount]]*Table3[[#This Row],[Revenue]]</f>
        <v>2800</v>
      </c>
      <c r="V4377" s="8">
        <f>Table3[[#This Row],[Revenue]]-Table3[[#This Row],[Total Discount]]</f>
        <v>11200</v>
      </c>
    </row>
    <row r="4378" spans="1:22" x14ac:dyDescent="0.35">
      <c r="A4378">
        <v>4374</v>
      </c>
      <c r="B4378" t="s">
        <v>8585</v>
      </c>
      <c r="C4378" s="5">
        <v>42553</v>
      </c>
      <c r="D4378" s="6">
        <v>2016</v>
      </c>
      <c r="E4378" s="5" t="s">
        <v>104</v>
      </c>
      <c r="F4378" s="7">
        <v>2</v>
      </c>
      <c r="G4378" t="s">
        <v>116</v>
      </c>
      <c r="H4378" t="s">
        <v>25</v>
      </c>
      <c r="I4378" t="s">
        <v>523</v>
      </c>
      <c r="J4378" t="s">
        <v>37</v>
      </c>
      <c r="K4378" t="s">
        <v>133</v>
      </c>
      <c r="L4378">
        <v>77340</v>
      </c>
      <c r="M4378" t="s">
        <v>1502</v>
      </c>
      <c r="N4378" t="s">
        <v>30</v>
      </c>
      <c r="O4378" t="s">
        <v>108</v>
      </c>
      <c r="P4378" t="s">
        <v>1503</v>
      </c>
      <c r="Q4378" s="8">
        <v>302000</v>
      </c>
      <c r="R4378">
        <v>5</v>
      </c>
      <c r="S4378" s="8">
        <f>Table3[[#This Row],[Harga]]*Table3[[#This Row],[Quantity]]</f>
        <v>1510000</v>
      </c>
      <c r="T4378">
        <v>0.3</v>
      </c>
      <c r="U4378" s="8">
        <f>Table3[[#This Row],[Discount]]*Table3[[#This Row],[Revenue]]</f>
        <v>453000</v>
      </c>
      <c r="V4378" s="8">
        <f>Table3[[#This Row],[Revenue]]-Table3[[#This Row],[Total Discount]]</f>
        <v>1057000</v>
      </c>
    </row>
    <row r="4379" spans="1:22" x14ac:dyDescent="0.35">
      <c r="A4379">
        <v>4375</v>
      </c>
      <c r="B4379" t="s">
        <v>8586</v>
      </c>
      <c r="C4379" s="5">
        <v>43082</v>
      </c>
      <c r="D4379" s="6">
        <v>2017</v>
      </c>
      <c r="E4379" s="5" t="s">
        <v>66</v>
      </c>
      <c r="F4379" s="7">
        <v>13</v>
      </c>
      <c r="G4379" t="s">
        <v>35</v>
      </c>
      <c r="H4379" t="s">
        <v>25</v>
      </c>
      <c r="I4379" t="s">
        <v>777</v>
      </c>
      <c r="J4379" t="s">
        <v>37</v>
      </c>
      <c r="K4379" t="s">
        <v>248</v>
      </c>
      <c r="L4379">
        <v>10024</v>
      </c>
      <c r="M4379" t="s">
        <v>1275</v>
      </c>
      <c r="N4379" t="s">
        <v>30</v>
      </c>
      <c r="O4379" t="s">
        <v>31</v>
      </c>
      <c r="P4379" t="s">
        <v>1276</v>
      </c>
      <c r="Q4379" s="8">
        <v>192000</v>
      </c>
      <c r="R4379">
        <v>3</v>
      </c>
      <c r="S4379" s="8">
        <f>Table3[[#This Row],[Harga]]*Table3[[#This Row],[Quantity]]</f>
        <v>576000</v>
      </c>
      <c r="T4379">
        <v>0.2</v>
      </c>
      <c r="U4379" s="8">
        <f>Table3[[#This Row],[Discount]]*Table3[[#This Row],[Revenue]]</f>
        <v>115200</v>
      </c>
      <c r="V4379" s="8">
        <f>Table3[[#This Row],[Revenue]]-Table3[[#This Row],[Total Discount]]</f>
        <v>460800</v>
      </c>
    </row>
    <row r="4380" spans="1:22" x14ac:dyDescent="0.35">
      <c r="A4380">
        <v>4376</v>
      </c>
      <c r="B4380" t="s">
        <v>8587</v>
      </c>
      <c r="C4380" s="5">
        <v>42083</v>
      </c>
      <c r="D4380" s="6">
        <v>2015</v>
      </c>
      <c r="E4380" s="5" t="s">
        <v>159</v>
      </c>
      <c r="F4380" s="7">
        <v>20</v>
      </c>
      <c r="G4380" t="s">
        <v>67</v>
      </c>
      <c r="H4380" t="s">
        <v>25</v>
      </c>
      <c r="I4380" t="s">
        <v>1421</v>
      </c>
      <c r="J4380" t="s">
        <v>27</v>
      </c>
      <c r="K4380" t="s">
        <v>354</v>
      </c>
      <c r="L4380">
        <v>97301</v>
      </c>
      <c r="M4380" t="s">
        <v>6152</v>
      </c>
      <c r="N4380" t="s">
        <v>40</v>
      </c>
      <c r="O4380" t="s">
        <v>84</v>
      </c>
      <c r="P4380" t="s">
        <v>6153</v>
      </c>
      <c r="Q4380" s="8">
        <v>37000</v>
      </c>
      <c r="R4380">
        <v>3</v>
      </c>
      <c r="S4380" s="8">
        <f>Table3[[#This Row],[Harga]]*Table3[[#This Row],[Quantity]]</f>
        <v>111000</v>
      </c>
      <c r="T4380">
        <v>0.2</v>
      </c>
      <c r="U4380" s="8">
        <f>Table3[[#This Row],[Discount]]*Table3[[#This Row],[Revenue]]</f>
        <v>22200</v>
      </c>
      <c r="V4380" s="8">
        <f>Table3[[#This Row],[Revenue]]-Table3[[#This Row],[Total Discount]]</f>
        <v>88800</v>
      </c>
    </row>
    <row r="4381" spans="1:22" x14ac:dyDescent="0.35">
      <c r="A4381">
        <v>4377</v>
      </c>
      <c r="B4381" t="s">
        <v>8588</v>
      </c>
      <c r="C4381" s="5">
        <v>42064</v>
      </c>
      <c r="D4381" s="6">
        <v>2015</v>
      </c>
      <c r="E4381" s="5" t="s">
        <v>159</v>
      </c>
      <c r="F4381" s="7">
        <v>1</v>
      </c>
      <c r="G4381" t="s">
        <v>116</v>
      </c>
      <c r="H4381" t="s">
        <v>139</v>
      </c>
      <c r="I4381" t="s">
        <v>7797</v>
      </c>
      <c r="J4381" t="s">
        <v>37</v>
      </c>
      <c r="K4381" t="s">
        <v>38</v>
      </c>
      <c r="L4381">
        <v>77070</v>
      </c>
      <c r="M4381" t="s">
        <v>3321</v>
      </c>
      <c r="N4381" t="s">
        <v>40</v>
      </c>
      <c r="O4381" t="s">
        <v>96</v>
      </c>
      <c r="P4381" t="s">
        <v>3322</v>
      </c>
      <c r="Q4381" s="8">
        <v>35000</v>
      </c>
      <c r="R4381">
        <v>2</v>
      </c>
      <c r="S4381" s="8">
        <f>Table3[[#This Row],[Harga]]*Table3[[#This Row],[Quantity]]</f>
        <v>70000</v>
      </c>
      <c r="T4381">
        <v>0.2</v>
      </c>
      <c r="U4381" s="8">
        <f>Table3[[#This Row],[Discount]]*Table3[[#This Row],[Revenue]]</f>
        <v>14000</v>
      </c>
      <c r="V4381" s="8">
        <f>Table3[[#This Row],[Revenue]]-Table3[[#This Row],[Total Discount]]</f>
        <v>56000</v>
      </c>
    </row>
    <row r="4382" spans="1:22" x14ac:dyDescent="0.35">
      <c r="A4382">
        <v>4378</v>
      </c>
      <c r="B4382" t="s">
        <v>8589</v>
      </c>
      <c r="C4382" s="5">
        <v>42628</v>
      </c>
      <c r="D4382" s="6">
        <v>2016</v>
      </c>
      <c r="E4382" s="5" t="s">
        <v>111</v>
      </c>
      <c r="F4382" s="7">
        <v>15</v>
      </c>
      <c r="G4382" t="s">
        <v>51</v>
      </c>
      <c r="H4382" t="s">
        <v>25</v>
      </c>
      <c r="I4382" t="s">
        <v>1196</v>
      </c>
      <c r="J4382" t="s">
        <v>37</v>
      </c>
      <c r="K4382" t="s">
        <v>38</v>
      </c>
      <c r="L4382">
        <v>83301</v>
      </c>
      <c r="M4382" t="s">
        <v>3111</v>
      </c>
      <c r="N4382" t="s">
        <v>40</v>
      </c>
      <c r="O4382" t="s">
        <v>71</v>
      </c>
      <c r="P4382" t="s">
        <v>3112</v>
      </c>
      <c r="Q4382" s="8">
        <v>6000</v>
      </c>
      <c r="R4382">
        <v>4</v>
      </c>
      <c r="S4382" s="8">
        <f>Table3[[#This Row],[Harga]]*Table3[[#This Row],[Quantity]]</f>
        <v>24000</v>
      </c>
      <c r="T4382">
        <v>0.2</v>
      </c>
      <c r="U4382" s="8">
        <f>Table3[[#This Row],[Discount]]*Table3[[#This Row],[Revenue]]</f>
        <v>4800</v>
      </c>
      <c r="V4382" s="8">
        <f>Table3[[#This Row],[Revenue]]-Table3[[#This Row],[Total Discount]]</f>
        <v>19200</v>
      </c>
    </row>
    <row r="4383" spans="1:22" x14ac:dyDescent="0.35">
      <c r="A4383">
        <v>4379</v>
      </c>
      <c r="B4383" t="s">
        <v>8590</v>
      </c>
      <c r="C4383" s="5">
        <v>42811</v>
      </c>
      <c r="D4383" s="6">
        <v>2017</v>
      </c>
      <c r="E4383" s="5" t="s">
        <v>159</v>
      </c>
      <c r="F4383" s="7">
        <v>17</v>
      </c>
      <c r="G4383" t="s">
        <v>35</v>
      </c>
      <c r="H4383" t="s">
        <v>25</v>
      </c>
      <c r="I4383" t="s">
        <v>1763</v>
      </c>
      <c r="J4383" t="s">
        <v>75</v>
      </c>
      <c r="K4383" t="s">
        <v>545</v>
      </c>
      <c r="L4383">
        <v>37918</v>
      </c>
      <c r="M4383" t="s">
        <v>3049</v>
      </c>
      <c r="N4383" t="s">
        <v>40</v>
      </c>
      <c r="O4383" t="s">
        <v>41</v>
      </c>
      <c r="P4383" t="s">
        <v>3050</v>
      </c>
      <c r="Q4383" s="8">
        <v>5000</v>
      </c>
      <c r="R4383">
        <v>2</v>
      </c>
      <c r="S4383" s="8">
        <f>Table3[[#This Row],[Harga]]*Table3[[#This Row],[Quantity]]</f>
        <v>10000</v>
      </c>
      <c r="T4383">
        <v>0.2</v>
      </c>
      <c r="U4383" s="8">
        <f>Table3[[#This Row],[Discount]]*Table3[[#This Row],[Revenue]]</f>
        <v>2000</v>
      </c>
      <c r="V4383" s="8">
        <f>Table3[[#This Row],[Revenue]]-Table3[[#This Row],[Total Discount]]</f>
        <v>8000</v>
      </c>
    </row>
    <row r="4384" spans="1:22" x14ac:dyDescent="0.35">
      <c r="A4384">
        <v>4380</v>
      </c>
      <c r="B4384" t="s">
        <v>8591</v>
      </c>
      <c r="C4384" s="5">
        <v>42883</v>
      </c>
      <c r="D4384" s="6">
        <v>2017</v>
      </c>
      <c r="E4384" s="5" t="s">
        <v>87</v>
      </c>
      <c r="F4384" s="7">
        <v>28</v>
      </c>
      <c r="G4384" t="s">
        <v>67</v>
      </c>
      <c r="H4384" t="s">
        <v>139</v>
      </c>
      <c r="I4384" t="s">
        <v>4560</v>
      </c>
      <c r="J4384" t="s">
        <v>37</v>
      </c>
      <c r="K4384" t="s">
        <v>76</v>
      </c>
      <c r="L4384">
        <v>85023</v>
      </c>
      <c r="M4384" t="s">
        <v>5753</v>
      </c>
      <c r="N4384" t="s">
        <v>135</v>
      </c>
      <c r="O4384" t="s">
        <v>136</v>
      </c>
      <c r="P4384" t="s">
        <v>5754</v>
      </c>
      <c r="Q4384" s="8">
        <v>441000</v>
      </c>
      <c r="R4384">
        <v>5</v>
      </c>
      <c r="S4384" s="8">
        <f>Table3[[#This Row],[Harga]]*Table3[[#This Row],[Quantity]]</f>
        <v>2205000</v>
      </c>
      <c r="T4384">
        <v>0.2</v>
      </c>
      <c r="U4384" s="8">
        <f>Table3[[#This Row],[Discount]]*Table3[[#This Row],[Revenue]]</f>
        <v>441000</v>
      </c>
      <c r="V4384" s="8">
        <f>Table3[[#This Row],[Revenue]]-Table3[[#This Row],[Total Discount]]</f>
        <v>1764000</v>
      </c>
    </row>
    <row r="4385" spans="1:22" x14ac:dyDescent="0.35">
      <c r="A4385">
        <v>4381</v>
      </c>
      <c r="B4385" t="s">
        <v>8592</v>
      </c>
      <c r="C4385" s="5">
        <v>42901</v>
      </c>
      <c r="D4385" s="6">
        <v>2017</v>
      </c>
      <c r="E4385" s="5" t="s">
        <v>34</v>
      </c>
      <c r="F4385" s="7">
        <v>15</v>
      </c>
      <c r="G4385" t="s">
        <v>51</v>
      </c>
      <c r="H4385" t="s">
        <v>25</v>
      </c>
      <c r="I4385" t="s">
        <v>3090</v>
      </c>
      <c r="J4385" t="s">
        <v>27</v>
      </c>
      <c r="K4385" t="s">
        <v>46</v>
      </c>
      <c r="L4385">
        <v>28110</v>
      </c>
      <c r="M4385" t="s">
        <v>2427</v>
      </c>
      <c r="N4385" t="s">
        <v>30</v>
      </c>
      <c r="O4385" t="s">
        <v>108</v>
      </c>
      <c r="P4385" t="s">
        <v>2428</v>
      </c>
      <c r="Q4385" s="8">
        <v>873000</v>
      </c>
      <c r="R4385">
        <v>3</v>
      </c>
      <c r="S4385" s="8">
        <f>Table3[[#This Row],[Harga]]*Table3[[#This Row],[Quantity]]</f>
        <v>2619000</v>
      </c>
      <c r="T4385">
        <v>0.2</v>
      </c>
      <c r="U4385" s="8">
        <f>Table3[[#This Row],[Discount]]*Table3[[#This Row],[Revenue]]</f>
        <v>523800</v>
      </c>
      <c r="V4385" s="8">
        <f>Table3[[#This Row],[Revenue]]-Table3[[#This Row],[Total Discount]]</f>
        <v>2095200</v>
      </c>
    </row>
    <row r="4386" spans="1:22" x14ac:dyDescent="0.35">
      <c r="A4386">
        <v>4382</v>
      </c>
      <c r="B4386" t="s">
        <v>8593</v>
      </c>
      <c r="C4386" s="5">
        <v>42253</v>
      </c>
      <c r="D4386" s="6">
        <v>2015</v>
      </c>
      <c r="E4386" s="5" t="s">
        <v>111</v>
      </c>
      <c r="F4386" s="7">
        <v>6</v>
      </c>
      <c r="G4386" t="s">
        <v>24</v>
      </c>
      <c r="H4386" t="s">
        <v>25</v>
      </c>
      <c r="I4386" t="s">
        <v>655</v>
      </c>
      <c r="J4386" t="s">
        <v>37</v>
      </c>
      <c r="K4386" t="s">
        <v>369</v>
      </c>
      <c r="L4386">
        <v>23223</v>
      </c>
      <c r="M4386" t="s">
        <v>4325</v>
      </c>
      <c r="N4386" t="s">
        <v>40</v>
      </c>
      <c r="O4386" t="s">
        <v>71</v>
      </c>
      <c r="P4386" t="s">
        <v>4326</v>
      </c>
      <c r="Q4386" s="8">
        <v>9000</v>
      </c>
      <c r="R4386">
        <v>9</v>
      </c>
      <c r="S4386" s="8">
        <f>Table3[[#This Row],[Harga]]*Table3[[#This Row],[Quantity]]</f>
        <v>81000</v>
      </c>
      <c r="T4386">
        <v>0</v>
      </c>
      <c r="U4386" s="8">
        <f>Table3[[#This Row],[Discount]]*Table3[[#This Row],[Revenue]]</f>
        <v>0</v>
      </c>
      <c r="V4386" s="8">
        <f>Table3[[#This Row],[Revenue]]-Table3[[#This Row],[Total Discount]]</f>
        <v>81000</v>
      </c>
    </row>
    <row r="4387" spans="1:22" x14ac:dyDescent="0.35">
      <c r="A4387">
        <v>4383</v>
      </c>
      <c r="B4387" t="s">
        <v>8594</v>
      </c>
      <c r="C4387" s="5">
        <v>42812</v>
      </c>
      <c r="D4387" s="6">
        <v>2017</v>
      </c>
      <c r="E4387" s="5" t="s">
        <v>159</v>
      </c>
      <c r="F4387" s="7">
        <v>18</v>
      </c>
      <c r="G4387" t="s">
        <v>51</v>
      </c>
      <c r="H4387" t="s">
        <v>25</v>
      </c>
      <c r="I4387" t="s">
        <v>3764</v>
      </c>
      <c r="J4387" t="s">
        <v>27</v>
      </c>
      <c r="K4387" t="s">
        <v>222</v>
      </c>
      <c r="L4387">
        <v>77041</v>
      </c>
      <c r="M4387" t="s">
        <v>3505</v>
      </c>
      <c r="N4387" t="s">
        <v>135</v>
      </c>
      <c r="O4387" t="s">
        <v>136</v>
      </c>
      <c r="P4387" t="s">
        <v>3506</v>
      </c>
      <c r="Q4387" s="8">
        <v>288000</v>
      </c>
      <c r="R4387">
        <v>7</v>
      </c>
      <c r="S4387" s="8">
        <f>Table3[[#This Row],[Harga]]*Table3[[#This Row],[Quantity]]</f>
        <v>2016000</v>
      </c>
      <c r="T4387">
        <v>0.2</v>
      </c>
      <c r="U4387" s="8">
        <f>Table3[[#This Row],[Discount]]*Table3[[#This Row],[Revenue]]</f>
        <v>403200</v>
      </c>
      <c r="V4387" s="8">
        <f>Table3[[#This Row],[Revenue]]-Table3[[#This Row],[Total Discount]]</f>
        <v>1612800</v>
      </c>
    </row>
    <row r="4388" spans="1:22" x14ac:dyDescent="0.35">
      <c r="A4388">
        <v>4384</v>
      </c>
      <c r="B4388" t="s">
        <v>8595</v>
      </c>
      <c r="C4388" s="5">
        <v>41992</v>
      </c>
      <c r="D4388" s="6">
        <v>2014</v>
      </c>
      <c r="E4388" s="5" t="s">
        <v>66</v>
      </c>
      <c r="F4388" s="7">
        <v>19</v>
      </c>
      <c r="G4388" t="s">
        <v>116</v>
      </c>
      <c r="H4388" t="s">
        <v>139</v>
      </c>
      <c r="I4388" t="s">
        <v>777</v>
      </c>
      <c r="J4388" t="s">
        <v>37</v>
      </c>
      <c r="K4388" t="s">
        <v>100</v>
      </c>
      <c r="L4388">
        <v>90008</v>
      </c>
      <c r="M4388" t="s">
        <v>8596</v>
      </c>
      <c r="N4388" t="s">
        <v>40</v>
      </c>
      <c r="O4388" t="s">
        <v>41</v>
      </c>
      <c r="P4388" t="s">
        <v>8597</v>
      </c>
      <c r="Q4388" s="8">
        <v>15000</v>
      </c>
      <c r="R4388">
        <v>2</v>
      </c>
      <c r="S4388" s="8">
        <f>Table3[[#This Row],[Harga]]*Table3[[#This Row],[Quantity]]</f>
        <v>30000</v>
      </c>
      <c r="T4388">
        <v>0</v>
      </c>
      <c r="U4388" s="8">
        <f>Table3[[#This Row],[Discount]]*Table3[[#This Row],[Revenue]]</f>
        <v>0</v>
      </c>
      <c r="V4388" s="8">
        <f>Table3[[#This Row],[Revenue]]-Table3[[#This Row],[Total Discount]]</f>
        <v>30000</v>
      </c>
    </row>
    <row r="4389" spans="1:22" x14ac:dyDescent="0.35">
      <c r="A4389">
        <v>4385</v>
      </c>
      <c r="B4389" t="s">
        <v>8598</v>
      </c>
      <c r="C4389" s="5">
        <v>42558</v>
      </c>
      <c r="D4389" s="6">
        <v>2016</v>
      </c>
      <c r="E4389" s="5" t="s">
        <v>104</v>
      </c>
      <c r="F4389" s="7">
        <v>7</v>
      </c>
      <c r="G4389" t="s">
        <v>35</v>
      </c>
      <c r="H4389" t="s">
        <v>25</v>
      </c>
      <c r="I4389" t="s">
        <v>407</v>
      </c>
      <c r="J4389" t="s">
        <v>27</v>
      </c>
      <c r="K4389" t="s">
        <v>420</v>
      </c>
      <c r="L4389">
        <v>84057</v>
      </c>
      <c r="M4389" t="s">
        <v>1391</v>
      </c>
      <c r="N4389" t="s">
        <v>40</v>
      </c>
      <c r="O4389" t="s">
        <v>63</v>
      </c>
      <c r="P4389" t="s">
        <v>1392</v>
      </c>
      <c r="Q4389" s="8">
        <v>59000</v>
      </c>
      <c r="R4389">
        <v>2</v>
      </c>
      <c r="S4389" s="8">
        <f>Table3[[#This Row],[Harga]]*Table3[[#This Row],[Quantity]]</f>
        <v>118000</v>
      </c>
      <c r="T4389">
        <v>0</v>
      </c>
      <c r="U4389" s="8">
        <f>Table3[[#This Row],[Discount]]*Table3[[#This Row],[Revenue]]</f>
        <v>0</v>
      </c>
      <c r="V4389" s="8">
        <f>Table3[[#This Row],[Revenue]]-Table3[[#This Row],[Total Discount]]</f>
        <v>118000</v>
      </c>
    </row>
    <row r="4390" spans="1:22" x14ac:dyDescent="0.35">
      <c r="A4390">
        <v>4386</v>
      </c>
      <c r="B4390" t="s">
        <v>8599</v>
      </c>
      <c r="C4390" s="5">
        <v>42466</v>
      </c>
      <c r="D4390" s="6">
        <v>2016</v>
      </c>
      <c r="E4390" s="5" t="s">
        <v>58</v>
      </c>
      <c r="F4390" s="7">
        <v>6</v>
      </c>
      <c r="G4390" t="s">
        <v>35</v>
      </c>
      <c r="H4390" t="s">
        <v>139</v>
      </c>
      <c r="I4390" t="s">
        <v>467</v>
      </c>
      <c r="J4390" t="s">
        <v>75</v>
      </c>
      <c r="K4390" t="s">
        <v>118</v>
      </c>
      <c r="L4390" t="s">
        <v>3421</v>
      </c>
      <c r="M4390" t="s">
        <v>4353</v>
      </c>
      <c r="N4390" t="s">
        <v>135</v>
      </c>
      <c r="O4390" t="s">
        <v>136</v>
      </c>
      <c r="P4390" t="s">
        <v>4354</v>
      </c>
      <c r="Q4390" s="8">
        <v>518000</v>
      </c>
      <c r="R4390">
        <v>5</v>
      </c>
      <c r="S4390" s="8">
        <f>Table3[[#This Row],[Harga]]*Table3[[#This Row],[Quantity]]</f>
        <v>2590000</v>
      </c>
      <c r="T4390">
        <v>0</v>
      </c>
      <c r="U4390" s="8">
        <f>Table3[[#This Row],[Discount]]*Table3[[#This Row],[Revenue]]</f>
        <v>0</v>
      </c>
      <c r="V4390" s="8">
        <f>Table3[[#This Row],[Revenue]]-Table3[[#This Row],[Total Discount]]</f>
        <v>2590000</v>
      </c>
    </row>
    <row r="4391" spans="1:22" x14ac:dyDescent="0.35">
      <c r="A4391">
        <v>4387</v>
      </c>
      <c r="B4391" t="s">
        <v>8600</v>
      </c>
      <c r="C4391" s="5">
        <v>41767</v>
      </c>
      <c r="D4391" s="6">
        <v>2014</v>
      </c>
      <c r="E4391" s="5" t="s">
        <v>87</v>
      </c>
      <c r="F4391" s="7">
        <v>8</v>
      </c>
      <c r="G4391" t="s">
        <v>35</v>
      </c>
      <c r="H4391" t="s">
        <v>25</v>
      </c>
      <c r="I4391" t="s">
        <v>2075</v>
      </c>
      <c r="J4391" t="s">
        <v>27</v>
      </c>
      <c r="K4391" t="s">
        <v>76</v>
      </c>
      <c r="L4391">
        <v>19134</v>
      </c>
      <c r="M4391" t="s">
        <v>3127</v>
      </c>
      <c r="N4391" t="s">
        <v>135</v>
      </c>
      <c r="O4391" t="s">
        <v>989</v>
      </c>
      <c r="P4391" t="s">
        <v>3128</v>
      </c>
      <c r="Q4391" s="8">
        <v>1440000</v>
      </c>
      <c r="R4391">
        <v>5</v>
      </c>
      <c r="S4391" s="8">
        <f>Table3[[#This Row],[Harga]]*Table3[[#This Row],[Quantity]]</f>
        <v>7200000</v>
      </c>
      <c r="T4391">
        <v>0.4</v>
      </c>
      <c r="U4391" s="8">
        <f>Table3[[#This Row],[Discount]]*Table3[[#This Row],[Revenue]]</f>
        <v>2880000</v>
      </c>
      <c r="V4391" s="8">
        <f>Table3[[#This Row],[Revenue]]-Table3[[#This Row],[Total Discount]]</f>
        <v>4320000</v>
      </c>
    </row>
    <row r="4392" spans="1:22" x14ac:dyDescent="0.35">
      <c r="A4392">
        <v>4388</v>
      </c>
      <c r="B4392" t="s">
        <v>8601</v>
      </c>
      <c r="C4392" s="5">
        <v>43062</v>
      </c>
      <c r="D4392" s="6">
        <v>2017</v>
      </c>
      <c r="E4392" s="5" t="s">
        <v>23</v>
      </c>
      <c r="F4392" s="7">
        <v>23</v>
      </c>
      <c r="G4392" t="s">
        <v>51</v>
      </c>
      <c r="H4392" t="s">
        <v>25</v>
      </c>
      <c r="I4392" t="s">
        <v>1401</v>
      </c>
      <c r="J4392" t="s">
        <v>37</v>
      </c>
      <c r="K4392" t="s">
        <v>283</v>
      </c>
      <c r="L4392">
        <v>60623</v>
      </c>
      <c r="M4392" t="s">
        <v>3440</v>
      </c>
      <c r="N4392" t="s">
        <v>40</v>
      </c>
      <c r="O4392" t="s">
        <v>63</v>
      </c>
      <c r="P4392" t="s">
        <v>3441</v>
      </c>
      <c r="Q4392" s="8">
        <v>14000</v>
      </c>
      <c r="R4392">
        <v>2</v>
      </c>
      <c r="S4392" s="8">
        <f>Table3[[#This Row],[Harga]]*Table3[[#This Row],[Quantity]]</f>
        <v>28000</v>
      </c>
      <c r="T4392">
        <v>0.2</v>
      </c>
      <c r="U4392" s="8">
        <f>Table3[[#This Row],[Discount]]*Table3[[#This Row],[Revenue]]</f>
        <v>5600</v>
      </c>
      <c r="V4392" s="8">
        <f>Table3[[#This Row],[Revenue]]-Table3[[#This Row],[Total Discount]]</f>
        <v>22400</v>
      </c>
    </row>
    <row r="4393" spans="1:22" x14ac:dyDescent="0.35">
      <c r="A4393">
        <v>4389</v>
      </c>
      <c r="B4393" t="s">
        <v>8602</v>
      </c>
      <c r="C4393" s="5">
        <v>42684</v>
      </c>
      <c r="D4393" s="6">
        <v>2016</v>
      </c>
      <c r="E4393" s="5" t="s">
        <v>23</v>
      </c>
      <c r="F4393" s="7">
        <v>10</v>
      </c>
      <c r="G4393" t="s">
        <v>35</v>
      </c>
      <c r="H4393" t="s">
        <v>25</v>
      </c>
      <c r="I4393" t="s">
        <v>5957</v>
      </c>
      <c r="J4393" t="s">
        <v>27</v>
      </c>
      <c r="K4393" t="s">
        <v>519</v>
      </c>
      <c r="L4393">
        <v>73120</v>
      </c>
      <c r="M4393" t="s">
        <v>6059</v>
      </c>
      <c r="N4393" t="s">
        <v>135</v>
      </c>
      <c r="O4393" t="s">
        <v>136</v>
      </c>
      <c r="P4393" t="s">
        <v>6060</v>
      </c>
      <c r="Q4393" s="8">
        <v>467000</v>
      </c>
      <c r="R4393">
        <v>2</v>
      </c>
      <c r="S4393" s="8">
        <f>Table3[[#This Row],[Harga]]*Table3[[#This Row],[Quantity]]</f>
        <v>934000</v>
      </c>
      <c r="T4393">
        <v>0</v>
      </c>
      <c r="U4393" s="8">
        <f>Table3[[#This Row],[Discount]]*Table3[[#This Row],[Revenue]]</f>
        <v>0</v>
      </c>
      <c r="V4393" s="8">
        <f>Table3[[#This Row],[Revenue]]-Table3[[#This Row],[Total Discount]]</f>
        <v>934000</v>
      </c>
    </row>
    <row r="4394" spans="1:22" x14ac:dyDescent="0.35">
      <c r="A4394">
        <v>4390</v>
      </c>
      <c r="B4394" t="s">
        <v>8603</v>
      </c>
      <c r="C4394" s="5">
        <v>42004</v>
      </c>
      <c r="D4394" s="6">
        <v>2014</v>
      </c>
      <c r="E4394" s="5" t="s">
        <v>66</v>
      </c>
      <c r="F4394" s="7">
        <v>31</v>
      </c>
      <c r="G4394" t="s">
        <v>24</v>
      </c>
      <c r="H4394" t="s">
        <v>139</v>
      </c>
      <c r="I4394" t="s">
        <v>4500</v>
      </c>
      <c r="J4394" t="s">
        <v>37</v>
      </c>
      <c r="K4394" t="s">
        <v>151</v>
      </c>
      <c r="L4394">
        <v>10035</v>
      </c>
      <c r="M4394" t="s">
        <v>7648</v>
      </c>
      <c r="N4394" t="s">
        <v>135</v>
      </c>
      <c r="O4394" t="s">
        <v>162</v>
      </c>
      <c r="P4394" t="s">
        <v>7649</v>
      </c>
      <c r="Q4394" s="8">
        <v>47000</v>
      </c>
      <c r="R4394">
        <v>3</v>
      </c>
      <c r="S4394" s="8">
        <f>Table3[[#This Row],[Harga]]*Table3[[#This Row],[Quantity]]</f>
        <v>141000</v>
      </c>
      <c r="T4394">
        <v>0</v>
      </c>
      <c r="U4394" s="8">
        <f>Table3[[#This Row],[Discount]]*Table3[[#This Row],[Revenue]]</f>
        <v>0</v>
      </c>
      <c r="V4394" s="8">
        <f>Table3[[#This Row],[Revenue]]-Table3[[#This Row],[Total Discount]]</f>
        <v>141000</v>
      </c>
    </row>
    <row r="4395" spans="1:22" x14ac:dyDescent="0.35">
      <c r="A4395">
        <v>4391</v>
      </c>
      <c r="B4395" t="s">
        <v>8604</v>
      </c>
      <c r="C4395" s="5">
        <v>42966</v>
      </c>
      <c r="D4395" s="6">
        <v>2017</v>
      </c>
      <c r="E4395" s="5" t="s">
        <v>93</v>
      </c>
      <c r="F4395" s="7">
        <v>19</v>
      </c>
      <c r="G4395" t="s">
        <v>67</v>
      </c>
      <c r="H4395" t="s">
        <v>105</v>
      </c>
      <c r="I4395" t="s">
        <v>757</v>
      </c>
      <c r="J4395" t="s">
        <v>27</v>
      </c>
      <c r="K4395" t="s">
        <v>166</v>
      </c>
      <c r="L4395">
        <v>84106</v>
      </c>
      <c r="M4395" t="s">
        <v>6379</v>
      </c>
      <c r="N4395" t="s">
        <v>40</v>
      </c>
      <c r="O4395" t="s">
        <v>71</v>
      </c>
      <c r="P4395" t="s">
        <v>6380</v>
      </c>
      <c r="Q4395" s="8">
        <v>129000</v>
      </c>
      <c r="R4395">
        <v>3</v>
      </c>
      <c r="S4395" s="8">
        <f>Table3[[#This Row],[Harga]]*Table3[[#This Row],[Quantity]]</f>
        <v>387000</v>
      </c>
      <c r="T4395">
        <v>0.2</v>
      </c>
      <c r="U4395" s="8">
        <f>Table3[[#This Row],[Discount]]*Table3[[#This Row],[Revenue]]</f>
        <v>77400</v>
      </c>
      <c r="V4395" s="8">
        <f>Table3[[#This Row],[Revenue]]-Table3[[#This Row],[Total Discount]]</f>
        <v>309600</v>
      </c>
    </row>
    <row r="4396" spans="1:22" x14ac:dyDescent="0.35">
      <c r="A4396">
        <v>4392</v>
      </c>
      <c r="B4396" t="s">
        <v>8605</v>
      </c>
      <c r="C4396" s="5">
        <v>42625</v>
      </c>
      <c r="D4396" s="6">
        <v>2016</v>
      </c>
      <c r="E4396" s="5" t="s">
        <v>111</v>
      </c>
      <c r="F4396" s="7">
        <v>12</v>
      </c>
      <c r="G4396" t="s">
        <v>24</v>
      </c>
      <c r="H4396" t="s">
        <v>139</v>
      </c>
      <c r="I4396" t="s">
        <v>3186</v>
      </c>
      <c r="J4396" t="s">
        <v>37</v>
      </c>
      <c r="K4396" t="s">
        <v>500</v>
      </c>
      <c r="L4396">
        <v>13501</v>
      </c>
      <c r="M4396" t="s">
        <v>7865</v>
      </c>
      <c r="N4396" t="s">
        <v>30</v>
      </c>
      <c r="O4396" t="s">
        <v>55</v>
      </c>
      <c r="P4396" t="s">
        <v>7866</v>
      </c>
      <c r="Q4396" s="8">
        <v>81000</v>
      </c>
      <c r="R4396">
        <v>2</v>
      </c>
      <c r="S4396" s="8">
        <f>Table3[[#This Row],[Harga]]*Table3[[#This Row],[Quantity]]</f>
        <v>162000</v>
      </c>
      <c r="T4396">
        <v>0</v>
      </c>
      <c r="U4396" s="8">
        <f>Table3[[#This Row],[Discount]]*Table3[[#This Row],[Revenue]]</f>
        <v>0</v>
      </c>
      <c r="V4396" s="8">
        <f>Table3[[#This Row],[Revenue]]-Table3[[#This Row],[Total Discount]]</f>
        <v>162000</v>
      </c>
    </row>
    <row r="4397" spans="1:22" x14ac:dyDescent="0.35">
      <c r="A4397">
        <v>4393</v>
      </c>
      <c r="B4397" t="s">
        <v>8606</v>
      </c>
      <c r="C4397" s="5">
        <v>43034</v>
      </c>
      <c r="D4397" s="6">
        <v>2017</v>
      </c>
      <c r="E4397" s="5" t="s">
        <v>44</v>
      </c>
      <c r="F4397" s="7">
        <v>26</v>
      </c>
      <c r="G4397" t="s">
        <v>51</v>
      </c>
      <c r="H4397" t="s">
        <v>139</v>
      </c>
      <c r="I4397" t="s">
        <v>2254</v>
      </c>
      <c r="J4397" t="s">
        <v>27</v>
      </c>
      <c r="K4397" t="s">
        <v>89</v>
      </c>
      <c r="L4397">
        <v>19134</v>
      </c>
      <c r="M4397" t="s">
        <v>2710</v>
      </c>
      <c r="N4397" t="s">
        <v>40</v>
      </c>
      <c r="O4397" t="s">
        <v>71</v>
      </c>
      <c r="P4397" t="s">
        <v>2711</v>
      </c>
      <c r="Q4397" s="8">
        <v>89000</v>
      </c>
      <c r="R4397">
        <v>3</v>
      </c>
      <c r="S4397" s="8">
        <f>Table3[[#This Row],[Harga]]*Table3[[#This Row],[Quantity]]</f>
        <v>267000</v>
      </c>
      <c r="T4397">
        <v>0.7</v>
      </c>
      <c r="U4397" s="8">
        <f>Table3[[#This Row],[Discount]]*Table3[[#This Row],[Revenue]]</f>
        <v>186900</v>
      </c>
      <c r="V4397" s="8">
        <f>Table3[[#This Row],[Revenue]]-Table3[[#This Row],[Total Discount]]</f>
        <v>80100</v>
      </c>
    </row>
    <row r="4398" spans="1:22" x14ac:dyDescent="0.35">
      <c r="A4398">
        <v>4394</v>
      </c>
      <c r="B4398" t="s">
        <v>8607</v>
      </c>
      <c r="C4398" s="5">
        <v>42885</v>
      </c>
      <c r="D4398" s="6">
        <v>2017</v>
      </c>
      <c r="E4398" s="5" t="s">
        <v>87</v>
      </c>
      <c r="F4398" s="7">
        <v>30</v>
      </c>
      <c r="G4398" t="s">
        <v>24</v>
      </c>
      <c r="H4398" t="s">
        <v>139</v>
      </c>
      <c r="I4398" t="s">
        <v>2118</v>
      </c>
      <c r="J4398" t="s">
        <v>37</v>
      </c>
      <c r="K4398" t="s">
        <v>46</v>
      </c>
      <c r="L4398">
        <v>90004</v>
      </c>
      <c r="M4398" t="s">
        <v>4467</v>
      </c>
      <c r="N4398" t="s">
        <v>40</v>
      </c>
      <c r="O4398" t="s">
        <v>63</v>
      </c>
      <c r="P4398" t="s">
        <v>4468</v>
      </c>
      <c r="Q4398" s="8">
        <v>19000</v>
      </c>
      <c r="R4398">
        <v>4</v>
      </c>
      <c r="S4398" s="8">
        <f>Table3[[#This Row],[Harga]]*Table3[[#This Row],[Quantity]]</f>
        <v>76000</v>
      </c>
      <c r="T4398">
        <v>0</v>
      </c>
      <c r="U4398" s="8">
        <f>Table3[[#This Row],[Discount]]*Table3[[#This Row],[Revenue]]</f>
        <v>0</v>
      </c>
      <c r="V4398" s="8">
        <f>Table3[[#This Row],[Revenue]]-Table3[[#This Row],[Total Discount]]</f>
        <v>76000</v>
      </c>
    </row>
    <row r="4399" spans="1:22" x14ac:dyDescent="0.35">
      <c r="A4399">
        <v>4395</v>
      </c>
      <c r="B4399" t="s">
        <v>8608</v>
      </c>
      <c r="C4399" s="5">
        <v>42437</v>
      </c>
      <c r="D4399" s="6">
        <v>2016</v>
      </c>
      <c r="E4399" s="5" t="s">
        <v>159</v>
      </c>
      <c r="F4399" s="7">
        <v>8</v>
      </c>
      <c r="G4399" t="s">
        <v>24</v>
      </c>
      <c r="H4399" t="s">
        <v>25</v>
      </c>
      <c r="I4399" t="s">
        <v>381</v>
      </c>
      <c r="J4399" t="s">
        <v>37</v>
      </c>
      <c r="K4399" t="s">
        <v>113</v>
      </c>
      <c r="L4399">
        <v>49201</v>
      </c>
      <c r="M4399" t="s">
        <v>2912</v>
      </c>
      <c r="N4399" t="s">
        <v>40</v>
      </c>
      <c r="O4399" t="s">
        <v>78</v>
      </c>
      <c r="P4399" t="s">
        <v>2913</v>
      </c>
      <c r="Q4399" s="8">
        <v>93000</v>
      </c>
      <c r="R4399">
        <v>3</v>
      </c>
      <c r="S4399" s="8">
        <f>Table3[[#This Row],[Harga]]*Table3[[#This Row],[Quantity]]</f>
        <v>279000</v>
      </c>
      <c r="T4399">
        <v>0.1</v>
      </c>
      <c r="U4399" s="8">
        <f>Table3[[#This Row],[Discount]]*Table3[[#This Row],[Revenue]]</f>
        <v>27900</v>
      </c>
      <c r="V4399" s="8">
        <f>Table3[[#This Row],[Revenue]]-Table3[[#This Row],[Total Discount]]</f>
        <v>251100</v>
      </c>
    </row>
    <row r="4400" spans="1:22" x14ac:dyDescent="0.35">
      <c r="A4400">
        <v>4396</v>
      </c>
      <c r="B4400" t="s">
        <v>8609</v>
      </c>
      <c r="C4400" s="5">
        <v>42211</v>
      </c>
      <c r="D4400" s="6">
        <v>2015</v>
      </c>
      <c r="E4400" s="5" t="s">
        <v>104</v>
      </c>
      <c r="F4400" s="7">
        <v>26</v>
      </c>
      <c r="G4400" t="s">
        <v>51</v>
      </c>
      <c r="H4400" t="s">
        <v>25</v>
      </c>
      <c r="I4400" t="s">
        <v>1534</v>
      </c>
      <c r="J4400" t="s">
        <v>37</v>
      </c>
      <c r="K4400" t="s">
        <v>354</v>
      </c>
      <c r="L4400">
        <v>85301</v>
      </c>
      <c r="M4400" t="s">
        <v>1756</v>
      </c>
      <c r="N4400" t="s">
        <v>30</v>
      </c>
      <c r="O4400" t="s">
        <v>108</v>
      </c>
      <c r="P4400" t="s">
        <v>1757</v>
      </c>
      <c r="Q4400" s="8">
        <v>600000</v>
      </c>
      <c r="R4400">
        <v>3</v>
      </c>
      <c r="S4400" s="8">
        <f>Table3[[#This Row],[Harga]]*Table3[[#This Row],[Quantity]]</f>
        <v>1800000</v>
      </c>
      <c r="T4400">
        <v>0.2</v>
      </c>
      <c r="U4400" s="8">
        <f>Table3[[#This Row],[Discount]]*Table3[[#This Row],[Revenue]]</f>
        <v>360000</v>
      </c>
      <c r="V4400" s="8">
        <f>Table3[[#This Row],[Revenue]]-Table3[[#This Row],[Total Discount]]</f>
        <v>1440000</v>
      </c>
    </row>
    <row r="4401" spans="1:22" x14ac:dyDescent="0.35">
      <c r="A4401">
        <v>4397</v>
      </c>
      <c r="B4401" t="s">
        <v>8610</v>
      </c>
      <c r="C4401" s="5">
        <v>42331</v>
      </c>
      <c r="D4401" s="6">
        <v>2015</v>
      </c>
      <c r="E4401" s="5" t="s">
        <v>23</v>
      </c>
      <c r="F4401" s="7">
        <v>23</v>
      </c>
      <c r="G4401" t="s">
        <v>67</v>
      </c>
      <c r="H4401" t="s">
        <v>139</v>
      </c>
      <c r="I4401" t="s">
        <v>3667</v>
      </c>
      <c r="J4401" t="s">
        <v>27</v>
      </c>
      <c r="K4401" t="s">
        <v>274</v>
      </c>
      <c r="L4401">
        <v>19805</v>
      </c>
      <c r="M4401" t="s">
        <v>774</v>
      </c>
      <c r="N4401" t="s">
        <v>135</v>
      </c>
      <c r="O4401" t="s">
        <v>136</v>
      </c>
      <c r="P4401" t="s">
        <v>775</v>
      </c>
      <c r="Q4401" s="8">
        <v>247000</v>
      </c>
      <c r="R4401">
        <v>2</v>
      </c>
      <c r="S4401" s="8">
        <f>Table3[[#This Row],[Harga]]*Table3[[#This Row],[Quantity]]</f>
        <v>494000</v>
      </c>
      <c r="T4401">
        <v>0</v>
      </c>
      <c r="U4401" s="8">
        <f>Table3[[#This Row],[Discount]]*Table3[[#This Row],[Revenue]]</f>
        <v>0</v>
      </c>
      <c r="V4401" s="8">
        <f>Table3[[#This Row],[Revenue]]-Table3[[#This Row],[Total Discount]]</f>
        <v>494000</v>
      </c>
    </row>
    <row r="4402" spans="1:22" x14ac:dyDescent="0.35">
      <c r="A4402">
        <v>4398</v>
      </c>
      <c r="B4402" t="s">
        <v>8611</v>
      </c>
      <c r="C4402" s="5">
        <v>42336</v>
      </c>
      <c r="D4402" s="6">
        <v>2015</v>
      </c>
      <c r="E4402" s="5" t="s">
        <v>23</v>
      </c>
      <c r="F4402" s="7">
        <v>28</v>
      </c>
      <c r="G4402" t="s">
        <v>67</v>
      </c>
      <c r="H4402" t="s">
        <v>139</v>
      </c>
      <c r="I4402" t="s">
        <v>2221</v>
      </c>
      <c r="J4402" t="s">
        <v>27</v>
      </c>
      <c r="K4402" t="s">
        <v>354</v>
      </c>
      <c r="L4402">
        <v>78745</v>
      </c>
      <c r="M4402" t="s">
        <v>5003</v>
      </c>
      <c r="N4402" t="s">
        <v>40</v>
      </c>
      <c r="O4402" t="s">
        <v>63</v>
      </c>
      <c r="P4402" t="s">
        <v>5004</v>
      </c>
      <c r="Q4402" s="8">
        <v>252000</v>
      </c>
      <c r="R4402">
        <v>4</v>
      </c>
      <c r="S4402" s="8">
        <f>Table3[[#This Row],[Harga]]*Table3[[#This Row],[Quantity]]</f>
        <v>1008000</v>
      </c>
      <c r="T4402">
        <v>0.2</v>
      </c>
      <c r="U4402" s="8">
        <f>Table3[[#This Row],[Discount]]*Table3[[#This Row],[Revenue]]</f>
        <v>201600</v>
      </c>
      <c r="V4402" s="8">
        <f>Table3[[#This Row],[Revenue]]-Table3[[#This Row],[Total Discount]]</f>
        <v>806400</v>
      </c>
    </row>
    <row r="4403" spans="1:22" x14ac:dyDescent="0.35">
      <c r="A4403">
        <v>4399</v>
      </c>
      <c r="B4403" t="s">
        <v>8612</v>
      </c>
      <c r="C4403" s="5">
        <v>43042</v>
      </c>
      <c r="D4403" s="6">
        <v>2017</v>
      </c>
      <c r="E4403" s="5" t="s">
        <v>23</v>
      </c>
      <c r="F4403" s="7">
        <v>3</v>
      </c>
      <c r="G4403" t="s">
        <v>24</v>
      </c>
      <c r="H4403" t="s">
        <v>139</v>
      </c>
      <c r="I4403" t="s">
        <v>315</v>
      </c>
      <c r="J4403" t="s">
        <v>27</v>
      </c>
      <c r="K4403" t="s">
        <v>213</v>
      </c>
      <c r="L4403">
        <v>32839</v>
      </c>
      <c r="M4403" t="s">
        <v>988</v>
      </c>
      <c r="N4403" t="s">
        <v>135</v>
      </c>
      <c r="O4403" t="s">
        <v>989</v>
      </c>
      <c r="P4403" t="s">
        <v>990</v>
      </c>
      <c r="Q4403" s="8">
        <v>3000000</v>
      </c>
      <c r="R4403">
        <v>2</v>
      </c>
      <c r="S4403" s="8">
        <f>Table3[[#This Row],[Harga]]*Table3[[#This Row],[Quantity]]</f>
        <v>6000000</v>
      </c>
      <c r="T4403">
        <v>0.2</v>
      </c>
      <c r="U4403" s="8">
        <f>Table3[[#This Row],[Discount]]*Table3[[#This Row],[Revenue]]</f>
        <v>1200000</v>
      </c>
      <c r="V4403" s="8">
        <f>Table3[[#This Row],[Revenue]]-Table3[[#This Row],[Total Discount]]</f>
        <v>4800000</v>
      </c>
    </row>
    <row r="4404" spans="1:22" x14ac:dyDescent="0.35">
      <c r="A4404">
        <v>4400</v>
      </c>
      <c r="B4404" t="s">
        <v>8613</v>
      </c>
      <c r="C4404" s="5">
        <v>42815</v>
      </c>
      <c r="D4404" s="6">
        <v>2017</v>
      </c>
      <c r="E4404" s="5" t="s">
        <v>159</v>
      </c>
      <c r="F4404" s="7">
        <v>21</v>
      </c>
      <c r="G4404" t="s">
        <v>67</v>
      </c>
      <c r="H4404" t="s">
        <v>105</v>
      </c>
      <c r="I4404" t="s">
        <v>183</v>
      </c>
      <c r="J4404" t="s">
        <v>27</v>
      </c>
      <c r="K4404" t="s">
        <v>61</v>
      </c>
      <c r="L4404">
        <v>19601</v>
      </c>
      <c r="M4404" t="s">
        <v>8614</v>
      </c>
      <c r="N4404" t="s">
        <v>40</v>
      </c>
      <c r="O4404" t="s">
        <v>143</v>
      </c>
      <c r="P4404" t="s">
        <v>8615</v>
      </c>
      <c r="Q4404" s="8">
        <v>9000</v>
      </c>
      <c r="R4404">
        <v>3</v>
      </c>
      <c r="S4404" s="8">
        <f>Table3[[#This Row],[Harga]]*Table3[[#This Row],[Quantity]]</f>
        <v>27000</v>
      </c>
      <c r="T4404">
        <v>0.2</v>
      </c>
      <c r="U4404" s="8">
        <f>Table3[[#This Row],[Discount]]*Table3[[#This Row],[Revenue]]</f>
        <v>5400</v>
      </c>
      <c r="V4404" s="8">
        <f>Table3[[#This Row],[Revenue]]-Table3[[#This Row],[Total Discount]]</f>
        <v>21600</v>
      </c>
    </row>
    <row r="4405" spans="1:22" x14ac:dyDescent="0.35">
      <c r="A4405">
        <v>4401</v>
      </c>
      <c r="B4405" t="s">
        <v>8616</v>
      </c>
      <c r="C4405" s="5">
        <v>42357</v>
      </c>
      <c r="D4405" s="6">
        <v>2015</v>
      </c>
      <c r="E4405" s="5" t="s">
        <v>66</v>
      </c>
      <c r="F4405" s="7">
        <v>19</v>
      </c>
      <c r="G4405" t="s">
        <v>24</v>
      </c>
      <c r="H4405" t="s">
        <v>25</v>
      </c>
      <c r="I4405" t="s">
        <v>733</v>
      </c>
      <c r="J4405" t="s">
        <v>27</v>
      </c>
      <c r="K4405" t="s">
        <v>500</v>
      </c>
      <c r="L4405">
        <v>19134</v>
      </c>
      <c r="M4405" t="s">
        <v>3049</v>
      </c>
      <c r="N4405" t="s">
        <v>40</v>
      </c>
      <c r="O4405" t="s">
        <v>41</v>
      </c>
      <c r="P4405" t="s">
        <v>3050</v>
      </c>
      <c r="Q4405" s="8">
        <v>5000</v>
      </c>
      <c r="R4405">
        <v>3</v>
      </c>
      <c r="S4405" s="8">
        <f>Table3[[#This Row],[Harga]]*Table3[[#This Row],[Quantity]]</f>
        <v>15000</v>
      </c>
      <c r="T4405">
        <v>0.2</v>
      </c>
      <c r="U4405" s="8">
        <f>Table3[[#This Row],[Discount]]*Table3[[#This Row],[Revenue]]</f>
        <v>3000</v>
      </c>
      <c r="V4405" s="8">
        <f>Table3[[#This Row],[Revenue]]-Table3[[#This Row],[Total Discount]]</f>
        <v>12000</v>
      </c>
    </row>
    <row r="4406" spans="1:22" x14ac:dyDescent="0.35">
      <c r="A4406">
        <v>4402</v>
      </c>
      <c r="B4406" t="s">
        <v>8617</v>
      </c>
      <c r="C4406" s="5">
        <v>41731</v>
      </c>
      <c r="D4406" s="6">
        <v>2014</v>
      </c>
      <c r="E4406" s="5" t="s">
        <v>58</v>
      </c>
      <c r="F4406" s="7">
        <v>2</v>
      </c>
      <c r="G4406" t="s">
        <v>51</v>
      </c>
      <c r="H4406" t="s">
        <v>139</v>
      </c>
      <c r="I4406" t="s">
        <v>4764</v>
      </c>
      <c r="J4406" t="s">
        <v>27</v>
      </c>
      <c r="K4406" t="s">
        <v>28</v>
      </c>
      <c r="L4406">
        <v>77095</v>
      </c>
      <c r="M4406" t="s">
        <v>2199</v>
      </c>
      <c r="N4406" t="s">
        <v>40</v>
      </c>
      <c r="O4406" t="s">
        <v>63</v>
      </c>
      <c r="P4406" t="s">
        <v>2200</v>
      </c>
      <c r="Q4406" s="8">
        <v>47000</v>
      </c>
      <c r="R4406">
        <v>5</v>
      </c>
      <c r="S4406" s="8">
        <f>Table3[[#This Row],[Harga]]*Table3[[#This Row],[Quantity]]</f>
        <v>235000</v>
      </c>
      <c r="T4406">
        <v>0.2</v>
      </c>
      <c r="U4406" s="8">
        <f>Table3[[#This Row],[Discount]]*Table3[[#This Row],[Revenue]]</f>
        <v>47000</v>
      </c>
      <c r="V4406" s="8">
        <f>Table3[[#This Row],[Revenue]]-Table3[[#This Row],[Total Discount]]</f>
        <v>188000</v>
      </c>
    </row>
    <row r="4407" spans="1:22" x14ac:dyDescent="0.35">
      <c r="A4407">
        <v>4403</v>
      </c>
      <c r="B4407" t="s">
        <v>8618</v>
      </c>
      <c r="C4407" s="5">
        <v>42160</v>
      </c>
      <c r="D4407" s="6">
        <v>2015</v>
      </c>
      <c r="E4407" s="5" t="s">
        <v>34</v>
      </c>
      <c r="F4407" s="7">
        <v>5</v>
      </c>
      <c r="G4407" t="s">
        <v>51</v>
      </c>
      <c r="H4407" t="s">
        <v>25</v>
      </c>
      <c r="I4407" t="s">
        <v>867</v>
      </c>
      <c r="J4407" t="s">
        <v>37</v>
      </c>
      <c r="K4407" t="s">
        <v>193</v>
      </c>
      <c r="L4407">
        <v>63301</v>
      </c>
      <c r="M4407" t="s">
        <v>8619</v>
      </c>
      <c r="N4407" t="s">
        <v>40</v>
      </c>
      <c r="O4407" t="s">
        <v>63</v>
      </c>
      <c r="P4407" t="s">
        <v>8620</v>
      </c>
      <c r="Q4407" s="8">
        <v>11000</v>
      </c>
      <c r="R4407">
        <v>2</v>
      </c>
      <c r="S4407" s="8">
        <f>Table3[[#This Row],[Harga]]*Table3[[#This Row],[Quantity]]</f>
        <v>22000</v>
      </c>
      <c r="T4407">
        <v>0</v>
      </c>
      <c r="U4407" s="8">
        <f>Table3[[#This Row],[Discount]]*Table3[[#This Row],[Revenue]]</f>
        <v>0</v>
      </c>
      <c r="V4407" s="8">
        <f>Table3[[#This Row],[Revenue]]-Table3[[#This Row],[Total Discount]]</f>
        <v>22000</v>
      </c>
    </row>
    <row r="4408" spans="1:22" x14ac:dyDescent="0.35">
      <c r="A4408">
        <v>4404</v>
      </c>
      <c r="B4408" t="s">
        <v>8621</v>
      </c>
      <c r="C4408" s="5">
        <v>41918</v>
      </c>
      <c r="D4408" s="6">
        <v>2014</v>
      </c>
      <c r="E4408" s="5" t="s">
        <v>44</v>
      </c>
      <c r="F4408" s="7">
        <v>6</v>
      </c>
      <c r="G4408" t="s">
        <v>24</v>
      </c>
      <c r="H4408" t="s">
        <v>25</v>
      </c>
      <c r="I4408" t="s">
        <v>7208</v>
      </c>
      <c r="J4408" t="s">
        <v>37</v>
      </c>
      <c r="K4408" t="s">
        <v>274</v>
      </c>
      <c r="L4408">
        <v>46203</v>
      </c>
      <c r="M4408" t="s">
        <v>6896</v>
      </c>
      <c r="N4408" t="s">
        <v>40</v>
      </c>
      <c r="O4408" t="s">
        <v>84</v>
      </c>
      <c r="P4408" t="s">
        <v>6897</v>
      </c>
      <c r="Q4408" s="8">
        <v>773000</v>
      </c>
      <c r="R4408">
        <v>2</v>
      </c>
      <c r="S4408" s="8">
        <f>Table3[[#This Row],[Harga]]*Table3[[#This Row],[Quantity]]</f>
        <v>1546000</v>
      </c>
      <c r="T4408">
        <v>0</v>
      </c>
      <c r="U4408" s="8">
        <f>Table3[[#This Row],[Discount]]*Table3[[#This Row],[Revenue]]</f>
        <v>0</v>
      </c>
      <c r="V4408" s="8">
        <f>Table3[[#This Row],[Revenue]]-Table3[[#This Row],[Total Discount]]</f>
        <v>1546000</v>
      </c>
    </row>
    <row r="4409" spans="1:22" x14ac:dyDescent="0.35">
      <c r="A4409">
        <v>4405</v>
      </c>
      <c r="B4409" t="s">
        <v>8622</v>
      </c>
      <c r="C4409" s="5">
        <v>42603</v>
      </c>
      <c r="D4409" s="6">
        <v>2016</v>
      </c>
      <c r="E4409" s="5" t="s">
        <v>93</v>
      </c>
      <c r="F4409" s="7">
        <v>21</v>
      </c>
      <c r="G4409" t="s">
        <v>24</v>
      </c>
      <c r="H4409" t="s">
        <v>131</v>
      </c>
      <c r="I4409" t="s">
        <v>1689</v>
      </c>
      <c r="J4409" t="s">
        <v>37</v>
      </c>
      <c r="K4409" t="s">
        <v>218</v>
      </c>
      <c r="L4409">
        <v>98115</v>
      </c>
      <c r="M4409" t="s">
        <v>1905</v>
      </c>
      <c r="N4409" t="s">
        <v>40</v>
      </c>
      <c r="O4409" t="s">
        <v>71</v>
      </c>
      <c r="P4409" t="s">
        <v>1906</v>
      </c>
      <c r="Q4409" s="8">
        <v>7000</v>
      </c>
      <c r="R4409">
        <v>10</v>
      </c>
      <c r="S4409" s="8">
        <f>Table3[[#This Row],[Harga]]*Table3[[#This Row],[Quantity]]</f>
        <v>70000</v>
      </c>
      <c r="T4409">
        <v>0.2</v>
      </c>
      <c r="U4409" s="8">
        <f>Table3[[#This Row],[Discount]]*Table3[[#This Row],[Revenue]]</f>
        <v>14000</v>
      </c>
      <c r="V4409" s="8">
        <f>Table3[[#This Row],[Revenue]]-Table3[[#This Row],[Total Discount]]</f>
        <v>56000</v>
      </c>
    </row>
    <row r="4410" spans="1:22" x14ac:dyDescent="0.35">
      <c r="A4410">
        <v>4406</v>
      </c>
      <c r="B4410" t="s">
        <v>8623</v>
      </c>
      <c r="C4410" s="5">
        <v>42323</v>
      </c>
      <c r="D4410" s="6">
        <v>2015</v>
      </c>
      <c r="E4410" s="5" t="s">
        <v>23</v>
      </c>
      <c r="F4410" s="7">
        <v>15</v>
      </c>
      <c r="G4410" t="s">
        <v>67</v>
      </c>
      <c r="H4410" t="s">
        <v>139</v>
      </c>
      <c r="I4410" t="s">
        <v>5046</v>
      </c>
      <c r="J4410" t="s">
        <v>75</v>
      </c>
      <c r="K4410" t="s">
        <v>236</v>
      </c>
      <c r="L4410">
        <v>22801</v>
      </c>
      <c r="M4410" t="s">
        <v>1248</v>
      </c>
      <c r="N4410" t="s">
        <v>30</v>
      </c>
      <c r="O4410" t="s">
        <v>55</v>
      </c>
      <c r="P4410" t="s">
        <v>1249</v>
      </c>
      <c r="Q4410" s="8">
        <v>24000</v>
      </c>
      <c r="R4410">
        <v>2</v>
      </c>
      <c r="S4410" s="8">
        <f>Table3[[#This Row],[Harga]]*Table3[[#This Row],[Quantity]]</f>
        <v>48000</v>
      </c>
      <c r="T4410">
        <v>0</v>
      </c>
      <c r="U4410" s="8">
        <f>Table3[[#This Row],[Discount]]*Table3[[#This Row],[Revenue]]</f>
        <v>0</v>
      </c>
      <c r="V4410" s="8">
        <f>Table3[[#This Row],[Revenue]]-Table3[[#This Row],[Total Discount]]</f>
        <v>48000</v>
      </c>
    </row>
    <row r="4411" spans="1:22" x14ac:dyDescent="0.35">
      <c r="A4411">
        <v>4407</v>
      </c>
      <c r="B4411" t="s">
        <v>8624</v>
      </c>
      <c r="C4411" s="5">
        <v>42177</v>
      </c>
      <c r="D4411" s="6">
        <v>2015</v>
      </c>
      <c r="E4411" s="5" t="s">
        <v>34</v>
      </c>
      <c r="F4411" s="7">
        <v>22</v>
      </c>
      <c r="G4411" t="s">
        <v>24</v>
      </c>
      <c r="H4411" t="s">
        <v>139</v>
      </c>
      <c r="I4411" t="s">
        <v>2731</v>
      </c>
      <c r="J4411" t="s">
        <v>27</v>
      </c>
      <c r="K4411" t="s">
        <v>46</v>
      </c>
      <c r="L4411">
        <v>14609</v>
      </c>
      <c r="M4411" t="s">
        <v>1570</v>
      </c>
      <c r="N4411" t="s">
        <v>40</v>
      </c>
      <c r="O4411" t="s">
        <v>71</v>
      </c>
      <c r="P4411" t="s">
        <v>1571</v>
      </c>
      <c r="Q4411" s="8">
        <v>1142000</v>
      </c>
      <c r="R4411">
        <v>2</v>
      </c>
      <c r="S4411" s="8">
        <f>Table3[[#This Row],[Harga]]*Table3[[#This Row],[Quantity]]</f>
        <v>2284000</v>
      </c>
      <c r="T4411">
        <v>0.2</v>
      </c>
      <c r="U4411" s="8">
        <f>Table3[[#This Row],[Discount]]*Table3[[#This Row],[Revenue]]</f>
        <v>456800</v>
      </c>
      <c r="V4411" s="8">
        <f>Table3[[#This Row],[Revenue]]-Table3[[#This Row],[Total Discount]]</f>
        <v>1827200</v>
      </c>
    </row>
    <row r="4412" spans="1:22" x14ac:dyDescent="0.35">
      <c r="A4412">
        <v>4408</v>
      </c>
      <c r="B4412" t="s">
        <v>8625</v>
      </c>
      <c r="C4412" s="5">
        <v>43002</v>
      </c>
      <c r="D4412" s="6">
        <v>2017</v>
      </c>
      <c r="E4412" s="5" t="s">
        <v>111</v>
      </c>
      <c r="F4412" s="7">
        <v>24</v>
      </c>
      <c r="G4412" t="s">
        <v>35</v>
      </c>
      <c r="H4412" t="s">
        <v>25</v>
      </c>
      <c r="I4412" t="s">
        <v>3324</v>
      </c>
      <c r="J4412" t="s">
        <v>75</v>
      </c>
      <c r="K4412" t="s">
        <v>69</v>
      </c>
      <c r="L4412">
        <v>30328</v>
      </c>
      <c r="M4412" t="s">
        <v>4648</v>
      </c>
      <c r="N4412" t="s">
        <v>40</v>
      </c>
      <c r="O4412" t="s">
        <v>84</v>
      </c>
      <c r="P4412" t="s">
        <v>4649</v>
      </c>
      <c r="Q4412" s="8">
        <v>112000</v>
      </c>
      <c r="R4412">
        <v>1</v>
      </c>
      <c r="S4412" s="8">
        <f>Table3[[#This Row],[Harga]]*Table3[[#This Row],[Quantity]]</f>
        <v>112000</v>
      </c>
      <c r="T4412">
        <v>0</v>
      </c>
      <c r="U4412" s="8">
        <f>Table3[[#This Row],[Discount]]*Table3[[#This Row],[Revenue]]</f>
        <v>0</v>
      </c>
      <c r="V4412" s="8">
        <f>Table3[[#This Row],[Revenue]]-Table3[[#This Row],[Total Discount]]</f>
        <v>112000</v>
      </c>
    </row>
    <row r="4413" spans="1:22" x14ac:dyDescent="0.35">
      <c r="A4413">
        <v>4409</v>
      </c>
      <c r="B4413" t="s">
        <v>8626</v>
      </c>
      <c r="C4413" s="5">
        <v>41735</v>
      </c>
      <c r="D4413" s="6">
        <v>2014</v>
      </c>
      <c r="E4413" s="5" t="s">
        <v>58</v>
      </c>
      <c r="F4413" s="7">
        <v>6</v>
      </c>
      <c r="G4413" t="s">
        <v>24</v>
      </c>
      <c r="H4413" t="s">
        <v>59</v>
      </c>
      <c r="I4413" t="s">
        <v>1978</v>
      </c>
      <c r="J4413" t="s">
        <v>37</v>
      </c>
      <c r="K4413" t="s">
        <v>222</v>
      </c>
      <c r="L4413">
        <v>90004</v>
      </c>
      <c r="M4413" t="s">
        <v>5564</v>
      </c>
      <c r="N4413" t="s">
        <v>40</v>
      </c>
      <c r="O4413" t="s">
        <v>96</v>
      </c>
      <c r="P4413" t="s">
        <v>5565</v>
      </c>
      <c r="Q4413" s="8">
        <v>71000</v>
      </c>
      <c r="R4413">
        <v>3</v>
      </c>
      <c r="S4413" s="8">
        <f>Table3[[#This Row],[Harga]]*Table3[[#This Row],[Quantity]]</f>
        <v>213000</v>
      </c>
      <c r="T4413">
        <v>0</v>
      </c>
      <c r="U4413" s="8">
        <f>Table3[[#This Row],[Discount]]*Table3[[#This Row],[Revenue]]</f>
        <v>0</v>
      </c>
      <c r="V4413" s="8">
        <f>Table3[[#This Row],[Revenue]]-Table3[[#This Row],[Total Discount]]</f>
        <v>213000</v>
      </c>
    </row>
    <row r="4414" spans="1:22" x14ac:dyDescent="0.35">
      <c r="A4414">
        <v>4410</v>
      </c>
      <c r="B4414" t="s">
        <v>8627</v>
      </c>
      <c r="C4414" s="5">
        <v>42409</v>
      </c>
      <c r="D4414" s="6">
        <v>2016</v>
      </c>
      <c r="E4414" s="5" t="s">
        <v>344</v>
      </c>
      <c r="F4414" s="7">
        <v>9</v>
      </c>
      <c r="G4414" t="s">
        <v>67</v>
      </c>
      <c r="H4414" t="s">
        <v>25</v>
      </c>
      <c r="I4414" t="s">
        <v>1636</v>
      </c>
      <c r="J4414" t="s">
        <v>37</v>
      </c>
      <c r="K4414" t="s">
        <v>545</v>
      </c>
      <c r="L4414">
        <v>94110</v>
      </c>
      <c r="M4414" t="s">
        <v>593</v>
      </c>
      <c r="N4414" t="s">
        <v>135</v>
      </c>
      <c r="O4414" t="s">
        <v>162</v>
      </c>
      <c r="P4414" t="s">
        <v>594</v>
      </c>
      <c r="Q4414" s="8">
        <v>210000</v>
      </c>
      <c r="R4414">
        <v>3</v>
      </c>
      <c r="S4414" s="8">
        <f>Table3[[#This Row],[Harga]]*Table3[[#This Row],[Quantity]]</f>
        <v>630000</v>
      </c>
      <c r="T4414">
        <v>0</v>
      </c>
      <c r="U4414" s="8">
        <f>Table3[[#This Row],[Discount]]*Table3[[#This Row],[Revenue]]</f>
        <v>0</v>
      </c>
      <c r="V4414" s="8">
        <f>Table3[[#This Row],[Revenue]]-Table3[[#This Row],[Total Discount]]</f>
        <v>630000</v>
      </c>
    </row>
    <row r="4415" spans="1:22" x14ac:dyDescent="0.35">
      <c r="A4415">
        <v>4411</v>
      </c>
      <c r="B4415" t="s">
        <v>8628</v>
      </c>
      <c r="C4415" s="5">
        <v>41961</v>
      </c>
      <c r="D4415" s="6">
        <v>2014</v>
      </c>
      <c r="E4415" s="5" t="s">
        <v>23</v>
      </c>
      <c r="F4415" s="7">
        <v>18</v>
      </c>
      <c r="G4415" t="s">
        <v>24</v>
      </c>
      <c r="H4415" t="s">
        <v>131</v>
      </c>
      <c r="I4415" t="s">
        <v>235</v>
      </c>
      <c r="J4415" t="s">
        <v>37</v>
      </c>
      <c r="K4415" t="s">
        <v>38</v>
      </c>
      <c r="L4415">
        <v>55407</v>
      </c>
      <c r="M4415" t="s">
        <v>6132</v>
      </c>
      <c r="N4415" t="s">
        <v>40</v>
      </c>
      <c r="O4415" t="s">
        <v>84</v>
      </c>
      <c r="P4415" t="s">
        <v>6133</v>
      </c>
      <c r="Q4415" s="8">
        <v>41000</v>
      </c>
      <c r="R4415">
        <v>5</v>
      </c>
      <c r="S4415" s="8">
        <f>Table3[[#This Row],[Harga]]*Table3[[#This Row],[Quantity]]</f>
        <v>205000</v>
      </c>
      <c r="T4415">
        <v>0</v>
      </c>
      <c r="U4415" s="8">
        <f>Table3[[#This Row],[Discount]]*Table3[[#This Row],[Revenue]]</f>
        <v>0</v>
      </c>
      <c r="V4415" s="8">
        <f>Table3[[#This Row],[Revenue]]-Table3[[#This Row],[Total Discount]]</f>
        <v>205000</v>
      </c>
    </row>
    <row r="4416" spans="1:22" x14ac:dyDescent="0.35">
      <c r="A4416">
        <v>4412</v>
      </c>
      <c r="B4416" t="s">
        <v>8629</v>
      </c>
      <c r="C4416" s="5">
        <v>43087</v>
      </c>
      <c r="D4416" s="6">
        <v>2017</v>
      </c>
      <c r="E4416" s="5" t="s">
        <v>66</v>
      </c>
      <c r="F4416" s="7">
        <v>18</v>
      </c>
      <c r="G4416" t="s">
        <v>116</v>
      </c>
      <c r="H4416" t="s">
        <v>25</v>
      </c>
      <c r="I4416" t="s">
        <v>2270</v>
      </c>
      <c r="J4416" t="s">
        <v>27</v>
      </c>
      <c r="K4416" t="s">
        <v>274</v>
      </c>
      <c r="L4416">
        <v>43229</v>
      </c>
      <c r="M4416" t="s">
        <v>7040</v>
      </c>
      <c r="N4416" t="s">
        <v>40</v>
      </c>
      <c r="O4416" t="s">
        <v>71</v>
      </c>
      <c r="P4416" t="s">
        <v>7041</v>
      </c>
      <c r="Q4416" s="8">
        <v>3000</v>
      </c>
      <c r="R4416">
        <v>3</v>
      </c>
      <c r="S4416" s="8">
        <f>Table3[[#This Row],[Harga]]*Table3[[#This Row],[Quantity]]</f>
        <v>9000</v>
      </c>
      <c r="T4416">
        <v>0.7</v>
      </c>
      <c r="U4416" s="8">
        <f>Table3[[#This Row],[Discount]]*Table3[[#This Row],[Revenue]]</f>
        <v>6300</v>
      </c>
      <c r="V4416" s="8">
        <f>Table3[[#This Row],[Revenue]]-Table3[[#This Row],[Total Discount]]</f>
        <v>2700</v>
      </c>
    </row>
    <row r="4417" spans="1:22" x14ac:dyDescent="0.35">
      <c r="A4417">
        <v>4413</v>
      </c>
      <c r="B4417" t="s">
        <v>8630</v>
      </c>
      <c r="C4417" s="5">
        <v>42187</v>
      </c>
      <c r="D4417" s="6">
        <v>2015</v>
      </c>
      <c r="E4417" s="5" t="s">
        <v>104</v>
      </c>
      <c r="F4417" s="7">
        <v>2</v>
      </c>
      <c r="G4417" t="s">
        <v>35</v>
      </c>
      <c r="H4417" t="s">
        <v>25</v>
      </c>
      <c r="I4417" t="s">
        <v>667</v>
      </c>
      <c r="J4417" t="s">
        <v>37</v>
      </c>
      <c r="K4417" t="s">
        <v>213</v>
      </c>
      <c r="L4417">
        <v>27604</v>
      </c>
      <c r="M4417" t="s">
        <v>2148</v>
      </c>
      <c r="N4417" t="s">
        <v>135</v>
      </c>
      <c r="O4417" t="s">
        <v>136</v>
      </c>
      <c r="P4417" t="s">
        <v>2149</v>
      </c>
      <c r="Q4417" s="8">
        <v>279000</v>
      </c>
      <c r="R4417">
        <v>1</v>
      </c>
      <c r="S4417" s="8">
        <f>Table3[[#This Row],[Harga]]*Table3[[#This Row],[Quantity]]</f>
        <v>279000</v>
      </c>
      <c r="T4417">
        <v>0.2</v>
      </c>
      <c r="U4417" s="8">
        <f>Table3[[#This Row],[Discount]]*Table3[[#This Row],[Revenue]]</f>
        <v>55800</v>
      </c>
      <c r="V4417" s="8">
        <f>Table3[[#This Row],[Revenue]]-Table3[[#This Row],[Total Discount]]</f>
        <v>223200</v>
      </c>
    </row>
    <row r="4418" spans="1:22" x14ac:dyDescent="0.35">
      <c r="A4418">
        <v>4414</v>
      </c>
      <c r="B4418" t="s">
        <v>8631</v>
      </c>
      <c r="C4418" s="5">
        <v>41920</v>
      </c>
      <c r="D4418" s="6">
        <v>2014</v>
      </c>
      <c r="E4418" s="5" t="s">
        <v>44</v>
      </c>
      <c r="F4418" s="7">
        <v>8</v>
      </c>
      <c r="G4418" t="s">
        <v>24</v>
      </c>
      <c r="H4418" t="s">
        <v>139</v>
      </c>
      <c r="I4418" t="s">
        <v>231</v>
      </c>
      <c r="J4418" t="s">
        <v>27</v>
      </c>
      <c r="K4418" t="s">
        <v>69</v>
      </c>
      <c r="L4418">
        <v>10011</v>
      </c>
      <c r="M4418" t="s">
        <v>8632</v>
      </c>
      <c r="N4418" t="s">
        <v>40</v>
      </c>
      <c r="O4418" t="s">
        <v>63</v>
      </c>
      <c r="P4418" t="s">
        <v>8633</v>
      </c>
      <c r="Q4418" s="8">
        <v>124000</v>
      </c>
      <c r="R4418">
        <v>4</v>
      </c>
      <c r="S4418" s="8">
        <f>Table3[[#This Row],[Harga]]*Table3[[#This Row],[Quantity]]</f>
        <v>496000</v>
      </c>
      <c r="T4418">
        <v>0</v>
      </c>
      <c r="U4418" s="8">
        <f>Table3[[#This Row],[Discount]]*Table3[[#This Row],[Revenue]]</f>
        <v>0</v>
      </c>
      <c r="V4418" s="8">
        <f>Table3[[#This Row],[Revenue]]-Table3[[#This Row],[Total Discount]]</f>
        <v>496000</v>
      </c>
    </row>
    <row r="4419" spans="1:22" x14ac:dyDescent="0.35">
      <c r="A4419">
        <v>4415</v>
      </c>
      <c r="B4419" t="s">
        <v>8634</v>
      </c>
      <c r="C4419" s="5">
        <v>42269</v>
      </c>
      <c r="D4419" s="6">
        <v>2015</v>
      </c>
      <c r="E4419" s="5" t="s">
        <v>111</v>
      </c>
      <c r="F4419" s="7">
        <v>22</v>
      </c>
      <c r="G4419" t="s">
        <v>51</v>
      </c>
      <c r="H4419" t="s">
        <v>25</v>
      </c>
      <c r="I4419" t="s">
        <v>1900</v>
      </c>
      <c r="J4419" t="s">
        <v>27</v>
      </c>
      <c r="K4419" t="s">
        <v>61</v>
      </c>
      <c r="L4419">
        <v>19143</v>
      </c>
      <c r="M4419" t="s">
        <v>5991</v>
      </c>
      <c r="N4419" t="s">
        <v>40</v>
      </c>
      <c r="O4419" t="s">
        <v>790</v>
      </c>
      <c r="P4419" t="s">
        <v>5992</v>
      </c>
      <c r="Q4419" s="8">
        <v>70000</v>
      </c>
      <c r="R4419">
        <v>5</v>
      </c>
      <c r="S4419" s="8">
        <f>Table3[[#This Row],[Harga]]*Table3[[#This Row],[Quantity]]</f>
        <v>350000</v>
      </c>
      <c r="T4419">
        <v>0.2</v>
      </c>
      <c r="U4419" s="8">
        <f>Table3[[#This Row],[Discount]]*Table3[[#This Row],[Revenue]]</f>
        <v>70000</v>
      </c>
      <c r="V4419" s="8">
        <f>Table3[[#This Row],[Revenue]]-Table3[[#This Row],[Total Discount]]</f>
        <v>280000</v>
      </c>
    </row>
    <row r="4420" spans="1:22" x14ac:dyDescent="0.35">
      <c r="A4420">
        <v>4416</v>
      </c>
      <c r="B4420" t="s">
        <v>8635</v>
      </c>
      <c r="C4420" s="5">
        <v>43093</v>
      </c>
      <c r="D4420" s="6">
        <v>2017</v>
      </c>
      <c r="E4420" s="5" t="s">
        <v>66</v>
      </c>
      <c r="F4420" s="7">
        <v>24</v>
      </c>
      <c r="G4420" t="s">
        <v>35</v>
      </c>
      <c r="H4420" t="s">
        <v>59</v>
      </c>
      <c r="I4420" t="s">
        <v>1538</v>
      </c>
      <c r="J4420" t="s">
        <v>37</v>
      </c>
      <c r="K4420" t="s">
        <v>69</v>
      </c>
      <c r="L4420">
        <v>83642</v>
      </c>
      <c r="M4420" t="s">
        <v>524</v>
      </c>
      <c r="N4420" t="s">
        <v>40</v>
      </c>
      <c r="O4420" t="s">
        <v>71</v>
      </c>
      <c r="P4420" t="s">
        <v>525</v>
      </c>
      <c r="Q4420" s="8">
        <v>19000</v>
      </c>
      <c r="R4420">
        <v>3</v>
      </c>
      <c r="S4420" s="8">
        <f>Table3[[#This Row],[Harga]]*Table3[[#This Row],[Quantity]]</f>
        <v>57000</v>
      </c>
      <c r="T4420">
        <v>0.2</v>
      </c>
      <c r="U4420" s="8">
        <f>Table3[[#This Row],[Discount]]*Table3[[#This Row],[Revenue]]</f>
        <v>11400</v>
      </c>
      <c r="V4420" s="8">
        <f>Table3[[#This Row],[Revenue]]-Table3[[#This Row],[Total Discount]]</f>
        <v>45600</v>
      </c>
    </row>
    <row r="4421" spans="1:22" x14ac:dyDescent="0.35">
      <c r="A4421">
        <v>4417</v>
      </c>
      <c r="B4421" t="s">
        <v>8636</v>
      </c>
      <c r="C4421" s="5">
        <v>43021</v>
      </c>
      <c r="D4421" s="6">
        <v>2017</v>
      </c>
      <c r="E4421" s="5" t="s">
        <v>44</v>
      </c>
      <c r="F4421" s="7">
        <v>13</v>
      </c>
      <c r="G4421" t="s">
        <v>51</v>
      </c>
      <c r="H4421" t="s">
        <v>139</v>
      </c>
      <c r="I4421" t="s">
        <v>2471</v>
      </c>
      <c r="J4421" t="s">
        <v>37</v>
      </c>
      <c r="K4421" t="s">
        <v>354</v>
      </c>
      <c r="L4421">
        <v>95823</v>
      </c>
      <c r="M4421" t="s">
        <v>8637</v>
      </c>
      <c r="N4421" t="s">
        <v>135</v>
      </c>
      <c r="O4421" t="s">
        <v>162</v>
      </c>
      <c r="P4421" t="s">
        <v>8638</v>
      </c>
      <c r="Q4421" s="8">
        <v>210000</v>
      </c>
      <c r="R4421">
        <v>6</v>
      </c>
      <c r="S4421" s="8">
        <f>Table3[[#This Row],[Harga]]*Table3[[#This Row],[Quantity]]</f>
        <v>1260000</v>
      </c>
      <c r="T4421">
        <v>0</v>
      </c>
      <c r="U4421" s="8">
        <f>Table3[[#This Row],[Discount]]*Table3[[#This Row],[Revenue]]</f>
        <v>0</v>
      </c>
      <c r="V4421" s="8">
        <f>Table3[[#This Row],[Revenue]]-Table3[[#This Row],[Total Discount]]</f>
        <v>1260000</v>
      </c>
    </row>
    <row r="4422" spans="1:22" x14ac:dyDescent="0.35">
      <c r="A4422">
        <v>4418</v>
      </c>
      <c r="B4422" t="s">
        <v>8639</v>
      </c>
      <c r="C4422" s="5">
        <v>42967</v>
      </c>
      <c r="D4422" s="6">
        <v>2017</v>
      </c>
      <c r="E4422" s="5" t="s">
        <v>93</v>
      </c>
      <c r="F4422" s="7">
        <v>20</v>
      </c>
      <c r="G4422" t="s">
        <v>67</v>
      </c>
      <c r="H4422" t="s">
        <v>105</v>
      </c>
      <c r="I4422" t="s">
        <v>2611</v>
      </c>
      <c r="J4422" t="s">
        <v>75</v>
      </c>
      <c r="K4422" t="s">
        <v>53</v>
      </c>
      <c r="L4422">
        <v>28205</v>
      </c>
      <c r="M4422" t="s">
        <v>5080</v>
      </c>
      <c r="N4422" t="s">
        <v>135</v>
      </c>
      <c r="O4422" t="s">
        <v>136</v>
      </c>
      <c r="P4422" t="s">
        <v>5081</v>
      </c>
      <c r="Q4422" s="8">
        <v>135000</v>
      </c>
      <c r="R4422">
        <v>1</v>
      </c>
      <c r="S4422" s="8">
        <f>Table3[[#This Row],[Harga]]*Table3[[#This Row],[Quantity]]</f>
        <v>135000</v>
      </c>
      <c r="T4422">
        <v>0.2</v>
      </c>
      <c r="U4422" s="8">
        <f>Table3[[#This Row],[Discount]]*Table3[[#This Row],[Revenue]]</f>
        <v>27000</v>
      </c>
      <c r="V4422" s="8">
        <f>Table3[[#This Row],[Revenue]]-Table3[[#This Row],[Total Discount]]</f>
        <v>108000</v>
      </c>
    </row>
    <row r="4423" spans="1:22" x14ac:dyDescent="0.35">
      <c r="A4423">
        <v>4419</v>
      </c>
      <c r="B4423" t="s">
        <v>8640</v>
      </c>
      <c r="C4423" s="5">
        <v>42258</v>
      </c>
      <c r="D4423" s="6">
        <v>2015</v>
      </c>
      <c r="E4423" s="5" t="s">
        <v>111</v>
      </c>
      <c r="F4423" s="7">
        <v>11</v>
      </c>
      <c r="G4423" t="s">
        <v>24</v>
      </c>
      <c r="H4423" t="s">
        <v>25</v>
      </c>
      <c r="I4423" t="s">
        <v>1892</v>
      </c>
      <c r="J4423" t="s">
        <v>75</v>
      </c>
      <c r="K4423" t="s">
        <v>141</v>
      </c>
      <c r="L4423">
        <v>7501</v>
      </c>
      <c r="M4423" t="s">
        <v>8641</v>
      </c>
      <c r="N4423" t="s">
        <v>40</v>
      </c>
      <c r="O4423" t="s">
        <v>41</v>
      </c>
      <c r="P4423" t="s">
        <v>8642</v>
      </c>
      <c r="Q4423" s="8">
        <v>32000</v>
      </c>
      <c r="R4423">
        <v>3</v>
      </c>
      <c r="S4423" s="8">
        <f>Table3[[#This Row],[Harga]]*Table3[[#This Row],[Quantity]]</f>
        <v>96000</v>
      </c>
      <c r="T4423">
        <v>0</v>
      </c>
      <c r="U4423" s="8">
        <f>Table3[[#This Row],[Discount]]*Table3[[#This Row],[Revenue]]</f>
        <v>0</v>
      </c>
      <c r="V4423" s="8">
        <f>Table3[[#This Row],[Revenue]]-Table3[[#This Row],[Total Discount]]</f>
        <v>96000</v>
      </c>
    </row>
    <row r="4424" spans="1:22" x14ac:dyDescent="0.35">
      <c r="A4424">
        <v>4420</v>
      </c>
      <c r="B4424" t="s">
        <v>8643</v>
      </c>
      <c r="C4424" s="5">
        <v>42358</v>
      </c>
      <c r="D4424" s="6">
        <v>2015</v>
      </c>
      <c r="E4424" s="5" t="s">
        <v>66</v>
      </c>
      <c r="F4424" s="7">
        <v>20</v>
      </c>
      <c r="G4424" t="s">
        <v>24</v>
      </c>
      <c r="H4424" t="s">
        <v>25</v>
      </c>
      <c r="I4424" t="s">
        <v>3722</v>
      </c>
      <c r="J4424" t="s">
        <v>27</v>
      </c>
      <c r="K4424" t="s">
        <v>519</v>
      </c>
      <c r="L4424">
        <v>22204</v>
      </c>
      <c r="M4424" t="s">
        <v>8644</v>
      </c>
      <c r="N4424" t="s">
        <v>40</v>
      </c>
      <c r="O4424" t="s">
        <v>78</v>
      </c>
      <c r="P4424" t="s">
        <v>8645</v>
      </c>
      <c r="Q4424" s="8">
        <v>37000</v>
      </c>
      <c r="R4424">
        <v>3</v>
      </c>
      <c r="S4424" s="8">
        <f>Table3[[#This Row],[Harga]]*Table3[[#This Row],[Quantity]]</f>
        <v>111000</v>
      </c>
      <c r="T4424">
        <v>0</v>
      </c>
      <c r="U4424" s="8">
        <f>Table3[[#This Row],[Discount]]*Table3[[#This Row],[Revenue]]</f>
        <v>0</v>
      </c>
      <c r="V4424" s="8">
        <f>Table3[[#This Row],[Revenue]]-Table3[[#This Row],[Total Discount]]</f>
        <v>111000</v>
      </c>
    </row>
    <row r="4425" spans="1:22" x14ac:dyDescent="0.35">
      <c r="A4425">
        <v>4421</v>
      </c>
      <c r="B4425" t="s">
        <v>8646</v>
      </c>
      <c r="C4425" s="5">
        <v>41902</v>
      </c>
      <c r="D4425" s="6">
        <v>2014</v>
      </c>
      <c r="E4425" s="5" t="s">
        <v>111</v>
      </c>
      <c r="F4425" s="7">
        <v>20</v>
      </c>
      <c r="G4425" t="s">
        <v>67</v>
      </c>
      <c r="H4425" t="s">
        <v>25</v>
      </c>
      <c r="I4425" t="s">
        <v>6465</v>
      </c>
      <c r="J4425" t="s">
        <v>27</v>
      </c>
      <c r="K4425" t="s">
        <v>283</v>
      </c>
      <c r="L4425">
        <v>60653</v>
      </c>
      <c r="M4425" t="s">
        <v>6337</v>
      </c>
      <c r="N4425" t="s">
        <v>30</v>
      </c>
      <c r="O4425" t="s">
        <v>31</v>
      </c>
      <c r="P4425" t="s">
        <v>6338</v>
      </c>
      <c r="Q4425" s="8">
        <v>600000</v>
      </c>
      <c r="R4425">
        <v>5</v>
      </c>
      <c r="S4425" s="8">
        <f>Table3[[#This Row],[Harga]]*Table3[[#This Row],[Quantity]]</f>
        <v>3000000</v>
      </c>
      <c r="T4425">
        <v>0.3</v>
      </c>
      <c r="U4425" s="8">
        <f>Table3[[#This Row],[Discount]]*Table3[[#This Row],[Revenue]]</f>
        <v>900000</v>
      </c>
      <c r="V4425" s="8">
        <f>Table3[[#This Row],[Revenue]]-Table3[[#This Row],[Total Discount]]</f>
        <v>2100000</v>
      </c>
    </row>
    <row r="4426" spans="1:22" x14ac:dyDescent="0.35">
      <c r="A4426">
        <v>4422</v>
      </c>
      <c r="B4426" t="s">
        <v>8647</v>
      </c>
      <c r="C4426" s="5">
        <v>42678</v>
      </c>
      <c r="D4426" s="6">
        <v>2016</v>
      </c>
      <c r="E4426" s="5" t="s">
        <v>23</v>
      </c>
      <c r="F4426" s="7">
        <v>4</v>
      </c>
      <c r="G4426" t="s">
        <v>67</v>
      </c>
      <c r="H4426" t="s">
        <v>25</v>
      </c>
      <c r="I4426" t="s">
        <v>4529</v>
      </c>
      <c r="J4426" t="s">
        <v>27</v>
      </c>
      <c r="K4426" t="s">
        <v>500</v>
      </c>
      <c r="L4426">
        <v>92037</v>
      </c>
      <c r="M4426" t="s">
        <v>8648</v>
      </c>
      <c r="N4426" t="s">
        <v>135</v>
      </c>
      <c r="O4426" t="s">
        <v>567</v>
      </c>
      <c r="P4426" t="s">
        <v>8649</v>
      </c>
      <c r="Q4426" s="8">
        <v>687000</v>
      </c>
      <c r="R4426">
        <v>2</v>
      </c>
      <c r="S4426" s="8">
        <f>Table3[[#This Row],[Harga]]*Table3[[#This Row],[Quantity]]</f>
        <v>1374000</v>
      </c>
      <c r="T4426">
        <v>0.2</v>
      </c>
      <c r="U4426" s="8">
        <f>Table3[[#This Row],[Discount]]*Table3[[#This Row],[Revenue]]</f>
        <v>274800</v>
      </c>
      <c r="V4426" s="8">
        <f>Table3[[#This Row],[Revenue]]-Table3[[#This Row],[Total Discount]]</f>
        <v>1099200</v>
      </c>
    </row>
    <row r="4427" spans="1:22" x14ac:dyDescent="0.35">
      <c r="A4427">
        <v>4423</v>
      </c>
      <c r="B4427" t="s">
        <v>8650</v>
      </c>
      <c r="C4427" s="5">
        <v>43070</v>
      </c>
      <c r="D4427" s="6">
        <v>2017</v>
      </c>
      <c r="E4427" s="5" t="s">
        <v>66</v>
      </c>
      <c r="F4427" s="7">
        <v>1</v>
      </c>
      <c r="G4427" t="s">
        <v>51</v>
      </c>
      <c r="H4427" t="s">
        <v>25</v>
      </c>
      <c r="I4427" t="s">
        <v>358</v>
      </c>
      <c r="J4427" t="s">
        <v>37</v>
      </c>
      <c r="K4427" t="s">
        <v>420</v>
      </c>
      <c r="L4427">
        <v>98105</v>
      </c>
      <c r="M4427" t="s">
        <v>3932</v>
      </c>
      <c r="N4427" t="s">
        <v>40</v>
      </c>
      <c r="O4427" t="s">
        <v>71</v>
      </c>
      <c r="P4427" t="s">
        <v>3933</v>
      </c>
      <c r="Q4427" s="8">
        <v>4000</v>
      </c>
      <c r="R4427">
        <v>5</v>
      </c>
      <c r="S4427" s="8">
        <f>Table3[[#This Row],[Harga]]*Table3[[#This Row],[Quantity]]</f>
        <v>20000</v>
      </c>
      <c r="T4427">
        <v>0.2</v>
      </c>
      <c r="U4427" s="8">
        <f>Table3[[#This Row],[Discount]]*Table3[[#This Row],[Revenue]]</f>
        <v>4000</v>
      </c>
      <c r="V4427" s="8">
        <f>Table3[[#This Row],[Revenue]]-Table3[[#This Row],[Total Discount]]</f>
        <v>16000</v>
      </c>
    </row>
    <row r="4428" spans="1:22" x14ac:dyDescent="0.35">
      <c r="A4428">
        <v>4424</v>
      </c>
      <c r="B4428" t="s">
        <v>8651</v>
      </c>
      <c r="C4428" s="5">
        <v>41922</v>
      </c>
      <c r="D4428" s="6">
        <v>2014</v>
      </c>
      <c r="E4428" s="5" t="s">
        <v>44</v>
      </c>
      <c r="F4428" s="7">
        <v>10</v>
      </c>
      <c r="G4428" t="s">
        <v>51</v>
      </c>
      <c r="H4428" t="s">
        <v>25</v>
      </c>
      <c r="I4428" t="s">
        <v>3303</v>
      </c>
      <c r="J4428" t="s">
        <v>27</v>
      </c>
      <c r="K4428" t="s">
        <v>236</v>
      </c>
      <c r="L4428">
        <v>43229</v>
      </c>
      <c r="M4428" t="s">
        <v>8652</v>
      </c>
      <c r="N4428" t="s">
        <v>135</v>
      </c>
      <c r="O4428" t="s">
        <v>567</v>
      </c>
      <c r="P4428" t="s">
        <v>8653</v>
      </c>
      <c r="Q4428" s="8">
        <v>102000</v>
      </c>
      <c r="R4428">
        <v>2</v>
      </c>
      <c r="S4428" s="8">
        <f>Table3[[#This Row],[Harga]]*Table3[[#This Row],[Quantity]]</f>
        <v>204000</v>
      </c>
      <c r="T4428">
        <v>0.7</v>
      </c>
      <c r="U4428" s="8">
        <f>Table3[[#This Row],[Discount]]*Table3[[#This Row],[Revenue]]</f>
        <v>142800</v>
      </c>
      <c r="V4428" s="8">
        <f>Table3[[#This Row],[Revenue]]-Table3[[#This Row],[Total Discount]]</f>
        <v>61200</v>
      </c>
    </row>
    <row r="4429" spans="1:22" x14ac:dyDescent="0.35">
      <c r="A4429">
        <v>4425</v>
      </c>
      <c r="B4429" t="s">
        <v>8654</v>
      </c>
      <c r="C4429" s="5">
        <v>43053</v>
      </c>
      <c r="D4429" s="6">
        <v>2017</v>
      </c>
      <c r="E4429" s="5" t="s">
        <v>23</v>
      </c>
      <c r="F4429" s="7">
        <v>14</v>
      </c>
      <c r="G4429" t="s">
        <v>24</v>
      </c>
      <c r="H4429" t="s">
        <v>25</v>
      </c>
      <c r="I4429" t="s">
        <v>3918</v>
      </c>
      <c r="J4429" t="s">
        <v>27</v>
      </c>
      <c r="K4429" t="s">
        <v>113</v>
      </c>
      <c r="L4429">
        <v>77095</v>
      </c>
      <c r="M4429" t="s">
        <v>2247</v>
      </c>
      <c r="N4429" t="s">
        <v>40</v>
      </c>
      <c r="O4429" t="s">
        <v>71</v>
      </c>
      <c r="P4429" t="s">
        <v>2248</v>
      </c>
      <c r="Q4429" s="8">
        <v>141000</v>
      </c>
      <c r="R4429">
        <v>5</v>
      </c>
      <c r="S4429" s="8">
        <f>Table3[[#This Row],[Harga]]*Table3[[#This Row],[Quantity]]</f>
        <v>705000</v>
      </c>
      <c r="T4429">
        <v>0.8</v>
      </c>
      <c r="U4429" s="8">
        <f>Table3[[#This Row],[Discount]]*Table3[[#This Row],[Revenue]]</f>
        <v>564000</v>
      </c>
      <c r="V4429" s="8">
        <f>Table3[[#This Row],[Revenue]]-Table3[[#This Row],[Total Discount]]</f>
        <v>141000</v>
      </c>
    </row>
    <row r="4430" spans="1:22" x14ac:dyDescent="0.35">
      <c r="A4430">
        <v>4426</v>
      </c>
      <c r="B4430" t="s">
        <v>8655</v>
      </c>
      <c r="C4430" s="5">
        <v>42595</v>
      </c>
      <c r="D4430" s="6">
        <v>2016</v>
      </c>
      <c r="E4430" s="5" t="s">
        <v>93</v>
      </c>
      <c r="F4430" s="7">
        <v>13</v>
      </c>
      <c r="G4430" t="s">
        <v>51</v>
      </c>
      <c r="H4430" t="s">
        <v>25</v>
      </c>
      <c r="I4430" t="s">
        <v>3171</v>
      </c>
      <c r="J4430" t="s">
        <v>27</v>
      </c>
      <c r="K4430" t="s">
        <v>166</v>
      </c>
      <c r="L4430">
        <v>75061</v>
      </c>
      <c r="M4430" t="s">
        <v>4391</v>
      </c>
      <c r="N4430" t="s">
        <v>40</v>
      </c>
      <c r="O4430" t="s">
        <v>790</v>
      </c>
      <c r="P4430" t="s">
        <v>4392</v>
      </c>
      <c r="Q4430" s="8">
        <v>696000</v>
      </c>
      <c r="R4430">
        <v>2</v>
      </c>
      <c r="S4430" s="8">
        <f>Table3[[#This Row],[Harga]]*Table3[[#This Row],[Quantity]]</f>
        <v>1392000</v>
      </c>
      <c r="T4430">
        <v>0.2</v>
      </c>
      <c r="U4430" s="8">
        <f>Table3[[#This Row],[Discount]]*Table3[[#This Row],[Revenue]]</f>
        <v>278400</v>
      </c>
      <c r="V4430" s="8">
        <f>Table3[[#This Row],[Revenue]]-Table3[[#This Row],[Total Discount]]</f>
        <v>1113600</v>
      </c>
    </row>
    <row r="4431" spans="1:22" x14ac:dyDescent="0.35">
      <c r="A4431">
        <v>4427</v>
      </c>
      <c r="B4431" t="s">
        <v>8656</v>
      </c>
      <c r="C4431" s="5">
        <v>42995</v>
      </c>
      <c r="D4431" s="6">
        <v>2017</v>
      </c>
      <c r="E4431" s="5" t="s">
        <v>111</v>
      </c>
      <c r="F4431" s="7">
        <v>17</v>
      </c>
      <c r="G4431" t="s">
        <v>35</v>
      </c>
      <c r="H4431" t="s">
        <v>25</v>
      </c>
      <c r="I4431" t="s">
        <v>287</v>
      </c>
      <c r="J4431" t="s">
        <v>27</v>
      </c>
      <c r="K4431" t="s">
        <v>283</v>
      </c>
      <c r="L4431">
        <v>7960</v>
      </c>
      <c r="M4431" t="s">
        <v>8657</v>
      </c>
      <c r="N4431" t="s">
        <v>135</v>
      </c>
      <c r="O4431" t="s">
        <v>567</v>
      </c>
      <c r="P4431" t="s">
        <v>8658</v>
      </c>
      <c r="Q4431" s="8">
        <v>480000</v>
      </c>
      <c r="R4431">
        <v>4</v>
      </c>
      <c r="S4431" s="8">
        <f>Table3[[#This Row],[Harga]]*Table3[[#This Row],[Quantity]]</f>
        <v>1920000</v>
      </c>
      <c r="T4431">
        <v>0</v>
      </c>
      <c r="U4431" s="8">
        <f>Table3[[#This Row],[Discount]]*Table3[[#This Row],[Revenue]]</f>
        <v>0</v>
      </c>
      <c r="V4431" s="8">
        <f>Table3[[#This Row],[Revenue]]-Table3[[#This Row],[Total Discount]]</f>
        <v>1920000</v>
      </c>
    </row>
    <row r="4432" spans="1:22" x14ac:dyDescent="0.35">
      <c r="A4432">
        <v>4428</v>
      </c>
      <c r="B4432" t="s">
        <v>8659</v>
      </c>
      <c r="C4432" s="5">
        <v>42086</v>
      </c>
      <c r="D4432" s="6">
        <v>2015</v>
      </c>
      <c r="E4432" s="5" t="s">
        <v>159</v>
      </c>
      <c r="F4432" s="7">
        <v>23</v>
      </c>
      <c r="G4432" t="s">
        <v>67</v>
      </c>
      <c r="H4432" t="s">
        <v>139</v>
      </c>
      <c r="I4432" t="s">
        <v>451</v>
      </c>
      <c r="J4432" t="s">
        <v>37</v>
      </c>
      <c r="K4432" t="s">
        <v>218</v>
      </c>
      <c r="L4432">
        <v>90008</v>
      </c>
      <c r="M4432" t="s">
        <v>416</v>
      </c>
      <c r="N4432" t="s">
        <v>40</v>
      </c>
      <c r="O4432" t="s">
        <v>63</v>
      </c>
      <c r="P4432" t="s">
        <v>3569</v>
      </c>
      <c r="Q4432" s="8">
        <v>21000</v>
      </c>
      <c r="R4432">
        <v>11</v>
      </c>
      <c r="S4432" s="8">
        <f>Table3[[#This Row],[Harga]]*Table3[[#This Row],[Quantity]]</f>
        <v>231000</v>
      </c>
      <c r="T4432">
        <v>0</v>
      </c>
      <c r="U4432" s="8">
        <f>Table3[[#This Row],[Discount]]*Table3[[#This Row],[Revenue]]</f>
        <v>0</v>
      </c>
      <c r="V4432" s="8">
        <f>Table3[[#This Row],[Revenue]]-Table3[[#This Row],[Total Discount]]</f>
        <v>231000</v>
      </c>
    </row>
    <row r="4433" spans="1:22" x14ac:dyDescent="0.35">
      <c r="A4433">
        <v>4429</v>
      </c>
      <c r="B4433" t="s">
        <v>8660</v>
      </c>
      <c r="C4433" s="5">
        <v>42551</v>
      </c>
      <c r="D4433" s="6">
        <v>2016</v>
      </c>
      <c r="E4433" s="5" t="s">
        <v>34</v>
      </c>
      <c r="F4433" s="7">
        <v>30</v>
      </c>
      <c r="G4433" t="s">
        <v>35</v>
      </c>
      <c r="H4433" t="s">
        <v>139</v>
      </c>
      <c r="I4433" t="s">
        <v>3243</v>
      </c>
      <c r="J4433" t="s">
        <v>75</v>
      </c>
      <c r="K4433" t="s">
        <v>69</v>
      </c>
      <c r="L4433">
        <v>60505</v>
      </c>
      <c r="M4433" t="s">
        <v>2597</v>
      </c>
      <c r="N4433" t="s">
        <v>135</v>
      </c>
      <c r="O4433" t="s">
        <v>162</v>
      </c>
      <c r="P4433" t="s">
        <v>2598</v>
      </c>
      <c r="Q4433" s="8">
        <v>22000</v>
      </c>
      <c r="R4433">
        <v>7</v>
      </c>
      <c r="S4433" s="8">
        <f>Table3[[#This Row],[Harga]]*Table3[[#This Row],[Quantity]]</f>
        <v>154000</v>
      </c>
      <c r="T4433">
        <v>0.2</v>
      </c>
      <c r="U4433" s="8">
        <f>Table3[[#This Row],[Discount]]*Table3[[#This Row],[Revenue]]</f>
        <v>30800</v>
      </c>
      <c r="V4433" s="8">
        <f>Table3[[#This Row],[Revenue]]-Table3[[#This Row],[Total Discount]]</f>
        <v>123200</v>
      </c>
    </row>
    <row r="4434" spans="1:22" x14ac:dyDescent="0.35">
      <c r="A4434">
        <v>4430</v>
      </c>
      <c r="B4434" t="s">
        <v>8661</v>
      </c>
      <c r="C4434" s="5">
        <v>43028</v>
      </c>
      <c r="D4434" s="6">
        <v>2017</v>
      </c>
      <c r="E4434" s="5" t="s">
        <v>44</v>
      </c>
      <c r="F4434" s="7">
        <v>20</v>
      </c>
      <c r="G4434" t="s">
        <v>51</v>
      </c>
      <c r="H4434" t="s">
        <v>25</v>
      </c>
      <c r="I4434" t="s">
        <v>2624</v>
      </c>
      <c r="J4434" t="s">
        <v>37</v>
      </c>
      <c r="K4434" t="s">
        <v>76</v>
      </c>
      <c r="L4434">
        <v>27707</v>
      </c>
      <c r="M4434" t="s">
        <v>5437</v>
      </c>
      <c r="N4434" t="s">
        <v>135</v>
      </c>
      <c r="O4434" t="s">
        <v>136</v>
      </c>
      <c r="P4434" t="s">
        <v>5438</v>
      </c>
      <c r="Q4434" s="8">
        <v>72000</v>
      </c>
      <c r="R4434">
        <v>2</v>
      </c>
      <c r="S4434" s="8">
        <f>Table3[[#This Row],[Harga]]*Table3[[#This Row],[Quantity]]</f>
        <v>144000</v>
      </c>
      <c r="T4434">
        <v>0.2</v>
      </c>
      <c r="U4434" s="8">
        <f>Table3[[#This Row],[Discount]]*Table3[[#This Row],[Revenue]]</f>
        <v>28800</v>
      </c>
      <c r="V4434" s="8">
        <f>Table3[[#This Row],[Revenue]]-Table3[[#This Row],[Total Discount]]</f>
        <v>115200</v>
      </c>
    </row>
    <row r="4435" spans="1:22" x14ac:dyDescent="0.35">
      <c r="A4435">
        <v>4431</v>
      </c>
      <c r="B4435" t="s">
        <v>8662</v>
      </c>
      <c r="C4435" s="5">
        <v>41876</v>
      </c>
      <c r="D4435" s="6">
        <v>2014</v>
      </c>
      <c r="E4435" s="5" t="s">
        <v>93</v>
      </c>
      <c r="F4435" s="7">
        <v>25</v>
      </c>
      <c r="G4435" t="s">
        <v>35</v>
      </c>
      <c r="H4435" t="s">
        <v>25</v>
      </c>
      <c r="I4435" t="s">
        <v>197</v>
      </c>
      <c r="J4435" t="s">
        <v>37</v>
      </c>
      <c r="K4435" t="s">
        <v>329</v>
      </c>
      <c r="L4435">
        <v>43229</v>
      </c>
      <c r="M4435" t="s">
        <v>734</v>
      </c>
      <c r="N4435" t="s">
        <v>40</v>
      </c>
      <c r="O4435" t="s">
        <v>71</v>
      </c>
      <c r="P4435" t="s">
        <v>735</v>
      </c>
      <c r="Q4435" s="8">
        <v>9000</v>
      </c>
      <c r="R4435">
        <v>4</v>
      </c>
      <c r="S4435" s="8">
        <f>Table3[[#This Row],[Harga]]*Table3[[#This Row],[Quantity]]</f>
        <v>36000</v>
      </c>
      <c r="T4435">
        <v>0.7</v>
      </c>
      <c r="U4435" s="8">
        <f>Table3[[#This Row],[Discount]]*Table3[[#This Row],[Revenue]]</f>
        <v>25200</v>
      </c>
      <c r="V4435" s="8">
        <f>Table3[[#This Row],[Revenue]]-Table3[[#This Row],[Total Discount]]</f>
        <v>10800</v>
      </c>
    </row>
    <row r="4436" spans="1:22" x14ac:dyDescent="0.35">
      <c r="A4436">
        <v>4432</v>
      </c>
      <c r="B4436" t="s">
        <v>8663</v>
      </c>
      <c r="C4436" s="5">
        <v>41847</v>
      </c>
      <c r="D4436" s="6">
        <v>2014</v>
      </c>
      <c r="E4436" s="5" t="s">
        <v>104</v>
      </c>
      <c r="F4436" s="7">
        <v>27</v>
      </c>
      <c r="G4436" t="s">
        <v>24</v>
      </c>
      <c r="H4436" t="s">
        <v>25</v>
      </c>
      <c r="I4436" t="s">
        <v>596</v>
      </c>
      <c r="J4436" t="s">
        <v>37</v>
      </c>
      <c r="K4436" t="s">
        <v>369</v>
      </c>
      <c r="L4436">
        <v>90036</v>
      </c>
      <c r="M4436" t="s">
        <v>2251</v>
      </c>
      <c r="N4436" t="s">
        <v>40</v>
      </c>
      <c r="O4436" t="s">
        <v>84</v>
      </c>
      <c r="P4436" t="s">
        <v>2252</v>
      </c>
      <c r="Q4436" s="8">
        <v>553000</v>
      </c>
      <c r="R4436">
        <v>2</v>
      </c>
      <c r="S4436" s="8">
        <f>Table3[[#This Row],[Harga]]*Table3[[#This Row],[Quantity]]</f>
        <v>1106000</v>
      </c>
      <c r="T4436">
        <v>0</v>
      </c>
      <c r="U4436" s="8">
        <f>Table3[[#This Row],[Discount]]*Table3[[#This Row],[Revenue]]</f>
        <v>0</v>
      </c>
      <c r="V4436" s="8">
        <f>Table3[[#This Row],[Revenue]]-Table3[[#This Row],[Total Discount]]</f>
        <v>1106000</v>
      </c>
    </row>
    <row r="4437" spans="1:22" x14ac:dyDescent="0.35">
      <c r="A4437">
        <v>4433</v>
      </c>
      <c r="B4437" t="s">
        <v>8664</v>
      </c>
      <c r="C4437" s="5">
        <v>43070</v>
      </c>
      <c r="D4437" s="6">
        <v>2017</v>
      </c>
      <c r="E4437" s="5" t="s">
        <v>66</v>
      </c>
      <c r="F4437" s="7">
        <v>1</v>
      </c>
      <c r="G4437" t="s">
        <v>67</v>
      </c>
      <c r="H4437" t="s">
        <v>25</v>
      </c>
      <c r="I4437" t="s">
        <v>2844</v>
      </c>
      <c r="J4437" t="s">
        <v>75</v>
      </c>
      <c r="K4437" t="s">
        <v>519</v>
      </c>
      <c r="L4437">
        <v>95207</v>
      </c>
      <c r="M4437" t="s">
        <v>1289</v>
      </c>
      <c r="N4437" t="s">
        <v>30</v>
      </c>
      <c r="O4437" t="s">
        <v>55</v>
      </c>
      <c r="P4437" t="s">
        <v>1290</v>
      </c>
      <c r="Q4437" s="8">
        <v>210000</v>
      </c>
      <c r="R4437">
        <v>9</v>
      </c>
      <c r="S4437" s="8">
        <f>Table3[[#This Row],[Harga]]*Table3[[#This Row],[Quantity]]</f>
        <v>1890000</v>
      </c>
      <c r="T4437">
        <v>0</v>
      </c>
      <c r="U4437" s="8">
        <f>Table3[[#This Row],[Discount]]*Table3[[#This Row],[Revenue]]</f>
        <v>0</v>
      </c>
      <c r="V4437" s="8">
        <f>Table3[[#This Row],[Revenue]]-Table3[[#This Row],[Total Discount]]</f>
        <v>1890000</v>
      </c>
    </row>
    <row r="4438" spans="1:22" x14ac:dyDescent="0.35">
      <c r="A4438">
        <v>4434</v>
      </c>
      <c r="B4438" t="s">
        <v>8665</v>
      </c>
      <c r="C4438" s="5">
        <v>42660</v>
      </c>
      <c r="D4438" s="6">
        <v>2016</v>
      </c>
      <c r="E4438" s="5" t="s">
        <v>44</v>
      </c>
      <c r="F4438" s="7">
        <v>17</v>
      </c>
      <c r="G4438" t="s">
        <v>35</v>
      </c>
      <c r="H4438" t="s">
        <v>139</v>
      </c>
      <c r="I4438" t="s">
        <v>6342</v>
      </c>
      <c r="J4438" t="s">
        <v>75</v>
      </c>
      <c r="K4438" t="s">
        <v>236</v>
      </c>
      <c r="L4438">
        <v>65203</v>
      </c>
      <c r="M4438" t="s">
        <v>4983</v>
      </c>
      <c r="N4438" t="s">
        <v>135</v>
      </c>
      <c r="O4438" t="s">
        <v>136</v>
      </c>
      <c r="P4438" t="s">
        <v>4984</v>
      </c>
      <c r="Q4438" s="8">
        <v>270000</v>
      </c>
      <c r="R4438">
        <v>3</v>
      </c>
      <c r="S4438" s="8">
        <f>Table3[[#This Row],[Harga]]*Table3[[#This Row],[Quantity]]</f>
        <v>810000</v>
      </c>
      <c r="T4438">
        <v>0</v>
      </c>
      <c r="U4438" s="8">
        <f>Table3[[#This Row],[Discount]]*Table3[[#This Row],[Revenue]]</f>
        <v>0</v>
      </c>
      <c r="V4438" s="8">
        <f>Table3[[#This Row],[Revenue]]-Table3[[#This Row],[Total Discount]]</f>
        <v>810000</v>
      </c>
    </row>
    <row r="4439" spans="1:22" x14ac:dyDescent="0.35">
      <c r="A4439">
        <v>4435</v>
      </c>
      <c r="B4439" t="s">
        <v>8666</v>
      </c>
      <c r="C4439" s="5">
        <v>42629</v>
      </c>
      <c r="D4439" s="6">
        <v>2016</v>
      </c>
      <c r="E4439" s="5" t="s">
        <v>111</v>
      </c>
      <c r="F4439" s="7">
        <v>16</v>
      </c>
      <c r="G4439" t="s">
        <v>24</v>
      </c>
      <c r="H4439" t="s">
        <v>139</v>
      </c>
      <c r="I4439" t="s">
        <v>638</v>
      </c>
      <c r="J4439" t="s">
        <v>75</v>
      </c>
      <c r="K4439" t="s">
        <v>500</v>
      </c>
      <c r="L4439">
        <v>31907</v>
      </c>
      <c r="M4439" t="s">
        <v>194</v>
      </c>
      <c r="N4439" t="s">
        <v>30</v>
      </c>
      <c r="O4439" t="s">
        <v>108</v>
      </c>
      <c r="P4439" t="s">
        <v>195</v>
      </c>
      <c r="Q4439" s="8">
        <v>214000</v>
      </c>
      <c r="R4439">
        <v>2</v>
      </c>
      <c r="S4439" s="8">
        <f>Table3[[#This Row],[Harga]]*Table3[[#This Row],[Quantity]]</f>
        <v>428000</v>
      </c>
      <c r="T4439">
        <v>0</v>
      </c>
      <c r="U4439" s="8">
        <f>Table3[[#This Row],[Discount]]*Table3[[#This Row],[Revenue]]</f>
        <v>0</v>
      </c>
      <c r="V4439" s="8">
        <f>Table3[[#This Row],[Revenue]]-Table3[[#This Row],[Total Discount]]</f>
        <v>428000</v>
      </c>
    </row>
    <row r="4440" spans="1:22" x14ac:dyDescent="0.35">
      <c r="A4440">
        <v>4436</v>
      </c>
      <c r="B4440" t="s">
        <v>8667</v>
      </c>
      <c r="C4440" s="5">
        <v>42339</v>
      </c>
      <c r="D4440" s="6">
        <v>2015</v>
      </c>
      <c r="E4440" s="5" t="s">
        <v>66</v>
      </c>
      <c r="F4440" s="7">
        <v>1</v>
      </c>
      <c r="G4440" t="s">
        <v>51</v>
      </c>
      <c r="H4440" t="s">
        <v>139</v>
      </c>
      <c r="I4440" t="s">
        <v>8134</v>
      </c>
      <c r="J4440" t="s">
        <v>75</v>
      </c>
      <c r="K4440" t="s">
        <v>218</v>
      </c>
      <c r="L4440">
        <v>92037</v>
      </c>
      <c r="M4440" t="s">
        <v>7852</v>
      </c>
      <c r="N4440" t="s">
        <v>30</v>
      </c>
      <c r="O4440" t="s">
        <v>108</v>
      </c>
      <c r="P4440" t="s">
        <v>7853</v>
      </c>
      <c r="Q4440" s="8">
        <v>893000</v>
      </c>
      <c r="R4440">
        <v>9</v>
      </c>
      <c r="S4440" s="8">
        <f>Table3[[#This Row],[Harga]]*Table3[[#This Row],[Quantity]]</f>
        <v>8037000</v>
      </c>
      <c r="T4440">
        <v>0.2</v>
      </c>
      <c r="U4440" s="8">
        <f>Table3[[#This Row],[Discount]]*Table3[[#This Row],[Revenue]]</f>
        <v>1607400</v>
      </c>
      <c r="V4440" s="8">
        <f>Table3[[#This Row],[Revenue]]-Table3[[#This Row],[Total Discount]]</f>
        <v>6429600</v>
      </c>
    </row>
    <row r="4441" spans="1:22" x14ac:dyDescent="0.35">
      <c r="A4441">
        <v>4437</v>
      </c>
      <c r="B4441" t="s">
        <v>8668</v>
      </c>
      <c r="C4441" s="5">
        <v>41856</v>
      </c>
      <c r="D4441" s="6">
        <v>2014</v>
      </c>
      <c r="E4441" s="5" t="s">
        <v>93</v>
      </c>
      <c r="F4441" s="7">
        <v>5</v>
      </c>
      <c r="G4441" t="s">
        <v>116</v>
      </c>
      <c r="H4441" t="s">
        <v>25</v>
      </c>
      <c r="I4441" t="s">
        <v>287</v>
      </c>
      <c r="J4441" t="s">
        <v>27</v>
      </c>
      <c r="K4441" t="s">
        <v>545</v>
      </c>
      <c r="L4441">
        <v>77590</v>
      </c>
      <c r="M4441" t="s">
        <v>2797</v>
      </c>
      <c r="N4441" t="s">
        <v>30</v>
      </c>
      <c r="O4441" t="s">
        <v>48</v>
      </c>
      <c r="P4441" t="s">
        <v>2798</v>
      </c>
      <c r="Q4441" s="8">
        <v>1049000</v>
      </c>
      <c r="R4441">
        <v>2</v>
      </c>
      <c r="S4441" s="8">
        <f>Table3[[#This Row],[Harga]]*Table3[[#This Row],[Quantity]]</f>
        <v>2098000</v>
      </c>
      <c r="T4441">
        <v>0.3</v>
      </c>
      <c r="U4441" s="8">
        <f>Table3[[#This Row],[Discount]]*Table3[[#This Row],[Revenue]]</f>
        <v>629400</v>
      </c>
      <c r="V4441" s="8">
        <f>Table3[[#This Row],[Revenue]]-Table3[[#This Row],[Total Discount]]</f>
        <v>1468600</v>
      </c>
    </row>
    <row r="4442" spans="1:22" x14ac:dyDescent="0.35">
      <c r="A4442">
        <v>4438</v>
      </c>
      <c r="B4442" t="s">
        <v>8669</v>
      </c>
      <c r="C4442" s="5">
        <v>42597</v>
      </c>
      <c r="D4442" s="6">
        <v>2016</v>
      </c>
      <c r="E4442" s="5" t="s">
        <v>93</v>
      </c>
      <c r="F4442" s="7">
        <v>15</v>
      </c>
      <c r="G4442" t="s">
        <v>35</v>
      </c>
      <c r="H4442" t="s">
        <v>139</v>
      </c>
      <c r="I4442" t="s">
        <v>1055</v>
      </c>
      <c r="J4442" t="s">
        <v>27</v>
      </c>
      <c r="K4442" t="s">
        <v>329</v>
      </c>
      <c r="L4442">
        <v>90004</v>
      </c>
      <c r="M4442" t="s">
        <v>1279</v>
      </c>
      <c r="N4442" t="s">
        <v>30</v>
      </c>
      <c r="O4442" t="s">
        <v>55</v>
      </c>
      <c r="P4442" t="s">
        <v>1280</v>
      </c>
      <c r="Q4442" s="8">
        <v>105000</v>
      </c>
      <c r="R4442">
        <v>3</v>
      </c>
      <c r="S4442" s="8">
        <f>Table3[[#This Row],[Harga]]*Table3[[#This Row],[Quantity]]</f>
        <v>315000</v>
      </c>
      <c r="T4442">
        <v>0</v>
      </c>
      <c r="U4442" s="8">
        <f>Table3[[#This Row],[Discount]]*Table3[[#This Row],[Revenue]]</f>
        <v>0</v>
      </c>
      <c r="V4442" s="8">
        <f>Table3[[#This Row],[Revenue]]-Table3[[#This Row],[Total Discount]]</f>
        <v>315000</v>
      </c>
    </row>
    <row r="4443" spans="1:22" x14ac:dyDescent="0.35">
      <c r="A4443">
        <v>4439</v>
      </c>
      <c r="B4443" t="s">
        <v>8670</v>
      </c>
      <c r="C4443" s="5">
        <v>42223</v>
      </c>
      <c r="D4443" s="6">
        <v>2015</v>
      </c>
      <c r="E4443" s="5" t="s">
        <v>93</v>
      </c>
      <c r="F4443" s="7">
        <v>7</v>
      </c>
      <c r="G4443" t="s">
        <v>67</v>
      </c>
      <c r="H4443" t="s">
        <v>139</v>
      </c>
      <c r="I4443" t="s">
        <v>1522</v>
      </c>
      <c r="J4443" t="s">
        <v>37</v>
      </c>
      <c r="K4443" t="s">
        <v>329</v>
      </c>
      <c r="L4443">
        <v>22153</v>
      </c>
      <c r="M4443" t="s">
        <v>7071</v>
      </c>
      <c r="N4443" t="s">
        <v>135</v>
      </c>
      <c r="O4443" t="s">
        <v>136</v>
      </c>
      <c r="P4443" t="s">
        <v>7072</v>
      </c>
      <c r="Q4443" s="8">
        <v>825000</v>
      </c>
      <c r="R4443">
        <v>3</v>
      </c>
      <c r="S4443" s="8">
        <f>Table3[[#This Row],[Harga]]*Table3[[#This Row],[Quantity]]</f>
        <v>2475000</v>
      </c>
      <c r="T4443">
        <v>0</v>
      </c>
      <c r="U4443" s="8">
        <f>Table3[[#This Row],[Discount]]*Table3[[#This Row],[Revenue]]</f>
        <v>0</v>
      </c>
      <c r="V4443" s="8">
        <f>Table3[[#This Row],[Revenue]]-Table3[[#This Row],[Total Discount]]</f>
        <v>2475000</v>
      </c>
    </row>
    <row r="4444" spans="1:22" x14ac:dyDescent="0.35">
      <c r="A4444">
        <v>4440</v>
      </c>
      <c r="B4444" t="s">
        <v>8671</v>
      </c>
      <c r="C4444" s="5">
        <v>42521</v>
      </c>
      <c r="D4444" s="6">
        <v>2016</v>
      </c>
      <c r="E4444" s="5" t="s">
        <v>87</v>
      </c>
      <c r="F4444" s="7">
        <v>31</v>
      </c>
      <c r="G4444" t="s">
        <v>51</v>
      </c>
      <c r="H4444" t="s">
        <v>139</v>
      </c>
      <c r="I4444" t="s">
        <v>2270</v>
      </c>
      <c r="J4444" t="s">
        <v>27</v>
      </c>
      <c r="K4444" t="s">
        <v>61</v>
      </c>
      <c r="L4444">
        <v>62521</v>
      </c>
      <c r="M4444" t="s">
        <v>8672</v>
      </c>
      <c r="N4444" t="s">
        <v>30</v>
      </c>
      <c r="O4444" t="s">
        <v>55</v>
      </c>
      <c r="P4444" t="s">
        <v>8673</v>
      </c>
      <c r="Q4444" s="8">
        <v>33000</v>
      </c>
      <c r="R4444">
        <v>3</v>
      </c>
      <c r="S4444" s="8">
        <f>Table3[[#This Row],[Harga]]*Table3[[#This Row],[Quantity]]</f>
        <v>99000</v>
      </c>
      <c r="T4444">
        <v>0.6</v>
      </c>
      <c r="U4444" s="8">
        <f>Table3[[#This Row],[Discount]]*Table3[[#This Row],[Revenue]]</f>
        <v>59400</v>
      </c>
      <c r="V4444" s="8">
        <f>Table3[[#This Row],[Revenue]]-Table3[[#This Row],[Total Discount]]</f>
        <v>39600</v>
      </c>
    </row>
    <row r="4445" spans="1:22" x14ac:dyDescent="0.35">
      <c r="A4445">
        <v>4441</v>
      </c>
      <c r="B4445" t="s">
        <v>8674</v>
      </c>
      <c r="C4445" s="5">
        <v>42552</v>
      </c>
      <c r="D4445" s="6">
        <v>2016</v>
      </c>
      <c r="E4445" s="5" t="s">
        <v>104</v>
      </c>
      <c r="F4445" s="7">
        <v>1</v>
      </c>
      <c r="G4445" t="s">
        <v>24</v>
      </c>
      <c r="H4445" t="s">
        <v>25</v>
      </c>
      <c r="I4445" t="s">
        <v>4782</v>
      </c>
      <c r="J4445" t="s">
        <v>75</v>
      </c>
      <c r="K4445" t="s">
        <v>519</v>
      </c>
      <c r="L4445">
        <v>10009</v>
      </c>
      <c r="M4445" t="s">
        <v>8131</v>
      </c>
      <c r="N4445" t="s">
        <v>40</v>
      </c>
      <c r="O4445" t="s">
        <v>41</v>
      </c>
      <c r="P4445" t="s">
        <v>8132</v>
      </c>
      <c r="Q4445" s="8">
        <v>147000</v>
      </c>
      <c r="R4445">
        <v>1</v>
      </c>
      <c r="S4445" s="8">
        <f>Table3[[#This Row],[Harga]]*Table3[[#This Row],[Quantity]]</f>
        <v>147000</v>
      </c>
      <c r="T4445">
        <v>0</v>
      </c>
      <c r="U4445" s="8">
        <f>Table3[[#This Row],[Discount]]*Table3[[#This Row],[Revenue]]</f>
        <v>0</v>
      </c>
      <c r="V4445" s="8">
        <f>Table3[[#This Row],[Revenue]]-Table3[[#This Row],[Total Discount]]</f>
        <v>147000</v>
      </c>
    </row>
    <row r="4446" spans="1:22" x14ac:dyDescent="0.35">
      <c r="A4446">
        <v>4442</v>
      </c>
      <c r="B4446" t="s">
        <v>8675</v>
      </c>
      <c r="C4446" s="5">
        <v>42722</v>
      </c>
      <c r="D4446" s="6">
        <v>2016</v>
      </c>
      <c r="E4446" s="5" t="s">
        <v>66</v>
      </c>
      <c r="F4446" s="7">
        <v>18</v>
      </c>
      <c r="G4446" t="s">
        <v>51</v>
      </c>
      <c r="H4446" t="s">
        <v>105</v>
      </c>
      <c r="I4446" t="s">
        <v>4258</v>
      </c>
      <c r="J4446" t="s">
        <v>37</v>
      </c>
      <c r="K4446" t="s">
        <v>89</v>
      </c>
      <c r="L4446">
        <v>94110</v>
      </c>
      <c r="M4446" t="s">
        <v>1527</v>
      </c>
      <c r="N4446" t="s">
        <v>135</v>
      </c>
      <c r="O4446" t="s">
        <v>136</v>
      </c>
      <c r="P4446" t="s">
        <v>1528</v>
      </c>
      <c r="Q4446" s="8">
        <v>84000</v>
      </c>
      <c r="R4446">
        <v>7</v>
      </c>
      <c r="S4446" s="8">
        <f>Table3[[#This Row],[Harga]]*Table3[[#This Row],[Quantity]]</f>
        <v>588000</v>
      </c>
      <c r="T4446">
        <v>0.2</v>
      </c>
      <c r="U4446" s="8">
        <f>Table3[[#This Row],[Discount]]*Table3[[#This Row],[Revenue]]</f>
        <v>117600</v>
      </c>
      <c r="V4446" s="8">
        <f>Table3[[#This Row],[Revenue]]-Table3[[#This Row],[Total Discount]]</f>
        <v>470400</v>
      </c>
    </row>
    <row r="4447" spans="1:22" x14ac:dyDescent="0.35">
      <c r="A4447">
        <v>4443</v>
      </c>
      <c r="B4447" t="s">
        <v>8676</v>
      </c>
      <c r="C4447" s="5">
        <v>42030</v>
      </c>
      <c r="D4447" s="6">
        <v>2015</v>
      </c>
      <c r="E4447" s="5" t="s">
        <v>115</v>
      </c>
      <c r="F4447" s="7">
        <v>26</v>
      </c>
      <c r="G4447" t="s">
        <v>35</v>
      </c>
      <c r="H4447" t="s">
        <v>139</v>
      </c>
      <c r="I4447" t="s">
        <v>3530</v>
      </c>
      <c r="J4447" t="s">
        <v>37</v>
      </c>
      <c r="K4447" t="s">
        <v>193</v>
      </c>
      <c r="L4447">
        <v>92553</v>
      </c>
      <c r="M4447" t="s">
        <v>3397</v>
      </c>
      <c r="N4447" t="s">
        <v>40</v>
      </c>
      <c r="O4447" t="s">
        <v>63</v>
      </c>
      <c r="P4447" t="s">
        <v>3398</v>
      </c>
      <c r="Q4447" s="8">
        <v>55000</v>
      </c>
      <c r="R4447">
        <v>8</v>
      </c>
      <c r="S4447" s="8">
        <f>Table3[[#This Row],[Harga]]*Table3[[#This Row],[Quantity]]</f>
        <v>440000</v>
      </c>
      <c r="T4447">
        <v>0</v>
      </c>
      <c r="U4447" s="8">
        <f>Table3[[#This Row],[Discount]]*Table3[[#This Row],[Revenue]]</f>
        <v>0</v>
      </c>
      <c r="V4447" s="8">
        <f>Table3[[#This Row],[Revenue]]-Table3[[#This Row],[Total Discount]]</f>
        <v>440000</v>
      </c>
    </row>
    <row r="4448" spans="1:22" x14ac:dyDescent="0.35">
      <c r="A4448">
        <v>4444</v>
      </c>
      <c r="B4448" t="s">
        <v>8677</v>
      </c>
      <c r="C4448" s="5">
        <v>43036</v>
      </c>
      <c r="D4448" s="6">
        <v>2017</v>
      </c>
      <c r="E4448" s="5" t="s">
        <v>44</v>
      </c>
      <c r="F4448" s="7">
        <v>28</v>
      </c>
      <c r="G4448" t="s">
        <v>51</v>
      </c>
      <c r="H4448" t="s">
        <v>139</v>
      </c>
      <c r="I4448" t="s">
        <v>943</v>
      </c>
      <c r="J4448" t="s">
        <v>27</v>
      </c>
      <c r="K4448" t="s">
        <v>46</v>
      </c>
      <c r="L4448">
        <v>2149</v>
      </c>
      <c r="M4448" t="s">
        <v>392</v>
      </c>
      <c r="N4448" t="s">
        <v>40</v>
      </c>
      <c r="O4448" t="s">
        <v>41</v>
      </c>
      <c r="P4448" t="s">
        <v>393</v>
      </c>
      <c r="Q4448" s="8">
        <v>15000</v>
      </c>
      <c r="R4448">
        <v>3</v>
      </c>
      <c r="S4448" s="8">
        <f>Table3[[#This Row],[Harga]]*Table3[[#This Row],[Quantity]]</f>
        <v>45000</v>
      </c>
      <c r="T4448">
        <v>0</v>
      </c>
      <c r="U4448" s="8">
        <f>Table3[[#This Row],[Discount]]*Table3[[#This Row],[Revenue]]</f>
        <v>0</v>
      </c>
      <c r="V4448" s="8">
        <f>Table3[[#This Row],[Revenue]]-Table3[[#This Row],[Total Discount]]</f>
        <v>45000</v>
      </c>
    </row>
    <row r="4449" spans="1:22" x14ac:dyDescent="0.35">
      <c r="A4449">
        <v>4445</v>
      </c>
      <c r="B4449" t="s">
        <v>8678</v>
      </c>
      <c r="C4449" s="5">
        <v>43043</v>
      </c>
      <c r="D4449" s="6">
        <v>2017</v>
      </c>
      <c r="E4449" s="5" t="s">
        <v>23</v>
      </c>
      <c r="F4449" s="7">
        <v>4</v>
      </c>
      <c r="G4449" t="s">
        <v>24</v>
      </c>
      <c r="H4449" t="s">
        <v>25</v>
      </c>
      <c r="I4449" t="s">
        <v>1159</v>
      </c>
      <c r="J4449" t="s">
        <v>27</v>
      </c>
      <c r="K4449" t="s">
        <v>133</v>
      </c>
      <c r="L4449">
        <v>37421</v>
      </c>
      <c r="M4449" t="s">
        <v>8679</v>
      </c>
      <c r="N4449" t="s">
        <v>135</v>
      </c>
      <c r="O4449" t="s">
        <v>162</v>
      </c>
      <c r="P4449" t="s">
        <v>8680</v>
      </c>
      <c r="Q4449" s="8">
        <v>96000</v>
      </c>
      <c r="R4449">
        <v>3</v>
      </c>
      <c r="S4449" s="8">
        <f>Table3[[#This Row],[Harga]]*Table3[[#This Row],[Quantity]]</f>
        <v>288000</v>
      </c>
      <c r="T4449">
        <v>0.2</v>
      </c>
      <c r="U4449" s="8">
        <f>Table3[[#This Row],[Discount]]*Table3[[#This Row],[Revenue]]</f>
        <v>57600</v>
      </c>
      <c r="V4449" s="8">
        <f>Table3[[#This Row],[Revenue]]-Table3[[#This Row],[Total Discount]]</f>
        <v>230400</v>
      </c>
    </row>
    <row r="4450" spans="1:22" x14ac:dyDescent="0.35">
      <c r="A4450">
        <v>4446</v>
      </c>
      <c r="B4450" t="s">
        <v>8681</v>
      </c>
      <c r="C4450" s="5">
        <v>42499</v>
      </c>
      <c r="D4450" s="6">
        <v>2016</v>
      </c>
      <c r="E4450" s="5" t="s">
        <v>87</v>
      </c>
      <c r="F4450" s="7">
        <v>9</v>
      </c>
      <c r="G4450" t="s">
        <v>67</v>
      </c>
      <c r="H4450" t="s">
        <v>105</v>
      </c>
      <c r="I4450" t="s">
        <v>303</v>
      </c>
      <c r="J4450" t="s">
        <v>37</v>
      </c>
      <c r="K4450" t="s">
        <v>329</v>
      </c>
      <c r="L4450">
        <v>78745</v>
      </c>
      <c r="M4450" t="s">
        <v>1138</v>
      </c>
      <c r="N4450" t="s">
        <v>40</v>
      </c>
      <c r="O4450" t="s">
        <v>84</v>
      </c>
      <c r="P4450" t="s">
        <v>1139</v>
      </c>
      <c r="Q4450" s="8">
        <v>143000</v>
      </c>
      <c r="R4450">
        <v>6</v>
      </c>
      <c r="S4450" s="8">
        <f>Table3[[#This Row],[Harga]]*Table3[[#This Row],[Quantity]]</f>
        <v>858000</v>
      </c>
      <c r="T4450">
        <v>0.2</v>
      </c>
      <c r="U4450" s="8">
        <f>Table3[[#This Row],[Discount]]*Table3[[#This Row],[Revenue]]</f>
        <v>171600</v>
      </c>
      <c r="V4450" s="8">
        <f>Table3[[#This Row],[Revenue]]-Table3[[#This Row],[Total Discount]]</f>
        <v>686400</v>
      </c>
    </row>
    <row r="4451" spans="1:22" x14ac:dyDescent="0.35">
      <c r="A4451">
        <v>4447</v>
      </c>
      <c r="B4451" t="s">
        <v>8682</v>
      </c>
      <c r="C4451" s="5">
        <v>41731</v>
      </c>
      <c r="D4451" s="6">
        <v>2014</v>
      </c>
      <c r="E4451" s="5" t="s">
        <v>58</v>
      </c>
      <c r="F4451" s="7">
        <v>2</v>
      </c>
      <c r="G4451" t="s">
        <v>51</v>
      </c>
      <c r="H4451" t="s">
        <v>25</v>
      </c>
      <c r="I4451" t="s">
        <v>4705</v>
      </c>
      <c r="J4451" t="s">
        <v>37</v>
      </c>
      <c r="K4451" t="s">
        <v>82</v>
      </c>
      <c r="L4451">
        <v>23464</v>
      </c>
      <c r="M4451" t="s">
        <v>6528</v>
      </c>
      <c r="N4451" t="s">
        <v>30</v>
      </c>
      <c r="O4451" t="s">
        <v>55</v>
      </c>
      <c r="P4451" t="s">
        <v>6529</v>
      </c>
      <c r="Q4451" s="8">
        <v>356000</v>
      </c>
      <c r="R4451">
        <v>2</v>
      </c>
      <c r="S4451" s="8">
        <f>Table3[[#This Row],[Harga]]*Table3[[#This Row],[Quantity]]</f>
        <v>712000</v>
      </c>
      <c r="T4451">
        <v>0</v>
      </c>
      <c r="U4451" s="8">
        <f>Table3[[#This Row],[Discount]]*Table3[[#This Row],[Revenue]]</f>
        <v>0</v>
      </c>
      <c r="V4451" s="8">
        <f>Table3[[#This Row],[Revenue]]-Table3[[#This Row],[Total Discount]]</f>
        <v>712000</v>
      </c>
    </row>
    <row r="4452" spans="1:22" x14ac:dyDescent="0.35">
      <c r="A4452">
        <v>4448</v>
      </c>
      <c r="B4452" t="s">
        <v>8683</v>
      </c>
      <c r="C4452" s="5">
        <v>41757</v>
      </c>
      <c r="D4452" s="6">
        <v>2014</v>
      </c>
      <c r="E4452" s="5" t="s">
        <v>58</v>
      </c>
      <c r="F4452" s="7">
        <v>28</v>
      </c>
      <c r="G4452" t="s">
        <v>24</v>
      </c>
      <c r="H4452" t="s">
        <v>139</v>
      </c>
      <c r="I4452" t="s">
        <v>514</v>
      </c>
      <c r="J4452" t="s">
        <v>37</v>
      </c>
      <c r="K4452" t="s">
        <v>274</v>
      </c>
      <c r="L4452">
        <v>14701</v>
      </c>
      <c r="M4452" t="s">
        <v>5988</v>
      </c>
      <c r="N4452" t="s">
        <v>135</v>
      </c>
      <c r="O4452" t="s">
        <v>162</v>
      </c>
      <c r="P4452" t="s">
        <v>5989</v>
      </c>
      <c r="Q4452" s="8">
        <v>80000</v>
      </c>
      <c r="R4452">
        <v>2</v>
      </c>
      <c r="S4452" s="8">
        <f>Table3[[#This Row],[Harga]]*Table3[[#This Row],[Quantity]]</f>
        <v>160000</v>
      </c>
      <c r="T4452">
        <v>0</v>
      </c>
      <c r="U4452" s="8">
        <f>Table3[[#This Row],[Discount]]*Table3[[#This Row],[Revenue]]</f>
        <v>0</v>
      </c>
      <c r="V4452" s="8">
        <f>Table3[[#This Row],[Revenue]]-Table3[[#This Row],[Total Discount]]</f>
        <v>160000</v>
      </c>
    </row>
    <row r="4453" spans="1:22" x14ac:dyDescent="0.35">
      <c r="A4453">
        <v>4449</v>
      </c>
      <c r="B4453" t="s">
        <v>8684</v>
      </c>
      <c r="C4453" s="5">
        <v>42647</v>
      </c>
      <c r="D4453" s="6">
        <v>2016</v>
      </c>
      <c r="E4453" s="5" t="s">
        <v>44</v>
      </c>
      <c r="F4453" s="7">
        <v>4</v>
      </c>
      <c r="G4453" t="s">
        <v>35</v>
      </c>
      <c r="H4453" t="s">
        <v>25</v>
      </c>
      <c r="I4453" t="s">
        <v>4705</v>
      </c>
      <c r="J4453" t="s">
        <v>37</v>
      </c>
      <c r="K4453" t="s">
        <v>354</v>
      </c>
      <c r="L4453">
        <v>33134</v>
      </c>
      <c r="M4453" t="s">
        <v>7027</v>
      </c>
      <c r="N4453" t="s">
        <v>135</v>
      </c>
      <c r="O4453" t="s">
        <v>136</v>
      </c>
      <c r="P4453" t="s">
        <v>7028</v>
      </c>
      <c r="Q4453" s="8">
        <v>88000</v>
      </c>
      <c r="R4453">
        <v>3</v>
      </c>
      <c r="S4453" s="8">
        <f>Table3[[#This Row],[Harga]]*Table3[[#This Row],[Quantity]]</f>
        <v>264000</v>
      </c>
      <c r="T4453">
        <v>0.2</v>
      </c>
      <c r="U4453" s="8">
        <f>Table3[[#This Row],[Discount]]*Table3[[#This Row],[Revenue]]</f>
        <v>52800</v>
      </c>
      <c r="V4453" s="8">
        <f>Table3[[#This Row],[Revenue]]-Table3[[#This Row],[Total Discount]]</f>
        <v>211200</v>
      </c>
    </row>
    <row r="4454" spans="1:22" x14ac:dyDescent="0.35">
      <c r="A4454">
        <v>4450</v>
      </c>
      <c r="B4454" t="s">
        <v>8685</v>
      </c>
      <c r="C4454" s="5">
        <v>42897</v>
      </c>
      <c r="D4454" s="6">
        <v>2017</v>
      </c>
      <c r="E4454" s="5" t="s">
        <v>34</v>
      </c>
      <c r="F4454" s="7">
        <v>11</v>
      </c>
      <c r="G4454" t="s">
        <v>51</v>
      </c>
      <c r="H4454" t="s">
        <v>25</v>
      </c>
      <c r="I4454" t="s">
        <v>1117</v>
      </c>
      <c r="J4454" t="s">
        <v>27</v>
      </c>
      <c r="K4454" t="s">
        <v>354</v>
      </c>
      <c r="L4454">
        <v>28601</v>
      </c>
      <c r="M4454" t="s">
        <v>4683</v>
      </c>
      <c r="N4454" t="s">
        <v>40</v>
      </c>
      <c r="O4454" t="s">
        <v>71</v>
      </c>
      <c r="P4454" t="s">
        <v>4684</v>
      </c>
      <c r="Q4454" s="8">
        <v>16000</v>
      </c>
      <c r="R4454">
        <v>4</v>
      </c>
      <c r="S4454" s="8">
        <f>Table3[[#This Row],[Harga]]*Table3[[#This Row],[Quantity]]</f>
        <v>64000</v>
      </c>
      <c r="T4454">
        <v>0.7</v>
      </c>
      <c r="U4454" s="8">
        <f>Table3[[#This Row],[Discount]]*Table3[[#This Row],[Revenue]]</f>
        <v>44800</v>
      </c>
      <c r="V4454" s="8">
        <f>Table3[[#This Row],[Revenue]]-Table3[[#This Row],[Total Discount]]</f>
        <v>19200</v>
      </c>
    </row>
    <row r="4455" spans="1:22" x14ac:dyDescent="0.35">
      <c r="A4455">
        <v>4451</v>
      </c>
      <c r="B4455" t="s">
        <v>8686</v>
      </c>
      <c r="C4455" s="5">
        <v>42399</v>
      </c>
      <c r="D4455" s="6">
        <v>2016</v>
      </c>
      <c r="E4455" s="5" t="s">
        <v>115</v>
      </c>
      <c r="F4455" s="7">
        <v>30</v>
      </c>
      <c r="G4455" t="s">
        <v>51</v>
      </c>
      <c r="H4455" t="s">
        <v>139</v>
      </c>
      <c r="I4455" t="s">
        <v>3989</v>
      </c>
      <c r="J4455" t="s">
        <v>27</v>
      </c>
      <c r="K4455" t="s">
        <v>519</v>
      </c>
      <c r="L4455">
        <v>61107</v>
      </c>
      <c r="M4455" t="s">
        <v>8687</v>
      </c>
      <c r="N4455" t="s">
        <v>135</v>
      </c>
      <c r="O4455" t="s">
        <v>136</v>
      </c>
      <c r="P4455" t="s">
        <v>8688</v>
      </c>
      <c r="Q4455" s="8">
        <v>1440000</v>
      </c>
      <c r="R4455">
        <v>4</v>
      </c>
      <c r="S4455" s="8">
        <f>Table3[[#This Row],[Harga]]*Table3[[#This Row],[Quantity]]</f>
        <v>5760000</v>
      </c>
      <c r="T4455">
        <v>0.2</v>
      </c>
      <c r="U4455" s="8">
        <f>Table3[[#This Row],[Discount]]*Table3[[#This Row],[Revenue]]</f>
        <v>1152000</v>
      </c>
      <c r="V4455" s="8">
        <f>Table3[[#This Row],[Revenue]]-Table3[[#This Row],[Total Discount]]</f>
        <v>4608000</v>
      </c>
    </row>
    <row r="4456" spans="1:22" x14ac:dyDescent="0.35">
      <c r="A4456">
        <v>4452</v>
      </c>
      <c r="B4456" t="s">
        <v>8689</v>
      </c>
      <c r="C4456" s="5">
        <v>42274</v>
      </c>
      <c r="D4456" s="6">
        <v>2015</v>
      </c>
      <c r="E4456" s="5" t="s">
        <v>111</v>
      </c>
      <c r="F4456" s="7">
        <v>27</v>
      </c>
      <c r="G4456" t="s">
        <v>24</v>
      </c>
      <c r="H4456" t="s">
        <v>25</v>
      </c>
      <c r="I4456" t="s">
        <v>785</v>
      </c>
      <c r="J4456" t="s">
        <v>37</v>
      </c>
      <c r="K4456" t="s">
        <v>118</v>
      </c>
      <c r="L4456">
        <v>98103</v>
      </c>
      <c r="M4456" t="s">
        <v>2979</v>
      </c>
      <c r="N4456" t="s">
        <v>40</v>
      </c>
      <c r="O4456" t="s">
        <v>96</v>
      </c>
      <c r="P4456" t="s">
        <v>2980</v>
      </c>
      <c r="Q4456" s="8">
        <v>100000</v>
      </c>
      <c r="R4456">
        <v>5</v>
      </c>
      <c r="S4456" s="8">
        <f>Table3[[#This Row],[Harga]]*Table3[[#This Row],[Quantity]]</f>
        <v>500000</v>
      </c>
      <c r="T4456">
        <v>0</v>
      </c>
      <c r="U4456" s="8">
        <f>Table3[[#This Row],[Discount]]*Table3[[#This Row],[Revenue]]</f>
        <v>0</v>
      </c>
      <c r="V4456" s="8">
        <f>Table3[[#This Row],[Revenue]]-Table3[[#This Row],[Total Discount]]</f>
        <v>500000</v>
      </c>
    </row>
    <row r="4457" spans="1:22" x14ac:dyDescent="0.35">
      <c r="A4457">
        <v>4453</v>
      </c>
      <c r="B4457" t="s">
        <v>8690</v>
      </c>
      <c r="C4457" s="5">
        <v>42107</v>
      </c>
      <c r="D4457" s="6">
        <v>2015</v>
      </c>
      <c r="E4457" s="5" t="s">
        <v>58</v>
      </c>
      <c r="F4457" s="7">
        <v>13</v>
      </c>
      <c r="G4457" t="s">
        <v>116</v>
      </c>
      <c r="H4457" t="s">
        <v>139</v>
      </c>
      <c r="I4457" t="s">
        <v>1087</v>
      </c>
      <c r="J4457" t="s">
        <v>27</v>
      </c>
      <c r="K4457" t="s">
        <v>53</v>
      </c>
      <c r="L4457">
        <v>77340</v>
      </c>
      <c r="M4457" t="s">
        <v>5429</v>
      </c>
      <c r="N4457" t="s">
        <v>30</v>
      </c>
      <c r="O4457" t="s">
        <v>48</v>
      </c>
      <c r="P4457" t="s">
        <v>5430</v>
      </c>
      <c r="Q4457" s="8">
        <v>872000</v>
      </c>
      <c r="R4457">
        <v>4</v>
      </c>
      <c r="S4457" s="8">
        <f>Table3[[#This Row],[Harga]]*Table3[[#This Row],[Quantity]]</f>
        <v>3488000</v>
      </c>
      <c r="T4457">
        <v>0.3</v>
      </c>
      <c r="U4457" s="8">
        <f>Table3[[#This Row],[Discount]]*Table3[[#This Row],[Revenue]]</f>
        <v>1046400</v>
      </c>
      <c r="V4457" s="8">
        <f>Table3[[#This Row],[Revenue]]-Table3[[#This Row],[Total Discount]]</f>
        <v>2441600</v>
      </c>
    </row>
    <row r="4458" spans="1:22" x14ac:dyDescent="0.35">
      <c r="A4458">
        <v>4454</v>
      </c>
      <c r="B4458" t="s">
        <v>8691</v>
      </c>
      <c r="C4458" s="5">
        <v>43087</v>
      </c>
      <c r="D4458" s="6">
        <v>2017</v>
      </c>
      <c r="E4458" s="5" t="s">
        <v>66</v>
      </c>
      <c r="F4458" s="7">
        <v>18</v>
      </c>
      <c r="G4458" t="s">
        <v>24</v>
      </c>
      <c r="H4458" t="s">
        <v>25</v>
      </c>
      <c r="I4458" t="s">
        <v>8192</v>
      </c>
      <c r="J4458" t="s">
        <v>37</v>
      </c>
      <c r="K4458" t="s">
        <v>188</v>
      </c>
      <c r="L4458">
        <v>53209</v>
      </c>
      <c r="M4458" t="s">
        <v>8692</v>
      </c>
      <c r="N4458" t="s">
        <v>30</v>
      </c>
      <c r="O4458" t="s">
        <v>55</v>
      </c>
      <c r="P4458" t="s">
        <v>8693</v>
      </c>
      <c r="Q4458" s="8">
        <v>100000</v>
      </c>
      <c r="R4458">
        <v>5</v>
      </c>
      <c r="S4458" s="8">
        <f>Table3[[#This Row],[Harga]]*Table3[[#This Row],[Quantity]]</f>
        <v>500000</v>
      </c>
      <c r="T4458">
        <v>0</v>
      </c>
      <c r="U4458" s="8">
        <f>Table3[[#This Row],[Discount]]*Table3[[#This Row],[Revenue]]</f>
        <v>0</v>
      </c>
      <c r="V4458" s="8">
        <f>Table3[[#This Row],[Revenue]]-Table3[[#This Row],[Total Discount]]</f>
        <v>500000</v>
      </c>
    </row>
    <row r="4459" spans="1:22" x14ac:dyDescent="0.35">
      <c r="A4459">
        <v>4455</v>
      </c>
      <c r="B4459" t="s">
        <v>8694</v>
      </c>
      <c r="C4459" s="5">
        <v>42443</v>
      </c>
      <c r="D4459" s="6">
        <v>2016</v>
      </c>
      <c r="E4459" s="5" t="s">
        <v>159</v>
      </c>
      <c r="F4459" s="7">
        <v>14</v>
      </c>
      <c r="G4459" t="s">
        <v>116</v>
      </c>
      <c r="H4459" t="s">
        <v>25</v>
      </c>
      <c r="I4459" t="s">
        <v>1235</v>
      </c>
      <c r="J4459" t="s">
        <v>37</v>
      </c>
      <c r="K4459" t="s">
        <v>369</v>
      </c>
      <c r="L4459">
        <v>54302</v>
      </c>
      <c r="M4459" t="s">
        <v>2255</v>
      </c>
      <c r="N4459" t="s">
        <v>30</v>
      </c>
      <c r="O4459" t="s">
        <v>55</v>
      </c>
      <c r="P4459" t="s">
        <v>2256</v>
      </c>
      <c r="Q4459" s="8">
        <v>26000</v>
      </c>
      <c r="R4459">
        <v>2</v>
      </c>
      <c r="S4459" s="8">
        <f>Table3[[#This Row],[Harga]]*Table3[[#This Row],[Quantity]]</f>
        <v>52000</v>
      </c>
      <c r="T4459">
        <v>0</v>
      </c>
      <c r="U4459" s="8">
        <f>Table3[[#This Row],[Discount]]*Table3[[#This Row],[Revenue]]</f>
        <v>0</v>
      </c>
      <c r="V4459" s="8">
        <f>Table3[[#This Row],[Revenue]]-Table3[[#This Row],[Total Discount]]</f>
        <v>52000</v>
      </c>
    </row>
    <row r="4460" spans="1:22" x14ac:dyDescent="0.35">
      <c r="A4460">
        <v>4456</v>
      </c>
      <c r="B4460" t="s">
        <v>8695</v>
      </c>
      <c r="C4460" s="5">
        <v>42974</v>
      </c>
      <c r="D4460" s="6">
        <v>2017</v>
      </c>
      <c r="E4460" s="5" t="s">
        <v>93</v>
      </c>
      <c r="F4460" s="7">
        <v>27</v>
      </c>
      <c r="G4460" t="s">
        <v>67</v>
      </c>
      <c r="H4460" t="s">
        <v>25</v>
      </c>
      <c r="I4460" t="s">
        <v>646</v>
      </c>
      <c r="J4460" t="s">
        <v>37</v>
      </c>
      <c r="K4460" t="s">
        <v>222</v>
      </c>
      <c r="L4460">
        <v>19120</v>
      </c>
      <c r="M4460" t="s">
        <v>8619</v>
      </c>
      <c r="N4460" t="s">
        <v>40</v>
      </c>
      <c r="O4460" t="s">
        <v>63</v>
      </c>
      <c r="P4460" t="s">
        <v>8620</v>
      </c>
      <c r="Q4460" s="8">
        <v>11000</v>
      </c>
      <c r="R4460">
        <v>3</v>
      </c>
      <c r="S4460" s="8">
        <f>Table3[[#This Row],[Harga]]*Table3[[#This Row],[Quantity]]</f>
        <v>33000</v>
      </c>
      <c r="T4460">
        <v>0.2</v>
      </c>
      <c r="U4460" s="8">
        <f>Table3[[#This Row],[Discount]]*Table3[[#This Row],[Revenue]]</f>
        <v>6600</v>
      </c>
      <c r="V4460" s="8">
        <f>Table3[[#This Row],[Revenue]]-Table3[[#This Row],[Total Discount]]</f>
        <v>26400</v>
      </c>
    </row>
    <row r="4461" spans="1:22" x14ac:dyDescent="0.35">
      <c r="A4461">
        <v>4457</v>
      </c>
      <c r="B4461" t="s">
        <v>8696</v>
      </c>
      <c r="C4461" s="5">
        <v>42355</v>
      </c>
      <c r="D4461" s="6">
        <v>2015</v>
      </c>
      <c r="E4461" s="5" t="s">
        <v>66</v>
      </c>
      <c r="F4461" s="7">
        <v>17</v>
      </c>
      <c r="G4461" t="s">
        <v>51</v>
      </c>
      <c r="H4461" t="s">
        <v>105</v>
      </c>
      <c r="I4461" t="s">
        <v>247</v>
      </c>
      <c r="J4461" t="s">
        <v>27</v>
      </c>
      <c r="K4461" t="s">
        <v>69</v>
      </c>
      <c r="L4461">
        <v>90008</v>
      </c>
      <c r="M4461" t="s">
        <v>4726</v>
      </c>
      <c r="N4461" t="s">
        <v>40</v>
      </c>
      <c r="O4461" t="s">
        <v>96</v>
      </c>
      <c r="P4461" t="s">
        <v>4727</v>
      </c>
      <c r="Q4461" s="8">
        <v>287000</v>
      </c>
      <c r="R4461">
        <v>5</v>
      </c>
      <c r="S4461" s="8">
        <f>Table3[[#This Row],[Harga]]*Table3[[#This Row],[Quantity]]</f>
        <v>1435000</v>
      </c>
      <c r="T4461">
        <v>0</v>
      </c>
      <c r="U4461" s="8">
        <f>Table3[[#This Row],[Discount]]*Table3[[#This Row],[Revenue]]</f>
        <v>0</v>
      </c>
      <c r="V4461" s="8">
        <f>Table3[[#This Row],[Revenue]]-Table3[[#This Row],[Total Discount]]</f>
        <v>1435000</v>
      </c>
    </row>
    <row r="4462" spans="1:22" x14ac:dyDescent="0.35">
      <c r="A4462">
        <v>4458</v>
      </c>
      <c r="B4462" t="s">
        <v>8697</v>
      </c>
      <c r="C4462" s="5">
        <v>41873</v>
      </c>
      <c r="D4462" s="6">
        <v>2014</v>
      </c>
      <c r="E4462" s="5" t="s">
        <v>93</v>
      </c>
      <c r="F4462" s="7">
        <v>22</v>
      </c>
      <c r="G4462" t="s">
        <v>24</v>
      </c>
      <c r="H4462" t="s">
        <v>25</v>
      </c>
      <c r="I4462" t="s">
        <v>920</v>
      </c>
      <c r="J4462" t="s">
        <v>27</v>
      </c>
      <c r="K4462" t="s">
        <v>61</v>
      </c>
      <c r="L4462">
        <v>33161</v>
      </c>
      <c r="M4462" t="s">
        <v>8698</v>
      </c>
      <c r="N4462" t="s">
        <v>40</v>
      </c>
      <c r="O4462" t="s">
        <v>790</v>
      </c>
      <c r="P4462" t="s">
        <v>8699</v>
      </c>
      <c r="Q4462" s="8">
        <v>8000</v>
      </c>
      <c r="R4462">
        <v>3</v>
      </c>
      <c r="S4462" s="8">
        <f>Table3[[#This Row],[Harga]]*Table3[[#This Row],[Quantity]]</f>
        <v>24000</v>
      </c>
      <c r="T4462">
        <v>0.2</v>
      </c>
      <c r="U4462" s="8">
        <f>Table3[[#This Row],[Discount]]*Table3[[#This Row],[Revenue]]</f>
        <v>4800</v>
      </c>
      <c r="V4462" s="8">
        <f>Table3[[#This Row],[Revenue]]-Table3[[#This Row],[Total Discount]]</f>
        <v>19200</v>
      </c>
    </row>
    <row r="4463" spans="1:22" x14ac:dyDescent="0.35">
      <c r="A4463">
        <v>4459</v>
      </c>
      <c r="B4463" t="s">
        <v>8700</v>
      </c>
      <c r="C4463" s="5">
        <v>42677</v>
      </c>
      <c r="D4463" s="6">
        <v>2016</v>
      </c>
      <c r="E4463" s="5" t="s">
        <v>23</v>
      </c>
      <c r="F4463" s="7">
        <v>3</v>
      </c>
      <c r="G4463" t="s">
        <v>24</v>
      </c>
      <c r="H4463" t="s">
        <v>25</v>
      </c>
      <c r="I4463" t="s">
        <v>2683</v>
      </c>
      <c r="J4463" t="s">
        <v>27</v>
      </c>
      <c r="K4463" t="s">
        <v>69</v>
      </c>
      <c r="L4463">
        <v>97206</v>
      </c>
      <c r="M4463" t="s">
        <v>2154</v>
      </c>
      <c r="N4463" t="s">
        <v>40</v>
      </c>
      <c r="O4463" t="s">
        <v>71</v>
      </c>
      <c r="P4463" t="s">
        <v>2155</v>
      </c>
      <c r="Q4463" s="8">
        <v>3000</v>
      </c>
      <c r="R4463">
        <v>7</v>
      </c>
      <c r="S4463" s="8">
        <f>Table3[[#This Row],[Harga]]*Table3[[#This Row],[Quantity]]</f>
        <v>21000</v>
      </c>
      <c r="T4463">
        <v>0.7</v>
      </c>
      <c r="U4463" s="8">
        <f>Table3[[#This Row],[Discount]]*Table3[[#This Row],[Revenue]]</f>
        <v>14699.999999999998</v>
      </c>
      <c r="V4463" s="8">
        <f>Table3[[#This Row],[Revenue]]-Table3[[#This Row],[Total Discount]]</f>
        <v>6300.0000000000018</v>
      </c>
    </row>
    <row r="4464" spans="1:22" x14ac:dyDescent="0.35">
      <c r="A4464">
        <v>4460</v>
      </c>
      <c r="B4464" t="s">
        <v>8701</v>
      </c>
      <c r="C4464" s="5">
        <v>43018</v>
      </c>
      <c r="D4464" s="6">
        <v>2017</v>
      </c>
      <c r="E4464" s="5" t="s">
        <v>44</v>
      </c>
      <c r="F4464" s="7">
        <v>10</v>
      </c>
      <c r="G4464" t="s">
        <v>51</v>
      </c>
      <c r="H4464" t="s">
        <v>139</v>
      </c>
      <c r="I4464" t="s">
        <v>3258</v>
      </c>
      <c r="J4464" t="s">
        <v>27</v>
      </c>
      <c r="K4464" t="s">
        <v>69</v>
      </c>
      <c r="L4464">
        <v>60505</v>
      </c>
      <c r="M4464" t="s">
        <v>6626</v>
      </c>
      <c r="N4464" t="s">
        <v>30</v>
      </c>
      <c r="O4464" t="s">
        <v>108</v>
      </c>
      <c r="P4464" t="s">
        <v>6627</v>
      </c>
      <c r="Q4464" s="8">
        <v>639000</v>
      </c>
      <c r="R4464">
        <v>3</v>
      </c>
      <c r="S4464" s="8">
        <f>Table3[[#This Row],[Harga]]*Table3[[#This Row],[Quantity]]</f>
        <v>1917000</v>
      </c>
      <c r="T4464">
        <v>0.3</v>
      </c>
      <c r="U4464" s="8">
        <f>Table3[[#This Row],[Discount]]*Table3[[#This Row],[Revenue]]</f>
        <v>575100</v>
      </c>
      <c r="V4464" s="8">
        <f>Table3[[#This Row],[Revenue]]-Table3[[#This Row],[Total Discount]]</f>
        <v>1341900</v>
      </c>
    </row>
    <row r="4465" spans="1:22" x14ac:dyDescent="0.35">
      <c r="A4465">
        <v>4461</v>
      </c>
      <c r="B4465" t="s">
        <v>8702</v>
      </c>
      <c r="C4465" s="5">
        <v>41980</v>
      </c>
      <c r="D4465" s="6">
        <v>2014</v>
      </c>
      <c r="E4465" s="5" t="s">
        <v>66</v>
      </c>
      <c r="F4465" s="7">
        <v>7</v>
      </c>
      <c r="G4465" t="s">
        <v>51</v>
      </c>
      <c r="H4465" t="s">
        <v>131</v>
      </c>
      <c r="I4465" t="s">
        <v>1896</v>
      </c>
      <c r="J4465" t="s">
        <v>75</v>
      </c>
      <c r="K4465" t="s">
        <v>188</v>
      </c>
      <c r="L4465">
        <v>94109</v>
      </c>
      <c r="M4465" t="s">
        <v>6255</v>
      </c>
      <c r="N4465" t="s">
        <v>40</v>
      </c>
      <c r="O4465" t="s">
        <v>63</v>
      </c>
      <c r="P4465" t="s">
        <v>6256</v>
      </c>
      <c r="Q4465" s="8">
        <v>308000</v>
      </c>
      <c r="R4465">
        <v>3</v>
      </c>
      <c r="S4465" s="8">
        <f>Table3[[#This Row],[Harga]]*Table3[[#This Row],[Quantity]]</f>
        <v>924000</v>
      </c>
      <c r="T4465">
        <v>0</v>
      </c>
      <c r="U4465" s="8">
        <f>Table3[[#This Row],[Discount]]*Table3[[#This Row],[Revenue]]</f>
        <v>0</v>
      </c>
      <c r="V4465" s="8">
        <f>Table3[[#This Row],[Revenue]]-Table3[[#This Row],[Total Discount]]</f>
        <v>924000</v>
      </c>
    </row>
    <row r="4466" spans="1:22" x14ac:dyDescent="0.35">
      <c r="A4466">
        <v>4462</v>
      </c>
      <c r="B4466" t="s">
        <v>8703</v>
      </c>
      <c r="C4466" s="5">
        <v>41958</v>
      </c>
      <c r="D4466" s="6">
        <v>2014</v>
      </c>
      <c r="E4466" s="5" t="s">
        <v>23</v>
      </c>
      <c r="F4466" s="7">
        <v>15</v>
      </c>
      <c r="G4466" t="s">
        <v>24</v>
      </c>
      <c r="H4466" t="s">
        <v>139</v>
      </c>
      <c r="I4466" t="s">
        <v>3572</v>
      </c>
      <c r="J4466" t="s">
        <v>37</v>
      </c>
      <c r="K4466" t="s">
        <v>82</v>
      </c>
      <c r="L4466">
        <v>94110</v>
      </c>
      <c r="M4466" t="s">
        <v>4834</v>
      </c>
      <c r="N4466" t="s">
        <v>40</v>
      </c>
      <c r="O4466" t="s">
        <v>790</v>
      </c>
      <c r="P4466" t="s">
        <v>4835</v>
      </c>
      <c r="Q4466" s="8">
        <v>3000</v>
      </c>
      <c r="R4466">
        <v>3</v>
      </c>
      <c r="S4466" s="8">
        <f>Table3[[#This Row],[Harga]]*Table3[[#This Row],[Quantity]]</f>
        <v>9000</v>
      </c>
      <c r="T4466">
        <v>0</v>
      </c>
      <c r="U4466" s="8">
        <f>Table3[[#This Row],[Discount]]*Table3[[#This Row],[Revenue]]</f>
        <v>0</v>
      </c>
      <c r="V4466" s="8">
        <f>Table3[[#This Row],[Revenue]]-Table3[[#This Row],[Total Discount]]</f>
        <v>9000</v>
      </c>
    </row>
    <row r="4467" spans="1:22" x14ac:dyDescent="0.35">
      <c r="A4467">
        <v>4463</v>
      </c>
      <c r="B4467" t="s">
        <v>8704</v>
      </c>
      <c r="C4467" s="5">
        <v>43093</v>
      </c>
      <c r="D4467" s="6">
        <v>2017</v>
      </c>
      <c r="E4467" s="5" t="s">
        <v>66</v>
      </c>
      <c r="F4467" s="7">
        <v>24</v>
      </c>
      <c r="G4467" t="s">
        <v>67</v>
      </c>
      <c r="H4467" t="s">
        <v>25</v>
      </c>
      <c r="I4467" t="s">
        <v>4848</v>
      </c>
      <c r="J4467" t="s">
        <v>37</v>
      </c>
      <c r="K4467" t="s">
        <v>141</v>
      </c>
      <c r="L4467">
        <v>2740</v>
      </c>
      <c r="M4467" t="s">
        <v>3075</v>
      </c>
      <c r="N4467" t="s">
        <v>40</v>
      </c>
      <c r="O4467" t="s">
        <v>63</v>
      </c>
      <c r="P4467" t="s">
        <v>3076</v>
      </c>
      <c r="Q4467" s="8">
        <v>7000</v>
      </c>
      <c r="R4467">
        <v>3</v>
      </c>
      <c r="S4467" s="8">
        <f>Table3[[#This Row],[Harga]]*Table3[[#This Row],[Quantity]]</f>
        <v>21000</v>
      </c>
      <c r="T4467">
        <v>0</v>
      </c>
      <c r="U4467" s="8">
        <f>Table3[[#This Row],[Discount]]*Table3[[#This Row],[Revenue]]</f>
        <v>0</v>
      </c>
      <c r="V4467" s="8">
        <f>Table3[[#This Row],[Revenue]]-Table3[[#This Row],[Total Discount]]</f>
        <v>21000</v>
      </c>
    </row>
    <row r="4468" spans="1:22" x14ac:dyDescent="0.35">
      <c r="A4468">
        <v>4464</v>
      </c>
      <c r="B4468" t="s">
        <v>8705</v>
      </c>
      <c r="C4468" s="5">
        <v>41997</v>
      </c>
      <c r="D4468" s="6">
        <v>2014</v>
      </c>
      <c r="E4468" s="5" t="s">
        <v>66</v>
      </c>
      <c r="F4468" s="7">
        <v>24</v>
      </c>
      <c r="G4468" t="s">
        <v>116</v>
      </c>
      <c r="H4468" t="s">
        <v>25</v>
      </c>
      <c r="I4468" t="s">
        <v>3012</v>
      </c>
      <c r="J4468" t="s">
        <v>27</v>
      </c>
      <c r="K4468" t="s">
        <v>118</v>
      </c>
      <c r="L4468">
        <v>92037</v>
      </c>
      <c r="M4468" t="s">
        <v>8108</v>
      </c>
      <c r="N4468" t="s">
        <v>40</v>
      </c>
      <c r="O4468" t="s">
        <v>78</v>
      </c>
      <c r="P4468" t="s">
        <v>8109</v>
      </c>
      <c r="Q4468" s="8">
        <v>42000</v>
      </c>
      <c r="R4468">
        <v>1</v>
      </c>
      <c r="S4468" s="8">
        <f>Table3[[#This Row],[Harga]]*Table3[[#This Row],[Quantity]]</f>
        <v>42000</v>
      </c>
      <c r="T4468">
        <v>0</v>
      </c>
      <c r="U4468" s="8">
        <f>Table3[[#This Row],[Discount]]*Table3[[#This Row],[Revenue]]</f>
        <v>0</v>
      </c>
      <c r="V4468" s="8">
        <f>Table3[[#This Row],[Revenue]]-Table3[[#This Row],[Total Discount]]</f>
        <v>42000</v>
      </c>
    </row>
    <row r="4469" spans="1:22" x14ac:dyDescent="0.35">
      <c r="A4469">
        <v>4465</v>
      </c>
      <c r="B4469" t="s">
        <v>8706</v>
      </c>
      <c r="C4469" s="5">
        <v>43091</v>
      </c>
      <c r="D4469" s="6">
        <v>2017</v>
      </c>
      <c r="E4469" s="5" t="s">
        <v>66</v>
      </c>
      <c r="F4469" s="7">
        <v>22</v>
      </c>
      <c r="G4469" t="s">
        <v>24</v>
      </c>
      <c r="H4469" t="s">
        <v>131</v>
      </c>
      <c r="I4469" t="s">
        <v>4486</v>
      </c>
      <c r="J4469" t="s">
        <v>27</v>
      </c>
      <c r="K4469" t="s">
        <v>53</v>
      </c>
      <c r="L4469">
        <v>38301</v>
      </c>
      <c r="M4469" t="s">
        <v>608</v>
      </c>
      <c r="N4469" t="s">
        <v>30</v>
      </c>
      <c r="O4469" t="s">
        <v>48</v>
      </c>
      <c r="P4469" t="s">
        <v>609</v>
      </c>
      <c r="Q4469" s="8">
        <v>1039000</v>
      </c>
      <c r="R4469">
        <v>6</v>
      </c>
      <c r="S4469" s="8">
        <f>Table3[[#This Row],[Harga]]*Table3[[#This Row],[Quantity]]</f>
        <v>6234000</v>
      </c>
      <c r="T4469">
        <v>0.4</v>
      </c>
      <c r="U4469" s="8">
        <f>Table3[[#This Row],[Discount]]*Table3[[#This Row],[Revenue]]</f>
        <v>2493600</v>
      </c>
      <c r="V4469" s="8">
        <f>Table3[[#This Row],[Revenue]]-Table3[[#This Row],[Total Discount]]</f>
        <v>3740400</v>
      </c>
    </row>
    <row r="4470" spans="1:22" x14ac:dyDescent="0.35">
      <c r="A4470">
        <v>4466</v>
      </c>
      <c r="B4470" t="s">
        <v>8707</v>
      </c>
      <c r="C4470" s="5">
        <v>41859</v>
      </c>
      <c r="D4470" s="6">
        <v>2014</v>
      </c>
      <c r="E4470" s="5" t="s">
        <v>93</v>
      </c>
      <c r="F4470" s="7">
        <v>8</v>
      </c>
      <c r="G4470" t="s">
        <v>24</v>
      </c>
      <c r="H4470" t="s">
        <v>25</v>
      </c>
      <c r="I4470" t="s">
        <v>1801</v>
      </c>
      <c r="J4470" t="s">
        <v>27</v>
      </c>
      <c r="K4470" t="s">
        <v>369</v>
      </c>
      <c r="L4470">
        <v>32216</v>
      </c>
      <c r="M4470" t="s">
        <v>3081</v>
      </c>
      <c r="N4470" t="s">
        <v>30</v>
      </c>
      <c r="O4470" t="s">
        <v>31</v>
      </c>
      <c r="P4470" t="s">
        <v>3082</v>
      </c>
      <c r="Q4470" s="8">
        <v>146000</v>
      </c>
      <c r="R4470">
        <v>4</v>
      </c>
      <c r="S4470" s="8">
        <f>Table3[[#This Row],[Harga]]*Table3[[#This Row],[Quantity]]</f>
        <v>584000</v>
      </c>
      <c r="T4470">
        <v>0.2</v>
      </c>
      <c r="U4470" s="8">
        <f>Table3[[#This Row],[Discount]]*Table3[[#This Row],[Revenue]]</f>
        <v>116800</v>
      </c>
      <c r="V4470" s="8">
        <f>Table3[[#This Row],[Revenue]]-Table3[[#This Row],[Total Discount]]</f>
        <v>467200</v>
      </c>
    </row>
    <row r="4471" spans="1:22" x14ac:dyDescent="0.35">
      <c r="A4471">
        <v>4467</v>
      </c>
      <c r="B4471" t="s">
        <v>8708</v>
      </c>
      <c r="C4471" s="5">
        <v>41902</v>
      </c>
      <c r="D4471" s="6">
        <v>2014</v>
      </c>
      <c r="E4471" s="5" t="s">
        <v>111</v>
      </c>
      <c r="F4471" s="7">
        <v>20</v>
      </c>
      <c r="G4471" t="s">
        <v>67</v>
      </c>
      <c r="H4471" t="s">
        <v>25</v>
      </c>
      <c r="I4471" t="s">
        <v>2206</v>
      </c>
      <c r="J4471" t="s">
        <v>37</v>
      </c>
      <c r="K4471" t="s">
        <v>113</v>
      </c>
      <c r="L4471">
        <v>92024</v>
      </c>
      <c r="M4471" t="s">
        <v>8709</v>
      </c>
      <c r="N4471" t="s">
        <v>40</v>
      </c>
      <c r="O4471" t="s">
        <v>63</v>
      </c>
      <c r="P4471" t="s">
        <v>8710</v>
      </c>
      <c r="Q4471" s="8">
        <v>9000</v>
      </c>
      <c r="R4471">
        <v>2</v>
      </c>
      <c r="S4471" s="8">
        <f>Table3[[#This Row],[Harga]]*Table3[[#This Row],[Quantity]]</f>
        <v>18000</v>
      </c>
      <c r="T4471">
        <v>0</v>
      </c>
      <c r="U4471" s="8">
        <f>Table3[[#This Row],[Discount]]*Table3[[#This Row],[Revenue]]</f>
        <v>0</v>
      </c>
      <c r="V4471" s="8">
        <f>Table3[[#This Row],[Revenue]]-Table3[[#This Row],[Total Discount]]</f>
        <v>18000</v>
      </c>
    </row>
    <row r="4472" spans="1:22" x14ac:dyDescent="0.35">
      <c r="A4472">
        <v>4468</v>
      </c>
      <c r="B4472" t="s">
        <v>8711</v>
      </c>
      <c r="C4472" s="5">
        <v>43094</v>
      </c>
      <c r="D4472" s="6">
        <v>2017</v>
      </c>
      <c r="E4472" s="5" t="s">
        <v>66</v>
      </c>
      <c r="F4472" s="7">
        <v>25</v>
      </c>
      <c r="G4472" t="s">
        <v>67</v>
      </c>
      <c r="H4472" t="s">
        <v>139</v>
      </c>
      <c r="I4472" t="s">
        <v>1843</v>
      </c>
      <c r="J4472" t="s">
        <v>27</v>
      </c>
      <c r="K4472" t="s">
        <v>151</v>
      </c>
      <c r="L4472">
        <v>33012</v>
      </c>
      <c r="M4472" t="s">
        <v>4245</v>
      </c>
      <c r="N4472" t="s">
        <v>30</v>
      </c>
      <c r="O4472" t="s">
        <v>55</v>
      </c>
      <c r="P4472" t="s">
        <v>4246</v>
      </c>
      <c r="Q4472" s="8">
        <v>27000</v>
      </c>
      <c r="R4472">
        <v>3</v>
      </c>
      <c r="S4472" s="8">
        <f>Table3[[#This Row],[Harga]]*Table3[[#This Row],[Quantity]]</f>
        <v>81000</v>
      </c>
      <c r="T4472">
        <v>0.2</v>
      </c>
      <c r="U4472" s="8">
        <f>Table3[[#This Row],[Discount]]*Table3[[#This Row],[Revenue]]</f>
        <v>16200</v>
      </c>
      <c r="V4472" s="8">
        <f>Table3[[#This Row],[Revenue]]-Table3[[#This Row],[Total Discount]]</f>
        <v>64800</v>
      </c>
    </row>
    <row r="4473" spans="1:22" x14ac:dyDescent="0.35">
      <c r="A4473">
        <v>4469</v>
      </c>
      <c r="B4473" t="s">
        <v>8712</v>
      </c>
      <c r="C4473" s="5">
        <v>43064</v>
      </c>
      <c r="D4473" s="6">
        <v>2017</v>
      </c>
      <c r="E4473" s="5" t="s">
        <v>23</v>
      </c>
      <c r="F4473" s="7">
        <v>25</v>
      </c>
      <c r="G4473" t="s">
        <v>67</v>
      </c>
      <c r="H4473" t="s">
        <v>139</v>
      </c>
      <c r="I4473" t="s">
        <v>959</v>
      </c>
      <c r="J4473" t="s">
        <v>27</v>
      </c>
      <c r="K4473" t="s">
        <v>545</v>
      </c>
      <c r="L4473">
        <v>77070</v>
      </c>
      <c r="M4473" t="s">
        <v>2196</v>
      </c>
      <c r="N4473" t="s">
        <v>135</v>
      </c>
      <c r="O4473" t="s">
        <v>136</v>
      </c>
      <c r="P4473" t="s">
        <v>2197</v>
      </c>
      <c r="Q4473" s="8">
        <v>420000</v>
      </c>
      <c r="R4473">
        <v>5</v>
      </c>
      <c r="S4473" s="8">
        <f>Table3[[#This Row],[Harga]]*Table3[[#This Row],[Quantity]]</f>
        <v>2100000</v>
      </c>
      <c r="T4473">
        <v>0.2</v>
      </c>
      <c r="U4473" s="8">
        <f>Table3[[#This Row],[Discount]]*Table3[[#This Row],[Revenue]]</f>
        <v>420000</v>
      </c>
      <c r="V4473" s="8">
        <f>Table3[[#This Row],[Revenue]]-Table3[[#This Row],[Total Discount]]</f>
        <v>1680000</v>
      </c>
    </row>
    <row r="4474" spans="1:22" x14ac:dyDescent="0.35">
      <c r="A4474">
        <v>4470</v>
      </c>
      <c r="B4474" t="s">
        <v>8713</v>
      </c>
      <c r="C4474" s="5">
        <v>42679</v>
      </c>
      <c r="D4474" s="6">
        <v>2016</v>
      </c>
      <c r="E4474" s="5" t="s">
        <v>23</v>
      </c>
      <c r="F4474" s="7">
        <v>5</v>
      </c>
      <c r="G4474" t="s">
        <v>24</v>
      </c>
      <c r="H4474" t="s">
        <v>25</v>
      </c>
      <c r="I4474" t="s">
        <v>5850</v>
      </c>
      <c r="J4474" t="s">
        <v>27</v>
      </c>
      <c r="K4474" t="s">
        <v>151</v>
      </c>
      <c r="L4474">
        <v>23464</v>
      </c>
      <c r="M4474" t="s">
        <v>3790</v>
      </c>
      <c r="N4474" t="s">
        <v>30</v>
      </c>
      <c r="O4474" t="s">
        <v>55</v>
      </c>
      <c r="P4474" t="s">
        <v>3791</v>
      </c>
      <c r="Q4474" s="8">
        <v>822000</v>
      </c>
      <c r="R4474">
        <v>2</v>
      </c>
      <c r="S4474" s="8">
        <f>Table3[[#This Row],[Harga]]*Table3[[#This Row],[Quantity]]</f>
        <v>1644000</v>
      </c>
      <c r="T4474">
        <v>0</v>
      </c>
      <c r="U4474" s="8">
        <f>Table3[[#This Row],[Discount]]*Table3[[#This Row],[Revenue]]</f>
        <v>0</v>
      </c>
      <c r="V4474" s="8">
        <f>Table3[[#This Row],[Revenue]]-Table3[[#This Row],[Total Discount]]</f>
        <v>1644000</v>
      </c>
    </row>
    <row r="4475" spans="1:22" x14ac:dyDescent="0.35">
      <c r="A4475">
        <v>4471</v>
      </c>
      <c r="B4475" t="s">
        <v>8714</v>
      </c>
      <c r="C4475" s="5">
        <v>43045</v>
      </c>
      <c r="D4475" s="6">
        <v>2017</v>
      </c>
      <c r="E4475" s="5" t="s">
        <v>23</v>
      </c>
      <c r="F4475" s="7">
        <v>6</v>
      </c>
      <c r="G4475" t="s">
        <v>24</v>
      </c>
      <c r="H4475" t="s">
        <v>25</v>
      </c>
      <c r="I4475" t="s">
        <v>4144</v>
      </c>
      <c r="J4475" t="s">
        <v>27</v>
      </c>
      <c r="K4475" t="s">
        <v>133</v>
      </c>
      <c r="L4475">
        <v>77070</v>
      </c>
      <c r="M4475" t="s">
        <v>1730</v>
      </c>
      <c r="N4475" t="s">
        <v>40</v>
      </c>
      <c r="O4475" t="s">
        <v>71</v>
      </c>
      <c r="P4475" t="s">
        <v>1731</v>
      </c>
      <c r="Q4475" s="8">
        <v>7000</v>
      </c>
      <c r="R4475">
        <v>2</v>
      </c>
      <c r="S4475" s="8">
        <f>Table3[[#This Row],[Harga]]*Table3[[#This Row],[Quantity]]</f>
        <v>14000</v>
      </c>
      <c r="T4475">
        <v>0.8</v>
      </c>
      <c r="U4475" s="8">
        <f>Table3[[#This Row],[Discount]]*Table3[[#This Row],[Revenue]]</f>
        <v>11200</v>
      </c>
      <c r="V4475" s="8">
        <f>Table3[[#This Row],[Revenue]]-Table3[[#This Row],[Total Discount]]</f>
        <v>2800</v>
      </c>
    </row>
    <row r="4476" spans="1:22" x14ac:dyDescent="0.35">
      <c r="A4476">
        <v>4472</v>
      </c>
      <c r="B4476" t="s">
        <v>8715</v>
      </c>
      <c r="C4476" s="5">
        <v>42677</v>
      </c>
      <c r="D4476" s="6">
        <v>2016</v>
      </c>
      <c r="E4476" s="5" t="s">
        <v>23</v>
      </c>
      <c r="F4476" s="7">
        <v>3</v>
      </c>
      <c r="G4476" t="s">
        <v>35</v>
      </c>
      <c r="H4476" t="s">
        <v>139</v>
      </c>
      <c r="I4476" t="s">
        <v>4028</v>
      </c>
      <c r="J4476" t="s">
        <v>75</v>
      </c>
      <c r="K4476" t="s">
        <v>545</v>
      </c>
      <c r="L4476">
        <v>19120</v>
      </c>
      <c r="M4476" t="s">
        <v>8534</v>
      </c>
      <c r="N4476" t="s">
        <v>135</v>
      </c>
      <c r="O4476" t="s">
        <v>162</v>
      </c>
      <c r="P4476" t="s">
        <v>8535</v>
      </c>
      <c r="Q4476" s="8">
        <v>450000</v>
      </c>
      <c r="R4476">
        <v>1</v>
      </c>
      <c r="S4476" s="8">
        <f>Table3[[#This Row],[Harga]]*Table3[[#This Row],[Quantity]]</f>
        <v>450000</v>
      </c>
      <c r="T4476">
        <v>0.2</v>
      </c>
      <c r="U4476" s="8">
        <f>Table3[[#This Row],[Discount]]*Table3[[#This Row],[Revenue]]</f>
        <v>90000</v>
      </c>
      <c r="V4476" s="8">
        <f>Table3[[#This Row],[Revenue]]-Table3[[#This Row],[Total Discount]]</f>
        <v>360000</v>
      </c>
    </row>
    <row r="4477" spans="1:22" x14ac:dyDescent="0.35">
      <c r="A4477">
        <v>4473</v>
      </c>
      <c r="B4477" t="s">
        <v>8716</v>
      </c>
      <c r="C4477" s="5">
        <v>42003</v>
      </c>
      <c r="D4477" s="6">
        <v>2014</v>
      </c>
      <c r="E4477" s="5" t="s">
        <v>66</v>
      </c>
      <c r="F4477" s="7">
        <v>30</v>
      </c>
      <c r="G4477" t="s">
        <v>67</v>
      </c>
      <c r="H4477" t="s">
        <v>25</v>
      </c>
      <c r="I4477" t="s">
        <v>5264</v>
      </c>
      <c r="J4477" t="s">
        <v>27</v>
      </c>
      <c r="K4477" t="s">
        <v>283</v>
      </c>
      <c r="L4477">
        <v>38109</v>
      </c>
      <c r="M4477" t="s">
        <v>6258</v>
      </c>
      <c r="N4477" t="s">
        <v>40</v>
      </c>
      <c r="O4477" t="s">
        <v>84</v>
      </c>
      <c r="P4477" t="s">
        <v>6259</v>
      </c>
      <c r="Q4477" s="8">
        <v>245000</v>
      </c>
      <c r="R4477">
        <v>1</v>
      </c>
      <c r="S4477" s="8">
        <f>Table3[[#This Row],[Harga]]*Table3[[#This Row],[Quantity]]</f>
        <v>245000</v>
      </c>
      <c r="T4477">
        <v>0.2</v>
      </c>
      <c r="U4477" s="8">
        <f>Table3[[#This Row],[Discount]]*Table3[[#This Row],[Revenue]]</f>
        <v>49000</v>
      </c>
      <c r="V4477" s="8">
        <f>Table3[[#This Row],[Revenue]]-Table3[[#This Row],[Total Discount]]</f>
        <v>196000</v>
      </c>
    </row>
    <row r="4478" spans="1:22" x14ac:dyDescent="0.35">
      <c r="A4478">
        <v>4474</v>
      </c>
      <c r="B4478" t="s">
        <v>8717</v>
      </c>
      <c r="C4478" s="5">
        <v>43071</v>
      </c>
      <c r="D4478" s="6">
        <v>2017</v>
      </c>
      <c r="E4478" s="5" t="s">
        <v>66</v>
      </c>
      <c r="F4478" s="7">
        <v>2</v>
      </c>
      <c r="G4478" t="s">
        <v>24</v>
      </c>
      <c r="H4478" t="s">
        <v>25</v>
      </c>
      <c r="I4478" t="s">
        <v>155</v>
      </c>
      <c r="J4478" t="s">
        <v>37</v>
      </c>
      <c r="K4478" t="s">
        <v>545</v>
      </c>
      <c r="L4478">
        <v>44107</v>
      </c>
      <c r="M4478" t="s">
        <v>976</v>
      </c>
      <c r="N4478" t="s">
        <v>40</v>
      </c>
      <c r="O4478" t="s">
        <v>96</v>
      </c>
      <c r="P4478" t="s">
        <v>977</v>
      </c>
      <c r="Q4478" s="8">
        <v>3000</v>
      </c>
      <c r="R4478">
        <v>9</v>
      </c>
      <c r="S4478" s="8">
        <f>Table3[[#This Row],[Harga]]*Table3[[#This Row],[Quantity]]</f>
        <v>27000</v>
      </c>
      <c r="T4478">
        <v>0.2</v>
      </c>
      <c r="U4478" s="8">
        <f>Table3[[#This Row],[Discount]]*Table3[[#This Row],[Revenue]]</f>
        <v>5400</v>
      </c>
      <c r="V4478" s="8">
        <f>Table3[[#This Row],[Revenue]]-Table3[[#This Row],[Total Discount]]</f>
        <v>21600</v>
      </c>
    </row>
    <row r="4479" spans="1:22" x14ac:dyDescent="0.35">
      <c r="A4479">
        <v>4475</v>
      </c>
      <c r="B4479" t="s">
        <v>8718</v>
      </c>
      <c r="C4479" s="5">
        <v>42818</v>
      </c>
      <c r="D4479" s="6">
        <v>2017</v>
      </c>
      <c r="E4479" s="5" t="s">
        <v>159</v>
      </c>
      <c r="F4479" s="7">
        <v>24</v>
      </c>
      <c r="G4479" t="s">
        <v>35</v>
      </c>
      <c r="H4479" t="s">
        <v>25</v>
      </c>
      <c r="I4479" t="s">
        <v>3455</v>
      </c>
      <c r="J4479" t="s">
        <v>27</v>
      </c>
      <c r="K4479" t="s">
        <v>274</v>
      </c>
      <c r="L4479">
        <v>10011</v>
      </c>
      <c r="M4479" t="s">
        <v>1502</v>
      </c>
      <c r="N4479" t="s">
        <v>30</v>
      </c>
      <c r="O4479" t="s">
        <v>108</v>
      </c>
      <c r="P4479" t="s">
        <v>1503</v>
      </c>
      <c r="Q4479" s="8">
        <v>302000</v>
      </c>
      <c r="R4479">
        <v>2</v>
      </c>
      <c r="S4479" s="8">
        <f>Table3[[#This Row],[Harga]]*Table3[[#This Row],[Quantity]]</f>
        <v>604000</v>
      </c>
      <c r="T4479">
        <v>0.1</v>
      </c>
      <c r="U4479" s="8">
        <f>Table3[[#This Row],[Discount]]*Table3[[#This Row],[Revenue]]</f>
        <v>60400</v>
      </c>
      <c r="V4479" s="8">
        <f>Table3[[#This Row],[Revenue]]-Table3[[#This Row],[Total Discount]]</f>
        <v>543600</v>
      </c>
    </row>
    <row r="4480" spans="1:22" x14ac:dyDescent="0.35">
      <c r="A4480">
        <v>4476</v>
      </c>
      <c r="B4480" t="s">
        <v>8719</v>
      </c>
      <c r="C4480" s="5">
        <v>41962</v>
      </c>
      <c r="D4480" s="6">
        <v>2014</v>
      </c>
      <c r="E4480" s="5" t="s">
        <v>23</v>
      </c>
      <c r="F4480" s="7">
        <v>19</v>
      </c>
      <c r="G4480" t="s">
        <v>35</v>
      </c>
      <c r="H4480" t="s">
        <v>25</v>
      </c>
      <c r="I4480" t="s">
        <v>403</v>
      </c>
      <c r="J4480" t="s">
        <v>27</v>
      </c>
      <c r="K4480" t="s">
        <v>283</v>
      </c>
      <c r="L4480">
        <v>19120</v>
      </c>
      <c r="M4480" t="s">
        <v>6577</v>
      </c>
      <c r="N4480" t="s">
        <v>135</v>
      </c>
      <c r="O4480" t="s">
        <v>162</v>
      </c>
      <c r="P4480" t="s">
        <v>6578</v>
      </c>
      <c r="Q4480" s="8">
        <v>179000</v>
      </c>
      <c r="R4480">
        <v>1</v>
      </c>
      <c r="S4480" s="8">
        <f>Table3[[#This Row],[Harga]]*Table3[[#This Row],[Quantity]]</f>
        <v>179000</v>
      </c>
      <c r="T4480">
        <v>0.2</v>
      </c>
      <c r="U4480" s="8">
        <f>Table3[[#This Row],[Discount]]*Table3[[#This Row],[Revenue]]</f>
        <v>35800</v>
      </c>
      <c r="V4480" s="8">
        <f>Table3[[#This Row],[Revenue]]-Table3[[#This Row],[Total Discount]]</f>
        <v>143200</v>
      </c>
    </row>
    <row r="4481" spans="1:22" x14ac:dyDescent="0.35">
      <c r="A4481">
        <v>4477</v>
      </c>
      <c r="B4481" t="s">
        <v>8720</v>
      </c>
      <c r="C4481" s="5">
        <v>42850</v>
      </c>
      <c r="D4481" s="6">
        <v>2017</v>
      </c>
      <c r="E4481" s="5" t="s">
        <v>58</v>
      </c>
      <c r="F4481" s="7">
        <v>25</v>
      </c>
      <c r="G4481" t="s">
        <v>24</v>
      </c>
      <c r="H4481" t="s">
        <v>139</v>
      </c>
      <c r="I4481" t="s">
        <v>1019</v>
      </c>
      <c r="J4481" t="s">
        <v>27</v>
      </c>
      <c r="K4481" t="s">
        <v>500</v>
      </c>
      <c r="L4481">
        <v>90008</v>
      </c>
      <c r="M4481" t="s">
        <v>5184</v>
      </c>
      <c r="N4481" t="s">
        <v>30</v>
      </c>
      <c r="O4481" t="s">
        <v>31</v>
      </c>
      <c r="P4481" t="s">
        <v>5185</v>
      </c>
      <c r="Q4481" s="8">
        <v>232000</v>
      </c>
      <c r="R4481">
        <v>7</v>
      </c>
      <c r="S4481" s="8">
        <f>Table3[[#This Row],[Harga]]*Table3[[#This Row],[Quantity]]</f>
        <v>1624000</v>
      </c>
      <c r="T4481">
        <v>0.15</v>
      </c>
      <c r="U4481" s="8">
        <f>Table3[[#This Row],[Discount]]*Table3[[#This Row],[Revenue]]</f>
        <v>243600</v>
      </c>
      <c r="V4481" s="8">
        <f>Table3[[#This Row],[Revenue]]-Table3[[#This Row],[Total Discount]]</f>
        <v>1380400</v>
      </c>
    </row>
    <row r="4482" spans="1:22" x14ac:dyDescent="0.35">
      <c r="A4482">
        <v>4478</v>
      </c>
      <c r="B4482" t="s">
        <v>8721</v>
      </c>
      <c r="C4482" s="5">
        <v>43062</v>
      </c>
      <c r="D4482" s="6">
        <v>2017</v>
      </c>
      <c r="E4482" s="5" t="s">
        <v>23</v>
      </c>
      <c r="F4482" s="7">
        <v>23</v>
      </c>
      <c r="G4482" t="s">
        <v>35</v>
      </c>
      <c r="H4482" t="s">
        <v>139</v>
      </c>
      <c r="I4482" t="s">
        <v>4419</v>
      </c>
      <c r="J4482" t="s">
        <v>37</v>
      </c>
      <c r="K4482" t="s">
        <v>100</v>
      </c>
      <c r="L4482">
        <v>75220</v>
      </c>
      <c r="M4482" t="s">
        <v>3876</v>
      </c>
      <c r="N4482" t="s">
        <v>40</v>
      </c>
      <c r="O4482" t="s">
        <v>63</v>
      </c>
      <c r="P4482" t="s">
        <v>8722</v>
      </c>
      <c r="Q4482" s="8">
        <v>15000</v>
      </c>
      <c r="R4482">
        <v>7</v>
      </c>
      <c r="S4482" s="8">
        <f>Table3[[#This Row],[Harga]]*Table3[[#This Row],[Quantity]]</f>
        <v>105000</v>
      </c>
      <c r="T4482">
        <v>0.2</v>
      </c>
      <c r="U4482" s="8">
        <f>Table3[[#This Row],[Discount]]*Table3[[#This Row],[Revenue]]</f>
        <v>21000</v>
      </c>
      <c r="V4482" s="8">
        <f>Table3[[#This Row],[Revenue]]-Table3[[#This Row],[Total Discount]]</f>
        <v>84000</v>
      </c>
    </row>
    <row r="4483" spans="1:22" x14ac:dyDescent="0.35">
      <c r="A4483">
        <v>4479</v>
      </c>
      <c r="B4483" t="s">
        <v>8723</v>
      </c>
      <c r="C4483" s="5">
        <v>41946</v>
      </c>
      <c r="D4483" s="6">
        <v>2014</v>
      </c>
      <c r="E4483" s="5" t="s">
        <v>23</v>
      </c>
      <c r="F4483" s="7">
        <v>3</v>
      </c>
      <c r="G4483" t="s">
        <v>51</v>
      </c>
      <c r="H4483" t="s">
        <v>25</v>
      </c>
      <c r="I4483" t="s">
        <v>4130</v>
      </c>
      <c r="J4483" t="s">
        <v>37</v>
      </c>
      <c r="K4483" t="s">
        <v>274</v>
      </c>
      <c r="L4483">
        <v>7050</v>
      </c>
      <c r="M4483" t="s">
        <v>1447</v>
      </c>
      <c r="N4483" t="s">
        <v>40</v>
      </c>
      <c r="O4483" t="s">
        <v>71</v>
      </c>
      <c r="P4483" t="s">
        <v>1448</v>
      </c>
      <c r="Q4483" s="8">
        <v>21000</v>
      </c>
      <c r="R4483">
        <v>2</v>
      </c>
      <c r="S4483" s="8">
        <f>Table3[[#This Row],[Harga]]*Table3[[#This Row],[Quantity]]</f>
        <v>42000</v>
      </c>
      <c r="T4483">
        <v>0</v>
      </c>
      <c r="U4483" s="8">
        <f>Table3[[#This Row],[Discount]]*Table3[[#This Row],[Revenue]]</f>
        <v>0</v>
      </c>
      <c r="V4483" s="8">
        <f>Table3[[#This Row],[Revenue]]-Table3[[#This Row],[Total Discount]]</f>
        <v>42000</v>
      </c>
    </row>
    <row r="4484" spans="1:22" x14ac:dyDescent="0.35">
      <c r="A4484">
        <v>4480</v>
      </c>
      <c r="B4484" t="s">
        <v>8724</v>
      </c>
      <c r="C4484" s="5">
        <v>42296</v>
      </c>
      <c r="D4484" s="6">
        <v>2015</v>
      </c>
      <c r="E4484" s="5" t="s">
        <v>44</v>
      </c>
      <c r="F4484" s="7">
        <v>19</v>
      </c>
      <c r="G4484" t="s">
        <v>67</v>
      </c>
      <c r="H4484" t="s">
        <v>59</v>
      </c>
      <c r="I4484" t="s">
        <v>5820</v>
      </c>
      <c r="J4484" t="s">
        <v>27</v>
      </c>
      <c r="K4484" t="s">
        <v>329</v>
      </c>
      <c r="L4484">
        <v>75220</v>
      </c>
      <c r="M4484" t="s">
        <v>1051</v>
      </c>
      <c r="N4484" t="s">
        <v>40</v>
      </c>
      <c r="O4484" t="s">
        <v>71</v>
      </c>
      <c r="P4484" t="s">
        <v>1052</v>
      </c>
      <c r="Q4484" s="8">
        <v>42000</v>
      </c>
      <c r="R4484">
        <v>1</v>
      </c>
      <c r="S4484" s="8">
        <f>Table3[[#This Row],[Harga]]*Table3[[#This Row],[Quantity]]</f>
        <v>42000</v>
      </c>
      <c r="T4484">
        <v>0.8</v>
      </c>
      <c r="U4484" s="8">
        <f>Table3[[#This Row],[Discount]]*Table3[[#This Row],[Revenue]]</f>
        <v>33600</v>
      </c>
      <c r="V4484" s="8">
        <f>Table3[[#This Row],[Revenue]]-Table3[[#This Row],[Total Discount]]</f>
        <v>8400</v>
      </c>
    </row>
    <row r="4485" spans="1:22" x14ac:dyDescent="0.35">
      <c r="A4485">
        <v>4481</v>
      </c>
      <c r="B4485" t="s">
        <v>8725</v>
      </c>
      <c r="C4485" s="5">
        <v>41676</v>
      </c>
      <c r="D4485" s="6">
        <v>2014</v>
      </c>
      <c r="E4485" s="5" t="s">
        <v>344</v>
      </c>
      <c r="F4485" s="7">
        <v>6</v>
      </c>
      <c r="G4485" t="s">
        <v>51</v>
      </c>
      <c r="H4485" t="s">
        <v>139</v>
      </c>
      <c r="I4485" t="s">
        <v>549</v>
      </c>
      <c r="J4485" t="s">
        <v>27</v>
      </c>
      <c r="K4485" t="s">
        <v>283</v>
      </c>
      <c r="L4485">
        <v>60441</v>
      </c>
      <c r="M4485" t="s">
        <v>8726</v>
      </c>
      <c r="N4485" t="s">
        <v>40</v>
      </c>
      <c r="O4485" t="s">
        <v>71</v>
      </c>
      <c r="P4485" t="s">
        <v>8727</v>
      </c>
      <c r="Q4485" s="8">
        <v>9000</v>
      </c>
      <c r="R4485">
        <v>2</v>
      </c>
      <c r="S4485" s="8">
        <f>Table3[[#This Row],[Harga]]*Table3[[#This Row],[Quantity]]</f>
        <v>18000</v>
      </c>
      <c r="T4485">
        <v>0.8</v>
      </c>
      <c r="U4485" s="8">
        <f>Table3[[#This Row],[Discount]]*Table3[[#This Row],[Revenue]]</f>
        <v>14400</v>
      </c>
      <c r="V4485" s="8">
        <f>Table3[[#This Row],[Revenue]]-Table3[[#This Row],[Total Discount]]</f>
        <v>3600</v>
      </c>
    </row>
    <row r="4486" spans="1:22" x14ac:dyDescent="0.35">
      <c r="A4486">
        <v>4482</v>
      </c>
      <c r="B4486" t="s">
        <v>8728</v>
      </c>
      <c r="C4486" s="5">
        <v>42435</v>
      </c>
      <c r="D4486" s="6">
        <v>2016</v>
      </c>
      <c r="E4486" s="5" t="s">
        <v>159</v>
      </c>
      <c r="F4486" s="7">
        <v>6</v>
      </c>
      <c r="G4486" t="s">
        <v>24</v>
      </c>
      <c r="H4486" t="s">
        <v>59</v>
      </c>
      <c r="I4486" t="s">
        <v>291</v>
      </c>
      <c r="J4486" t="s">
        <v>27</v>
      </c>
      <c r="K4486" t="s">
        <v>46</v>
      </c>
      <c r="L4486">
        <v>60623</v>
      </c>
      <c r="M4486" t="s">
        <v>6479</v>
      </c>
      <c r="N4486" t="s">
        <v>40</v>
      </c>
      <c r="O4486" t="s">
        <v>78</v>
      </c>
      <c r="P4486" t="s">
        <v>6480</v>
      </c>
      <c r="Q4486" s="8">
        <v>8000</v>
      </c>
      <c r="R4486">
        <v>3</v>
      </c>
      <c r="S4486" s="8">
        <f>Table3[[#This Row],[Harga]]*Table3[[#This Row],[Quantity]]</f>
        <v>24000</v>
      </c>
      <c r="T4486">
        <v>0.8</v>
      </c>
      <c r="U4486" s="8">
        <f>Table3[[#This Row],[Discount]]*Table3[[#This Row],[Revenue]]</f>
        <v>19200</v>
      </c>
      <c r="V4486" s="8">
        <f>Table3[[#This Row],[Revenue]]-Table3[[#This Row],[Total Discount]]</f>
        <v>4800</v>
      </c>
    </row>
    <row r="4487" spans="1:22" x14ac:dyDescent="0.35">
      <c r="A4487">
        <v>4483</v>
      </c>
      <c r="B4487" t="s">
        <v>8729</v>
      </c>
      <c r="C4487" s="5">
        <v>42341</v>
      </c>
      <c r="D4487" s="6">
        <v>2015</v>
      </c>
      <c r="E4487" s="5" t="s">
        <v>66</v>
      </c>
      <c r="F4487" s="7">
        <v>3</v>
      </c>
      <c r="G4487" t="s">
        <v>35</v>
      </c>
      <c r="H4487" t="s">
        <v>139</v>
      </c>
      <c r="I4487" t="s">
        <v>773</v>
      </c>
      <c r="J4487" t="s">
        <v>27</v>
      </c>
      <c r="K4487" t="s">
        <v>354</v>
      </c>
      <c r="L4487">
        <v>28540</v>
      </c>
      <c r="M4487" t="s">
        <v>1334</v>
      </c>
      <c r="N4487" t="s">
        <v>30</v>
      </c>
      <c r="O4487" t="s">
        <v>55</v>
      </c>
      <c r="P4487" t="s">
        <v>1335</v>
      </c>
      <c r="Q4487" s="8">
        <v>130000</v>
      </c>
      <c r="R4487">
        <v>3</v>
      </c>
      <c r="S4487" s="8">
        <f>Table3[[#This Row],[Harga]]*Table3[[#This Row],[Quantity]]</f>
        <v>390000</v>
      </c>
      <c r="T4487">
        <v>0.2</v>
      </c>
      <c r="U4487" s="8">
        <f>Table3[[#This Row],[Discount]]*Table3[[#This Row],[Revenue]]</f>
        <v>78000</v>
      </c>
      <c r="V4487" s="8">
        <f>Table3[[#This Row],[Revenue]]-Table3[[#This Row],[Total Discount]]</f>
        <v>312000</v>
      </c>
    </row>
    <row r="4488" spans="1:22" x14ac:dyDescent="0.35">
      <c r="A4488">
        <v>4484</v>
      </c>
      <c r="B4488" t="s">
        <v>8730</v>
      </c>
      <c r="C4488" s="5">
        <v>42362</v>
      </c>
      <c r="D4488" s="6">
        <v>2015</v>
      </c>
      <c r="E4488" s="5" t="s">
        <v>66</v>
      </c>
      <c r="F4488" s="7">
        <v>24</v>
      </c>
      <c r="G4488" t="s">
        <v>35</v>
      </c>
      <c r="H4488" t="s">
        <v>25</v>
      </c>
      <c r="I4488" t="s">
        <v>2291</v>
      </c>
      <c r="J4488" t="s">
        <v>37</v>
      </c>
      <c r="K4488" t="s">
        <v>118</v>
      </c>
      <c r="L4488">
        <v>65807</v>
      </c>
      <c r="M4488" t="s">
        <v>8731</v>
      </c>
      <c r="N4488" t="s">
        <v>30</v>
      </c>
      <c r="O4488" t="s">
        <v>55</v>
      </c>
      <c r="P4488" t="s">
        <v>8732</v>
      </c>
      <c r="Q4488" s="8">
        <v>10000</v>
      </c>
      <c r="R4488">
        <v>2</v>
      </c>
      <c r="S4488" s="8">
        <f>Table3[[#This Row],[Harga]]*Table3[[#This Row],[Quantity]]</f>
        <v>20000</v>
      </c>
      <c r="T4488">
        <v>0</v>
      </c>
      <c r="U4488" s="8">
        <f>Table3[[#This Row],[Discount]]*Table3[[#This Row],[Revenue]]</f>
        <v>0</v>
      </c>
      <c r="V4488" s="8">
        <f>Table3[[#This Row],[Revenue]]-Table3[[#This Row],[Total Discount]]</f>
        <v>20000</v>
      </c>
    </row>
    <row r="4489" spans="1:22" x14ac:dyDescent="0.35">
      <c r="A4489">
        <v>4485</v>
      </c>
      <c r="B4489" t="s">
        <v>8733</v>
      </c>
      <c r="C4489" s="5">
        <v>43009</v>
      </c>
      <c r="D4489" s="6">
        <v>2017</v>
      </c>
      <c r="E4489" s="5" t="s">
        <v>44</v>
      </c>
      <c r="F4489" s="7">
        <v>1</v>
      </c>
      <c r="G4489" t="s">
        <v>51</v>
      </c>
      <c r="H4489" t="s">
        <v>139</v>
      </c>
      <c r="I4489" t="s">
        <v>902</v>
      </c>
      <c r="J4489" t="s">
        <v>75</v>
      </c>
      <c r="K4489" t="s">
        <v>253</v>
      </c>
      <c r="L4489">
        <v>94110</v>
      </c>
      <c r="M4489" t="s">
        <v>754</v>
      </c>
      <c r="N4489" t="s">
        <v>135</v>
      </c>
      <c r="O4489" t="s">
        <v>162</v>
      </c>
      <c r="P4489" t="s">
        <v>755</v>
      </c>
      <c r="Q4489" s="8">
        <v>42000</v>
      </c>
      <c r="R4489">
        <v>5</v>
      </c>
      <c r="S4489" s="8">
        <f>Table3[[#This Row],[Harga]]*Table3[[#This Row],[Quantity]]</f>
        <v>210000</v>
      </c>
      <c r="T4489">
        <v>0</v>
      </c>
      <c r="U4489" s="8">
        <f>Table3[[#This Row],[Discount]]*Table3[[#This Row],[Revenue]]</f>
        <v>0</v>
      </c>
      <c r="V4489" s="8">
        <f>Table3[[#This Row],[Revenue]]-Table3[[#This Row],[Total Discount]]</f>
        <v>210000</v>
      </c>
    </row>
    <row r="4490" spans="1:22" x14ac:dyDescent="0.35">
      <c r="A4490">
        <v>4486</v>
      </c>
      <c r="B4490" t="s">
        <v>8734</v>
      </c>
      <c r="C4490" s="5">
        <v>43024</v>
      </c>
      <c r="D4490" s="6">
        <v>2017</v>
      </c>
      <c r="E4490" s="5" t="s">
        <v>44</v>
      </c>
      <c r="F4490" s="7">
        <v>16</v>
      </c>
      <c r="G4490" t="s">
        <v>51</v>
      </c>
      <c r="H4490" t="s">
        <v>139</v>
      </c>
      <c r="I4490" t="s">
        <v>7208</v>
      </c>
      <c r="J4490" t="s">
        <v>37</v>
      </c>
      <c r="K4490" t="s">
        <v>46</v>
      </c>
      <c r="L4490">
        <v>38401</v>
      </c>
      <c r="M4490" t="s">
        <v>296</v>
      </c>
      <c r="N4490" t="s">
        <v>135</v>
      </c>
      <c r="O4490" t="s">
        <v>162</v>
      </c>
      <c r="P4490" t="s">
        <v>297</v>
      </c>
      <c r="Q4490" s="8">
        <v>75000</v>
      </c>
      <c r="R4490">
        <v>2</v>
      </c>
      <c r="S4490" s="8">
        <f>Table3[[#This Row],[Harga]]*Table3[[#This Row],[Quantity]]</f>
        <v>150000</v>
      </c>
      <c r="T4490">
        <v>0.2</v>
      </c>
      <c r="U4490" s="8">
        <f>Table3[[#This Row],[Discount]]*Table3[[#This Row],[Revenue]]</f>
        <v>30000</v>
      </c>
      <c r="V4490" s="8">
        <f>Table3[[#This Row],[Revenue]]-Table3[[#This Row],[Total Discount]]</f>
        <v>120000</v>
      </c>
    </row>
    <row r="4491" spans="1:22" x14ac:dyDescent="0.35">
      <c r="A4491">
        <v>4487</v>
      </c>
      <c r="B4491" t="s">
        <v>8735</v>
      </c>
      <c r="C4491" s="5">
        <v>41866</v>
      </c>
      <c r="D4491" s="6">
        <v>2014</v>
      </c>
      <c r="E4491" s="5" t="s">
        <v>93</v>
      </c>
      <c r="F4491" s="7">
        <v>15</v>
      </c>
      <c r="G4491" t="s">
        <v>51</v>
      </c>
      <c r="H4491" t="s">
        <v>25</v>
      </c>
      <c r="I4491" t="s">
        <v>1961</v>
      </c>
      <c r="J4491" t="s">
        <v>27</v>
      </c>
      <c r="K4491" t="s">
        <v>89</v>
      </c>
      <c r="L4491">
        <v>33021</v>
      </c>
      <c r="M4491" t="s">
        <v>8736</v>
      </c>
      <c r="N4491" t="s">
        <v>40</v>
      </c>
      <c r="O4491" t="s">
        <v>63</v>
      </c>
      <c r="P4491" t="s">
        <v>8737</v>
      </c>
      <c r="Q4491" s="8">
        <v>92000</v>
      </c>
      <c r="R4491">
        <v>5</v>
      </c>
      <c r="S4491" s="8">
        <f>Table3[[#This Row],[Harga]]*Table3[[#This Row],[Quantity]]</f>
        <v>460000</v>
      </c>
      <c r="T4491">
        <v>0.2</v>
      </c>
      <c r="U4491" s="8">
        <f>Table3[[#This Row],[Discount]]*Table3[[#This Row],[Revenue]]</f>
        <v>92000</v>
      </c>
      <c r="V4491" s="8">
        <f>Table3[[#This Row],[Revenue]]-Table3[[#This Row],[Total Discount]]</f>
        <v>368000</v>
      </c>
    </row>
    <row r="4492" spans="1:22" x14ac:dyDescent="0.35">
      <c r="A4492">
        <v>4488</v>
      </c>
      <c r="B4492" t="s">
        <v>8738</v>
      </c>
      <c r="C4492" s="5">
        <v>43050</v>
      </c>
      <c r="D4492" s="6">
        <v>2017</v>
      </c>
      <c r="E4492" s="5" t="s">
        <v>23</v>
      </c>
      <c r="F4492" s="7">
        <v>11</v>
      </c>
      <c r="G4492" t="s">
        <v>51</v>
      </c>
      <c r="H4492" t="s">
        <v>105</v>
      </c>
      <c r="I4492" t="s">
        <v>1495</v>
      </c>
      <c r="J4492" t="s">
        <v>27</v>
      </c>
      <c r="K4492" t="s">
        <v>28</v>
      </c>
      <c r="L4492">
        <v>75081</v>
      </c>
      <c r="M4492" t="s">
        <v>3971</v>
      </c>
      <c r="N4492" t="s">
        <v>135</v>
      </c>
      <c r="O4492" t="s">
        <v>136</v>
      </c>
      <c r="P4492" t="s">
        <v>8739</v>
      </c>
      <c r="Q4492" s="8">
        <v>303000</v>
      </c>
      <c r="R4492">
        <v>2</v>
      </c>
      <c r="S4492" s="8">
        <f>Table3[[#This Row],[Harga]]*Table3[[#This Row],[Quantity]]</f>
        <v>606000</v>
      </c>
      <c r="T4492">
        <v>0.2</v>
      </c>
      <c r="U4492" s="8">
        <f>Table3[[#This Row],[Discount]]*Table3[[#This Row],[Revenue]]</f>
        <v>121200</v>
      </c>
      <c r="V4492" s="8">
        <f>Table3[[#This Row],[Revenue]]-Table3[[#This Row],[Total Discount]]</f>
        <v>484800</v>
      </c>
    </row>
    <row r="4493" spans="1:22" x14ac:dyDescent="0.35">
      <c r="A4493">
        <v>4489</v>
      </c>
      <c r="B4493" t="s">
        <v>8740</v>
      </c>
      <c r="C4493" s="5">
        <v>42814</v>
      </c>
      <c r="D4493" s="6">
        <v>2017</v>
      </c>
      <c r="E4493" s="5" t="s">
        <v>159</v>
      </c>
      <c r="F4493" s="7">
        <v>20</v>
      </c>
      <c r="G4493" t="s">
        <v>51</v>
      </c>
      <c r="H4493" t="s">
        <v>25</v>
      </c>
      <c r="I4493" t="s">
        <v>4177</v>
      </c>
      <c r="J4493" t="s">
        <v>27</v>
      </c>
      <c r="K4493" t="s">
        <v>53</v>
      </c>
      <c r="L4493">
        <v>77041</v>
      </c>
      <c r="M4493" t="s">
        <v>611</v>
      </c>
      <c r="N4493" t="s">
        <v>40</v>
      </c>
      <c r="O4493" t="s">
        <v>63</v>
      </c>
      <c r="P4493" t="s">
        <v>129</v>
      </c>
      <c r="Q4493" s="8">
        <v>142000</v>
      </c>
      <c r="R4493">
        <v>2</v>
      </c>
      <c r="S4493" s="8">
        <f>Table3[[#This Row],[Harga]]*Table3[[#This Row],[Quantity]]</f>
        <v>284000</v>
      </c>
      <c r="T4493">
        <v>0.2</v>
      </c>
      <c r="U4493" s="8">
        <f>Table3[[#This Row],[Discount]]*Table3[[#This Row],[Revenue]]</f>
        <v>56800</v>
      </c>
      <c r="V4493" s="8">
        <f>Table3[[#This Row],[Revenue]]-Table3[[#This Row],[Total Discount]]</f>
        <v>227200</v>
      </c>
    </row>
    <row r="4494" spans="1:22" x14ac:dyDescent="0.35">
      <c r="A4494">
        <v>4490</v>
      </c>
      <c r="B4494" t="s">
        <v>8741</v>
      </c>
      <c r="C4494" s="5">
        <v>42868</v>
      </c>
      <c r="D4494" s="6">
        <v>2017</v>
      </c>
      <c r="E4494" s="5" t="s">
        <v>87</v>
      </c>
      <c r="F4494" s="7">
        <v>13</v>
      </c>
      <c r="G4494" t="s">
        <v>67</v>
      </c>
      <c r="H4494" t="s">
        <v>25</v>
      </c>
      <c r="I4494" t="s">
        <v>2107</v>
      </c>
      <c r="J4494" t="s">
        <v>75</v>
      </c>
      <c r="K4494" t="s">
        <v>253</v>
      </c>
      <c r="L4494">
        <v>19140</v>
      </c>
      <c r="M4494" t="s">
        <v>1186</v>
      </c>
      <c r="N4494" t="s">
        <v>30</v>
      </c>
      <c r="O4494" t="s">
        <v>108</v>
      </c>
      <c r="P4494" t="s">
        <v>1187</v>
      </c>
      <c r="Q4494" s="8">
        <v>393000</v>
      </c>
      <c r="R4494">
        <v>5</v>
      </c>
      <c r="S4494" s="8">
        <f>Table3[[#This Row],[Harga]]*Table3[[#This Row],[Quantity]]</f>
        <v>1965000</v>
      </c>
      <c r="T4494">
        <v>0.3</v>
      </c>
      <c r="U4494" s="8">
        <f>Table3[[#This Row],[Discount]]*Table3[[#This Row],[Revenue]]</f>
        <v>589500</v>
      </c>
      <c r="V4494" s="8">
        <f>Table3[[#This Row],[Revenue]]-Table3[[#This Row],[Total Discount]]</f>
        <v>1375500</v>
      </c>
    </row>
    <row r="4495" spans="1:22" x14ac:dyDescent="0.35">
      <c r="A4495">
        <v>4491</v>
      </c>
      <c r="B4495" t="s">
        <v>8742</v>
      </c>
      <c r="C4495" s="5">
        <v>41812</v>
      </c>
      <c r="D4495" s="6">
        <v>2014</v>
      </c>
      <c r="E4495" s="5" t="s">
        <v>34</v>
      </c>
      <c r="F4495" s="7">
        <v>22</v>
      </c>
      <c r="G4495" t="s">
        <v>35</v>
      </c>
      <c r="H4495" t="s">
        <v>25</v>
      </c>
      <c r="I4495" t="s">
        <v>2685</v>
      </c>
      <c r="J4495" t="s">
        <v>27</v>
      </c>
      <c r="K4495" t="s">
        <v>213</v>
      </c>
      <c r="L4495">
        <v>85023</v>
      </c>
      <c r="M4495" t="s">
        <v>3579</v>
      </c>
      <c r="N4495" t="s">
        <v>40</v>
      </c>
      <c r="O4495" t="s">
        <v>71</v>
      </c>
      <c r="P4495" t="s">
        <v>3580</v>
      </c>
      <c r="Q4495" s="8">
        <v>14000</v>
      </c>
      <c r="R4495">
        <v>3</v>
      </c>
      <c r="S4495" s="8">
        <f>Table3[[#This Row],[Harga]]*Table3[[#This Row],[Quantity]]</f>
        <v>42000</v>
      </c>
      <c r="T4495">
        <v>0.7</v>
      </c>
      <c r="U4495" s="8">
        <f>Table3[[#This Row],[Discount]]*Table3[[#This Row],[Revenue]]</f>
        <v>29399.999999999996</v>
      </c>
      <c r="V4495" s="8">
        <f>Table3[[#This Row],[Revenue]]-Table3[[#This Row],[Total Discount]]</f>
        <v>12600.000000000004</v>
      </c>
    </row>
    <row r="4496" spans="1:22" x14ac:dyDescent="0.35">
      <c r="A4496">
        <v>4492</v>
      </c>
      <c r="B4496" t="s">
        <v>8743</v>
      </c>
      <c r="C4496" s="5">
        <v>41975</v>
      </c>
      <c r="D4496" s="6">
        <v>2014</v>
      </c>
      <c r="E4496" s="5" t="s">
        <v>66</v>
      </c>
      <c r="F4496" s="7">
        <v>2</v>
      </c>
      <c r="G4496" t="s">
        <v>51</v>
      </c>
      <c r="H4496" t="s">
        <v>25</v>
      </c>
      <c r="I4496" t="s">
        <v>3530</v>
      </c>
      <c r="J4496" t="s">
        <v>37</v>
      </c>
      <c r="K4496" t="s">
        <v>100</v>
      </c>
      <c r="L4496">
        <v>30328</v>
      </c>
      <c r="M4496" t="s">
        <v>5271</v>
      </c>
      <c r="N4496" t="s">
        <v>135</v>
      </c>
      <c r="O4496" t="s">
        <v>162</v>
      </c>
      <c r="P4496" t="s">
        <v>5272</v>
      </c>
      <c r="Q4496" s="8">
        <v>20000</v>
      </c>
      <c r="R4496">
        <v>1</v>
      </c>
      <c r="S4496" s="8">
        <f>Table3[[#This Row],[Harga]]*Table3[[#This Row],[Quantity]]</f>
        <v>20000</v>
      </c>
      <c r="T4496">
        <v>0</v>
      </c>
      <c r="U4496" s="8">
        <f>Table3[[#This Row],[Discount]]*Table3[[#This Row],[Revenue]]</f>
        <v>0</v>
      </c>
      <c r="V4496" s="8">
        <f>Table3[[#This Row],[Revenue]]-Table3[[#This Row],[Total Discount]]</f>
        <v>20000</v>
      </c>
    </row>
    <row r="4497" spans="1:22" x14ac:dyDescent="0.35">
      <c r="A4497">
        <v>4493</v>
      </c>
      <c r="B4497" t="s">
        <v>8744</v>
      </c>
      <c r="C4497" s="5">
        <v>42099</v>
      </c>
      <c r="D4497" s="6">
        <v>2015</v>
      </c>
      <c r="E4497" s="5" t="s">
        <v>58</v>
      </c>
      <c r="F4497" s="7">
        <v>5</v>
      </c>
      <c r="G4497" t="s">
        <v>24</v>
      </c>
      <c r="H4497" t="s">
        <v>25</v>
      </c>
      <c r="I4497" t="s">
        <v>1095</v>
      </c>
      <c r="J4497" t="s">
        <v>27</v>
      </c>
      <c r="K4497" t="s">
        <v>651</v>
      </c>
      <c r="L4497">
        <v>99207</v>
      </c>
      <c r="M4497" t="s">
        <v>3141</v>
      </c>
      <c r="N4497" t="s">
        <v>135</v>
      </c>
      <c r="O4497" t="s">
        <v>162</v>
      </c>
      <c r="P4497" t="s">
        <v>3142</v>
      </c>
      <c r="Q4497" s="8">
        <v>200000</v>
      </c>
      <c r="R4497">
        <v>6</v>
      </c>
      <c r="S4497" s="8">
        <f>Table3[[#This Row],[Harga]]*Table3[[#This Row],[Quantity]]</f>
        <v>1200000</v>
      </c>
      <c r="T4497">
        <v>0</v>
      </c>
      <c r="U4497" s="8">
        <f>Table3[[#This Row],[Discount]]*Table3[[#This Row],[Revenue]]</f>
        <v>0</v>
      </c>
      <c r="V4497" s="8">
        <f>Table3[[#This Row],[Revenue]]-Table3[[#This Row],[Total Discount]]</f>
        <v>1200000</v>
      </c>
    </row>
    <row r="4498" spans="1:22" x14ac:dyDescent="0.35">
      <c r="A4498">
        <v>4494</v>
      </c>
      <c r="B4498" t="s">
        <v>8745</v>
      </c>
      <c r="C4498" s="5">
        <v>43057</v>
      </c>
      <c r="D4498" s="6">
        <v>2017</v>
      </c>
      <c r="E4498" s="5" t="s">
        <v>23</v>
      </c>
      <c r="F4498" s="7">
        <v>18</v>
      </c>
      <c r="G4498" t="s">
        <v>51</v>
      </c>
      <c r="H4498" t="s">
        <v>25</v>
      </c>
      <c r="I4498" t="s">
        <v>1145</v>
      </c>
      <c r="J4498" t="s">
        <v>37</v>
      </c>
      <c r="K4498" t="s">
        <v>324</v>
      </c>
      <c r="L4498">
        <v>53209</v>
      </c>
      <c r="M4498" t="s">
        <v>1593</v>
      </c>
      <c r="N4498" t="s">
        <v>40</v>
      </c>
      <c r="O4498" t="s">
        <v>84</v>
      </c>
      <c r="P4498" t="s">
        <v>1594</v>
      </c>
      <c r="Q4498" s="8">
        <v>31000</v>
      </c>
      <c r="R4498">
        <v>6</v>
      </c>
      <c r="S4498" s="8">
        <f>Table3[[#This Row],[Harga]]*Table3[[#This Row],[Quantity]]</f>
        <v>186000</v>
      </c>
      <c r="T4498">
        <v>0</v>
      </c>
      <c r="U4498" s="8">
        <f>Table3[[#This Row],[Discount]]*Table3[[#This Row],[Revenue]]</f>
        <v>0</v>
      </c>
      <c r="V4498" s="8">
        <f>Table3[[#This Row],[Revenue]]-Table3[[#This Row],[Total Discount]]</f>
        <v>186000</v>
      </c>
    </row>
    <row r="4499" spans="1:22" x14ac:dyDescent="0.35">
      <c r="A4499">
        <v>4495</v>
      </c>
      <c r="B4499" t="s">
        <v>8746</v>
      </c>
      <c r="C4499" s="5">
        <v>42928</v>
      </c>
      <c r="D4499" s="6">
        <v>2017</v>
      </c>
      <c r="E4499" s="5" t="s">
        <v>104</v>
      </c>
      <c r="F4499" s="7">
        <v>12</v>
      </c>
      <c r="G4499" t="s">
        <v>24</v>
      </c>
      <c r="H4499" t="s">
        <v>25</v>
      </c>
      <c r="I4499" t="s">
        <v>5820</v>
      </c>
      <c r="J4499" t="s">
        <v>27</v>
      </c>
      <c r="K4499" t="s">
        <v>38</v>
      </c>
      <c r="L4499">
        <v>45014</v>
      </c>
      <c r="M4499" t="s">
        <v>4174</v>
      </c>
      <c r="N4499" t="s">
        <v>40</v>
      </c>
      <c r="O4499" t="s">
        <v>63</v>
      </c>
      <c r="P4499" t="s">
        <v>4175</v>
      </c>
      <c r="Q4499" s="8">
        <v>24000</v>
      </c>
      <c r="R4499">
        <v>1</v>
      </c>
      <c r="S4499" s="8">
        <f>Table3[[#This Row],[Harga]]*Table3[[#This Row],[Quantity]]</f>
        <v>24000</v>
      </c>
      <c r="T4499">
        <v>0.2</v>
      </c>
      <c r="U4499" s="8">
        <f>Table3[[#This Row],[Discount]]*Table3[[#This Row],[Revenue]]</f>
        <v>4800</v>
      </c>
      <c r="V4499" s="8">
        <f>Table3[[#This Row],[Revenue]]-Table3[[#This Row],[Total Discount]]</f>
        <v>19200</v>
      </c>
    </row>
    <row r="4500" spans="1:22" x14ac:dyDescent="0.35">
      <c r="A4500">
        <v>4496</v>
      </c>
      <c r="B4500" t="s">
        <v>8747</v>
      </c>
      <c r="C4500" s="5">
        <v>42874</v>
      </c>
      <c r="D4500" s="6">
        <v>2017</v>
      </c>
      <c r="E4500" s="5" t="s">
        <v>87</v>
      </c>
      <c r="F4500" s="7">
        <v>19</v>
      </c>
      <c r="G4500" t="s">
        <v>51</v>
      </c>
      <c r="H4500" t="s">
        <v>25</v>
      </c>
      <c r="I4500" t="s">
        <v>2920</v>
      </c>
      <c r="J4500" t="s">
        <v>37</v>
      </c>
      <c r="K4500" t="s">
        <v>248</v>
      </c>
      <c r="L4500">
        <v>35810</v>
      </c>
      <c r="M4500" t="s">
        <v>8748</v>
      </c>
      <c r="N4500" t="s">
        <v>40</v>
      </c>
      <c r="O4500" t="s">
        <v>71</v>
      </c>
      <c r="P4500" t="s">
        <v>8749</v>
      </c>
      <c r="Q4500" s="8">
        <v>27000</v>
      </c>
      <c r="R4500">
        <v>4</v>
      </c>
      <c r="S4500" s="8">
        <f>Table3[[#This Row],[Harga]]*Table3[[#This Row],[Quantity]]</f>
        <v>108000</v>
      </c>
      <c r="T4500">
        <v>0</v>
      </c>
      <c r="U4500" s="8">
        <f>Table3[[#This Row],[Discount]]*Table3[[#This Row],[Revenue]]</f>
        <v>0</v>
      </c>
      <c r="V4500" s="8">
        <f>Table3[[#This Row],[Revenue]]-Table3[[#This Row],[Total Discount]]</f>
        <v>108000</v>
      </c>
    </row>
    <row r="4501" spans="1:22" x14ac:dyDescent="0.35">
      <c r="A4501">
        <v>4497</v>
      </c>
      <c r="B4501" t="s">
        <v>8750</v>
      </c>
      <c r="C4501" s="5">
        <v>42358</v>
      </c>
      <c r="D4501" s="6">
        <v>2015</v>
      </c>
      <c r="E4501" s="5" t="s">
        <v>66</v>
      </c>
      <c r="F4501" s="7">
        <v>20</v>
      </c>
      <c r="G4501" t="s">
        <v>35</v>
      </c>
      <c r="H4501" t="s">
        <v>59</v>
      </c>
      <c r="I4501" t="s">
        <v>2813</v>
      </c>
      <c r="J4501" t="s">
        <v>75</v>
      </c>
      <c r="K4501" t="s">
        <v>329</v>
      </c>
      <c r="L4501">
        <v>77036</v>
      </c>
      <c r="M4501" t="s">
        <v>3594</v>
      </c>
      <c r="N4501" t="s">
        <v>135</v>
      </c>
      <c r="O4501" t="s">
        <v>162</v>
      </c>
      <c r="P4501" t="s">
        <v>3595</v>
      </c>
      <c r="Q4501" s="8">
        <v>252000</v>
      </c>
      <c r="R4501">
        <v>2</v>
      </c>
      <c r="S4501" s="8">
        <f>Table3[[#This Row],[Harga]]*Table3[[#This Row],[Quantity]]</f>
        <v>504000</v>
      </c>
      <c r="T4501">
        <v>0.2</v>
      </c>
      <c r="U4501" s="8">
        <f>Table3[[#This Row],[Discount]]*Table3[[#This Row],[Revenue]]</f>
        <v>100800</v>
      </c>
      <c r="V4501" s="8">
        <f>Table3[[#This Row],[Revenue]]-Table3[[#This Row],[Total Discount]]</f>
        <v>403200</v>
      </c>
    </row>
    <row r="4502" spans="1:22" x14ac:dyDescent="0.35">
      <c r="A4502">
        <v>4498</v>
      </c>
      <c r="B4502" t="s">
        <v>8751</v>
      </c>
      <c r="C4502" s="5">
        <v>42421</v>
      </c>
      <c r="D4502" s="6">
        <v>2016</v>
      </c>
      <c r="E4502" s="5" t="s">
        <v>344</v>
      </c>
      <c r="F4502" s="7">
        <v>21</v>
      </c>
      <c r="G4502" t="s">
        <v>51</v>
      </c>
      <c r="H4502" t="s">
        <v>25</v>
      </c>
      <c r="I4502" t="s">
        <v>523</v>
      </c>
      <c r="J4502" t="s">
        <v>37</v>
      </c>
      <c r="K4502" t="s">
        <v>236</v>
      </c>
      <c r="L4502">
        <v>10011</v>
      </c>
      <c r="M4502" t="s">
        <v>2898</v>
      </c>
      <c r="N4502" t="s">
        <v>30</v>
      </c>
      <c r="O4502" t="s">
        <v>55</v>
      </c>
      <c r="P4502" t="s">
        <v>2899</v>
      </c>
      <c r="Q4502" s="8">
        <v>78000</v>
      </c>
      <c r="R4502">
        <v>7</v>
      </c>
      <c r="S4502" s="8">
        <f>Table3[[#This Row],[Harga]]*Table3[[#This Row],[Quantity]]</f>
        <v>546000</v>
      </c>
      <c r="T4502">
        <v>0</v>
      </c>
      <c r="U4502" s="8">
        <f>Table3[[#This Row],[Discount]]*Table3[[#This Row],[Revenue]]</f>
        <v>0</v>
      </c>
      <c r="V4502" s="8">
        <f>Table3[[#This Row],[Revenue]]-Table3[[#This Row],[Total Discount]]</f>
        <v>546000</v>
      </c>
    </row>
    <row r="4503" spans="1:22" x14ac:dyDescent="0.35">
      <c r="A4503">
        <v>4499</v>
      </c>
      <c r="B4503" t="s">
        <v>8752</v>
      </c>
      <c r="C4503" s="5">
        <v>42812</v>
      </c>
      <c r="D4503" s="6">
        <v>2017</v>
      </c>
      <c r="E4503" s="5" t="s">
        <v>159</v>
      </c>
      <c r="F4503" s="7">
        <v>18</v>
      </c>
      <c r="G4503" t="s">
        <v>51</v>
      </c>
      <c r="H4503" t="s">
        <v>139</v>
      </c>
      <c r="I4503" t="s">
        <v>6710</v>
      </c>
      <c r="J4503" t="s">
        <v>37</v>
      </c>
      <c r="K4503" t="s">
        <v>324</v>
      </c>
      <c r="L4503">
        <v>90008</v>
      </c>
      <c r="M4503" t="s">
        <v>5229</v>
      </c>
      <c r="N4503" t="s">
        <v>40</v>
      </c>
      <c r="O4503" t="s">
        <v>96</v>
      </c>
      <c r="P4503" t="s">
        <v>2650</v>
      </c>
      <c r="Q4503" s="8">
        <v>21000</v>
      </c>
      <c r="R4503">
        <v>5</v>
      </c>
      <c r="S4503" s="8">
        <f>Table3[[#This Row],[Harga]]*Table3[[#This Row],[Quantity]]</f>
        <v>105000</v>
      </c>
      <c r="T4503">
        <v>0</v>
      </c>
      <c r="U4503" s="8">
        <f>Table3[[#This Row],[Discount]]*Table3[[#This Row],[Revenue]]</f>
        <v>0</v>
      </c>
      <c r="V4503" s="8">
        <f>Table3[[#This Row],[Revenue]]-Table3[[#This Row],[Total Discount]]</f>
        <v>105000</v>
      </c>
    </row>
    <row r="4504" spans="1:22" x14ac:dyDescent="0.35">
      <c r="A4504">
        <v>4500</v>
      </c>
      <c r="B4504" t="s">
        <v>8753</v>
      </c>
      <c r="C4504" s="5">
        <v>42721</v>
      </c>
      <c r="D4504" s="6">
        <v>2016</v>
      </c>
      <c r="E4504" s="5" t="s">
        <v>66</v>
      </c>
      <c r="F4504" s="7">
        <v>17</v>
      </c>
      <c r="G4504" t="s">
        <v>35</v>
      </c>
      <c r="H4504" t="s">
        <v>25</v>
      </c>
      <c r="I4504" t="s">
        <v>1853</v>
      </c>
      <c r="J4504" t="s">
        <v>37</v>
      </c>
      <c r="K4504" t="s">
        <v>324</v>
      </c>
      <c r="L4504">
        <v>88220</v>
      </c>
      <c r="M4504" t="s">
        <v>6252</v>
      </c>
      <c r="N4504" t="s">
        <v>40</v>
      </c>
      <c r="O4504" t="s">
        <v>71</v>
      </c>
      <c r="P4504" t="s">
        <v>6253</v>
      </c>
      <c r="Q4504" s="8">
        <v>27000</v>
      </c>
      <c r="R4504">
        <v>2</v>
      </c>
      <c r="S4504" s="8">
        <f>Table3[[#This Row],[Harga]]*Table3[[#This Row],[Quantity]]</f>
        <v>54000</v>
      </c>
      <c r="T4504">
        <v>0.2</v>
      </c>
      <c r="U4504" s="8">
        <f>Table3[[#This Row],[Discount]]*Table3[[#This Row],[Revenue]]</f>
        <v>10800</v>
      </c>
      <c r="V4504" s="8">
        <f>Table3[[#This Row],[Revenue]]-Table3[[#This Row],[Total Discount]]</f>
        <v>43200</v>
      </c>
    </row>
    <row r="4505" spans="1:22" x14ac:dyDescent="0.35">
      <c r="A4505">
        <v>4501</v>
      </c>
      <c r="B4505" t="s">
        <v>8754</v>
      </c>
      <c r="C4505" s="5">
        <v>42455</v>
      </c>
      <c r="D4505" s="6">
        <v>2016</v>
      </c>
      <c r="E4505" s="5" t="s">
        <v>159</v>
      </c>
      <c r="F4505" s="7">
        <v>26</v>
      </c>
      <c r="G4505" t="s">
        <v>67</v>
      </c>
      <c r="H4505" t="s">
        <v>139</v>
      </c>
      <c r="I4505" t="s">
        <v>3455</v>
      </c>
      <c r="J4505" t="s">
        <v>27</v>
      </c>
      <c r="K4505" t="s">
        <v>420</v>
      </c>
      <c r="L4505">
        <v>83201</v>
      </c>
      <c r="M4505" t="s">
        <v>2468</v>
      </c>
      <c r="N4505" t="s">
        <v>40</v>
      </c>
      <c r="O4505" t="s">
        <v>63</v>
      </c>
      <c r="P4505" t="s">
        <v>2469</v>
      </c>
      <c r="Q4505" s="8">
        <v>6000</v>
      </c>
      <c r="R4505">
        <v>3</v>
      </c>
      <c r="S4505" s="8">
        <f>Table3[[#This Row],[Harga]]*Table3[[#This Row],[Quantity]]</f>
        <v>18000</v>
      </c>
      <c r="T4505">
        <v>0</v>
      </c>
      <c r="U4505" s="8">
        <f>Table3[[#This Row],[Discount]]*Table3[[#This Row],[Revenue]]</f>
        <v>0</v>
      </c>
      <c r="V4505" s="8">
        <f>Table3[[#This Row],[Revenue]]-Table3[[#This Row],[Total Discount]]</f>
        <v>18000</v>
      </c>
    </row>
    <row r="4506" spans="1:22" x14ac:dyDescent="0.35">
      <c r="A4506">
        <v>4502</v>
      </c>
      <c r="B4506" t="s">
        <v>8755</v>
      </c>
      <c r="C4506" s="5">
        <v>41989</v>
      </c>
      <c r="D4506" s="6">
        <v>2014</v>
      </c>
      <c r="E4506" s="5" t="s">
        <v>66</v>
      </c>
      <c r="F4506" s="7">
        <v>16</v>
      </c>
      <c r="G4506" t="s">
        <v>67</v>
      </c>
      <c r="H4506" t="s">
        <v>25</v>
      </c>
      <c r="I4506" t="s">
        <v>491</v>
      </c>
      <c r="J4506" t="s">
        <v>27</v>
      </c>
      <c r="K4506" t="s">
        <v>329</v>
      </c>
      <c r="L4506">
        <v>22153</v>
      </c>
      <c r="M4506" t="s">
        <v>4564</v>
      </c>
      <c r="N4506" t="s">
        <v>135</v>
      </c>
      <c r="O4506" t="s">
        <v>162</v>
      </c>
      <c r="P4506" t="s">
        <v>4565</v>
      </c>
      <c r="Q4506" s="8">
        <v>100000</v>
      </c>
      <c r="R4506">
        <v>2</v>
      </c>
      <c r="S4506" s="8">
        <f>Table3[[#This Row],[Harga]]*Table3[[#This Row],[Quantity]]</f>
        <v>200000</v>
      </c>
      <c r="T4506">
        <v>0</v>
      </c>
      <c r="U4506" s="8">
        <f>Table3[[#This Row],[Discount]]*Table3[[#This Row],[Revenue]]</f>
        <v>0</v>
      </c>
      <c r="V4506" s="8">
        <f>Table3[[#This Row],[Revenue]]-Table3[[#This Row],[Total Discount]]</f>
        <v>200000</v>
      </c>
    </row>
    <row r="4507" spans="1:22" x14ac:dyDescent="0.35">
      <c r="A4507">
        <v>4503</v>
      </c>
      <c r="B4507" t="s">
        <v>8756</v>
      </c>
      <c r="C4507" s="5">
        <v>42323</v>
      </c>
      <c r="D4507" s="6">
        <v>2015</v>
      </c>
      <c r="E4507" s="5" t="s">
        <v>23</v>
      </c>
      <c r="F4507" s="7">
        <v>15</v>
      </c>
      <c r="G4507" t="s">
        <v>67</v>
      </c>
      <c r="H4507" t="s">
        <v>139</v>
      </c>
      <c r="I4507" t="s">
        <v>7208</v>
      </c>
      <c r="J4507" t="s">
        <v>37</v>
      </c>
      <c r="K4507" t="s">
        <v>89</v>
      </c>
      <c r="L4507">
        <v>43615</v>
      </c>
      <c r="M4507" t="s">
        <v>6379</v>
      </c>
      <c r="N4507" t="s">
        <v>40</v>
      </c>
      <c r="O4507" t="s">
        <v>71</v>
      </c>
      <c r="P4507" t="s">
        <v>6380</v>
      </c>
      <c r="Q4507" s="8">
        <v>129000</v>
      </c>
      <c r="R4507">
        <v>13</v>
      </c>
      <c r="S4507" s="8">
        <f>Table3[[#This Row],[Harga]]*Table3[[#This Row],[Quantity]]</f>
        <v>1677000</v>
      </c>
      <c r="T4507">
        <v>0.7</v>
      </c>
      <c r="U4507" s="8">
        <f>Table3[[#This Row],[Discount]]*Table3[[#This Row],[Revenue]]</f>
        <v>1173900</v>
      </c>
      <c r="V4507" s="8">
        <f>Table3[[#This Row],[Revenue]]-Table3[[#This Row],[Total Discount]]</f>
        <v>503100</v>
      </c>
    </row>
    <row r="4508" spans="1:22" x14ac:dyDescent="0.35">
      <c r="A4508">
        <v>4504</v>
      </c>
      <c r="B4508" t="s">
        <v>8757</v>
      </c>
      <c r="C4508" s="5">
        <v>42604</v>
      </c>
      <c r="D4508" s="6">
        <v>2016</v>
      </c>
      <c r="E4508" s="5" t="s">
        <v>93</v>
      </c>
      <c r="F4508" s="7">
        <v>22</v>
      </c>
      <c r="G4508" t="s">
        <v>67</v>
      </c>
      <c r="H4508" t="s">
        <v>105</v>
      </c>
      <c r="I4508" t="s">
        <v>4347</v>
      </c>
      <c r="J4508" t="s">
        <v>75</v>
      </c>
      <c r="K4508" t="s">
        <v>369</v>
      </c>
      <c r="L4508">
        <v>80525</v>
      </c>
      <c r="M4508" t="s">
        <v>5214</v>
      </c>
      <c r="N4508" t="s">
        <v>30</v>
      </c>
      <c r="O4508" t="s">
        <v>55</v>
      </c>
      <c r="P4508" t="s">
        <v>5215</v>
      </c>
      <c r="Q4508" s="8">
        <v>205000</v>
      </c>
      <c r="R4508">
        <v>3</v>
      </c>
      <c r="S4508" s="8">
        <f>Table3[[#This Row],[Harga]]*Table3[[#This Row],[Quantity]]</f>
        <v>615000</v>
      </c>
      <c r="T4508">
        <v>0.2</v>
      </c>
      <c r="U4508" s="8">
        <f>Table3[[#This Row],[Discount]]*Table3[[#This Row],[Revenue]]</f>
        <v>123000</v>
      </c>
      <c r="V4508" s="8">
        <f>Table3[[#This Row],[Revenue]]-Table3[[#This Row],[Total Discount]]</f>
        <v>492000</v>
      </c>
    </row>
    <row r="4509" spans="1:22" x14ac:dyDescent="0.35">
      <c r="A4509">
        <v>4505</v>
      </c>
      <c r="B4509" t="s">
        <v>8758</v>
      </c>
      <c r="C4509" s="5">
        <v>42184</v>
      </c>
      <c r="D4509" s="6">
        <v>2015</v>
      </c>
      <c r="E4509" s="5" t="s">
        <v>34</v>
      </c>
      <c r="F4509" s="7">
        <v>29</v>
      </c>
      <c r="G4509" t="s">
        <v>67</v>
      </c>
      <c r="H4509" t="s">
        <v>105</v>
      </c>
      <c r="I4509" t="s">
        <v>2586</v>
      </c>
      <c r="J4509" t="s">
        <v>27</v>
      </c>
      <c r="K4509" t="s">
        <v>100</v>
      </c>
      <c r="L4509">
        <v>10024</v>
      </c>
      <c r="M4509" t="s">
        <v>1186</v>
      </c>
      <c r="N4509" t="s">
        <v>30</v>
      </c>
      <c r="O4509" t="s">
        <v>108</v>
      </c>
      <c r="P4509" t="s">
        <v>1187</v>
      </c>
      <c r="Q4509" s="8">
        <v>393000</v>
      </c>
      <c r="R4509">
        <v>1</v>
      </c>
      <c r="S4509" s="8">
        <f>Table3[[#This Row],[Harga]]*Table3[[#This Row],[Quantity]]</f>
        <v>393000</v>
      </c>
      <c r="T4509">
        <v>0.1</v>
      </c>
      <c r="U4509" s="8">
        <f>Table3[[#This Row],[Discount]]*Table3[[#This Row],[Revenue]]</f>
        <v>39300</v>
      </c>
      <c r="V4509" s="8">
        <f>Table3[[#This Row],[Revenue]]-Table3[[#This Row],[Total Discount]]</f>
        <v>353700</v>
      </c>
    </row>
    <row r="4510" spans="1:22" x14ac:dyDescent="0.35">
      <c r="A4510">
        <v>4506</v>
      </c>
      <c r="B4510" t="s">
        <v>8759</v>
      </c>
      <c r="C4510" s="5">
        <v>42547</v>
      </c>
      <c r="D4510" s="6">
        <v>2016</v>
      </c>
      <c r="E4510" s="5" t="s">
        <v>34</v>
      </c>
      <c r="F4510" s="7">
        <v>26</v>
      </c>
      <c r="G4510" t="s">
        <v>35</v>
      </c>
      <c r="H4510" t="s">
        <v>139</v>
      </c>
      <c r="I4510" t="s">
        <v>7208</v>
      </c>
      <c r="J4510" t="s">
        <v>37</v>
      </c>
      <c r="K4510" t="s">
        <v>82</v>
      </c>
      <c r="L4510">
        <v>10035</v>
      </c>
      <c r="M4510" t="s">
        <v>5804</v>
      </c>
      <c r="N4510" t="s">
        <v>135</v>
      </c>
      <c r="O4510" t="s">
        <v>162</v>
      </c>
      <c r="P4510" t="s">
        <v>5805</v>
      </c>
      <c r="Q4510" s="8">
        <v>23000</v>
      </c>
      <c r="R4510">
        <v>3</v>
      </c>
      <c r="S4510" s="8">
        <f>Table3[[#This Row],[Harga]]*Table3[[#This Row],[Quantity]]</f>
        <v>69000</v>
      </c>
      <c r="T4510">
        <v>0</v>
      </c>
      <c r="U4510" s="8">
        <f>Table3[[#This Row],[Discount]]*Table3[[#This Row],[Revenue]]</f>
        <v>0</v>
      </c>
      <c r="V4510" s="8">
        <f>Table3[[#This Row],[Revenue]]-Table3[[#This Row],[Total Discount]]</f>
        <v>69000</v>
      </c>
    </row>
    <row r="4511" spans="1:22" x14ac:dyDescent="0.35">
      <c r="A4511">
        <v>4507</v>
      </c>
      <c r="B4511" t="s">
        <v>8760</v>
      </c>
      <c r="C4511" s="5">
        <v>42630</v>
      </c>
      <c r="D4511" s="6">
        <v>2016</v>
      </c>
      <c r="E4511" s="5" t="s">
        <v>111</v>
      </c>
      <c r="F4511" s="7">
        <v>17</v>
      </c>
      <c r="G4511" t="s">
        <v>51</v>
      </c>
      <c r="H4511" t="s">
        <v>105</v>
      </c>
      <c r="I4511" t="s">
        <v>165</v>
      </c>
      <c r="J4511" t="s">
        <v>27</v>
      </c>
      <c r="K4511" t="s">
        <v>151</v>
      </c>
      <c r="L4511">
        <v>1752</v>
      </c>
      <c r="M4511" t="s">
        <v>2743</v>
      </c>
      <c r="N4511" t="s">
        <v>30</v>
      </c>
      <c r="O4511" t="s">
        <v>55</v>
      </c>
      <c r="P4511" t="s">
        <v>2744</v>
      </c>
      <c r="Q4511" s="8">
        <v>15000</v>
      </c>
      <c r="R4511">
        <v>3</v>
      </c>
      <c r="S4511" s="8">
        <f>Table3[[#This Row],[Harga]]*Table3[[#This Row],[Quantity]]</f>
        <v>45000</v>
      </c>
      <c r="T4511">
        <v>0</v>
      </c>
      <c r="U4511" s="8">
        <f>Table3[[#This Row],[Discount]]*Table3[[#This Row],[Revenue]]</f>
        <v>0</v>
      </c>
      <c r="V4511" s="8">
        <f>Table3[[#This Row],[Revenue]]-Table3[[#This Row],[Total Discount]]</f>
        <v>45000</v>
      </c>
    </row>
    <row r="4512" spans="1:22" x14ac:dyDescent="0.35">
      <c r="A4512">
        <v>4508</v>
      </c>
      <c r="B4512" t="s">
        <v>8761</v>
      </c>
      <c r="C4512" s="5">
        <v>41838</v>
      </c>
      <c r="D4512" s="6">
        <v>2014</v>
      </c>
      <c r="E4512" s="5" t="s">
        <v>104</v>
      </c>
      <c r="F4512" s="7">
        <v>18</v>
      </c>
      <c r="G4512" t="s">
        <v>24</v>
      </c>
      <c r="H4512" t="s">
        <v>25</v>
      </c>
      <c r="I4512" t="s">
        <v>4486</v>
      </c>
      <c r="J4512" t="s">
        <v>27</v>
      </c>
      <c r="K4512" t="s">
        <v>545</v>
      </c>
      <c r="L4512">
        <v>10801</v>
      </c>
      <c r="M4512" t="s">
        <v>1160</v>
      </c>
      <c r="N4512" t="s">
        <v>40</v>
      </c>
      <c r="O4512" t="s">
        <v>71</v>
      </c>
      <c r="P4512" t="s">
        <v>1161</v>
      </c>
      <c r="Q4512" s="8">
        <v>9000</v>
      </c>
      <c r="R4512">
        <v>2</v>
      </c>
      <c r="S4512" s="8">
        <f>Table3[[#This Row],[Harga]]*Table3[[#This Row],[Quantity]]</f>
        <v>18000</v>
      </c>
      <c r="T4512">
        <v>0.2</v>
      </c>
      <c r="U4512" s="8">
        <f>Table3[[#This Row],[Discount]]*Table3[[#This Row],[Revenue]]</f>
        <v>3600</v>
      </c>
      <c r="V4512" s="8">
        <f>Table3[[#This Row],[Revenue]]-Table3[[#This Row],[Total Discount]]</f>
        <v>14400</v>
      </c>
    </row>
    <row r="4513" spans="1:22" x14ac:dyDescent="0.35">
      <c r="A4513">
        <v>4509</v>
      </c>
      <c r="B4513" t="s">
        <v>8762</v>
      </c>
      <c r="C4513" s="5">
        <v>42979</v>
      </c>
      <c r="D4513" s="6">
        <v>2017</v>
      </c>
      <c r="E4513" s="5" t="s">
        <v>111</v>
      </c>
      <c r="F4513" s="7">
        <v>1</v>
      </c>
      <c r="G4513" t="s">
        <v>51</v>
      </c>
      <c r="H4513" t="s">
        <v>25</v>
      </c>
      <c r="I4513" t="s">
        <v>2354</v>
      </c>
      <c r="J4513" t="s">
        <v>37</v>
      </c>
      <c r="K4513" t="s">
        <v>61</v>
      </c>
      <c r="L4513">
        <v>98103</v>
      </c>
      <c r="M4513" t="s">
        <v>5743</v>
      </c>
      <c r="N4513" t="s">
        <v>40</v>
      </c>
      <c r="O4513" t="s">
        <v>78</v>
      </c>
      <c r="P4513" t="s">
        <v>5744</v>
      </c>
      <c r="Q4513" s="8">
        <v>284000</v>
      </c>
      <c r="R4513">
        <v>4</v>
      </c>
      <c r="S4513" s="8">
        <f>Table3[[#This Row],[Harga]]*Table3[[#This Row],[Quantity]]</f>
        <v>1136000</v>
      </c>
      <c r="T4513">
        <v>0</v>
      </c>
      <c r="U4513" s="8">
        <f>Table3[[#This Row],[Discount]]*Table3[[#This Row],[Revenue]]</f>
        <v>0</v>
      </c>
      <c r="V4513" s="8">
        <f>Table3[[#This Row],[Revenue]]-Table3[[#This Row],[Total Discount]]</f>
        <v>1136000</v>
      </c>
    </row>
    <row r="4514" spans="1:22" x14ac:dyDescent="0.35">
      <c r="A4514">
        <v>4510</v>
      </c>
      <c r="B4514" t="s">
        <v>8763</v>
      </c>
      <c r="C4514" s="5">
        <v>42908</v>
      </c>
      <c r="D4514" s="6">
        <v>2017</v>
      </c>
      <c r="E4514" s="5" t="s">
        <v>34</v>
      </c>
      <c r="F4514" s="7">
        <v>22</v>
      </c>
      <c r="G4514" t="s">
        <v>35</v>
      </c>
      <c r="H4514" t="s">
        <v>25</v>
      </c>
      <c r="I4514" t="s">
        <v>282</v>
      </c>
      <c r="J4514" t="s">
        <v>75</v>
      </c>
      <c r="K4514" t="s">
        <v>193</v>
      </c>
      <c r="L4514">
        <v>48227</v>
      </c>
      <c r="M4514" t="s">
        <v>5792</v>
      </c>
      <c r="N4514" t="s">
        <v>30</v>
      </c>
      <c r="O4514" t="s">
        <v>108</v>
      </c>
      <c r="P4514" t="s">
        <v>5793</v>
      </c>
      <c r="Q4514" s="8">
        <v>659000</v>
      </c>
      <c r="R4514">
        <v>2</v>
      </c>
      <c r="S4514" s="8">
        <f>Table3[[#This Row],[Harga]]*Table3[[#This Row],[Quantity]]</f>
        <v>1318000</v>
      </c>
      <c r="T4514">
        <v>0</v>
      </c>
      <c r="U4514" s="8">
        <f>Table3[[#This Row],[Discount]]*Table3[[#This Row],[Revenue]]</f>
        <v>0</v>
      </c>
      <c r="V4514" s="8">
        <f>Table3[[#This Row],[Revenue]]-Table3[[#This Row],[Total Discount]]</f>
        <v>1318000</v>
      </c>
    </row>
    <row r="4515" spans="1:22" x14ac:dyDescent="0.35">
      <c r="A4515">
        <v>4511</v>
      </c>
      <c r="B4515" t="s">
        <v>8764</v>
      </c>
      <c r="C4515" s="5">
        <v>41884</v>
      </c>
      <c r="D4515" s="6">
        <v>2014</v>
      </c>
      <c r="E4515" s="5" t="s">
        <v>111</v>
      </c>
      <c r="F4515" s="7">
        <v>2</v>
      </c>
      <c r="G4515" t="s">
        <v>67</v>
      </c>
      <c r="H4515" t="s">
        <v>25</v>
      </c>
      <c r="I4515" t="s">
        <v>892</v>
      </c>
      <c r="J4515" t="s">
        <v>27</v>
      </c>
      <c r="K4515" t="s">
        <v>500</v>
      </c>
      <c r="L4515">
        <v>72701</v>
      </c>
      <c r="M4515" t="s">
        <v>3020</v>
      </c>
      <c r="N4515" t="s">
        <v>40</v>
      </c>
      <c r="O4515" t="s">
        <v>71</v>
      </c>
      <c r="P4515" t="s">
        <v>3021</v>
      </c>
      <c r="Q4515" s="8">
        <v>1794000</v>
      </c>
      <c r="R4515">
        <v>2</v>
      </c>
      <c r="S4515" s="8">
        <f>Table3[[#This Row],[Harga]]*Table3[[#This Row],[Quantity]]</f>
        <v>3588000</v>
      </c>
      <c r="T4515">
        <v>0</v>
      </c>
      <c r="U4515" s="8">
        <f>Table3[[#This Row],[Discount]]*Table3[[#This Row],[Revenue]]</f>
        <v>0</v>
      </c>
      <c r="V4515" s="8">
        <f>Table3[[#This Row],[Revenue]]-Table3[[#This Row],[Total Discount]]</f>
        <v>3588000</v>
      </c>
    </row>
    <row r="4516" spans="1:22" x14ac:dyDescent="0.35">
      <c r="A4516">
        <v>4512</v>
      </c>
      <c r="B4516" t="s">
        <v>8765</v>
      </c>
      <c r="C4516" s="5">
        <v>42278</v>
      </c>
      <c r="D4516" s="6">
        <v>2015</v>
      </c>
      <c r="E4516" s="5" t="s">
        <v>44</v>
      </c>
      <c r="F4516" s="7">
        <v>1</v>
      </c>
      <c r="G4516" t="s">
        <v>67</v>
      </c>
      <c r="H4516" t="s">
        <v>25</v>
      </c>
      <c r="I4516" t="s">
        <v>399</v>
      </c>
      <c r="J4516" t="s">
        <v>27</v>
      </c>
      <c r="K4516" t="s">
        <v>69</v>
      </c>
      <c r="L4516">
        <v>62301</v>
      </c>
      <c r="M4516" t="s">
        <v>4494</v>
      </c>
      <c r="N4516" t="s">
        <v>40</v>
      </c>
      <c r="O4516" t="s">
        <v>71</v>
      </c>
      <c r="P4516" t="s">
        <v>4495</v>
      </c>
      <c r="Q4516" s="8">
        <v>4000</v>
      </c>
      <c r="R4516">
        <v>4</v>
      </c>
      <c r="S4516" s="8">
        <f>Table3[[#This Row],[Harga]]*Table3[[#This Row],[Quantity]]</f>
        <v>16000</v>
      </c>
      <c r="T4516">
        <v>0.8</v>
      </c>
      <c r="U4516" s="8">
        <f>Table3[[#This Row],[Discount]]*Table3[[#This Row],[Revenue]]</f>
        <v>12800</v>
      </c>
      <c r="V4516" s="8">
        <f>Table3[[#This Row],[Revenue]]-Table3[[#This Row],[Total Discount]]</f>
        <v>3200</v>
      </c>
    </row>
    <row r="4517" spans="1:22" x14ac:dyDescent="0.35">
      <c r="A4517">
        <v>4513</v>
      </c>
      <c r="B4517" t="s">
        <v>8766</v>
      </c>
      <c r="C4517" s="5">
        <v>42101</v>
      </c>
      <c r="D4517" s="6">
        <v>2015</v>
      </c>
      <c r="E4517" s="5" t="s">
        <v>58</v>
      </c>
      <c r="F4517" s="7">
        <v>7</v>
      </c>
      <c r="G4517" t="s">
        <v>51</v>
      </c>
      <c r="H4517" t="s">
        <v>25</v>
      </c>
      <c r="I4517" t="s">
        <v>1244</v>
      </c>
      <c r="J4517" t="s">
        <v>27</v>
      </c>
      <c r="K4517" t="s">
        <v>329</v>
      </c>
      <c r="L4517">
        <v>10035</v>
      </c>
      <c r="M4517" t="s">
        <v>2448</v>
      </c>
      <c r="N4517" t="s">
        <v>40</v>
      </c>
      <c r="O4517" t="s">
        <v>63</v>
      </c>
      <c r="P4517" t="s">
        <v>2449</v>
      </c>
      <c r="Q4517" s="8">
        <v>26000</v>
      </c>
      <c r="R4517">
        <v>4</v>
      </c>
      <c r="S4517" s="8">
        <f>Table3[[#This Row],[Harga]]*Table3[[#This Row],[Quantity]]</f>
        <v>104000</v>
      </c>
      <c r="T4517">
        <v>0</v>
      </c>
      <c r="U4517" s="8">
        <f>Table3[[#This Row],[Discount]]*Table3[[#This Row],[Revenue]]</f>
        <v>0</v>
      </c>
      <c r="V4517" s="8">
        <f>Table3[[#This Row],[Revenue]]-Table3[[#This Row],[Total Discount]]</f>
        <v>104000</v>
      </c>
    </row>
    <row r="4518" spans="1:22" x14ac:dyDescent="0.35">
      <c r="A4518">
        <v>4514</v>
      </c>
      <c r="B4518" t="s">
        <v>8767</v>
      </c>
      <c r="C4518" s="5">
        <v>43060</v>
      </c>
      <c r="D4518" s="6">
        <v>2017</v>
      </c>
      <c r="E4518" s="5" t="s">
        <v>23</v>
      </c>
      <c r="F4518" s="7">
        <v>21</v>
      </c>
      <c r="G4518" t="s">
        <v>24</v>
      </c>
      <c r="H4518" t="s">
        <v>59</v>
      </c>
      <c r="I4518" t="s">
        <v>2757</v>
      </c>
      <c r="J4518" t="s">
        <v>27</v>
      </c>
      <c r="K4518" t="s">
        <v>38</v>
      </c>
      <c r="L4518">
        <v>77095</v>
      </c>
      <c r="M4518" t="s">
        <v>996</v>
      </c>
      <c r="N4518" t="s">
        <v>135</v>
      </c>
      <c r="O4518" t="s">
        <v>136</v>
      </c>
      <c r="P4518" t="s">
        <v>997</v>
      </c>
      <c r="Q4518" s="8">
        <v>56000</v>
      </c>
      <c r="R4518">
        <v>3</v>
      </c>
      <c r="S4518" s="8">
        <f>Table3[[#This Row],[Harga]]*Table3[[#This Row],[Quantity]]</f>
        <v>168000</v>
      </c>
      <c r="T4518">
        <v>0.2</v>
      </c>
      <c r="U4518" s="8">
        <f>Table3[[#This Row],[Discount]]*Table3[[#This Row],[Revenue]]</f>
        <v>33600</v>
      </c>
      <c r="V4518" s="8">
        <f>Table3[[#This Row],[Revenue]]-Table3[[#This Row],[Total Discount]]</f>
        <v>134400</v>
      </c>
    </row>
    <row r="4519" spans="1:22" x14ac:dyDescent="0.35">
      <c r="A4519">
        <v>4515</v>
      </c>
      <c r="B4519" t="s">
        <v>8768</v>
      </c>
      <c r="C4519" s="5">
        <v>42721</v>
      </c>
      <c r="D4519" s="6">
        <v>2016</v>
      </c>
      <c r="E4519" s="5" t="s">
        <v>66</v>
      </c>
      <c r="F4519" s="7">
        <v>17</v>
      </c>
      <c r="G4519" t="s">
        <v>35</v>
      </c>
      <c r="H4519" t="s">
        <v>139</v>
      </c>
      <c r="I4519" t="s">
        <v>2338</v>
      </c>
      <c r="J4519" t="s">
        <v>27</v>
      </c>
      <c r="K4519" t="s">
        <v>133</v>
      </c>
      <c r="L4519">
        <v>48205</v>
      </c>
      <c r="M4519" t="s">
        <v>1570</v>
      </c>
      <c r="N4519" t="s">
        <v>40</v>
      </c>
      <c r="O4519" t="s">
        <v>71</v>
      </c>
      <c r="P4519" t="s">
        <v>1571</v>
      </c>
      <c r="Q4519" s="8">
        <v>1142000</v>
      </c>
      <c r="R4519">
        <v>13</v>
      </c>
      <c r="S4519" s="8">
        <f>Table3[[#This Row],[Harga]]*Table3[[#This Row],[Quantity]]</f>
        <v>14846000</v>
      </c>
      <c r="T4519">
        <v>0</v>
      </c>
      <c r="U4519" s="8">
        <f>Table3[[#This Row],[Discount]]*Table3[[#This Row],[Revenue]]</f>
        <v>0</v>
      </c>
      <c r="V4519" s="8">
        <f>Table3[[#This Row],[Revenue]]-Table3[[#This Row],[Total Discount]]</f>
        <v>14846000</v>
      </c>
    </row>
    <row r="4520" spans="1:22" x14ac:dyDescent="0.35">
      <c r="A4520">
        <v>4516</v>
      </c>
      <c r="B4520" t="s">
        <v>8769</v>
      </c>
      <c r="C4520" s="5">
        <v>41901</v>
      </c>
      <c r="D4520" s="6">
        <v>2014</v>
      </c>
      <c r="E4520" s="5" t="s">
        <v>111</v>
      </c>
      <c r="F4520" s="7">
        <v>19</v>
      </c>
      <c r="G4520" t="s">
        <v>35</v>
      </c>
      <c r="H4520" t="s">
        <v>25</v>
      </c>
      <c r="I4520" t="s">
        <v>2920</v>
      </c>
      <c r="J4520" t="s">
        <v>37</v>
      </c>
      <c r="K4520" t="s">
        <v>166</v>
      </c>
      <c r="L4520">
        <v>85224</v>
      </c>
      <c r="M4520" t="s">
        <v>2828</v>
      </c>
      <c r="N4520" t="s">
        <v>30</v>
      </c>
      <c r="O4520" t="s">
        <v>48</v>
      </c>
      <c r="P4520" t="s">
        <v>2829</v>
      </c>
      <c r="Q4520" s="8">
        <v>207000</v>
      </c>
      <c r="R4520">
        <v>1</v>
      </c>
      <c r="S4520" s="8">
        <f>Table3[[#This Row],[Harga]]*Table3[[#This Row],[Quantity]]</f>
        <v>207000</v>
      </c>
      <c r="T4520">
        <v>0.5</v>
      </c>
      <c r="U4520" s="8">
        <f>Table3[[#This Row],[Discount]]*Table3[[#This Row],[Revenue]]</f>
        <v>103500</v>
      </c>
      <c r="V4520" s="8">
        <f>Table3[[#This Row],[Revenue]]-Table3[[#This Row],[Total Discount]]</f>
        <v>103500</v>
      </c>
    </row>
    <row r="4521" spans="1:22" x14ac:dyDescent="0.35">
      <c r="A4521">
        <v>4517</v>
      </c>
      <c r="B4521" t="s">
        <v>8770</v>
      </c>
      <c r="C4521" s="5">
        <v>41910</v>
      </c>
      <c r="D4521" s="6">
        <v>2014</v>
      </c>
      <c r="E4521" s="5" t="s">
        <v>111</v>
      </c>
      <c r="F4521" s="7">
        <v>28</v>
      </c>
      <c r="G4521" t="s">
        <v>116</v>
      </c>
      <c r="H4521" t="s">
        <v>139</v>
      </c>
      <c r="I4521" t="s">
        <v>933</v>
      </c>
      <c r="J4521" t="s">
        <v>27</v>
      </c>
      <c r="K4521" t="s">
        <v>354</v>
      </c>
      <c r="L4521">
        <v>33021</v>
      </c>
      <c r="M4521" t="s">
        <v>7413</v>
      </c>
      <c r="N4521" t="s">
        <v>30</v>
      </c>
      <c r="O4521" t="s">
        <v>55</v>
      </c>
      <c r="P4521" t="s">
        <v>7414</v>
      </c>
      <c r="Q4521" s="8">
        <v>85000</v>
      </c>
      <c r="R4521">
        <v>4</v>
      </c>
      <c r="S4521" s="8">
        <f>Table3[[#This Row],[Harga]]*Table3[[#This Row],[Quantity]]</f>
        <v>340000</v>
      </c>
      <c r="T4521">
        <v>0.2</v>
      </c>
      <c r="U4521" s="8">
        <f>Table3[[#This Row],[Discount]]*Table3[[#This Row],[Revenue]]</f>
        <v>68000</v>
      </c>
      <c r="V4521" s="8">
        <f>Table3[[#This Row],[Revenue]]-Table3[[#This Row],[Total Discount]]</f>
        <v>272000</v>
      </c>
    </row>
    <row r="4522" spans="1:22" x14ac:dyDescent="0.35">
      <c r="A4522">
        <v>4518</v>
      </c>
      <c r="B4522" t="s">
        <v>8771</v>
      </c>
      <c r="C4522" s="5">
        <v>42269</v>
      </c>
      <c r="D4522" s="6">
        <v>2015</v>
      </c>
      <c r="E4522" s="5" t="s">
        <v>111</v>
      </c>
      <c r="F4522" s="7">
        <v>22</v>
      </c>
      <c r="G4522" t="s">
        <v>35</v>
      </c>
      <c r="H4522" t="s">
        <v>139</v>
      </c>
      <c r="I4522" t="s">
        <v>737</v>
      </c>
      <c r="J4522" t="s">
        <v>37</v>
      </c>
      <c r="K4522" t="s">
        <v>76</v>
      </c>
      <c r="L4522">
        <v>90049</v>
      </c>
      <c r="M4522" t="s">
        <v>1255</v>
      </c>
      <c r="N4522" t="s">
        <v>40</v>
      </c>
      <c r="O4522" t="s">
        <v>78</v>
      </c>
      <c r="P4522" t="s">
        <v>1256</v>
      </c>
      <c r="Q4522" s="8">
        <v>62000</v>
      </c>
      <c r="R4522">
        <v>3</v>
      </c>
      <c r="S4522" s="8">
        <f>Table3[[#This Row],[Harga]]*Table3[[#This Row],[Quantity]]</f>
        <v>186000</v>
      </c>
      <c r="T4522">
        <v>0</v>
      </c>
      <c r="U4522" s="8">
        <f>Table3[[#This Row],[Discount]]*Table3[[#This Row],[Revenue]]</f>
        <v>0</v>
      </c>
      <c r="V4522" s="8">
        <f>Table3[[#This Row],[Revenue]]-Table3[[#This Row],[Total Discount]]</f>
        <v>186000</v>
      </c>
    </row>
    <row r="4523" spans="1:22" x14ac:dyDescent="0.35">
      <c r="A4523">
        <v>4519</v>
      </c>
      <c r="B4523" t="s">
        <v>8772</v>
      </c>
      <c r="C4523" s="5">
        <v>42681</v>
      </c>
      <c r="D4523" s="6">
        <v>2016</v>
      </c>
      <c r="E4523" s="5" t="s">
        <v>23</v>
      </c>
      <c r="F4523" s="7">
        <v>7</v>
      </c>
      <c r="G4523" t="s">
        <v>51</v>
      </c>
      <c r="H4523" t="s">
        <v>139</v>
      </c>
      <c r="I4523" t="s">
        <v>2656</v>
      </c>
      <c r="J4523" t="s">
        <v>37</v>
      </c>
      <c r="K4523" t="s">
        <v>193</v>
      </c>
      <c r="L4523">
        <v>94122</v>
      </c>
      <c r="M4523" t="s">
        <v>1271</v>
      </c>
      <c r="N4523" t="s">
        <v>135</v>
      </c>
      <c r="O4523" t="s">
        <v>162</v>
      </c>
      <c r="P4523" t="s">
        <v>1272</v>
      </c>
      <c r="Q4523" s="8">
        <v>480000</v>
      </c>
      <c r="R4523">
        <v>3</v>
      </c>
      <c r="S4523" s="8">
        <f>Table3[[#This Row],[Harga]]*Table3[[#This Row],[Quantity]]</f>
        <v>1440000</v>
      </c>
      <c r="T4523">
        <v>0</v>
      </c>
      <c r="U4523" s="8">
        <f>Table3[[#This Row],[Discount]]*Table3[[#This Row],[Revenue]]</f>
        <v>0</v>
      </c>
      <c r="V4523" s="8">
        <f>Table3[[#This Row],[Revenue]]-Table3[[#This Row],[Total Discount]]</f>
        <v>1440000</v>
      </c>
    </row>
    <row r="4524" spans="1:22" x14ac:dyDescent="0.35">
      <c r="A4524">
        <v>4520</v>
      </c>
      <c r="B4524" t="s">
        <v>8773</v>
      </c>
      <c r="C4524" s="5">
        <v>43085</v>
      </c>
      <c r="D4524" s="6">
        <v>2017</v>
      </c>
      <c r="E4524" s="5" t="s">
        <v>66</v>
      </c>
      <c r="F4524" s="7">
        <v>16</v>
      </c>
      <c r="G4524" t="s">
        <v>24</v>
      </c>
      <c r="H4524" t="s">
        <v>59</v>
      </c>
      <c r="I4524" t="s">
        <v>1813</v>
      </c>
      <c r="J4524" t="s">
        <v>37</v>
      </c>
      <c r="K4524" t="s">
        <v>118</v>
      </c>
      <c r="L4524">
        <v>94086</v>
      </c>
      <c r="M4524" t="s">
        <v>4494</v>
      </c>
      <c r="N4524" t="s">
        <v>40</v>
      </c>
      <c r="O4524" t="s">
        <v>71</v>
      </c>
      <c r="P4524" t="s">
        <v>4495</v>
      </c>
      <c r="Q4524" s="8">
        <v>4000</v>
      </c>
      <c r="R4524">
        <v>2</v>
      </c>
      <c r="S4524" s="8">
        <f>Table3[[#This Row],[Harga]]*Table3[[#This Row],[Quantity]]</f>
        <v>8000</v>
      </c>
      <c r="T4524">
        <v>0.2</v>
      </c>
      <c r="U4524" s="8">
        <f>Table3[[#This Row],[Discount]]*Table3[[#This Row],[Revenue]]</f>
        <v>1600</v>
      </c>
      <c r="V4524" s="8">
        <f>Table3[[#This Row],[Revenue]]-Table3[[#This Row],[Total Discount]]</f>
        <v>6400</v>
      </c>
    </row>
    <row r="4525" spans="1:22" x14ac:dyDescent="0.35">
      <c r="A4525">
        <v>4521</v>
      </c>
      <c r="B4525" t="s">
        <v>8774</v>
      </c>
      <c r="C4525" s="5">
        <v>41903</v>
      </c>
      <c r="D4525" s="6">
        <v>2014</v>
      </c>
      <c r="E4525" s="5" t="s">
        <v>111</v>
      </c>
      <c r="F4525" s="7">
        <v>21</v>
      </c>
      <c r="G4525" t="s">
        <v>35</v>
      </c>
      <c r="H4525" t="s">
        <v>25</v>
      </c>
      <c r="I4525" t="s">
        <v>1770</v>
      </c>
      <c r="J4525" t="s">
        <v>75</v>
      </c>
      <c r="K4525" t="s">
        <v>89</v>
      </c>
      <c r="L4525">
        <v>10011</v>
      </c>
      <c r="M4525" t="s">
        <v>1505</v>
      </c>
      <c r="N4525" t="s">
        <v>40</v>
      </c>
      <c r="O4525" t="s">
        <v>96</v>
      </c>
      <c r="P4525" t="s">
        <v>1506</v>
      </c>
      <c r="Q4525" s="8">
        <v>36000</v>
      </c>
      <c r="R4525">
        <v>3</v>
      </c>
      <c r="S4525" s="8">
        <f>Table3[[#This Row],[Harga]]*Table3[[#This Row],[Quantity]]</f>
        <v>108000</v>
      </c>
      <c r="T4525">
        <v>0</v>
      </c>
      <c r="U4525" s="8">
        <f>Table3[[#This Row],[Discount]]*Table3[[#This Row],[Revenue]]</f>
        <v>0</v>
      </c>
      <c r="V4525" s="8">
        <f>Table3[[#This Row],[Revenue]]-Table3[[#This Row],[Total Discount]]</f>
        <v>108000</v>
      </c>
    </row>
    <row r="4526" spans="1:22" x14ac:dyDescent="0.35">
      <c r="A4526">
        <v>4522</v>
      </c>
      <c r="B4526" t="s">
        <v>8775</v>
      </c>
      <c r="C4526" s="5">
        <v>42142</v>
      </c>
      <c r="D4526" s="6">
        <v>2015</v>
      </c>
      <c r="E4526" s="5" t="s">
        <v>87</v>
      </c>
      <c r="F4526" s="7">
        <v>18</v>
      </c>
      <c r="G4526" t="s">
        <v>35</v>
      </c>
      <c r="H4526" t="s">
        <v>25</v>
      </c>
      <c r="I4526" t="s">
        <v>1557</v>
      </c>
      <c r="J4526" t="s">
        <v>37</v>
      </c>
      <c r="K4526" t="s">
        <v>253</v>
      </c>
      <c r="L4526">
        <v>90004</v>
      </c>
      <c r="M4526" t="s">
        <v>7447</v>
      </c>
      <c r="N4526" t="s">
        <v>40</v>
      </c>
      <c r="O4526" t="s">
        <v>63</v>
      </c>
      <c r="P4526" t="s">
        <v>7448</v>
      </c>
      <c r="Q4526" s="8">
        <v>49000</v>
      </c>
      <c r="R4526">
        <v>2</v>
      </c>
      <c r="S4526" s="8">
        <f>Table3[[#This Row],[Harga]]*Table3[[#This Row],[Quantity]]</f>
        <v>98000</v>
      </c>
      <c r="T4526">
        <v>0</v>
      </c>
      <c r="U4526" s="8">
        <f>Table3[[#This Row],[Discount]]*Table3[[#This Row],[Revenue]]</f>
        <v>0</v>
      </c>
      <c r="V4526" s="8">
        <f>Table3[[#This Row],[Revenue]]-Table3[[#This Row],[Total Discount]]</f>
        <v>98000</v>
      </c>
    </row>
    <row r="4527" spans="1:22" x14ac:dyDescent="0.35">
      <c r="A4527">
        <v>4523</v>
      </c>
      <c r="B4527" t="s">
        <v>8776</v>
      </c>
      <c r="C4527" s="5">
        <v>41724</v>
      </c>
      <c r="D4527" s="6">
        <v>2014</v>
      </c>
      <c r="E4527" s="5" t="s">
        <v>159</v>
      </c>
      <c r="F4527" s="7">
        <v>26</v>
      </c>
      <c r="G4527" t="s">
        <v>35</v>
      </c>
      <c r="H4527" t="s">
        <v>25</v>
      </c>
      <c r="I4527" t="s">
        <v>2358</v>
      </c>
      <c r="J4527" t="s">
        <v>37</v>
      </c>
      <c r="K4527" t="s">
        <v>248</v>
      </c>
      <c r="L4527">
        <v>94122</v>
      </c>
      <c r="M4527" t="s">
        <v>8777</v>
      </c>
      <c r="N4527" t="s">
        <v>40</v>
      </c>
      <c r="O4527" t="s">
        <v>96</v>
      </c>
      <c r="P4527" t="s">
        <v>8778</v>
      </c>
      <c r="Q4527" s="8">
        <v>4000</v>
      </c>
      <c r="R4527">
        <v>2</v>
      </c>
      <c r="S4527" s="8">
        <f>Table3[[#This Row],[Harga]]*Table3[[#This Row],[Quantity]]</f>
        <v>8000</v>
      </c>
      <c r="T4527">
        <v>0</v>
      </c>
      <c r="U4527" s="8">
        <f>Table3[[#This Row],[Discount]]*Table3[[#This Row],[Revenue]]</f>
        <v>0</v>
      </c>
      <c r="V4527" s="8">
        <f>Table3[[#This Row],[Revenue]]-Table3[[#This Row],[Total Discount]]</f>
        <v>8000</v>
      </c>
    </row>
    <row r="4528" spans="1:22" x14ac:dyDescent="0.35">
      <c r="A4528">
        <v>4524</v>
      </c>
      <c r="B4528" t="s">
        <v>8779</v>
      </c>
      <c r="C4528" s="5">
        <v>43000</v>
      </c>
      <c r="D4528" s="6">
        <v>2017</v>
      </c>
      <c r="E4528" s="5" t="s">
        <v>111</v>
      </c>
      <c r="F4528" s="7">
        <v>22</v>
      </c>
      <c r="G4528" t="s">
        <v>51</v>
      </c>
      <c r="H4528" t="s">
        <v>105</v>
      </c>
      <c r="I4528" t="s">
        <v>1544</v>
      </c>
      <c r="J4528" t="s">
        <v>27</v>
      </c>
      <c r="K4528" t="s">
        <v>218</v>
      </c>
      <c r="L4528">
        <v>92704</v>
      </c>
      <c r="M4528" t="s">
        <v>2171</v>
      </c>
      <c r="N4528" t="s">
        <v>40</v>
      </c>
      <c r="O4528" t="s">
        <v>790</v>
      </c>
      <c r="P4528" t="s">
        <v>2172</v>
      </c>
      <c r="Q4528" s="8">
        <v>33000</v>
      </c>
      <c r="R4528">
        <v>2</v>
      </c>
      <c r="S4528" s="8">
        <f>Table3[[#This Row],[Harga]]*Table3[[#This Row],[Quantity]]</f>
        <v>66000</v>
      </c>
      <c r="T4528">
        <v>0</v>
      </c>
      <c r="U4528" s="8">
        <f>Table3[[#This Row],[Discount]]*Table3[[#This Row],[Revenue]]</f>
        <v>0</v>
      </c>
      <c r="V4528" s="8">
        <f>Table3[[#This Row],[Revenue]]-Table3[[#This Row],[Total Discount]]</f>
        <v>66000</v>
      </c>
    </row>
    <row r="4529" spans="1:22" x14ac:dyDescent="0.35">
      <c r="A4529">
        <v>4525</v>
      </c>
      <c r="B4529" t="s">
        <v>8780</v>
      </c>
      <c r="C4529" s="5">
        <v>42259</v>
      </c>
      <c r="D4529" s="6">
        <v>2015</v>
      </c>
      <c r="E4529" s="5" t="s">
        <v>111</v>
      </c>
      <c r="F4529" s="7">
        <v>12</v>
      </c>
      <c r="G4529" t="s">
        <v>35</v>
      </c>
      <c r="H4529" t="s">
        <v>139</v>
      </c>
      <c r="I4529" t="s">
        <v>557</v>
      </c>
      <c r="J4529" t="s">
        <v>27</v>
      </c>
      <c r="K4529" t="s">
        <v>274</v>
      </c>
      <c r="L4529">
        <v>98103</v>
      </c>
      <c r="M4529" t="s">
        <v>2145</v>
      </c>
      <c r="N4529" t="s">
        <v>135</v>
      </c>
      <c r="O4529" t="s">
        <v>162</v>
      </c>
      <c r="P4529" t="s">
        <v>2146</v>
      </c>
      <c r="Q4529" s="8">
        <v>33000</v>
      </c>
      <c r="R4529">
        <v>2</v>
      </c>
      <c r="S4529" s="8">
        <f>Table3[[#This Row],[Harga]]*Table3[[#This Row],[Quantity]]</f>
        <v>66000</v>
      </c>
      <c r="T4529">
        <v>0</v>
      </c>
      <c r="U4529" s="8">
        <f>Table3[[#This Row],[Discount]]*Table3[[#This Row],[Revenue]]</f>
        <v>0</v>
      </c>
      <c r="V4529" s="8">
        <f>Table3[[#This Row],[Revenue]]-Table3[[#This Row],[Total Discount]]</f>
        <v>66000</v>
      </c>
    </row>
    <row r="4530" spans="1:22" x14ac:dyDescent="0.35">
      <c r="A4530">
        <v>4526</v>
      </c>
      <c r="B4530" t="s">
        <v>8781</v>
      </c>
      <c r="C4530" s="5">
        <v>42310</v>
      </c>
      <c r="D4530" s="6">
        <v>2015</v>
      </c>
      <c r="E4530" s="5" t="s">
        <v>23</v>
      </c>
      <c r="F4530" s="7">
        <v>2</v>
      </c>
      <c r="G4530" t="s">
        <v>51</v>
      </c>
      <c r="H4530" t="s">
        <v>25</v>
      </c>
      <c r="I4530" t="s">
        <v>2813</v>
      </c>
      <c r="J4530" t="s">
        <v>75</v>
      </c>
      <c r="K4530" t="s">
        <v>324</v>
      </c>
      <c r="L4530">
        <v>10011</v>
      </c>
      <c r="M4530" t="s">
        <v>8782</v>
      </c>
      <c r="N4530" t="s">
        <v>30</v>
      </c>
      <c r="O4530" t="s">
        <v>108</v>
      </c>
      <c r="P4530" t="s">
        <v>8783</v>
      </c>
      <c r="Q4530" s="8">
        <v>2622000</v>
      </c>
      <c r="R4530">
        <v>11</v>
      </c>
      <c r="S4530" s="8">
        <f>Table3[[#This Row],[Harga]]*Table3[[#This Row],[Quantity]]</f>
        <v>28842000</v>
      </c>
      <c r="T4530">
        <v>0.1</v>
      </c>
      <c r="U4530" s="8">
        <f>Table3[[#This Row],[Discount]]*Table3[[#This Row],[Revenue]]</f>
        <v>2884200</v>
      </c>
      <c r="V4530" s="8">
        <f>Table3[[#This Row],[Revenue]]-Table3[[#This Row],[Total Discount]]</f>
        <v>25957800</v>
      </c>
    </row>
    <row r="4531" spans="1:22" x14ac:dyDescent="0.35">
      <c r="A4531">
        <v>4527</v>
      </c>
      <c r="B4531" t="s">
        <v>8784</v>
      </c>
      <c r="C4531" s="5">
        <v>42297</v>
      </c>
      <c r="D4531" s="6">
        <v>2015</v>
      </c>
      <c r="E4531" s="5" t="s">
        <v>44</v>
      </c>
      <c r="F4531" s="7">
        <v>20</v>
      </c>
      <c r="G4531" t="s">
        <v>35</v>
      </c>
      <c r="H4531" t="s">
        <v>25</v>
      </c>
      <c r="I4531" t="s">
        <v>3921</v>
      </c>
      <c r="J4531" t="s">
        <v>27</v>
      </c>
      <c r="K4531" t="s">
        <v>100</v>
      </c>
      <c r="L4531">
        <v>90045</v>
      </c>
      <c r="M4531" t="s">
        <v>5680</v>
      </c>
      <c r="N4531" t="s">
        <v>30</v>
      </c>
      <c r="O4531" t="s">
        <v>55</v>
      </c>
      <c r="P4531" t="s">
        <v>5681</v>
      </c>
      <c r="Q4531" s="8">
        <v>26000</v>
      </c>
      <c r="R4531">
        <v>7</v>
      </c>
      <c r="S4531" s="8">
        <f>Table3[[#This Row],[Harga]]*Table3[[#This Row],[Quantity]]</f>
        <v>182000</v>
      </c>
      <c r="T4531">
        <v>0</v>
      </c>
      <c r="U4531" s="8">
        <f>Table3[[#This Row],[Discount]]*Table3[[#This Row],[Revenue]]</f>
        <v>0</v>
      </c>
      <c r="V4531" s="8">
        <f>Table3[[#This Row],[Revenue]]-Table3[[#This Row],[Total Discount]]</f>
        <v>182000</v>
      </c>
    </row>
    <row r="4532" spans="1:22" x14ac:dyDescent="0.35">
      <c r="A4532">
        <v>4528</v>
      </c>
      <c r="B4532" t="s">
        <v>8785</v>
      </c>
      <c r="C4532" s="5">
        <v>42535</v>
      </c>
      <c r="D4532" s="6">
        <v>2016</v>
      </c>
      <c r="E4532" s="5" t="s">
        <v>34</v>
      </c>
      <c r="F4532" s="7">
        <v>14</v>
      </c>
      <c r="G4532" t="s">
        <v>67</v>
      </c>
      <c r="H4532" t="s">
        <v>25</v>
      </c>
      <c r="I4532" t="s">
        <v>1217</v>
      </c>
      <c r="J4532" t="s">
        <v>37</v>
      </c>
      <c r="K4532" t="s">
        <v>253</v>
      </c>
      <c r="L4532">
        <v>98103</v>
      </c>
      <c r="M4532" t="s">
        <v>2099</v>
      </c>
      <c r="N4532" t="s">
        <v>30</v>
      </c>
      <c r="O4532" t="s">
        <v>48</v>
      </c>
      <c r="P4532" t="s">
        <v>2100</v>
      </c>
      <c r="Q4532" s="8">
        <v>765000</v>
      </c>
      <c r="R4532">
        <v>7</v>
      </c>
      <c r="S4532" s="8">
        <f>Table3[[#This Row],[Harga]]*Table3[[#This Row],[Quantity]]</f>
        <v>5355000</v>
      </c>
      <c r="T4532">
        <v>0</v>
      </c>
      <c r="U4532" s="8">
        <f>Table3[[#This Row],[Discount]]*Table3[[#This Row],[Revenue]]</f>
        <v>0</v>
      </c>
      <c r="V4532" s="8">
        <f>Table3[[#This Row],[Revenue]]-Table3[[#This Row],[Total Discount]]</f>
        <v>5355000</v>
      </c>
    </row>
    <row r="4533" spans="1:22" x14ac:dyDescent="0.35">
      <c r="A4533">
        <v>4529</v>
      </c>
      <c r="B4533" t="s">
        <v>8786</v>
      </c>
      <c r="C4533" s="5">
        <v>42328</v>
      </c>
      <c r="D4533" s="6">
        <v>2015</v>
      </c>
      <c r="E4533" s="5" t="s">
        <v>23</v>
      </c>
      <c r="F4533" s="7">
        <v>20</v>
      </c>
      <c r="G4533" t="s">
        <v>51</v>
      </c>
      <c r="H4533" t="s">
        <v>25</v>
      </c>
      <c r="I4533" t="s">
        <v>1401</v>
      </c>
      <c r="J4533" t="s">
        <v>37</v>
      </c>
      <c r="K4533" t="s">
        <v>283</v>
      </c>
      <c r="L4533">
        <v>92024</v>
      </c>
      <c r="M4533" t="s">
        <v>5291</v>
      </c>
      <c r="N4533" t="s">
        <v>40</v>
      </c>
      <c r="O4533" t="s">
        <v>71</v>
      </c>
      <c r="P4533" t="s">
        <v>5292</v>
      </c>
      <c r="Q4533" s="8">
        <v>113000</v>
      </c>
      <c r="R4533">
        <v>4</v>
      </c>
      <c r="S4533" s="8">
        <f>Table3[[#This Row],[Harga]]*Table3[[#This Row],[Quantity]]</f>
        <v>452000</v>
      </c>
      <c r="T4533">
        <v>0.2</v>
      </c>
      <c r="U4533" s="8">
        <f>Table3[[#This Row],[Discount]]*Table3[[#This Row],[Revenue]]</f>
        <v>90400</v>
      </c>
      <c r="V4533" s="8">
        <f>Table3[[#This Row],[Revenue]]-Table3[[#This Row],[Total Discount]]</f>
        <v>361600</v>
      </c>
    </row>
    <row r="4534" spans="1:22" x14ac:dyDescent="0.35">
      <c r="A4534">
        <v>4530</v>
      </c>
      <c r="B4534" t="s">
        <v>8787</v>
      </c>
      <c r="C4534" s="5">
        <v>42428</v>
      </c>
      <c r="D4534" s="6">
        <v>2016</v>
      </c>
      <c r="E4534" s="5" t="s">
        <v>344</v>
      </c>
      <c r="F4534" s="7">
        <v>28</v>
      </c>
      <c r="G4534" t="s">
        <v>24</v>
      </c>
      <c r="H4534" t="s">
        <v>131</v>
      </c>
      <c r="I4534" t="s">
        <v>3914</v>
      </c>
      <c r="J4534" t="s">
        <v>37</v>
      </c>
      <c r="K4534" t="s">
        <v>651</v>
      </c>
      <c r="L4534">
        <v>10035</v>
      </c>
      <c r="M4534" t="s">
        <v>4220</v>
      </c>
      <c r="N4534" t="s">
        <v>40</v>
      </c>
      <c r="O4534" t="s">
        <v>180</v>
      </c>
      <c r="P4534" t="s">
        <v>1001</v>
      </c>
      <c r="Q4534" s="8">
        <v>7000</v>
      </c>
      <c r="R4534">
        <v>6</v>
      </c>
      <c r="S4534" s="8">
        <f>Table3[[#This Row],[Harga]]*Table3[[#This Row],[Quantity]]</f>
        <v>42000</v>
      </c>
      <c r="T4534">
        <v>0</v>
      </c>
      <c r="U4534" s="8">
        <f>Table3[[#This Row],[Discount]]*Table3[[#This Row],[Revenue]]</f>
        <v>0</v>
      </c>
      <c r="V4534" s="8">
        <f>Table3[[#This Row],[Revenue]]-Table3[[#This Row],[Total Discount]]</f>
        <v>42000</v>
      </c>
    </row>
    <row r="4535" spans="1:22" x14ac:dyDescent="0.35">
      <c r="A4535">
        <v>4531</v>
      </c>
      <c r="B4535" t="s">
        <v>8788</v>
      </c>
      <c r="C4535" s="5">
        <v>41926</v>
      </c>
      <c r="D4535" s="6">
        <v>2014</v>
      </c>
      <c r="E4535" s="5" t="s">
        <v>44</v>
      </c>
      <c r="F4535" s="7">
        <v>14</v>
      </c>
      <c r="G4535" t="s">
        <v>67</v>
      </c>
      <c r="H4535" t="s">
        <v>25</v>
      </c>
      <c r="I4535" t="s">
        <v>1038</v>
      </c>
      <c r="J4535" t="s">
        <v>27</v>
      </c>
      <c r="K4535" t="s">
        <v>89</v>
      </c>
      <c r="L4535">
        <v>60653</v>
      </c>
      <c r="M4535" t="s">
        <v>4156</v>
      </c>
      <c r="N4535" t="s">
        <v>40</v>
      </c>
      <c r="O4535" t="s">
        <v>63</v>
      </c>
      <c r="P4535" t="s">
        <v>4157</v>
      </c>
      <c r="Q4535" s="8">
        <v>75000</v>
      </c>
      <c r="R4535">
        <v>13</v>
      </c>
      <c r="S4535" s="8">
        <f>Table3[[#This Row],[Harga]]*Table3[[#This Row],[Quantity]]</f>
        <v>975000</v>
      </c>
      <c r="T4535">
        <v>0.2</v>
      </c>
      <c r="U4535" s="8">
        <f>Table3[[#This Row],[Discount]]*Table3[[#This Row],[Revenue]]</f>
        <v>195000</v>
      </c>
      <c r="V4535" s="8">
        <f>Table3[[#This Row],[Revenue]]-Table3[[#This Row],[Total Discount]]</f>
        <v>780000</v>
      </c>
    </row>
    <row r="4536" spans="1:22" x14ac:dyDescent="0.35">
      <c r="A4536">
        <v>4532</v>
      </c>
      <c r="B4536" t="s">
        <v>8789</v>
      </c>
      <c r="C4536" s="5">
        <v>42881</v>
      </c>
      <c r="D4536" s="6">
        <v>2017</v>
      </c>
      <c r="E4536" s="5" t="s">
        <v>87</v>
      </c>
      <c r="F4536" s="7">
        <v>26</v>
      </c>
      <c r="G4536" t="s">
        <v>51</v>
      </c>
      <c r="H4536" t="s">
        <v>105</v>
      </c>
      <c r="I4536" t="s">
        <v>1421</v>
      </c>
      <c r="J4536" t="s">
        <v>27</v>
      </c>
      <c r="K4536" t="s">
        <v>324</v>
      </c>
      <c r="L4536">
        <v>22801</v>
      </c>
      <c r="M4536" t="s">
        <v>4918</v>
      </c>
      <c r="N4536" t="s">
        <v>135</v>
      </c>
      <c r="O4536" t="s">
        <v>162</v>
      </c>
      <c r="P4536" t="s">
        <v>4919</v>
      </c>
      <c r="Q4536" s="8">
        <v>12000</v>
      </c>
      <c r="R4536">
        <v>2</v>
      </c>
      <c r="S4536" s="8">
        <f>Table3[[#This Row],[Harga]]*Table3[[#This Row],[Quantity]]</f>
        <v>24000</v>
      </c>
      <c r="T4536">
        <v>0</v>
      </c>
      <c r="U4536" s="8">
        <f>Table3[[#This Row],[Discount]]*Table3[[#This Row],[Revenue]]</f>
        <v>0</v>
      </c>
      <c r="V4536" s="8">
        <f>Table3[[#This Row],[Revenue]]-Table3[[#This Row],[Total Discount]]</f>
        <v>24000</v>
      </c>
    </row>
    <row r="4537" spans="1:22" x14ac:dyDescent="0.35">
      <c r="A4537">
        <v>4533</v>
      </c>
      <c r="B4537" t="s">
        <v>8790</v>
      </c>
      <c r="C4537" s="5">
        <v>42404</v>
      </c>
      <c r="D4537" s="6">
        <v>2016</v>
      </c>
      <c r="E4537" s="5" t="s">
        <v>344</v>
      </c>
      <c r="F4537" s="7">
        <v>4</v>
      </c>
      <c r="G4537" t="s">
        <v>51</v>
      </c>
      <c r="H4537" t="s">
        <v>25</v>
      </c>
      <c r="I4537" t="s">
        <v>1630</v>
      </c>
      <c r="J4537" t="s">
        <v>27</v>
      </c>
      <c r="K4537" t="s">
        <v>151</v>
      </c>
      <c r="L4537">
        <v>20852</v>
      </c>
      <c r="M4537" t="s">
        <v>4207</v>
      </c>
      <c r="N4537" t="s">
        <v>135</v>
      </c>
      <c r="O4537" t="s">
        <v>136</v>
      </c>
      <c r="P4537" t="s">
        <v>4208</v>
      </c>
      <c r="Q4537" s="8">
        <v>136000</v>
      </c>
      <c r="R4537">
        <v>2</v>
      </c>
      <c r="S4537" s="8">
        <f>Table3[[#This Row],[Harga]]*Table3[[#This Row],[Quantity]]</f>
        <v>272000</v>
      </c>
      <c r="T4537">
        <v>0</v>
      </c>
      <c r="U4537" s="8">
        <f>Table3[[#This Row],[Discount]]*Table3[[#This Row],[Revenue]]</f>
        <v>0</v>
      </c>
      <c r="V4537" s="8">
        <f>Table3[[#This Row],[Revenue]]-Table3[[#This Row],[Total Discount]]</f>
        <v>272000</v>
      </c>
    </row>
    <row r="4538" spans="1:22" x14ac:dyDescent="0.35">
      <c r="A4538">
        <v>4534</v>
      </c>
      <c r="B4538" t="s">
        <v>8791</v>
      </c>
      <c r="C4538" s="5">
        <v>42615</v>
      </c>
      <c r="D4538" s="6">
        <v>2016</v>
      </c>
      <c r="E4538" s="5" t="s">
        <v>111</v>
      </c>
      <c r="F4538" s="7">
        <v>2</v>
      </c>
      <c r="G4538" t="s">
        <v>116</v>
      </c>
      <c r="H4538" t="s">
        <v>25</v>
      </c>
      <c r="I4538" t="s">
        <v>411</v>
      </c>
      <c r="J4538" t="s">
        <v>27</v>
      </c>
      <c r="K4538" t="s">
        <v>53</v>
      </c>
      <c r="L4538">
        <v>98198</v>
      </c>
      <c r="M4538" t="s">
        <v>3264</v>
      </c>
      <c r="N4538" t="s">
        <v>30</v>
      </c>
      <c r="O4538" t="s">
        <v>108</v>
      </c>
      <c r="P4538" t="s">
        <v>3265</v>
      </c>
      <c r="Q4538" s="8">
        <v>216000</v>
      </c>
      <c r="R4538">
        <v>3</v>
      </c>
      <c r="S4538" s="8">
        <f>Table3[[#This Row],[Harga]]*Table3[[#This Row],[Quantity]]</f>
        <v>648000</v>
      </c>
      <c r="T4538">
        <v>0.2</v>
      </c>
      <c r="U4538" s="8">
        <f>Table3[[#This Row],[Discount]]*Table3[[#This Row],[Revenue]]</f>
        <v>129600</v>
      </c>
      <c r="V4538" s="8">
        <f>Table3[[#This Row],[Revenue]]-Table3[[#This Row],[Total Discount]]</f>
        <v>518400</v>
      </c>
    </row>
    <row r="4539" spans="1:22" x14ac:dyDescent="0.35">
      <c r="A4539">
        <v>4535</v>
      </c>
      <c r="B4539" t="s">
        <v>8792</v>
      </c>
      <c r="C4539" s="5">
        <v>43073</v>
      </c>
      <c r="D4539" s="6">
        <v>2017</v>
      </c>
      <c r="E4539" s="5" t="s">
        <v>66</v>
      </c>
      <c r="F4539" s="7">
        <v>4</v>
      </c>
      <c r="G4539" t="s">
        <v>35</v>
      </c>
      <c r="H4539" t="s">
        <v>25</v>
      </c>
      <c r="I4539" t="s">
        <v>5038</v>
      </c>
      <c r="J4539" t="s">
        <v>37</v>
      </c>
      <c r="K4539" t="s">
        <v>193</v>
      </c>
      <c r="L4539">
        <v>19134</v>
      </c>
      <c r="M4539" t="s">
        <v>647</v>
      </c>
      <c r="N4539" t="s">
        <v>30</v>
      </c>
      <c r="O4539" t="s">
        <v>55</v>
      </c>
      <c r="P4539" t="s">
        <v>648</v>
      </c>
      <c r="Q4539" s="8">
        <v>16000</v>
      </c>
      <c r="R4539">
        <v>3</v>
      </c>
      <c r="S4539" s="8">
        <f>Table3[[#This Row],[Harga]]*Table3[[#This Row],[Quantity]]</f>
        <v>48000</v>
      </c>
      <c r="T4539">
        <v>0.2</v>
      </c>
      <c r="U4539" s="8">
        <f>Table3[[#This Row],[Discount]]*Table3[[#This Row],[Revenue]]</f>
        <v>9600</v>
      </c>
      <c r="V4539" s="8">
        <f>Table3[[#This Row],[Revenue]]-Table3[[#This Row],[Total Discount]]</f>
        <v>38400</v>
      </c>
    </row>
    <row r="4540" spans="1:22" x14ac:dyDescent="0.35">
      <c r="A4540">
        <v>4536</v>
      </c>
      <c r="B4540" t="s">
        <v>8793</v>
      </c>
      <c r="C4540" s="5">
        <v>42167</v>
      </c>
      <c r="D4540" s="6">
        <v>2015</v>
      </c>
      <c r="E4540" s="5" t="s">
        <v>34</v>
      </c>
      <c r="F4540" s="7">
        <v>12</v>
      </c>
      <c r="G4540" t="s">
        <v>51</v>
      </c>
      <c r="H4540" t="s">
        <v>25</v>
      </c>
      <c r="I4540" t="s">
        <v>2295</v>
      </c>
      <c r="J4540" t="s">
        <v>75</v>
      </c>
      <c r="K4540" t="s">
        <v>151</v>
      </c>
      <c r="L4540">
        <v>47201</v>
      </c>
      <c r="M4540" t="s">
        <v>1382</v>
      </c>
      <c r="N4540" t="s">
        <v>40</v>
      </c>
      <c r="O4540" t="s">
        <v>84</v>
      </c>
      <c r="P4540" t="s">
        <v>1383</v>
      </c>
      <c r="Q4540" s="8">
        <v>25000</v>
      </c>
      <c r="R4540">
        <v>2</v>
      </c>
      <c r="S4540" s="8">
        <f>Table3[[#This Row],[Harga]]*Table3[[#This Row],[Quantity]]</f>
        <v>50000</v>
      </c>
      <c r="T4540">
        <v>0</v>
      </c>
      <c r="U4540" s="8">
        <f>Table3[[#This Row],[Discount]]*Table3[[#This Row],[Revenue]]</f>
        <v>0</v>
      </c>
      <c r="V4540" s="8">
        <f>Table3[[#This Row],[Revenue]]-Table3[[#This Row],[Total Discount]]</f>
        <v>50000</v>
      </c>
    </row>
    <row r="4541" spans="1:22" x14ac:dyDescent="0.35">
      <c r="A4541">
        <v>4537</v>
      </c>
      <c r="B4541" t="s">
        <v>8794</v>
      </c>
      <c r="C4541" s="5">
        <v>42617</v>
      </c>
      <c r="D4541" s="6">
        <v>2016</v>
      </c>
      <c r="E4541" s="5" t="s">
        <v>111</v>
      </c>
      <c r="F4541" s="7">
        <v>4</v>
      </c>
      <c r="G4541" t="s">
        <v>67</v>
      </c>
      <c r="H4541" t="s">
        <v>25</v>
      </c>
      <c r="I4541" t="s">
        <v>2418</v>
      </c>
      <c r="J4541" t="s">
        <v>27</v>
      </c>
      <c r="K4541" t="s">
        <v>61</v>
      </c>
      <c r="L4541">
        <v>65807</v>
      </c>
      <c r="M4541" t="s">
        <v>4205</v>
      </c>
      <c r="N4541" t="s">
        <v>40</v>
      </c>
      <c r="O4541" t="s">
        <v>143</v>
      </c>
      <c r="P4541" t="s">
        <v>405</v>
      </c>
      <c r="Q4541" s="8">
        <v>42000</v>
      </c>
      <c r="R4541">
        <v>2</v>
      </c>
      <c r="S4541" s="8">
        <f>Table3[[#This Row],[Harga]]*Table3[[#This Row],[Quantity]]</f>
        <v>84000</v>
      </c>
      <c r="T4541">
        <v>0</v>
      </c>
      <c r="U4541" s="8">
        <f>Table3[[#This Row],[Discount]]*Table3[[#This Row],[Revenue]]</f>
        <v>0</v>
      </c>
      <c r="V4541" s="8">
        <f>Table3[[#This Row],[Revenue]]-Table3[[#This Row],[Total Discount]]</f>
        <v>84000</v>
      </c>
    </row>
    <row r="4542" spans="1:22" x14ac:dyDescent="0.35">
      <c r="A4542">
        <v>4538</v>
      </c>
      <c r="B4542" t="s">
        <v>8795</v>
      </c>
      <c r="C4542" s="5">
        <v>41750</v>
      </c>
      <c r="D4542" s="6">
        <v>2014</v>
      </c>
      <c r="E4542" s="5" t="s">
        <v>58</v>
      </c>
      <c r="F4542" s="7">
        <v>21</v>
      </c>
      <c r="G4542" t="s">
        <v>35</v>
      </c>
      <c r="H4542" t="s">
        <v>105</v>
      </c>
      <c r="I4542" t="s">
        <v>3387</v>
      </c>
      <c r="J4542" t="s">
        <v>37</v>
      </c>
      <c r="K4542" t="s">
        <v>38</v>
      </c>
      <c r="L4542">
        <v>42420</v>
      </c>
      <c r="M4542" t="s">
        <v>2251</v>
      </c>
      <c r="N4542" t="s">
        <v>40</v>
      </c>
      <c r="O4542" t="s">
        <v>84</v>
      </c>
      <c r="P4542" t="s">
        <v>2252</v>
      </c>
      <c r="Q4542" s="8">
        <v>553000</v>
      </c>
      <c r="R4542">
        <v>6</v>
      </c>
      <c r="S4542" s="8">
        <f>Table3[[#This Row],[Harga]]*Table3[[#This Row],[Quantity]]</f>
        <v>3318000</v>
      </c>
      <c r="T4542">
        <v>0</v>
      </c>
      <c r="U4542" s="8">
        <f>Table3[[#This Row],[Discount]]*Table3[[#This Row],[Revenue]]</f>
        <v>0</v>
      </c>
      <c r="V4542" s="8">
        <f>Table3[[#This Row],[Revenue]]-Table3[[#This Row],[Total Discount]]</f>
        <v>3318000</v>
      </c>
    </row>
    <row r="4543" spans="1:22" x14ac:dyDescent="0.35">
      <c r="A4543">
        <v>4539</v>
      </c>
      <c r="B4543" t="s">
        <v>8796</v>
      </c>
      <c r="C4543" s="5">
        <v>42313</v>
      </c>
      <c r="D4543" s="6">
        <v>2015</v>
      </c>
      <c r="E4543" s="5" t="s">
        <v>23</v>
      </c>
      <c r="F4543" s="7">
        <v>5</v>
      </c>
      <c r="G4543" t="s">
        <v>35</v>
      </c>
      <c r="H4543" t="s">
        <v>25</v>
      </c>
      <c r="I4543" t="s">
        <v>3126</v>
      </c>
      <c r="J4543" t="s">
        <v>27</v>
      </c>
      <c r="K4543" t="s">
        <v>545</v>
      </c>
      <c r="L4543">
        <v>44107</v>
      </c>
      <c r="M4543" t="s">
        <v>860</v>
      </c>
      <c r="N4543" t="s">
        <v>40</v>
      </c>
      <c r="O4543" t="s">
        <v>71</v>
      </c>
      <c r="P4543" t="s">
        <v>861</v>
      </c>
      <c r="Q4543" s="8">
        <v>5000</v>
      </c>
      <c r="R4543">
        <v>3</v>
      </c>
      <c r="S4543" s="8">
        <f>Table3[[#This Row],[Harga]]*Table3[[#This Row],[Quantity]]</f>
        <v>15000</v>
      </c>
      <c r="T4543">
        <v>0.7</v>
      </c>
      <c r="U4543" s="8">
        <f>Table3[[#This Row],[Discount]]*Table3[[#This Row],[Revenue]]</f>
        <v>10500</v>
      </c>
      <c r="V4543" s="8">
        <f>Table3[[#This Row],[Revenue]]-Table3[[#This Row],[Total Discount]]</f>
        <v>4500</v>
      </c>
    </row>
    <row r="4544" spans="1:22" x14ac:dyDescent="0.35">
      <c r="A4544">
        <v>4540</v>
      </c>
      <c r="B4544" t="s">
        <v>8797</v>
      </c>
      <c r="C4544" s="5">
        <v>41946</v>
      </c>
      <c r="D4544" s="6">
        <v>2014</v>
      </c>
      <c r="E4544" s="5" t="s">
        <v>23</v>
      </c>
      <c r="F4544" s="7">
        <v>3</v>
      </c>
      <c r="G4544" t="s">
        <v>24</v>
      </c>
      <c r="H4544" t="s">
        <v>25</v>
      </c>
      <c r="I4544" t="s">
        <v>381</v>
      </c>
      <c r="J4544" t="s">
        <v>37</v>
      </c>
      <c r="K4544" t="s">
        <v>118</v>
      </c>
      <c r="L4544">
        <v>68104</v>
      </c>
      <c r="M4544" t="s">
        <v>3753</v>
      </c>
      <c r="N4544" t="s">
        <v>135</v>
      </c>
      <c r="O4544" t="s">
        <v>162</v>
      </c>
      <c r="P4544" t="s">
        <v>3754</v>
      </c>
      <c r="Q4544" s="8">
        <v>96000</v>
      </c>
      <c r="R4544">
        <v>3</v>
      </c>
      <c r="S4544" s="8">
        <f>Table3[[#This Row],[Harga]]*Table3[[#This Row],[Quantity]]</f>
        <v>288000</v>
      </c>
      <c r="T4544">
        <v>0</v>
      </c>
      <c r="U4544" s="8">
        <f>Table3[[#This Row],[Discount]]*Table3[[#This Row],[Revenue]]</f>
        <v>0</v>
      </c>
      <c r="V4544" s="8">
        <f>Table3[[#This Row],[Revenue]]-Table3[[#This Row],[Total Discount]]</f>
        <v>288000</v>
      </c>
    </row>
    <row r="4545" spans="1:22" x14ac:dyDescent="0.35">
      <c r="A4545">
        <v>4541</v>
      </c>
      <c r="B4545" t="s">
        <v>8798</v>
      </c>
      <c r="C4545" s="5">
        <v>42416</v>
      </c>
      <c r="D4545" s="6">
        <v>2016</v>
      </c>
      <c r="E4545" s="5" t="s">
        <v>344</v>
      </c>
      <c r="F4545" s="7">
        <v>16</v>
      </c>
      <c r="G4545" t="s">
        <v>51</v>
      </c>
      <c r="H4545" t="s">
        <v>25</v>
      </c>
      <c r="I4545" t="s">
        <v>2947</v>
      </c>
      <c r="J4545" t="s">
        <v>27</v>
      </c>
      <c r="K4545" t="s">
        <v>89</v>
      </c>
      <c r="L4545">
        <v>42420</v>
      </c>
      <c r="M4545" t="s">
        <v>5551</v>
      </c>
      <c r="N4545" t="s">
        <v>30</v>
      </c>
      <c r="O4545" t="s">
        <v>55</v>
      </c>
      <c r="P4545" t="s">
        <v>5552</v>
      </c>
      <c r="Q4545" s="8">
        <v>191000</v>
      </c>
      <c r="R4545">
        <v>4</v>
      </c>
      <c r="S4545" s="8">
        <f>Table3[[#This Row],[Harga]]*Table3[[#This Row],[Quantity]]</f>
        <v>764000</v>
      </c>
      <c r="T4545">
        <v>0</v>
      </c>
      <c r="U4545" s="8">
        <f>Table3[[#This Row],[Discount]]*Table3[[#This Row],[Revenue]]</f>
        <v>0</v>
      </c>
      <c r="V4545" s="8">
        <f>Table3[[#This Row],[Revenue]]-Table3[[#This Row],[Total Discount]]</f>
        <v>764000</v>
      </c>
    </row>
    <row r="4546" spans="1:22" x14ac:dyDescent="0.35">
      <c r="A4546">
        <v>4542</v>
      </c>
      <c r="B4546" t="s">
        <v>8799</v>
      </c>
      <c r="C4546" s="5">
        <v>42989</v>
      </c>
      <c r="D4546" s="6">
        <v>2017</v>
      </c>
      <c r="E4546" s="5" t="s">
        <v>111</v>
      </c>
      <c r="F4546" s="7">
        <v>11</v>
      </c>
      <c r="G4546" t="s">
        <v>51</v>
      </c>
      <c r="H4546" t="s">
        <v>139</v>
      </c>
      <c r="I4546" t="s">
        <v>848</v>
      </c>
      <c r="J4546" t="s">
        <v>37</v>
      </c>
      <c r="K4546" t="s">
        <v>193</v>
      </c>
      <c r="L4546">
        <v>92704</v>
      </c>
      <c r="M4546" t="s">
        <v>4976</v>
      </c>
      <c r="N4546" t="s">
        <v>135</v>
      </c>
      <c r="O4546" t="s">
        <v>136</v>
      </c>
      <c r="P4546" t="s">
        <v>4977</v>
      </c>
      <c r="Q4546" s="8">
        <v>72000</v>
      </c>
      <c r="R4546">
        <v>6</v>
      </c>
      <c r="S4546" s="8">
        <f>Table3[[#This Row],[Harga]]*Table3[[#This Row],[Quantity]]</f>
        <v>432000</v>
      </c>
      <c r="T4546">
        <v>0.2</v>
      </c>
      <c r="U4546" s="8">
        <f>Table3[[#This Row],[Discount]]*Table3[[#This Row],[Revenue]]</f>
        <v>86400</v>
      </c>
      <c r="V4546" s="8">
        <f>Table3[[#This Row],[Revenue]]-Table3[[#This Row],[Total Discount]]</f>
        <v>345600</v>
      </c>
    </row>
    <row r="4547" spans="1:22" x14ac:dyDescent="0.35">
      <c r="A4547">
        <v>4543</v>
      </c>
      <c r="B4547" t="s">
        <v>8800</v>
      </c>
      <c r="C4547" s="5">
        <v>43041</v>
      </c>
      <c r="D4547" s="6">
        <v>2017</v>
      </c>
      <c r="E4547" s="5" t="s">
        <v>23</v>
      </c>
      <c r="F4547" s="7">
        <v>2</v>
      </c>
      <c r="G4547" t="s">
        <v>67</v>
      </c>
      <c r="H4547" t="s">
        <v>139</v>
      </c>
      <c r="I4547" t="s">
        <v>6482</v>
      </c>
      <c r="J4547" t="s">
        <v>27</v>
      </c>
      <c r="K4547" t="s">
        <v>113</v>
      </c>
      <c r="L4547">
        <v>22153</v>
      </c>
      <c r="M4547" t="s">
        <v>101</v>
      </c>
      <c r="N4547" t="s">
        <v>40</v>
      </c>
      <c r="O4547" t="s">
        <v>96</v>
      </c>
      <c r="P4547" t="s">
        <v>102</v>
      </c>
      <c r="Q4547" s="8">
        <v>20000</v>
      </c>
      <c r="R4547">
        <v>2</v>
      </c>
      <c r="S4547" s="8">
        <f>Table3[[#This Row],[Harga]]*Table3[[#This Row],[Quantity]]</f>
        <v>40000</v>
      </c>
      <c r="T4547">
        <v>0</v>
      </c>
      <c r="U4547" s="8">
        <f>Table3[[#This Row],[Discount]]*Table3[[#This Row],[Revenue]]</f>
        <v>0</v>
      </c>
      <c r="V4547" s="8">
        <f>Table3[[#This Row],[Revenue]]-Table3[[#This Row],[Total Discount]]</f>
        <v>40000</v>
      </c>
    </row>
    <row r="4548" spans="1:22" x14ac:dyDescent="0.35">
      <c r="A4548">
        <v>4544</v>
      </c>
      <c r="B4548" t="s">
        <v>8801</v>
      </c>
      <c r="C4548" s="5">
        <v>42041</v>
      </c>
      <c r="D4548" s="6">
        <v>2015</v>
      </c>
      <c r="E4548" s="5" t="s">
        <v>344</v>
      </c>
      <c r="F4548" s="7">
        <v>6</v>
      </c>
      <c r="G4548" t="s">
        <v>51</v>
      </c>
      <c r="H4548" t="s">
        <v>25</v>
      </c>
      <c r="I4548" t="s">
        <v>3773</v>
      </c>
      <c r="J4548" t="s">
        <v>37</v>
      </c>
      <c r="K4548" t="s">
        <v>500</v>
      </c>
      <c r="L4548">
        <v>23434</v>
      </c>
      <c r="M4548" t="s">
        <v>6258</v>
      </c>
      <c r="N4548" t="s">
        <v>40</v>
      </c>
      <c r="O4548" t="s">
        <v>84</v>
      </c>
      <c r="P4548" t="s">
        <v>6259</v>
      </c>
      <c r="Q4548" s="8">
        <v>245000</v>
      </c>
      <c r="R4548">
        <v>3</v>
      </c>
      <c r="S4548" s="8">
        <f>Table3[[#This Row],[Harga]]*Table3[[#This Row],[Quantity]]</f>
        <v>735000</v>
      </c>
      <c r="T4548">
        <v>0</v>
      </c>
      <c r="U4548" s="8">
        <f>Table3[[#This Row],[Discount]]*Table3[[#This Row],[Revenue]]</f>
        <v>0</v>
      </c>
      <c r="V4548" s="8">
        <f>Table3[[#This Row],[Revenue]]-Table3[[#This Row],[Total Discount]]</f>
        <v>735000</v>
      </c>
    </row>
    <row r="4549" spans="1:22" x14ac:dyDescent="0.35">
      <c r="A4549">
        <v>4545</v>
      </c>
      <c r="B4549" t="s">
        <v>8802</v>
      </c>
      <c r="C4549" s="5">
        <v>42623</v>
      </c>
      <c r="D4549" s="6">
        <v>2016</v>
      </c>
      <c r="E4549" s="5" t="s">
        <v>111</v>
      </c>
      <c r="F4549" s="7">
        <v>10</v>
      </c>
      <c r="G4549" t="s">
        <v>24</v>
      </c>
      <c r="H4549" t="s">
        <v>25</v>
      </c>
      <c r="I4549" t="s">
        <v>1111</v>
      </c>
      <c r="J4549" t="s">
        <v>27</v>
      </c>
      <c r="K4549" t="s">
        <v>100</v>
      </c>
      <c r="L4549">
        <v>90049</v>
      </c>
      <c r="M4549" t="s">
        <v>5042</v>
      </c>
      <c r="N4549" t="s">
        <v>40</v>
      </c>
      <c r="O4549" t="s">
        <v>71</v>
      </c>
      <c r="P4549" t="s">
        <v>5043</v>
      </c>
      <c r="Q4549" s="8">
        <v>692000</v>
      </c>
      <c r="R4549">
        <v>2</v>
      </c>
      <c r="S4549" s="8">
        <f>Table3[[#This Row],[Harga]]*Table3[[#This Row],[Quantity]]</f>
        <v>1384000</v>
      </c>
      <c r="T4549">
        <v>0.2</v>
      </c>
      <c r="U4549" s="8">
        <f>Table3[[#This Row],[Discount]]*Table3[[#This Row],[Revenue]]</f>
        <v>276800</v>
      </c>
      <c r="V4549" s="8">
        <f>Table3[[#This Row],[Revenue]]-Table3[[#This Row],[Total Discount]]</f>
        <v>1107200</v>
      </c>
    </row>
    <row r="4550" spans="1:22" x14ac:dyDescent="0.35">
      <c r="A4550">
        <v>4546</v>
      </c>
      <c r="B4550" t="s">
        <v>8803</v>
      </c>
      <c r="C4550" s="5">
        <v>42639</v>
      </c>
      <c r="D4550" s="6">
        <v>2016</v>
      </c>
      <c r="E4550" s="5" t="s">
        <v>111</v>
      </c>
      <c r="F4550" s="7">
        <v>26</v>
      </c>
      <c r="G4550" t="s">
        <v>51</v>
      </c>
      <c r="H4550" t="s">
        <v>105</v>
      </c>
      <c r="I4550" t="s">
        <v>6004</v>
      </c>
      <c r="J4550" t="s">
        <v>37</v>
      </c>
      <c r="K4550" t="s">
        <v>133</v>
      </c>
      <c r="L4550">
        <v>77041</v>
      </c>
      <c r="M4550" t="s">
        <v>8804</v>
      </c>
      <c r="N4550" t="s">
        <v>40</v>
      </c>
      <c r="O4550" t="s">
        <v>78</v>
      </c>
      <c r="P4550" t="s">
        <v>8805</v>
      </c>
      <c r="Q4550" s="8">
        <v>94000</v>
      </c>
      <c r="R4550">
        <v>2</v>
      </c>
      <c r="S4550" s="8">
        <f>Table3[[#This Row],[Harga]]*Table3[[#This Row],[Quantity]]</f>
        <v>188000</v>
      </c>
      <c r="T4550">
        <v>0.8</v>
      </c>
      <c r="U4550" s="8">
        <f>Table3[[#This Row],[Discount]]*Table3[[#This Row],[Revenue]]</f>
        <v>150400</v>
      </c>
      <c r="V4550" s="8">
        <f>Table3[[#This Row],[Revenue]]-Table3[[#This Row],[Total Discount]]</f>
        <v>37600</v>
      </c>
    </row>
    <row r="4551" spans="1:22" x14ac:dyDescent="0.35">
      <c r="A4551">
        <v>4547</v>
      </c>
      <c r="B4551" t="s">
        <v>8806</v>
      </c>
      <c r="C4551" s="5">
        <v>42353</v>
      </c>
      <c r="D4551" s="6">
        <v>2015</v>
      </c>
      <c r="E4551" s="5" t="s">
        <v>66</v>
      </c>
      <c r="F4551" s="7">
        <v>15</v>
      </c>
      <c r="G4551" t="s">
        <v>67</v>
      </c>
      <c r="H4551" t="s">
        <v>25</v>
      </c>
      <c r="I4551" t="s">
        <v>3914</v>
      </c>
      <c r="J4551" t="s">
        <v>37</v>
      </c>
      <c r="K4551" t="s">
        <v>28</v>
      </c>
      <c r="L4551">
        <v>27511</v>
      </c>
      <c r="M4551" t="s">
        <v>571</v>
      </c>
      <c r="N4551" t="s">
        <v>135</v>
      </c>
      <c r="O4551" t="s">
        <v>136</v>
      </c>
      <c r="P4551" t="s">
        <v>572</v>
      </c>
      <c r="Q4551" s="8">
        <v>329000</v>
      </c>
      <c r="R4551">
        <v>3</v>
      </c>
      <c r="S4551" s="8">
        <f>Table3[[#This Row],[Harga]]*Table3[[#This Row],[Quantity]]</f>
        <v>987000</v>
      </c>
      <c r="T4551">
        <v>0.2</v>
      </c>
      <c r="U4551" s="8">
        <f>Table3[[#This Row],[Discount]]*Table3[[#This Row],[Revenue]]</f>
        <v>197400</v>
      </c>
      <c r="V4551" s="8">
        <f>Table3[[#This Row],[Revenue]]-Table3[[#This Row],[Total Discount]]</f>
        <v>789600</v>
      </c>
    </row>
    <row r="4552" spans="1:22" x14ac:dyDescent="0.35">
      <c r="A4552">
        <v>4548</v>
      </c>
      <c r="B4552" t="s">
        <v>8807</v>
      </c>
      <c r="C4552" s="5">
        <v>42630</v>
      </c>
      <c r="D4552" s="6">
        <v>2016</v>
      </c>
      <c r="E4552" s="5" t="s">
        <v>111</v>
      </c>
      <c r="F4552" s="7">
        <v>17</v>
      </c>
      <c r="G4552" t="s">
        <v>116</v>
      </c>
      <c r="H4552" t="s">
        <v>25</v>
      </c>
      <c r="I4552" t="s">
        <v>337</v>
      </c>
      <c r="J4552" t="s">
        <v>27</v>
      </c>
      <c r="K4552" t="s">
        <v>324</v>
      </c>
      <c r="L4552">
        <v>45503</v>
      </c>
      <c r="M4552" t="s">
        <v>8808</v>
      </c>
      <c r="N4552" t="s">
        <v>40</v>
      </c>
      <c r="O4552" t="s">
        <v>84</v>
      </c>
      <c r="P4552" t="s">
        <v>8809</v>
      </c>
      <c r="Q4552" s="8">
        <v>296000</v>
      </c>
      <c r="R4552">
        <v>5</v>
      </c>
      <c r="S4552" s="8">
        <f>Table3[[#This Row],[Harga]]*Table3[[#This Row],[Quantity]]</f>
        <v>1480000</v>
      </c>
      <c r="T4552">
        <v>0.2</v>
      </c>
      <c r="U4552" s="8">
        <f>Table3[[#This Row],[Discount]]*Table3[[#This Row],[Revenue]]</f>
        <v>296000</v>
      </c>
      <c r="V4552" s="8">
        <f>Table3[[#This Row],[Revenue]]-Table3[[#This Row],[Total Discount]]</f>
        <v>1184000</v>
      </c>
    </row>
    <row r="4553" spans="1:22" x14ac:dyDescent="0.35">
      <c r="A4553">
        <v>4549</v>
      </c>
      <c r="B4553" t="s">
        <v>8810</v>
      </c>
      <c r="C4553" s="5">
        <v>43021</v>
      </c>
      <c r="D4553" s="6">
        <v>2017</v>
      </c>
      <c r="E4553" s="5" t="s">
        <v>44</v>
      </c>
      <c r="F4553" s="7">
        <v>13</v>
      </c>
      <c r="G4553" t="s">
        <v>35</v>
      </c>
      <c r="H4553" t="s">
        <v>139</v>
      </c>
      <c r="I4553" t="s">
        <v>574</v>
      </c>
      <c r="J4553" t="s">
        <v>27</v>
      </c>
      <c r="K4553" t="s">
        <v>253</v>
      </c>
      <c r="L4553">
        <v>40214</v>
      </c>
      <c r="M4553" t="s">
        <v>1104</v>
      </c>
      <c r="N4553" t="s">
        <v>40</v>
      </c>
      <c r="O4553" t="s">
        <v>84</v>
      </c>
      <c r="P4553" t="s">
        <v>1105</v>
      </c>
      <c r="Q4553" s="8">
        <v>70000</v>
      </c>
      <c r="R4553">
        <v>8</v>
      </c>
      <c r="S4553" s="8">
        <f>Table3[[#This Row],[Harga]]*Table3[[#This Row],[Quantity]]</f>
        <v>560000</v>
      </c>
      <c r="T4553">
        <v>0</v>
      </c>
      <c r="U4553" s="8">
        <f>Table3[[#This Row],[Discount]]*Table3[[#This Row],[Revenue]]</f>
        <v>0</v>
      </c>
      <c r="V4553" s="8">
        <f>Table3[[#This Row],[Revenue]]-Table3[[#This Row],[Total Discount]]</f>
        <v>560000</v>
      </c>
    </row>
    <row r="4554" spans="1:22" x14ac:dyDescent="0.35">
      <c r="A4554">
        <v>4550</v>
      </c>
      <c r="B4554" t="s">
        <v>8811</v>
      </c>
      <c r="C4554" s="5">
        <v>42183</v>
      </c>
      <c r="D4554" s="6">
        <v>2015</v>
      </c>
      <c r="E4554" s="5" t="s">
        <v>34</v>
      </c>
      <c r="F4554" s="7">
        <v>28</v>
      </c>
      <c r="G4554" t="s">
        <v>51</v>
      </c>
      <c r="H4554" t="s">
        <v>25</v>
      </c>
      <c r="I4554" t="s">
        <v>345</v>
      </c>
      <c r="J4554" t="s">
        <v>37</v>
      </c>
      <c r="K4554" t="s">
        <v>227</v>
      </c>
      <c r="L4554">
        <v>45373</v>
      </c>
      <c r="M4554" t="s">
        <v>262</v>
      </c>
      <c r="N4554" t="s">
        <v>40</v>
      </c>
      <c r="O4554" t="s">
        <v>63</v>
      </c>
      <c r="P4554" t="s">
        <v>263</v>
      </c>
      <c r="Q4554" s="8">
        <v>13000</v>
      </c>
      <c r="R4554">
        <v>3</v>
      </c>
      <c r="S4554" s="8">
        <f>Table3[[#This Row],[Harga]]*Table3[[#This Row],[Quantity]]</f>
        <v>39000</v>
      </c>
      <c r="T4554">
        <v>0.2</v>
      </c>
      <c r="U4554" s="8">
        <f>Table3[[#This Row],[Discount]]*Table3[[#This Row],[Revenue]]</f>
        <v>7800</v>
      </c>
      <c r="V4554" s="8">
        <f>Table3[[#This Row],[Revenue]]-Table3[[#This Row],[Total Discount]]</f>
        <v>31200</v>
      </c>
    </row>
    <row r="4555" spans="1:22" x14ac:dyDescent="0.35">
      <c r="A4555">
        <v>4551</v>
      </c>
      <c r="B4555" t="s">
        <v>8812</v>
      </c>
      <c r="C4555" s="5">
        <v>42156</v>
      </c>
      <c r="D4555" s="6">
        <v>2015</v>
      </c>
      <c r="E4555" s="5" t="s">
        <v>34</v>
      </c>
      <c r="F4555" s="7">
        <v>1</v>
      </c>
      <c r="G4555" t="s">
        <v>24</v>
      </c>
      <c r="H4555" t="s">
        <v>131</v>
      </c>
      <c r="I4555" t="s">
        <v>1069</v>
      </c>
      <c r="J4555" t="s">
        <v>27</v>
      </c>
      <c r="K4555" t="s">
        <v>222</v>
      </c>
      <c r="L4555">
        <v>48227</v>
      </c>
      <c r="M4555" t="s">
        <v>5114</v>
      </c>
      <c r="N4555" t="s">
        <v>135</v>
      </c>
      <c r="O4555" t="s">
        <v>136</v>
      </c>
      <c r="P4555" t="s">
        <v>5115</v>
      </c>
      <c r="Q4555" s="8">
        <v>360000</v>
      </c>
      <c r="R4555">
        <v>2</v>
      </c>
      <c r="S4555" s="8">
        <f>Table3[[#This Row],[Harga]]*Table3[[#This Row],[Quantity]]</f>
        <v>720000</v>
      </c>
      <c r="T4555">
        <v>0</v>
      </c>
      <c r="U4555" s="8">
        <f>Table3[[#This Row],[Discount]]*Table3[[#This Row],[Revenue]]</f>
        <v>0</v>
      </c>
      <c r="V4555" s="8">
        <f>Table3[[#This Row],[Revenue]]-Table3[[#This Row],[Total Discount]]</f>
        <v>720000</v>
      </c>
    </row>
    <row r="4556" spans="1:22" x14ac:dyDescent="0.35">
      <c r="A4556">
        <v>4552</v>
      </c>
      <c r="B4556" t="s">
        <v>8813</v>
      </c>
      <c r="C4556" s="5">
        <v>41741</v>
      </c>
      <c r="D4556" s="6">
        <v>2014</v>
      </c>
      <c r="E4556" s="5" t="s">
        <v>58</v>
      </c>
      <c r="F4556" s="7">
        <v>12</v>
      </c>
      <c r="G4556" t="s">
        <v>67</v>
      </c>
      <c r="H4556" t="s">
        <v>25</v>
      </c>
      <c r="I4556" t="s">
        <v>3921</v>
      </c>
      <c r="J4556" t="s">
        <v>27</v>
      </c>
      <c r="K4556" t="s">
        <v>420</v>
      </c>
      <c r="L4556">
        <v>47401</v>
      </c>
      <c r="M4556" t="s">
        <v>1690</v>
      </c>
      <c r="N4556" t="s">
        <v>40</v>
      </c>
      <c r="O4556" t="s">
        <v>63</v>
      </c>
      <c r="P4556" t="s">
        <v>1691</v>
      </c>
      <c r="Q4556" s="8">
        <v>13000</v>
      </c>
      <c r="R4556">
        <v>5</v>
      </c>
      <c r="S4556" s="8">
        <f>Table3[[#This Row],[Harga]]*Table3[[#This Row],[Quantity]]</f>
        <v>65000</v>
      </c>
      <c r="T4556">
        <v>0</v>
      </c>
      <c r="U4556" s="8">
        <f>Table3[[#This Row],[Discount]]*Table3[[#This Row],[Revenue]]</f>
        <v>0</v>
      </c>
      <c r="V4556" s="8">
        <f>Table3[[#This Row],[Revenue]]-Table3[[#This Row],[Total Discount]]</f>
        <v>65000</v>
      </c>
    </row>
    <row r="4557" spans="1:22" x14ac:dyDescent="0.35">
      <c r="A4557">
        <v>4553</v>
      </c>
      <c r="B4557" t="s">
        <v>8814</v>
      </c>
      <c r="C4557" s="5">
        <v>43020</v>
      </c>
      <c r="D4557" s="6">
        <v>2017</v>
      </c>
      <c r="E4557" s="5" t="s">
        <v>44</v>
      </c>
      <c r="F4557" s="7">
        <v>12</v>
      </c>
      <c r="G4557" t="s">
        <v>51</v>
      </c>
      <c r="H4557" t="s">
        <v>59</v>
      </c>
      <c r="I4557" t="s">
        <v>1875</v>
      </c>
      <c r="J4557" t="s">
        <v>75</v>
      </c>
      <c r="K4557" t="s">
        <v>61</v>
      </c>
      <c r="L4557">
        <v>75081</v>
      </c>
      <c r="M4557" t="s">
        <v>8815</v>
      </c>
      <c r="N4557" t="s">
        <v>135</v>
      </c>
      <c r="O4557" t="s">
        <v>136</v>
      </c>
      <c r="P4557" t="s">
        <v>8816</v>
      </c>
      <c r="Q4557" s="8">
        <v>370000</v>
      </c>
      <c r="R4557">
        <v>7</v>
      </c>
      <c r="S4557" s="8">
        <f>Table3[[#This Row],[Harga]]*Table3[[#This Row],[Quantity]]</f>
        <v>2590000</v>
      </c>
      <c r="T4557">
        <v>0.2</v>
      </c>
      <c r="U4557" s="8">
        <f>Table3[[#This Row],[Discount]]*Table3[[#This Row],[Revenue]]</f>
        <v>518000</v>
      </c>
      <c r="V4557" s="8">
        <f>Table3[[#This Row],[Revenue]]-Table3[[#This Row],[Total Discount]]</f>
        <v>2072000</v>
      </c>
    </row>
    <row r="4558" spans="1:22" x14ac:dyDescent="0.35">
      <c r="A4558">
        <v>4554</v>
      </c>
      <c r="B4558" t="s">
        <v>8817</v>
      </c>
      <c r="C4558" s="5">
        <v>42315</v>
      </c>
      <c r="D4558" s="6">
        <v>2015</v>
      </c>
      <c r="E4558" s="5" t="s">
        <v>23</v>
      </c>
      <c r="F4558" s="7">
        <v>7</v>
      </c>
      <c r="G4558" t="s">
        <v>24</v>
      </c>
      <c r="H4558" t="s">
        <v>25</v>
      </c>
      <c r="I4558" t="s">
        <v>2338</v>
      </c>
      <c r="J4558" t="s">
        <v>27</v>
      </c>
      <c r="K4558" t="s">
        <v>76</v>
      </c>
      <c r="L4558">
        <v>77041</v>
      </c>
      <c r="M4558" t="s">
        <v>4082</v>
      </c>
      <c r="N4558" t="s">
        <v>40</v>
      </c>
      <c r="O4558" t="s">
        <v>96</v>
      </c>
      <c r="P4558" t="s">
        <v>4083</v>
      </c>
      <c r="Q4558" s="8">
        <v>8000</v>
      </c>
      <c r="R4558">
        <v>3</v>
      </c>
      <c r="S4558" s="8">
        <f>Table3[[#This Row],[Harga]]*Table3[[#This Row],[Quantity]]</f>
        <v>24000</v>
      </c>
      <c r="T4558">
        <v>0.2</v>
      </c>
      <c r="U4558" s="8">
        <f>Table3[[#This Row],[Discount]]*Table3[[#This Row],[Revenue]]</f>
        <v>4800</v>
      </c>
      <c r="V4558" s="8">
        <f>Table3[[#This Row],[Revenue]]-Table3[[#This Row],[Total Discount]]</f>
        <v>19200</v>
      </c>
    </row>
    <row r="4559" spans="1:22" x14ac:dyDescent="0.35">
      <c r="A4559">
        <v>4555</v>
      </c>
      <c r="B4559" t="s">
        <v>8818</v>
      </c>
      <c r="C4559" s="5">
        <v>42149</v>
      </c>
      <c r="D4559" s="6">
        <v>2015</v>
      </c>
      <c r="E4559" s="5" t="s">
        <v>87</v>
      </c>
      <c r="F4559" s="7">
        <v>25</v>
      </c>
      <c r="G4559" t="s">
        <v>51</v>
      </c>
      <c r="H4559" t="s">
        <v>139</v>
      </c>
      <c r="I4559" t="s">
        <v>737</v>
      </c>
      <c r="J4559" t="s">
        <v>37</v>
      </c>
      <c r="K4559" t="s">
        <v>28</v>
      </c>
      <c r="L4559">
        <v>76117</v>
      </c>
      <c r="M4559" t="s">
        <v>3707</v>
      </c>
      <c r="N4559" t="s">
        <v>40</v>
      </c>
      <c r="O4559" t="s">
        <v>790</v>
      </c>
      <c r="P4559" t="s">
        <v>3708</v>
      </c>
      <c r="Q4559" s="8">
        <v>12000</v>
      </c>
      <c r="R4559">
        <v>2</v>
      </c>
      <c r="S4559" s="8">
        <f>Table3[[#This Row],[Harga]]*Table3[[#This Row],[Quantity]]</f>
        <v>24000</v>
      </c>
      <c r="T4559">
        <v>0.2</v>
      </c>
      <c r="U4559" s="8">
        <f>Table3[[#This Row],[Discount]]*Table3[[#This Row],[Revenue]]</f>
        <v>4800</v>
      </c>
      <c r="V4559" s="8">
        <f>Table3[[#This Row],[Revenue]]-Table3[[#This Row],[Total Discount]]</f>
        <v>19200</v>
      </c>
    </row>
    <row r="4560" spans="1:22" x14ac:dyDescent="0.35">
      <c r="A4560">
        <v>4556</v>
      </c>
      <c r="B4560" t="s">
        <v>8819</v>
      </c>
      <c r="C4560" s="5">
        <v>41925</v>
      </c>
      <c r="D4560" s="6">
        <v>2014</v>
      </c>
      <c r="E4560" s="5" t="s">
        <v>44</v>
      </c>
      <c r="F4560" s="7">
        <v>13</v>
      </c>
      <c r="G4560" t="s">
        <v>24</v>
      </c>
      <c r="H4560" t="s">
        <v>25</v>
      </c>
      <c r="I4560" t="s">
        <v>4251</v>
      </c>
      <c r="J4560" t="s">
        <v>75</v>
      </c>
      <c r="K4560" t="s">
        <v>100</v>
      </c>
      <c r="L4560">
        <v>23223</v>
      </c>
      <c r="M4560" t="s">
        <v>8820</v>
      </c>
      <c r="N4560" t="s">
        <v>40</v>
      </c>
      <c r="O4560" t="s">
        <v>143</v>
      </c>
      <c r="P4560" t="s">
        <v>8821</v>
      </c>
      <c r="Q4560" s="8">
        <v>37000</v>
      </c>
      <c r="R4560">
        <v>5</v>
      </c>
      <c r="S4560" s="8">
        <f>Table3[[#This Row],[Harga]]*Table3[[#This Row],[Quantity]]</f>
        <v>185000</v>
      </c>
      <c r="T4560">
        <v>0</v>
      </c>
      <c r="U4560" s="8">
        <f>Table3[[#This Row],[Discount]]*Table3[[#This Row],[Revenue]]</f>
        <v>0</v>
      </c>
      <c r="V4560" s="8">
        <f>Table3[[#This Row],[Revenue]]-Table3[[#This Row],[Total Discount]]</f>
        <v>185000</v>
      </c>
    </row>
    <row r="4561" spans="1:22" x14ac:dyDescent="0.35">
      <c r="A4561">
        <v>4557</v>
      </c>
      <c r="B4561" t="s">
        <v>8822</v>
      </c>
      <c r="C4561" s="5">
        <v>42407</v>
      </c>
      <c r="D4561" s="6">
        <v>2016</v>
      </c>
      <c r="E4561" s="5" t="s">
        <v>344</v>
      </c>
      <c r="F4561" s="7">
        <v>7</v>
      </c>
      <c r="G4561" t="s">
        <v>24</v>
      </c>
      <c r="H4561" t="s">
        <v>105</v>
      </c>
      <c r="I4561" t="s">
        <v>2178</v>
      </c>
      <c r="J4561" t="s">
        <v>37</v>
      </c>
      <c r="K4561" t="s">
        <v>545</v>
      </c>
      <c r="L4561">
        <v>90049</v>
      </c>
      <c r="M4561" t="s">
        <v>7421</v>
      </c>
      <c r="N4561" t="s">
        <v>135</v>
      </c>
      <c r="O4561" t="s">
        <v>136</v>
      </c>
      <c r="P4561" t="s">
        <v>7422</v>
      </c>
      <c r="Q4561" s="8">
        <v>624000</v>
      </c>
      <c r="R4561">
        <v>5</v>
      </c>
      <c r="S4561" s="8">
        <f>Table3[[#This Row],[Harga]]*Table3[[#This Row],[Quantity]]</f>
        <v>3120000</v>
      </c>
      <c r="T4561">
        <v>0.2</v>
      </c>
      <c r="U4561" s="8">
        <f>Table3[[#This Row],[Discount]]*Table3[[#This Row],[Revenue]]</f>
        <v>624000</v>
      </c>
      <c r="V4561" s="8">
        <f>Table3[[#This Row],[Revenue]]-Table3[[#This Row],[Total Discount]]</f>
        <v>2496000</v>
      </c>
    </row>
    <row r="4562" spans="1:22" x14ac:dyDescent="0.35">
      <c r="A4562">
        <v>4558</v>
      </c>
      <c r="B4562" t="s">
        <v>8823</v>
      </c>
      <c r="C4562" s="5">
        <v>42754</v>
      </c>
      <c r="D4562" s="6">
        <v>2017</v>
      </c>
      <c r="E4562" s="5" t="s">
        <v>115</v>
      </c>
      <c r="F4562" s="7">
        <v>19</v>
      </c>
      <c r="G4562" t="s">
        <v>35</v>
      </c>
      <c r="H4562" t="s">
        <v>139</v>
      </c>
      <c r="I4562" t="s">
        <v>2716</v>
      </c>
      <c r="J4562" t="s">
        <v>27</v>
      </c>
      <c r="K4562" t="s">
        <v>274</v>
      </c>
      <c r="L4562">
        <v>19140</v>
      </c>
      <c r="M4562" t="s">
        <v>6813</v>
      </c>
      <c r="N4562" t="s">
        <v>135</v>
      </c>
      <c r="O4562" t="s">
        <v>136</v>
      </c>
      <c r="P4562" t="s">
        <v>6814</v>
      </c>
      <c r="Q4562" s="8">
        <v>860000</v>
      </c>
      <c r="R4562">
        <v>2</v>
      </c>
      <c r="S4562" s="8">
        <f>Table3[[#This Row],[Harga]]*Table3[[#This Row],[Quantity]]</f>
        <v>1720000</v>
      </c>
      <c r="T4562">
        <v>0.4</v>
      </c>
      <c r="U4562" s="8">
        <f>Table3[[#This Row],[Discount]]*Table3[[#This Row],[Revenue]]</f>
        <v>688000</v>
      </c>
      <c r="V4562" s="8">
        <f>Table3[[#This Row],[Revenue]]-Table3[[#This Row],[Total Discount]]</f>
        <v>1032000</v>
      </c>
    </row>
    <row r="4563" spans="1:22" x14ac:dyDescent="0.35">
      <c r="A4563">
        <v>4559</v>
      </c>
      <c r="B4563" t="s">
        <v>8824</v>
      </c>
      <c r="C4563" s="5">
        <v>42527</v>
      </c>
      <c r="D4563" s="6">
        <v>2016</v>
      </c>
      <c r="E4563" s="5" t="s">
        <v>34</v>
      </c>
      <c r="F4563" s="7">
        <v>6</v>
      </c>
      <c r="G4563" t="s">
        <v>67</v>
      </c>
      <c r="H4563" t="s">
        <v>139</v>
      </c>
      <c r="I4563" t="s">
        <v>852</v>
      </c>
      <c r="J4563" t="s">
        <v>75</v>
      </c>
      <c r="K4563" t="s">
        <v>133</v>
      </c>
      <c r="L4563">
        <v>90036</v>
      </c>
      <c r="M4563" t="s">
        <v>2463</v>
      </c>
      <c r="N4563" t="s">
        <v>40</v>
      </c>
      <c r="O4563" t="s">
        <v>41</v>
      </c>
      <c r="P4563" t="s">
        <v>2464</v>
      </c>
      <c r="Q4563" s="8">
        <v>6000</v>
      </c>
      <c r="R4563">
        <v>7</v>
      </c>
      <c r="S4563" s="8">
        <f>Table3[[#This Row],[Harga]]*Table3[[#This Row],[Quantity]]</f>
        <v>42000</v>
      </c>
      <c r="T4563">
        <v>0</v>
      </c>
      <c r="U4563" s="8">
        <f>Table3[[#This Row],[Discount]]*Table3[[#This Row],[Revenue]]</f>
        <v>0</v>
      </c>
      <c r="V4563" s="8">
        <f>Table3[[#This Row],[Revenue]]-Table3[[#This Row],[Total Discount]]</f>
        <v>42000</v>
      </c>
    </row>
    <row r="4564" spans="1:22" x14ac:dyDescent="0.35">
      <c r="A4564">
        <v>4560</v>
      </c>
      <c r="B4564" t="s">
        <v>8825</v>
      </c>
      <c r="C4564" s="5">
        <v>42812</v>
      </c>
      <c r="D4564" s="6">
        <v>2017</v>
      </c>
      <c r="E4564" s="5" t="s">
        <v>159</v>
      </c>
      <c r="F4564" s="7">
        <v>18</v>
      </c>
      <c r="G4564" t="s">
        <v>67</v>
      </c>
      <c r="H4564" t="s">
        <v>25</v>
      </c>
      <c r="I4564" t="s">
        <v>6261</v>
      </c>
      <c r="J4564" t="s">
        <v>37</v>
      </c>
      <c r="K4564" t="s">
        <v>141</v>
      </c>
      <c r="L4564">
        <v>90032</v>
      </c>
      <c r="M4564" t="s">
        <v>279</v>
      </c>
      <c r="N4564" t="s">
        <v>40</v>
      </c>
      <c r="O4564" t="s">
        <v>78</v>
      </c>
      <c r="P4564" t="s">
        <v>280</v>
      </c>
      <c r="Q4564" s="8">
        <v>78000</v>
      </c>
      <c r="R4564">
        <v>7</v>
      </c>
      <c r="S4564" s="8">
        <f>Table3[[#This Row],[Harga]]*Table3[[#This Row],[Quantity]]</f>
        <v>546000</v>
      </c>
      <c r="T4564">
        <v>0</v>
      </c>
      <c r="U4564" s="8">
        <f>Table3[[#This Row],[Discount]]*Table3[[#This Row],[Revenue]]</f>
        <v>0</v>
      </c>
      <c r="V4564" s="8">
        <f>Table3[[#This Row],[Revenue]]-Table3[[#This Row],[Total Discount]]</f>
        <v>546000</v>
      </c>
    </row>
    <row r="4565" spans="1:22" x14ac:dyDescent="0.35">
      <c r="A4565">
        <v>4561</v>
      </c>
      <c r="B4565" t="s">
        <v>8826</v>
      </c>
      <c r="C4565" s="5">
        <v>43063</v>
      </c>
      <c r="D4565" s="6">
        <v>2017</v>
      </c>
      <c r="E4565" s="5" t="s">
        <v>23</v>
      </c>
      <c r="F4565" s="7">
        <v>24</v>
      </c>
      <c r="G4565" t="s">
        <v>35</v>
      </c>
      <c r="H4565" t="s">
        <v>25</v>
      </c>
      <c r="I4565" t="s">
        <v>4615</v>
      </c>
      <c r="J4565" t="s">
        <v>27</v>
      </c>
      <c r="K4565" t="s">
        <v>46</v>
      </c>
      <c r="L4565">
        <v>94109</v>
      </c>
      <c r="M4565" t="s">
        <v>4698</v>
      </c>
      <c r="N4565" t="s">
        <v>40</v>
      </c>
      <c r="O4565" t="s">
        <v>63</v>
      </c>
      <c r="P4565" t="s">
        <v>4699</v>
      </c>
      <c r="Q4565" s="8">
        <v>109000</v>
      </c>
      <c r="R4565">
        <v>1</v>
      </c>
      <c r="S4565" s="8">
        <f>Table3[[#This Row],[Harga]]*Table3[[#This Row],[Quantity]]</f>
        <v>109000</v>
      </c>
      <c r="T4565">
        <v>0</v>
      </c>
      <c r="U4565" s="8">
        <f>Table3[[#This Row],[Discount]]*Table3[[#This Row],[Revenue]]</f>
        <v>0</v>
      </c>
      <c r="V4565" s="8">
        <f>Table3[[#This Row],[Revenue]]-Table3[[#This Row],[Total Discount]]</f>
        <v>109000</v>
      </c>
    </row>
    <row r="4566" spans="1:22" x14ac:dyDescent="0.35">
      <c r="A4566">
        <v>4562</v>
      </c>
      <c r="B4566" t="s">
        <v>8827</v>
      </c>
      <c r="C4566" s="5">
        <v>42700</v>
      </c>
      <c r="D4566" s="6">
        <v>2016</v>
      </c>
      <c r="E4566" s="5" t="s">
        <v>23</v>
      </c>
      <c r="F4566" s="7">
        <v>26</v>
      </c>
      <c r="G4566" t="s">
        <v>51</v>
      </c>
      <c r="H4566" t="s">
        <v>25</v>
      </c>
      <c r="I4566" t="s">
        <v>117</v>
      </c>
      <c r="J4566" t="s">
        <v>27</v>
      </c>
      <c r="K4566" t="s">
        <v>218</v>
      </c>
      <c r="L4566">
        <v>19120</v>
      </c>
      <c r="M4566" t="s">
        <v>1954</v>
      </c>
      <c r="N4566" t="s">
        <v>40</v>
      </c>
      <c r="O4566" t="s">
        <v>71</v>
      </c>
      <c r="P4566" t="s">
        <v>1955</v>
      </c>
      <c r="Q4566" s="8">
        <v>47000</v>
      </c>
      <c r="R4566">
        <v>9</v>
      </c>
      <c r="S4566" s="8">
        <f>Table3[[#This Row],[Harga]]*Table3[[#This Row],[Quantity]]</f>
        <v>423000</v>
      </c>
      <c r="T4566">
        <v>0.7</v>
      </c>
      <c r="U4566" s="8">
        <f>Table3[[#This Row],[Discount]]*Table3[[#This Row],[Revenue]]</f>
        <v>296100</v>
      </c>
      <c r="V4566" s="8">
        <f>Table3[[#This Row],[Revenue]]-Table3[[#This Row],[Total Discount]]</f>
        <v>126900</v>
      </c>
    </row>
    <row r="4567" spans="1:22" x14ac:dyDescent="0.35">
      <c r="A4567">
        <v>4563</v>
      </c>
      <c r="B4567" t="s">
        <v>8828</v>
      </c>
      <c r="C4567" s="5">
        <v>42600</v>
      </c>
      <c r="D4567" s="6">
        <v>2016</v>
      </c>
      <c r="E4567" s="5" t="s">
        <v>93</v>
      </c>
      <c r="F4567" s="7">
        <v>18</v>
      </c>
      <c r="G4567" t="s">
        <v>116</v>
      </c>
      <c r="H4567" t="s">
        <v>25</v>
      </c>
      <c r="I4567" t="s">
        <v>126</v>
      </c>
      <c r="J4567" t="s">
        <v>75</v>
      </c>
      <c r="K4567" t="s">
        <v>61</v>
      </c>
      <c r="L4567">
        <v>77070</v>
      </c>
      <c r="M4567" t="s">
        <v>1710</v>
      </c>
      <c r="N4567" t="s">
        <v>30</v>
      </c>
      <c r="O4567" t="s">
        <v>55</v>
      </c>
      <c r="P4567" t="s">
        <v>1711</v>
      </c>
      <c r="Q4567" s="8">
        <v>26000</v>
      </c>
      <c r="R4567">
        <v>3</v>
      </c>
      <c r="S4567" s="8">
        <f>Table3[[#This Row],[Harga]]*Table3[[#This Row],[Quantity]]</f>
        <v>78000</v>
      </c>
      <c r="T4567">
        <v>0.6</v>
      </c>
      <c r="U4567" s="8">
        <f>Table3[[#This Row],[Discount]]*Table3[[#This Row],[Revenue]]</f>
        <v>46800</v>
      </c>
      <c r="V4567" s="8">
        <f>Table3[[#This Row],[Revenue]]-Table3[[#This Row],[Total Discount]]</f>
        <v>31200</v>
      </c>
    </row>
    <row r="4568" spans="1:22" x14ac:dyDescent="0.35">
      <c r="A4568">
        <v>4564</v>
      </c>
      <c r="B4568" t="s">
        <v>8829</v>
      </c>
      <c r="C4568" s="5">
        <v>42336</v>
      </c>
      <c r="D4568" s="6">
        <v>2015</v>
      </c>
      <c r="E4568" s="5" t="s">
        <v>23</v>
      </c>
      <c r="F4568" s="7">
        <v>28</v>
      </c>
      <c r="G4568" t="s">
        <v>24</v>
      </c>
      <c r="H4568" t="s">
        <v>139</v>
      </c>
      <c r="I4568" t="s">
        <v>4251</v>
      </c>
      <c r="J4568" t="s">
        <v>75</v>
      </c>
      <c r="K4568" t="s">
        <v>69</v>
      </c>
      <c r="L4568">
        <v>88001</v>
      </c>
      <c r="M4568" t="s">
        <v>412</v>
      </c>
      <c r="N4568" t="s">
        <v>40</v>
      </c>
      <c r="O4568" t="s">
        <v>96</v>
      </c>
      <c r="P4568" t="s">
        <v>413</v>
      </c>
      <c r="Q4568" s="8">
        <v>10000</v>
      </c>
      <c r="R4568">
        <v>2</v>
      </c>
      <c r="S4568" s="8">
        <f>Table3[[#This Row],[Harga]]*Table3[[#This Row],[Quantity]]</f>
        <v>20000</v>
      </c>
      <c r="T4568">
        <v>0</v>
      </c>
      <c r="U4568" s="8">
        <f>Table3[[#This Row],[Discount]]*Table3[[#This Row],[Revenue]]</f>
        <v>0</v>
      </c>
      <c r="V4568" s="8">
        <f>Table3[[#This Row],[Revenue]]-Table3[[#This Row],[Total Discount]]</f>
        <v>20000</v>
      </c>
    </row>
    <row r="4569" spans="1:22" x14ac:dyDescent="0.35">
      <c r="A4569">
        <v>4565</v>
      </c>
      <c r="B4569" t="s">
        <v>8830</v>
      </c>
      <c r="C4569" s="5">
        <v>42880</v>
      </c>
      <c r="D4569" s="6">
        <v>2017</v>
      </c>
      <c r="E4569" s="5" t="s">
        <v>87</v>
      </c>
      <c r="F4569" s="7">
        <v>25</v>
      </c>
      <c r="G4569" t="s">
        <v>51</v>
      </c>
      <c r="H4569" t="s">
        <v>25</v>
      </c>
      <c r="I4569" t="s">
        <v>710</v>
      </c>
      <c r="J4569" t="s">
        <v>27</v>
      </c>
      <c r="K4569" t="s">
        <v>193</v>
      </c>
      <c r="L4569">
        <v>77070</v>
      </c>
      <c r="M4569" t="s">
        <v>6456</v>
      </c>
      <c r="N4569" t="s">
        <v>40</v>
      </c>
      <c r="O4569" t="s">
        <v>84</v>
      </c>
      <c r="P4569" t="s">
        <v>6457</v>
      </c>
      <c r="Q4569" s="8">
        <v>84000</v>
      </c>
      <c r="R4569">
        <v>3</v>
      </c>
      <c r="S4569" s="8">
        <f>Table3[[#This Row],[Harga]]*Table3[[#This Row],[Quantity]]</f>
        <v>252000</v>
      </c>
      <c r="T4569">
        <v>0.2</v>
      </c>
      <c r="U4569" s="8">
        <f>Table3[[#This Row],[Discount]]*Table3[[#This Row],[Revenue]]</f>
        <v>50400</v>
      </c>
      <c r="V4569" s="8">
        <f>Table3[[#This Row],[Revenue]]-Table3[[#This Row],[Total Discount]]</f>
        <v>201600</v>
      </c>
    </row>
    <row r="4570" spans="1:22" x14ac:dyDescent="0.35">
      <c r="A4570">
        <v>4566</v>
      </c>
      <c r="B4570" t="s">
        <v>8831</v>
      </c>
      <c r="C4570" s="5">
        <v>42982</v>
      </c>
      <c r="D4570" s="6">
        <v>2017</v>
      </c>
      <c r="E4570" s="5" t="s">
        <v>111</v>
      </c>
      <c r="F4570" s="7">
        <v>4</v>
      </c>
      <c r="G4570" t="s">
        <v>35</v>
      </c>
      <c r="H4570" t="s">
        <v>25</v>
      </c>
      <c r="I4570" t="s">
        <v>2262</v>
      </c>
      <c r="J4570" t="s">
        <v>37</v>
      </c>
      <c r="K4570" t="s">
        <v>222</v>
      </c>
      <c r="L4570">
        <v>97756</v>
      </c>
      <c r="M4570" t="s">
        <v>6998</v>
      </c>
      <c r="N4570" t="s">
        <v>40</v>
      </c>
      <c r="O4570" t="s">
        <v>71</v>
      </c>
      <c r="P4570" t="s">
        <v>6999</v>
      </c>
      <c r="Q4570" s="8">
        <v>34000</v>
      </c>
      <c r="R4570">
        <v>7</v>
      </c>
      <c r="S4570" s="8">
        <f>Table3[[#This Row],[Harga]]*Table3[[#This Row],[Quantity]]</f>
        <v>238000</v>
      </c>
      <c r="T4570">
        <v>0.7</v>
      </c>
      <c r="U4570" s="8">
        <f>Table3[[#This Row],[Discount]]*Table3[[#This Row],[Revenue]]</f>
        <v>166600</v>
      </c>
      <c r="V4570" s="8">
        <f>Table3[[#This Row],[Revenue]]-Table3[[#This Row],[Total Discount]]</f>
        <v>71400</v>
      </c>
    </row>
    <row r="4571" spans="1:22" x14ac:dyDescent="0.35">
      <c r="A4571">
        <v>4567</v>
      </c>
      <c r="B4571" t="s">
        <v>8832</v>
      </c>
      <c r="C4571" s="5">
        <v>42453</v>
      </c>
      <c r="D4571" s="6">
        <v>2016</v>
      </c>
      <c r="E4571" s="5" t="s">
        <v>159</v>
      </c>
      <c r="F4571" s="7">
        <v>24</v>
      </c>
      <c r="G4571" t="s">
        <v>51</v>
      </c>
      <c r="H4571" t="s">
        <v>25</v>
      </c>
      <c r="I4571" t="s">
        <v>2131</v>
      </c>
      <c r="J4571" t="s">
        <v>27</v>
      </c>
      <c r="K4571" t="s">
        <v>236</v>
      </c>
      <c r="L4571">
        <v>44105</v>
      </c>
      <c r="M4571" t="s">
        <v>3804</v>
      </c>
      <c r="N4571" t="s">
        <v>30</v>
      </c>
      <c r="O4571" t="s">
        <v>31</v>
      </c>
      <c r="P4571" t="s">
        <v>3805</v>
      </c>
      <c r="Q4571" s="8">
        <v>1407000</v>
      </c>
      <c r="R4571">
        <v>3</v>
      </c>
      <c r="S4571" s="8">
        <f>Table3[[#This Row],[Harga]]*Table3[[#This Row],[Quantity]]</f>
        <v>4221000</v>
      </c>
      <c r="T4571">
        <v>0.5</v>
      </c>
      <c r="U4571" s="8">
        <f>Table3[[#This Row],[Discount]]*Table3[[#This Row],[Revenue]]</f>
        <v>2110500</v>
      </c>
      <c r="V4571" s="8">
        <f>Table3[[#This Row],[Revenue]]-Table3[[#This Row],[Total Discount]]</f>
        <v>2110500</v>
      </c>
    </row>
    <row r="4572" spans="1:22" x14ac:dyDescent="0.35">
      <c r="A4572">
        <v>4568</v>
      </c>
      <c r="B4572" t="s">
        <v>8833</v>
      </c>
      <c r="C4572" s="5">
        <v>42883</v>
      </c>
      <c r="D4572" s="6">
        <v>2017</v>
      </c>
      <c r="E4572" s="5" t="s">
        <v>87</v>
      </c>
      <c r="F4572" s="7">
        <v>28</v>
      </c>
      <c r="G4572" t="s">
        <v>51</v>
      </c>
      <c r="H4572" t="s">
        <v>25</v>
      </c>
      <c r="I4572" t="s">
        <v>3031</v>
      </c>
      <c r="J4572" t="s">
        <v>37</v>
      </c>
      <c r="K4572" t="s">
        <v>166</v>
      </c>
      <c r="L4572">
        <v>20707</v>
      </c>
      <c r="M4572" t="s">
        <v>2412</v>
      </c>
      <c r="N4572" t="s">
        <v>30</v>
      </c>
      <c r="O4572" t="s">
        <v>55</v>
      </c>
      <c r="P4572" t="s">
        <v>2413</v>
      </c>
      <c r="Q4572" s="8">
        <v>28000</v>
      </c>
      <c r="R4572">
        <v>2</v>
      </c>
      <c r="S4572" s="8">
        <f>Table3[[#This Row],[Harga]]*Table3[[#This Row],[Quantity]]</f>
        <v>56000</v>
      </c>
      <c r="T4572">
        <v>0</v>
      </c>
      <c r="U4572" s="8">
        <f>Table3[[#This Row],[Discount]]*Table3[[#This Row],[Revenue]]</f>
        <v>0</v>
      </c>
      <c r="V4572" s="8">
        <f>Table3[[#This Row],[Revenue]]-Table3[[#This Row],[Total Discount]]</f>
        <v>56000</v>
      </c>
    </row>
    <row r="4573" spans="1:22" x14ac:dyDescent="0.35">
      <c r="A4573">
        <v>4569</v>
      </c>
      <c r="B4573" t="s">
        <v>8834</v>
      </c>
      <c r="C4573" s="5">
        <v>42247</v>
      </c>
      <c r="D4573" s="6">
        <v>2015</v>
      </c>
      <c r="E4573" s="5" t="s">
        <v>93</v>
      </c>
      <c r="F4573" s="7">
        <v>31</v>
      </c>
      <c r="G4573" t="s">
        <v>51</v>
      </c>
      <c r="H4573" t="s">
        <v>25</v>
      </c>
      <c r="I4573" t="s">
        <v>3160</v>
      </c>
      <c r="J4573" t="s">
        <v>75</v>
      </c>
      <c r="K4573" t="s">
        <v>369</v>
      </c>
      <c r="L4573">
        <v>92037</v>
      </c>
      <c r="M4573" t="s">
        <v>6613</v>
      </c>
      <c r="N4573" t="s">
        <v>135</v>
      </c>
      <c r="O4573" t="s">
        <v>136</v>
      </c>
      <c r="P4573" t="s">
        <v>6614</v>
      </c>
      <c r="Q4573" s="8">
        <v>334000</v>
      </c>
      <c r="R4573">
        <v>5</v>
      </c>
      <c r="S4573" s="8">
        <f>Table3[[#This Row],[Harga]]*Table3[[#This Row],[Quantity]]</f>
        <v>1670000</v>
      </c>
      <c r="T4573">
        <v>0.2</v>
      </c>
      <c r="U4573" s="8">
        <f>Table3[[#This Row],[Discount]]*Table3[[#This Row],[Revenue]]</f>
        <v>334000</v>
      </c>
      <c r="V4573" s="8">
        <f>Table3[[#This Row],[Revenue]]-Table3[[#This Row],[Total Discount]]</f>
        <v>1336000</v>
      </c>
    </row>
    <row r="4574" spans="1:22" x14ac:dyDescent="0.35">
      <c r="A4574">
        <v>4570</v>
      </c>
      <c r="B4574" t="s">
        <v>8835</v>
      </c>
      <c r="C4574" s="5">
        <v>42472</v>
      </c>
      <c r="D4574" s="6">
        <v>2016</v>
      </c>
      <c r="E4574" s="5" t="s">
        <v>58</v>
      </c>
      <c r="F4574" s="7">
        <v>12</v>
      </c>
      <c r="G4574" t="s">
        <v>67</v>
      </c>
      <c r="H4574" t="s">
        <v>25</v>
      </c>
      <c r="I4574" t="s">
        <v>2872</v>
      </c>
      <c r="J4574" t="s">
        <v>37</v>
      </c>
      <c r="K4574" t="s">
        <v>127</v>
      </c>
      <c r="L4574">
        <v>27893</v>
      </c>
      <c r="M4574" t="s">
        <v>8836</v>
      </c>
      <c r="N4574" t="s">
        <v>40</v>
      </c>
      <c r="O4574" t="s">
        <v>84</v>
      </c>
      <c r="P4574" t="s">
        <v>8837</v>
      </c>
      <c r="Q4574" s="8">
        <v>130000</v>
      </c>
      <c r="R4574">
        <v>3</v>
      </c>
      <c r="S4574" s="8">
        <f>Table3[[#This Row],[Harga]]*Table3[[#This Row],[Quantity]]</f>
        <v>390000</v>
      </c>
      <c r="T4574">
        <v>0.2</v>
      </c>
      <c r="U4574" s="8">
        <f>Table3[[#This Row],[Discount]]*Table3[[#This Row],[Revenue]]</f>
        <v>78000</v>
      </c>
      <c r="V4574" s="8">
        <f>Table3[[#This Row],[Revenue]]-Table3[[#This Row],[Total Discount]]</f>
        <v>312000</v>
      </c>
    </row>
    <row r="4575" spans="1:22" x14ac:dyDescent="0.35">
      <c r="A4575">
        <v>4571</v>
      </c>
      <c r="B4575" t="s">
        <v>8838</v>
      </c>
      <c r="C4575" s="5">
        <v>41672</v>
      </c>
      <c r="D4575" s="6">
        <v>2014</v>
      </c>
      <c r="E4575" s="5" t="s">
        <v>344</v>
      </c>
      <c r="F4575" s="7">
        <v>2</v>
      </c>
      <c r="G4575" t="s">
        <v>51</v>
      </c>
      <c r="H4575" t="s">
        <v>139</v>
      </c>
      <c r="I4575" t="s">
        <v>2738</v>
      </c>
      <c r="J4575" t="s">
        <v>27</v>
      </c>
      <c r="K4575" t="s">
        <v>113</v>
      </c>
      <c r="L4575">
        <v>33710</v>
      </c>
      <c r="M4575" t="s">
        <v>4301</v>
      </c>
      <c r="N4575" t="s">
        <v>40</v>
      </c>
      <c r="O4575" t="s">
        <v>71</v>
      </c>
      <c r="P4575" t="s">
        <v>4302</v>
      </c>
      <c r="Q4575" s="8">
        <v>92000</v>
      </c>
      <c r="R4575">
        <v>2</v>
      </c>
      <c r="S4575" s="8">
        <f>Table3[[#This Row],[Harga]]*Table3[[#This Row],[Quantity]]</f>
        <v>184000</v>
      </c>
      <c r="T4575">
        <v>0.7</v>
      </c>
      <c r="U4575" s="8">
        <f>Table3[[#This Row],[Discount]]*Table3[[#This Row],[Revenue]]</f>
        <v>128799.99999999999</v>
      </c>
      <c r="V4575" s="8">
        <f>Table3[[#This Row],[Revenue]]-Table3[[#This Row],[Total Discount]]</f>
        <v>55200.000000000015</v>
      </c>
    </row>
    <row r="4576" spans="1:22" x14ac:dyDescent="0.35">
      <c r="A4576">
        <v>4572</v>
      </c>
      <c r="B4576" t="s">
        <v>8839</v>
      </c>
      <c r="C4576" s="5">
        <v>41884</v>
      </c>
      <c r="D4576" s="6">
        <v>2014</v>
      </c>
      <c r="E4576" s="5" t="s">
        <v>111</v>
      </c>
      <c r="F4576" s="7">
        <v>2</v>
      </c>
      <c r="G4576" t="s">
        <v>35</v>
      </c>
      <c r="H4576" t="s">
        <v>105</v>
      </c>
      <c r="I4576" t="s">
        <v>1421</v>
      </c>
      <c r="J4576" t="s">
        <v>27</v>
      </c>
      <c r="K4576" t="s">
        <v>69</v>
      </c>
      <c r="L4576">
        <v>60089</v>
      </c>
      <c r="M4576" t="s">
        <v>300</v>
      </c>
      <c r="N4576" t="s">
        <v>135</v>
      </c>
      <c r="O4576" t="s">
        <v>162</v>
      </c>
      <c r="P4576" t="s">
        <v>301</v>
      </c>
      <c r="Q4576" s="8">
        <v>340000</v>
      </c>
      <c r="R4576">
        <v>7</v>
      </c>
      <c r="S4576" s="8">
        <f>Table3[[#This Row],[Harga]]*Table3[[#This Row],[Quantity]]</f>
        <v>2380000</v>
      </c>
      <c r="T4576">
        <v>0.2</v>
      </c>
      <c r="U4576" s="8">
        <f>Table3[[#This Row],[Discount]]*Table3[[#This Row],[Revenue]]</f>
        <v>476000</v>
      </c>
      <c r="V4576" s="8">
        <f>Table3[[#This Row],[Revenue]]-Table3[[#This Row],[Total Discount]]</f>
        <v>1904000</v>
      </c>
    </row>
    <row r="4577" spans="1:22" x14ac:dyDescent="0.35">
      <c r="A4577">
        <v>4573</v>
      </c>
      <c r="B4577" t="s">
        <v>8840</v>
      </c>
      <c r="C4577" s="5">
        <v>43008</v>
      </c>
      <c r="D4577" s="6">
        <v>2017</v>
      </c>
      <c r="E4577" s="5" t="s">
        <v>111</v>
      </c>
      <c r="F4577" s="7">
        <v>30</v>
      </c>
      <c r="G4577" t="s">
        <v>67</v>
      </c>
      <c r="H4577" t="s">
        <v>139</v>
      </c>
      <c r="I4577" t="s">
        <v>2052</v>
      </c>
      <c r="J4577" t="s">
        <v>75</v>
      </c>
      <c r="K4577" t="s">
        <v>127</v>
      </c>
      <c r="L4577">
        <v>90049</v>
      </c>
      <c r="M4577" t="s">
        <v>1492</v>
      </c>
      <c r="N4577" t="s">
        <v>135</v>
      </c>
      <c r="O4577" t="s">
        <v>162</v>
      </c>
      <c r="P4577" t="s">
        <v>1493</v>
      </c>
      <c r="Q4577" s="8">
        <v>240000</v>
      </c>
      <c r="R4577">
        <v>2</v>
      </c>
      <c r="S4577" s="8">
        <f>Table3[[#This Row],[Harga]]*Table3[[#This Row],[Quantity]]</f>
        <v>480000</v>
      </c>
      <c r="T4577">
        <v>0</v>
      </c>
      <c r="U4577" s="8">
        <f>Table3[[#This Row],[Discount]]*Table3[[#This Row],[Revenue]]</f>
        <v>0</v>
      </c>
      <c r="V4577" s="8">
        <f>Table3[[#This Row],[Revenue]]-Table3[[#This Row],[Total Discount]]</f>
        <v>480000</v>
      </c>
    </row>
    <row r="4578" spans="1:22" x14ac:dyDescent="0.35">
      <c r="A4578">
        <v>4574</v>
      </c>
      <c r="B4578" t="s">
        <v>8841</v>
      </c>
      <c r="C4578" s="5">
        <v>42618</v>
      </c>
      <c r="D4578" s="6">
        <v>2016</v>
      </c>
      <c r="E4578" s="5" t="s">
        <v>111</v>
      </c>
      <c r="F4578" s="7">
        <v>5</v>
      </c>
      <c r="G4578" t="s">
        <v>24</v>
      </c>
      <c r="H4578" t="s">
        <v>25</v>
      </c>
      <c r="I4578" t="s">
        <v>7861</v>
      </c>
      <c r="J4578" t="s">
        <v>37</v>
      </c>
      <c r="K4578" t="s">
        <v>141</v>
      </c>
      <c r="L4578">
        <v>10011</v>
      </c>
      <c r="M4578" t="s">
        <v>2328</v>
      </c>
      <c r="N4578" t="s">
        <v>135</v>
      </c>
      <c r="O4578" t="s">
        <v>136</v>
      </c>
      <c r="P4578" t="s">
        <v>2329</v>
      </c>
      <c r="Q4578" s="8">
        <v>22000</v>
      </c>
      <c r="R4578">
        <v>4</v>
      </c>
      <c r="S4578" s="8">
        <f>Table3[[#This Row],[Harga]]*Table3[[#This Row],[Quantity]]</f>
        <v>88000</v>
      </c>
      <c r="T4578">
        <v>0</v>
      </c>
      <c r="U4578" s="8">
        <f>Table3[[#This Row],[Discount]]*Table3[[#This Row],[Revenue]]</f>
        <v>0</v>
      </c>
      <c r="V4578" s="8">
        <f>Table3[[#This Row],[Revenue]]-Table3[[#This Row],[Total Discount]]</f>
        <v>88000</v>
      </c>
    </row>
    <row r="4579" spans="1:22" x14ac:dyDescent="0.35">
      <c r="A4579">
        <v>4575</v>
      </c>
      <c r="B4579" t="s">
        <v>8842</v>
      </c>
      <c r="C4579" s="5">
        <v>42875</v>
      </c>
      <c r="D4579" s="6">
        <v>2017</v>
      </c>
      <c r="E4579" s="5" t="s">
        <v>87</v>
      </c>
      <c r="F4579" s="7">
        <v>20</v>
      </c>
      <c r="G4579" t="s">
        <v>51</v>
      </c>
      <c r="H4579" t="s">
        <v>25</v>
      </c>
      <c r="I4579" t="s">
        <v>2628</v>
      </c>
      <c r="J4579" t="s">
        <v>27</v>
      </c>
      <c r="K4579" t="s">
        <v>53</v>
      </c>
      <c r="L4579">
        <v>89115</v>
      </c>
      <c r="M4579" t="s">
        <v>4451</v>
      </c>
      <c r="N4579" t="s">
        <v>40</v>
      </c>
      <c r="O4579" t="s">
        <v>71</v>
      </c>
      <c r="P4579" t="s">
        <v>4452</v>
      </c>
      <c r="Q4579" s="8">
        <v>6000</v>
      </c>
      <c r="R4579">
        <v>2</v>
      </c>
      <c r="S4579" s="8">
        <f>Table3[[#This Row],[Harga]]*Table3[[#This Row],[Quantity]]</f>
        <v>12000</v>
      </c>
      <c r="T4579">
        <v>0.2</v>
      </c>
      <c r="U4579" s="8">
        <f>Table3[[#This Row],[Discount]]*Table3[[#This Row],[Revenue]]</f>
        <v>2400</v>
      </c>
      <c r="V4579" s="8">
        <f>Table3[[#This Row],[Revenue]]-Table3[[#This Row],[Total Discount]]</f>
        <v>9600</v>
      </c>
    </row>
    <row r="4580" spans="1:22" x14ac:dyDescent="0.35">
      <c r="A4580">
        <v>4576</v>
      </c>
      <c r="B4580" t="s">
        <v>8843</v>
      </c>
      <c r="C4580" s="5">
        <v>42267</v>
      </c>
      <c r="D4580" s="6">
        <v>2015</v>
      </c>
      <c r="E4580" s="5" t="s">
        <v>111</v>
      </c>
      <c r="F4580" s="7">
        <v>20</v>
      </c>
      <c r="G4580" t="s">
        <v>35</v>
      </c>
      <c r="H4580" t="s">
        <v>25</v>
      </c>
      <c r="I4580" t="s">
        <v>1129</v>
      </c>
      <c r="J4580" t="s">
        <v>27</v>
      </c>
      <c r="K4580" t="s">
        <v>141</v>
      </c>
      <c r="L4580">
        <v>60540</v>
      </c>
      <c r="M4580" t="s">
        <v>2823</v>
      </c>
      <c r="N4580" t="s">
        <v>40</v>
      </c>
      <c r="O4580" t="s">
        <v>71</v>
      </c>
      <c r="P4580" t="s">
        <v>2824</v>
      </c>
      <c r="Q4580" s="8">
        <v>12000</v>
      </c>
      <c r="R4580">
        <v>3</v>
      </c>
      <c r="S4580" s="8">
        <f>Table3[[#This Row],[Harga]]*Table3[[#This Row],[Quantity]]</f>
        <v>36000</v>
      </c>
      <c r="T4580">
        <v>0.8</v>
      </c>
      <c r="U4580" s="8">
        <f>Table3[[#This Row],[Discount]]*Table3[[#This Row],[Revenue]]</f>
        <v>28800</v>
      </c>
      <c r="V4580" s="8">
        <f>Table3[[#This Row],[Revenue]]-Table3[[#This Row],[Total Discount]]</f>
        <v>7200</v>
      </c>
    </row>
    <row r="4581" spans="1:22" x14ac:dyDescent="0.35">
      <c r="A4581">
        <v>4577</v>
      </c>
      <c r="B4581" t="s">
        <v>8844</v>
      </c>
      <c r="C4581" s="5">
        <v>42392</v>
      </c>
      <c r="D4581" s="6">
        <v>2016</v>
      </c>
      <c r="E4581" s="5" t="s">
        <v>115</v>
      </c>
      <c r="F4581" s="7">
        <v>23</v>
      </c>
      <c r="G4581" t="s">
        <v>67</v>
      </c>
      <c r="H4581" t="s">
        <v>25</v>
      </c>
      <c r="I4581" t="s">
        <v>578</v>
      </c>
      <c r="J4581" t="s">
        <v>37</v>
      </c>
      <c r="K4581" t="s">
        <v>222</v>
      </c>
      <c r="L4581" t="s">
        <v>3421</v>
      </c>
      <c r="M4581" t="s">
        <v>8088</v>
      </c>
      <c r="N4581" t="s">
        <v>135</v>
      </c>
      <c r="O4581" t="s">
        <v>162</v>
      </c>
      <c r="P4581" t="s">
        <v>8089</v>
      </c>
      <c r="Q4581" s="8">
        <v>300000</v>
      </c>
      <c r="R4581">
        <v>2</v>
      </c>
      <c r="S4581" s="8">
        <f>Table3[[#This Row],[Harga]]*Table3[[#This Row],[Quantity]]</f>
        <v>600000</v>
      </c>
      <c r="T4581">
        <v>0</v>
      </c>
      <c r="U4581" s="8">
        <f>Table3[[#This Row],[Discount]]*Table3[[#This Row],[Revenue]]</f>
        <v>0</v>
      </c>
      <c r="V4581" s="8">
        <f>Table3[[#This Row],[Revenue]]-Table3[[#This Row],[Total Discount]]</f>
        <v>600000</v>
      </c>
    </row>
    <row r="4582" spans="1:22" x14ac:dyDescent="0.35">
      <c r="A4582">
        <v>4578</v>
      </c>
      <c r="B4582" t="s">
        <v>8845</v>
      </c>
      <c r="C4582" s="5">
        <v>41791</v>
      </c>
      <c r="D4582" s="6">
        <v>2014</v>
      </c>
      <c r="E4582" s="5" t="s">
        <v>34</v>
      </c>
      <c r="F4582" s="7">
        <v>1</v>
      </c>
      <c r="G4582" t="s">
        <v>35</v>
      </c>
      <c r="H4582" t="s">
        <v>105</v>
      </c>
      <c r="I4582" t="s">
        <v>2180</v>
      </c>
      <c r="J4582" t="s">
        <v>37</v>
      </c>
      <c r="K4582" t="s">
        <v>354</v>
      </c>
      <c r="L4582">
        <v>48234</v>
      </c>
      <c r="M4582" t="s">
        <v>2415</v>
      </c>
      <c r="N4582" t="s">
        <v>40</v>
      </c>
      <c r="O4582" t="s">
        <v>71</v>
      </c>
      <c r="P4582" t="s">
        <v>2416</v>
      </c>
      <c r="Q4582" s="8">
        <v>56000</v>
      </c>
      <c r="R4582">
        <v>4</v>
      </c>
      <c r="S4582" s="8">
        <f>Table3[[#This Row],[Harga]]*Table3[[#This Row],[Quantity]]</f>
        <v>224000</v>
      </c>
      <c r="T4582">
        <v>0</v>
      </c>
      <c r="U4582" s="8">
        <f>Table3[[#This Row],[Discount]]*Table3[[#This Row],[Revenue]]</f>
        <v>0</v>
      </c>
      <c r="V4582" s="8">
        <f>Table3[[#This Row],[Revenue]]-Table3[[#This Row],[Total Discount]]</f>
        <v>224000</v>
      </c>
    </row>
    <row r="4583" spans="1:22" x14ac:dyDescent="0.35">
      <c r="A4583">
        <v>4579</v>
      </c>
      <c r="B4583" t="s">
        <v>8846</v>
      </c>
      <c r="C4583" s="5">
        <v>42271</v>
      </c>
      <c r="D4583" s="6">
        <v>2015</v>
      </c>
      <c r="E4583" s="5" t="s">
        <v>111</v>
      </c>
      <c r="F4583" s="7">
        <v>24</v>
      </c>
      <c r="G4583" t="s">
        <v>24</v>
      </c>
      <c r="H4583" t="s">
        <v>139</v>
      </c>
      <c r="I4583" t="s">
        <v>187</v>
      </c>
      <c r="J4583" t="s">
        <v>27</v>
      </c>
      <c r="K4583" t="s">
        <v>166</v>
      </c>
      <c r="L4583">
        <v>85323</v>
      </c>
      <c r="M4583" t="s">
        <v>5277</v>
      </c>
      <c r="N4583" t="s">
        <v>40</v>
      </c>
      <c r="O4583" t="s">
        <v>96</v>
      </c>
      <c r="P4583" t="s">
        <v>5278</v>
      </c>
      <c r="Q4583" s="8">
        <v>55000</v>
      </c>
      <c r="R4583">
        <v>2</v>
      </c>
      <c r="S4583" s="8">
        <f>Table3[[#This Row],[Harga]]*Table3[[#This Row],[Quantity]]</f>
        <v>110000</v>
      </c>
      <c r="T4583">
        <v>0.2</v>
      </c>
      <c r="U4583" s="8">
        <f>Table3[[#This Row],[Discount]]*Table3[[#This Row],[Revenue]]</f>
        <v>22000</v>
      </c>
      <c r="V4583" s="8">
        <f>Table3[[#This Row],[Revenue]]-Table3[[#This Row],[Total Discount]]</f>
        <v>88000</v>
      </c>
    </row>
    <row r="4584" spans="1:22" x14ac:dyDescent="0.35">
      <c r="A4584">
        <v>4580</v>
      </c>
      <c r="B4584" t="s">
        <v>8847</v>
      </c>
      <c r="C4584" s="5">
        <v>42583</v>
      </c>
      <c r="D4584" s="6">
        <v>2016</v>
      </c>
      <c r="E4584" s="5" t="s">
        <v>93</v>
      </c>
      <c r="F4584" s="7">
        <v>1</v>
      </c>
      <c r="G4584" t="s">
        <v>67</v>
      </c>
      <c r="H4584" t="s">
        <v>105</v>
      </c>
      <c r="I4584" t="s">
        <v>5189</v>
      </c>
      <c r="J4584" t="s">
        <v>27</v>
      </c>
      <c r="K4584" t="s">
        <v>127</v>
      </c>
      <c r="L4584">
        <v>19140</v>
      </c>
      <c r="M4584" t="s">
        <v>3582</v>
      </c>
      <c r="N4584" t="s">
        <v>30</v>
      </c>
      <c r="O4584" t="s">
        <v>55</v>
      </c>
      <c r="P4584" t="s">
        <v>8848</v>
      </c>
      <c r="Q4584" s="8">
        <v>128000</v>
      </c>
      <c r="R4584">
        <v>2</v>
      </c>
      <c r="S4584" s="8">
        <f>Table3[[#This Row],[Harga]]*Table3[[#This Row],[Quantity]]</f>
        <v>256000</v>
      </c>
      <c r="T4584">
        <v>0.2</v>
      </c>
      <c r="U4584" s="8">
        <f>Table3[[#This Row],[Discount]]*Table3[[#This Row],[Revenue]]</f>
        <v>51200</v>
      </c>
      <c r="V4584" s="8">
        <f>Table3[[#This Row],[Revenue]]-Table3[[#This Row],[Total Discount]]</f>
        <v>204800</v>
      </c>
    </row>
    <row r="4585" spans="1:22" x14ac:dyDescent="0.35">
      <c r="A4585">
        <v>4581</v>
      </c>
      <c r="B4585" t="s">
        <v>8849</v>
      </c>
      <c r="C4585" s="5">
        <v>41662</v>
      </c>
      <c r="D4585" s="6">
        <v>2014</v>
      </c>
      <c r="E4585" s="5" t="s">
        <v>115</v>
      </c>
      <c r="F4585" s="7">
        <v>23</v>
      </c>
      <c r="G4585" t="s">
        <v>51</v>
      </c>
      <c r="H4585" t="s">
        <v>25</v>
      </c>
      <c r="I4585" t="s">
        <v>7317</v>
      </c>
      <c r="J4585" t="s">
        <v>27</v>
      </c>
      <c r="K4585" t="s">
        <v>248</v>
      </c>
      <c r="L4585">
        <v>89115</v>
      </c>
      <c r="M4585" t="s">
        <v>350</v>
      </c>
      <c r="N4585" t="s">
        <v>40</v>
      </c>
      <c r="O4585" t="s">
        <v>63</v>
      </c>
      <c r="P4585" t="s">
        <v>351</v>
      </c>
      <c r="Q4585" s="8">
        <v>21000</v>
      </c>
      <c r="R4585">
        <v>6</v>
      </c>
      <c r="S4585" s="8">
        <f>Table3[[#This Row],[Harga]]*Table3[[#This Row],[Quantity]]</f>
        <v>126000</v>
      </c>
      <c r="T4585">
        <v>0</v>
      </c>
      <c r="U4585" s="8">
        <f>Table3[[#This Row],[Discount]]*Table3[[#This Row],[Revenue]]</f>
        <v>0</v>
      </c>
      <c r="V4585" s="8">
        <f>Table3[[#This Row],[Revenue]]-Table3[[#This Row],[Total Discount]]</f>
        <v>126000</v>
      </c>
    </row>
    <row r="4586" spans="1:22" x14ac:dyDescent="0.35">
      <c r="A4586">
        <v>4582</v>
      </c>
      <c r="B4586" t="s">
        <v>8850</v>
      </c>
      <c r="C4586" s="5">
        <v>41855</v>
      </c>
      <c r="D4586" s="6">
        <v>2014</v>
      </c>
      <c r="E4586" s="5" t="s">
        <v>93</v>
      </c>
      <c r="F4586" s="7">
        <v>4</v>
      </c>
      <c r="G4586" t="s">
        <v>51</v>
      </c>
      <c r="H4586" t="s">
        <v>25</v>
      </c>
      <c r="I4586" t="s">
        <v>2656</v>
      </c>
      <c r="J4586" t="s">
        <v>37</v>
      </c>
      <c r="K4586" t="s">
        <v>193</v>
      </c>
      <c r="L4586">
        <v>4401</v>
      </c>
      <c r="M4586" t="s">
        <v>1035</v>
      </c>
      <c r="N4586" t="s">
        <v>40</v>
      </c>
      <c r="O4586" t="s">
        <v>78</v>
      </c>
      <c r="P4586" t="s">
        <v>1036</v>
      </c>
      <c r="Q4586" s="8">
        <v>153000</v>
      </c>
      <c r="R4586">
        <v>2</v>
      </c>
      <c r="S4586" s="8">
        <f>Table3[[#This Row],[Harga]]*Table3[[#This Row],[Quantity]]</f>
        <v>306000</v>
      </c>
      <c r="T4586">
        <v>0</v>
      </c>
      <c r="U4586" s="8">
        <f>Table3[[#This Row],[Discount]]*Table3[[#This Row],[Revenue]]</f>
        <v>0</v>
      </c>
      <c r="V4586" s="8">
        <f>Table3[[#This Row],[Revenue]]-Table3[[#This Row],[Total Discount]]</f>
        <v>306000</v>
      </c>
    </row>
    <row r="4587" spans="1:22" x14ac:dyDescent="0.35">
      <c r="A4587">
        <v>4583</v>
      </c>
      <c r="B4587" t="s">
        <v>8851</v>
      </c>
      <c r="C4587" s="5">
        <v>42591</v>
      </c>
      <c r="D4587" s="6">
        <v>2016</v>
      </c>
      <c r="E4587" s="5" t="s">
        <v>93</v>
      </c>
      <c r="F4587" s="7">
        <v>9</v>
      </c>
      <c r="G4587" t="s">
        <v>35</v>
      </c>
      <c r="H4587" t="s">
        <v>139</v>
      </c>
      <c r="I4587" t="s">
        <v>4444</v>
      </c>
      <c r="J4587" t="s">
        <v>75</v>
      </c>
      <c r="K4587" t="s">
        <v>253</v>
      </c>
      <c r="L4587">
        <v>37075</v>
      </c>
      <c r="M4587" t="s">
        <v>692</v>
      </c>
      <c r="N4587" t="s">
        <v>40</v>
      </c>
      <c r="O4587" t="s">
        <v>71</v>
      </c>
      <c r="P4587" t="s">
        <v>693</v>
      </c>
      <c r="Q4587" s="8">
        <v>8000</v>
      </c>
      <c r="R4587">
        <v>3</v>
      </c>
      <c r="S4587" s="8">
        <f>Table3[[#This Row],[Harga]]*Table3[[#This Row],[Quantity]]</f>
        <v>24000</v>
      </c>
      <c r="T4587">
        <v>0.7</v>
      </c>
      <c r="U4587" s="8">
        <f>Table3[[#This Row],[Discount]]*Table3[[#This Row],[Revenue]]</f>
        <v>16800</v>
      </c>
      <c r="V4587" s="8">
        <f>Table3[[#This Row],[Revenue]]-Table3[[#This Row],[Total Discount]]</f>
        <v>7200</v>
      </c>
    </row>
    <row r="4588" spans="1:22" x14ac:dyDescent="0.35">
      <c r="A4588">
        <v>4584</v>
      </c>
      <c r="B4588" t="s">
        <v>8852</v>
      </c>
      <c r="C4588" s="5">
        <v>42712</v>
      </c>
      <c r="D4588" s="6">
        <v>2016</v>
      </c>
      <c r="E4588" s="5" t="s">
        <v>66</v>
      </c>
      <c r="F4588" s="7">
        <v>8</v>
      </c>
      <c r="G4588" t="s">
        <v>35</v>
      </c>
      <c r="H4588" t="s">
        <v>25</v>
      </c>
      <c r="I4588" t="s">
        <v>733</v>
      </c>
      <c r="J4588" t="s">
        <v>27</v>
      </c>
      <c r="K4588" t="s">
        <v>166</v>
      </c>
      <c r="L4588">
        <v>54703</v>
      </c>
      <c r="M4588" t="s">
        <v>3783</v>
      </c>
      <c r="N4588" t="s">
        <v>30</v>
      </c>
      <c r="O4588" t="s">
        <v>31</v>
      </c>
      <c r="P4588" t="s">
        <v>3784</v>
      </c>
      <c r="Q4588" s="8">
        <v>174000</v>
      </c>
      <c r="R4588">
        <v>7</v>
      </c>
      <c r="S4588" s="8">
        <f>Table3[[#This Row],[Harga]]*Table3[[#This Row],[Quantity]]</f>
        <v>1218000</v>
      </c>
      <c r="T4588">
        <v>0</v>
      </c>
      <c r="U4588" s="8">
        <f>Table3[[#This Row],[Discount]]*Table3[[#This Row],[Revenue]]</f>
        <v>0</v>
      </c>
      <c r="V4588" s="8">
        <f>Table3[[#This Row],[Revenue]]-Table3[[#This Row],[Total Discount]]</f>
        <v>1218000</v>
      </c>
    </row>
    <row r="4589" spans="1:22" x14ac:dyDescent="0.35">
      <c r="A4589">
        <v>4585</v>
      </c>
      <c r="B4589" t="s">
        <v>8853</v>
      </c>
      <c r="C4589" s="5">
        <v>42163</v>
      </c>
      <c r="D4589" s="6">
        <v>2015</v>
      </c>
      <c r="E4589" s="5" t="s">
        <v>34</v>
      </c>
      <c r="F4589" s="7">
        <v>8</v>
      </c>
      <c r="G4589" t="s">
        <v>24</v>
      </c>
      <c r="H4589" t="s">
        <v>25</v>
      </c>
      <c r="I4589" t="s">
        <v>5131</v>
      </c>
      <c r="J4589" t="s">
        <v>27</v>
      </c>
      <c r="K4589" t="s">
        <v>38</v>
      </c>
      <c r="L4589">
        <v>60610</v>
      </c>
      <c r="M4589" t="s">
        <v>8054</v>
      </c>
      <c r="N4589" t="s">
        <v>135</v>
      </c>
      <c r="O4589" t="s">
        <v>162</v>
      </c>
      <c r="P4589" t="s">
        <v>8055</v>
      </c>
      <c r="Q4589" s="8">
        <v>3000</v>
      </c>
      <c r="R4589">
        <v>3</v>
      </c>
      <c r="S4589" s="8">
        <f>Table3[[#This Row],[Harga]]*Table3[[#This Row],[Quantity]]</f>
        <v>9000</v>
      </c>
      <c r="T4589">
        <v>0.2</v>
      </c>
      <c r="U4589" s="8">
        <f>Table3[[#This Row],[Discount]]*Table3[[#This Row],[Revenue]]</f>
        <v>1800</v>
      </c>
      <c r="V4589" s="8">
        <f>Table3[[#This Row],[Revenue]]-Table3[[#This Row],[Total Discount]]</f>
        <v>7200</v>
      </c>
    </row>
    <row r="4590" spans="1:22" x14ac:dyDescent="0.35">
      <c r="A4590">
        <v>4586</v>
      </c>
      <c r="B4590" t="s">
        <v>8854</v>
      </c>
      <c r="C4590" s="5">
        <v>42545</v>
      </c>
      <c r="D4590" s="6">
        <v>2016</v>
      </c>
      <c r="E4590" s="5" t="s">
        <v>34</v>
      </c>
      <c r="F4590" s="7">
        <v>24</v>
      </c>
      <c r="G4590" t="s">
        <v>51</v>
      </c>
      <c r="H4590" t="s">
        <v>25</v>
      </c>
      <c r="I4590" t="s">
        <v>407</v>
      </c>
      <c r="J4590" t="s">
        <v>27</v>
      </c>
      <c r="K4590" t="s">
        <v>420</v>
      </c>
      <c r="L4590">
        <v>92037</v>
      </c>
      <c r="M4590" t="s">
        <v>8855</v>
      </c>
      <c r="N4590" t="s">
        <v>135</v>
      </c>
      <c r="O4590" t="s">
        <v>567</v>
      </c>
      <c r="P4590" t="s">
        <v>8856</v>
      </c>
      <c r="Q4590" s="8">
        <v>4477000</v>
      </c>
      <c r="R4590">
        <v>4</v>
      </c>
      <c r="S4590" s="8">
        <f>Table3[[#This Row],[Harga]]*Table3[[#This Row],[Quantity]]</f>
        <v>17908000</v>
      </c>
      <c r="T4590">
        <v>0.2</v>
      </c>
      <c r="U4590" s="8">
        <f>Table3[[#This Row],[Discount]]*Table3[[#This Row],[Revenue]]</f>
        <v>3581600</v>
      </c>
      <c r="V4590" s="8">
        <f>Table3[[#This Row],[Revenue]]-Table3[[#This Row],[Total Discount]]</f>
        <v>14326400</v>
      </c>
    </row>
    <row r="4591" spans="1:22" x14ac:dyDescent="0.35">
      <c r="A4591">
        <v>4587</v>
      </c>
      <c r="B4591" t="s">
        <v>8857</v>
      </c>
      <c r="C4591" s="5">
        <v>42444</v>
      </c>
      <c r="D4591" s="6">
        <v>2016</v>
      </c>
      <c r="E4591" s="5" t="s">
        <v>159</v>
      </c>
      <c r="F4591" s="7">
        <v>15</v>
      </c>
      <c r="G4591" t="s">
        <v>35</v>
      </c>
      <c r="H4591" t="s">
        <v>25</v>
      </c>
      <c r="I4591" t="s">
        <v>1548</v>
      </c>
      <c r="J4591" t="s">
        <v>75</v>
      </c>
      <c r="K4591" t="s">
        <v>213</v>
      </c>
      <c r="L4591">
        <v>39212</v>
      </c>
      <c r="M4591" t="s">
        <v>1346</v>
      </c>
      <c r="N4591" t="s">
        <v>40</v>
      </c>
      <c r="O4591" t="s">
        <v>63</v>
      </c>
      <c r="P4591" t="s">
        <v>1347</v>
      </c>
      <c r="Q4591" s="8">
        <v>183000</v>
      </c>
      <c r="R4591">
        <v>14</v>
      </c>
      <c r="S4591" s="8">
        <f>Table3[[#This Row],[Harga]]*Table3[[#This Row],[Quantity]]</f>
        <v>2562000</v>
      </c>
      <c r="T4591">
        <v>0</v>
      </c>
      <c r="U4591" s="8">
        <f>Table3[[#This Row],[Discount]]*Table3[[#This Row],[Revenue]]</f>
        <v>0</v>
      </c>
      <c r="V4591" s="8">
        <f>Table3[[#This Row],[Revenue]]-Table3[[#This Row],[Total Discount]]</f>
        <v>2562000</v>
      </c>
    </row>
    <row r="4592" spans="1:22" x14ac:dyDescent="0.35">
      <c r="A4592">
        <v>4588</v>
      </c>
      <c r="B4592" t="s">
        <v>8858</v>
      </c>
      <c r="C4592" s="5">
        <v>42705</v>
      </c>
      <c r="D4592" s="6">
        <v>2016</v>
      </c>
      <c r="E4592" s="5" t="s">
        <v>66</v>
      </c>
      <c r="F4592" s="7">
        <v>1</v>
      </c>
      <c r="G4592" t="s">
        <v>24</v>
      </c>
      <c r="H4592" t="s">
        <v>25</v>
      </c>
      <c r="I4592" t="s">
        <v>4556</v>
      </c>
      <c r="J4592" t="s">
        <v>75</v>
      </c>
      <c r="K4592" t="s">
        <v>141</v>
      </c>
      <c r="L4592">
        <v>93030</v>
      </c>
      <c r="M4592" t="s">
        <v>1016</v>
      </c>
      <c r="N4592" t="s">
        <v>30</v>
      </c>
      <c r="O4592" t="s">
        <v>55</v>
      </c>
      <c r="P4592" t="s">
        <v>1017</v>
      </c>
      <c r="Q4592" s="8">
        <v>48000</v>
      </c>
      <c r="R4592">
        <v>2</v>
      </c>
      <c r="S4592" s="8">
        <f>Table3[[#This Row],[Harga]]*Table3[[#This Row],[Quantity]]</f>
        <v>96000</v>
      </c>
      <c r="T4592">
        <v>0</v>
      </c>
      <c r="U4592" s="8">
        <f>Table3[[#This Row],[Discount]]*Table3[[#This Row],[Revenue]]</f>
        <v>0</v>
      </c>
      <c r="V4592" s="8">
        <f>Table3[[#This Row],[Revenue]]-Table3[[#This Row],[Total Discount]]</f>
        <v>96000</v>
      </c>
    </row>
    <row r="4593" spans="1:22" x14ac:dyDescent="0.35">
      <c r="A4593">
        <v>4589</v>
      </c>
      <c r="B4593" t="s">
        <v>8859</v>
      </c>
      <c r="C4593" s="5">
        <v>42898</v>
      </c>
      <c r="D4593" s="6">
        <v>2017</v>
      </c>
      <c r="E4593" s="5" t="s">
        <v>34</v>
      </c>
      <c r="F4593" s="7">
        <v>12</v>
      </c>
      <c r="G4593" t="s">
        <v>67</v>
      </c>
      <c r="H4593" t="s">
        <v>105</v>
      </c>
      <c r="I4593" t="s">
        <v>6465</v>
      </c>
      <c r="J4593" t="s">
        <v>27</v>
      </c>
      <c r="K4593" t="s">
        <v>193</v>
      </c>
      <c r="L4593">
        <v>98031</v>
      </c>
      <c r="M4593" t="s">
        <v>4976</v>
      </c>
      <c r="N4593" t="s">
        <v>135</v>
      </c>
      <c r="O4593" t="s">
        <v>136</v>
      </c>
      <c r="P4593" t="s">
        <v>4977</v>
      </c>
      <c r="Q4593" s="8">
        <v>72000</v>
      </c>
      <c r="R4593">
        <v>3</v>
      </c>
      <c r="S4593" s="8">
        <f>Table3[[#This Row],[Harga]]*Table3[[#This Row],[Quantity]]</f>
        <v>216000</v>
      </c>
      <c r="T4593">
        <v>0.2</v>
      </c>
      <c r="U4593" s="8">
        <f>Table3[[#This Row],[Discount]]*Table3[[#This Row],[Revenue]]</f>
        <v>43200</v>
      </c>
      <c r="V4593" s="8">
        <f>Table3[[#This Row],[Revenue]]-Table3[[#This Row],[Total Discount]]</f>
        <v>172800</v>
      </c>
    </row>
    <row r="4594" spans="1:22" x14ac:dyDescent="0.35">
      <c r="A4594">
        <v>4590</v>
      </c>
      <c r="B4594" t="s">
        <v>8860</v>
      </c>
      <c r="C4594" s="5">
        <v>42448</v>
      </c>
      <c r="D4594" s="6">
        <v>2016</v>
      </c>
      <c r="E4594" s="5" t="s">
        <v>159</v>
      </c>
      <c r="F4594" s="7">
        <v>19</v>
      </c>
      <c r="G4594" t="s">
        <v>67</v>
      </c>
      <c r="H4594" t="s">
        <v>25</v>
      </c>
      <c r="I4594" t="s">
        <v>3198</v>
      </c>
      <c r="J4594" t="s">
        <v>37</v>
      </c>
      <c r="K4594" t="s">
        <v>113</v>
      </c>
      <c r="L4594">
        <v>37211</v>
      </c>
      <c r="M4594" t="s">
        <v>6440</v>
      </c>
      <c r="N4594" t="s">
        <v>40</v>
      </c>
      <c r="O4594" t="s">
        <v>71</v>
      </c>
      <c r="P4594" t="s">
        <v>6441</v>
      </c>
      <c r="Q4594" s="8">
        <v>35000</v>
      </c>
      <c r="R4594">
        <v>3</v>
      </c>
      <c r="S4594" s="8">
        <f>Table3[[#This Row],[Harga]]*Table3[[#This Row],[Quantity]]</f>
        <v>105000</v>
      </c>
      <c r="T4594">
        <v>0.7</v>
      </c>
      <c r="U4594" s="8">
        <f>Table3[[#This Row],[Discount]]*Table3[[#This Row],[Revenue]]</f>
        <v>73500</v>
      </c>
      <c r="V4594" s="8">
        <f>Table3[[#This Row],[Revenue]]-Table3[[#This Row],[Total Discount]]</f>
        <v>31500</v>
      </c>
    </row>
    <row r="4595" spans="1:22" x14ac:dyDescent="0.35">
      <c r="A4595">
        <v>4591</v>
      </c>
      <c r="B4595" t="s">
        <v>8861</v>
      </c>
      <c r="C4595" s="5">
        <v>42688</v>
      </c>
      <c r="D4595" s="6">
        <v>2016</v>
      </c>
      <c r="E4595" s="5" t="s">
        <v>23</v>
      </c>
      <c r="F4595" s="7">
        <v>14</v>
      </c>
      <c r="G4595" t="s">
        <v>35</v>
      </c>
      <c r="H4595" t="s">
        <v>105</v>
      </c>
      <c r="I4595" t="s">
        <v>174</v>
      </c>
      <c r="J4595" t="s">
        <v>27</v>
      </c>
      <c r="K4595" t="s">
        <v>248</v>
      </c>
      <c r="L4595">
        <v>10035</v>
      </c>
      <c r="M4595" t="s">
        <v>5932</v>
      </c>
      <c r="N4595" t="s">
        <v>135</v>
      </c>
      <c r="O4595" t="s">
        <v>136</v>
      </c>
      <c r="P4595" t="s">
        <v>5933</v>
      </c>
      <c r="Q4595" s="8">
        <v>17000</v>
      </c>
      <c r="R4595">
        <v>2</v>
      </c>
      <c r="S4595" s="8">
        <f>Table3[[#This Row],[Harga]]*Table3[[#This Row],[Quantity]]</f>
        <v>34000</v>
      </c>
      <c r="T4595">
        <v>0</v>
      </c>
      <c r="U4595" s="8">
        <f>Table3[[#This Row],[Discount]]*Table3[[#This Row],[Revenue]]</f>
        <v>0</v>
      </c>
      <c r="V4595" s="8">
        <f>Table3[[#This Row],[Revenue]]-Table3[[#This Row],[Total Discount]]</f>
        <v>34000</v>
      </c>
    </row>
    <row r="4596" spans="1:22" x14ac:dyDescent="0.35">
      <c r="A4596">
        <v>4592</v>
      </c>
      <c r="B4596" t="s">
        <v>8862</v>
      </c>
      <c r="C4596" s="5">
        <v>42954</v>
      </c>
      <c r="D4596" s="6">
        <v>2017</v>
      </c>
      <c r="E4596" s="5" t="s">
        <v>93</v>
      </c>
      <c r="F4596" s="7">
        <v>7</v>
      </c>
      <c r="G4596" t="s">
        <v>24</v>
      </c>
      <c r="H4596" t="s">
        <v>25</v>
      </c>
      <c r="I4596" t="s">
        <v>710</v>
      </c>
      <c r="J4596" t="s">
        <v>27</v>
      </c>
      <c r="K4596" t="s">
        <v>283</v>
      </c>
      <c r="L4596">
        <v>92683</v>
      </c>
      <c r="M4596" t="s">
        <v>4714</v>
      </c>
      <c r="N4596" t="s">
        <v>135</v>
      </c>
      <c r="O4596" t="s">
        <v>136</v>
      </c>
      <c r="P4596" t="s">
        <v>4715</v>
      </c>
      <c r="Q4596" s="8">
        <v>472000</v>
      </c>
      <c r="R4596">
        <v>3</v>
      </c>
      <c r="S4596" s="8">
        <f>Table3[[#This Row],[Harga]]*Table3[[#This Row],[Quantity]]</f>
        <v>1416000</v>
      </c>
      <c r="T4596">
        <v>0.2</v>
      </c>
      <c r="U4596" s="8">
        <f>Table3[[#This Row],[Discount]]*Table3[[#This Row],[Revenue]]</f>
        <v>283200</v>
      </c>
      <c r="V4596" s="8">
        <f>Table3[[#This Row],[Revenue]]-Table3[[#This Row],[Total Discount]]</f>
        <v>1132800</v>
      </c>
    </row>
    <row r="4597" spans="1:22" x14ac:dyDescent="0.35">
      <c r="A4597">
        <v>4593</v>
      </c>
      <c r="B4597" t="s">
        <v>8863</v>
      </c>
      <c r="C4597" s="5">
        <v>42237</v>
      </c>
      <c r="D4597" s="6">
        <v>2015</v>
      </c>
      <c r="E4597" s="5" t="s">
        <v>93</v>
      </c>
      <c r="F4597" s="7">
        <v>21</v>
      </c>
      <c r="G4597" t="s">
        <v>35</v>
      </c>
      <c r="H4597" t="s">
        <v>139</v>
      </c>
      <c r="I4597" t="s">
        <v>3460</v>
      </c>
      <c r="J4597" t="s">
        <v>75</v>
      </c>
      <c r="K4597" t="s">
        <v>166</v>
      </c>
      <c r="L4597">
        <v>18103</v>
      </c>
      <c r="M4597" t="s">
        <v>1887</v>
      </c>
      <c r="N4597" t="s">
        <v>40</v>
      </c>
      <c r="O4597" t="s">
        <v>790</v>
      </c>
      <c r="P4597" t="s">
        <v>1552</v>
      </c>
      <c r="Q4597" s="8">
        <v>2000</v>
      </c>
      <c r="R4597">
        <v>2</v>
      </c>
      <c r="S4597" s="8">
        <f>Table3[[#This Row],[Harga]]*Table3[[#This Row],[Quantity]]</f>
        <v>4000</v>
      </c>
      <c r="T4597">
        <v>0.2</v>
      </c>
      <c r="U4597" s="8">
        <f>Table3[[#This Row],[Discount]]*Table3[[#This Row],[Revenue]]</f>
        <v>800</v>
      </c>
      <c r="V4597" s="8">
        <f>Table3[[#This Row],[Revenue]]-Table3[[#This Row],[Total Discount]]</f>
        <v>3200</v>
      </c>
    </row>
    <row r="4598" spans="1:22" x14ac:dyDescent="0.35">
      <c r="A4598">
        <v>4594</v>
      </c>
      <c r="B4598" t="s">
        <v>8864</v>
      </c>
      <c r="C4598" s="5">
        <v>42310</v>
      </c>
      <c r="D4598" s="6">
        <v>2015</v>
      </c>
      <c r="E4598" s="5" t="s">
        <v>23</v>
      </c>
      <c r="F4598" s="7">
        <v>2</v>
      </c>
      <c r="G4598" t="s">
        <v>67</v>
      </c>
      <c r="H4598" t="s">
        <v>25</v>
      </c>
      <c r="I4598" t="s">
        <v>596</v>
      </c>
      <c r="J4598" t="s">
        <v>37</v>
      </c>
      <c r="K4598" t="s">
        <v>166</v>
      </c>
      <c r="L4598">
        <v>78207</v>
      </c>
      <c r="M4598" t="s">
        <v>1889</v>
      </c>
      <c r="N4598" t="s">
        <v>40</v>
      </c>
      <c r="O4598" t="s">
        <v>71</v>
      </c>
      <c r="P4598" t="s">
        <v>1890</v>
      </c>
      <c r="Q4598" s="8">
        <v>26000</v>
      </c>
      <c r="R4598">
        <v>7</v>
      </c>
      <c r="S4598" s="8">
        <f>Table3[[#This Row],[Harga]]*Table3[[#This Row],[Quantity]]</f>
        <v>182000</v>
      </c>
      <c r="T4598">
        <v>0.8</v>
      </c>
      <c r="U4598" s="8">
        <f>Table3[[#This Row],[Discount]]*Table3[[#This Row],[Revenue]]</f>
        <v>145600</v>
      </c>
      <c r="V4598" s="8">
        <f>Table3[[#This Row],[Revenue]]-Table3[[#This Row],[Total Discount]]</f>
        <v>36400</v>
      </c>
    </row>
    <row r="4599" spans="1:22" x14ac:dyDescent="0.35">
      <c r="A4599">
        <v>4595</v>
      </c>
      <c r="B4599" t="s">
        <v>8865</v>
      </c>
      <c r="C4599" s="5">
        <v>41973</v>
      </c>
      <c r="D4599" s="6">
        <v>2014</v>
      </c>
      <c r="E4599" s="5" t="s">
        <v>23</v>
      </c>
      <c r="F4599" s="7">
        <v>30</v>
      </c>
      <c r="G4599" t="s">
        <v>51</v>
      </c>
      <c r="H4599" t="s">
        <v>59</v>
      </c>
      <c r="I4599" t="s">
        <v>820</v>
      </c>
      <c r="J4599" t="s">
        <v>27</v>
      </c>
      <c r="K4599" t="s">
        <v>46</v>
      </c>
      <c r="L4599">
        <v>85323</v>
      </c>
      <c r="M4599" t="s">
        <v>5968</v>
      </c>
      <c r="N4599" t="s">
        <v>40</v>
      </c>
      <c r="O4599" t="s">
        <v>790</v>
      </c>
      <c r="P4599" t="s">
        <v>5969</v>
      </c>
      <c r="Q4599" s="8">
        <v>21000</v>
      </c>
      <c r="R4599">
        <v>7</v>
      </c>
      <c r="S4599" s="8">
        <f>Table3[[#This Row],[Harga]]*Table3[[#This Row],[Quantity]]</f>
        <v>147000</v>
      </c>
      <c r="T4599">
        <v>0.2</v>
      </c>
      <c r="U4599" s="8">
        <f>Table3[[#This Row],[Discount]]*Table3[[#This Row],[Revenue]]</f>
        <v>29400</v>
      </c>
      <c r="V4599" s="8">
        <f>Table3[[#This Row],[Revenue]]-Table3[[#This Row],[Total Discount]]</f>
        <v>117600</v>
      </c>
    </row>
    <row r="4600" spans="1:22" x14ac:dyDescent="0.35">
      <c r="A4600">
        <v>4596</v>
      </c>
      <c r="B4600" t="s">
        <v>8866</v>
      </c>
      <c r="C4600" s="5">
        <v>41769</v>
      </c>
      <c r="D4600" s="6">
        <v>2014</v>
      </c>
      <c r="E4600" s="5" t="s">
        <v>87</v>
      </c>
      <c r="F4600" s="7">
        <v>10</v>
      </c>
      <c r="G4600" t="s">
        <v>24</v>
      </c>
      <c r="H4600" t="s">
        <v>25</v>
      </c>
      <c r="I4600" t="s">
        <v>2084</v>
      </c>
      <c r="J4600" t="s">
        <v>27</v>
      </c>
      <c r="K4600" t="s">
        <v>133</v>
      </c>
      <c r="L4600">
        <v>95123</v>
      </c>
      <c r="M4600" t="s">
        <v>8867</v>
      </c>
      <c r="N4600" t="s">
        <v>40</v>
      </c>
      <c r="O4600" t="s">
        <v>63</v>
      </c>
      <c r="P4600" t="s">
        <v>8868</v>
      </c>
      <c r="Q4600" s="8">
        <v>40000</v>
      </c>
      <c r="R4600">
        <v>2</v>
      </c>
      <c r="S4600" s="8">
        <f>Table3[[#This Row],[Harga]]*Table3[[#This Row],[Quantity]]</f>
        <v>80000</v>
      </c>
      <c r="T4600">
        <v>0</v>
      </c>
      <c r="U4600" s="8">
        <f>Table3[[#This Row],[Discount]]*Table3[[#This Row],[Revenue]]</f>
        <v>0</v>
      </c>
      <c r="V4600" s="8">
        <f>Table3[[#This Row],[Revenue]]-Table3[[#This Row],[Total Discount]]</f>
        <v>80000</v>
      </c>
    </row>
    <row r="4601" spans="1:22" x14ac:dyDescent="0.35">
      <c r="A4601">
        <v>4597</v>
      </c>
      <c r="B4601" t="s">
        <v>8869</v>
      </c>
      <c r="C4601" s="5">
        <v>42660</v>
      </c>
      <c r="D4601" s="6">
        <v>2016</v>
      </c>
      <c r="E4601" s="5" t="s">
        <v>44</v>
      </c>
      <c r="F4601" s="7">
        <v>17</v>
      </c>
      <c r="G4601" t="s">
        <v>24</v>
      </c>
      <c r="H4601" t="s">
        <v>25</v>
      </c>
      <c r="I4601" t="s">
        <v>5777</v>
      </c>
      <c r="J4601" t="s">
        <v>27</v>
      </c>
      <c r="K4601" t="s">
        <v>222</v>
      </c>
      <c r="L4601">
        <v>8861</v>
      </c>
      <c r="M4601" t="s">
        <v>4958</v>
      </c>
      <c r="N4601" t="s">
        <v>30</v>
      </c>
      <c r="O4601" t="s">
        <v>31</v>
      </c>
      <c r="P4601" t="s">
        <v>4959</v>
      </c>
      <c r="Q4601" s="8">
        <v>242000</v>
      </c>
      <c r="R4601">
        <v>1</v>
      </c>
      <c r="S4601" s="8">
        <f>Table3[[#This Row],[Harga]]*Table3[[#This Row],[Quantity]]</f>
        <v>242000</v>
      </c>
      <c r="T4601">
        <v>0</v>
      </c>
      <c r="U4601" s="8">
        <f>Table3[[#This Row],[Discount]]*Table3[[#This Row],[Revenue]]</f>
        <v>0</v>
      </c>
      <c r="V4601" s="8">
        <f>Table3[[#This Row],[Revenue]]-Table3[[#This Row],[Total Discount]]</f>
        <v>242000</v>
      </c>
    </row>
    <row r="4602" spans="1:22" x14ac:dyDescent="0.35">
      <c r="A4602">
        <v>4598</v>
      </c>
      <c r="B4602" t="s">
        <v>8870</v>
      </c>
      <c r="C4602" s="5">
        <v>42673</v>
      </c>
      <c r="D4602" s="6">
        <v>2016</v>
      </c>
      <c r="E4602" s="5" t="s">
        <v>44</v>
      </c>
      <c r="F4602" s="7">
        <v>30</v>
      </c>
      <c r="G4602" t="s">
        <v>51</v>
      </c>
      <c r="H4602" t="s">
        <v>25</v>
      </c>
      <c r="I4602" t="s">
        <v>3056</v>
      </c>
      <c r="J4602" t="s">
        <v>37</v>
      </c>
      <c r="K4602" t="s">
        <v>166</v>
      </c>
      <c r="L4602">
        <v>10011</v>
      </c>
      <c r="M4602" t="s">
        <v>3179</v>
      </c>
      <c r="N4602" t="s">
        <v>40</v>
      </c>
      <c r="O4602" t="s">
        <v>71</v>
      </c>
      <c r="P4602" t="s">
        <v>3180</v>
      </c>
      <c r="Q4602" s="8">
        <v>58000</v>
      </c>
      <c r="R4602">
        <v>3</v>
      </c>
      <c r="S4602" s="8">
        <f>Table3[[#This Row],[Harga]]*Table3[[#This Row],[Quantity]]</f>
        <v>174000</v>
      </c>
      <c r="T4602">
        <v>0.2</v>
      </c>
      <c r="U4602" s="8">
        <f>Table3[[#This Row],[Discount]]*Table3[[#This Row],[Revenue]]</f>
        <v>34800</v>
      </c>
      <c r="V4602" s="8">
        <f>Table3[[#This Row],[Revenue]]-Table3[[#This Row],[Total Discount]]</f>
        <v>139200</v>
      </c>
    </row>
    <row r="4603" spans="1:22" x14ac:dyDescent="0.35">
      <c r="A4603">
        <v>4599</v>
      </c>
      <c r="B4603" t="s">
        <v>8871</v>
      </c>
      <c r="C4603" s="5">
        <v>42705</v>
      </c>
      <c r="D4603" s="6">
        <v>2016</v>
      </c>
      <c r="E4603" s="5" t="s">
        <v>66</v>
      </c>
      <c r="F4603" s="7">
        <v>1</v>
      </c>
      <c r="G4603" t="s">
        <v>35</v>
      </c>
      <c r="H4603" t="s">
        <v>139</v>
      </c>
      <c r="I4603" t="s">
        <v>471</v>
      </c>
      <c r="J4603" t="s">
        <v>37</v>
      </c>
      <c r="K4603" t="s">
        <v>76</v>
      </c>
      <c r="L4603">
        <v>90004</v>
      </c>
      <c r="M4603" t="s">
        <v>4825</v>
      </c>
      <c r="N4603" t="s">
        <v>40</v>
      </c>
      <c r="O4603" t="s">
        <v>96</v>
      </c>
      <c r="P4603" t="s">
        <v>8872</v>
      </c>
      <c r="Q4603" s="8">
        <v>4000</v>
      </c>
      <c r="R4603">
        <v>8</v>
      </c>
      <c r="S4603" s="8">
        <f>Table3[[#This Row],[Harga]]*Table3[[#This Row],[Quantity]]</f>
        <v>32000</v>
      </c>
      <c r="T4603">
        <v>0</v>
      </c>
      <c r="U4603" s="8">
        <f>Table3[[#This Row],[Discount]]*Table3[[#This Row],[Revenue]]</f>
        <v>0</v>
      </c>
      <c r="V4603" s="8">
        <f>Table3[[#This Row],[Revenue]]-Table3[[#This Row],[Total Discount]]</f>
        <v>32000</v>
      </c>
    </row>
    <row r="4604" spans="1:22" x14ac:dyDescent="0.35">
      <c r="A4604">
        <v>4600</v>
      </c>
      <c r="B4604" t="s">
        <v>8873</v>
      </c>
      <c r="C4604" s="5">
        <v>42481</v>
      </c>
      <c r="D4604" s="6">
        <v>2016</v>
      </c>
      <c r="E4604" s="5" t="s">
        <v>58</v>
      </c>
      <c r="F4604" s="7">
        <v>21</v>
      </c>
      <c r="G4604" t="s">
        <v>67</v>
      </c>
      <c r="H4604" t="s">
        <v>131</v>
      </c>
      <c r="I4604" t="s">
        <v>2897</v>
      </c>
      <c r="J4604" t="s">
        <v>27</v>
      </c>
      <c r="K4604" t="s">
        <v>53</v>
      </c>
      <c r="L4604">
        <v>6460</v>
      </c>
      <c r="M4604" t="s">
        <v>2161</v>
      </c>
      <c r="N4604" t="s">
        <v>40</v>
      </c>
      <c r="O4604" t="s">
        <v>96</v>
      </c>
      <c r="P4604" t="s">
        <v>2162</v>
      </c>
      <c r="Q4604" s="8">
        <v>16000</v>
      </c>
      <c r="R4604">
        <v>3</v>
      </c>
      <c r="S4604" s="8">
        <f>Table3[[#This Row],[Harga]]*Table3[[#This Row],[Quantity]]</f>
        <v>48000</v>
      </c>
      <c r="T4604">
        <v>0</v>
      </c>
      <c r="U4604" s="8">
        <f>Table3[[#This Row],[Discount]]*Table3[[#This Row],[Revenue]]</f>
        <v>0</v>
      </c>
      <c r="V4604" s="8">
        <f>Table3[[#This Row],[Revenue]]-Table3[[#This Row],[Total Discount]]</f>
        <v>48000</v>
      </c>
    </row>
    <row r="4605" spans="1:22" x14ac:dyDescent="0.35">
      <c r="A4605">
        <v>4601</v>
      </c>
      <c r="B4605" t="s">
        <v>8874</v>
      </c>
      <c r="C4605" s="5">
        <v>42950</v>
      </c>
      <c r="D4605" s="6">
        <v>2017</v>
      </c>
      <c r="E4605" s="5" t="s">
        <v>93</v>
      </c>
      <c r="F4605" s="7">
        <v>3</v>
      </c>
      <c r="G4605" t="s">
        <v>51</v>
      </c>
      <c r="H4605" t="s">
        <v>139</v>
      </c>
      <c r="I4605" t="s">
        <v>2338</v>
      </c>
      <c r="J4605" t="s">
        <v>27</v>
      </c>
      <c r="K4605" t="s">
        <v>166</v>
      </c>
      <c r="L4605">
        <v>61701</v>
      </c>
      <c r="M4605" t="s">
        <v>6074</v>
      </c>
      <c r="N4605" t="s">
        <v>135</v>
      </c>
      <c r="O4605" t="s">
        <v>162</v>
      </c>
      <c r="P4605" t="s">
        <v>6075</v>
      </c>
      <c r="Q4605" s="8">
        <v>67000</v>
      </c>
      <c r="R4605">
        <v>3</v>
      </c>
      <c r="S4605" s="8">
        <f>Table3[[#This Row],[Harga]]*Table3[[#This Row],[Quantity]]</f>
        <v>201000</v>
      </c>
      <c r="T4605">
        <v>0.2</v>
      </c>
      <c r="U4605" s="8">
        <f>Table3[[#This Row],[Discount]]*Table3[[#This Row],[Revenue]]</f>
        <v>40200</v>
      </c>
      <c r="V4605" s="8">
        <f>Table3[[#This Row],[Revenue]]-Table3[[#This Row],[Total Discount]]</f>
        <v>160800</v>
      </c>
    </row>
    <row r="4606" spans="1:22" x14ac:dyDescent="0.35">
      <c r="A4606">
        <v>4602</v>
      </c>
      <c r="B4606" t="s">
        <v>8875</v>
      </c>
      <c r="C4606" s="5">
        <v>42950</v>
      </c>
      <c r="D4606" s="6">
        <v>2017</v>
      </c>
      <c r="E4606" s="5" t="s">
        <v>93</v>
      </c>
      <c r="F4606" s="7">
        <v>3</v>
      </c>
      <c r="G4606" t="s">
        <v>51</v>
      </c>
      <c r="H4606" t="s">
        <v>25</v>
      </c>
      <c r="I4606" t="s">
        <v>3063</v>
      </c>
      <c r="J4606" t="s">
        <v>37</v>
      </c>
      <c r="K4606" t="s">
        <v>141</v>
      </c>
      <c r="L4606">
        <v>98105</v>
      </c>
      <c r="M4606" t="s">
        <v>8039</v>
      </c>
      <c r="N4606" t="s">
        <v>40</v>
      </c>
      <c r="O4606" t="s">
        <v>84</v>
      </c>
      <c r="P4606" t="s">
        <v>8040</v>
      </c>
      <c r="Q4606" s="8">
        <v>26000</v>
      </c>
      <c r="R4606">
        <v>1</v>
      </c>
      <c r="S4606" s="8">
        <f>Table3[[#This Row],[Harga]]*Table3[[#This Row],[Quantity]]</f>
        <v>26000</v>
      </c>
      <c r="T4606">
        <v>0</v>
      </c>
      <c r="U4606" s="8">
        <f>Table3[[#This Row],[Discount]]*Table3[[#This Row],[Revenue]]</f>
        <v>0</v>
      </c>
      <c r="V4606" s="8">
        <f>Table3[[#This Row],[Revenue]]-Table3[[#This Row],[Total Discount]]</f>
        <v>26000</v>
      </c>
    </row>
    <row r="4607" spans="1:22" x14ac:dyDescent="0.35">
      <c r="A4607">
        <v>4603</v>
      </c>
      <c r="B4607" t="s">
        <v>8876</v>
      </c>
      <c r="C4607" s="5">
        <v>43080</v>
      </c>
      <c r="D4607" s="6">
        <v>2017</v>
      </c>
      <c r="E4607" s="5" t="s">
        <v>66</v>
      </c>
      <c r="F4607" s="7">
        <v>11</v>
      </c>
      <c r="G4607" t="s">
        <v>51</v>
      </c>
      <c r="H4607" t="s">
        <v>139</v>
      </c>
      <c r="I4607" t="s">
        <v>8877</v>
      </c>
      <c r="J4607" t="s">
        <v>75</v>
      </c>
      <c r="K4607" t="s">
        <v>69</v>
      </c>
      <c r="L4607">
        <v>52601</v>
      </c>
      <c r="M4607" t="s">
        <v>8820</v>
      </c>
      <c r="N4607" t="s">
        <v>40</v>
      </c>
      <c r="O4607" t="s">
        <v>143</v>
      </c>
      <c r="P4607" t="s">
        <v>8821</v>
      </c>
      <c r="Q4607" s="8">
        <v>37000</v>
      </c>
      <c r="R4607">
        <v>1</v>
      </c>
      <c r="S4607" s="8">
        <f>Table3[[#This Row],[Harga]]*Table3[[#This Row],[Quantity]]</f>
        <v>37000</v>
      </c>
      <c r="T4607">
        <v>0</v>
      </c>
      <c r="U4607" s="8">
        <f>Table3[[#This Row],[Discount]]*Table3[[#This Row],[Revenue]]</f>
        <v>0</v>
      </c>
      <c r="V4607" s="8">
        <f>Table3[[#This Row],[Revenue]]-Table3[[#This Row],[Total Discount]]</f>
        <v>37000</v>
      </c>
    </row>
    <row r="4608" spans="1:22" x14ac:dyDescent="0.35">
      <c r="A4608">
        <v>4604</v>
      </c>
      <c r="B4608" t="s">
        <v>8878</v>
      </c>
      <c r="C4608" s="5">
        <v>42077</v>
      </c>
      <c r="D4608" s="6">
        <v>2015</v>
      </c>
      <c r="E4608" s="5" t="s">
        <v>159</v>
      </c>
      <c r="F4608" s="7">
        <v>14</v>
      </c>
      <c r="G4608" t="s">
        <v>35</v>
      </c>
      <c r="H4608" t="s">
        <v>131</v>
      </c>
      <c r="I4608" t="s">
        <v>2508</v>
      </c>
      <c r="J4608" t="s">
        <v>27</v>
      </c>
      <c r="K4608" t="s">
        <v>193</v>
      </c>
      <c r="L4608">
        <v>95661</v>
      </c>
      <c r="M4608" t="s">
        <v>625</v>
      </c>
      <c r="N4608" t="s">
        <v>40</v>
      </c>
      <c r="O4608" t="s">
        <v>63</v>
      </c>
      <c r="P4608" t="s">
        <v>626</v>
      </c>
      <c r="Q4608" s="8">
        <v>33000</v>
      </c>
      <c r="R4608">
        <v>3</v>
      </c>
      <c r="S4608" s="8">
        <f>Table3[[#This Row],[Harga]]*Table3[[#This Row],[Quantity]]</f>
        <v>99000</v>
      </c>
      <c r="T4608">
        <v>0</v>
      </c>
      <c r="U4608" s="8">
        <f>Table3[[#This Row],[Discount]]*Table3[[#This Row],[Revenue]]</f>
        <v>0</v>
      </c>
      <c r="V4608" s="8">
        <f>Table3[[#This Row],[Revenue]]-Table3[[#This Row],[Total Discount]]</f>
        <v>99000</v>
      </c>
    </row>
    <row r="4609" spans="1:22" x14ac:dyDescent="0.35">
      <c r="A4609">
        <v>4605</v>
      </c>
      <c r="B4609" t="s">
        <v>8879</v>
      </c>
      <c r="C4609" s="5">
        <v>41981</v>
      </c>
      <c r="D4609" s="6">
        <v>2014</v>
      </c>
      <c r="E4609" s="5" t="s">
        <v>66</v>
      </c>
      <c r="F4609" s="7">
        <v>8</v>
      </c>
      <c r="G4609" t="s">
        <v>51</v>
      </c>
      <c r="H4609" t="s">
        <v>139</v>
      </c>
      <c r="I4609" t="s">
        <v>1185</v>
      </c>
      <c r="J4609" t="s">
        <v>37</v>
      </c>
      <c r="K4609" t="s">
        <v>651</v>
      </c>
      <c r="L4609">
        <v>94110</v>
      </c>
      <c r="M4609" t="s">
        <v>2165</v>
      </c>
      <c r="N4609" t="s">
        <v>30</v>
      </c>
      <c r="O4609" t="s">
        <v>55</v>
      </c>
      <c r="P4609" t="s">
        <v>2166</v>
      </c>
      <c r="Q4609" s="8">
        <v>40000</v>
      </c>
      <c r="R4609">
        <v>2</v>
      </c>
      <c r="S4609" s="8">
        <f>Table3[[#This Row],[Harga]]*Table3[[#This Row],[Quantity]]</f>
        <v>80000</v>
      </c>
      <c r="T4609">
        <v>0</v>
      </c>
      <c r="U4609" s="8">
        <f>Table3[[#This Row],[Discount]]*Table3[[#This Row],[Revenue]]</f>
        <v>0</v>
      </c>
      <c r="V4609" s="8">
        <f>Table3[[#This Row],[Revenue]]-Table3[[#This Row],[Total Discount]]</f>
        <v>80000</v>
      </c>
    </row>
    <row r="4610" spans="1:22" x14ac:dyDescent="0.35">
      <c r="A4610">
        <v>4606</v>
      </c>
      <c r="B4610" t="s">
        <v>8880</v>
      </c>
      <c r="C4610" s="5">
        <v>43008</v>
      </c>
      <c r="D4610" s="6">
        <v>2017</v>
      </c>
      <c r="E4610" s="5" t="s">
        <v>111</v>
      </c>
      <c r="F4610" s="7">
        <v>30</v>
      </c>
      <c r="G4610" t="s">
        <v>67</v>
      </c>
      <c r="H4610" t="s">
        <v>25</v>
      </c>
      <c r="I4610" t="s">
        <v>2938</v>
      </c>
      <c r="J4610" t="s">
        <v>37</v>
      </c>
      <c r="K4610" t="s">
        <v>141</v>
      </c>
      <c r="L4610">
        <v>19120</v>
      </c>
      <c r="M4610" t="s">
        <v>8881</v>
      </c>
      <c r="N4610" t="s">
        <v>40</v>
      </c>
      <c r="O4610" t="s">
        <v>41</v>
      </c>
      <c r="P4610" t="s">
        <v>8882</v>
      </c>
      <c r="Q4610" s="8">
        <v>21000</v>
      </c>
      <c r="R4610">
        <v>7</v>
      </c>
      <c r="S4610" s="8">
        <f>Table3[[#This Row],[Harga]]*Table3[[#This Row],[Quantity]]</f>
        <v>147000</v>
      </c>
      <c r="T4610">
        <v>0.2</v>
      </c>
      <c r="U4610" s="8">
        <f>Table3[[#This Row],[Discount]]*Table3[[#This Row],[Revenue]]</f>
        <v>29400</v>
      </c>
      <c r="V4610" s="8">
        <f>Table3[[#This Row],[Revenue]]-Table3[[#This Row],[Total Discount]]</f>
        <v>117600</v>
      </c>
    </row>
    <row r="4611" spans="1:22" x14ac:dyDescent="0.35">
      <c r="A4611">
        <v>4607</v>
      </c>
      <c r="B4611" t="s">
        <v>8883</v>
      </c>
      <c r="C4611" s="5">
        <v>42695</v>
      </c>
      <c r="D4611" s="6">
        <v>2016</v>
      </c>
      <c r="E4611" s="5" t="s">
        <v>23</v>
      </c>
      <c r="F4611" s="7">
        <v>21</v>
      </c>
      <c r="G4611" t="s">
        <v>116</v>
      </c>
      <c r="H4611" t="s">
        <v>25</v>
      </c>
      <c r="I4611" t="s">
        <v>1240</v>
      </c>
      <c r="J4611" t="s">
        <v>37</v>
      </c>
      <c r="K4611" t="s">
        <v>248</v>
      </c>
      <c r="L4611">
        <v>90049</v>
      </c>
      <c r="M4611" t="s">
        <v>4052</v>
      </c>
      <c r="N4611" t="s">
        <v>40</v>
      </c>
      <c r="O4611" t="s">
        <v>63</v>
      </c>
      <c r="P4611" t="s">
        <v>4053</v>
      </c>
      <c r="Q4611" s="8">
        <v>11000</v>
      </c>
      <c r="R4611">
        <v>5</v>
      </c>
      <c r="S4611" s="8">
        <f>Table3[[#This Row],[Harga]]*Table3[[#This Row],[Quantity]]</f>
        <v>55000</v>
      </c>
      <c r="T4611">
        <v>0</v>
      </c>
      <c r="U4611" s="8">
        <f>Table3[[#This Row],[Discount]]*Table3[[#This Row],[Revenue]]</f>
        <v>0</v>
      </c>
      <c r="V4611" s="8">
        <f>Table3[[#This Row],[Revenue]]-Table3[[#This Row],[Total Discount]]</f>
        <v>55000</v>
      </c>
    </row>
    <row r="4612" spans="1:22" x14ac:dyDescent="0.35">
      <c r="A4612">
        <v>4608</v>
      </c>
      <c r="B4612" t="s">
        <v>8884</v>
      </c>
      <c r="C4612" s="5">
        <v>43063</v>
      </c>
      <c r="D4612" s="6">
        <v>2017</v>
      </c>
      <c r="E4612" s="5" t="s">
        <v>23</v>
      </c>
      <c r="F4612" s="7">
        <v>24</v>
      </c>
      <c r="G4612" t="s">
        <v>51</v>
      </c>
      <c r="H4612" t="s">
        <v>25</v>
      </c>
      <c r="I4612" t="s">
        <v>4390</v>
      </c>
      <c r="J4612" t="s">
        <v>37</v>
      </c>
      <c r="K4612" t="s">
        <v>38</v>
      </c>
      <c r="L4612">
        <v>79762</v>
      </c>
      <c r="M4612" t="s">
        <v>77</v>
      </c>
      <c r="N4612" t="s">
        <v>40</v>
      </c>
      <c r="O4612" t="s">
        <v>78</v>
      </c>
      <c r="P4612" t="s">
        <v>79</v>
      </c>
      <c r="Q4612" s="8">
        <v>69000</v>
      </c>
      <c r="R4612">
        <v>1</v>
      </c>
      <c r="S4612" s="8">
        <f>Table3[[#This Row],[Harga]]*Table3[[#This Row],[Quantity]]</f>
        <v>69000</v>
      </c>
      <c r="T4612">
        <v>0.8</v>
      </c>
      <c r="U4612" s="8">
        <f>Table3[[#This Row],[Discount]]*Table3[[#This Row],[Revenue]]</f>
        <v>55200</v>
      </c>
      <c r="V4612" s="8">
        <f>Table3[[#This Row],[Revenue]]-Table3[[#This Row],[Total Discount]]</f>
        <v>13800</v>
      </c>
    </row>
    <row r="4613" spans="1:22" x14ac:dyDescent="0.35">
      <c r="A4613">
        <v>4609</v>
      </c>
      <c r="B4613" t="s">
        <v>8885</v>
      </c>
      <c r="C4613" s="5">
        <v>43053</v>
      </c>
      <c r="D4613" s="6">
        <v>2017</v>
      </c>
      <c r="E4613" s="5" t="s">
        <v>23</v>
      </c>
      <c r="F4613" s="7">
        <v>14</v>
      </c>
      <c r="G4613" t="s">
        <v>51</v>
      </c>
      <c r="H4613" t="s">
        <v>25</v>
      </c>
      <c r="I4613" t="s">
        <v>3373</v>
      </c>
      <c r="J4613" t="s">
        <v>75</v>
      </c>
      <c r="K4613" t="s">
        <v>113</v>
      </c>
      <c r="L4613">
        <v>55407</v>
      </c>
      <c r="M4613" t="s">
        <v>6969</v>
      </c>
      <c r="N4613" t="s">
        <v>40</v>
      </c>
      <c r="O4613" t="s">
        <v>143</v>
      </c>
      <c r="P4613" t="s">
        <v>6970</v>
      </c>
      <c r="Q4613" s="8">
        <v>23000</v>
      </c>
      <c r="R4613">
        <v>2</v>
      </c>
      <c r="S4613" s="8">
        <f>Table3[[#This Row],[Harga]]*Table3[[#This Row],[Quantity]]</f>
        <v>46000</v>
      </c>
      <c r="T4613">
        <v>0</v>
      </c>
      <c r="U4613" s="8">
        <f>Table3[[#This Row],[Discount]]*Table3[[#This Row],[Revenue]]</f>
        <v>0</v>
      </c>
      <c r="V4613" s="8">
        <f>Table3[[#This Row],[Revenue]]-Table3[[#This Row],[Total Discount]]</f>
        <v>46000</v>
      </c>
    </row>
    <row r="4614" spans="1:22" x14ac:dyDescent="0.35">
      <c r="A4614">
        <v>4610</v>
      </c>
      <c r="B4614" t="s">
        <v>8886</v>
      </c>
      <c r="C4614" s="5">
        <v>42232</v>
      </c>
      <c r="D4614" s="6">
        <v>2015</v>
      </c>
      <c r="E4614" s="5" t="s">
        <v>93</v>
      </c>
      <c r="F4614" s="7">
        <v>16</v>
      </c>
      <c r="G4614" t="s">
        <v>35</v>
      </c>
      <c r="H4614" t="s">
        <v>25</v>
      </c>
      <c r="I4614" t="s">
        <v>2831</v>
      </c>
      <c r="J4614" t="s">
        <v>27</v>
      </c>
      <c r="K4614" t="s">
        <v>222</v>
      </c>
      <c r="L4614">
        <v>19120</v>
      </c>
      <c r="M4614" t="s">
        <v>2878</v>
      </c>
      <c r="N4614" t="s">
        <v>40</v>
      </c>
      <c r="O4614" t="s">
        <v>84</v>
      </c>
      <c r="P4614" t="s">
        <v>2879</v>
      </c>
      <c r="Q4614" s="8">
        <v>64000</v>
      </c>
      <c r="R4614">
        <v>7</v>
      </c>
      <c r="S4614" s="8">
        <f>Table3[[#This Row],[Harga]]*Table3[[#This Row],[Quantity]]</f>
        <v>448000</v>
      </c>
      <c r="T4614">
        <v>0.2</v>
      </c>
      <c r="U4614" s="8">
        <f>Table3[[#This Row],[Discount]]*Table3[[#This Row],[Revenue]]</f>
        <v>89600</v>
      </c>
      <c r="V4614" s="8">
        <f>Table3[[#This Row],[Revenue]]-Table3[[#This Row],[Total Discount]]</f>
        <v>358400</v>
      </c>
    </row>
    <row r="4615" spans="1:22" x14ac:dyDescent="0.35">
      <c r="A4615">
        <v>4611</v>
      </c>
      <c r="B4615" t="s">
        <v>8887</v>
      </c>
      <c r="C4615" s="5">
        <v>43021</v>
      </c>
      <c r="D4615" s="6">
        <v>2017</v>
      </c>
      <c r="E4615" s="5" t="s">
        <v>44</v>
      </c>
      <c r="F4615" s="7">
        <v>13</v>
      </c>
      <c r="G4615" t="s">
        <v>67</v>
      </c>
      <c r="H4615" t="s">
        <v>59</v>
      </c>
      <c r="I4615" t="s">
        <v>4093</v>
      </c>
      <c r="J4615" t="s">
        <v>27</v>
      </c>
      <c r="K4615" t="s">
        <v>141</v>
      </c>
      <c r="L4615">
        <v>70506</v>
      </c>
      <c r="M4615" t="s">
        <v>3737</v>
      </c>
      <c r="N4615" t="s">
        <v>40</v>
      </c>
      <c r="O4615" t="s">
        <v>41</v>
      </c>
      <c r="P4615" t="s">
        <v>3738</v>
      </c>
      <c r="Q4615" s="8">
        <v>8000</v>
      </c>
      <c r="R4615">
        <v>3</v>
      </c>
      <c r="S4615" s="8">
        <f>Table3[[#This Row],[Harga]]*Table3[[#This Row],[Quantity]]</f>
        <v>24000</v>
      </c>
      <c r="T4615">
        <v>0</v>
      </c>
      <c r="U4615" s="8">
        <f>Table3[[#This Row],[Discount]]*Table3[[#This Row],[Revenue]]</f>
        <v>0</v>
      </c>
      <c r="V4615" s="8">
        <f>Table3[[#This Row],[Revenue]]-Table3[[#This Row],[Total Discount]]</f>
        <v>24000</v>
      </c>
    </row>
    <row r="4616" spans="1:22" x14ac:dyDescent="0.35">
      <c r="A4616">
        <v>4612</v>
      </c>
      <c r="B4616" t="s">
        <v>8888</v>
      </c>
      <c r="C4616" s="5">
        <v>43043</v>
      </c>
      <c r="D4616" s="6">
        <v>2017</v>
      </c>
      <c r="E4616" s="5" t="s">
        <v>23</v>
      </c>
      <c r="F4616" s="7">
        <v>4</v>
      </c>
      <c r="G4616" t="s">
        <v>35</v>
      </c>
      <c r="H4616" t="s">
        <v>25</v>
      </c>
      <c r="I4616" t="s">
        <v>447</v>
      </c>
      <c r="J4616" t="s">
        <v>75</v>
      </c>
      <c r="K4616" t="s">
        <v>519</v>
      </c>
      <c r="L4616">
        <v>77803</v>
      </c>
      <c r="M4616" t="s">
        <v>3813</v>
      </c>
      <c r="N4616" t="s">
        <v>40</v>
      </c>
      <c r="O4616" t="s">
        <v>71</v>
      </c>
      <c r="P4616" t="s">
        <v>3814</v>
      </c>
      <c r="Q4616" s="8">
        <v>26000</v>
      </c>
      <c r="R4616">
        <v>6</v>
      </c>
      <c r="S4616" s="8">
        <f>Table3[[#This Row],[Harga]]*Table3[[#This Row],[Quantity]]</f>
        <v>156000</v>
      </c>
      <c r="T4616">
        <v>0.8</v>
      </c>
      <c r="U4616" s="8">
        <f>Table3[[#This Row],[Discount]]*Table3[[#This Row],[Revenue]]</f>
        <v>124800</v>
      </c>
      <c r="V4616" s="8">
        <f>Table3[[#This Row],[Revenue]]-Table3[[#This Row],[Total Discount]]</f>
        <v>31200</v>
      </c>
    </row>
    <row r="4617" spans="1:22" x14ac:dyDescent="0.35">
      <c r="A4617">
        <v>4613</v>
      </c>
      <c r="B4617" t="s">
        <v>8889</v>
      </c>
      <c r="C4617" s="5">
        <v>42813</v>
      </c>
      <c r="D4617" s="6">
        <v>2017</v>
      </c>
      <c r="E4617" s="5" t="s">
        <v>159</v>
      </c>
      <c r="F4617" s="7">
        <v>19</v>
      </c>
      <c r="G4617" t="s">
        <v>67</v>
      </c>
      <c r="H4617" t="s">
        <v>25</v>
      </c>
      <c r="I4617" t="s">
        <v>2225</v>
      </c>
      <c r="J4617" t="s">
        <v>37</v>
      </c>
      <c r="K4617" t="s">
        <v>89</v>
      </c>
      <c r="L4617">
        <v>90008</v>
      </c>
      <c r="M4617" t="s">
        <v>3566</v>
      </c>
      <c r="N4617" t="s">
        <v>40</v>
      </c>
      <c r="O4617" t="s">
        <v>78</v>
      </c>
      <c r="P4617" t="s">
        <v>3567</v>
      </c>
      <c r="Q4617" s="8">
        <v>491000</v>
      </c>
      <c r="R4617">
        <v>7</v>
      </c>
      <c r="S4617" s="8">
        <f>Table3[[#This Row],[Harga]]*Table3[[#This Row],[Quantity]]</f>
        <v>3437000</v>
      </c>
      <c r="T4617">
        <v>0</v>
      </c>
      <c r="U4617" s="8">
        <f>Table3[[#This Row],[Discount]]*Table3[[#This Row],[Revenue]]</f>
        <v>0</v>
      </c>
      <c r="V4617" s="8">
        <f>Table3[[#This Row],[Revenue]]-Table3[[#This Row],[Total Discount]]</f>
        <v>3437000</v>
      </c>
    </row>
    <row r="4618" spans="1:22" x14ac:dyDescent="0.35">
      <c r="A4618">
        <v>4614</v>
      </c>
      <c r="B4618" t="s">
        <v>8890</v>
      </c>
      <c r="C4618" s="5">
        <v>41946</v>
      </c>
      <c r="D4618" s="6">
        <v>2014</v>
      </c>
      <c r="E4618" s="5" t="s">
        <v>23</v>
      </c>
      <c r="F4618" s="7">
        <v>3</v>
      </c>
      <c r="G4618" t="s">
        <v>51</v>
      </c>
      <c r="H4618" t="s">
        <v>139</v>
      </c>
      <c r="I4618" t="s">
        <v>2188</v>
      </c>
      <c r="J4618" t="s">
        <v>75</v>
      </c>
      <c r="K4618" t="s">
        <v>166</v>
      </c>
      <c r="L4618">
        <v>90049</v>
      </c>
      <c r="M4618" t="s">
        <v>2488</v>
      </c>
      <c r="N4618" t="s">
        <v>40</v>
      </c>
      <c r="O4618" t="s">
        <v>96</v>
      </c>
      <c r="P4618" t="s">
        <v>2489</v>
      </c>
      <c r="Q4618" s="8">
        <v>7000</v>
      </c>
      <c r="R4618">
        <v>4</v>
      </c>
      <c r="S4618" s="8">
        <f>Table3[[#This Row],[Harga]]*Table3[[#This Row],[Quantity]]</f>
        <v>28000</v>
      </c>
      <c r="T4618">
        <v>0</v>
      </c>
      <c r="U4618" s="8">
        <f>Table3[[#This Row],[Discount]]*Table3[[#This Row],[Revenue]]</f>
        <v>0</v>
      </c>
      <c r="V4618" s="8">
        <f>Table3[[#This Row],[Revenue]]-Table3[[#This Row],[Total Discount]]</f>
        <v>28000</v>
      </c>
    </row>
    <row r="4619" spans="1:22" x14ac:dyDescent="0.35">
      <c r="A4619">
        <v>4615</v>
      </c>
      <c r="B4619" t="s">
        <v>8891</v>
      </c>
      <c r="C4619" s="5">
        <v>42939</v>
      </c>
      <c r="D4619" s="6">
        <v>2017</v>
      </c>
      <c r="E4619" s="5" t="s">
        <v>104</v>
      </c>
      <c r="F4619" s="7">
        <v>23</v>
      </c>
      <c r="G4619" t="s">
        <v>67</v>
      </c>
      <c r="H4619" t="s">
        <v>139</v>
      </c>
      <c r="I4619" t="s">
        <v>122</v>
      </c>
      <c r="J4619" t="s">
        <v>27</v>
      </c>
      <c r="K4619" t="s">
        <v>253</v>
      </c>
      <c r="L4619">
        <v>90045</v>
      </c>
      <c r="M4619" t="s">
        <v>5864</v>
      </c>
      <c r="N4619" t="s">
        <v>40</v>
      </c>
      <c r="O4619" t="s">
        <v>71</v>
      </c>
      <c r="P4619" t="s">
        <v>5865</v>
      </c>
      <c r="Q4619" s="8">
        <v>4000</v>
      </c>
      <c r="R4619">
        <v>3</v>
      </c>
      <c r="S4619" s="8">
        <f>Table3[[#This Row],[Harga]]*Table3[[#This Row],[Quantity]]</f>
        <v>12000</v>
      </c>
      <c r="T4619">
        <v>0.2</v>
      </c>
      <c r="U4619" s="8">
        <f>Table3[[#This Row],[Discount]]*Table3[[#This Row],[Revenue]]</f>
        <v>2400</v>
      </c>
      <c r="V4619" s="8">
        <f>Table3[[#This Row],[Revenue]]-Table3[[#This Row],[Total Discount]]</f>
        <v>9600</v>
      </c>
    </row>
    <row r="4620" spans="1:22" x14ac:dyDescent="0.35">
      <c r="A4620">
        <v>4616</v>
      </c>
      <c r="B4620" t="s">
        <v>8892</v>
      </c>
      <c r="C4620" s="5">
        <v>42000</v>
      </c>
      <c r="D4620" s="6">
        <v>2014</v>
      </c>
      <c r="E4620" s="5" t="s">
        <v>66</v>
      </c>
      <c r="F4620" s="7">
        <v>27</v>
      </c>
      <c r="G4620" t="s">
        <v>67</v>
      </c>
      <c r="H4620" t="s">
        <v>25</v>
      </c>
      <c r="I4620" t="s">
        <v>1244</v>
      </c>
      <c r="J4620" t="s">
        <v>27</v>
      </c>
      <c r="K4620" t="s">
        <v>82</v>
      </c>
      <c r="L4620">
        <v>85023</v>
      </c>
      <c r="M4620" t="s">
        <v>320</v>
      </c>
      <c r="N4620" t="s">
        <v>40</v>
      </c>
      <c r="O4620" t="s">
        <v>71</v>
      </c>
      <c r="P4620" t="s">
        <v>321</v>
      </c>
      <c r="Q4620" s="8">
        <v>158000</v>
      </c>
      <c r="R4620">
        <v>6</v>
      </c>
      <c r="S4620" s="8">
        <f>Table3[[#This Row],[Harga]]*Table3[[#This Row],[Quantity]]</f>
        <v>948000</v>
      </c>
      <c r="T4620">
        <v>0.7</v>
      </c>
      <c r="U4620" s="8">
        <f>Table3[[#This Row],[Discount]]*Table3[[#This Row],[Revenue]]</f>
        <v>663600</v>
      </c>
      <c r="V4620" s="8">
        <f>Table3[[#This Row],[Revenue]]-Table3[[#This Row],[Total Discount]]</f>
        <v>284400</v>
      </c>
    </row>
    <row r="4621" spans="1:22" x14ac:dyDescent="0.35">
      <c r="A4621">
        <v>4617</v>
      </c>
      <c r="B4621" t="s">
        <v>8893</v>
      </c>
      <c r="C4621" s="5">
        <v>42615</v>
      </c>
      <c r="D4621" s="6">
        <v>2016</v>
      </c>
      <c r="E4621" s="5" t="s">
        <v>111</v>
      </c>
      <c r="F4621" s="7">
        <v>2</v>
      </c>
      <c r="G4621" t="s">
        <v>35</v>
      </c>
      <c r="H4621" t="s">
        <v>25</v>
      </c>
      <c r="I4621" t="s">
        <v>1125</v>
      </c>
      <c r="J4621" t="s">
        <v>27</v>
      </c>
      <c r="K4621" t="s">
        <v>46</v>
      </c>
      <c r="L4621">
        <v>90036</v>
      </c>
      <c r="M4621" t="s">
        <v>3002</v>
      </c>
      <c r="N4621" t="s">
        <v>30</v>
      </c>
      <c r="O4621" t="s">
        <v>55</v>
      </c>
      <c r="P4621" t="s">
        <v>3003</v>
      </c>
      <c r="Q4621" s="8">
        <v>32000</v>
      </c>
      <c r="R4621">
        <v>9</v>
      </c>
      <c r="S4621" s="8">
        <f>Table3[[#This Row],[Harga]]*Table3[[#This Row],[Quantity]]</f>
        <v>288000</v>
      </c>
      <c r="T4621">
        <v>0</v>
      </c>
      <c r="U4621" s="8">
        <f>Table3[[#This Row],[Discount]]*Table3[[#This Row],[Revenue]]</f>
        <v>0</v>
      </c>
      <c r="V4621" s="8">
        <f>Table3[[#This Row],[Revenue]]-Table3[[#This Row],[Total Discount]]</f>
        <v>288000</v>
      </c>
    </row>
    <row r="4622" spans="1:22" x14ac:dyDescent="0.35">
      <c r="A4622">
        <v>4618</v>
      </c>
      <c r="B4622" t="s">
        <v>8894</v>
      </c>
      <c r="C4622" s="5">
        <v>42777</v>
      </c>
      <c r="D4622" s="6">
        <v>2017</v>
      </c>
      <c r="E4622" s="5" t="s">
        <v>344</v>
      </c>
      <c r="F4622" s="7">
        <v>11</v>
      </c>
      <c r="G4622" t="s">
        <v>24</v>
      </c>
      <c r="H4622" t="s">
        <v>59</v>
      </c>
      <c r="I4622" t="s">
        <v>3225</v>
      </c>
      <c r="J4622" t="s">
        <v>27</v>
      </c>
      <c r="K4622" t="s">
        <v>53</v>
      </c>
      <c r="L4622">
        <v>43229</v>
      </c>
      <c r="M4622" t="s">
        <v>1706</v>
      </c>
      <c r="N4622" t="s">
        <v>30</v>
      </c>
      <c r="O4622" t="s">
        <v>55</v>
      </c>
      <c r="P4622" t="s">
        <v>1707</v>
      </c>
      <c r="Q4622" s="8">
        <v>517000</v>
      </c>
      <c r="R4622">
        <v>2</v>
      </c>
      <c r="S4622" s="8">
        <f>Table3[[#This Row],[Harga]]*Table3[[#This Row],[Quantity]]</f>
        <v>1034000</v>
      </c>
      <c r="T4622">
        <v>0.2</v>
      </c>
      <c r="U4622" s="8">
        <f>Table3[[#This Row],[Discount]]*Table3[[#This Row],[Revenue]]</f>
        <v>206800</v>
      </c>
      <c r="V4622" s="8">
        <f>Table3[[#This Row],[Revenue]]-Table3[[#This Row],[Total Discount]]</f>
        <v>827200</v>
      </c>
    </row>
    <row r="4623" spans="1:22" x14ac:dyDescent="0.35">
      <c r="A4623">
        <v>4619</v>
      </c>
      <c r="B4623" t="s">
        <v>8895</v>
      </c>
      <c r="C4623" s="5">
        <v>43035</v>
      </c>
      <c r="D4623" s="6">
        <v>2017</v>
      </c>
      <c r="E4623" s="5" t="s">
        <v>44</v>
      </c>
      <c r="F4623" s="7">
        <v>27</v>
      </c>
      <c r="G4623" t="s">
        <v>24</v>
      </c>
      <c r="H4623" t="s">
        <v>25</v>
      </c>
      <c r="I4623" t="s">
        <v>1145</v>
      </c>
      <c r="J4623" t="s">
        <v>37</v>
      </c>
      <c r="K4623" t="s">
        <v>89</v>
      </c>
      <c r="L4623">
        <v>32303</v>
      </c>
      <c r="M4623" t="s">
        <v>2403</v>
      </c>
      <c r="N4623" t="s">
        <v>40</v>
      </c>
      <c r="O4623" t="s">
        <v>63</v>
      </c>
      <c r="P4623" t="s">
        <v>129</v>
      </c>
      <c r="Q4623" s="8">
        <v>71000</v>
      </c>
      <c r="R4623">
        <v>7</v>
      </c>
      <c r="S4623" s="8">
        <f>Table3[[#This Row],[Harga]]*Table3[[#This Row],[Quantity]]</f>
        <v>497000</v>
      </c>
      <c r="T4623">
        <v>0.2</v>
      </c>
      <c r="U4623" s="8">
        <f>Table3[[#This Row],[Discount]]*Table3[[#This Row],[Revenue]]</f>
        <v>99400</v>
      </c>
      <c r="V4623" s="8">
        <f>Table3[[#This Row],[Revenue]]-Table3[[#This Row],[Total Discount]]</f>
        <v>397600</v>
      </c>
    </row>
    <row r="4624" spans="1:22" x14ac:dyDescent="0.35">
      <c r="A4624">
        <v>4620</v>
      </c>
      <c r="B4624" t="s">
        <v>8896</v>
      </c>
      <c r="C4624" s="5">
        <v>41829</v>
      </c>
      <c r="D4624" s="6">
        <v>2014</v>
      </c>
      <c r="E4624" s="5" t="s">
        <v>104</v>
      </c>
      <c r="F4624" s="7">
        <v>9</v>
      </c>
      <c r="G4624" t="s">
        <v>51</v>
      </c>
      <c r="H4624" t="s">
        <v>25</v>
      </c>
      <c r="I4624" t="s">
        <v>1349</v>
      </c>
      <c r="J4624" t="s">
        <v>75</v>
      </c>
      <c r="K4624" t="s">
        <v>118</v>
      </c>
      <c r="L4624">
        <v>94122</v>
      </c>
      <c r="M4624" t="s">
        <v>4961</v>
      </c>
      <c r="N4624" t="s">
        <v>40</v>
      </c>
      <c r="O4624" t="s">
        <v>71</v>
      </c>
      <c r="P4624" t="s">
        <v>4962</v>
      </c>
      <c r="Q4624" s="8">
        <v>2000</v>
      </c>
      <c r="R4624">
        <v>6</v>
      </c>
      <c r="S4624" s="8">
        <f>Table3[[#This Row],[Harga]]*Table3[[#This Row],[Quantity]]</f>
        <v>12000</v>
      </c>
      <c r="T4624">
        <v>0.2</v>
      </c>
      <c r="U4624" s="8">
        <f>Table3[[#This Row],[Discount]]*Table3[[#This Row],[Revenue]]</f>
        <v>2400</v>
      </c>
      <c r="V4624" s="8">
        <f>Table3[[#This Row],[Revenue]]-Table3[[#This Row],[Total Discount]]</f>
        <v>9600</v>
      </c>
    </row>
    <row r="4625" spans="1:22" x14ac:dyDescent="0.35">
      <c r="A4625">
        <v>4621</v>
      </c>
      <c r="B4625" t="s">
        <v>8897</v>
      </c>
      <c r="C4625" s="5">
        <v>42877</v>
      </c>
      <c r="D4625" s="6">
        <v>2017</v>
      </c>
      <c r="E4625" s="5" t="s">
        <v>87</v>
      </c>
      <c r="F4625" s="7">
        <v>22</v>
      </c>
      <c r="G4625" t="s">
        <v>24</v>
      </c>
      <c r="H4625" t="s">
        <v>139</v>
      </c>
      <c r="I4625" t="s">
        <v>4136</v>
      </c>
      <c r="J4625" t="s">
        <v>75</v>
      </c>
      <c r="K4625" t="s">
        <v>213</v>
      </c>
      <c r="L4625">
        <v>94109</v>
      </c>
      <c r="M4625" t="s">
        <v>635</v>
      </c>
      <c r="N4625" t="s">
        <v>40</v>
      </c>
      <c r="O4625" t="s">
        <v>96</v>
      </c>
      <c r="P4625" t="s">
        <v>636</v>
      </c>
      <c r="Q4625" s="8">
        <v>10000</v>
      </c>
      <c r="R4625">
        <v>3</v>
      </c>
      <c r="S4625" s="8">
        <f>Table3[[#This Row],[Harga]]*Table3[[#This Row],[Quantity]]</f>
        <v>30000</v>
      </c>
      <c r="T4625">
        <v>0</v>
      </c>
      <c r="U4625" s="8">
        <f>Table3[[#This Row],[Discount]]*Table3[[#This Row],[Revenue]]</f>
        <v>0</v>
      </c>
      <c r="V4625" s="8">
        <f>Table3[[#This Row],[Revenue]]-Table3[[#This Row],[Total Discount]]</f>
        <v>30000</v>
      </c>
    </row>
    <row r="4626" spans="1:22" x14ac:dyDescent="0.35">
      <c r="A4626">
        <v>4622</v>
      </c>
      <c r="B4626" t="s">
        <v>8898</v>
      </c>
      <c r="C4626" s="5">
        <v>42684</v>
      </c>
      <c r="D4626" s="6">
        <v>2016</v>
      </c>
      <c r="E4626" s="5" t="s">
        <v>23</v>
      </c>
      <c r="F4626" s="7">
        <v>10</v>
      </c>
      <c r="G4626" t="s">
        <v>51</v>
      </c>
      <c r="H4626" t="s">
        <v>25</v>
      </c>
      <c r="I4626" t="s">
        <v>1717</v>
      </c>
      <c r="J4626" t="s">
        <v>27</v>
      </c>
      <c r="K4626" t="s">
        <v>545</v>
      </c>
      <c r="L4626">
        <v>10009</v>
      </c>
      <c r="M4626" t="s">
        <v>4483</v>
      </c>
      <c r="N4626" t="s">
        <v>40</v>
      </c>
      <c r="O4626" t="s">
        <v>71</v>
      </c>
      <c r="P4626" t="s">
        <v>4484</v>
      </c>
      <c r="Q4626" s="8">
        <v>7000</v>
      </c>
      <c r="R4626">
        <v>1</v>
      </c>
      <c r="S4626" s="8">
        <f>Table3[[#This Row],[Harga]]*Table3[[#This Row],[Quantity]]</f>
        <v>7000</v>
      </c>
      <c r="T4626">
        <v>0.2</v>
      </c>
      <c r="U4626" s="8">
        <f>Table3[[#This Row],[Discount]]*Table3[[#This Row],[Revenue]]</f>
        <v>1400</v>
      </c>
      <c r="V4626" s="8">
        <f>Table3[[#This Row],[Revenue]]-Table3[[#This Row],[Total Discount]]</f>
        <v>5600</v>
      </c>
    </row>
    <row r="4627" spans="1:22" x14ac:dyDescent="0.35">
      <c r="A4627">
        <v>4623</v>
      </c>
      <c r="B4627" t="s">
        <v>8899</v>
      </c>
      <c r="C4627" s="5">
        <v>42706</v>
      </c>
      <c r="D4627" s="6">
        <v>2016</v>
      </c>
      <c r="E4627" s="5" t="s">
        <v>66</v>
      </c>
      <c r="F4627" s="7">
        <v>2</v>
      </c>
      <c r="G4627" t="s">
        <v>67</v>
      </c>
      <c r="H4627" t="s">
        <v>25</v>
      </c>
      <c r="I4627" t="s">
        <v>2382</v>
      </c>
      <c r="J4627" t="s">
        <v>37</v>
      </c>
      <c r="K4627" t="s">
        <v>545</v>
      </c>
      <c r="L4627">
        <v>52302</v>
      </c>
      <c r="M4627" t="s">
        <v>5286</v>
      </c>
      <c r="N4627" t="s">
        <v>40</v>
      </c>
      <c r="O4627" t="s">
        <v>71</v>
      </c>
      <c r="P4627" t="s">
        <v>5287</v>
      </c>
      <c r="Q4627" s="8">
        <v>15000</v>
      </c>
      <c r="R4627">
        <v>8</v>
      </c>
      <c r="S4627" s="8">
        <f>Table3[[#This Row],[Harga]]*Table3[[#This Row],[Quantity]]</f>
        <v>120000</v>
      </c>
      <c r="T4627">
        <v>0</v>
      </c>
      <c r="U4627" s="8">
        <f>Table3[[#This Row],[Discount]]*Table3[[#This Row],[Revenue]]</f>
        <v>0</v>
      </c>
      <c r="V4627" s="8">
        <f>Table3[[#This Row],[Revenue]]-Table3[[#This Row],[Total Discount]]</f>
        <v>120000</v>
      </c>
    </row>
    <row r="4628" spans="1:22" x14ac:dyDescent="0.35">
      <c r="A4628">
        <v>4624</v>
      </c>
      <c r="B4628" t="s">
        <v>8900</v>
      </c>
      <c r="C4628" s="5">
        <v>42796</v>
      </c>
      <c r="D4628" s="6">
        <v>2017</v>
      </c>
      <c r="E4628" s="5" t="s">
        <v>159</v>
      </c>
      <c r="F4628" s="7">
        <v>2</v>
      </c>
      <c r="G4628" t="s">
        <v>24</v>
      </c>
      <c r="H4628" t="s">
        <v>139</v>
      </c>
      <c r="I4628" t="s">
        <v>3779</v>
      </c>
      <c r="J4628" t="s">
        <v>37</v>
      </c>
      <c r="K4628" t="s">
        <v>354</v>
      </c>
      <c r="L4628">
        <v>90008</v>
      </c>
      <c r="M4628" t="s">
        <v>2695</v>
      </c>
      <c r="N4628" t="s">
        <v>40</v>
      </c>
      <c r="O4628" t="s">
        <v>71</v>
      </c>
      <c r="P4628" t="s">
        <v>2696</v>
      </c>
      <c r="Q4628" s="8">
        <v>122000</v>
      </c>
      <c r="R4628">
        <v>2</v>
      </c>
      <c r="S4628" s="8">
        <f>Table3[[#This Row],[Harga]]*Table3[[#This Row],[Quantity]]</f>
        <v>244000</v>
      </c>
      <c r="T4628">
        <v>0.2</v>
      </c>
      <c r="U4628" s="8">
        <f>Table3[[#This Row],[Discount]]*Table3[[#This Row],[Revenue]]</f>
        <v>48800</v>
      </c>
      <c r="V4628" s="8">
        <f>Table3[[#This Row],[Revenue]]-Table3[[#This Row],[Total Discount]]</f>
        <v>195200</v>
      </c>
    </row>
    <row r="4629" spans="1:22" x14ac:dyDescent="0.35">
      <c r="A4629">
        <v>4625</v>
      </c>
      <c r="B4629" t="s">
        <v>8901</v>
      </c>
      <c r="C4629" s="5">
        <v>43001</v>
      </c>
      <c r="D4629" s="6">
        <v>2017</v>
      </c>
      <c r="E4629" s="5" t="s">
        <v>111</v>
      </c>
      <c r="F4629" s="7">
        <v>23</v>
      </c>
      <c r="G4629" t="s">
        <v>51</v>
      </c>
      <c r="H4629" t="s">
        <v>105</v>
      </c>
      <c r="I4629" t="s">
        <v>6669</v>
      </c>
      <c r="J4629" t="s">
        <v>27</v>
      </c>
      <c r="K4629" t="s">
        <v>324</v>
      </c>
      <c r="L4629">
        <v>71603</v>
      </c>
      <c r="M4629" t="s">
        <v>3190</v>
      </c>
      <c r="N4629" t="s">
        <v>135</v>
      </c>
      <c r="O4629" t="s">
        <v>162</v>
      </c>
      <c r="P4629" t="s">
        <v>3191</v>
      </c>
      <c r="Q4629" s="8">
        <v>200000</v>
      </c>
      <c r="R4629">
        <v>5</v>
      </c>
      <c r="S4629" s="8">
        <f>Table3[[#This Row],[Harga]]*Table3[[#This Row],[Quantity]]</f>
        <v>1000000</v>
      </c>
      <c r="T4629">
        <v>0</v>
      </c>
      <c r="U4629" s="8">
        <f>Table3[[#This Row],[Discount]]*Table3[[#This Row],[Revenue]]</f>
        <v>0</v>
      </c>
      <c r="V4629" s="8">
        <f>Table3[[#This Row],[Revenue]]-Table3[[#This Row],[Total Discount]]</f>
        <v>1000000</v>
      </c>
    </row>
    <row r="4630" spans="1:22" x14ac:dyDescent="0.35">
      <c r="A4630">
        <v>4626</v>
      </c>
      <c r="B4630" t="s">
        <v>8902</v>
      </c>
      <c r="C4630" s="5">
        <v>41681</v>
      </c>
      <c r="D4630" s="6">
        <v>2014</v>
      </c>
      <c r="E4630" s="5" t="s">
        <v>344</v>
      </c>
      <c r="F4630" s="7">
        <v>11</v>
      </c>
      <c r="G4630" t="s">
        <v>116</v>
      </c>
      <c r="H4630" t="s">
        <v>25</v>
      </c>
      <c r="I4630" t="s">
        <v>1530</v>
      </c>
      <c r="J4630" t="s">
        <v>27</v>
      </c>
      <c r="K4630" t="s">
        <v>127</v>
      </c>
      <c r="L4630">
        <v>65203</v>
      </c>
      <c r="M4630" t="s">
        <v>194</v>
      </c>
      <c r="N4630" t="s">
        <v>30</v>
      </c>
      <c r="O4630" t="s">
        <v>108</v>
      </c>
      <c r="P4630" t="s">
        <v>195</v>
      </c>
      <c r="Q4630" s="8">
        <v>214000</v>
      </c>
      <c r="R4630">
        <v>1</v>
      </c>
      <c r="S4630" s="8">
        <f>Table3[[#This Row],[Harga]]*Table3[[#This Row],[Quantity]]</f>
        <v>214000</v>
      </c>
      <c r="T4630">
        <v>0</v>
      </c>
      <c r="U4630" s="8">
        <f>Table3[[#This Row],[Discount]]*Table3[[#This Row],[Revenue]]</f>
        <v>0</v>
      </c>
      <c r="V4630" s="8">
        <f>Table3[[#This Row],[Revenue]]-Table3[[#This Row],[Total Discount]]</f>
        <v>214000</v>
      </c>
    </row>
    <row r="4631" spans="1:22" x14ac:dyDescent="0.35">
      <c r="A4631">
        <v>4627</v>
      </c>
      <c r="B4631" t="s">
        <v>8903</v>
      </c>
      <c r="C4631" s="5">
        <v>43050</v>
      </c>
      <c r="D4631" s="6">
        <v>2017</v>
      </c>
      <c r="E4631" s="5" t="s">
        <v>23</v>
      </c>
      <c r="F4631" s="7">
        <v>11</v>
      </c>
      <c r="G4631" t="s">
        <v>51</v>
      </c>
      <c r="H4631" t="s">
        <v>139</v>
      </c>
      <c r="I4631" t="s">
        <v>710</v>
      </c>
      <c r="J4631" t="s">
        <v>27</v>
      </c>
      <c r="K4631" t="s">
        <v>89</v>
      </c>
      <c r="L4631">
        <v>57401</v>
      </c>
      <c r="M4631" t="s">
        <v>6729</v>
      </c>
      <c r="N4631" t="s">
        <v>40</v>
      </c>
      <c r="O4631" t="s">
        <v>790</v>
      </c>
      <c r="P4631" t="s">
        <v>6730</v>
      </c>
      <c r="Q4631" s="8">
        <v>26000</v>
      </c>
      <c r="R4631">
        <v>3</v>
      </c>
      <c r="S4631" s="8">
        <f>Table3[[#This Row],[Harga]]*Table3[[#This Row],[Quantity]]</f>
        <v>78000</v>
      </c>
      <c r="T4631">
        <v>0</v>
      </c>
      <c r="U4631" s="8">
        <f>Table3[[#This Row],[Discount]]*Table3[[#This Row],[Revenue]]</f>
        <v>0</v>
      </c>
      <c r="V4631" s="8">
        <f>Table3[[#This Row],[Revenue]]-Table3[[#This Row],[Total Discount]]</f>
        <v>78000</v>
      </c>
    </row>
    <row r="4632" spans="1:22" x14ac:dyDescent="0.35">
      <c r="A4632">
        <v>4628</v>
      </c>
      <c r="B4632" t="s">
        <v>8904</v>
      </c>
      <c r="C4632" s="5">
        <v>42980</v>
      </c>
      <c r="D4632" s="6">
        <v>2017</v>
      </c>
      <c r="E4632" s="5" t="s">
        <v>111</v>
      </c>
      <c r="F4632" s="7">
        <v>2</v>
      </c>
      <c r="G4632" t="s">
        <v>51</v>
      </c>
      <c r="H4632" t="s">
        <v>25</v>
      </c>
      <c r="I4632" t="s">
        <v>4782</v>
      </c>
      <c r="J4632" t="s">
        <v>75</v>
      </c>
      <c r="K4632" t="s">
        <v>28</v>
      </c>
      <c r="L4632">
        <v>98103</v>
      </c>
      <c r="M4632" t="s">
        <v>3264</v>
      </c>
      <c r="N4632" t="s">
        <v>30</v>
      </c>
      <c r="O4632" t="s">
        <v>108</v>
      </c>
      <c r="P4632" t="s">
        <v>3265</v>
      </c>
      <c r="Q4632" s="8">
        <v>216000</v>
      </c>
      <c r="R4632">
        <v>3</v>
      </c>
      <c r="S4632" s="8">
        <f>Table3[[#This Row],[Harga]]*Table3[[#This Row],[Quantity]]</f>
        <v>648000</v>
      </c>
      <c r="T4632">
        <v>0.2</v>
      </c>
      <c r="U4632" s="8">
        <f>Table3[[#This Row],[Discount]]*Table3[[#This Row],[Revenue]]</f>
        <v>129600</v>
      </c>
      <c r="V4632" s="8">
        <f>Table3[[#This Row],[Revenue]]-Table3[[#This Row],[Total Discount]]</f>
        <v>518400</v>
      </c>
    </row>
    <row r="4633" spans="1:22" x14ac:dyDescent="0.35">
      <c r="A4633">
        <v>4629</v>
      </c>
      <c r="B4633" t="s">
        <v>8905</v>
      </c>
      <c r="C4633" s="5">
        <v>42286</v>
      </c>
      <c r="D4633" s="6">
        <v>2015</v>
      </c>
      <c r="E4633" s="5" t="s">
        <v>44</v>
      </c>
      <c r="F4633" s="7">
        <v>9</v>
      </c>
      <c r="G4633" t="s">
        <v>24</v>
      </c>
      <c r="H4633" t="s">
        <v>25</v>
      </c>
      <c r="I4633" t="s">
        <v>1178</v>
      </c>
      <c r="J4633" t="s">
        <v>27</v>
      </c>
      <c r="K4633" t="s">
        <v>133</v>
      </c>
      <c r="L4633">
        <v>48227</v>
      </c>
      <c r="M4633" t="s">
        <v>214</v>
      </c>
      <c r="N4633" t="s">
        <v>30</v>
      </c>
      <c r="O4633" t="s">
        <v>108</v>
      </c>
      <c r="P4633" t="s">
        <v>215</v>
      </c>
      <c r="Q4633" s="8">
        <v>832000</v>
      </c>
      <c r="R4633">
        <v>3</v>
      </c>
      <c r="S4633" s="8">
        <f>Table3[[#This Row],[Harga]]*Table3[[#This Row],[Quantity]]</f>
        <v>2496000</v>
      </c>
      <c r="T4633">
        <v>0</v>
      </c>
      <c r="U4633" s="8">
        <f>Table3[[#This Row],[Discount]]*Table3[[#This Row],[Revenue]]</f>
        <v>0</v>
      </c>
      <c r="V4633" s="8">
        <f>Table3[[#This Row],[Revenue]]-Table3[[#This Row],[Total Discount]]</f>
        <v>2496000</v>
      </c>
    </row>
    <row r="4634" spans="1:22" x14ac:dyDescent="0.35">
      <c r="A4634">
        <v>4630</v>
      </c>
      <c r="B4634" t="s">
        <v>8906</v>
      </c>
      <c r="C4634" s="5">
        <v>43063</v>
      </c>
      <c r="D4634" s="6">
        <v>2017</v>
      </c>
      <c r="E4634" s="5" t="s">
        <v>23</v>
      </c>
      <c r="F4634" s="7">
        <v>24</v>
      </c>
      <c r="G4634" t="s">
        <v>51</v>
      </c>
      <c r="H4634" t="s">
        <v>25</v>
      </c>
      <c r="I4634" t="s">
        <v>970</v>
      </c>
      <c r="J4634" t="s">
        <v>37</v>
      </c>
      <c r="K4634" t="s">
        <v>222</v>
      </c>
      <c r="L4634">
        <v>38109</v>
      </c>
      <c r="M4634" t="s">
        <v>5425</v>
      </c>
      <c r="N4634" t="s">
        <v>40</v>
      </c>
      <c r="O4634" t="s">
        <v>71</v>
      </c>
      <c r="P4634" t="s">
        <v>5426</v>
      </c>
      <c r="Q4634" s="8">
        <v>12000</v>
      </c>
      <c r="R4634">
        <v>3</v>
      </c>
      <c r="S4634" s="8">
        <f>Table3[[#This Row],[Harga]]*Table3[[#This Row],[Quantity]]</f>
        <v>36000</v>
      </c>
      <c r="T4634">
        <v>0.7</v>
      </c>
      <c r="U4634" s="8">
        <f>Table3[[#This Row],[Discount]]*Table3[[#This Row],[Revenue]]</f>
        <v>25200</v>
      </c>
      <c r="V4634" s="8">
        <f>Table3[[#This Row],[Revenue]]-Table3[[#This Row],[Total Discount]]</f>
        <v>10800</v>
      </c>
    </row>
    <row r="4635" spans="1:22" x14ac:dyDescent="0.35">
      <c r="A4635">
        <v>4631</v>
      </c>
      <c r="B4635" t="s">
        <v>8907</v>
      </c>
      <c r="C4635" s="5">
        <v>41678</v>
      </c>
      <c r="D4635" s="6">
        <v>2014</v>
      </c>
      <c r="E4635" s="5" t="s">
        <v>344</v>
      </c>
      <c r="F4635" s="7">
        <v>8</v>
      </c>
      <c r="G4635" t="s">
        <v>24</v>
      </c>
      <c r="H4635" t="s">
        <v>139</v>
      </c>
      <c r="I4635" t="s">
        <v>663</v>
      </c>
      <c r="J4635" t="s">
        <v>75</v>
      </c>
      <c r="K4635" t="s">
        <v>133</v>
      </c>
      <c r="L4635">
        <v>89031</v>
      </c>
      <c r="M4635" t="s">
        <v>7588</v>
      </c>
      <c r="N4635" t="s">
        <v>30</v>
      </c>
      <c r="O4635" t="s">
        <v>55</v>
      </c>
      <c r="P4635" t="s">
        <v>7589</v>
      </c>
      <c r="Q4635" s="8">
        <v>9000</v>
      </c>
      <c r="R4635">
        <v>2</v>
      </c>
      <c r="S4635" s="8">
        <f>Table3[[#This Row],[Harga]]*Table3[[#This Row],[Quantity]]</f>
        <v>18000</v>
      </c>
      <c r="T4635">
        <v>0</v>
      </c>
      <c r="U4635" s="8">
        <f>Table3[[#This Row],[Discount]]*Table3[[#This Row],[Revenue]]</f>
        <v>0</v>
      </c>
      <c r="V4635" s="8">
        <f>Table3[[#This Row],[Revenue]]-Table3[[#This Row],[Total Discount]]</f>
        <v>18000</v>
      </c>
    </row>
    <row r="4636" spans="1:22" x14ac:dyDescent="0.35">
      <c r="A4636">
        <v>4632</v>
      </c>
      <c r="B4636" t="s">
        <v>8908</v>
      </c>
      <c r="C4636" s="5">
        <v>42272</v>
      </c>
      <c r="D4636" s="6">
        <v>2015</v>
      </c>
      <c r="E4636" s="5" t="s">
        <v>111</v>
      </c>
      <c r="F4636" s="7">
        <v>25</v>
      </c>
      <c r="G4636" t="s">
        <v>35</v>
      </c>
      <c r="H4636" t="s">
        <v>139</v>
      </c>
      <c r="I4636" t="s">
        <v>1103</v>
      </c>
      <c r="J4636" t="s">
        <v>27</v>
      </c>
      <c r="K4636" t="s">
        <v>61</v>
      </c>
      <c r="L4636">
        <v>11520</v>
      </c>
      <c r="M4636" t="s">
        <v>6626</v>
      </c>
      <c r="N4636" t="s">
        <v>30</v>
      </c>
      <c r="O4636" t="s">
        <v>108</v>
      </c>
      <c r="P4636" t="s">
        <v>6627</v>
      </c>
      <c r="Q4636" s="8">
        <v>639000</v>
      </c>
      <c r="R4636">
        <v>1</v>
      </c>
      <c r="S4636" s="8">
        <f>Table3[[#This Row],[Harga]]*Table3[[#This Row],[Quantity]]</f>
        <v>639000</v>
      </c>
      <c r="T4636">
        <v>0.1</v>
      </c>
      <c r="U4636" s="8">
        <f>Table3[[#This Row],[Discount]]*Table3[[#This Row],[Revenue]]</f>
        <v>63900</v>
      </c>
      <c r="V4636" s="8">
        <f>Table3[[#This Row],[Revenue]]-Table3[[#This Row],[Total Discount]]</f>
        <v>575100</v>
      </c>
    </row>
    <row r="4637" spans="1:22" x14ac:dyDescent="0.35">
      <c r="A4637">
        <v>4633</v>
      </c>
      <c r="B4637" t="s">
        <v>8909</v>
      </c>
      <c r="C4637" s="5">
        <v>42968</v>
      </c>
      <c r="D4637" s="6">
        <v>2017</v>
      </c>
      <c r="E4637" s="5" t="s">
        <v>93</v>
      </c>
      <c r="F4637" s="7">
        <v>21</v>
      </c>
      <c r="G4637" t="s">
        <v>51</v>
      </c>
      <c r="H4637" t="s">
        <v>25</v>
      </c>
      <c r="I4637" t="s">
        <v>81</v>
      </c>
      <c r="J4637" t="s">
        <v>27</v>
      </c>
      <c r="K4637" t="s">
        <v>133</v>
      </c>
      <c r="L4637">
        <v>10035</v>
      </c>
      <c r="M4637" t="s">
        <v>5912</v>
      </c>
      <c r="N4637" t="s">
        <v>40</v>
      </c>
      <c r="O4637" t="s">
        <v>71</v>
      </c>
      <c r="P4637" t="s">
        <v>5913</v>
      </c>
      <c r="Q4637" s="8">
        <v>23000</v>
      </c>
      <c r="R4637">
        <v>7</v>
      </c>
      <c r="S4637" s="8">
        <f>Table3[[#This Row],[Harga]]*Table3[[#This Row],[Quantity]]</f>
        <v>161000</v>
      </c>
      <c r="T4637">
        <v>0.2</v>
      </c>
      <c r="U4637" s="8">
        <f>Table3[[#This Row],[Discount]]*Table3[[#This Row],[Revenue]]</f>
        <v>32200</v>
      </c>
      <c r="V4637" s="8">
        <f>Table3[[#This Row],[Revenue]]-Table3[[#This Row],[Total Discount]]</f>
        <v>128800</v>
      </c>
    </row>
    <row r="4638" spans="1:22" x14ac:dyDescent="0.35">
      <c r="A4638">
        <v>4634</v>
      </c>
      <c r="B4638" t="s">
        <v>8910</v>
      </c>
      <c r="C4638" s="5">
        <v>42502</v>
      </c>
      <c r="D4638" s="6">
        <v>2016</v>
      </c>
      <c r="E4638" s="5" t="s">
        <v>87</v>
      </c>
      <c r="F4638" s="7">
        <v>12</v>
      </c>
      <c r="G4638" t="s">
        <v>67</v>
      </c>
      <c r="H4638" t="s">
        <v>25</v>
      </c>
      <c r="I4638" t="s">
        <v>2291</v>
      </c>
      <c r="J4638" t="s">
        <v>37</v>
      </c>
      <c r="K4638" t="s">
        <v>218</v>
      </c>
      <c r="L4638">
        <v>10024</v>
      </c>
      <c r="M4638" t="s">
        <v>4652</v>
      </c>
      <c r="N4638" t="s">
        <v>30</v>
      </c>
      <c r="O4638" t="s">
        <v>55</v>
      </c>
      <c r="P4638" t="s">
        <v>4653</v>
      </c>
      <c r="Q4638" s="8">
        <v>25000</v>
      </c>
      <c r="R4638">
        <v>3</v>
      </c>
      <c r="S4638" s="8">
        <f>Table3[[#This Row],[Harga]]*Table3[[#This Row],[Quantity]]</f>
        <v>75000</v>
      </c>
      <c r="T4638">
        <v>0</v>
      </c>
      <c r="U4638" s="8">
        <f>Table3[[#This Row],[Discount]]*Table3[[#This Row],[Revenue]]</f>
        <v>0</v>
      </c>
      <c r="V4638" s="8">
        <f>Table3[[#This Row],[Revenue]]-Table3[[#This Row],[Total Discount]]</f>
        <v>75000</v>
      </c>
    </row>
    <row r="4639" spans="1:22" x14ac:dyDescent="0.35">
      <c r="A4639">
        <v>4635</v>
      </c>
      <c r="B4639" t="s">
        <v>8911</v>
      </c>
      <c r="C4639" s="5">
        <v>42980</v>
      </c>
      <c r="D4639" s="6">
        <v>2017</v>
      </c>
      <c r="E4639" s="5" t="s">
        <v>111</v>
      </c>
      <c r="F4639" s="7">
        <v>2</v>
      </c>
      <c r="G4639" t="s">
        <v>51</v>
      </c>
      <c r="H4639" t="s">
        <v>139</v>
      </c>
      <c r="I4639" t="s">
        <v>574</v>
      </c>
      <c r="J4639" t="s">
        <v>27</v>
      </c>
      <c r="K4639" t="s">
        <v>218</v>
      </c>
      <c r="L4639">
        <v>42420</v>
      </c>
      <c r="M4639" t="s">
        <v>320</v>
      </c>
      <c r="N4639" t="s">
        <v>40</v>
      </c>
      <c r="O4639" t="s">
        <v>71</v>
      </c>
      <c r="P4639" t="s">
        <v>321</v>
      </c>
      <c r="Q4639" s="8">
        <v>158000</v>
      </c>
      <c r="R4639">
        <v>3</v>
      </c>
      <c r="S4639" s="8">
        <f>Table3[[#This Row],[Harga]]*Table3[[#This Row],[Quantity]]</f>
        <v>474000</v>
      </c>
      <c r="T4639">
        <v>0</v>
      </c>
      <c r="U4639" s="8">
        <f>Table3[[#This Row],[Discount]]*Table3[[#This Row],[Revenue]]</f>
        <v>0</v>
      </c>
      <c r="V4639" s="8">
        <f>Table3[[#This Row],[Revenue]]-Table3[[#This Row],[Total Discount]]</f>
        <v>474000</v>
      </c>
    </row>
    <row r="4640" spans="1:22" x14ac:dyDescent="0.35">
      <c r="A4640">
        <v>4636</v>
      </c>
      <c r="B4640" t="s">
        <v>8912</v>
      </c>
      <c r="C4640" s="5">
        <v>41922</v>
      </c>
      <c r="D4640" s="6">
        <v>2014</v>
      </c>
      <c r="E4640" s="5" t="s">
        <v>44</v>
      </c>
      <c r="F4640" s="7">
        <v>10</v>
      </c>
      <c r="G4640" t="s">
        <v>51</v>
      </c>
      <c r="H4640" t="s">
        <v>25</v>
      </c>
      <c r="I4640" t="s">
        <v>4816</v>
      </c>
      <c r="J4640" t="s">
        <v>37</v>
      </c>
      <c r="K4640" t="s">
        <v>324</v>
      </c>
      <c r="L4640">
        <v>87105</v>
      </c>
      <c r="M4640" t="s">
        <v>8913</v>
      </c>
      <c r="N4640" t="s">
        <v>40</v>
      </c>
      <c r="O4640" t="s">
        <v>96</v>
      </c>
      <c r="P4640" t="s">
        <v>8914</v>
      </c>
      <c r="Q4640" s="8">
        <v>256000</v>
      </c>
      <c r="R4640">
        <v>7</v>
      </c>
      <c r="S4640" s="8">
        <f>Table3[[#This Row],[Harga]]*Table3[[#This Row],[Quantity]]</f>
        <v>1792000</v>
      </c>
      <c r="T4640">
        <v>0</v>
      </c>
      <c r="U4640" s="8">
        <f>Table3[[#This Row],[Discount]]*Table3[[#This Row],[Revenue]]</f>
        <v>0</v>
      </c>
      <c r="V4640" s="8">
        <f>Table3[[#This Row],[Revenue]]-Table3[[#This Row],[Total Discount]]</f>
        <v>1792000</v>
      </c>
    </row>
    <row r="4641" spans="1:22" x14ac:dyDescent="0.35">
      <c r="A4641">
        <v>4637</v>
      </c>
      <c r="B4641" t="s">
        <v>8915</v>
      </c>
      <c r="C4641" s="5">
        <v>42516</v>
      </c>
      <c r="D4641" s="6">
        <v>2016</v>
      </c>
      <c r="E4641" s="5" t="s">
        <v>87</v>
      </c>
      <c r="F4641" s="7">
        <v>26</v>
      </c>
      <c r="G4641" t="s">
        <v>51</v>
      </c>
      <c r="H4641" t="s">
        <v>25</v>
      </c>
      <c r="I4641" t="s">
        <v>2233</v>
      </c>
      <c r="J4641" t="s">
        <v>37</v>
      </c>
      <c r="K4641" t="s">
        <v>222</v>
      </c>
      <c r="L4641">
        <v>33445</v>
      </c>
      <c r="M4641" t="s">
        <v>4021</v>
      </c>
      <c r="N4641" t="s">
        <v>40</v>
      </c>
      <c r="O4641" t="s">
        <v>84</v>
      </c>
      <c r="P4641" t="s">
        <v>4022</v>
      </c>
      <c r="Q4641" s="8">
        <v>424000</v>
      </c>
      <c r="R4641">
        <v>6</v>
      </c>
      <c r="S4641" s="8">
        <f>Table3[[#This Row],[Harga]]*Table3[[#This Row],[Quantity]]</f>
        <v>2544000</v>
      </c>
      <c r="T4641">
        <v>0.2</v>
      </c>
      <c r="U4641" s="8">
        <f>Table3[[#This Row],[Discount]]*Table3[[#This Row],[Revenue]]</f>
        <v>508800</v>
      </c>
      <c r="V4641" s="8">
        <f>Table3[[#This Row],[Revenue]]-Table3[[#This Row],[Total Discount]]</f>
        <v>2035200</v>
      </c>
    </row>
    <row r="4642" spans="1:22" x14ac:dyDescent="0.35">
      <c r="A4642">
        <v>4638</v>
      </c>
      <c r="B4642" t="s">
        <v>8916</v>
      </c>
      <c r="C4642" s="5">
        <v>43070</v>
      </c>
      <c r="D4642" s="6">
        <v>2017</v>
      </c>
      <c r="E4642" s="5" t="s">
        <v>66</v>
      </c>
      <c r="F4642" s="7">
        <v>1</v>
      </c>
      <c r="G4642" t="s">
        <v>24</v>
      </c>
      <c r="H4642" t="s">
        <v>25</v>
      </c>
      <c r="I4642" t="s">
        <v>1204</v>
      </c>
      <c r="J4642" t="s">
        <v>27</v>
      </c>
      <c r="K4642" t="s">
        <v>248</v>
      </c>
      <c r="L4642">
        <v>19140</v>
      </c>
      <c r="M4642" t="s">
        <v>1562</v>
      </c>
      <c r="N4642" t="s">
        <v>40</v>
      </c>
      <c r="O4642" t="s">
        <v>41</v>
      </c>
      <c r="P4642" t="s">
        <v>1563</v>
      </c>
      <c r="Q4642" s="8">
        <v>16000</v>
      </c>
      <c r="R4642">
        <v>4</v>
      </c>
      <c r="S4642" s="8">
        <f>Table3[[#This Row],[Harga]]*Table3[[#This Row],[Quantity]]</f>
        <v>64000</v>
      </c>
      <c r="T4642">
        <v>0.2</v>
      </c>
      <c r="U4642" s="8">
        <f>Table3[[#This Row],[Discount]]*Table3[[#This Row],[Revenue]]</f>
        <v>12800</v>
      </c>
      <c r="V4642" s="8">
        <f>Table3[[#This Row],[Revenue]]-Table3[[#This Row],[Total Discount]]</f>
        <v>51200</v>
      </c>
    </row>
    <row r="4643" spans="1:22" x14ac:dyDescent="0.35">
      <c r="A4643">
        <v>4639</v>
      </c>
      <c r="B4643" t="s">
        <v>8917</v>
      </c>
      <c r="C4643" s="5">
        <v>42633</v>
      </c>
      <c r="D4643" s="6">
        <v>2016</v>
      </c>
      <c r="E4643" s="5" t="s">
        <v>111</v>
      </c>
      <c r="F4643" s="7">
        <v>20</v>
      </c>
      <c r="G4643" t="s">
        <v>51</v>
      </c>
      <c r="H4643" t="s">
        <v>25</v>
      </c>
      <c r="I4643" t="s">
        <v>4729</v>
      </c>
      <c r="J4643" t="s">
        <v>75</v>
      </c>
      <c r="K4643" t="s">
        <v>69</v>
      </c>
      <c r="L4643">
        <v>98105</v>
      </c>
      <c r="M4643" t="s">
        <v>5338</v>
      </c>
      <c r="N4643" t="s">
        <v>30</v>
      </c>
      <c r="O4643" t="s">
        <v>31</v>
      </c>
      <c r="P4643" t="s">
        <v>5339</v>
      </c>
      <c r="Q4643" s="8">
        <v>82000</v>
      </c>
      <c r="R4643">
        <v>2</v>
      </c>
      <c r="S4643" s="8">
        <f>Table3[[#This Row],[Harga]]*Table3[[#This Row],[Quantity]]</f>
        <v>164000</v>
      </c>
      <c r="T4643">
        <v>0</v>
      </c>
      <c r="U4643" s="8">
        <f>Table3[[#This Row],[Discount]]*Table3[[#This Row],[Revenue]]</f>
        <v>0</v>
      </c>
      <c r="V4643" s="8">
        <f>Table3[[#This Row],[Revenue]]-Table3[[#This Row],[Total Discount]]</f>
        <v>164000</v>
      </c>
    </row>
    <row r="4644" spans="1:22" x14ac:dyDescent="0.35">
      <c r="A4644">
        <v>4640</v>
      </c>
      <c r="B4644" t="s">
        <v>8918</v>
      </c>
      <c r="C4644" s="5">
        <v>42989</v>
      </c>
      <c r="D4644" s="6">
        <v>2017</v>
      </c>
      <c r="E4644" s="5" t="s">
        <v>111</v>
      </c>
      <c r="F4644" s="7">
        <v>11</v>
      </c>
      <c r="G4644" t="s">
        <v>67</v>
      </c>
      <c r="H4644" t="s">
        <v>25</v>
      </c>
      <c r="I4644" t="s">
        <v>463</v>
      </c>
      <c r="J4644" t="s">
        <v>27</v>
      </c>
      <c r="K4644" t="s">
        <v>82</v>
      </c>
      <c r="L4644">
        <v>23223</v>
      </c>
      <c r="M4644" t="s">
        <v>7910</v>
      </c>
      <c r="N4644" t="s">
        <v>40</v>
      </c>
      <c r="O4644" t="s">
        <v>78</v>
      </c>
      <c r="P4644" t="s">
        <v>7911</v>
      </c>
      <c r="Q4644" s="8">
        <v>41000</v>
      </c>
      <c r="R4644">
        <v>5</v>
      </c>
      <c r="S4644" s="8">
        <f>Table3[[#This Row],[Harga]]*Table3[[#This Row],[Quantity]]</f>
        <v>205000</v>
      </c>
      <c r="T4644">
        <v>0</v>
      </c>
      <c r="U4644" s="8">
        <f>Table3[[#This Row],[Discount]]*Table3[[#This Row],[Revenue]]</f>
        <v>0</v>
      </c>
      <c r="V4644" s="8">
        <f>Table3[[#This Row],[Revenue]]-Table3[[#This Row],[Total Discount]]</f>
        <v>205000</v>
      </c>
    </row>
    <row r="4645" spans="1:22" x14ac:dyDescent="0.35">
      <c r="A4645">
        <v>4641</v>
      </c>
      <c r="B4645" t="s">
        <v>8919</v>
      </c>
      <c r="C4645" s="5">
        <v>42734</v>
      </c>
      <c r="D4645" s="6">
        <v>2016</v>
      </c>
      <c r="E4645" s="5" t="s">
        <v>66</v>
      </c>
      <c r="F4645" s="7">
        <v>30</v>
      </c>
      <c r="G4645" t="s">
        <v>51</v>
      </c>
      <c r="H4645" t="s">
        <v>139</v>
      </c>
      <c r="I4645" t="s">
        <v>4571</v>
      </c>
      <c r="J4645" t="s">
        <v>27</v>
      </c>
      <c r="K4645" t="s">
        <v>283</v>
      </c>
      <c r="L4645">
        <v>33407</v>
      </c>
      <c r="M4645" t="s">
        <v>4109</v>
      </c>
      <c r="N4645" t="s">
        <v>40</v>
      </c>
      <c r="O4645" t="s">
        <v>63</v>
      </c>
      <c r="P4645" t="s">
        <v>4110</v>
      </c>
      <c r="Q4645" s="8">
        <v>109000</v>
      </c>
      <c r="R4645">
        <v>4</v>
      </c>
      <c r="S4645" s="8">
        <f>Table3[[#This Row],[Harga]]*Table3[[#This Row],[Quantity]]</f>
        <v>436000</v>
      </c>
      <c r="T4645">
        <v>0.2</v>
      </c>
      <c r="U4645" s="8">
        <f>Table3[[#This Row],[Discount]]*Table3[[#This Row],[Revenue]]</f>
        <v>87200</v>
      </c>
      <c r="V4645" s="8">
        <f>Table3[[#This Row],[Revenue]]-Table3[[#This Row],[Total Discount]]</f>
        <v>348800</v>
      </c>
    </row>
    <row r="4646" spans="1:22" x14ac:dyDescent="0.35">
      <c r="A4646">
        <v>4642</v>
      </c>
      <c r="B4646" t="s">
        <v>8920</v>
      </c>
      <c r="C4646" s="5">
        <v>42980</v>
      </c>
      <c r="D4646" s="6">
        <v>2017</v>
      </c>
      <c r="E4646" s="5" t="s">
        <v>111</v>
      </c>
      <c r="F4646" s="7">
        <v>2</v>
      </c>
      <c r="G4646" t="s">
        <v>51</v>
      </c>
      <c r="H4646" t="s">
        <v>25</v>
      </c>
      <c r="I4646" t="s">
        <v>3140</v>
      </c>
      <c r="J4646" t="s">
        <v>27</v>
      </c>
      <c r="K4646" t="s">
        <v>53</v>
      </c>
      <c r="L4646">
        <v>80525</v>
      </c>
      <c r="M4646" t="s">
        <v>392</v>
      </c>
      <c r="N4646" t="s">
        <v>40</v>
      </c>
      <c r="O4646" t="s">
        <v>41</v>
      </c>
      <c r="P4646" t="s">
        <v>393</v>
      </c>
      <c r="Q4646" s="8">
        <v>15000</v>
      </c>
      <c r="R4646">
        <v>2</v>
      </c>
      <c r="S4646" s="8">
        <f>Table3[[#This Row],[Harga]]*Table3[[#This Row],[Quantity]]</f>
        <v>30000</v>
      </c>
      <c r="T4646">
        <v>0.2</v>
      </c>
      <c r="U4646" s="8">
        <f>Table3[[#This Row],[Discount]]*Table3[[#This Row],[Revenue]]</f>
        <v>6000</v>
      </c>
      <c r="V4646" s="8">
        <f>Table3[[#This Row],[Revenue]]-Table3[[#This Row],[Total Discount]]</f>
        <v>24000</v>
      </c>
    </row>
    <row r="4647" spans="1:22" x14ac:dyDescent="0.35">
      <c r="A4647">
        <v>4643</v>
      </c>
      <c r="B4647" t="s">
        <v>8921</v>
      </c>
      <c r="C4647" s="5">
        <v>41961</v>
      </c>
      <c r="D4647" s="6">
        <v>2014</v>
      </c>
      <c r="E4647" s="5" t="s">
        <v>23</v>
      </c>
      <c r="F4647" s="7">
        <v>18</v>
      </c>
      <c r="G4647" t="s">
        <v>35</v>
      </c>
      <c r="H4647" t="s">
        <v>139</v>
      </c>
      <c r="I4647" t="s">
        <v>725</v>
      </c>
      <c r="J4647" t="s">
        <v>37</v>
      </c>
      <c r="K4647" t="s">
        <v>118</v>
      </c>
      <c r="L4647">
        <v>53132</v>
      </c>
      <c r="M4647" t="s">
        <v>1186</v>
      </c>
      <c r="N4647" t="s">
        <v>30</v>
      </c>
      <c r="O4647" t="s">
        <v>108</v>
      </c>
      <c r="P4647" t="s">
        <v>1187</v>
      </c>
      <c r="Q4647" s="8">
        <v>393000</v>
      </c>
      <c r="R4647">
        <v>3</v>
      </c>
      <c r="S4647" s="8">
        <f>Table3[[#This Row],[Harga]]*Table3[[#This Row],[Quantity]]</f>
        <v>1179000</v>
      </c>
      <c r="T4647">
        <v>0</v>
      </c>
      <c r="U4647" s="8">
        <f>Table3[[#This Row],[Discount]]*Table3[[#This Row],[Revenue]]</f>
        <v>0</v>
      </c>
      <c r="V4647" s="8">
        <f>Table3[[#This Row],[Revenue]]-Table3[[#This Row],[Total Discount]]</f>
        <v>1179000</v>
      </c>
    </row>
    <row r="4648" spans="1:22" x14ac:dyDescent="0.35">
      <c r="A4648">
        <v>4644</v>
      </c>
      <c r="B4648" t="s">
        <v>8922</v>
      </c>
      <c r="C4648" s="5">
        <v>42329</v>
      </c>
      <c r="D4648" s="6">
        <v>2015</v>
      </c>
      <c r="E4648" s="5" t="s">
        <v>23</v>
      </c>
      <c r="F4648" s="7">
        <v>21</v>
      </c>
      <c r="G4648" t="s">
        <v>24</v>
      </c>
      <c r="H4648" t="s">
        <v>25</v>
      </c>
      <c r="I4648" t="s">
        <v>3329</v>
      </c>
      <c r="J4648" t="s">
        <v>27</v>
      </c>
      <c r="K4648" t="s">
        <v>283</v>
      </c>
      <c r="L4648">
        <v>28110</v>
      </c>
      <c r="M4648" t="s">
        <v>6936</v>
      </c>
      <c r="N4648" t="s">
        <v>30</v>
      </c>
      <c r="O4648" t="s">
        <v>55</v>
      </c>
      <c r="P4648" t="s">
        <v>6937</v>
      </c>
      <c r="Q4648" s="8">
        <v>69000</v>
      </c>
      <c r="R4648">
        <v>1</v>
      </c>
      <c r="S4648" s="8">
        <f>Table3[[#This Row],[Harga]]*Table3[[#This Row],[Quantity]]</f>
        <v>69000</v>
      </c>
      <c r="T4648">
        <v>0.2</v>
      </c>
      <c r="U4648" s="8">
        <f>Table3[[#This Row],[Discount]]*Table3[[#This Row],[Revenue]]</f>
        <v>13800</v>
      </c>
      <c r="V4648" s="8">
        <f>Table3[[#This Row],[Revenue]]-Table3[[#This Row],[Total Discount]]</f>
        <v>55200</v>
      </c>
    </row>
    <row r="4649" spans="1:22" x14ac:dyDescent="0.35">
      <c r="A4649">
        <v>4645</v>
      </c>
      <c r="B4649" t="s">
        <v>8923</v>
      </c>
      <c r="C4649" s="5">
        <v>42905</v>
      </c>
      <c r="D4649" s="6">
        <v>2017</v>
      </c>
      <c r="E4649" s="5" t="s">
        <v>34</v>
      </c>
      <c r="F4649" s="7">
        <v>19</v>
      </c>
      <c r="G4649" t="s">
        <v>35</v>
      </c>
      <c r="H4649" t="s">
        <v>25</v>
      </c>
      <c r="I4649" t="s">
        <v>2549</v>
      </c>
      <c r="J4649" t="s">
        <v>75</v>
      </c>
      <c r="K4649" t="s">
        <v>193</v>
      </c>
      <c r="L4649">
        <v>75081</v>
      </c>
      <c r="M4649" t="s">
        <v>4035</v>
      </c>
      <c r="N4649" t="s">
        <v>40</v>
      </c>
      <c r="O4649" t="s">
        <v>71</v>
      </c>
      <c r="P4649" t="s">
        <v>4036</v>
      </c>
      <c r="Q4649" s="8">
        <v>11000</v>
      </c>
      <c r="R4649">
        <v>3</v>
      </c>
      <c r="S4649" s="8">
        <f>Table3[[#This Row],[Harga]]*Table3[[#This Row],[Quantity]]</f>
        <v>33000</v>
      </c>
      <c r="T4649">
        <v>0.8</v>
      </c>
      <c r="U4649" s="8">
        <f>Table3[[#This Row],[Discount]]*Table3[[#This Row],[Revenue]]</f>
        <v>26400</v>
      </c>
      <c r="V4649" s="8">
        <f>Table3[[#This Row],[Revenue]]-Table3[[#This Row],[Total Discount]]</f>
        <v>6600</v>
      </c>
    </row>
    <row r="4650" spans="1:22" x14ac:dyDescent="0.35">
      <c r="A4650">
        <v>4646</v>
      </c>
      <c r="B4650" t="s">
        <v>8924</v>
      </c>
      <c r="C4650" s="5">
        <v>43069</v>
      </c>
      <c r="D4650" s="6">
        <v>2017</v>
      </c>
      <c r="E4650" s="5" t="s">
        <v>23</v>
      </c>
      <c r="F4650" s="7">
        <v>30</v>
      </c>
      <c r="G4650" t="s">
        <v>24</v>
      </c>
      <c r="H4650" t="s">
        <v>25</v>
      </c>
      <c r="I4650" t="s">
        <v>3287</v>
      </c>
      <c r="J4650" t="s">
        <v>27</v>
      </c>
      <c r="K4650" t="s">
        <v>76</v>
      </c>
      <c r="L4650">
        <v>19134</v>
      </c>
      <c r="M4650" t="s">
        <v>7077</v>
      </c>
      <c r="N4650" t="s">
        <v>30</v>
      </c>
      <c r="O4650" t="s">
        <v>108</v>
      </c>
      <c r="P4650" t="s">
        <v>7078</v>
      </c>
      <c r="Q4650" s="8">
        <v>900000</v>
      </c>
      <c r="R4650">
        <v>6</v>
      </c>
      <c r="S4650" s="8">
        <f>Table3[[#This Row],[Harga]]*Table3[[#This Row],[Quantity]]</f>
        <v>5400000</v>
      </c>
      <c r="T4650">
        <v>0.3</v>
      </c>
      <c r="U4650" s="8">
        <f>Table3[[#This Row],[Discount]]*Table3[[#This Row],[Revenue]]</f>
        <v>1620000</v>
      </c>
      <c r="V4650" s="8">
        <f>Table3[[#This Row],[Revenue]]-Table3[[#This Row],[Total Discount]]</f>
        <v>3780000</v>
      </c>
    </row>
    <row r="4651" spans="1:22" x14ac:dyDescent="0.35">
      <c r="A4651">
        <v>4647</v>
      </c>
      <c r="B4651" t="s">
        <v>8925</v>
      </c>
      <c r="C4651" s="5">
        <v>41752</v>
      </c>
      <c r="D4651" s="6">
        <v>2014</v>
      </c>
      <c r="E4651" s="5" t="s">
        <v>58</v>
      </c>
      <c r="F4651" s="7">
        <v>23</v>
      </c>
      <c r="G4651" t="s">
        <v>51</v>
      </c>
      <c r="H4651" t="s">
        <v>25</v>
      </c>
      <c r="I4651" t="s">
        <v>663</v>
      </c>
      <c r="J4651" t="s">
        <v>75</v>
      </c>
      <c r="K4651" t="s">
        <v>519</v>
      </c>
      <c r="L4651">
        <v>94109</v>
      </c>
      <c r="M4651" t="s">
        <v>3044</v>
      </c>
      <c r="N4651" t="s">
        <v>40</v>
      </c>
      <c r="O4651" t="s">
        <v>63</v>
      </c>
      <c r="P4651" t="s">
        <v>3045</v>
      </c>
      <c r="Q4651" s="8">
        <v>274000</v>
      </c>
      <c r="R4651">
        <v>1</v>
      </c>
      <c r="S4651" s="8">
        <f>Table3[[#This Row],[Harga]]*Table3[[#This Row],[Quantity]]</f>
        <v>274000</v>
      </c>
      <c r="T4651">
        <v>0</v>
      </c>
      <c r="U4651" s="8">
        <f>Table3[[#This Row],[Discount]]*Table3[[#This Row],[Revenue]]</f>
        <v>0</v>
      </c>
      <c r="V4651" s="8">
        <f>Table3[[#This Row],[Revenue]]-Table3[[#This Row],[Total Discount]]</f>
        <v>274000</v>
      </c>
    </row>
    <row r="4652" spans="1:22" x14ac:dyDescent="0.35">
      <c r="A4652">
        <v>4648</v>
      </c>
      <c r="B4652" t="s">
        <v>8926</v>
      </c>
      <c r="C4652" s="5">
        <v>41905</v>
      </c>
      <c r="D4652" s="6">
        <v>2014</v>
      </c>
      <c r="E4652" s="5" t="s">
        <v>111</v>
      </c>
      <c r="F4652" s="7">
        <v>23</v>
      </c>
      <c r="G4652" t="s">
        <v>51</v>
      </c>
      <c r="H4652" t="s">
        <v>25</v>
      </c>
      <c r="I4652" t="s">
        <v>3764</v>
      </c>
      <c r="J4652" t="s">
        <v>27</v>
      </c>
      <c r="K4652" t="s">
        <v>324</v>
      </c>
      <c r="L4652">
        <v>19901</v>
      </c>
      <c r="M4652" t="s">
        <v>3498</v>
      </c>
      <c r="N4652" t="s">
        <v>40</v>
      </c>
      <c r="O4652" t="s">
        <v>96</v>
      </c>
      <c r="P4652" t="s">
        <v>3499</v>
      </c>
      <c r="Q4652" s="8">
        <v>17000</v>
      </c>
      <c r="R4652">
        <v>3</v>
      </c>
      <c r="S4652" s="8">
        <f>Table3[[#This Row],[Harga]]*Table3[[#This Row],[Quantity]]</f>
        <v>51000</v>
      </c>
      <c r="T4652">
        <v>0</v>
      </c>
      <c r="U4652" s="8">
        <f>Table3[[#This Row],[Discount]]*Table3[[#This Row],[Revenue]]</f>
        <v>0</v>
      </c>
      <c r="V4652" s="8">
        <f>Table3[[#This Row],[Revenue]]-Table3[[#This Row],[Total Discount]]</f>
        <v>51000</v>
      </c>
    </row>
    <row r="4653" spans="1:22" x14ac:dyDescent="0.35">
      <c r="A4653">
        <v>4649</v>
      </c>
      <c r="B4653" t="s">
        <v>8927</v>
      </c>
      <c r="C4653" s="5">
        <v>42796</v>
      </c>
      <c r="D4653" s="6">
        <v>2017</v>
      </c>
      <c r="E4653" s="5" t="s">
        <v>159</v>
      </c>
      <c r="F4653" s="7">
        <v>2</v>
      </c>
      <c r="G4653" t="s">
        <v>35</v>
      </c>
      <c r="H4653" t="s">
        <v>139</v>
      </c>
      <c r="I4653" t="s">
        <v>1308</v>
      </c>
      <c r="J4653" t="s">
        <v>37</v>
      </c>
      <c r="K4653" t="s">
        <v>38</v>
      </c>
      <c r="L4653">
        <v>76706</v>
      </c>
      <c r="M4653" t="s">
        <v>1766</v>
      </c>
      <c r="N4653" t="s">
        <v>40</v>
      </c>
      <c r="O4653" t="s">
        <v>71</v>
      </c>
      <c r="P4653" t="s">
        <v>1767</v>
      </c>
      <c r="Q4653" s="8">
        <v>2000</v>
      </c>
      <c r="R4653">
        <v>1</v>
      </c>
      <c r="S4653" s="8">
        <f>Table3[[#This Row],[Harga]]*Table3[[#This Row],[Quantity]]</f>
        <v>2000</v>
      </c>
      <c r="T4653">
        <v>0.8</v>
      </c>
      <c r="U4653" s="8">
        <f>Table3[[#This Row],[Discount]]*Table3[[#This Row],[Revenue]]</f>
        <v>1600</v>
      </c>
      <c r="V4653" s="8">
        <f>Table3[[#This Row],[Revenue]]-Table3[[#This Row],[Total Discount]]</f>
        <v>400</v>
      </c>
    </row>
    <row r="4654" spans="1:22" x14ac:dyDescent="0.35">
      <c r="A4654">
        <v>4650</v>
      </c>
      <c r="B4654" t="s">
        <v>8928</v>
      </c>
      <c r="C4654" s="5">
        <v>43056</v>
      </c>
      <c r="D4654" s="6">
        <v>2017</v>
      </c>
      <c r="E4654" s="5" t="s">
        <v>23</v>
      </c>
      <c r="F4654" s="7">
        <v>17</v>
      </c>
      <c r="G4654" t="s">
        <v>24</v>
      </c>
      <c r="H4654" t="s">
        <v>25</v>
      </c>
      <c r="I4654" t="s">
        <v>3287</v>
      </c>
      <c r="J4654" t="s">
        <v>27</v>
      </c>
      <c r="K4654" t="s">
        <v>76</v>
      </c>
      <c r="L4654">
        <v>21740</v>
      </c>
      <c r="M4654" t="s">
        <v>770</v>
      </c>
      <c r="N4654" t="s">
        <v>40</v>
      </c>
      <c r="O4654" t="s">
        <v>71</v>
      </c>
      <c r="P4654" t="s">
        <v>771</v>
      </c>
      <c r="Q4654" s="8">
        <v>24000</v>
      </c>
      <c r="R4654">
        <v>6</v>
      </c>
      <c r="S4654" s="8">
        <f>Table3[[#This Row],[Harga]]*Table3[[#This Row],[Quantity]]</f>
        <v>144000</v>
      </c>
      <c r="T4654">
        <v>0</v>
      </c>
      <c r="U4654" s="8">
        <f>Table3[[#This Row],[Discount]]*Table3[[#This Row],[Revenue]]</f>
        <v>0</v>
      </c>
      <c r="V4654" s="8">
        <f>Table3[[#This Row],[Revenue]]-Table3[[#This Row],[Total Discount]]</f>
        <v>144000</v>
      </c>
    </row>
    <row r="4655" spans="1:22" x14ac:dyDescent="0.35">
      <c r="A4655">
        <v>4651</v>
      </c>
      <c r="B4655" t="s">
        <v>8929</v>
      </c>
      <c r="C4655" s="5">
        <v>42883</v>
      </c>
      <c r="D4655" s="6">
        <v>2017</v>
      </c>
      <c r="E4655" s="5" t="s">
        <v>87</v>
      </c>
      <c r="F4655" s="7">
        <v>28</v>
      </c>
      <c r="G4655" t="s">
        <v>67</v>
      </c>
      <c r="H4655" t="s">
        <v>131</v>
      </c>
      <c r="I4655" t="s">
        <v>451</v>
      </c>
      <c r="J4655" t="s">
        <v>37</v>
      </c>
      <c r="K4655" t="s">
        <v>166</v>
      </c>
      <c r="L4655">
        <v>44105</v>
      </c>
      <c r="M4655" t="s">
        <v>3588</v>
      </c>
      <c r="N4655" t="s">
        <v>40</v>
      </c>
      <c r="O4655" t="s">
        <v>63</v>
      </c>
      <c r="P4655" t="s">
        <v>3589</v>
      </c>
      <c r="Q4655" s="8">
        <v>24000</v>
      </c>
      <c r="R4655">
        <v>3</v>
      </c>
      <c r="S4655" s="8">
        <f>Table3[[#This Row],[Harga]]*Table3[[#This Row],[Quantity]]</f>
        <v>72000</v>
      </c>
      <c r="T4655">
        <v>0.2</v>
      </c>
      <c r="U4655" s="8">
        <f>Table3[[#This Row],[Discount]]*Table3[[#This Row],[Revenue]]</f>
        <v>14400</v>
      </c>
      <c r="V4655" s="8">
        <f>Table3[[#This Row],[Revenue]]-Table3[[#This Row],[Total Discount]]</f>
        <v>57600</v>
      </c>
    </row>
    <row r="4656" spans="1:22" x14ac:dyDescent="0.35">
      <c r="A4656">
        <v>4652</v>
      </c>
      <c r="B4656" t="s">
        <v>8930</v>
      </c>
      <c r="C4656" s="5">
        <v>42112</v>
      </c>
      <c r="D4656" s="6">
        <v>2015</v>
      </c>
      <c r="E4656" s="5" t="s">
        <v>58</v>
      </c>
      <c r="F4656" s="7">
        <v>18</v>
      </c>
      <c r="G4656" t="s">
        <v>24</v>
      </c>
      <c r="H4656" t="s">
        <v>131</v>
      </c>
      <c r="I4656" t="s">
        <v>833</v>
      </c>
      <c r="J4656" t="s">
        <v>37</v>
      </c>
      <c r="K4656" t="s">
        <v>69</v>
      </c>
      <c r="L4656">
        <v>78501</v>
      </c>
      <c r="M4656" t="s">
        <v>4885</v>
      </c>
      <c r="N4656" t="s">
        <v>135</v>
      </c>
      <c r="O4656" t="s">
        <v>162</v>
      </c>
      <c r="P4656" t="s">
        <v>4886</v>
      </c>
      <c r="Q4656" s="8">
        <v>259000</v>
      </c>
      <c r="R4656">
        <v>2</v>
      </c>
      <c r="S4656" s="8">
        <f>Table3[[#This Row],[Harga]]*Table3[[#This Row],[Quantity]]</f>
        <v>518000</v>
      </c>
      <c r="T4656">
        <v>0.2</v>
      </c>
      <c r="U4656" s="8">
        <f>Table3[[#This Row],[Discount]]*Table3[[#This Row],[Revenue]]</f>
        <v>103600</v>
      </c>
      <c r="V4656" s="8">
        <f>Table3[[#This Row],[Revenue]]-Table3[[#This Row],[Total Discount]]</f>
        <v>414400</v>
      </c>
    </row>
    <row r="4657" spans="1:22" x14ac:dyDescent="0.35">
      <c r="A4657">
        <v>4653</v>
      </c>
      <c r="B4657" t="s">
        <v>8931</v>
      </c>
      <c r="C4657" s="5">
        <v>42266</v>
      </c>
      <c r="D4657" s="6">
        <v>2015</v>
      </c>
      <c r="E4657" s="5" t="s">
        <v>111</v>
      </c>
      <c r="F4657" s="7">
        <v>19</v>
      </c>
      <c r="G4657" t="s">
        <v>24</v>
      </c>
      <c r="H4657" t="s">
        <v>25</v>
      </c>
      <c r="I4657" t="s">
        <v>6336</v>
      </c>
      <c r="J4657" t="s">
        <v>75</v>
      </c>
      <c r="K4657" t="s">
        <v>420</v>
      </c>
      <c r="L4657">
        <v>87505</v>
      </c>
      <c r="M4657" t="s">
        <v>5397</v>
      </c>
      <c r="N4657" t="s">
        <v>40</v>
      </c>
      <c r="O4657" t="s">
        <v>96</v>
      </c>
      <c r="P4657" t="s">
        <v>5398</v>
      </c>
      <c r="Q4657" s="8">
        <v>10000</v>
      </c>
      <c r="R4657">
        <v>5</v>
      </c>
      <c r="S4657" s="8">
        <f>Table3[[#This Row],[Harga]]*Table3[[#This Row],[Quantity]]</f>
        <v>50000</v>
      </c>
      <c r="T4657">
        <v>0</v>
      </c>
      <c r="U4657" s="8">
        <f>Table3[[#This Row],[Discount]]*Table3[[#This Row],[Revenue]]</f>
        <v>0</v>
      </c>
      <c r="V4657" s="8">
        <f>Table3[[#This Row],[Revenue]]-Table3[[#This Row],[Total Discount]]</f>
        <v>50000</v>
      </c>
    </row>
    <row r="4658" spans="1:22" x14ac:dyDescent="0.35">
      <c r="A4658">
        <v>4654</v>
      </c>
      <c r="B4658" t="s">
        <v>8932</v>
      </c>
      <c r="C4658" s="5">
        <v>41723</v>
      </c>
      <c r="D4658" s="6">
        <v>2014</v>
      </c>
      <c r="E4658" s="5" t="s">
        <v>159</v>
      </c>
      <c r="F4658" s="7">
        <v>25</v>
      </c>
      <c r="G4658" t="s">
        <v>51</v>
      </c>
      <c r="H4658" t="s">
        <v>139</v>
      </c>
      <c r="I4658" t="s">
        <v>1159</v>
      </c>
      <c r="J4658" t="s">
        <v>27</v>
      </c>
      <c r="K4658" t="s">
        <v>248</v>
      </c>
      <c r="L4658">
        <v>94110</v>
      </c>
      <c r="M4658" t="s">
        <v>6448</v>
      </c>
      <c r="N4658" t="s">
        <v>40</v>
      </c>
      <c r="O4658" t="s">
        <v>96</v>
      </c>
      <c r="P4658" t="s">
        <v>6449</v>
      </c>
      <c r="Q4658" s="8">
        <v>7000</v>
      </c>
      <c r="R4658">
        <v>2</v>
      </c>
      <c r="S4658" s="8">
        <f>Table3[[#This Row],[Harga]]*Table3[[#This Row],[Quantity]]</f>
        <v>14000</v>
      </c>
      <c r="T4658">
        <v>0</v>
      </c>
      <c r="U4658" s="8">
        <f>Table3[[#This Row],[Discount]]*Table3[[#This Row],[Revenue]]</f>
        <v>0</v>
      </c>
      <c r="V4658" s="8">
        <f>Table3[[#This Row],[Revenue]]-Table3[[#This Row],[Total Discount]]</f>
        <v>14000</v>
      </c>
    </row>
    <row r="4659" spans="1:22" x14ac:dyDescent="0.35">
      <c r="A4659">
        <v>4655</v>
      </c>
      <c r="B4659" t="s">
        <v>8933</v>
      </c>
      <c r="C4659" s="5">
        <v>42608</v>
      </c>
      <c r="D4659" s="6">
        <v>2016</v>
      </c>
      <c r="E4659" s="5" t="s">
        <v>93</v>
      </c>
      <c r="F4659" s="7">
        <v>26</v>
      </c>
      <c r="G4659" t="s">
        <v>35</v>
      </c>
      <c r="H4659" t="s">
        <v>139</v>
      </c>
      <c r="I4659" t="s">
        <v>3779</v>
      </c>
      <c r="J4659" t="s">
        <v>37</v>
      </c>
      <c r="K4659" t="s">
        <v>166</v>
      </c>
      <c r="L4659">
        <v>10024</v>
      </c>
      <c r="M4659" t="s">
        <v>2379</v>
      </c>
      <c r="N4659" t="s">
        <v>40</v>
      </c>
      <c r="O4659" t="s">
        <v>71</v>
      </c>
      <c r="P4659" t="s">
        <v>2380</v>
      </c>
      <c r="Q4659" s="8">
        <v>37000</v>
      </c>
      <c r="R4659">
        <v>8</v>
      </c>
      <c r="S4659" s="8">
        <f>Table3[[#This Row],[Harga]]*Table3[[#This Row],[Quantity]]</f>
        <v>296000</v>
      </c>
      <c r="T4659">
        <v>0.2</v>
      </c>
      <c r="U4659" s="8">
        <f>Table3[[#This Row],[Discount]]*Table3[[#This Row],[Revenue]]</f>
        <v>59200</v>
      </c>
      <c r="V4659" s="8">
        <f>Table3[[#This Row],[Revenue]]-Table3[[#This Row],[Total Discount]]</f>
        <v>236800</v>
      </c>
    </row>
    <row r="4660" spans="1:22" x14ac:dyDescent="0.35">
      <c r="A4660">
        <v>4656</v>
      </c>
      <c r="B4660" t="s">
        <v>8934</v>
      </c>
      <c r="C4660" s="5">
        <v>42800</v>
      </c>
      <c r="D4660" s="6">
        <v>2017</v>
      </c>
      <c r="E4660" s="5" t="s">
        <v>159</v>
      </c>
      <c r="F4660" s="7">
        <v>6</v>
      </c>
      <c r="G4660" t="s">
        <v>24</v>
      </c>
      <c r="H4660" t="s">
        <v>25</v>
      </c>
      <c r="I4660" t="s">
        <v>1912</v>
      </c>
      <c r="J4660" t="s">
        <v>27</v>
      </c>
      <c r="K4660" t="s">
        <v>53</v>
      </c>
      <c r="L4660">
        <v>75220</v>
      </c>
      <c r="M4660" t="s">
        <v>6962</v>
      </c>
      <c r="N4660" t="s">
        <v>40</v>
      </c>
      <c r="O4660" t="s">
        <v>41</v>
      </c>
      <c r="P4660" t="s">
        <v>6963</v>
      </c>
      <c r="Q4660" s="8">
        <v>10000</v>
      </c>
      <c r="R4660">
        <v>2</v>
      </c>
      <c r="S4660" s="8">
        <f>Table3[[#This Row],[Harga]]*Table3[[#This Row],[Quantity]]</f>
        <v>20000</v>
      </c>
      <c r="T4660">
        <v>0.2</v>
      </c>
      <c r="U4660" s="8">
        <f>Table3[[#This Row],[Discount]]*Table3[[#This Row],[Revenue]]</f>
        <v>4000</v>
      </c>
      <c r="V4660" s="8">
        <f>Table3[[#This Row],[Revenue]]-Table3[[#This Row],[Total Discount]]</f>
        <v>16000</v>
      </c>
    </row>
    <row r="4661" spans="1:22" x14ac:dyDescent="0.35">
      <c r="A4661">
        <v>4657</v>
      </c>
      <c r="B4661" t="s">
        <v>8935</v>
      </c>
      <c r="C4661" s="5">
        <v>42319</v>
      </c>
      <c r="D4661" s="6">
        <v>2015</v>
      </c>
      <c r="E4661" s="5" t="s">
        <v>23</v>
      </c>
      <c r="F4661" s="7">
        <v>11</v>
      </c>
      <c r="G4661" t="s">
        <v>24</v>
      </c>
      <c r="H4661" t="s">
        <v>25</v>
      </c>
      <c r="I4661" t="s">
        <v>600</v>
      </c>
      <c r="J4661" t="s">
        <v>37</v>
      </c>
      <c r="K4661" t="s">
        <v>61</v>
      </c>
      <c r="L4661">
        <v>48234</v>
      </c>
      <c r="M4661" t="s">
        <v>156</v>
      </c>
      <c r="N4661" t="s">
        <v>40</v>
      </c>
      <c r="O4661" t="s">
        <v>84</v>
      </c>
      <c r="P4661" t="s">
        <v>157</v>
      </c>
      <c r="Q4661" s="8">
        <v>96000</v>
      </c>
      <c r="R4661">
        <v>7</v>
      </c>
      <c r="S4661" s="8">
        <f>Table3[[#This Row],[Harga]]*Table3[[#This Row],[Quantity]]</f>
        <v>672000</v>
      </c>
      <c r="T4661">
        <v>0</v>
      </c>
      <c r="U4661" s="8">
        <f>Table3[[#This Row],[Discount]]*Table3[[#This Row],[Revenue]]</f>
        <v>0</v>
      </c>
      <c r="V4661" s="8">
        <f>Table3[[#This Row],[Revenue]]-Table3[[#This Row],[Total Discount]]</f>
        <v>672000</v>
      </c>
    </row>
    <row r="4662" spans="1:22" x14ac:dyDescent="0.35">
      <c r="A4662">
        <v>4658</v>
      </c>
      <c r="B4662" t="s">
        <v>8936</v>
      </c>
      <c r="C4662" s="5">
        <v>42465</v>
      </c>
      <c r="D4662" s="6">
        <v>2016</v>
      </c>
      <c r="E4662" s="5" t="s">
        <v>58</v>
      </c>
      <c r="F4662" s="7">
        <v>5</v>
      </c>
      <c r="G4662" t="s">
        <v>116</v>
      </c>
      <c r="H4662" t="s">
        <v>139</v>
      </c>
      <c r="I4662" t="s">
        <v>2174</v>
      </c>
      <c r="J4662" t="s">
        <v>27</v>
      </c>
      <c r="K4662" t="s">
        <v>222</v>
      </c>
      <c r="L4662">
        <v>19140</v>
      </c>
      <c r="M4662" t="s">
        <v>8937</v>
      </c>
      <c r="N4662" t="s">
        <v>135</v>
      </c>
      <c r="O4662" t="s">
        <v>136</v>
      </c>
      <c r="P4662" t="s">
        <v>8938</v>
      </c>
      <c r="Q4662" s="8">
        <v>119000</v>
      </c>
      <c r="R4662">
        <v>3</v>
      </c>
      <c r="S4662" s="8">
        <f>Table3[[#This Row],[Harga]]*Table3[[#This Row],[Quantity]]</f>
        <v>357000</v>
      </c>
      <c r="T4662">
        <v>0.4</v>
      </c>
      <c r="U4662" s="8">
        <f>Table3[[#This Row],[Discount]]*Table3[[#This Row],[Revenue]]</f>
        <v>142800</v>
      </c>
      <c r="V4662" s="8">
        <f>Table3[[#This Row],[Revenue]]-Table3[[#This Row],[Total Discount]]</f>
        <v>214200</v>
      </c>
    </row>
    <row r="4663" spans="1:22" x14ac:dyDescent="0.35">
      <c r="A4663">
        <v>4659</v>
      </c>
      <c r="B4663" t="s">
        <v>8939</v>
      </c>
      <c r="C4663" s="5">
        <v>42787</v>
      </c>
      <c r="D4663" s="6">
        <v>2017</v>
      </c>
      <c r="E4663" s="5" t="s">
        <v>344</v>
      </c>
      <c r="F4663" s="7">
        <v>21</v>
      </c>
      <c r="G4663" t="s">
        <v>51</v>
      </c>
      <c r="H4663" t="s">
        <v>139</v>
      </c>
      <c r="I4663" t="s">
        <v>315</v>
      </c>
      <c r="J4663" t="s">
        <v>27</v>
      </c>
      <c r="K4663" t="s">
        <v>222</v>
      </c>
      <c r="L4663">
        <v>75007</v>
      </c>
      <c r="M4663" t="s">
        <v>7756</v>
      </c>
      <c r="N4663" t="s">
        <v>135</v>
      </c>
      <c r="O4663" t="s">
        <v>162</v>
      </c>
      <c r="P4663" t="s">
        <v>7757</v>
      </c>
      <c r="Q4663" s="8">
        <v>539000</v>
      </c>
      <c r="R4663">
        <v>1</v>
      </c>
      <c r="S4663" s="8">
        <f>Table3[[#This Row],[Harga]]*Table3[[#This Row],[Quantity]]</f>
        <v>539000</v>
      </c>
      <c r="T4663">
        <v>0.2</v>
      </c>
      <c r="U4663" s="8">
        <f>Table3[[#This Row],[Discount]]*Table3[[#This Row],[Revenue]]</f>
        <v>107800</v>
      </c>
      <c r="V4663" s="8">
        <f>Table3[[#This Row],[Revenue]]-Table3[[#This Row],[Total Discount]]</f>
        <v>431200</v>
      </c>
    </row>
    <row r="4664" spans="1:22" x14ac:dyDescent="0.35">
      <c r="A4664">
        <v>4660</v>
      </c>
      <c r="B4664" t="s">
        <v>8940</v>
      </c>
      <c r="C4664" s="5">
        <v>42936</v>
      </c>
      <c r="D4664" s="6">
        <v>2017</v>
      </c>
      <c r="E4664" s="5" t="s">
        <v>104</v>
      </c>
      <c r="F4664" s="7">
        <v>20</v>
      </c>
      <c r="G4664" t="s">
        <v>51</v>
      </c>
      <c r="H4664" t="s">
        <v>25</v>
      </c>
      <c r="I4664" t="s">
        <v>1217</v>
      </c>
      <c r="J4664" t="s">
        <v>37</v>
      </c>
      <c r="K4664" t="s">
        <v>324</v>
      </c>
      <c r="L4664">
        <v>10009</v>
      </c>
      <c r="M4664" t="s">
        <v>7876</v>
      </c>
      <c r="N4664" t="s">
        <v>40</v>
      </c>
      <c r="O4664" t="s">
        <v>63</v>
      </c>
      <c r="P4664" t="s">
        <v>7877</v>
      </c>
      <c r="Q4664" s="8">
        <v>41000</v>
      </c>
      <c r="R4664">
        <v>2</v>
      </c>
      <c r="S4664" s="8">
        <f>Table3[[#This Row],[Harga]]*Table3[[#This Row],[Quantity]]</f>
        <v>82000</v>
      </c>
      <c r="T4664">
        <v>0</v>
      </c>
      <c r="U4664" s="8">
        <f>Table3[[#This Row],[Discount]]*Table3[[#This Row],[Revenue]]</f>
        <v>0</v>
      </c>
      <c r="V4664" s="8">
        <f>Table3[[#This Row],[Revenue]]-Table3[[#This Row],[Total Discount]]</f>
        <v>82000</v>
      </c>
    </row>
    <row r="4665" spans="1:22" x14ac:dyDescent="0.35">
      <c r="A4665">
        <v>4661</v>
      </c>
      <c r="B4665" t="s">
        <v>8941</v>
      </c>
      <c r="C4665" s="5">
        <v>42678</v>
      </c>
      <c r="D4665" s="6">
        <v>2016</v>
      </c>
      <c r="E4665" s="5" t="s">
        <v>23</v>
      </c>
      <c r="F4665" s="7">
        <v>4</v>
      </c>
      <c r="G4665" t="s">
        <v>67</v>
      </c>
      <c r="H4665" t="s">
        <v>59</v>
      </c>
      <c r="I4665" t="s">
        <v>1576</v>
      </c>
      <c r="J4665" t="s">
        <v>27</v>
      </c>
      <c r="K4665" t="s">
        <v>100</v>
      </c>
      <c r="L4665">
        <v>77041</v>
      </c>
      <c r="M4665" t="s">
        <v>4644</v>
      </c>
      <c r="N4665" t="s">
        <v>30</v>
      </c>
      <c r="O4665" t="s">
        <v>55</v>
      </c>
      <c r="P4665" t="s">
        <v>4645</v>
      </c>
      <c r="Q4665" s="8">
        <v>29000</v>
      </c>
      <c r="R4665">
        <v>3</v>
      </c>
      <c r="S4665" s="8">
        <f>Table3[[#This Row],[Harga]]*Table3[[#This Row],[Quantity]]</f>
        <v>87000</v>
      </c>
      <c r="T4665">
        <v>0.6</v>
      </c>
      <c r="U4665" s="8">
        <f>Table3[[#This Row],[Discount]]*Table3[[#This Row],[Revenue]]</f>
        <v>52200</v>
      </c>
      <c r="V4665" s="8">
        <f>Table3[[#This Row],[Revenue]]-Table3[[#This Row],[Total Discount]]</f>
        <v>34800</v>
      </c>
    </row>
    <row r="4666" spans="1:22" x14ac:dyDescent="0.35">
      <c r="A4666">
        <v>4662</v>
      </c>
      <c r="B4666" t="s">
        <v>8942</v>
      </c>
      <c r="C4666" s="5">
        <v>43001</v>
      </c>
      <c r="D4666" s="6">
        <v>2017</v>
      </c>
      <c r="E4666" s="5" t="s">
        <v>111</v>
      </c>
      <c r="F4666" s="7">
        <v>23</v>
      </c>
      <c r="G4666" t="s">
        <v>51</v>
      </c>
      <c r="H4666" t="s">
        <v>139</v>
      </c>
      <c r="I4666" t="s">
        <v>3039</v>
      </c>
      <c r="J4666" t="s">
        <v>27</v>
      </c>
      <c r="K4666" t="s">
        <v>127</v>
      </c>
      <c r="L4666">
        <v>90036</v>
      </c>
      <c r="M4666" t="s">
        <v>2282</v>
      </c>
      <c r="N4666" t="s">
        <v>40</v>
      </c>
      <c r="O4666" t="s">
        <v>63</v>
      </c>
      <c r="P4666" t="s">
        <v>2283</v>
      </c>
      <c r="Q4666" s="8">
        <v>80000</v>
      </c>
      <c r="R4666">
        <v>8</v>
      </c>
      <c r="S4666" s="8">
        <f>Table3[[#This Row],[Harga]]*Table3[[#This Row],[Quantity]]</f>
        <v>640000</v>
      </c>
      <c r="T4666">
        <v>0</v>
      </c>
      <c r="U4666" s="8">
        <f>Table3[[#This Row],[Discount]]*Table3[[#This Row],[Revenue]]</f>
        <v>0</v>
      </c>
      <c r="V4666" s="8">
        <f>Table3[[#This Row],[Revenue]]-Table3[[#This Row],[Total Discount]]</f>
        <v>640000</v>
      </c>
    </row>
    <row r="4667" spans="1:22" x14ac:dyDescent="0.35">
      <c r="A4667">
        <v>4663</v>
      </c>
      <c r="B4667" t="s">
        <v>8943</v>
      </c>
      <c r="C4667" s="5">
        <v>42985</v>
      </c>
      <c r="D4667" s="6">
        <v>2017</v>
      </c>
      <c r="E4667" s="5" t="s">
        <v>111</v>
      </c>
      <c r="F4667" s="7">
        <v>7</v>
      </c>
      <c r="G4667" t="s">
        <v>35</v>
      </c>
      <c r="H4667" t="s">
        <v>139</v>
      </c>
      <c r="I4667" t="s">
        <v>2125</v>
      </c>
      <c r="J4667" t="s">
        <v>27</v>
      </c>
      <c r="K4667" t="s">
        <v>188</v>
      </c>
      <c r="L4667">
        <v>98026</v>
      </c>
      <c r="M4667" t="s">
        <v>8004</v>
      </c>
      <c r="N4667" t="s">
        <v>30</v>
      </c>
      <c r="O4667" t="s">
        <v>55</v>
      </c>
      <c r="P4667" t="s">
        <v>8005</v>
      </c>
      <c r="Q4667" s="8">
        <v>17000</v>
      </c>
      <c r="R4667">
        <v>4</v>
      </c>
      <c r="S4667" s="8">
        <f>Table3[[#This Row],[Harga]]*Table3[[#This Row],[Quantity]]</f>
        <v>68000</v>
      </c>
      <c r="T4667">
        <v>0</v>
      </c>
      <c r="U4667" s="8">
        <f>Table3[[#This Row],[Discount]]*Table3[[#This Row],[Revenue]]</f>
        <v>0</v>
      </c>
      <c r="V4667" s="8">
        <f>Table3[[#This Row],[Revenue]]-Table3[[#This Row],[Total Discount]]</f>
        <v>68000</v>
      </c>
    </row>
    <row r="4668" spans="1:22" x14ac:dyDescent="0.35">
      <c r="A4668">
        <v>4664</v>
      </c>
      <c r="B4668" t="s">
        <v>8944</v>
      </c>
      <c r="C4668" s="5">
        <v>42336</v>
      </c>
      <c r="D4668" s="6">
        <v>2015</v>
      </c>
      <c r="E4668" s="5" t="s">
        <v>23</v>
      </c>
      <c r="F4668" s="7">
        <v>28</v>
      </c>
      <c r="G4668" t="s">
        <v>51</v>
      </c>
      <c r="H4668" t="s">
        <v>131</v>
      </c>
      <c r="I4668" t="s">
        <v>1069</v>
      </c>
      <c r="J4668" t="s">
        <v>27</v>
      </c>
      <c r="K4668" t="s">
        <v>76</v>
      </c>
      <c r="L4668">
        <v>94110</v>
      </c>
      <c r="M4668" t="s">
        <v>5259</v>
      </c>
      <c r="N4668" t="s">
        <v>40</v>
      </c>
      <c r="O4668" t="s">
        <v>78</v>
      </c>
      <c r="P4668" t="s">
        <v>5260</v>
      </c>
      <c r="Q4668" s="8">
        <v>3000</v>
      </c>
      <c r="R4668">
        <v>4</v>
      </c>
      <c r="S4668" s="8">
        <f>Table3[[#This Row],[Harga]]*Table3[[#This Row],[Quantity]]</f>
        <v>12000</v>
      </c>
      <c r="T4668">
        <v>0</v>
      </c>
      <c r="U4668" s="8">
        <f>Table3[[#This Row],[Discount]]*Table3[[#This Row],[Revenue]]</f>
        <v>0</v>
      </c>
      <c r="V4668" s="8">
        <f>Table3[[#This Row],[Revenue]]-Table3[[#This Row],[Total Discount]]</f>
        <v>12000</v>
      </c>
    </row>
    <row r="4669" spans="1:22" x14ac:dyDescent="0.35">
      <c r="A4669">
        <v>4665</v>
      </c>
      <c r="B4669" t="s">
        <v>8945</v>
      </c>
      <c r="C4669" s="5">
        <v>42320</v>
      </c>
      <c r="D4669" s="6">
        <v>2015</v>
      </c>
      <c r="E4669" s="5" t="s">
        <v>23</v>
      </c>
      <c r="F4669" s="7">
        <v>12</v>
      </c>
      <c r="G4669" t="s">
        <v>35</v>
      </c>
      <c r="H4669" t="s">
        <v>25</v>
      </c>
      <c r="I4669" t="s">
        <v>4412</v>
      </c>
      <c r="J4669" t="s">
        <v>27</v>
      </c>
      <c r="K4669" t="s">
        <v>253</v>
      </c>
      <c r="L4669">
        <v>10035</v>
      </c>
      <c r="M4669" t="s">
        <v>4291</v>
      </c>
      <c r="N4669" t="s">
        <v>40</v>
      </c>
      <c r="O4669" t="s">
        <v>143</v>
      </c>
      <c r="P4669" t="s">
        <v>405</v>
      </c>
      <c r="Q4669" s="8">
        <v>25000</v>
      </c>
      <c r="R4669">
        <v>2</v>
      </c>
      <c r="S4669" s="8">
        <f>Table3[[#This Row],[Harga]]*Table3[[#This Row],[Quantity]]</f>
        <v>50000</v>
      </c>
      <c r="T4669">
        <v>0</v>
      </c>
      <c r="U4669" s="8">
        <f>Table3[[#This Row],[Discount]]*Table3[[#This Row],[Revenue]]</f>
        <v>0</v>
      </c>
      <c r="V4669" s="8">
        <f>Table3[[#This Row],[Revenue]]-Table3[[#This Row],[Total Discount]]</f>
        <v>50000</v>
      </c>
    </row>
    <row r="4670" spans="1:22" x14ac:dyDescent="0.35">
      <c r="A4670">
        <v>4666</v>
      </c>
      <c r="B4670" t="s">
        <v>8946</v>
      </c>
      <c r="C4670" s="5">
        <v>42642</v>
      </c>
      <c r="D4670" s="6">
        <v>2016</v>
      </c>
      <c r="E4670" s="5" t="s">
        <v>111</v>
      </c>
      <c r="F4670" s="7">
        <v>29</v>
      </c>
      <c r="G4670" t="s">
        <v>35</v>
      </c>
      <c r="H4670" t="s">
        <v>25</v>
      </c>
      <c r="I4670" t="s">
        <v>155</v>
      </c>
      <c r="J4670" t="s">
        <v>37</v>
      </c>
      <c r="K4670" t="s">
        <v>651</v>
      </c>
      <c r="L4670">
        <v>97477</v>
      </c>
      <c r="M4670" t="s">
        <v>6813</v>
      </c>
      <c r="N4670" t="s">
        <v>135</v>
      </c>
      <c r="O4670" t="s">
        <v>136</v>
      </c>
      <c r="P4670" t="s">
        <v>6814</v>
      </c>
      <c r="Q4670" s="8">
        <v>860000</v>
      </c>
      <c r="R4670">
        <v>3</v>
      </c>
      <c r="S4670" s="8">
        <f>Table3[[#This Row],[Harga]]*Table3[[#This Row],[Quantity]]</f>
        <v>2580000</v>
      </c>
      <c r="T4670">
        <v>0.2</v>
      </c>
      <c r="U4670" s="8">
        <f>Table3[[#This Row],[Discount]]*Table3[[#This Row],[Revenue]]</f>
        <v>516000</v>
      </c>
      <c r="V4670" s="8">
        <f>Table3[[#This Row],[Revenue]]-Table3[[#This Row],[Total Discount]]</f>
        <v>2064000</v>
      </c>
    </row>
    <row r="4671" spans="1:22" x14ac:dyDescent="0.35">
      <c r="A4671">
        <v>4667</v>
      </c>
      <c r="B4671" t="s">
        <v>8947</v>
      </c>
      <c r="C4671" s="5">
        <v>42989</v>
      </c>
      <c r="D4671" s="6">
        <v>2017</v>
      </c>
      <c r="E4671" s="5" t="s">
        <v>111</v>
      </c>
      <c r="F4671" s="7">
        <v>11</v>
      </c>
      <c r="G4671" t="s">
        <v>35</v>
      </c>
      <c r="H4671" t="s">
        <v>25</v>
      </c>
      <c r="I4671" t="s">
        <v>6009</v>
      </c>
      <c r="J4671" t="s">
        <v>27</v>
      </c>
      <c r="K4671" t="s">
        <v>283</v>
      </c>
      <c r="L4671">
        <v>40324</v>
      </c>
      <c r="M4671" t="s">
        <v>3684</v>
      </c>
      <c r="N4671" t="s">
        <v>40</v>
      </c>
      <c r="O4671" t="s">
        <v>78</v>
      </c>
      <c r="P4671" t="s">
        <v>3685</v>
      </c>
      <c r="Q4671" s="8">
        <v>98000</v>
      </c>
      <c r="R4671">
        <v>4</v>
      </c>
      <c r="S4671" s="8">
        <f>Table3[[#This Row],[Harga]]*Table3[[#This Row],[Quantity]]</f>
        <v>392000</v>
      </c>
      <c r="T4671">
        <v>0</v>
      </c>
      <c r="U4671" s="8">
        <f>Table3[[#This Row],[Discount]]*Table3[[#This Row],[Revenue]]</f>
        <v>0</v>
      </c>
      <c r="V4671" s="8">
        <f>Table3[[#This Row],[Revenue]]-Table3[[#This Row],[Total Discount]]</f>
        <v>392000</v>
      </c>
    </row>
    <row r="4672" spans="1:22" x14ac:dyDescent="0.35">
      <c r="A4672">
        <v>4668</v>
      </c>
      <c r="B4672" t="s">
        <v>8948</v>
      </c>
      <c r="C4672" s="5">
        <v>42856</v>
      </c>
      <c r="D4672" s="6">
        <v>2017</v>
      </c>
      <c r="E4672" s="5" t="s">
        <v>87</v>
      </c>
      <c r="F4672" s="7">
        <v>1</v>
      </c>
      <c r="G4672" t="s">
        <v>35</v>
      </c>
      <c r="H4672" t="s">
        <v>131</v>
      </c>
      <c r="I4672" t="s">
        <v>733</v>
      </c>
      <c r="J4672" t="s">
        <v>27</v>
      </c>
      <c r="K4672" t="s">
        <v>369</v>
      </c>
      <c r="L4672">
        <v>33065</v>
      </c>
      <c r="M4672" t="s">
        <v>29</v>
      </c>
      <c r="N4672" t="s">
        <v>30</v>
      </c>
      <c r="O4672" t="s">
        <v>31</v>
      </c>
      <c r="P4672" t="s">
        <v>32</v>
      </c>
      <c r="Q4672" s="8">
        <v>262000</v>
      </c>
      <c r="R4672">
        <v>3</v>
      </c>
      <c r="S4672" s="8">
        <f>Table3[[#This Row],[Harga]]*Table3[[#This Row],[Quantity]]</f>
        <v>786000</v>
      </c>
      <c r="T4672">
        <v>0.2</v>
      </c>
      <c r="U4672" s="8">
        <f>Table3[[#This Row],[Discount]]*Table3[[#This Row],[Revenue]]</f>
        <v>157200</v>
      </c>
      <c r="V4672" s="8">
        <f>Table3[[#This Row],[Revenue]]-Table3[[#This Row],[Total Discount]]</f>
        <v>628800</v>
      </c>
    </row>
    <row r="4673" spans="1:22" x14ac:dyDescent="0.35">
      <c r="A4673">
        <v>4669</v>
      </c>
      <c r="B4673" t="s">
        <v>8949</v>
      </c>
      <c r="C4673" s="5">
        <v>42994</v>
      </c>
      <c r="D4673" s="6">
        <v>2017</v>
      </c>
      <c r="E4673" s="5" t="s">
        <v>111</v>
      </c>
      <c r="F4673" s="7">
        <v>16</v>
      </c>
      <c r="G4673" t="s">
        <v>35</v>
      </c>
      <c r="H4673" t="s">
        <v>139</v>
      </c>
      <c r="I4673" t="s">
        <v>1923</v>
      </c>
      <c r="J4673" t="s">
        <v>37</v>
      </c>
      <c r="K4673" t="s">
        <v>420</v>
      </c>
      <c r="L4673">
        <v>94110</v>
      </c>
      <c r="M4673" t="s">
        <v>312</v>
      </c>
      <c r="N4673" t="s">
        <v>40</v>
      </c>
      <c r="O4673" t="s">
        <v>180</v>
      </c>
      <c r="P4673" t="s">
        <v>313</v>
      </c>
      <c r="Q4673" s="8">
        <v>41000</v>
      </c>
      <c r="R4673">
        <v>5</v>
      </c>
      <c r="S4673" s="8">
        <f>Table3[[#This Row],[Harga]]*Table3[[#This Row],[Quantity]]</f>
        <v>205000</v>
      </c>
      <c r="T4673">
        <v>0</v>
      </c>
      <c r="U4673" s="8">
        <f>Table3[[#This Row],[Discount]]*Table3[[#This Row],[Revenue]]</f>
        <v>0</v>
      </c>
      <c r="V4673" s="8">
        <f>Table3[[#This Row],[Revenue]]-Table3[[#This Row],[Total Discount]]</f>
        <v>205000</v>
      </c>
    </row>
    <row r="4674" spans="1:22" x14ac:dyDescent="0.35">
      <c r="A4674">
        <v>4670</v>
      </c>
      <c r="B4674" t="s">
        <v>8950</v>
      </c>
      <c r="C4674" s="5">
        <v>41931</v>
      </c>
      <c r="D4674" s="6">
        <v>2014</v>
      </c>
      <c r="E4674" s="5" t="s">
        <v>44</v>
      </c>
      <c r="F4674" s="7">
        <v>19</v>
      </c>
      <c r="G4674" t="s">
        <v>67</v>
      </c>
      <c r="H4674" t="s">
        <v>25</v>
      </c>
      <c r="I4674" t="s">
        <v>1689</v>
      </c>
      <c r="J4674" t="s">
        <v>37</v>
      </c>
      <c r="K4674" t="s">
        <v>651</v>
      </c>
      <c r="L4674">
        <v>94110</v>
      </c>
      <c r="M4674" t="s">
        <v>4494</v>
      </c>
      <c r="N4674" t="s">
        <v>40</v>
      </c>
      <c r="O4674" t="s">
        <v>71</v>
      </c>
      <c r="P4674" t="s">
        <v>4495</v>
      </c>
      <c r="Q4674" s="8">
        <v>4000</v>
      </c>
      <c r="R4674">
        <v>1</v>
      </c>
      <c r="S4674" s="8">
        <f>Table3[[#This Row],[Harga]]*Table3[[#This Row],[Quantity]]</f>
        <v>4000</v>
      </c>
      <c r="T4674">
        <v>0.2</v>
      </c>
      <c r="U4674" s="8">
        <f>Table3[[#This Row],[Discount]]*Table3[[#This Row],[Revenue]]</f>
        <v>800</v>
      </c>
      <c r="V4674" s="8">
        <f>Table3[[#This Row],[Revenue]]-Table3[[#This Row],[Total Discount]]</f>
        <v>3200</v>
      </c>
    </row>
    <row r="4675" spans="1:22" x14ac:dyDescent="0.35">
      <c r="A4675">
        <v>4671</v>
      </c>
      <c r="B4675" t="s">
        <v>8951</v>
      </c>
      <c r="C4675" s="5">
        <v>42442</v>
      </c>
      <c r="D4675" s="6">
        <v>2016</v>
      </c>
      <c r="E4675" s="5" t="s">
        <v>159</v>
      </c>
      <c r="F4675" s="7">
        <v>13</v>
      </c>
      <c r="G4675" t="s">
        <v>51</v>
      </c>
      <c r="H4675" t="s">
        <v>131</v>
      </c>
      <c r="I4675" t="s">
        <v>5723</v>
      </c>
      <c r="J4675" t="s">
        <v>75</v>
      </c>
      <c r="K4675" t="s">
        <v>166</v>
      </c>
      <c r="L4675">
        <v>92503</v>
      </c>
      <c r="M4675" t="s">
        <v>1411</v>
      </c>
      <c r="N4675" t="s">
        <v>40</v>
      </c>
      <c r="O4675" t="s">
        <v>71</v>
      </c>
      <c r="P4675" t="s">
        <v>1412</v>
      </c>
      <c r="Q4675" s="8">
        <v>19000</v>
      </c>
      <c r="R4675">
        <v>7</v>
      </c>
      <c r="S4675" s="8">
        <f>Table3[[#This Row],[Harga]]*Table3[[#This Row],[Quantity]]</f>
        <v>133000</v>
      </c>
      <c r="T4675">
        <v>0.2</v>
      </c>
      <c r="U4675" s="8">
        <f>Table3[[#This Row],[Discount]]*Table3[[#This Row],[Revenue]]</f>
        <v>26600</v>
      </c>
      <c r="V4675" s="8">
        <f>Table3[[#This Row],[Revenue]]-Table3[[#This Row],[Total Discount]]</f>
        <v>106400</v>
      </c>
    </row>
    <row r="4676" spans="1:22" x14ac:dyDescent="0.35">
      <c r="A4676">
        <v>4672</v>
      </c>
      <c r="B4676" t="s">
        <v>8952</v>
      </c>
      <c r="C4676" s="5">
        <v>42783</v>
      </c>
      <c r="D4676" s="6">
        <v>2017</v>
      </c>
      <c r="E4676" s="5" t="s">
        <v>344</v>
      </c>
      <c r="F4676" s="7">
        <v>17</v>
      </c>
      <c r="G4676" t="s">
        <v>24</v>
      </c>
      <c r="H4676" t="s">
        <v>25</v>
      </c>
      <c r="I4676" t="s">
        <v>1322</v>
      </c>
      <c r="J4676" t="s">
        <v>75</v>
      </c>
      <c r="K4676" t="s">
        <v>76</v>
      </c>
      <c r="L4676">
        <v>45373</v>
      </c>
      <c r="M4676" t="s">
        <v>6424</v>
      </c>
      <c r="N4676" t="s">
        <v>30</v>
      </c>
      <c r="O4676" t="s">
        <v>48</v>
      </c>
      <c r="P4676" t="s">
        <v>6425</v>
      </c>
      <c r="Q4676" s="8">
        <v>456000</v>
      </c>
      <c r="R4676">
        <v>5</v>
      </c>
      <c r="S4676" s="8">
        <f>Table3[[#This Row],[Harga]]*Table3[[#This Row],[Quantity]]</f>
        <v>2280000</v>
      </c>
      <c r="T4676">
        <v>0.4</v>
      </c>
      <c r="U4676" s="8">
        <f>Table3[[#This Row],[Discount]]*Table3[[#This Row],[Revenue]]</f>
        <v>912000</v>
      </c>
      <c r="V4676" s="8">
        <f>Table3[[#This Row],[Revenue]]-Table3[[#This Row],[Total Discount]]</f>
        <v>1368000</v>
      </c>
    </row>
    <row r="4677" spans="1:22" x14ac:dyDescent="0.35">
      <c r="A4677">
        <v>4673</v>
      </c>
      <c r="B4677" t="s">
        <v>8953</v>
      </c>
      <c r="C4677" s="5">
        <v>42726</v>
      </c>
      <c r="D4677" s="6">
        <v>2016</v>
      </c>
      <c r="E4677" s="5" t="s">
        <v>66</v>
      </c>
      <c r="F4677" s="7">
        <v>22</v>
      </c>
      <c r="G4677" t="s">
        <v>51</v>
      </c>
      <c r="H4677" t="s">
        <v>139</v>
      </c>
      <c r="I4677" t="s">
        <v>231</v>
      </c>
      <c r="J4677" t="s">
        <v>27</v>
      </c>
      <c r="K4677" t="s">
        <v>500</v>
      </c>
      <c r="L4677">
        <v>92553</v>
      </c>
      <c r="M4677" t="s">
        <v>7413</v>
      </c>
      <c r="N4677" t="s">
        <v>30</v>
      </c>
      <c r="O4677" t="s">
        <v>55</v>
      </c>
      <c r="P4677" t="s">
        <v>7414</v>
      </c>
      <c r="Q4677" s="8">
        <v>85000</v>
      </c>
      <c r="R4677">
        <v>8</v>
      </c>
      <c r="S4677" s="8">
        <f>Table3[[#This Row],[Harga]]*Table3[[#This Row],[Quantity]]</f>
        <v>680000</v>
      </c>
      <c r="T4677">
        <v>0</v>
      </c>
      <c r="U4677" s="8">
        <f>Table3[[#This Row],[Discount]]*Table3[[#This Row],[Revenue]]</f>
        <v>0</v>
      </c>
      <c r="V4677" s="8">
        <f>Table3[[#This Row],[Revenue]]-Table3[[#This Row],[Total Discount]]</f>
        <v>680000</v>
      </c>
    </row>
    <row r="4678" spans="1:22" x14ac:dyDescent="0.35">
      <c r="A4678">
        <v>4674</v>
      </c>
      <c r="B4678" t="s">
        <v>8954</v>
      </c>
      <c r="C4678" s="5">
        <v>42636</v>
      </c>
      <c r="D4678" s="6">
        <v>2016</v>
      </c>
      <c r="E4678" s="5" t="s">
        <v>111</v>
      </c>
      <c r="F4678" s="7">
        <v>23</v>
      </c>
      <c r="G4678" t="s">
        <v>51</v>
      </c>
      <c r="H4678" t="s">
        <v>25</v>
      </c>
      <c r="I4678" t="s">
        <v>1538</v>
      </c>
      <c r="J4678" t="s">
        <v>37</v>
      </c>
      <c r="K4678" t="s">
        <v>236</v>
      </c>
      <c r="L4678">
        <v>98115</v>
      </c>
      <c r="M4678" t="s">
        <v>2168</v>
      </c>
      <c r="N4678" t="s">
        <v>40</v>
      </c>
      <c r="O4678" t="s">
        <v>71</v>
      </c>
      <c r="P4678" t="s">
        <v>2169</v>
      </c>
      <c r="Q4678" s="8">
        <v>14000</v>
      </c>
      <c r="R4678">
        <v>4</v>
      </c>
      <c r="S4678" s="8">
        <f>Table3[[#This Row],[Harga]]*Table3[[#This Row],[Quantity]]</f>
        <v>56000</v>
      </c>
      <c r="T4678">
        <v>0.2</v>
      </c>
      <c r="U4678" s="8">
        <f>Table3[[#This Row],[Discount]]*Table3[[#This Row],[Revenue]]</f>
        <v>11200</v>
      </c>
      <c r="V4678" s="8">
        <f>Table3[[#This Row],[Revenue]]-Table3[[#This Row],[Total Discount]]</f>
        <v>44800</v>
      </c>
    </row>
    <row r="4679" spans="1:22" x14ac:dyDescent="0.35">
      <c r="A4679">
        <v>4675</v>
      </c>
      <c r="B4679" t="s">
        <v>8955</v>
      </c>
      <c r="C4679" s="5">
        <v>43002</v>
      </c>
      <c r="D4679" s="6">
        <v>2017</v>
      </c>
      <c r="E4679" s="5" t="s">
        <v>111</v>
      </c>
      <c r="F4679" s="7">
        <v>24</v>
      </c>
      <c r="G4679" t="s">
        <v>51</v>
      </c>
      <c r="H4679" t="s">
        <v>131</v>
      </c>
      <c r="I4679" t="s">
        <v>959</v>
      </c>
      <c r="J4679" t="s">
        <v>27</v>
      </c>
      <c r="K4679" t="s">
        <v>53</v>
      </c>
      <c r="L4679">
        <v>60623</v>
      </c>
      <c r="M4679" t="s">
        <v>7852</v>
      </c>
      <c r="N4679" t="s">
        <v>30</v>
      </c>
      <c r="O4679" t="s">
        <v>108</v>
      </c>
      <c r="P4679" t="s">
        <v>7853</v>
      </c>
      <c r="Q4679" s="8">
        <v>893000</v>
      </c>
      <c r="R4679">
        <v>2</v>
      </c>
      <c r="S4679" s="8">
        <f>Table3[[#This Row],[Harga]]*Table3[[#This Row],[Quantity]]</f>
        <v>1786000</v>
      </c>
      <c r="T4679">
        <v>0.3</v>
      </c>
      <c r="U4679" s="8">
        <f>Table3[[#This Row],[Discount]]*Table3[[#This Row],[Revenue]]</f>
        <v>535800</v>
      </c>
      <c r="V4679" s="8">
        <f>Table3[[#This Row],[Revenue]]-Table3[[#This Row],[Total Discount]]</f>
        <v>1250200</v>
      </c>
    </row>
    <row r="4680" spans="1:22" x14ac:dyDescent="0.35">
      <c r="A4680">
        <v>4676</v>
      </c>
      <c r="B4680" t="s">
        <v>8956</v>
      </c>
      <c r="C4680" s="5">
        <v>42339</v>
      </c>
      <c r="D4680" s="6">
        <v>2015</v>
      </c>
      <c r="E4680" s="5" t="s">
        <v>66</v>
      </c>
      <c r="F4680" s="7">
        <v>1</v>
      </c>
      <c r="G4680" t="s">
        <v>24</v>
      </c>
      <c r="H4680" t="s">
        <v>25</v>
      </c>
      <c r="I4680" t="s">
        <v>126</v>
      </c>
      <c r="J4680" t="s">
        <v>75</v>
      </c>
      <c r="K4680" t="s">
        <v>151</v>
      </c>
      <c r="L4680">
        <v>49201</v>
      </c>
      <c r="M4680" t="s">
        <v>6748</v>
      </c>
      <c r="N4680" t="s">
        <v>40</v>
      </c>
      <c r="O4680" t="s">
        <v>63</v>
      </c>
      <c r="P4680" t="s">
        <v>6749</v>
      </c>
      <c r="Q4680" s="8">
        <v>21000</v>
      </c>
      <c r="R4680">
        <v>3</v>
      </c>
      <c r="S4680" s="8">
        <f>Table3[[#This Row],[Harga]]*Table3[[#This Row],[Quantity]]</f>
        <v>63000</v>
      </c>
      <c r="T4680">
        <v>0</v>
      </c>
      <c r="U4680" s="8">
        <f>Table3[[#This Row],[Discount]]*Table3[[#This Row],[Revenue]]</f>
        <v>0</v>
      </c>
      <c r="V4680" s="8">
        <f>Table3[[#This Row],[Revenue]]-Table3[[#This Row],[Total Discount]]</f>
        <v>63000</v>
      </c>
    </row>
    <row r="4681" spans="1:22" x14ac:dyDescent="0.35">
      <c r="A4681">
        <v>4677</v>
      </c>
      <c r="B4681" t="s">
        <v>8957</v>
      </c>
      <c r="C4681" s="5">
        <v>42394</v>
      </c>
      <c r="D4681" s="6">
        <v>2016</v>
      </c>
      <c r="E4681" s="5" t="s">
        <v>115</v>
      </c>
      <c r="F4681" s="7">
        <v>25</v>
      </c>
      <c r="G4681" t="s">
        <v>35</v>
      </c>
      <c r="H4681" t="s">
        <v>25</v>
      </c>
      <c r="I4681" t="s">
        <v>353</v>
      </c>
      <c r="J4681" t="s">
        <v>37</v>
      </c>
      <c r="K4681" t="s">
        <v>166</v>
      </c>
      <c r="L4681">
        <v>10024</v>
      </c>
      <c r="M4681" t="s">
        <v>2775</v>
      </c>
      <c r="N4681" t="s">
        <v>40</v>
      </c>
      <c r="O4681" t="s">
        <v>71</v>
      </c>
      <c r="P4681" t="s">
        <v>2776</v>
      </c>
      <c r="Q4681" s="8">
        <v>10000</v>
      </c>
      <c r="R4681">
        <v>5</v>
      </c>
      <c r="S4681" s="8">
        <f>Table3[[#This Row],[Harga]]*Table3[[#This Row],[Quantity]]</f>
        <v>50000</v>
      </c>
      <c r="T4681">
        <v>0.2</v>
      </c>
      <c r="U4681" s="8">
        <f>Table3[[#This Row],[Discount]]*Table3[[#This Row],[Revenue]]</f>
        <v>10000</v>
      </c>
      <c r="V4681" s="8">
        <f>Table3[[#This Row],[Revenue]]-Table3[[#This Row],[Total Discount]]</f>
        <v>40000</v>
      </c>
    </row>
    <row r="4682" spans="1:22" x14ac:dyDescent="0.35">
      <c r="A4682">
        <v>4678</v>
      </c>
      <c r="B4682" t="s">
        <v>8958</v>
      </c>
      <c r="C4682" s="5">
        <v>42815</v>
      </c>
      <c r="D4682" s="6">
        <v>2017</v>
      </c>
      <c r="E4682" s="5" t="s">
        <v>159</v>
      </c>
      <c r="F4682" s="7">
        <v>21</v>
      </c>
      <c r="G4682" t="s">
        <v>24</v>
      </c>
      <c r="H4682" t="s">
        <v>25</v>
      </c>
      <c r="I4682" t="s">
        <v>192</v>
      </c>
      <c r="J4682" t="s">
        <v>75</v>
      </c>
      <c r="K4682" t="s">
        <v>420</v>
      </c>
      <c r="L4682">
        <v>98105</v>
      </c>
      <c r="M4682" t="s">
        <v>175</v>
      </c>
      <c r="N4682" t="s">
        <v>40</v>
      </c>
      <c r="O4682" t="s">
        <v>71</v>
      </c>
      <c r="P4682" t="s">
        <v>176</v>
      </c>
      <c r="Q4682" s="8">
        <v>39000</v>
      </c>
      <c r="R4682">
        <v>6</v>
      </c>
      <c r="S4682" s="8">
        <f>Table3[[#This Row],[Harga]]*Table3[[#This Row],[Quantity]]</f>
        <v>234000</v>
      </c>
      <c r="T4682">
        <v>0.2</v>
      </c>
      <c r="U4682" s="8">
        <f>Table3[[#This Row],[Discount]]*Table3[[#This Row],[Revenue]]</f>
        <v>46800</v>
      </c>
      <c r="V4682" s="8">
        <f>Table3[[#This Row],[Revenue]]-Table3[[#This Row],[Total Discount]]</f>
        <v>187200</v>
      </c>
    </row>
    <row r="4683" spans="1:22" x14ac:dyDescent="0.35">
      <c r="A4683">
        <v>4679</v>
      </c>
      <c r="B4683" t="s">
        <v>8959</v>
      </c>
      <c r="C4683" s="5">
        <v>41873</v>
      </c>
      <c r="D4683" s="6">
        <v>2014</v>
      </c>
      <c r="E4683" s="5" t="s">
        <v>93</v>
      </c>
      <c r="F4683" s="7">
        <v>22</v>
      </c>
      <c r="G4683" t="s">
        <v>67</v>
      </c>
      <c r="H4683" t="s">
        <v>25</v>
      </c>
      <c r="I4683" t="s">
        <v>1095</v>
      </c>
      <c r="J4683" t="s">
        <v>27</v>
      </c>
      <c r="K4683" t="s">
        <v>283</v>
      </c>
      <c r="L4683">
        <v>63301</v>
      </c>
      <c r="M4683" t="s">
        <v>8960</v>
      </c>
      <c r="N4683" t="s">
        <v>40</v>
      </c>
      <c r="O4683" t="s">
        <v>63</v>
      </c>
      <c r="P4683" t="s">
        <v>8961</v>
      </c>
      <c r="Q4683" s="8">
        <v>12000</v>
      </c>
      <c r="R4683">
        <v>2</v>
      </c>
      <c r="S4683" s="8">
        <f>Table3[[#This Row],[Harga]]*Table3[[#This Row],[Quantity]]</f>
        <v>24000</v>
      </c>
      <c r="T4683">
        <v>0</v>
      </c>
      <c r="U4683" s="8">
        <f>Table3[[#This Row],[Discount]]*Table3[[#This Row],[Revenue]]</f>
        <v>0</v>
      </c>
      <c r="V4683" s="8">
        <f>Table3[[#This Row],[Revenue]]-Table3[[#This Row],[Total Discount]]</f>
        <v>24000</v>
      </c>
    </row>
    <row r="4684" spans="1:22" x14ac:dyDescent="0.35">
      <c r="A4684">
        <v>4680</v>
      </c>
      <c r="B4684" t="s">
        <v>8962</v>
      </c>
      <c r="C4684" s="5">
        <v>41798</v>
      </c>
      <c r="D4684" s="6">
        <v>2014</v>
      </c>
      <c r="E4684" s="5" t="s">
        <v>34</v>
      </c>
      <c r="F4684" s="7">
        <v>8</v>
      </c>
      <c r="G4684" t="s">
        <v>67</v>
      </c>
      <c r="H4684" t="s">
        <v>25</v>
      </c>
      <c r="I4684" t="s">
        <v>2628</v>
      </c>
      <c r="J4684" t="s">
        <v>27</v>
      </c>
      <c r="K4684" t="s">
        <v>651</v>
      </c>
      <c r="L4684">
        <v>11561</v>
      </c>
      <c r="M4684" t="s">
        <v>5365</v>
      </c>
      <c r="N4684" t="s">
        <v>40</v>
      </c>
      <c r="O4684" t="s">
        <v>71</v>
      </c>
      <c r="P4684" t="s">
        <v>5366</v>
      </c>
      <c r="Q4684" s="8">
        <v>129000</v>
      </c>
      <c r="R4684">
        <v>2</v>
      </c>
      <c r="S4684" s="8">
        <f>Table3[[#This Row],[Harga]]*Table3[[#This Row],[Quantity]]</f>
        <v>258000</v>
      </c>
      <c r="T4684">
        <v>0.2</v>
      </c>
      <c r="U4684" s="8">
        <f>Table3[[#This Row],[Discount]]*Table3[[#This Row],[Revenue]]</f>
        <v>51600</v>
      </c>
      <c r="V4684" s="8">
        <f>Table3[[#This Row],[Revenue]]-Table3[[#This Row],[Total Discount]]</f>
        <v>206400</v>
      </c>
    </row>
    <row r="4685" spans="1:22" x14ac:dyDescent="0.35">
      <c r="A4685">
        <v>4681</v>
      </c>
      <c r="B4685" t="s">
        <v>8963</v>
      </c>
      <c r="C4685" s="5">
        <v>42467</v>
      </c>
      <c r="D4685" s="6">
        <v>2016</v>
      </c>
      <c r="E4685" s="5" t="s">
        <v>58</v>
      </c>
      <c r="F4685" s="7">
        <v>7</v>
      </c>
      <c r="G4685" t="s">
        <v>24</v>
      </c>
      <c r="H4685" t="s">
        <v>25</v>
      </c>
      <c r="I4685" t="s">
        <v>155</v>
      </c>
      <c r="J4685" t="s">
        <v>37</v>
      </c>
      <c r="K4685" t="s">
        <v>329</v>
      </c>
      <c r="L4685">
        <v>8701</v>
      </c>
      <c r="M4685" t="s">
        <v>5377</v>
      </c>
      <c r="N4685" t="s">
        <v>40</v>
      </c>
      <c r="O4685" t="s">
        <v>63</v>
      </c>
      <c r="P4685" t="s">
        <v>5378</v>
      </c>
      <c r="Q4685" s="8">
        <v>38000</v>
      </c>
      <c r="R4685">
        <v>2</v>
      </c>
      <c r="S4685" s="8">
        <f>Table3[[#This Row],[Harga]]*Table3[[#This Row],[Quantity]]</f>
        <v>76000</v>
      </c>
      <c r="T4685">
        <v>0</v>
      </c>
      <c r="U4685" s="8">
        <f>Table3[[#This Row],[Discount]]*Table3[[#This Row],[Revenue]]</f>
        <v>0</v>
      </c>
      <c r="V4685" s="8">
        <f>Table3[[#This Row],[Revenue]]-Table3[[#This Row],[Total Discount]]</f>
        <v>76000</v>
      </c>
    </row>
    <row r="4686" spans="1:22" x14ac:dyDescent="0.35">
      <c r="A4686">
        <v>4682</v>
      </c>
      <c r="B4686" t="s">
        <v>8964</v>
      </c>
      <c r="C4686" s="5">
        <v>43046</v>
      </c>
      <c r="D4686" s="6">
        <v>2017</v>
      </c>
      <c r="E4686" s="5" t="s">
        <v>23</v>
      </c>
      <c r="F4686" s="7">
        <v>7</v>
      </c>
      <c r="G4686" t="s">
        <v>35</v>
      </c>
      <c r="H4686" t="s">
        <v>25</v>
      </c>
      <c r="I4686" t="s">
        <v>2433</v>
      </c>
      <c r="J4686" t="s">
        <v>37</v>
      </c>
      <c r="K4686" t="s">
        <v>218</v>
      </c>
      <c r="L4686">
        <v>20735</v>
      </c>
      <c r="M4686" t="s">
        <v>4238</v>
      </c>
      <c r="N4686" t="s">
        <v>30</v>
      </c>
      <c r="O4686" t="s">
        <v>108</v>
      </c>
      <c r="P4686" t="s">
        <v>4239</v>
      </c>
      <c r="Q4686" s="8">
        <v>91000</v>
      </c>
      <c r="R4686">
        <v>3</v>
      </c>
      <c r="S4686" s="8">
        <f>Table3[[#This Row],[Harga]]*Table3[[#This Row],[Quantity]]</f>
        <v>273000</v>
      </c>
      <c r="T4686">
        <v>0</v>
      </c>
      <c r="U4686" s="8">
        <f>Table3[[#This Row],[Discount]]*Table3[[#This Row],[Revenue]]</f>
        <v>0</v>
      </c>
      <c r="V4686" s="8">
        <f>Table3[[#This Row],[Revenue]]-Table3[[#This Row],[Total Discount]]</f>
        <v>273000</v>
      </c>
    </row>
    <row r="4687" spans="1:22" x14ac:dyDescent="0.35">
      <c r="A4687">
        <v>4683</v>
      </c>
      <c r="B4687" t="s">
        <v>8965</v>
      </c>
      <c r="C4687" s="5">
        <v>42153</v>
      </c>
      <c r="D4687" s="6">
        <v>2015</v>
      </c>
      <c r="E4687" s="5" t="s">
        <v>87</v>
      </c>
      <c r="F4687" s="7">
        <v>29</v>
      </c>
      <c r="G4687" t="s">
        <v>35</v>
      </c>
      <c r="H4687" t="s">
        <v>25</v>
      </c>
      <c r="I4687" t="s">
        <v>7208</v>
      </c>
      <c r="J4687" t="s">
        <v>37</v>
      </c>
      <c r="K4687" t="s">
        <v>151</v>
      </c>
      <c r="L4687">
        <v>43229</v>
      </c>
      <c r="M4687" t="s">
        <v>8424</v>
      </c>
      <c r="N4687" t="s">
        <v>30</v>
      </c>
      <c r="O4687" t="s">
        <v>55</v>
      </c>
      <c r="P4687" t="s">
        <v>8425</v>
      </c>
      <c r="Q4687" s="8">
        <v>13000</v>
      </c>
      <c r="R4687">
        <v>4</v>
      </c>
      <c r="S4687" s="8">
        <f>Table3[[#This Row],[Harga]]*Table3[[#This Row],[Quantity]]</f>
        <v>52000</v>
      </c>
      <c r="T4687">
        <v>0.2</v>
      </c>
      <c r="U4687" s="8">
        <f>Table3[[#This Row],[Discount]]*Table3[[#This Row],[Revenue]]</f>
        <v>10400</v>
      </c>
      <c r="V4687" s="8">
        <f>Table3[[#This Row],[Revenue]]-Table3[[#This Row],[Total Discount]]</f>
        <v>41600</v>
      </c>
    </row>
    <row r="4688" spans="1:22" x14ac:dyDescent="0.35">
      <c r="A4688">
        <v>4684</v>
      </c>
      <c r="B4688" t="s">
        <v>8966</v>
      </c>
      <c r="C4688" s="5">
        <v>42862</v>
      </c>
      <c r="D4688" s="6">
        <v>2017</v>
      </c>
      <c r="E4688" s="5" t="s">
        <v>87</v>
      </c>
      <c r="F4688" s="7">
        <v>7</v>
      </c>
      <c r="G4688" t="s">
        <v>35</v>
      </c>
      <c r="H4688" t="s">
        <v>25</v>
      </c>
      <c r="I4688" t="s">
        <v>1103</v>
      </c>
      <c r="J4688" t="s">
        <v>27</v>
      </c>
      <c r="K4688" t="s">
        <v>651</v>
      </c>
      <c r="L4688">
        <v>91104</v>
      </c>
      <c r="M4688" t="s">
        <v>2196</v>
      </c>
      <c r="N4688" t="s">
        <v>135</v>
      </c>
      <c r="O4688" t="s">
        <v>136</v>
      </c>
      <c r="P4688" t="s">
        <v>2197</v>
      </c>
      <c r="Q4688" s="8">
        <v>420000</v>
      </c>
      <c r="R4688">
        <v>7</v>
      </c>
      <c r="S4688" s="8">
        <f>Table3[[#This Row],[Harga]]*Table3[[#This Row],[Quantity]]</f>
        <v>2940000</v>
      </c>
      <c r="T4688">
        <v>0.2</v>
      </c>
      <c r="U4688" s="8">
        <f>Table3[[#This Row],[Discount]]*Table3[[#This Row],[Revenue]]</f>
        <v>588000</v>
      </c>
      <c r="V4688" s="8">
        <f>Table3[[#This Row],[Revenue]]-Table3[[#This Row],[Total Discount]]</f>
        <v>2352000</v>
      </c>
    </row>
    <row r="4689" spans="1:22" x14ac:dyDescent="0.35">
      <c r="A4689">
        <v>4685</v>
      </c>
      <c r="B4689" t="s">
        <v>8967</v>
      </c>
      <c r="C4689" s="5">
        <v>42526</v>
      </c>
      <c r="D4689" s="6">
        <v>2016</v>
      </c>
      <c r="E4689" s="5" t="s">
        <v>34</v>
      </c>
      <c r="F4689" s="7">
        <v>5</v>
      </c>
      <c r="G4689" t="s">
        <v>24</v>
      </c>
      <c r="H4689" t="s">
        <v>139</v>
      </c>
      <c r="I4689" t="s">
        <v>217</v>
      </c>
      <c r="J4689" t="s">
        <v>37</v>
      </c>
      <c r="K4689" t="s">
        <v>38</v>
      </c>
      <c r="L4689">
        <v>98105</v>
      </c>
      <c r="M4689" t="s">
        <v>5555</v>
      </c>
      <c r="N4689" t="s">
        <v>40</v>
      </c>
      <c r="O4689" t="s">
        <v>790</v>
      </c>
      <c r="P4689" t="s">
        <v>5556</v>
      </c>
      <c r="Q4689" s="8">
        <v>41000</v>
      </c>
      <c r="R4689">
        <v>6</v>
      </c>
      <c r="S4689" s="8">
        <f>Table3[[#This Row],[Harga]]*Table3[[#This Row],[Quantity]]</f>
        <v>246000</v>
      </c>
      <c r="T4689">
        <v>0</v>
      </c>
      <c r="U4689" s="8">
        <f>Table3[[#This Row],[Discount]]*Table3[[#This Row],[Revenue]]</f>
        <v>0</v>
      </c>
      <c r="V4689" s="8">
        <f>Table3[[#This Row],[Revenue]]-Table3[[#This Row],[Total Discount]]</f>
        <v>246000</v>
      </c>
    </row>
    <row r="4690" spans="1:22" x14ac:dyDescent="0.35">
      <c r="A4690">
        <v>4686</v>
      </c>
      <c r="B4690" t="s">
        <v>8968</v>
      </c>
      <c r="C4690" s="5">
        <v>42352</v>
      </c>
      <c r="D4690" s="6">
        <v>2015</v>
      </c>
      <c r="E4690" s="5" t="s">
        <v>66</v>
      </c>
      <c r="F4690" s="7">
        <v>14</v>
      </c>
      <c r="G4690" t="s">
        <v>51</v>
      </c>
      <c r="H4690" t="s">
        <v>25</v>
      </c>
      <c r="I4690" t="s">
        <v>1069</v>
      </c>
      <c r="J4690" t="s">
        <v>27</v>
      </c>
      <c r="K4690" t="s">
        <v>329</v>
      </c>
      <c r="L4690">
        <v>90045</v>
      </c>
      <c r="M4690" t="s">
        <v>2800</v>
      </c>
      <c r="N4690" t="s">
        <v>135</v>
      </c>
      <c r="O4690" t="s">
        <v>162</v>
      </c>
      <c r="P4690" t="s">
        <v>2801</v>
      </c>
      <c r="Q4690" s="8">
        <v>100000</v>
      </c>
      <c r="R4690">
        <v>2</v>
      </c>
      <c r="S4690" s="8">
        <f>Table3[[#This Row],[Harga]]*Table3[[#This Row],[Quantity]]</f>
        <v>200000</v>
      </c>
      <c r="T4690">
        <v>0</v>
      </c>
      <c r="U4690" s="8">
        <f>Table3[[#This Row],[Discount]]*Table3[[#This Row],[Revenue]]</f>
        <v>0</v>
      </c>
      <c r="V4690" s="8">
        <f>Table3[[#This Row],[Revenue]]-Table3[[#This Row],[Total Discount]]</f>
        <v>200000</v>
      </c>
    </row>
    <row r="4691" spans="1:22" x14ac:dyDescent="0.35">
      <c r="A4691">
        <v>4687</v>
      </c>
      <c r="B4691" t="s">
        <v>8969</v>
      </c>
      <c r="C4691" s="5">
        <v>43094</v>
      </c>
      <c r="D4691" s="6">
        <v>2017</v>
      </c>
      <c r="E4691" s="5" t="s">
        <v>66</v>
      </c>
      <c r="F4691" s="7">
        <v>25</v>
      </c>
      <c r="G4691" t="s">
        <v>67</v>
      </c>
      <c r="H4691" t="s">
        <v>25</v>
      </c>
      <c r="I4691" t="s">
        <v>165</v>
      </c>
      <c r="J4691" t="s">
        <v>27</v>
      </c>
      <c r="K4691" t="s">
        <v>227</v>
      </c>
      <c r="L4691">
        <v>7017</v>
      </c>
      <c r="M4691" t="s">
        <v>5490</v>
      </c>
      <c r="N4691" t="s">
        <v>135</v>
      </c>
      <c r="O4691" t="s">
        <v>162</v>
      </c>
      <c r="P4691" t="s">
        <v>5491</v>
      </c>
      <c r="Q4691" s="8">
        <v>51000</v>
      </c>
      <c r="R4691">
        <v>3</v>
      </c>
      <c r="S4691" s="8">
        <f>Table3[[#This Row],[Harga]]*Table3[[#This Row],[Quantity]]</f>
        <v>153000</v>
      </c>
      <c r="T4691">
        <v>0</v>
      </c>
      <c r="U4691" s="8">
        <f>Table3[[#This Row],[Discount]]*Table3[[#This Row],[Revenue]]</f>
        <v>0</v>
      </c>
      <c r="V4691" s="8">
        <f>Table3[[#This Row],[Revenue]]-Table3[[#This Row],[Total Discount]]</f>
        <v>153000</v>
      </c>
    </row>
    <row r="4692" spans="1:22" x14ac:dyDescent="0.35">
      <c r="A4692">
        <v>4688</v>
      </c>
      <c r="B4692" t="s">
        <v>8970</v>
      </c>
      <c r="C4692" s="5">
        <v>43086</v>
      </c>
      <c r="D4692" s="6">
        <v>2017</v>
      </c>
      <c r="E4692" s="5" t="s">
        <v>66</v>
      </c>
      <c r="F4692" s="7">
        <v>17</v>
      </c>
      <c r="G4692" t="s">
        <v>51</v>
      </c>
      <c r="H4692" t="s">
        <v>25</v>
      </c>
      <c r="I4692" t="s">
        <v>1538</v>
      </c>
      <c r="J4692" t="s">
        <v>37</v>
      </c>
      <c r="K4692" t="s">
        <v>166</v>
      </c>
      <c r="L4692">
        <v>54703</v>
      </c>
      <c r="M4692" t="s">
        <v>6567</v>
      </c>
      <c r="N4692" t="s">
        <v>40</v>
      </c>
      <c r="O4692" t="s">
        <v>84</v>
      </c>
      <c r="P4692" t="s">
        <v>6568</v>
      </c>
      <c r="Q4692" s="8">
        <v>82000</v>
      </c>
      <c r="R4692">
        <v>2</v>
      </c>
      <c r="S4692" s="8">
        <f>Table3[[#This Row],[Harga]]*Table3[[#This Row],[Quantity]]</f>
        <v>164000</v>
      </c>
      <c r="T4692">
        <v>0</v>
      </c>
      <c r="U4692" s="8">
        <f>Table3[[#This Row],[Discount]]*Table3[[#This Row],[Revenue]]</f>
        <v>0</v>
      </c>
      <c r="V4692" s="8">
        <f>Table3[[#This Row],[Revenue]]-Table3[[#This Row],[Total Discount]]</f>
        <v>164000</v>
      </c>
    </row>
    <row r="4693" spans="1:22" x14ac:dyDescent="0.35">
      <c r="A4693">
        <v>4689</v>
      </c>
      <c r="B4693" t="s">
        <v>8971</v>
      </c>
      <c r="C4693" s="5">
        <v>42500</v>
      </c>
      <c r="D4693" s="6">
        <v>2016</v>
      </c>
      <c r="E4693" s="5" t="s">
        <v>87</v>
      </c>
      <c r="F4693" s="7">
        <v>10</v>
      </c>
      <c r="G4693" t="s">
        <v>24</v>
      </c>
      <c r="H4693" t="s">
        <v>25</v>
      </c>
      <c r="I4693" t="s">
        <v>2157</v>
      </c>
      <c r="J4693" t="s">
        <v>27</v>
      </c>
      <c r="K4693" t="s">
        <v>283</v>
      </c>
      <c r="L4693">
        <v>60610</v>
      </c>
      <c r="M4693" t="s">
        <v>8972</v>
      </c>
      <c r="N4693" t="s">
        <v>40</v>
      </c>
      <c r="O4693" t="s">
        <v>143</v>
      </c>
      <c r="P4693" t="s">
        <v>8973</v>
      </c>
      <c r="Q4693" s="8">
        <v>8000</v>
      </c>
      <c r="R4693">
        <v>2</v>
      </c>
      <c r="S4693" s="8">
        <f>Table3[[#This Row],[Harga]]*Table3[[#This Row],[Quantity]]</f>
        <v>16000</v>
      </c>
      <c r="T4693">
        <v>0.2</v>
      </c>
      <c r="U4693" s="8">
        <f>Table3[[#This Row],[Discount]]*Table3[[#This Row],[Revenue]]</f>
        <v>3200</v>
      </c>
      <c r="V4693" s="8">
        <f>Table3[[#This Row],[Revenue]]-Table3[[#This Row],[Total Discount]]</f>
        <v>12800</v>
      </c>
    </row>
    <row r="4694" spans="1:22" x14ac:dyDescent="0.35">
      <c r="A4694">
        <v>4690</v>
      </c>
      <c r="B4694" t="s">
        <v>8974</v>
      </c>
      <c r="C4694" s="5">
        <v>41996</v>
      </c>
      <c r="D4694" s="6">
        <v>2014</v>
      </c>
      <c r="E4694" s="5" t="s">
        <v>66</v>
      </c>
      <c r="F4694" s="7">
        <v>23</v>
      </c>
      <c r="G4694" t="s">
        <v>35</v>
      </c>
      <c r="H4694" t="s">
        <v>139</v>
      </c>
      <c r="I4694" t="s">
        <v>557</v>
      </c>
      <c r="J4694" t="s">
        <v>27</v>
      </c>
      <c r="K4694" t="s">
        <v>236</v>
      </c>
      <c r="L4694">
        <v>33614</v>
      </c>
      <c r="M4694" t="s">
        <v>3214</v>
      </c>
      <c r="N4694" t="s">
        <v>40</v>
      </c>
      <c r="O4694" t="s">
        <v>63</v>
      </c>
      <c r="P4694" t="s">
        <v>3215</v>
      </c>
      <c r="Q4694" s="8">
        <v>107000</v>
      </c>
      <c r="R4694">
        <v>3</v>
      </c>
      <c r="S4694" s="8">
        <f>Table3[[#This Row],[Harga]]*Table3[[#This Row],[Quantity]]</f>
        <v>321000</v>
      </c>
      <c r="T4694">
        <v>0.2</v>
      </c>
      <c r="U4694" s="8">
        <f>Table3[[#This Row],[Discount]]*Table3[[#This Row],[Revenue]]</f>
        <v>64200</v>
      </c>
      <c r="V4694" s="8">
        <f>Table3[[#This Row],[Revenue]]-Table3[[#This Row],[Total Discount]]</f>
        <v>256800</v>
      </c>
    </row>
    <row r="4695" spans="1:22" x14ac:dyDescent="0.35">
      <c r="A4695">
        <v>4691</v>
      </c>
      <c r="B4695" t="s">
        <v>8975</v>
      </c>
      <c r="C4695" s="5">
        <v>42958</v>
      </c>
      <c r="D4695" s="6">
        <v>2017</v>
      </c>
      <c r="E4695" s="5" t="s">
        <v>93</v>
      </c>
      <c r="F4695" s="7">
        <v>11</v>
      </c>
      <c r="G4695" t="s">
        <v>24</v>
      </c>
      <c r="H4695" t="s">
        <v>25</v>
      </c>
      <c r="I4695" t="s">
        <v>1548</v>
      </c>
      <c r="J4695" t="s">
        <v>75</v>
      </c>
      <c r="K4695" t="s">
        <v>236</v>
      </c>
      <c r="L4695">
        <v>10009</v>
      </c>
      <c r="M4695" t="s">
        <v>1391</v>
      </c>
      <c r="N4695" t="s">
        <v>40</v>
      </c>
      <c r="O4695" t="s">
        <v>63</v>
      </c>
      <c r="P4695" t="s">
        <v>1392</v>
      </c>
      <c r="Q4695" s="8">
        <v>59000</v>
      </c>
      <c r="R4695">
        <v>4</v>
      </c>
      <c r="S4695" s="8">
        <f>Table3[[#This Row],[Harga]]*Table3[[#This Row],[Quantity]]</f>
        <v>236000</v>
      </c>
      <c r="T4695">
        <v>0</v>
      </c>
      <c r="U4695" s="8">
        <f>Table3[[#This Row],[Discount]]*Table3[[#This Row],[Revenue]]</f>
        <v>0</v>
      </c>
      <c r="V4695" s="8">
        <f>Table3[[#This Row],[Revenue]]-Table3[[#This Row],[Total Discount]]</f>
        <v>236000</v>
      </c>
    </row>
    <row r="4696" spans="1:22" x14ac:dyDescent="0.35">
      <c r="A4696">
        <v>4692</v>
      </c>
      <c r="B4696" t="s">
        <v>8976</v>
      </c>
      <c r="C4696" s="5">
        <v>42974</v>
      </c>
      <c r="D4696" s="6">
        <v>2017</v>
      </c>
      <c r="E4696" s="5" t="s">
        <v>93</v>
      </c>
      <c r="F4696" s="7">
        <v>27</v>
      </c>
      <c r="G4696" t="s">
        <v>67</v>
      </c>
      <c r="H4696" t="s">
        <v>25</v>
      </c>
      <c r="I4696" t="s">
        <v>1097</v>
      </c>
      <c r="J4696" t="s">
        <v>27</v>
      </c>
      <c r="K4696" t="s">
        <v>420</v>
      </c>
      <c r="L4696">
        <v>85204</v>
      </c>
      <c r="M4696" t="s">
        <v>3309</v>
      </c>
      <c r="N4696" t="s">
        <v>30</v>
      </c>
      <c r="O4696" t="s">
        <v>55</v>
      </c>
      <c r="P4696" t="s">
        <v>3310</v>
      </c>
      <c r="Q4696" s="8">
        <v>23000</v>
      </c>
      <c r="R4696">
        <v>8</v>
      </c>
      <c r="S4696" s="8">
        <f>Table3[[#This Row],[Harga]]*Table3[[#This Row],[Quantity]]</f>
        <v>184000</v>
      </c>
      <c r="T4696">
        <v>0.2</v>
      </c>
      <c r="U4696" s="8">
        <f>Table3[[#This Row],[Discount]]*Table3[[#This Row],[Revenue]]</f>
        <v>36800</v>
      </c>
      <c r="V4696" s="8">
        <f>Table3[[#This Row],[Revenue]]-Table3[[#This Row],[Total Discount]]</f>
        <v>147200</v>
      </c>
    </row>
    <row r="4697" spans="1:22" x14ac:dyDescent="0.35">
      <c r="A4697">
        <v>4693</v>
      </c>
      <c r="B4697" t="s">
        <v>8977</v>
      </c>
      <c r="C4697" s="5">
        <v>42754</v>
      </c>
      <c r="D4697" s="6">
        <v>2017</v>
      </c>
      <c r="E4697" s="5" t="s">
        <v>115</v>
      </c>
      <c r="F4697" s="7">
        <v>19</v>
      </c>
      <c r="G4697" t="s">
        <v>24</v>
      </c>
      <c r="H4697" t="s">
        <v>139</v>
      </c>
      <c r="I4697" t="s">
        <v>2838</v>
      </c>
      <c r="J4697" t="s">
        <v>27</v>
      </c>
      <c r="K4697" t="s">
        <v>500</v>
      </c>
      <c r="L4697" t="s">
        <v>3421</v>
      </c>
      <c r="M4697" t="s">
        <v>813</v>
      </c>
      <c r="N4697" t="s">
        <v>40</v>
      </c>
      <c r="O4697" t="s">
        <v>63</v>
      </c>
      <c r="P4697" t="s">
        <v>814</v>
      </c>
      <c r="Q4697" s="8">
        <v>140000</v>
      </c>
      <c r="R4697">
        <v>4</v>
      </c>
      <c r="S4697" s="8">
        <f>Table3[[#This Row],[Harga]]*Table3[[#This Row],[Quantity]]</f>
        <v>560000</v>
      </c>
      <c r="T4697">
        <v>0</v>
      </c>
      <c r="U4697" s="8">
        <f>Table3[[#This Row],[Discount]]*Table3[[#This Row],[Revenue]]</f>
        <v>0</v>
      </c>
      <c r="V4697" s="8">
        <f>Table3[[#This Row],[Revenue]]-Table3[[#This Row],[Total Discount]]</f>
        <v>560000</v>
      </c>
    </row>
    <row r="4698" spans="1:22" x14ac:dyDescent="0.35">
      <c r="A4698">
        <v>4694</v>
      </c>
      <c r="B4698" t="s">
        <v>8978</v>
      </c>
      <c r="C4698" s="5">
        <v>42174</v>
      </c>
      <c r="D4698" s="6">
        <v>2015</v>
      </c>
      <c r="E4698" s="5" t="s">
        <v>34</v>
      </c>
      <c r="F4698" s="7">
        <v>19</v>
      </c>
      <c r="G4698" t="s">
        <v>35</v>
      </c>
      <c r="H4698" t="s">
        <v>139</v>
      </c>
      <c r="I4698" t="s">
        <v>2327</v>
      </c>
      <c r="J4698" t="s">
        <v>75</v>
      </c>
      <c r="K4698" t="s">
        <v>274</v>
      </c>
      <c r="L4698">
        <v>77070</v>
      </c>
      <c r="M4698" t="s">
        <v>3415</v>
      </c>
      <c r="N4698" t="s">
        <v>40</v>
      </c>
      <c r="O4698" t="s">
        <v>84</v>
      </c>
      <c r="P4698" t="s">
        <v>3416</v>
      </c>
      <c r="Q4698" s="8">
        <v>229000</v>
      </c>
      <c r="R4698">
        <v>5</v>
      </c>
      <c r="S4698" s="8">
        <f>Table3[[#This Row],[Harga]]*Table3[[#This Row],[Quantity]]</f>
        <v>1145000</v>
      </c>
      <c r="T4698">
        <v>0.2</v>
      </c>
      <c r="U4698" s="8">
        <f>Table3[[#This Row],[Discount]]*Table3[[#This Row],[Revenue]]</f>
        <v>229000</v>
      </c>
      <c r="V4698" s="8">
        <f>Table3[[#This Row],[Revenue]]-Table3[[#This Row],[Total Discount]]</f>
        <v>916000</v>
      </c>
    </row>
    <row r="4699" spans="1:22" x14ac:dyDescent="0.35">
      <c r="A4699">
        <v>4695</v>
      </c>
      <c r="B4699" t="s">
        <v>8979</v>
      </c>
      <c r="C4699" s="5">
        <v>42807</v>
      </c>
      <c r="D4699" s="6">
        <v>2017</v>
      </c>
      <c r="E4699" s="5" t="s">
        <v>159</v>
      </c>
      <c r="F4699" s="7">
        <v>13</v>
      </c>
      <c r="G4699" t="s">
        <v>24</v>
      </c>
      <c r="H4699" t="s">
        <v>131</v>
      </c>
      <c r="I4699" t="s">
        <v>1978</v>
      </c>
      <c r="J4699" t="s">
        <v>37</v>
      </c>
      <c r="K4699" t="s">
        <v>236</v>
      </c>
      <c r="L4699">
        <v>60505</v>
      </c>
      <c r="M4699" t="s">
        <v>2007</v>
      </c>
      <c r="N4699" t="s">
        <v>135</v>
      </c>
      <c r="O4699" t="s">
        <v>136</v>
      </c>
      <c r="P4699" t="s">
        <v>2008</v>
      </c>
      <c r="Q4699" s="8">
        <v>10000</v>
      </c>
      <c r="R4699">
        <v>1</v>
      </c>
      <c r="S4699" s="8">
        <f>Table3[[#This Row],[Harga]]*Table3[[#This Row],[Quantity]]</f>
        <v>10000</v>
      </c>
      <c r="T4699">
        <v>0.2</v>
      </c>
      <c r="U4699" s="8">
        <f>Table3[[#This Row],[Discount]]*Table3[[#This Row],[Revenue]]</f>
        <v>2000</v>
      </c>
      <c r="V4699" s="8">
        <f>Table3[[#This Row],[Revenue]]-Table3[[#This Row],[Total Discount]]</f>
        <v>8000</v>
      </c>
    </row>
    <row r="4700" spans="1:22" x14ac:dyDescent="0.35">
      <c r="A4700">
        <v>4696</v>
      </c>
      <c r="B4700" t="s">
        <v>8980</v>
      </c>
      <c r="C4700" s="5">
        <v>42302</v>
      </c>
      <c r="D4700" s="6">
        <v>2015</v>
      </c>
      <c r="E4700" s="5" t="s">
        <v>44</v>
      </c>
      <c r="F4700" s="7">
        <v>25</v>
      </c>
      <c r="G4700" t="s">
        <v>51</v>
      </c>
      <c r="H4700" t="s">
        <v>25</v>
      </c>
      <c r="I4700" t="s">
        <v>1864</v>
      </c>
      <c r="J4700" t="s">
        <v>37</v>
      </c>
      <c r="K4700" t="s">
        <v>61</v>
      </c>
      <c r="L4700">
        <v>80219</v>
      </c>
      <c r="M4700" t="s">
        <v>4238</v>
      </c>
      <c r="N4700" t="s">
        <v>30</v>
      </c>
      <c r="O4700" t="s">
        <v>108</v>
      </c>
      <c r="P4700" t="s">
        <v>4239</v>
      </c>
      <c r="Q4700" s="8">
        <v>91000</v>
      </c>
      <c r="R4700">
        <v>8</v>
      </c>
      <c r="S4700" s="8">
        <f>Table3[[#This Row],[Harga]]*Table3[[#This Row],[Quantity]]</f>
        <v>728000</v>
      </c>
      <c r="T4700">
        <v>0.2</v>
      </c>
      <c r="U4700" s="8">
        <f>Table3[[#This Row],[Discount]]*Table3[[#This Row],[Revenue]]</f>
        <v>145600</v>
      </c>
      <c r="V4700" s="8">
        <f>Table3[[#This Row],[Revenue]]-Table3[[#This Row],[Total Discount]]</f>
        <v>582400</v>
      </c>
    </row>
    <row r="4701" spans="1:22" x14ac:dyDescent="0.35">
      <c r="A4701">
        <v>4697</v>
      </c>
      <c r="B4701" t="s">
        <v>8981</v>
      </c>
      <c r="C4701" s="5">
        <v>41902</v>
      </c>
      <c r="D4701" s="6">
        <v>2014</v>
      </c>
      <c r="E4701" s="5" t="s">
        <v>111</v>
      </c>
      <c r="F4701" s="7">
        <v>20</v>
      </c>
      <c r="G4701" t="s">
        <v>67</v>
      </c>
      <c r="H4701" t="s">
        <v>25</v>
      </c>
      <c r="I4701" t="s">
        <v>3453</v>
      </c>
      <c r="J4701" t="s">
        <v>27</v>
      </c>
      <c r="K4701" t="s">
        <v>369</v>
      </c>
      <c r="L4701">
        <v>10011</v>
      </c>
      <c r="M4701" t="s">
        <v>4882</v>
      </c>
      <c r="N4701" t="s">
        <v>135</v>
      </c>
      <c r="O4701" t="s">
        <v>136</v>
      </c>
      <c r="P4701" t="s">
        <v>4883</v>
      </c>
      <c r="Q4701" s="8">
        <v>378000</v>
      </c>
      <c r="R4701">
        <v>5</v>
      </c>
      <c r="S4701" s="8">
        <f>Table3[[#This Row],[Harga]]*Table3[[#This Row],[Quantity]]</f>
        <v>1890000</v>
      </c>
      <c r="T4701">
        <v>0</v>
      </c>
      <c r="U4701" s="8">
        <f>Table3[[#This Row],[Discount]]*Table3[[#This Row],[Revenue]]</f>
        <v>0</v>
      </c>
      <c r="V4701" s="8">
        <f>Table3[[#This Row],[Revenue]]-Table3[[#This Row],[Total Discount]]</f>
        <v>1890000</v>
      </c>
    </row>
    <row r="4702" spans="1:22" x14ac:dyDescent="0.35">
      <c r="A4702">
        <v>4698</v>
      </c>
      <c r="B4702" t="s">
        <v>8982</v>
      </c>
      <c r="C4702" s="5">
        <v>42685</v>
      </c>
      <c r="D4702" s="6">
        <v>2016</v>
      </c>
      <c r="E4702" s="5" t="s">
        <v>23</v>
      </c>
      <c r="F4702" s="7">
        <v>11</v>
      </c>
      <c r="G4702" t="s">
        <v>35</v>
      </c>
      <c r="H4702" t="s">
        <v>25</v>
      </c>
      <c r="I4702" t="s">
        <v>8983</v>
      </c>
      <c r="J4702" t="s">
        <v>27</v>
      </c>
      <c r="K4702" t="s">
        <v>188</v>
      </c>
      <c r="L4702">
        <v>60004</v>
      </c>
      <c r="M4702" t="s">
        <v>1098</v>
      </c>
      <c r="N4702" t="s">
        <v>40</v>
      </c>
      <c r="O4702" t="s">
        <v>96</v>
      </c>
      <c r="P4702" t="s">
        <v>1099</v>
      </c>
      <c r="Q4702" s="8">
        <v>9000</v>
      </c>
      <c r="R4702">
        <v>6</v>
      </c>
      <c r="S4702" s="8">
        <f>Table3[[#This Row],[Harga]]*Table3[[#This Row],[Quantity]]</f>
        <v>54000</v>
      </c>
      <c r="T4702">
        <v>0.2</v>
      </c>
      <c r="U4702" s="8">
        <f>Table3[[#This Row],[Discount]]*Table3[[#This Row],[Revenue]]</f>
        <v>10800</v>
      </c>
      <c r="V4702" s="8">
        <f>Table3[[#This Row],[Revenue]]-Table3[[#This Row],[Total Discount]]</f>
        <v>43200</v>
      </c>
    </row>
    <row r="4703" spans="1:22" x14ac:dyDescent="0.35">
      <c r="A4703">
        <v>4699</v>
      </c>
      <c r="B4703" t="s">
        <v>8984</v>
      </c>
      <c r="C4703" s="5">
        <v>42263</v>
      </c>
      <c r="D4703" s="6">
        <v>2015</v>
      </c>
      <c r="E4703" s="5" t="s">
        <v>111</v>
      </c>
      <c r="F4703" s="7">
        <v>16</v>
      </c>
      <c r="G4703" t="s">
        <v>116</v>
      </c>
      <c r="H4703" t="s">
        <v>139</v>
      </c>
      <c r="I4703" t="s">
        <v>1038</v>
      </c>
      <c r="J4703" t="s">
        <v>27</v>
      </c>
      <c r="K4703" t="s">
        <v>500</v>
      </c>
      <c r="L4703">
        <v>23602</v>
      </c>
      <c r="M4703" t="s">
        <v>4291</v>
      </c>
      <c r="N4703" t="s">
        <v>40</v>
      </c>
      <c r="O4703" t="s">
        <v>143</v>
      </c>
      <c r="P4703" t="s">
        <v>405</v>
      </c>
      <c r="Q4703" s="8">
        <v>25000</v>
      </c>
      <c r="R4703">
        <v>4</v>
      </c>
      <c r="S4703" s="8">
        <f>Table3[[#This Row],[Harga]]*Table3[[#This Row],[Quantity]]</f>
        <v>100000</v>
      </c>
      <c r="T4703">
        <v>0</v>
      </c>
      <c r="U4703" s="8">
        <f>Table3[[#This Row],[Discount]]*Table3[[#This Row],[Revenue]]</f>
        <v>0</v>
      </c>
      <c r="V4703" s="8">
        <f>Table3[[#This Row],[Revenue]]-Table3[[#This Row],[Total Discount]]</f>
        <v>100000</v>
      </c>
    </row>
    <row r="4704" spans="1:22" x14ac:dyDescent="0.35">
      <c r="A4704">
        <v>4700</v>
      </c>
      <c r="B4704" t="s">
        <v>8985</v>
      </c>
      <c r="C4704" s="5">
        <v>41814</v>
      </c>
      <c r="D4704" s="6">
        <v>2014</v>
      </c>
      <c r="E4704" s="5" t="s">
        <v>34</v>
      </c>
      <c r="F4704" s="7">
        <v>24</v>
      </c>
      <c r="G4704" t="s">
        <v>35</v>
      </c>
      <c r="H4704" t="s">
        <v>131</v>
      </c>
      <c r="I4704" t="s">
        <v>1077</v>
      </c>
      <c r="J4704" t="s">
        <v>27</v>
      </c>
      <c r="K4704" t="s">
        <v>329</v>
      </c>
      <c r="L4704">
        <v>85705</v>
      </c>
      <c r="M4704" t="s">
        <v>6105</v>
      </c>
      <c r="N4704" t="s">
        <v>30</v>
      </c>
      <c r="O4704" t="s">
        <v>55</v>
      </c>
      <c r="P4704" t="s">
        <v>6106</v>
      </c>
      <c r="Q4704" s="8">
        <v>9000</v>
      </c>
      <c r="R4704">
        <v>2</v>
      </c>
      <c r="S4704" s="8">
        <f>Table3[[#This Row],[Harga]]*Table3[[#This Row],[Quantity]]</f>
        <v>18000</v>
      </c>
      <c r="T4704">
        <v>0.2</v>
      </c>
      <c r="U4704" s="8">
        <f>Table3[[#This Row],[Discount]]*Table3[[#This Row],[Revenue]]</f>
        <v>3600</v>
      </c>
      <c r="V4704" s="8">
        <f>Table3[[#This Row],[Revenue]]-Table3[[#This Row],[Total Discount]]</f>
        <v>14400</v>
      </c>
    </row>
    <row r="4705" spans="1:22" x14ac:dyDescent="0.35">
      <c r="A4705">
        <v>4701</v>
      </c>
      <c r="B4705" t="s">
        <v>8986</v>
      </c>
      <c r="C4705" s="5">
        <v>42594</v>
      </c>
      <c r="D4705" s="6">
        <v>2016</v>
      </c>
      <c r="E4705" s="5" t="s">
        <v>93</v>
      </c>
      <c r="F4705" s="7">
        <v>12</v>
      </c>
      <c r="G4705" t="s">
        <v>67</v>
      </c>
      <c r="H4705" t="s">
        <v>25</v>
      </c>
      <c r="I4705" t="s">
        <v>2098</v>
      </c>
      <c r="J4705" t="s">
        <v>27</v>
      </c>
      <c r="K4705" t="s">
        <v>213</v>
      </c>
      <c r="L4705">
        <v>10024</v>
      </c>
      <c r="M4705" t="s">
        <v>1378</v>
      </c>
      <c r="N4705" t="s">
        <v>30</v>
      </c>
      <c r="O4705" t="s">
        <v>48</v>
      </c>
      <c r="P4705" t="s">
        <v>1379</v>
      </c>
      <c r="Q4705" s="8">
        <v>384000</v>
      </c>
      <c r="R4705">
        <v>2</v>
      </c>
      <c r="S4705" s="8">
        <f>Table3[[#This Row],[Harga]]*Table3[[#This Row],[Quantity]]</f>
        <v>768000</v>
      </c>
      <c r="T4705">
        <v>0.4</v>
      </c>
      <c r="U4705" s="8">
        <f>Table3[[#This Row],[Discount]]*Table3[[#This Row],[Revenue]]</f>
        <v>307200</v>
      </c>
      <c r="V4705" s="8">
        <f>Table3[[#This Row],[Revenue]]-Table3[[#This Row],[Total Discount]]</f>
        <v>460800</v>
      </c>
    </row>
    <row r="4706" spans="1:22" x14ac:dyDescent="0.35">
      <c r="A4706">
        <v>4702</v>
      </c>
      <c r="B4706" t="s">
        <v>8987</v>
      </c>
      <c r="C4706" s="5">
        <v>42838</v>
      </c>
      <c r="D4706" s="6">
        <v>2017</v>
      </c>
      <c r="E4706" s="5" t="s">
        <v>58</v>
      </c>
      <c r="F4706" s="7">
        <v>13</v>
      </c>
      <c r="G4706" t="s">
        <v>51</v>
      </c>
      <c r="H4706" t="s">
        <v>25</v>
      </c>
      <c r="I4706" t="s">
        <v>1538</v>
      </c>
      <c r="J4706" t="s">
        <v>37</v>
      </c>
      <c r="K4706" t="s">
        <v>519</v>
      </c>
      <c r="L4706">
        <v>19134</v>
      </c>
      <c r="M4706" t="s">
        <v>8988</v>
      </c>
      <c r="N4706" t="s">
        <v>40</v>
      </c>
      <c r="O4706" t="s">
        <v>180</v>
      </c>
      <c r="P4706" t="s">
        <v>8989</v>
      </c>
      <c r="Q4706" s="8">
        <v>8000</v>
      </c>
      <c r="R4706">
        <v>5</v>
      </c>
      <c r="S4706" s="8">
        <f>Table3[[#This Row],[Harga]]*Table3[[#This Row],[Quantity]]</f>
        <v>40000</v>
      </c>
      <c r="T4706">
        <v>0.2</v>
      </c>
      <c r="U4706" s="8">
        <f>Table3[[#This Row],[Discount]]*Table3[[#This Row],[Revenue]]</f>
        <v>8000</v>
      </c>
      <c r="V4706" s="8">
        <f>Table3[[#This Row],[Revenue]]-Table3[[#This Row],[Total Discount]]</f>
        <v>32000</v>
      </c>
    </row>
    <row r="4707" spans="1:22" x14ac:dyDescent="0.35">
      <c r="A4707">
        <v>4703</v>
      </c>
      <c r="B4707" t="s">
        <v>8990</v>
      </c>
      <c r="C4707" s="5">
        <v>41712</v>
      </c>
      <c r="D4707" s="6">
        <v>2014</v>
      </c>
      <c r="E4707" s="5" t="s">
        <v>159</v>
      </c>
      <c r="F4707" s="7">
        <v>14</v>
      </c>
      <c r="G4707" t="s">
        <v>51</v>
      </c>
      <c r="H4707" t="s">
        <v>139</v>
      </c>
      <c r="I4707" t="s">
        <v>282</v>
      </c>
      <c r="J4707" t="s">
        <v>75</v>
      </c>
      <c r="K4707" t="s">
        <v>274</v>
      </c>
      <c r="L4707">
        <v>60653</v>
      </c>
      <c r="M4707" t="s">
        <v>3953</v>
      </c>
      <c r="N4707" t="s">
        <v>135</v>
      </c>
      <c r="O4707" t="s">
        <v>567</v>
      </c>
      <c r="P4707" t="s">
        <v>3954</v>
      </c>
      <c r="Q4707" s="8">
        <v>822000</v>
      </c>
      <c r="R4707">
        <v>2</v>
      </c>
      <c r="S4707" s="8">
        <f>Table3[[#This Row],[Harga]]*Table3[[#This Row],[Quantity]]</f>
        <v>1644000</v>
      </c>
      <c r="T4707">
        <v>0.3</v>
      </c>
      <c r="U4707" s="8">
        <f>Table3[[#This Row],[Discount]]*Table3[[#This Row],[Revenue]]</f>
        <v>493200</v>
      </c>
      <c r="V4707" s="8">
        <f>Table3[[#This Row],[Revenue]]-Table3[[#This Row],[Total Discount]]</f>
        <v>1150800</v>
      </c>
    </row>
    <row r="4708" spans="1:22" x14ac:dyDescent="0.35">
      <c r="A4708">
        <v>4704</v>
      </c>
      <c r="B4708" t="s">
        <v>8991</v>
      </c>
      <c r="C4708" s="5">
        <v>43000</v>
      </c>
      <c r="D4708" s="6">
        <v>2017</v>
      </c>
      <c r="E4708" s="5" t="s">
        <v>111</v>
      </c>
      <c r="F4708" s="7">
        <v>22</v>
      </c>
      <c r="G4708" t="s">
        <v>24</v>
      </c>
      <c r="H4708" t="s">
        <v>139</v>
      </c>
      <c r="I4708" t="s">
        <v>483</v>
      </c>
      <c r="J4708" t="s">
        <v>27</v>
      </c>
      <c r="K4708" t="s">
        <v>218</v>
      </c>
      <c r="L4708">
        <v>10035</v>
      </c>
      <c r="M4708" t="s">
        <v>3641</v>
      </c>
      <c r="N4708" t="s">
        <v>135</v>
      </c>
      <c r="O4708" t="s">
        <v>162</v>
      </c>
      <c r="P4708" t="s">
        <v>3642</v>
      </c>
      <c r="Q4708" s="8">
        <v>595000</v>
      </c>
      <c r="R4708">
        <v>9</v>
      </c>
      <c r="S4708" s="8">
        <f>Table3[[#This Row],[Harga]]*Table3[[#This Row],[Quantity]]</f>
        <v>5355000</v>
      </c>
      <c r="T4708">
        <v>0</v>
      </c>
      <c r="U4708" s="8">
        <f>Table3[[#This Row],[Discount]]*Table3[[#This Row],[Revenue]]</f>
        <v>0</v>
      </c>
      <c r="V4708" s="8">
        <f>Table3[[#This Row],[Revenue]]-Table3[[#This Row],[Total Discount]]</f>
        <v>5355000</v>
      </c>
    </row>
    <row r="4709" spans="1:22" x14ac:dyDescent="0.35">
      <c r="A4709">
        <v>4705</v>
      </c>
      <c r="B4709" t="s">
        <v>8992</v>
      </c>
      <c r="C4709" s="5">
        <v>43079</v>
      </c>
      <c r="D4709" s="6">
        <v>2017</v>
      </c>
      <c r="E4709" s="5" t="s">
        <v>66</v>
      </c>
      <c r="F4709" s="7">
        <v>10</v>
      </c>
      <c r="G4709" t="s">
        <v>67</v>
      </c>
      <c r="H4709" t="s">
        <v>59</v>
      </c>
      <c r="I4709" t="s">
        <v>3285</v>
      </c>
      <c r="J4709" t="s">
        <v>27</v>
      </c>
      <c r="K4709" t="s">
        <v>222</v>
      </c>
      <c r="L4709">
        <v>19143</v>
      </c>
      <c r="M4709" t="s">
        <v>1428</v>
      </c>
      <c r="N4709" t="s">
        <v>40</v>
      </c>
      <c r="O4709" t="s">
        <v>71</v>
      </c>
      <c r="P4709" t="s">
        <v>1429</v>
      </c>
      <c r="Q4709" s="8">
        <v>18000</v>
      </c>
      <c r="R4709">
        <v>1</v>
      </c>
      <c r="S4709" s="8">
        <f>Table3[[#This Row],[Harga]]*Table3[[#This Row],[Quantity]]</f>
        <v>18000</v>
      </c>
      <c r="T4709">
        <v>0.7</v>
      </c>
      <c r="U4709" s="8">
        <f>Table3[[#This Row],[Discount]]*Table3[[#This Row],[Revenue]]</f>
        <v>12600</v>
      </c>
      <c r="V4709" s="8">
        <f>Table3[[#This Row],[Revenue]]-Table3[[#This Row],[Total Discount]]</f>
        <v>5400</v>
      </c>
    </row>
    <row r="4710" spans="1:22" x14ac:dyDescent="0.35">
      <c r="A4710">
        <v>4706</v>
      </c>
      <c r="B4710" t="s">
        <v>8993</v>
      </c>
      <c r="C4710" s="5">
        <v>42439</v>
      </c>
      <c r="D4710" s="6">
        <v>2016</v>
      </c>
      <c r="E4710" s="5" t="s">
        <v>159</v>
      </c>
      <c r="F4710" s="7">
        <v>10</v>
      </c>
      <c r="G4710" t="s">
        <v>35</v>
      </c>
      <c r="H4710" t="s">
        <v>25</v>
      </c>
      <c r="I4710" t="s">
        <v>916</v>
      </c>
      <c r="J4710" t="s">
        <v>37</v>
      </c>
      <c r="K4710" t="s">
        <v>188</v>
      </c>
      <c r="L4710">
        <v>85301</v>
      </c>
      <c r="M4710" t="s">
        <v>8994</v>
      </c>
      <c r="N4710" t="s">
        <v>40</v>
      </c>
      <c r="O4710" t="s">
        <v>84</v>
      </c>
      <c r="P4710" t="s">
        <v>8995</v>
      </c>
      <c r="Q4710" s="8">
        <v>105000</v>
      </c>
      <c r="R4710">
        <v>1</v>
      </c>
      <c r="S4710" s="8">
        <f>Table3[[#This Row],[Harga]]*Table3[[#This Row],[Quantity]]</f>
        <v>105000</v>
      </c>
      <c r="T4710">
        <v>0.2</v>
      </c>
      <c r="U4710" s="8">
        <f>Table3[[#This Row],[Discount]]*Table3[[#This Row],[Revenue]]</f>
        <v>21000</v>
      </c>
      <c r="V4710" s="8">
        <f>Table3[[#This Row],[Revenue]]-Table3[[#This Row],[Total Discount]]</f>
        <v>84000</v>
      </c>
    </row>
    <row r="4711" spans="1:22" x14ac:dyDescent="0.35">
      <c r="A4711">
        <v>4707</v>
      </c>
      <c r="B4711" t="s">
        <v>8996</v>
      </c>
      <c r="C4711" s="5">
        <v>42031</v>
      </c>
      <c r="D4711" s="6">
        <v>2015</v>
      </c>
      <c r="E4711" s="5" t="s">
        <v>115</v>
      </c>
      <c r="F4711" s="7">
        <v>27</v>
      </c>
      <c r="G4711" t="s">
        <v>51</v>
      </c>
      <c r="H4711" t="s">
        <v>25</v>
      </c>
      <c r="I4711" t="s">
        <v>1204</v>
      </c>
      <c r="J4711" t="s">
        <v>27</v>
      </c>
      <c r="K4711" t="s">
        <v>545</v>
      </c>
      <c r="L4711">
        <v>90036</v>
      </c>
      <c r="M4711" t="s">
        <v>1056</v>
      </c>
      <c r="N4711" t="s">
        <v>30</v>
      </c>
      <c r="O4711" t="s">
        <v>108</v>
      </c>
      <c r="P4711" t="s">
        <v>1057</v>
      </c>
      <c r="Q4711" s="8">
        <v>1122000</v>
      </c>
      <c r="R4711">
        <v>5</v>
      </c>
      <c r="S4711" s="8">
        <f>Table3[[#This Row],[Harga]]*Table3[[#This Row],[Quantity]]</f>
        <v>5610000</v>
      </c>
      <c r="T4711">
        <v>0.2</v>
      </c>
      <c r="U4711" s="8">
        <f>Table3[[#This Row],[Discount]]*Table3[[#This Row],[Revenue]]</f>
        <v>1122000</v>
      </c>
      <c r="V4711" s="8">
        <f>Table3[[#This Row],[Revenue]]-Table3[[#This Row],[Total Discount]]</f>
        <v>4488000</v>
      </c>
    </row>
    <row r="4712" spans="1:22" x14ac:dyDescent="0.35">
      <c r="A4712">
        <v>4708</v>
      </c>
      <c r="B4712" t="s">
        <v>8997</v>
      </c>
      <c r="C4712" s="5">
        <v>42639</v>
      </c>
      <c r="D4712" s="6">
        <v>2016</v>
      </c>
      <c r="E4712" s="5" t="s">
        <v>111</v>
      </c>
      <c r="F4712" s="7">
        <v>26</v>
      </c>
      <c r="G4712" t="s">
        <v>51</v>
      </c>
      <c r="H4712" t="s">
        <v>25</v>
      </c>
      <c r="I4712" t="s">
        <v>3391</v>
      </c>
      <c r="J4712" t="s">
        <v>37</v>
      </c>
      <c r="K4712" t="s">
        <v>227</v>
      </c>
      <c r="L4712">
        <v>77041</v>
      </c>
      <c r="M4712" t="s">
        <v>4708</v>
      </c>
      <c r="N4712" t="s">
        <v>40</v>
      </c>
      <c r="O4712" t="s">
        <v>71</v>
      </c>
      <c r="P4712" t="s">
        <v>4709</v>
      </c>
      <c r="Q4712" s="8">
        <v>28000</v>
      </c>
      <c r="R4712">
        <v>2</v>
      </c>
      <c r="S4712" s="8">
        <f>Table3[[#This Row],[Harga]]*Table3[[#This Row],[Quantity]]</f>
        <v>56000</v>
      </c>
      <c r="T4712">
        <v>0.8</v>
      </c>
      <c r="U4712" s="8">
        <f>Table3[[#This Row],[Discount]]*Table3[[#This Row],[Revenue]]</f>
        <v>44800</v>
      </c>
      <c r="V4712" s="8">
        <f>Table3[[#This Row],[Revenue]]-Table3[[#This Row],[Total Discount]]</f>
        <v>11200</v>
      </c>
    </row>
    <row r="4713" spans="1:22" x14ac:dyDescent="0.35">
      <c r="A4713">
        <v>4709</v>
      </c>
      <c r="B4713" t="s">
        <v>8998</v>
      </c>
      <c r="C4713" s="5">
        <v>42295</v>
      </c>
      <c r="D4713" s="6">
        <v>2015</v>
      </c>
      <c r="E4713" s="5" t="s">
        <v>44</v>
      </c>
      <c r="F4713" s="7">
        <v>18</v>
      </c>
      <c r="G4713" t="s">
        <v>35</v>
      </c>
      <c r="H4713" t="s">
        <v>25</v>
      </c>
      <c r="I4713" t="s">
        <v>2990</v>
      </c>
      <c r="J4713" t="s">
        <v>27</v>
      </c>
      <c r="K4713" t="s">
        <v>69</v>
      </c>
      <c r="L4713">
        <v>98115</v>
      </c>
      <c r="M4713" t="s">
        <v>7421</v>
      </c>
      <c r="N4713" t="s">
        <v>135</v>
      </c>
      <c r="O4713" t="s">
        <v>136</v>
      </c>
      <c r="P4713" t="s">
        <v>7422</v>
      </c>
      <c r="Q4713" s="8">
        <v>624000</v>
      </c>
      <c r="R4713">
        <v>2</v>
      </c>
      <c r="S4713" s="8">
        <f>Table3[[#This Row],[Harga]]*Table3[[#This Row],[Quantity]]</f>
        <v>1248000</v>
      </c>
      <c r="T4713">
        <v>0.2</v>
      </c>
      <c r="U4713" s="8">
        <f>Table3[[#This Row],[Discount]]*Table3[[#This Row],[Revenue]]</f>
        <v>249600</v>
      </c>
      <c r="V4713" s="8">
        <f>Table3[[#This Row],[Revenue]]-Table3[[#This Row],[Total Discount]]</f>
        <v>998400</v>
      </c>
    </row>
    <row r="4714" spans="1:22" x14ac:dyDescent="0.35">
      <c r="A4714">
        <v>4710</v>
      </c>
      <c r="B4714" t="s">
        <v>8999</v>
      </c>
      <c r="C4714" s="5">
        <v>41939</v>
      </c>
      <c r="D4714" s="6">
        <v>2014</v>
      </c>
      <c r="E4714" s="5" t="s">
        <v>44</v>
      </c>
      <c r="F4714" s="7">
        <v>27</v>
      </c>
      <c r="G4714" t="s">
        <v>51</v>
      </c>
      <c r="H4714" t="s">
        <v>25</v>
      </c>
      <c r="I4714" t="s">
        <v>1326</v>
      </c>
      <c r="J4714" t="s">
        <v>75</v>
      </c>
      <c r="K4714" t="s">
        <v>253</v>
      </c>
      <c r="L4714">
        <v>28314</v>
      </c>
      <c r="M4714" t="s">
        <v>1828</v>
      </c>
      <c r="N4714" t="s">
        <v>40</v>
      </c>
      <c r="O4714" t="s">
        <v>63</v>
      </c>
      <c r="P4714" t="s">
        <v>1829</v>
      </c>
      <c r="Q4714" s="8">
        <v>16000</v>
      </c>
      <c r="R4714">
        <v>2</v>
      </c>
      <c r="S4714" s="8">
        <f>Table3[[#This Row],[Harga]]*Table3[[#This Row],[Quantity]]</f>
        <v>32000</v>
      </c>
      <c r="T4714">
        <v>0.2</v>
      </c>
      <c r="U4714" s="8">
        <f>Table3[[#This Row],[Discount]]*Table3[[#This Row],[Revenue]]</f>
        <v>6400</v>
      </c>
      <c r="V4714" s="8">
        <f>Table3[[#This Row],[Revenue]]-Table3[[#This Row],[Total Discount]]</f>
        <v>25600</v>
      </c>
    </row>
    <row r="4715" spans="1:22" x14ac:dyDescent="0.35">
      <c r="A4715">
        <v>4711</v>
      </c>
      <c r="B4715" t="s">
        <v>9000</v>
      </c>
      <c r="C4715" s="5">
        <v>43010</v>
      </c>
      <c r="D4715" s="6">
        <v>2017</v>
      </c>
      <c r="E4715" s="5" t="s">
        <v>44</v>
      </c>
      <c r="F4715" s="7">
        <v>2</v>
      </c>
      <c r="G4715" t="s">
        <v>24</v>
      </c>
      <c r="H4715" t="s">
        <v>25</v>
      </c>
      <c r="I4715" t="s">
        <v>1337</v>
      </c>
      <c r="J4715" t="s">
        <v>37</v>
      </c>
      <c r="K4715" t="s">
        <v>222</v>
      </c>
      <c r="L4715">
        <v>77041</v>
      </c>
      <c r="M4715" t="s">
        <v>1126</v>
      </c>
      <c r="N4715" t="s">
        <v>40</v>
      </c>
      <c r="O4715" t="s">
        <v>78</v>
      </c>
      <c r="P4715" t="s">
        <v>1127</v>
      </c>
      <c r="Q4715" s="8">
        <v>77000</v>
      </c>
      <c r="R4715">
        <v>2</v>
      </c>
      <c r="S4715" s="8">
        <f>Table3[[#This Row],[Harga]]*Table3[[#This Row],[Quantity]]</f>
        <v>154000</v>
      </c>
      <c r="T4715">
        <v>0.8</v>
      </c>
      <c r="U4715" s="8">
        <f>Table3[[#This Row],[Discount]]*Table3[[#This Row],[Revenue]]</f>
        <v>123200</v>
      </c>
      <c r="V4715" s="8">
        <f>Table3[[#This Row],[Revenue]]-Table3[[#This Row],[Total Discount]]</f>
        <v>30800</v>
      </c>
    </row>
    <row r="4716" spans="1:22" x14ac:dyDescent="0.35">
      <c r="A4716">
        <v>4712</v>
      </c>
      <c r="B4716" t="s">
        <v>9001</v>
      </c>
      <c r="C4716" s="5">
        <v>41843</v>
      </c>
      <c r="D4716" s="6">
        <v>2014</v>
      </c>
      <c r="E4716" s="5" t="s">
        <v>104</v>
      </c>
      <c r="F4716" s="7">
        <v>23</v>
      </c>
      <c r="G4716" t="s">
        <v>51</v>
      </c>
      <c r="H4716" t="s">
        <v>139</v>
      </c>
      <c r="I4716" t="s">
        <v>4848</v>
      </c>
      <c r="J4716" t="s">
        <v>37</v>
      </c>
      <c r="K4716" t="s">
        <v>420</v>
      </c>
      <c r="L4716">
        <v>94122</v>
      </c>
      <c r="M4716" t="s">
        <v>5768</v>
      </c>
      <c r="N4716" t="s">
        <v>135</v>
      </c>
      <c r="O4716" t="s">
        <v>136</v>
      </c>
      <c r="P4716" t="s">
        <v>5769</v>
      </c>
      <c r="Q4716" s="8">
        <v>202000</v>
      </c>
      <c r="R4716">
        <v>6</v>
      </c>
      <c r="S4716" s="8">
        <f>Table3[[#This Row],[Harga]]*Table3[[#This Row],[Quantity]]</f>
        <v>1212000</v>
      </c>
      <c r="T4716">
        <v>0.2</v>
      </c>
      <c r="U4716" s="8">
        <f>Table3[[#This Row],[Discount]]*Table3[[#This Row],[Revenue]]</f>
        <v>242400</v>
      </c>
      <c r="V4716" s="8">
        <f>Table3[[#This Row],[Revenue]]-Table3[[#This Row],[Total Discount]]</f>
        <v>969600</v>
      </c>
    </row>
    <row r="4717" spans="1:22" x14ac:dyDescent="0.35">
      <c r="A4717">
        <v>4713</v>
      </c>
      <c r="B4717" t="s">
        <v>9002</v>
      </c>
      <c r="C4717" s="5">
        <v>41894</v>
      </c>
      <c r="D4717" s="6">
        <v>2014</v>
      </c>
      <c r="E4717" s="5" t="s">
        <v>111</v>
      </c>
      <c r="F4717" s="7">
        <v>12</v>
      </c>
      <c r="G4717" t="s">
        <v>67</v>
      </c>
      <c r="H4717" t="s">
        <v>139</v>
      </c>
      <c r="I4717" t="s">
        <v>3140</v>
      </c>
      <c r="J4717" t="s">
        <v>27</v>
      </c>
      <c r="K4717" t="s">
        <v>500</v>
      </c>
      <c r="L4717">
        <v>10035</v>
      </c>
      <c r="M4717" t="s">
        <v>1056</v>
      </c>
      <c r="N4717" t="s">
        <v>30</v>
      </c>
      <c r="O4717" t="s">
        <v>108</v>
      </c>
      <c r="P4717" t="s">
        <v>1057</v>
      </c>
      <c r="Q4717" s="8">
        <v>1122000</v>
      </c>
      <c r="R4717">
        <v>6</v>
      </c>
      <c r="S4717" s="8">
        <f>Table3[[#This Row],[Harga]]*Table3[[#This Row],[Quantity]]</f>
        <v>6732000</v>
      </c>
      <c r="T4717">
        <v>0.1</v>
      </c>
      <c r="U4717" s="8">
        <f>Table3[[#This Row],[Discount]]*Table3[[#This Row],[Revenue]]</f>
        <v>673200</v>
      </c>
      <c r="V4717" s="8">
        <f>Table3[[#This Row],[Revenue]]-Table3[[#This Row],[Total Discount]]</f>
        <v>6058800</v>
      </c>
    </row>
    <row r="4718" spans="1:22" x14ac:dyDescent="0.35">
      <c r="A4718">
        <v>4714</v>
      </c>
      <c r="B4718" t="s">
        <v>9003</v>
      </c>
      <c r="C4718" s="5">
        <v>42628</v>
      </c>
      <c r="D4718" s="6">
        <v>2016</v>
      </c>
      <c r="E4718" s="5" t="s">
        <v>111</v>
      </c>
      <c r="F4718" s="7">
        <v>15</v>
      </c>
      <c r="G4718" t="s">
        <v>51</v>
      </c>
      <c r="H4718" t="s">
        <v>25</v>
      </c>
      <c r="I4718" t="s">
        <v>5360</v>
      </c>
      <c r="J4718" t="s">
        <v>27</v>
      </c>
      <c r="K4718" t="s">
        <v>329</v>
      </c>
      <c r="L4718">
        <v>98105</v>
      </c>
      <c r="M4718" t="s">
        <v>5540</v>
      </c>
      <c r="N4718" t="s">
        <v>40</v>
      </c>
      <c r="O4718" t="s">
        <v>96</v>
      </c>
      <c r="P4718" t="s">
        <v>5541</v>
      </c>
      <c r="Q4718" s="8">
        <v>12000</v>
      </c>
      <c r="R4718">
        <v>5</v>
      </c>
      <c r="S4718" s="8">
        <f>Table3[[#This Row],[Harga]]*Table3[[#This Row],[Quantity]]</f>
        <v>60000</v>
      </c>
      <c r="T4718">
        <v>0</v>
      </c>
      <c r="U4718" s="8">
        <f>Table3[[#This Row],[Discount]]*Table3[[#This Row],[Revenue]]</f>
        <v>0</v>
      </c>
      <c r="V4718" s="8">
        <f>Table3[[#This Row],[Revenue]]-Table3[[#This Row],[Total Discount]]</f>
        <v>60000</v>
      </c>
    </row>
    <row r="4719" spans="1:22" x14ac:dyDescent="0.35">
      <c r="A4719">
        <v>4715</v>
      </c>
      <c r="B4719" t="s">
        <v>9004</v>
      </c>
      <c r="C4719" s="5">
        <v>41970</v>
      </c>
      <c r="D4719" s="6">
        <v>2014</v>
      </c>
      <c r="E4719" s="5" t="s">
        <v>23</v>
      </c>
      <c r="F4719" s="7">
        <v>27</v>
      </c>
      <c r="G4719" t="s">
        <v>35</v>
      </c>
      <c r="H4719" t="s">
        <v>25</v>
      </c>
      <c r="I4719" t="s">
        <v>4702</v>
      </c>
      <c r="J4719" t="s">
        <v>37</v>
      </c>
      <c r="K4719" t="s">
        <v>651</v>
      </c>
      <c r="L4719">
        <v>14215</v>
      </c>
      <c r="M4719" t="s">
        <v>9005</v>
      </c>
      <c r="N4719" t="s">
        <v>30</v>
      </c>
      <c r="O4719" t="s">
        <v>55</v>
      </c>
      <c r="P4719" t="s">
        <v>9006</v>
      </c>
      <c r="Q4719" s="8">
        <v>200000</v>
      </c>
      <c r="R4719">
        <v>5</v>
      </c>
      <c r="S4719" s="8">
        <f>Table3[[#This Row],[Harga]]*Table3[[#This Row],[Quantity]]</f>
        <v>1000000</v>
      </c>
      <c r="T4719">
        <v>0</v>
      </c>
      <c r="U4719" s="8">
        <f>Table3[[#This Row],[Discount]]*Table3[[#This Row],[Revenue]]</f>
        <v>0</v>
      </c>
      <c r="V4719" s="8">
        <f>Table3[[#This Row],[Revenue]]-Table3[[#This Row],[Total Discount]]</f>
        <v>1000000</v>
      </c>
    </row>
    <row r="4720" spans="1:22" x14ac:dyDescent="0.35">
      <c r="A4720">
        <v>4716</v>
      </c>
      <c r="B4720" t="s">
        <v>9007</v>
      </c>
      <c r="C4720" s="5">
        <v>41770</v>
      </c>
      <c r="D4720" s="6">
        <v>2014</v>
      </c>
      <c r="E4720" s="5" t="s">
        <v>87</v>
      </c>
      <c r="F4720" s="7">
        <v>11</v>
      </c>
      <c r="G4720" t="s">
        <v>35</v>
      </c>
      <c r="H4720" t="s">
        <v>25</v>
      </c>
      <c r="I4720" t="s">
        <v>504</v>
      </c>
      <c r="J4720" t="s">
        <v>37</v>
      </c>
      <c r="K4720" t="s">
        <v>38</v>
      </c>
      <c r="L4720">
        <v>77340</v>
      </c>
      <c r="M4720" t="s">
        <v>838</v>
      </c>
      <c r="N4720" t="s">
        <v>30</v>
      </c>
      <c r="O4720" t="s">
        <v>108</v>
      </c>
      <c r="P4720" t="s">
        <v>839</v>
      </c>
      <c r="Q4720" s="8">
        <v>867000</v>
      </c>
      <c r="R4720">
        <v>8</v>
      </c>
      <c r="S4720" s="8">
        <f>Table3[[#This Row],[Harga]]*Table3[[#This Row],[Quantity]]</f>
        <v>6936000</v>
      </c>
      <c r="T4720">
        <v>0.3</v>
      </c>
      <c r="U4720" s="8">
        <f>Table3[[#This Row],[Discount]]*Table3[[#This Row],[Revenue]]</f>
        <v>2080800</v>
      </c>
      <c r="V4720" s="8">
        <f>Table3[[#This Row],[Revenue]]-Table3[[#This Row],[Total Discount]]</f>
        <v>4855200</v>
      </c>
    </row>
    <row r="4721" spans="1:22" x14ac:dyDescent="0.35">
      <c r="A4721">
        <v>4717</v>
      </c>
      <c r="B4721" t="s">
        <v>9008</v>
      </c>
      <c r="C4721" s="5">
        <v>42244</v>
      </c>
      <c r="D4721" s="6">
        <v>2015</v>
      </c>
      <c r="E4721" s="5" t="s">
        <v>93</v>
      </c>
      <c r="F4721" s="7">
        <v>28</v>
      </c>
      <c r="G4721" t="s">
        <v>24</v>
      </c>
      <c r="H4721" t="s">
        <v>131</v>
      </c>
      <c r="I4721" t="s">
        <v>646</v>
      </c>
      <c r="J4721" t="s">
        <v>37</v>
      </c>
      <c r="K4721" t="s">
        <v>236</v>
      </c>
      <c r="L4721">
        <v>75081</v>
      </c>
      <c r="M4721" t="s">
        <v>2104</v>
      </c>
      <c r="N4721" t="s">
        <v>135</v>
      </c>
      <c r="O4721" t="s">
        <v>136</v>
      </c>
      <c r="P4721" t="s">
        <v>2105</v>
      </c>
      <c r="Q4721" s="8">
        <v>1100000</v>
      </c>
      <c r="R4721">
        <v>5</v>
      </c>
      <c r="S4721" s="8">
        <f>Table3[[#This Row],[Harga]]*Table3[[#This Row],[Quantity]]</f>
        <v>5500000</v>
      </c>
      <c r="T4721">
        <v>0.2</v>
      </c>
      <c r="U4721" s="8">
        <f>Table3[[#This Row],[Discount]]*Table3[[#This Row],[Revenue]]</f>
        <v>1100000</v>
      </c>
      <c r="V4721" s="8">
        <f>Table3[[#This Row],[Revenue]]-Table3[[#This Row],[Total Discount]]</f>
        <v>4400000</v>
      </c>
    </row>
    <row r="4722" spans="1:22" x14ac:dyDescent="0.35">
      <c r="A4722">
        <v>4718</v>
      </c>
      <c r="B4722" t="s">
        <v>9009</v>
      </c>
      <c r="C4722" s="5">
        <v>42174</v>
      </c>
      <c r="D4722" s="6">
        <v>2015</v>
      </c>
      <c r="E4722" s="5" t="s">
        <v>34</v>
      </c>
      <c r="F4722" s="7">
        <v>19</v>
      </c>
      <c r="G4722" t="s">
        <v>67</v>
      </c>
      <c r="H4722" t="s">
        <v>25</v>
      </c>
      <c r="I4722" t="s">
        <v>2313</v>
      </c>
      <c r="J4722" t="s">
        <v>75</v>
      </c>
      <c r="K4722" t="s">
        <v>193</v>
      </c>
      <c r="L4722">
        <v>19134</v>
      </c>
      <c r="M4722" t="s">
        <v>8881</v>
      </c>
      <c r="N4722" t="s">
        <v>40</v>
      </c>
      <c r="O4722" t="s">
        <v>41</v>
      </c>
      <c r="P4722" t="s">
        <v>8882</v>
      </c>
      <c r="Q4722" s="8">
        <v>21000</v>
      </c>
      <c r="R4722">
        <v>2</v>
      </c>
      <c r="S4722" s="8">
        <f>Table3[[#This Row],[Harga]]*Table3[[#This Row],[Quantity]]</f>
        <v>42000</v>
      </c>
      <c r="T4722">
        <v>0.2</v>
      </c>
      <c r="U4722" s="8">
        <f>Table3[[#This Row],[Discount]]*Table3[[#This Row],[Revenue]]</f>
        <v>8400</v>
      </c>
      <c r="V4722" s="8">
        <f>Table3[[#This Row],[Revenue]]-Table3[[#This Row],[Total Discount]]</f>
        <v>33600</v>
      </c>
    </row>
    <row r="4723" spans="1:22" x14ac:dyDescent="0.35">
      <c r="A4723">
        <v>4719</v>
      </c>
      <c r="B4723" t="s">
        <v>9010</v>
      </c>
      <c r="C4723" s="5">
        <v>42233</v>
      </c>
      <c r="D4723" s="6">
        <v>2015</v>
      </c>
      <c r="E4723" s="5" t="s">
        <v>93</v>
      </c>
      <c r="F4723" s="7">
        <v>17</v>
      </c>
      <c r="G4723" t="s">
        <v>67</v>
      </c>
      <c r="H4723" t="s">
        <v>25</v>
      </c>
      <c r="I4723" t="s">
        <v>323</v>
      </c>
      <c r="J4723" t="s">
        <v>27</v>
      </c>
      <c r="K4723" t="s">
        <v>545</v>
      </c>
      <c r="L4723">
        <v>85345</v>
      </c>
      <c r="M4723" t="s">
        <v>3615</v>
      </c>
      <c r="N4723" t="s">
        <v>135</v>
      </c>
      <c r="O4723" t="s">
        <v>162</v>
      </c>
      <c r="P4723" t="s">
        <v>3616</v>
      </c>
      <c r="Q4723" s="8">
        <v>38000</v>
      </c>
      <c r="R4723">
        <v>2</v>
      </c>
      <c r="S4723" s="8">
        <f>Table3[[#This Row],[Harga]]*Table3[[#This Row],[Quantity]]</f>
        <v>76000</v>
      </c>
      <c r="T4723">
        <v>0.2</v>
      </c>
      <c r="U4723" s="8">
        <f>Table3[[#This Row],[Discount]]*Table3[[#This Row],[Revenue]]</f>
        <v>15200</v>
      </c>
      <c r="V4723" s="8">
        <f>Table3[[#This Row],[Revenue]]-Table3[[#This Row],[Total Discount]]</f>
        <v>60800</v>
      </c>
    </row>
    <row r="4724" spans="1:22" x14ac:dyDescent="0.35">
      <c r="A4724">
        <v>4720</v>
      </c>
      <c r="B4724" t="s">
        <v>9011</v>
      </c>
      <c r="C4724" s="5">
        <v>42272</v>
      </c>
      <c r="D4724" s="6">
        <v>2015</v>
      </c>
      <c r="E4724" s="5" t="s">
        <v>111</v>
      </c>
      <c r="F4724" s="7">
        <v>25</v>
      </c>
      <c r="G4724" t="s">
        <v>51</v>
      </c>
      <c r="H4724" t="s">
        <v>131</v>
      </c>
      <c r="I4724" t="s">
        <v>1421</v>
      </c>
      <c r="J4724" t="s">
        <v>27</v>
      </c>
      <c r="K4724" t="s">
        <v>151</v>
      </c>
      <c r="L4724">
        <v>19143</v>
      </c>
      <c r="M4724" t="s">
        <v>1587</v>
      </c>
      <c r="N4724" t="s">
        <v>40</v>
      </c>
      <c r="O4724" t="s">
        <v>71</v>
      </c>
      <c r="P4724" t="s">
        <v>1588</v>
      </c>
      <c r="Q4724" s="8">
        <v>6000</v>
      </c>
      <c r="R4724">
        <v>2</v>
      </c>
      <c r="S4724" s="8">
        <f>Table3[[#This Row],[Harga]]*Table3[[#This Row],[Quantity]]</f>
        <v>12000</v>
      </c>
      <c r="T4724">
        <v>0.7</v>
      </c>
      <c r="U4724" s="8">
        <f>Table3[[#This Row],[Discount]]*Table3[[#This Row],[Revenue]]</f>
        <v>8400</v>
      </c>
      <c r="V4724" s="8">
        <f>Table3[[#This Row],[Revenue]]-Table3[[#This Row],[Total Discount]]</f>
        <v>3600</v>
      </c>
    </row>
    <row r="4725" spans="1:22" x14ac:dyDescent="0.35">
      <c r="A4725">
        <v>4721</v>
      </c>
      <c r="B4725" t="s">
        <v>9012</v>
      </c>
      <c r="C4725" s="5">
        <v>42881</v>
      </c>
      <c r="D4725" s="6">
        <v>2017</v>
      </c>
      <c r="E4725" s="5" t="s">
        <v>87</v>
      </c>
      <c r="F4725" s="7">
        <v>26</v>
      </c>
      <c r="G4725" t="s">
        <v>24</v>
      </c>
      <c r="H4725" t="s">
        <v>25</v>
      </c>
      <c r="I4725" t="s">
        <v>1453</v>
      </c>
      <c r="J4725" t="s">
        <v>27</v>
      </c>
      <c r="K4725" t="s">
        <v>82</v>
      </c>
      <c r="L4725">
        <v>92054</v>
      </c>
      <c r="M4725" t="s">
        <v>7360</v>
      </c>
      <c r="N4725" t="s">
        <v>40</v>
      </c>
      <c r="O4725" t="s">
        <v>63</v>
      </c>
      <c r="P4725" t="s">
        <v>7361</v>
      </c>
      <c r="Q4725" s="8">
        <v>11000</v>
      </c>
      <c r="R4725">
        <v>2</v>
      </c>
      <c r="S4725" s="8">
        <f>Table3[[#This Row],[Harga]]*Table3[[#This Row],[Quantity]]</f>
        <v>22000</v>
      </c>
      <c r="T4725">
        <v>0</v>
      </c>
      <c r="U4725" s="8">
        <f>Table3[[#This Row],[Discount]]*Table3[[#This Row],[Revenue]]</f>
        <v>0</v>
      </c>
      <c r="V4725" s="8">
        <f>Table3[[#This Row],[Revenue]]-Table3[[#This Row],[Total Discount]]</f>
        <v>22000</v>
      </c>
    </row>
    <row r="4726" spans="1:22" x14ac:dyDescent="0.35">
      <c r="A4726">
        <v>4722</v>
      </c>
      <c r="B4726" t="s">
        <v>9013</v>
      </c>
      <c r="C4726" s="5">
        <v>42947</v>
      </c>
      <c r="D4726" s="6">
        <v>2017</v>
      </c>
      <c r="E4726" s="5" t="s">
        <v>104</v>
      </c>
      <c r="F4726" s="7">
        <v>31</v>
      </c>
      <c r="G4726" t="s">
        <v>35</v>
      </c>
      <c r="H4726" t="s">
        <v>25</v>
      </c>
      <c r="I4726" t="s">
        <v>2084</v>
      </c>
      <c r="J4726" t="s">
        <v>27</v>
      </c>
      <c r="K4726" t="s">
        <v>253</v>
      </c>
      <c r="L4726">
        <v>19134</v>
      </c>
      <c r="M4726" t="s">
        <v>3379</v>
      </c>
      <c r="N4726" t="s">
        <v>135</v>
      </c>
      <c r="O4726" t="s">
        <v>136</v>
      </c>
      <c r="P4726" t="s">
        <v>3380</v>
      </c>
      <c r="Q4726" s="8">
        <v>833000</v>
      </c>
      <c r="R4726">
        <v>4</v>
      </c>
      <c r="S4726" s="8">
        <f>Table3[[#This Row],[Harga]]*Table3[[#This Row],[Quantity]]</f>
        <v>3332000</v>
      </c>
      <c r="T4726">
        <v>0.4</v>
      </c>
      <c r="U4726" s="8">
        <f>Table3[[#This Row],[Discount]]*Table3[[#This Row],[Revenue]]</f>
        <v>1332800</v>
      </c>
      <c r="V4726" s="8">
        <f>Table3[[#This Row],[Revenue]]-Table3[[#This Row],[Total Discount]]</f>
        <v>1999200</v>
      </c>
    </row>
    <row r="4727" spans="1:22" x14ac:dyDescent="0.35">
      <c r="A4727">
        <v>4723</v>
      </c>
      <c r="B4727" t="s">
        <v>9014</v>
      </c>
      <c r="C4727" s="5">
        <v>41924</v>
      </c>
      <c r="D4727" s="6">
        <v>2014</v>
      </c>
      <c r="E4727" s="5" t="s">
        <v>44</v>
      </c>
      <c r="F4727" s="7">
        <v>12</v>
      </c>
      <c r="G4727" t="s">
        <v>51</v>
      </c>
      <c r="H4727" t="s">
        <v>25</v>
      </c>
      <c r="I4727" t="s">
        <v>6710</v>
      </c>
      <c r="J4727" t="s">
        <v>37</v>
      </c>
      <c r="K4727" t="s">
        <v>227</v>
      </c>
      <c r="L4727">
        <v>60623</v>
      </c>
      <c r="M4727" t="s">
        <v>5991</v>
      </c>
      <c r="N4727" t="s">
        <v>40</v>
      </c>
      <c r="O4727" t="s">
        <v>790</v>
      </c>
      <c r="P4727" t="s">
        <v>5992</v>
      </c>
      <c r="Q4727" s="8">
        <v>70000</v>
      </c>
      <c r="R4727">
        <v>2</v>
      </c>
      <c r="S4727" s="8">
        <f>Table3[[#This Row],[Harga]]*Table3[[#This Row],[Quantity]]</f>
        <v>140000</v>
      </c>
      <c r="T4727">
        <v>0.2</v>
      </c>
      <c r="U4727" s="8">
        <f>Table3[[#This Row],[Discount]]*Table3[[#This Row],[Revenue]]</f>
        <v>28000</v>
      </c>
      <c r="V4727" s="8">
        <f>Table3[[#This Row],[Revenue]]-Table3[[#This Row],[Total Discount]]</f>
        <v>112000</v>
      </c>
    </row>
    <row r="4728" spans="1:22" x14ac:dyDescent="0.35">
      <c r="A4728">
        <v>4724</v>
      </c>
      <c r="B4728" t="s">
        <v>9015</v>
      </c>
      <c r="C4728" s="5">
        <v>41784</v>
      </c>
      <c r="D4728" s="6">
        <v>2014</v>
      </c>
      <c r="E4728" s="5" t="s">
        <v>87</v>
      </c>
      <c r="F4728" s="7">
        <v>25</v>
      </c>
      <c r="G4728" t="s">
        <v>51</v>
      </c>
      <c r="H4728" t="s">
        <v>25</v>
      </c>
      <c r="I4728" t="s">
        <v>6604</v>
      </c>
      <c r="J4728" t="s">
        <v>27</v>
      </c>
      <c r="K4728" t="s">
        <v>28</v>
      </c>
      <c r="L4728">
        <v>10035</v>
      </c>
      <c r="M4728" t="s">
        <v>4405</v>
      </c>
      <c r="N4728" t="s">
        <v>40</v>
      </c>
      <c r="O4728" t="s">
        <v>63</v>
      </c>
      <c r="P4728" t="s">
        <v>4406</v>
      </c>
      <c r="Q4728" s="8">
        <v>22000</v>
      </c>
      <c r="R4728">
        <v>2</v>
      </c>
      <c r="S4728" s="8">
        <f>Table3[[#This Row],[Harga]]*Table3[[#This Row],[Quantity]]</f>
        <v>44000</v>
      </c>
      <c r="T4728">
        <v>0</v>
      </c>
      <c r="U4728" s="8">
        <f>Table3[[#This Row],[Discount]]*Table3[[#This Row],[Revenue]]</f>
        <v>0</v>
      </c>
      <c r="V4728" s="8">
        <f>Table3[[#This Row],[Revenue]]-Table3[[#This Row],[Total Discount]]</f>
        <v>44000</v>
      </c>
    </row>
    <row r="4729" spans="1:22" x14ac:dyDescent="0.35">
      <c r="A4729">
        <v>4725</v>
      </c>
      <c r="B4729" t="s">
        <v>9016</v>
      </c>
      <c r="C4729" s="5">
        <v>42002</v>
      </c>
      <c r="D4729" s="6">
        <v>2014</v>
      </c>
      <c r="E4729" s="5" t="s">
        <v>66</v>
      </c>
      <c r="F4729" s="7">
        <v>29</v>
      </c>
      <c r="G4729" t="s">
        <v>35</v>
      </c>
      <c r="H4729" t="s">
        <v>25</v>
      </c>
      <c r="I4729" t="s">
        <v>9017</v>
      </c>
      <c r="J4729" t="s">
        <v>27</v>
      </c>
      <c r="K4729" t="s">
        <v>248</v>
      </c>
      <c r="L4729">
        <v>44240</v>
      </c>
      <c r="M4729" t="s">
        <v>8644</v>
      </c>
      <c r="N4729" t="s">
        <v>40</v>
      </c>
      <c r="O4729" t="s">
        <v>78</v>
      </c>
      <c r="P4729" t="s">
        <v>8645</v>
      </c>
      <c r="Q4729" s="8">
        <v>37000</v>
      </c>
      <c r="R4729">
        <v>5</v>
      </c>
      <c r="S4729" s="8">
        <f>Table3[[#This Row],[Harga]]*Table3[[#This Row],[Quantity]]</f>
        <v>185000</v>
      </c>
      <c r="T4729">
        <v>0.2</v>
      </c>
      <c r="U4729" s="8">
        <f>Table3[[#This Row],[Discount]]*Table3[[#This Row],[Revenue]]</f>
        <v>37000</v>
      </c>
      <c r="V4729" s="8">
        <f>Table3[[#This Row],[Revenue]]-Table3[[#This Row],[Total Discount]]</f>
        <v>148000</v>
      </c>
    </row>
    <row r="4730" spans="1:22" x14ac:dyDescent="0.35">
      <c r="A4730">
        <v>4726</v>
      </c>
      <c r="B4730" t="s">
        <v>9018</v>
      </c>
      <c r="C4730" s="5">
        <v>42832</v>
      </c>
      <c r="D4730" s="6">
        <v>2017</v>
      </c>
      <c r="E4730" s="5" t="s">
        <v>58</v>
      </c>
      <c r="F4730" s="7">
        <v>7</v>
      </c>
      <c r="G4730" t="s">
        <v>67</v>
      </c>
      <c r="H4730" t="s">
        <v>25</v>
      </c>
      <c r="I4730" t="s">
        <v>1823</v>
      </c>
      <c r="J4730" t="s">
        <v>75</v>
      </c>
      <c r="K4730" t="s">
        <v>236</v>
      </c>
      <c r="L4730">
        <v>32216</v>
      </c>
      <c r="M4730" t="s">
        <v>1967</v>
      </c>
      <c r="N4730" t="s">
        <v>40</v>
      </c>
      <c r="O4730" t="s">
        <v>96</v>
      </c>
      <c r="P4730" t="s">
        <v>1968</v>
      </c>
      <c r="Q4730" s="8">
        <v>11000</v>
      </c>
      <c r="R4730">
        <v>2</v>
      </c>
      <c r="S4730" s="8">
        <f>Table3[[#This Row],[Harga]]*Table3[[#This Row],[Quantity]]</f>
        <v>22000</v>
      </c>
      <c r="T4730">
        <v>0.2</v>
      </c>
      <c r="U4730" s="8">
        <f>Table3[[#This Row],[Discount]]*Table3[[#This Row],[Revenue]]</f>
        <v>4400</v>
      </c>
      <c r="V4730" s="8">
        <f>Table3[[#This Row],[Revenue]]-Table3[[#This Row],[Total Discount]]</f>
        <v>17600</v>
      </c>
    </row>
    <row r="4731" spans="1:22" x14ac:dyDescent="0.35">
      <c r="A4731">
        <v>4727</v>
      </c>
      <c r="B4731" t="s">
        <v>9019</v>
      </c>
      <c r="C4731" s="5">
        <v>42064</v>
      </c>
      <c r="D4731" s="6">
        <v>2015</v>
      </c>
      <c r="E4731" s="5" t="s">
        <v>159</v>
      </c>
      <c r="F4731" s="7">
        <v>1</v>
      </c>
      <c r="G4731" t="s">
        <v>35</v>
      </c>
      <c r="H4731" t="s">
        <v>25</v>
      </c>
      <c r="I4731" t="s">
        <v>5319</v>
      </c>
      <c r="J4731" t="s">
        <v>37</v>
      </c>
      <c r="K4731" t="s">
        <v>324</v>
      </c>
      <c r="L4731">
        <v>75019</v>
      </c>
      <c r="M4731" t="s">
        <v>5505</v>
      </c>
      <c r="N4731" t="s">
        <v>135</v>
      </c>
      <c r="O4731" t="s">
        <v>136</v>
      </c>
      <c r="P4731" t="s">
        <v>5506</v>
      </c>
      <c r="Q4731" s="8">
        <v>96000</v>
      </c>
      <c r="R4731">
        <v>4</v>
      </c>
      <c r="S4731" s="8">
        <f>Table3[[#This Row],[Harga]]*Table3[[#This Row],[Quantity]]</f>
        <v>384000</v>
      </c>
      <c r="T4731">
        <v>0.2</v>
      </c>
      <c r="U4731" s="8">
        <f>Table3[[#This Row],[Discount]]*Table3[[#This Row],[Revenue]]</f>
        <v>76800</v>
      </c>
      <c r="V4731" s="8">
        <f>Table3[[#This Row],[Revenue]]-Table3[[#This Row],[Total Discount]]</f>
        <v>307200</v>
      </c>
    </row>
    <row r="4732" spans="1:22" x14ac:dyDescent="0.35">
      <c r="A4732">
        <v>4728</v>
      </c>
      <c r="B4732" t="s">
        <v>9020</v>
      </c>
      <c r="C4732" s="5">
        <v>42153</v>
      </c>
      <c r="D4732" s="6">
        <v>2015</v>
      </c>
      <c r="E4732" s="5" t="s">
        <v>87</v>
      </c>
      <c r="F4732" s="7">
        <v>29</v>
      </c>
      <c r="G4732" t="s">
        <v>51</v>
      </c>
      <c r="H4732" t="s">
        <v>139</v>
      </c>
      <c r="I4732" t="s">
        <v>261</v>
      </c>
      <c r="J4732" t="s">
        <v>27</v>
      </c>
      <c r="K4732" t="s">
        <v>53</v>
      </c>
      <c r="L4732">
        <v>46203</v>
      </c>
      <c r="M4732" t="s">
        <v>1394</v>
      </c>
      <c r="N4732" t="s">
        <v>40</v>
      </c>
      <c r="O4732" t="s">
        <v>41</v>
      </c>
      <c r="P4732" t="s">
        <v>1395</v>
      </c>
      <c r="Q4732" s="8">
        <v>13000</v>
      </c>
      <c r="R4732">
        <v>3</v>
      </c>
      <c r="S4732" s="8">
        <f>Table3[[#This Row],[Harga]]*Table3[[#This Row],[Quantity]]</f>
        <v>39000</v>
      </c>
      <c r="T4732">
        <v>0</v>
      </c>
      <c r="U4732" s="8">
        <f>Table3[[#This Row],[Discount]]*Table3[[#This Row],[Revenue]]</f>
        <v>0</v>
      </c>
      <c r="V4732" s="8">
        <f>Table3[[#This Row],[Revenue]]-Table3[[#This Row],[Total Discount]]</f>
        <v>39000</v>
      </c>
    </row>
    <row r="4733" spans="1:22" x14ac:dyDescent="0.35">
      <c r="A4733">
        <v>4729</v>
      </c>
      <c r="B4733" t="s">
        <v>9021</v>
      </c>
      <c r="C4733" s="5">
        <v>42635</v>
      </c>
      <c r="D4733" s="6">
        <v>2016</v>
      </c>
      <c r="E4733" s="5" t="s">
        <v>111</v>
      </c>
      <c r="F4733" s="7">
        <v>22</v>
      </c>
      <c r="G4733" t="s">
        <v>35</v>
      </c>
      <c r="H4733" t="s">
        <v>25</v>
      </c>
      <c r="I4733" t="s">
        <v>4124</v>
      </c>
      <c r="J4733" t="s">
        <v>27</v>
      </c>
      <c r="K4733" t="s">
        <v>151</v>
      </c>
      <c r="L4733">
        <v>46226</v>
      </c>
      <c r="M4733" t="s">
        <v>5075</v>
      </c>
      <c r="N4733" t="s">
        <v>40</v>
      </c>
      <c r="O4733" t="s">
        <v>63</v>
      </c>
      <c r="P4733" t="s">
        <v>5076</v>
      </c>
      <c r="Q4733" s="8">
        <v>10000</v>
      </c>
      <c r="R4733">
        <v>6</v>
      </c>
      <c r="S4733" s="8">
        <f>Table3[[#This Row],[Harga]]*Table3[[#This Row],[Quantity]]</f>
        <v>60000</v>
      </c>
      <c r="T4733">
        <v>0</v>
      </c>
      <c r="U4733" s="8">
        <f>Table3[[#This Row],[Discount]]*Table3[[#This Row],[Revenue]]</f>
        <v>0</v>
      </c>
      <c r="V4733" s="8">
        <f>Table3[[#This Row],[Revenue]]-Table3[[#This Row],[Total Discount]]</f>
        <v>60000</v>
      </c>
    </row>
    <row r="4734" spans="1:22" x14ac:dyDescent="0.35">
      <c r="A4734">
        <v>4730</v>
      </c>
      <c r="B4734" t="s">
        <v>9022</v>
      </c>
      <c r="C4734" s="5">
        <v>42882</v>
      </c>
      <c r="D4734" s="6">
        <v>2017</v>
      </c>
      <c r="E4734" s="5" t="s">
        <v>87</v>
      </c>
      <c r="F4734" s="7">
        <v>27</v>
      </c>
      <c r="G4734" t="s">
        <v>35</v>
      </c>
      <c r="H4734" t="s">
        <v>25</v>
      </c>
      <c r="I4734" t="s">
        <v>231</v>
      </c>
      <c r="J4734" t="s">
        <v>27</v>
      </c>
      <c r="K4734" t="s">
        <v>113</v>
      </c>
      <c r="L4734">
        <v>74133</v>
      </c>
      <c r="M4734" t="s">
        <v>2185</v>
      </c>
      <c r="N4734" t="s">
        <v>30</v>
      </c>
      <c r="O4734" t="s">
        <v>55</v>
      </c>
      <c r="P4734" t="s">
        <v>2186</v>
      </c>
      <c r="Q4734" s="8">
        <v>573000</v>
      </c>
      <c r="R4734">
        <v>5</v>
      </c>
      <c r="S4734" s="8">
        <f>Table3[[#This Row],[Harga]]*Table3[[#This Row],[Quantity]]</f>
        <v>2865000</v>
      </c>
      <c r="T4734">
        <v>0</v>
      </c>
      <c r="U4734" s="8">
        <f>Table3[[#This Row],[Discount]]*Table3[[#This Row],[Revenue]]</f>
        <v>0</v>
      </c>
      <c r="V4734" s="8">
        <f>Table3[[#This Row],[Revenue]]-Table3[[#This Row],[Total Discount]]</f>
        <v>2865000</v>
      </c>
    </row>
    <row r="4735" spans="1:22" x14ac:dyDescent="0.35">
      <c r="A4735">
        <v>4731</v>
      </c>
      <c r="B4735" t="s">
        <v>9023</v>
      </c>
      <c r="C4735" s="5">
        <v>42630</v>
      </c>
      <c r="D4735" s="6">
        <v>2016</v>
      </c>
      <c r="E4735" s="5" t="s">
        <v>111</v>
      </c>
      <c r="F4735" s="7">
        <v>17</v>
      </c>
      <c r="G4735" t="s">
        <v>24</v>
      </c>
      <c r="H4735" t="s">
        <v>139</v>
      </c>
      <c r="I4735" t="s">
        <v>1211</v>
      </c>
      <c r="J4735" t="s">
        <v>75</v>
      </c>
      <c r="K4735" t="s">
        <v>61</v>
      </c>
      <c r="L4735">
        <v>98052</v>
      </c>
      <c r="M4735" t="s">
        <v>2565</v>
      </c>
      <c r="N4735" t="s">
        <v>40</v>
      </c>
      <c r="O4735" t="s">
        <v>41</v>
      </c>
      <c r="P4735" t="s">
        <v>2566</v>
      </c>
      <c r="Q4735" s="8">
        <v>22000</v>
      </c>
      <c r="R4735">
        <v>4</v>
      </c>
      <c r="S4735" s="8">
        <f>Table3[[#This Row],[Harga]]*Table3[[#This Row],[Quantity]]</f>
        <v>88000</v>
      </c>
      <c r="T4735">
        <v>0</v>
      </c>
      <c r="U4735" s="8">
        <f>Table3[[#This Row],[Discount]]*Table3[[#This Row],[Revenue]]</f>
        <v>0</v>
      </c>
      <c r="V4735" s="8">
        <f>Table3[[#This Row],[Revenue]]-Table3[[#This Row],[Total Discount]]</f>
        <v>88000</v>
      </c>
    </row>
    <row r="4736" spans="1:22" x14ac:dyDescent="0.35">
      <c r="A4736">
        <v>4732</v>
      </c>
      <c r="B4736" t="s">
        <v>9024</v>
      </c>
      <c r="C4736" s="5">
        <v>41890</v>
      </c>
      <c r="D4736" s="6">
        <v>2014</v>
      </c>
      <c r="E4736" s="5" t="s">
        <v>111</v>
      </c>
      <c r="F4736" s="7">
        <v>8</v>
      </c>
      <c r="G4736" t="s">
        <v>35</v>
      </c>
      <c r="H4736" t="s">
        <v>139</v>
      </c>
      <c r="I4736" t="s">
        <v>1765</v>
      </c>
      <c r="J4736" t="s">
        <v>27</v>
      </c>
      <c r="K4736" t="s">
        <v>76</v>
      </c>
      <c r="L4736">
        <v>94109</v>
      </c>
      <c r="M4736" t="s">
        <v>2324</v>
      </c>
      <c r="N4736" t="s">
        <v>40</v>
      </c>
      <c r="O4736" t="s">
        <v>71</v>
      </c>
      <c r="P4736" t="s">
        <v>2325</v>
      </c>
      <c r="Q4736" s="8">
        <v>18000</v>
      </c>
      <c r="R4736">
        <v>2</v>
      </c>
      <c r="S4736" s="8">
        <f>Table3[[#This Row],[Harga]]*Table3[[#This Row],[Quantity]]</f>
        <v>36000</v>
      </c>
      <c r="T4736">
        <v>0.2</v>
      </c>
      <c r="U4736" s="8">
        <f>Table3[[#This Row],[Discount]]*Table3[[#This Row],[Revenue]]</f>
        <v>7200</v>
      </c>
      <c r="V4736" s="8">
        <f>Table3[[#This Row],[Revenue]]-Table3[[#This Row],[Total Discount]]</f>
        <v>28800</v>
      </c>
    </row>
    <row r="4737" spans="1:22" x14ac:dyDescent="0.35">
      <c r="A4737">
        <v>4733</v>
      </c>
      <c r="B4737" t="s">
        <v>9025</v>
      </c>
      <c r="C4737" s="5">
        <v>42889</v>
      </c>
      <c r="D4737" s="6">
        <v>2017</v>
      </c>
      <c r="E4737" s="5" t="s">
        <v>34</v>
      </c>
      <c r="F4737" s="7">
        <v>3</v>
      </c>
      <c r="G4737" t="s">
        <v>24</v>
      </c>
      <c r="H4737" t="s">
        <v>25</v>
      </c>
      <c r="I4737" t="s">
        <v>1167</v>
      </c>
      <c r="J4737" t="s">
        <v>75</v>
      </c>
      <c r="K4737" t="s">
        <v>193</v>
      </c>
      <c r="L4737">
        <v>99207</v>
      </c>
      <c r="M4737" t="s">
        <v>1008</v>
      </c>
      <c r="N4737" t="s">
        <v>40</v>
      </c>
      <c r="O4737" t="s">
        <v>84</v>
      </c>
      <c r="P4737" t="s">
        <v>1009</v>
      </c>
      <c r="Q4737" s="8">
        <v>37000</v>
      </c>
      <c r="R4737">
        <v>9</v>
      </c>
      <c r="S4737" s="8">
        <f>Table3[[#This Row],[Harga]]*Table3[[#This Row],[Quantity]]</f>
        <v>333000</v>
      </c>
      <c r="T4737">
        <v>0</v>
      </c>
      <c r="U4737" s="8">
        <f>Table3[[#This Row],[Discount]]*Table3[[#This Row],[Revenue]]</f>
        <v>0</v>
      </c>
      <c r="V4737" s="8">
        <f>Table3[[#This Row],[Revenue]]-Table3[[#This Row],[Total Discount]]</f>
        <v>333000</v>
      </c>
    </row>
    <row r="4738" spans="1:22" x14ac:dyDescent="0.35">
      <c r="A4738">
        <v>4734</v>
      </c>
      <c r="B4738" t="s">
        <v>9026</v>
      </c>
      <c r="C4738" s="5">
        <v>42275</v>
      </c>
      <c r="D4738" s="6">
        <v>2015</v>
      </c>
      <c r="E4738" s="5" t="s">
        <v>111</v>
      </c>
      <c r="F4738" s="7">
        <v>28</v>
      </c>
      <c r="G4738" t="s">
        <v>35</v>
      </c>
      <c r="H4738" t="s">
        <v>25</v>
      </c>
      <c r="I4738" t="s">
        <v>2864</v>
      </c>
      <c r="J4738" t="s">
        <v>37</v>
      </c>
      <c r="K4738" t="s">
        <v>545</v>
      </c>
      <c r="L4738">
        <v>90032</v>
      </c>
      <c r="M4738" t="s">
        <v>2746</v>
      </c>
      <c r="N4738" t="s">
        <v>40</v>
      </c>
      <c r="O4738" t="s">
        <v>78</v>
      </c>
      <c r="P4738" t="s">
        <v>2747</v>
      </c>
      <c r="Q4738" s="8">
        <v>100000</v>
      </c>
      <c r="R4738">
        <v>3</v>
      </c>
      <c r="S4738" s="8">
        <f>Table3[[#This Row],[Harga]]*Table3[[#This Row],[Quantity]]</f>
        <v>300000</v>
      </c>
      <c r="T4738">
        <v>0</v>
      </c>
      <c r="U4738" s="8">
        <f>Table3[[#This Row],[Discount]]*Table3[[#This Row],[Revenue]]</f>
        <v>0</v>
      </c>
      <c r="V4738" s="8">
        <f>Table3[[#This Row],[Revenue]]-Table3[[#This Row],[Total Discount]]</f>
        <v>300000</v>
      </c>
    </row>
    <row r="4739" spans="1:22" x14ac:dyDescent="0.35">
      <c r="A4739">
        <v>4735</v>
      </c>
      <c r="B4739" t="s">
        <v>9027</v>
      </c>
      <c r="C4739" s="5">
        <v>42537</v>
      </c>
      <c r="D4739" s="6">
        <v>2016</v>
      </c>
      <c r="E4739" s="5" t="s">
        <v>34</v>
      </c>
      <c r="F4739" s="7">
        <v>16</v>
      </c>
      <c r="G4739" t="s">
        <v>24</v>
      </c>
      <c r="H4739" t="s">
        <v>25</v>
      </c>
      <c r="I4739" t="s">
        <v>1511</v>
      </c>
      <c r="J4739" t="s">
        <v>75</v>
      </c>
      <c r="K4739" t="s">
        <v>127</v>
      </c>
      <c r="L4739">
        <v>37421</v>
      </c>
      <c r="M4739" t="s">
        <v>9028</v>
      </c>
      <c r="N4739" t="s">
        <v>135</v>
      </c>
      <c r="O4739" t="s">
        <v>567</v>
      </c>
      <c r="P4739" t="s">
        <v>9029</v>
      </c>
      <c r="Q4739" s="8">
        <v>92000</v>
      </c>
      <c r="R4739">
        <v>1</v>
      </c>
      <c r="S4739" s="8">
        <f>Table3[[#This Row],[Harga]]*Table3[[#This Row],[Quantity]]</f>
        <v>92000</v>
      </c>
      <c r="T4739">
        <v>0.5</v>
      </c>
      <c r="U4739" s="8">
        <f>Table3[[#This Row],[Discount]]*Table3[[#This Row],[Revenue]]</f>
        <v>46000</v>
      </c>
      <c r="V4739" s="8">
        <f>Table3[[#This Row],[Revenue]]-Table3[[#This Row],[Total Discount]]</f>
        <v>46000</v>
      </c>
    </row>
    <row r="4740" spans="1:22" x14ac:dyDescent="0.35">
      <c r="A4740">
        <v>4736</v>
      </c>
      <c r="B4740" t="s">
        <v>9030</v>
      </c>
      <c r="C4740" s="5">
        <v>42882</v>
      </c>
      <c r="D4740" s="6">
        <v>2017</v>
      </c>
      <c r="E4740" s="5" t="s">
        <v>87</v>
      </c>
      <c r="F4740" s="7">
        <v>27</v>
      </c>
      <c r="G4740" t="s">
        <v>51</v>
      </c>
      <c r="H4740" t="s">
        <v>139</v>
      </c>
      <c r="I4740" t="s">
        <v>1481</v>
      </c>
      <c r="J4740" t="s">
        <v>37</v>
      </c>
      <c r="K4740" t="s">
        <v>213</v>
      </c>
      <c r="L4740">
        <v>27405</v>
      </c>
      <c r="M4740" t="s">
        <v>9031</v>
      </c>
      <c r="N4740" t="s">
        <v>135</v>
      </c>
      <c r="O4740" t="s">
        <v>162</v>
      </c>
      <c r="P4740" t="s">
        <v>9032</v>
      </c>
      <c r="Q4740" s="8">
        <v>28000</v>
      </c>
      <c r="R4740">
        <v>3</v>
      </c>
      <c r="S4740" s="8">
        <f>Table3[[#This Row],[Harga]]*Table3[[#This Row],[Quantity]]</f>
        <v>84000</v>
      </c>
      <c r="T4740">
        <v>0.2</v>
      </c>
      <c r="U4740" s="8">
        <f>Table3[[#This Row],[Discount]]*Table3[[#This Row],[Revenue]]</f>
        <v>16800</v>
      </c>
      <c r="V4740" s="8">
        <f>Table3[[#This Row],[Revenue]]-Table3[[#This Row],[Total Discount]]</f>
        <v>67200</v>
      </c>
    </row>
    <row r="4741" spans="1:22" x14ac:dyDescent="0.35">
      <c r="A4741">
        <v>4737</v>
      </c>
      <c r="B4741" t="s">
        <v>9033</v>
      </c>
      <c r="C4741" s="5">
        <v>41921</v>
      </c>
      <c r="D4741" s="6">
        <v>2014</v>
      </c>
      <c r="E4741" s="5" t="s">
        <v>44</v>
      </c>
      <c r="F4741" s="7">
        <v>9</v>
      </c>
      <c r="G4741" t="s">
        <v>24</v>
      </c>
      <c r="H4741" t="s">
        <v>25</v>
      </c>
      <c r="I4741" t="s">
        <v>424</v>
      </c>
      <c r="J4741" t="s">
        <v>27</v>
      </c>
      <c r="K4741" t="s">
        <v>222</v>
      </c>
      <c r="L4741">
        <v>94122</v>
      </c>
      <c r="M4741" t="s">
        <v>2502</v>
      </c>
      <c r="N4741" t="s">
        <v>40</v>
      </c>
      <c r="O4741" t="s">
        <v>96</v>
      </c>
      <c r="P4741" t="s">
        <v>2503</v>
      </c>
      <c r="Q4741" s="8">
        <v>386000</v>
      </c>
      <c r="R4741">
        <v>3</v>
      </c>
      <c r="S4741" s="8">
        <f>Table3[[#This Row],[Harga]]*Table3[[#This Row],[Quantity]]</f>
        <v>1158000</v>
      </c>
      <c r="T4741">
        <v>0</v>
      </c>
      <c r="U4741" s="8">
        <f>Table3[[#This Row],[Discount]]*Table3[[#This Row],[Revenue]]</f>
        <v>0</v>
      </c>
      <c r="V4741" s="8">
        <f>Table3[[#This Row],[Revenue]]-Table3[[#This Row],[Total Discount]]</f>
        <v>1158000</v>
      </c>
    </row>
    <row r="4742" spans="1:22" x14ac:dyDescent="0.35">
      <c r="A4742">
        <v>4738</v>
      </c>
      <c r="B4742" t="s">
        <v>9034</v>
      </c>
      <c r="C4742" s="5">
        <v>41960</v>
      </c>
      <c r="D4742" s="6">
        <v>2014</v>
      </c>
      <c r="E4742" s="5" t="s">
        <v>23</v>
      </c>
      <c r="F4742" s="7">
        <v>17</v>
      </c>
      <c r="G4742" t="s">
        <v>67</v>
      </c>
      <c r="H4742" t="s">
        <v>25</v>
      </c>
      <c r="I4742" t="s">
        <v>2235</v>
      </c>
      <c r="J4742" t="s">
        <v>75</v>
      </c>
      <c r="K4742" t="s">
        <v>420</v>
      </c>
      <c r="L4742">
        <v>10024</v>
      </c>
      <c r="M4742" t="s">
        <v>1573</v>
      </c>
      <c r="N4742" t="s">
        <v>40</v>
      </c>
      <c r="O4742" t="s">
        <v>63</v>
      </c>
      <c r="P4742" t="s">
        <v>1574</v>
      </c>
      <c r="Q4742" s="8">
        <v>35000</v>
      </c>
      <c r="R4742">
        <v>3</v>
      </c>
      <c r="S4742" s="8">
        <f>Table3[[#This Row],[Harga]]*Table3[[#This Row],[Quantity]]</f>
        <v>105000</v>
      </c>
      <c r="T4742">
        <v>0</v>
      </c>
      <c r="U4742" s="8">
        <f>Table3[[#This Row],[Discount]]*Table3[[#This Row],[Revenue]]</f>
        <v>0</v>
      </c>
      <c r="V4742" s="8">
        <f>Table3[[#This Row],[Revenue]]-Table3[[#This Row],[Total Discount]]</f>
        <v>105000</v>
      </c>
    </row>
    <row r="4743" spans="1:22" x14ac:dyDescent="0.35">
      <c r="A4743">
        <v>4739</v>
      </c>
      <c r="B4743" t="s">
        <v>9035</v>
      </c>
      <c r="C4743" s="5">
        <v>41931</v>
      </c>
      <c r="D4743" s="6">
        <v>2014</v>
      </c>
      <c r="E4743" s="5" t="s">
        <v>44</v>
      </c>
      <c r="F4743" s="7">
        <v>19</v>
      </c>
      <c r="G4743" t="s">
        <v>35</v>
      </c>
      <c r="H4743" t="s">
        <v>139</v>
      </c>
      <c r="I4743" t="s">
        <v>1230</v>
      </c>
      <c r="J4743" t="s">
        <v>75</v>
      </c>
      <c r="K4743" t="s">
        <v>100</v>
      </c>
      <c r="L4743">
        <v>90712</v>
      </c>
      <c r="M4743" t="s">
        <v>2706</v>
      </c>
      <c r="N4743" t="s">
        <v>135</v>
      </c>
      <c r="O4743" t="s">
        <v>136</v>
      </c>
      <c r="P4743" t="s">
        <v>2707</v>
      </c>
      <c r="Q4743" s="8">
        <v>161000</v>
      </c>
      <c r="R4743">
        <v>6</v>
      </c>
      <c r="S4743" s="8">
        <f>Table3[[#This Row],[Harga]]*Table3[[#This Row],[Quantity]]</f>
        <v>966000</v>
      </c>
      <c r="T4743">
        <v>0.2</v>
      </c>
      <c r="U4743" s="8">
        <f>Table3[[#This Row],[Discount]]*Table3[[#This Row],[Revenue]]</f>
        <v>193200</v>
      </c>
      <c r="V4743" s="8">
        <f>Table3[[#This Row],[Revenue]]-Table3[[#This Row],[Total Discount]]</f>
        <v>772800</v>
      </c>
    </row>
    <row r="4744" spans="1:22" x14ac:dyDescent="0.35">
      <c r="A4744">
        <v>4740</v>
      </c>
      <c r="B4744" t="s">
        <v>9036</v>
      </c>
      <c r="C4744" s="5">
        <v>43064</v>
      </c>
      <c r="D4744" s="6">
        <v>2017</v>
      </c>
      <c r="E4744" s="5" t="s">
        <v>23</v>
      </c>
      <c r="F4744" s="7">
        <v>25</v>
      </c>
      <c r="G4744" t="s">
        <v>67</v>
      </c>
      <c r="H4744" t="s">
        <v>139</v>
      </c>
      <c r="I4744" t="s">
        <v>197</v>
      </c>
      <c r="J4744" t="s">
        <v>37</v>
      </c>
      <c r="K4744" t="s">
        <v>69</v>
      </c>
      <c r="L4744">
        <v>40214</v>
      </c>
      <c r="M4744" t="s">
        <v>2869</v>
      </c>
      <c r="N4744" t="s">
        <v>30</v>
      </c>
      <c r="O4744" t="s">
        <v>108</v>
      </c>
      <c r="P4744" t="s">
        <v>2870</v>
      </c>
      <c r="Q4744" s="8">
        <v>2808000</v>
      </c>
      <c r="R4744">
        <v>2</v>
      </c>
      <c r="S4744" s="8">
        <f>Table3[[#This Row],[Harga]]*Table3[[#This Row],[Quantity]]</f>
        <v>5616000</v>
      </c>
      <c r="T4744">
        <v>0</v>
      </c>
      <c r="U4744" s="8">
        <f>Table3[[#This Row],[Discount]]*Table3[[#This Row],[Revenue]]</f>
        <v>0</v>
      </c>
      <c r="V4744" s="8">
        <f>Table3[[#This Row],[Revenue]]-Table3[[#This Row],[Total Discount]]</f>
        <v>5616000</v>
      </c>
    </row>
    <row r="4745" spans="1:22" x14ac:dyDescent="0.35">
      <c r="A4745">
        <v>4741</v>
      </c>
      <c r="B4745" t="s">
        <v>9037</v>
      </c>
      <c r="C4745" s="5">
        <v>41697</v>
      </c>
      <c r="D4745" s="6">
        <v>2014</v>
      </c>
      <c r="E4745" s="5" t="s">
        <v>344</v>
      </c>
      <c r="F4745" s="7">
        <v>27</v>
      </c>
      <c r="G4745" t="s">
        <v>24</v>
      </c>
      <c r="H4745" t="s">
        <v>25</v>
      </c>
      <c r="I4745" t="s">
        <v>3135</v>
      </c>
      <c r="J4745" t="s">
        <v>27</v>
      </c>
      <c r="K4745" t="s">
        <v>545</v>
      </c>
      <c r="L4745">
        <v>43229</v>
      </c>
      <c r="M4745" t="s">
        <v>1070</v>
      </c>
      <c r="N4745" t="s">
        <v>40</v>
      </c>
      <c r="O4745" t="s">
        <v>96</v>
      </c>
      <c r="P4745" t="s">
        <v>1071</v>
      </c>
      <c r="Q4745" s="8">
        <v>20000</v>
      </c>
      <c r="R4745">
        <v>4</v>
      </c>
      <c r="S4745" s="8">
        <f>Table3[[#This Row],[Harga]]*Table3[[#This Row],[Quantity]]</f>
        <v>80000</v>
      </c>
      <c r="T4745">
        <v>0.2</v>
      </c>
      <c r="U4745" s="8">
        <f>Table3[[#This Row],[Discount]]*Table3[[#This Row],[Revenue]]</f>
        <v>16000</v>
      </c>
      <c r="V4745" s="8">
        <f>Table3[[#This Row],[Revenue]]-Table3[[#This Row],[Total Discount]]</f>
        <v>64000</v>
      </c>
    </row>
    <row r="4746" spans="1:22" x14ac:dyDescent="0.35">
      <c r="A4746">
        <v>4742</v>
      </c>
      <c r="B4746" t="s">
        <v>9038</v>
      </c>
      <c r="C4746" s="5">
        <v>41994</v>
      </c>
      <c r="D4746" s="6">
        <v>2014</v>
      </c>
      <c r="E4746" s="5" t="s">
        <v>66</v>
      </c>
      <c r="F4746" s="7">
        <v>21</v>
      </c>
      <c r="G4746" t="s">
        <v>51</v>
      </c>
      <c r="H4746" t="s">
        <v>139</v>
      </c>
      <c r="I4746" t="s">
        <v>2990</v>
      </c>
      <c r="J4746" t="s">
        <v>27</v>
      </c>
      <c r="K4746" t="s">
        <v>324</v>
      </c>
      <c r="L4746">
        <v>19711</v>
      </c>
      <c r="M4746" t="s">
        <v>9039</v>
      </c>
      <c r="N4746" t="s">
        <v>40</v>
      </c>
      <c r="O4746" t="s">
        <v>41</v>
      </c>
      <c r="P4746" t="s">
        <v>9040</v>
      </c>
      <c r="Q4746" s="8">
        <v>18000</v>
      </c>
      <c r="R4746">
        <v>6</v>
      </c>
      <c r="S4746" s="8">
        <f>Table3[[#This Row],[Harga]]*Table3[[#This Row],[Quantity]]</f>
        <v>108000</v>
      </c>
      <c r="T4746">
        <v>0</v>
      </c>
      <c r="U4746" s="8">
        <f>Table3[[#This Row],[Discount]]*Table3[[#This Row],[Revenue]]</f>
        <v>0</v>
      </c>
      <c r="V4746" s="8">
        <f>Table3[[#This Row],[Revenue]]-Table3[[#This Row],[Total Discount]]</f>
        <v>108000</v>
      </c>
    </row>
    <row r="4747" spans="1:22" x14ac:dyDescent="0.35">
      <c r="A4747">
        <v>4743</v>
      </c>
      <c r="B4747" t="s">
        <v>9041</v>
      </c>
      <c r="C4747" s="5">
        <v>42693</v>
      </c>
      <c r="D4747" s="6">
        <v>2016</v>
      </c>
      <c r="E4747" s="5" t="s">
        <v>23</v>
      </c>
      <c r="F4747" s="7">
        <v>19</v>
      </c>
      <c r="G4747" t="s">
        <v>35</v>
      </c>
      <c r="H4747" t="s">
        <v>139</v>
      </c>
      <c r="I4747" t="s">
        <v>178</v>
      </c>
      <c r="J4747" t="s">
        <v>37</v>
      </c>
      <c r="K4747" t="s">
        <v>100</v>
      </c>
      <c r="L4747">
        <v>98115</v>
      </c>
      <c r="M4747" t="s">
        <v>1016</v>
      </c>
      <c r="N4747" t="s">
        <v>30</v>
      </c>
      <c r="O4747" t="s">
        <v>55</v>
      </c>
      <c r="P4747" t="s">
        <v>1017</v>
      </c>
      <c r="Q4747" s="8">
        <v>48000</v>
      </c>
      <c r="R4747">
        <v>2</v>
      </c>
      <c r="S4747" s="8">
        <f>Table3[[#This Row],[Harga]]*Table3[[#This Row],[Quantity]]</f>
        <v>96000</v>
      </c>
      <c r="T4747">
        <v>0</v>
      </c>
      <c r="U4747" s="8">
        <f>Table3[[#This Row],[Discount]]*Table3[[#This Row],[Revenue]]</f>
        <v>0</v>
      </c>
      <c r="V4747" s="8">
        <f>Table3[[#This Row],[Revenue]]-Table3[[#This Row],[Total Discount]]</f>
        <v>96000</v>
      </c>
    </row>
    <row r="4748" spans="1:22" x14ac:dyDescent="0.35">
      <c r="A4748">
        <v>4744</v>
      </c>
      <c r="B4748" t="s">
        <v>9042</v>
      </c>
      <c r="C4748" s="5">
        <v>43044</v>
      </c>
      <c r="D4748" s="6">
        <v>2017</v>
      </c>
      <c r="E4748" s="5" t="s">
        <v>23</v>
      </c>
      <c r="F4748" s="7">
        <v>5</v>
      </c>
      <c r="G4748" t="s">
        <v>51</v>
      </c>
      <c r="H4748" t="s">
        <v>25</v>
      </c>
      <c r="I4748" t="s">
        <v>2702</v>
      </c>
      <c r="J4748" t="s">
        <v>27</v>
      </c>
      <c r="K4748" t="s">
        <v>354</v>
      </c>
      <c r="L4748">
        <v>10024</v>
      </c>
      <c r="M4748" t="s">
        <v>3349</v>
      </c>
      <c r="N4748" t="s">
        <v>40</v>
      </c>
      <c r="O4748" t="s">
        <v>71</v>
      </c>
      <c r="P4748" t="s">
        <v>3350</v>
      </c>
      <c r="Q4748" s="8">
        <v>55000</v>
      </c>
      <c r="R4748">
        <v>6</v>
      </c>
      <c r="S4748" s="8">
        <f>Table3[[#This Row],[Harga]]*Table3[[#This Row],[Quantity]]</f>
        <v>330000</v>
      </c>
      <c r="T4748">
        <v>0.2</v>
      </c>
      <c r="U4748" s="8">
        <f>Table3[[#This Row],[Discount]]*Table3[[#This Row],[Revenue]]</f>
        <v>66000</v>
      </c>
      <c r="V4748" s="8">
        <f>Table3[[#This Row],[Revenue]]-Table3[[#This Row],[Total Discount]]</f>
        <v>264000</v>
      </c>
    </row>
    <row r="4749" spans="1:22" x14ac:dyDescent="0.35">
      <c r="A4749">
        <v>4745</v>
      </c>
      <c r="B4749" t="s">
        <v>9043</v>
      </c>
      <c r="C4749" s="5">
        <v>42155</v>
      </c>
      <c r="D4749" s="6">
        <v>2015</v>
      </c>
      <c r="E4749" s="5" t="s">
        <v>87</v>
      </c>
      <c r="F4749" s="7">
        <v>31</v>
      </c>
      <c r="G4749" t="s">
        <v>35</v>
      </c>
      <c r="H4749" t="s">
        <v>25</v>
      </c>
      <c r="I4749" t="s">
        <v>178</v>
      </c>
      <c r="J4749" t="s">
        <v>37</v>
      </c>
      <c r="K4749" t="s">
        <v>76</v>
      </c>
      <c r="L4749">
        <v>60653</v>
      </c>
      <c r="M4749" t="s">
        <v>2902</v>
      </c>
      <c r="N4749" t="s">
        <v>40</v>
      </c>
      <c r="O4749" t="s">
        <v>41</v>
      </c>
      <c r="P4749" t="s">
        <v>2903</v>
      </c>
      <c r="Q4749" s="8">
        <v>8000</v>
      </c>
      <c r="R4749">
        <v>2</v>
      </c>
      <c r="S4749" s="8">
        <f>Table3[[#This Row],[Harga]]*Table3[[#This Row],[Quantity]]</f>
        <v>16000</v>
      </c>
      <c r="T4749">
        <v>0.2</v>
      </c>
      <c r="U4749" s="8">
        <f>Table3[[#This Row],[Discount]]*Table3[[#This Row],[Revenue]]</f>
        <v>3200</v>
      </c>
      <c r="V4749" s="8">
        <f>Table3[[#This Row],[Revenue]]-Table3[[#This Row],[Total Discount]]</f>
        <v>12800</v>
      </c>
    </row>
    <row r="4750" spans="1:22" x14ac:dyDescent="0.35">
      <c r="A4750">
        <v>4746</v>
      </c>
      <c r="B4750" t="s">
        <v>9044</v>
      </c>
      <c r="C4750" s="5">
        <v>41889</v>
      </c>
      <c r="D4750" s="6">
        <v>2014</v>
      </c>
      <c r="E4750" s="5" t="s">
        <v>111</v>
      </c>
      <c r="F4750" s="7">
        <v>7</v>
      </c>
      <c r="G4750" t="s">
        <v>67</v>
      </c>
      <c r="H4750" t="s">
        <v>25</v>
      </c>
      <c r="I4750" t="s">
        <v>6009</v>
      </c>
      <c r="J4750" t="s">
        <v>27</v>
      </c>
      <c r="K4750" t="s">
        <v>369</v>
      </c>
      <c r="L4750">
        <v>60543</v>
      </c>
      <c r="M4750" t="s">
        <v>5519</v>
      </c>
      <c r="N4750" t="s">
        <v>40</v>
      </c>
      <c r="O4750" t="s">
        <v>180</v>
      </c>
      <c r="P4750" t="s">
        <v>5520</v>
      </c>
      <c r="Q4750" s="8">
        <v>11000</v>
      </c>
      <c r="R4750">
        <v>5</v>
      </c>
      <c r="S4750" s="8">
        <f>Table3[[#This Row],[Harga]]*Table3[[#This Row],[Quantity]]</f>
        <v>55000</v>
      </c>
      <c r="T4750">
        <v>0.2</v>
      </c>
      <c r="U4750" s="8">
        <f>Table3[[#This Row],[Discount]]*Table3[[#This Row],[Revenue]]</f>
        <v>11000</v>
      </c>
      <c r="V4750" s="8">
        <f>Table3[[#This Row],[Revenue]]-Table3[[#This Row],[Total Discount]]</f>
        <v>44000</v>
      </c>
    </row>
    <row r="4751" spans="1:22" x14ac:dyDescent="0.35">
      <c r="A4751">
        <v>4747</v>
      </c>
      <c r="B4751" t="s">
        <v>9045</v>
      </c>
      <c r="C4751" s="5">
        <v>43045</v>
      </c>
      <c r="D4751" s="6">
        <v>2017</v>
      </c>
      <c r="E4751" s="5" t="s">
        <v>23</v>
      </c>
      <c r="F4751" s="7">
        <v>6</v>
      </c>
      <c r="G4751" t="s">
        <v>51</v>
      </c>
      <c r="H4751" t="s">
        <v>25</v>
      </c>
      <c r="I4751" t="s">
        <v>4177</v>
      </c>
      <c r="J4751" t="s">
        <v>27</v>
      </c>
      <c r="K4751" t="s">
        <v>113</v>
      </c>
      <c r="L4751">
        <v>75220</v>
      </c>
      <c r="M4751" t="s">
        <v>4369</v>
      </c>
      <c r="N4751" t="s">
        <v>40</v>
      </c>
      <c r="O4751" t="s">
        <v>84</v>
      </c>
      <c r="P4751" t="s">
        <v>4370</v>
      </c>
      <c r="Q4751" s="8">
        <v>91000</v>
      </c>
      <c r="R4751">
        <v>2</v>
      </c>
      <c r="S4751" s="8">
        <f>Table3[[#This Row],[Harga]]*Table3[[#This Row],[Quantity]]</f>
        <v>182000</v>
      </c>
      <c r="T4751">
        <v>0.2</v>
      </c>
      <c r="U4751" s="8">
        <f>Table3[[#This Row],[Discount]]*Table3[[#This Row],[Revenue]]</f>
        <v>36400</v>
      </c>
      <c r="V4751" s="8">
        <f>Table3[[#This Row],[Revenue]]-Table3[[#This Row],[Total Discount]]</f>
        <v>145600</v>
      </c>
    </row>
    <row r="4752" spans="1:22" x14ac:dyDescent="0.35">
      <c r="A4752">
        <v>4748</v>
      </c>
      <c r="B4752" t="s">
        <v>9046</v>
      </c>
      <c r="C4752" s="5">
        <v>42175</v>
      </c>
      <c r="D4752" s="6">
        <v>2015</v>
      </c>
      <c r="E4752" s="5" t="s">
        <v>34</v>
      </c>
      <c r="F4752" s="7">
        <v>20</v>
      </c>
      <c r="G4752" t="s">
        <v>24</v>
      </c>
      <c r="H4752" t="s">
        <v>25</v>
      </c>
      <c r="I4752" t="s">
        <v>3526</v>
      </c>
      <c r="J4752" t="s">
        <v>75</v>
      </c>
      <c r="K4752" t="s">
        <v>253</v>
      </c>
      <c r="L4752">
        <v>19134</v>
      </c>
      <c r="M4752" t="s">
        <v>4783</v>
      </c>
      <c r="N4752" t="s">
        <v>135</v>
      </c>
      <c r="O4752" t="s">
        <v>162</v>
      </c>
      <c r="P4752" t="s">
        <v>4784</v>
      </c>
      <c r="Q4752" s="8">
        <v>600000</v>
      </c>
      <c r="R4752">
        <v>2</v>
      </c>
      <c r="S4752" s="8">
        <f>Table3[[#This Row],[Harga]]*Table3[[#This Row],[Quantity]]</f>
        <v>1200000</v>
      </c>
      <c r="T4752">
        <v>0.2</v>
      </c>
      <c r="U4752" s="8">
        <f>Table3[[#This Row],[Discount]]*Table3[[#This Row],[Revenue]]</f>
        <v>240000</v>
      </c>
      <c r="V4752" s="8">
        <f>Table3[[#This Row],[Revenue]]-Table3[[#This Row],[Total Discount]]</f>
        <v>960000</v>
      </c>
    </row>
    <row r="4753" spans="1:22" x14ac:dyDescent="0.35">
      <c r="A4753">
        <v>4749</v>
      </c>
      <c r="B4753" t="s">
        <v>9047</v>
      </c>
      <c r="C4753" s="5">
        <v>41842</v>
      </c>
      <c r="D4753" s="6">
        <v>2014</v>
      </c>
      <c r="E4753" s="5" t="s">
        <v>104</v>
      </c>
      <c r="F4753" s="7">
        <v>22</v>
      </c>
      <c r="G4753" t="s">
        <v>24</v>
      </c>
      <c r="H4753" t="s">
        <v>25</v>
      </c>
      <c r="I4753" t="s">
        <v>2241</v>
      </c>
      <c r="J4753" t="s">
        <v>75</v>
      </c>
      <c r="K4753" t="s">
        <v>61</v>
      </c>
      <c r="L4753">
        <v>90008</v>
      </c>
      <c r="M4753" t="s">
        <v>766</v>
      </c>
      <c r="N4753" t="s">
        <v>40</v>
      </c>
      <c r="O4753" t="s">
        <v>96</v>
      </c>
      <c r="P4753" t="s">
        <v>767</v>
      </c>
      <c r="Q4753" s="8">
        <v>3000</v>
      </c>
      <c r="R4753">
        <v>6</v>
      </c>
      <c r="S4753" s="8">
        <f>Table3[[#This Row],[Harga]]*Table3[[#This Row],[Quantity]]</f>
        <v>18000</v>
      </c>
      <c r="T4753">
        <v>0</v>
      </c>
      <c r="U4753" s="8">
        <f>Table3[[#This Row],[Discount]]*Table3[[#This Row],[Revenue]]</f>
        <v>0</v>
      </c>
      <c r="V4753" s="8">
        <f>Table3[[#This Row],[Revenue]]-Table3[[#This Row],[Total Discount]]</f>
        <v>18000</v>
      </c>
    </row>
    <row r="4754" spans="1:22" x14ac:dyDescent="0.35">
      <c r="A4754">
        <v>4750</v>
      </c>
      <c r="B4754" t="s">
        <v>9048</v>
      </c>
      <c r="C4754" s="5">
        <v>42706</v>
      </c>
      <c r="D4754" s="6">
        <v>2016</v>
      </c>
      <c r="E4754" s="5" t="s">
        <v>66</v>
      </c>
      <c r="F4754" s="7">
        <v>2</v>
      </c>
      <c r="G4754" t="s">
        <v>51</v>
      </c>
      <c r="H4754" t="s">
        <v>139</v>
      </c>
      <c r="I4754" t="s">
        <v>2624</v>
      </c>
      <c r="J4754" t="s">
        <v>37</v>
      </c>
      <c r="K4754" t="s">
        <v>127</v>
      </c>
      <c r="L4754">
        <v>77036</v>
      </c>
      <c r="M4754" t="s">
        <v>5709</v>
      </c>
      <c r="N4754" t="s">
        <v>30</v>
      </c>
      <c r="O4754" t="s">
        <v>31</v>
      </c>
      <c r="P4754" t="s">
        <v>5710</v>
      </c>
      <c r="Q4754" s="8">
        <v>587000</v>
      </c>
      <c r="R4754">
        <v>10</v>
      </c>
      <c r="S4754" s="8">
        <f>Table3[[#This Row],[Harga]]*Table3[[#This Row],[Quantity]]</f>
        <v>5870000</v>
      </c>
      <c r="T4754">
        <v>0.32</v>
      </c>
      <c r="U4754" s="8">
        <f>Table3[[#This Row],[Discount]]*Table3[[#This Row],[Revenue]]</f>
        <v>1878400</v>
      </c>
      <c r="V4754" s="8">
        <f>Table3[[#This Row],[Revenue]]-Table3[[#This Row],[Total Discount]]</f>
        <v>3991600</v>
      </c>
    </row>
    <row r="4755" spans="1:22" x14ac:dyDescent="0.35">
      <c r="A4755">
        <v>4751</v>
      </c>
      <c r="B4755" t="s">
        <v>9049</v>
      </c>
      <c r="C4755" s="5">
        <v>43020</v>
      </c>
      <c r="D4755" s="6">
        <v>2017</v>
      </c>
      <c r="E4755" s="5" t="s">
        <v>44</v>
      </c>
      <c r="F4755" s="7">
        <v>12</v>
      </c>
      <c r="G4755" t="s">
        <v>24</v>
      </c>
      <c r="H4755" t="s">
        <v>25</v>
      </c>
      <c r="I4755" t="s">
        <v>837</v>
      </c>
      <c r="J4755" t="s">
        <v>27</v>
      </c>
      <c r="K4755" t="s">
        <v>218</v>
      </c>
      <c r="L4755">
        <v>26003</v>
      </c>
      <c r="M4755" t="s">
        <v>4755</v>
      </c>
      <c r="N4755" t="s">
        <v>30</v>
      </c>
      <c r="O4755" t="s">
        <v>48</v>
      </c>
      <c r="P4755" t="s">
        <v>4756</v>
      </c>
      <c r="Q4755" s="8">
        <v>514000</v>
      </c>
      <c r="R4755">
        <v>3</v>
      </c>
      <c r="S4755" s="8">
        <f>Table3[[#This Row],[Harga]]*Table3[[#This Row],[Quantity]]</f>
        <v>1542000</v>
      </c>
      <c r="T4755">
        <v>0.3</v>
      </c>
      <c r="U4755" s="8">
        <f>Table3[[#This Row],[Discount]]*Table3[[#This Row],[Revenue]]</f>
        <v>462600</v>
      </c>
      <c r="V4755" s="8">
        <f>Table3[[#This Row],[Revenue]]-Table3[[#This Row],[Total Discount]]</f>
        <v>1079400</v>
      </c>
    </row>
    <row r="4756" spans="1:22" x14ac:dyDescent="0.35">
      <c r="A4756">
        <v>4752</v>
      </c>
      <c r="B4756" t="s">
        <v>9050</v>
      </c>
      <c r="C4756" s="5">
        <v>43080</v>
      </c>
      <c r="D4756" s="6">
        <v>2017</v>
      </c>
      <c r="E4756" s="5" t="s">
        <v>66</v>
      </c>
      <c r="F4756" s="7">
        <v>11</v>
      </c>
      <c r="G4756" t="s">
        <v>51</v>
      </c>
      <c r="H4756" t="s">
        <v>25</v>
      </c>
      <c r="I4756" t="s">
        <v>1145</v>
      </c>
      <c r="J4756" t="s">
        <v>37</v>
      </c>
      <c r="K4756" t="s">
        <v>113</v>
      </c>
      <c r="L4756">
        <v>7501</v>
      </c>
      <c r="M4756" t="s">
        <v>5590</v>
      </c>
      <c r="N4756" t="s">
        <v>40</v>
      </c>
      <c r="O4756" t="s">
        <v>180</v>
      </c>
      <c r="P4756" t="s">
        <v>5591</v>
      </c>
      <c r="Q4756" s="8">
        <v>16000</v>
      </c>
      <c r="R4756">
        <v>3</v>
      </c>
      <c r="S4756" s="8">
        <f>Table3[[#This Row],[Harga]]*Table3[[#This Row],[Quantity]]</f>
        <v>48000</v>
      </c>
      <c r="T4756">
        <v>0</v>
      </c>
      <c r="U4756" s="8">
        <f>Table3[[#This Row],[Discount]]*Table3[[#This Row],[Revenue]]</f>
        <v>0</v>
      </c>
      <c r="V4756" s="8">
        <f>Table3[[#This Row],[Revenue]]-Table3[[#This Row],[Total Discount]]</f>
        <v>48000</v>
      </c>
    </row>
    <row r="4757" spans="1:22" x14ac:dyDescent="0.35">
      <c r="A4757">
        <v>4753</v>
      </c>
      <c r="B4757" t="s">
        <v>9051</v>
      </c>
      <c r="C4757" s="5">
        <v>42278</v>
      </c>
      <c r="D4757" s="6">
        <v>2015</v>
      </c>
      <c r="E4757" s="5" t="s">
        <v>44</v>
      </c>
      <c r="F4757" s="7">
        <v>1</v>
      </c>
      <c r="G4757" t="s">
        <v>51</v>
      </c>
      <c r="H4757" t="s">
        <v>59</v>
      </c>
      <c r="I4757" t="s">
        <v>399</v>
      </c>
      <c r="J4757" t="s">
        <v>27</v>
      </c>
      <c r="K4757" t="s">
        <v>329</v>
      </c>
      <c r="L4757">
        <v>97206</v>
      </c>
      <c r="M4757" t="s">
        <v>6813</v>
      </c>
      <c r="N4757" t="s">
        <v>135</v>
      </c>
      <c r="O4757" t="s">
        <v>136</v>
      </c>
      <c r="P4757" t="s">
        <v>6814</v>
      </c>
      <c r="Q4757" s="8">
        <v>860000</v>
      </c>
      <c r="R4757">
        <v>2</v>
      </c>
      <c r="S4757" s="8">
        <f>Table3[[#This Row],[Harga]]*Table3[[#This Row],[Quantity]]</f>
        <v>1720000</v>
      </c>
      <c r="T4757">
        <v>0.2</v>
      </c>
      <c r="U4757" s="8">
        <f>Table3[[#This Row],[Discount]]*Table3[[#This Row],[Revenue]]</f>
        <v>344000</v>
      </c>
      <c r="V4757" s="8">
        <f>Table3[[#This Row],[Revenue]]-Table3[[#This Row],[Total Discount]]</f>
        <v>1376000</v>
      </c>
    </row>
    <row r="4758" spans="1:22" x14ac:dyDescent="0.35">
      <c r="A4758">
        <v>4754</v>
      </c>
      <c r="B4758" t="s">
        <v>9052</v>
      </c>
      <c r="C4758" s="5">
        <v>42587</v>
      </c>
      <c r="D4758" s="6">
        <v>2016</v>
      </c>
      <c r="E4758" s="5" t="s">
        <v>93</v>
      </c>
      <c r="F4758" s="7">
        <v>5</v>
      </c>
      <c r="G4758" t="s">
        <v>35</v>
      </c>
      <c r="H4758" t="s">
        <v>25</v>
      </c>
      <c r="I4758" t="s">
        <v>4910</v>
      </c>
      <c r="J4758" t="s">
        <v>37</v>
      </c>
      <c r="K4758" t="s">
        <v>218</v>
      </c>
      <c r="L4758">
        <v>35810</v>
      </c>
      <c r="M4758" t="s">
        <v>3370</v>
      </c>
      <c r="N4758" t="s">
        <v>40</v>
      </c>
      <c r="O4758" t="s">
        <v>96</v>
      </c>
      <c r="P4758" t="s">
        <v>3371</v>
      </c>
      <c r="Q4758" s="8">
        <v>68000</v>
      </c>
      <c r="R4758">
        <v>7</v>
      </c>
      <c r="S4758" s="8">
        <f>Table3[[#This Row],[Harga]]*Table3[[#This Row],[Quantity]]</f>
        <v>476000</v>
      </c>
      <c r="T4758">
        <v>0</v>
      </c>
      <c r="U4758" s="8">
        <f>Table3[[#This Row],[Discount]]*Table3[[#This Row],[Revenue]]</f>
        <v>0</v>
      </c>
      <c r="V4758" s="8">
        <f>Table3[[#This Row],[Revenue]]-Table3[[#This Row],[Total Discount]]</f>
        <v>476000</v>
      </c>
    </row>
    <row r="4759" spans="1:22" x14ac:dyDescent="0.35">
      <c r="A4759">
        <v>4755</v>
      </c>
      <c r="B4759" t="s">
        <v>9053</v>
      </c>
      <c r="C4759" s="5">
        <v>42738</v>
      </c>
      <c r="D4759" s="6">
        <v>2017</v>
      </c>
      <c r="E4759" s="5" t="s">
        <v>115</v>
      </c>
      <c r="F4759" s="7">
        <v>3</v>
      </c>
      <c r="G4759" t="s">
        <v>67</v>
      </c>
      <c r="H4759" t="s">
        <v>25</v>
      </c>
      <c r="I4759" t="s">
        <v>975</v>
      </c>
      <c r="J4759" t="s">
        <v>27</v>
      </c>
      <c r="K4759" t="s">
        <v>283</v>
      </c>
      <c r="L4759">
        <v>94110</v>
      </c>
      <c r="M4759" t="s">
        <v>853</v>
      </c>
      <c r="N4759" t="s">
        <v>40</v>
      </c>
      <c r="O4759" t="s">
        <v>71</v>
      </c>
      <c r="P4759" t="s">
        <v>854</v>
      </c>
      <c r="Q4759" s="8">
        <v>190000</v>
      </c>
      <c r="R4759">
        <v>8</v>
      </c>
      <c r="S4759" s="8">
        <f>Table3[[#This Row],[Harga]]*Table3[[#This Row],[Quantity]]</f>
        <v>1520000</v>
      </c>
      <c r="T4759">
        <v>0.2</v>
      </c>
      <c r="U4759" s="8">
        <f>Table3[[#This Row],[Discount]]*Table3[[#This Row],[Revenue]]</f>
        <v>304000</v>
      </c>
      <c r="V4759" s="8">
        <f>Table3[[#This Row],[Revenue]]-Table3[[#This Row],[Total Discount]]</f>
        <v>1216000</v>
      </c>
    </row>
    <row r="4760" spans="1:22" x14ac:dyDescent="0.35">
      <c r="A4760">
        <v>4756</v>
      </c>
      <c r="B4760" t="s">
        <v>9054</v>
      </c>
      <c r="C4760" s="5">
        <v>43046</v>
      </c>
      <c r="D4760" s="6">
        <v>2017</v>
      </c>
      <c r="E4760" s="5" t="s">
        <v>23</v>
      </c>
      <c r="F4760" s="7">
        <v>7</v>
      </c>
      <c r="G4760" t="s">
        <v>116</v>
      </c>
      <c r="H4760" t="s">
        <v>25</v>
      </c>
      <c r="I4760" t="s">
        <v>4397</v>
      </c>
      <c r="J4760" t="s">
        <v>27</v>
      </c>
      <c r="K4760" t="s">
        <v>545</v>
      </c>
      <c r="L4760">
        <v>73120</v>
      </c>
      <c r="M4760" t="s">
        <v>3513</v>
      </c>
      <c r="N4760" t="s">
        <v>40</v>
      </c>
      <c r="O4760" t="s">
        <v>71</v>
      </c>
      <c r="P4760" t="s">
        <v>3514</v>
      </c>
      <c r="Q4760" s="8">
        <v>13000</v>
      </c>
      <c r="R4760">
        <v>9</v>
      </c>
      <c r="S4760" s="8">
        <f>Table3[[#This Row],[Harga]]*Table3[[#This Row],[Quantity]]</f>
        <v>117000</v>
      </c>
      <c r="T4760">
        <v>0</v>
      </c>
      <c r="U4760" s="8">
        <f>Table3[[#This Row],[Discount]]*Table3[[#This Row],[Revenue]]</f>
        <v>0</v>
      </c>
      <c r="V4760" s="8">
        <f>Table3[[#This Row],[Revenue]]-Table3[[#This Row],[Total Discount]]</f>
        <v>117000</v>
      </c>
    </row>
    <row r="4761" spans="1:22" x14ac:dyDescent="0.35">
      <c r="A4761">
        <v>4757</v>
      </c>
      <c r="B4761" t="s">
        <v>9055</v>
      </c>
      <c r="C4761" s="5">
        <v>42372</v>
      </c>
      <c r="D4761" s="6">
        <v>2016</v>
      </c>
      <c r="E4761" s="5" t="s">
        <v>115</v>
      </c>
      <c r="F4761" s="7">
        <v>3</v>
      </c>
      <c r="G4761" t="s">
        <v>24</v>
      </c>
      <c r="H4761" t="s">
        <v>25</v>
      </c>
      <c r="I4761" t="s">
        <v>3859</v>
      </c>
      <c r="J4761" t="s">
        <v>37</v>
      </c>
      <c r="K4761" t="s">
        <v>227</v>
      </c>
      <c r="L4761">
        <v>74012</v>
      </c>
      <c r="M4761" t="s">
        <v>758</v>
      </c>
      <c r="N4761" t="s">
        <v>30</v>
      </c>
      <c r="O4761" t="s">
        <v>48</v>
      </c>
      <c r="P4761" t="s">
        <v>759</v>
      </c>
      <c r="Q4761" s="8">
        <v>376000</v>
      </c>
      <c r="R4761">
        <v>7</v>
      </c>
      <c r="S4761" s="8">
        <f>Table3[[#This Row],[Harga]]*Table3[[#This Row],[Quantity]]</f>
        <v>2632000</v>
      </c>
      <c r="T4761">
        <v>0</v>
      </c>
      <c r="U4761" s="8">
        <f>Table3[[#This Row],[Discount]]*Table3[[#This Row],[Revenue]]</f>
        <v>0</v>
      </c>
      <c r="V4761" s="8">
        <f>Table3[[#This Row],[Revenue]]-Table3[[#This Row],[Total Discount]]</f>
        <v>2632000</v>
      </c>
    </row>
    <row r="4762" spans="1:22" x14ac:dyDescent="0.35">
      <c r="A4762">
        <v>4758</v>
      </c>
      <c r="B4762" t="s">
        <v>9056</v>
      </c>
      <c r="C4762" s="5">
        <v>42502</v>
      </c>
      <c r="D4762" s="6">
        <v>2016</v>
      </c>
      <c r="E4762" s="5" t="s">
        <v>87</v>
      </c>
      <c r="F4762" s="7">
        <v>12</v>
      </c>
      <c r="G4762" t="s">
        <v>51</v>
      </c>
      <c r="H4762" t="s">
        <v>25</v>
      </c>
      <c r="I4762" t="s">
        <v>4943</v>
      </c>
      <c r="J4762" t="s">
        <v>27</v>
      </c>
      <c r="K4762" t="s">
        <v>236</v>
      </c>
      <c r="L4762">
        <v>92691</v>
      </c>
      <c r="M4762" t="s">
        <v>9057</v>
      </c>
      <c r="N4762" t="s">
        <v>135</v>
      </c>
      <c r="O4762" t="s">
        <v>162</v>
      </c>
      <c r="P4762" t="s">
        <v>9058</v>
      </c>
      <c r="Q4762" s="8">
        <v>120000</v>
      </c>
      <c r="R4762">
        <v>6</v>
      </c>
      <c r="S4762" s="8">
        <f>Table3[[#This Row],[Harga]]*Table3[[#This Row],[Quantity]]</f>
        <v>720000</v>
      </c>
      <c r="T4762">
        <v>0</v>
      </c>
      <c r="U4762" s="8">
        <f>Table3[[#This Row],[Discount]]*Table3[[#This Row],[Revenue]]</f>
        <v>0</v>
      </c>
      <c r="V4762" s="8">
        <f>Table3[[#This Row],[Revenue]]-Table3[[#This Row],[Total Discount]]</f>
        <v>720000</v>
      </c>
    </row>
    <row r="4763" spans="1:22" x14ac:dyDescent="0.35">
      <c r="A4763">
        <v>4759</v>
      </c>
      <c r="B4763" t="s">
        <v>9059</v>
      </c>
      <c r="C4763" s="5">
        <v>43044</v>
      </c>
      <c r="D4763" s="6">
        <v>2017</v>
      </c>
      <c r="E4763" s="5" t="s">
        <v>23</v>
      </c>
      <c r="F4763" s="7">
        <v>5</v>
      </c>
      <c r="G4763" t="s">
        <v>24</v>
      </c>
      <c r="H4763" t="s">
        <v>139</v>
      </c>
      <c r="I4763" t="s">
        <v>708</v>
      </c>
      <c r="J4763" t="s">
        <v>75</v>
      </c>
      <c r="K4763" t="s">
        <v>213</v>
      </c>
      <c r="L4763">
        <v>46142</v>
      </c>
      <c r="M4763" t="s">
        <v>597</v>
      </c>
      <c r="N4763" t="s">
        <v>40</v>
      </c>
      <c r="O4763" t="s">
        <v>63</v>
      </c>
      <c r="P4763" t="s">
        <v>598</v>
      </c>
      <c r="Q4763" s="8">
        <v>9000</v>
      </c>
      <c r="R4763">
        <v>1</v>
      </c>
      <c r="S4763" s="8">
        <f>Table3[[#This Row],[Harga]]*Table3[[#This Row],[Quantity]]</f>
        <v>9000</v>
      </c>
      <c r="T4763">
        <v>0</v>
      </c>
      <c r="U4763" s="8">
        <f>Table3[[#This Row],[Discount]]*Table3[[#This Row],[Revenue]]</f>
        <v>0</v>
      </c>
      <c r="V4763" s="8">
        <f>Table3[[#This Row],[Revenue]]-Table3[[#This Row],[Total Discount]]</f>
        <v>9000</v>
      </c>
    </row>
    <row r="4764" spans="1:22" x14ac:dyDescent="0.35">
      <c r="A4764">
        <v>4760</v>
      </c>
      <c r="B4764" t="s">
        <v>9060</v>
      </c>
      <c r="C4764" s="5">
        <v>42516</v>
      </c>
      <c r="D4764" s="6">
        <v>2016</v>
      </c>
      <c r="E4764" s="5" t="s">
        <v>87</v>
      </c>
      <c r="F4764" s="7">
        <v>26</v>
      </c>
      <c r="G4764" t="s">
        <v>67</v>
      </c>
      <c r="H4764" t="s">
        <v>139</v>
      </c>
      <c r="I4764" t="s">
        <v>3821</v>
      </c>
      <c r="J4764" t="s">
        <v>27</v>
      </c>
      <c r="K4764" t="s">
        <v>151</v>
      </c>
      <c r="L4764">
        <v>53209</v>
      </c>
      <c r="M4764" t="s">
        <v>6816</v>
      </c>
      <c r="N4764" t="s">
        <v>30</v>
      </c>
      <c r="O4764" t="s">
        <v>55</v>
      </c>
      <c r="P4764" t="s">
        <v>6817</v>
      </c>
      <c r="Q4764" s="8">
        <v>15000</v>
      </c>
      <c r="R4764">
        <v>3</v>
      </c>
      <c r="S4764" s="8">
        <f>Table3[[#This Row],[Harga]]*Table3[[#This Row],[Quantity]]</f>
        <v>45000</v>
      </c>
      <c r="T4764">
        <v>0</v>
      </c>
      <c r="U4764" s="8">
        <f>Table3[[#This Row],[Discount]]*Table3[[#This Row],[Revenue]]</f>
        <v>0</v>
      </c>
      <c r="V4764" s="8">
        <f>Table3[[#This Row],[Revenue]]-Table3[[#This Row],[Total Discount]]</f>
        <v>45000</v>
      </c>
    </row>
    <row r="4765" spans="1:22" x14ac:dyDescent="0.35">
      <c r="A4765">
        <v>4761</v>
      </c>
      <c r="B4765" t="s">
        <v>9061</v>
      </c>
      <c r="C4765" s="5">
        <v>42328</v>
      </c>
      <c r="D4765" s="6">
        <v>2015</v>
      </c>
      <c r="E4765" s="5" t="s">
        <v>23</v>
      </c>
      <c r="F4765" s="7">
        <v>20</v>
      </c>
      <c r="G4765" t="s">
        <v>24</v>
      </c>
      <c r="H4765" t="s">
        <v>139</v>
      </c>
      <c r="I4765" t="s">
        <v>3550</v>
      </c>
      <c r="J4765" t="s">
        <v>27</v>
      </c>
      <c r="K4765" t="s">
        <v>222</v>
      </c>
      <c r="L4765">
        <v>94109</v>
      </c>
      <c r="M4765" t="s">
        <v>4152</v>
      </c>
      <c r="N4765" t="s">
        <v>30</v>
      </c>
      <c r="O4765" t="s">
        <v>55</v>
      </c>
      <c r="P4765" t="s">
        <v>4153</v>
      </c>
      <c r="Q4765" s="8">
        <v>18000</v>
      </c>
      <c r="R4765">
        <v>3</v>
      </c>
      <c r="S4765" s="8">
        <f>Table3[[#This Row],[Harga]]*Table3[[#This Row],[Quantity]]</f>
        <v>54000</v>
      </c>
      <c r="T4765">
        <v>0</v>
      </c>
      <c r="U4765" s="8">
        <f>Table3[[#This Row],[Discount]]*Table3[[#This Row],[Revenue]]</f>
        <v>0</v>
      </c>
      <c r="V4765" s="8">
        <f>Table3[[#This Row],[Revenue]]-Table3[[#This Row],[Total Discount]]</f>
        <v>54000</v>
      </c>
    </row>
    <row r="4766" spans="1:22" x14ac:dyDescent="0.35">
      <c r="A4766">
        <v>4762</v>
      </c>
      <c r="B4766" t="s">
        <v>9062</v>
      </c>
      <c r="C4766" s="5">
        <v>42482</v>
      </c>
      <c r="D4766" s="6">
        <v>2016</v>
      </c>
      <c r="E4766" s="5" t="s">
        <v>58</v>
      </c>
      <c r="F4766" s="7">
        <v>22</v>
      </c>
      <c r="G4766" t="s">
        <v>35</v>
      </c>
      <c r="H4766" t="s">
        <v>25</v>
      </c>
      <c r="I4766" t="s">
        <v>2378</v>
      </c>
      <c r="J4766" t="s">
        <v>27</v>
      </c>
      <c r="K4766" t="s">
        <v>329</v>
      </c>
      <c r="L4766">
        <v>13440</v>
      </c>
      <c r="M4766" t="s">
        <v>9063</v>
      </c>
      <c r="N4766" t="s">
        <v>40</v>
      </c>
      <c r="O4766" t="s">
        <v>96</v>
      </c>
      <c r="P4766" t="s">
        <v>9064</v>
      </c>
      <c r="Q4766" s="8">
        <v>33000</v>
      </c>
      <c r="R4766">
        <v>9</v>
      </c>
      <c r="S4766" s="8">
        <f>Table3[[#This Row],[Harga]]*Table3[[#This Row],[Quantity]]</f>
        <v>297000</v>
      </c>
      <c r="T4766">
        <v>0</v>
      </c>
      <c r="U4766" s="8">
        <f>Table3[[#This Row],[Discount]]*Table3[[#This Row],[Revenue]]</f>
        <v>0</v>
      </c>
      <c r="V4766" s="8">
        <f>Table3[[#This Row],[Revenue]]-Table3[[#This Row],[Total Discount]]</f>
        <v>297000</v>
      </c>
    </row>
    <row r="4767" spans="1:22" x14ac:dyDescent="0.35">
      <c r="A4767">
        <v>4763</v>
      </c>
      <c r="B4767" t="s">
        <v>9065</v>
      </c>
      <c r="C4767" s="5">
        <v>42657</v>
      </c>
      <c r="D4767" s="6">
        <v>2016</v>
      </c>
      <c r="E4767" s="5" t="s">
        <v>44</v>
      </c>
      <c r="F4767" s="7">
        <v>14</v>
      </c>
      <c r="G4767" t="s">
        <v>67</v>
      </c>
      <c r="H4767" t="s">
        <v>139</v>
      </c>
      <c r="I4767" t="s">
        <v>2382</v>
      </c>
      <c r="J4767" t="s">
        <v>37</v>
      </c>
      <c r="K4767" t="s">
        <v>227</v>
      </c>
      <c r="L4767">
        <v>10009</v>
      </c>
      <c r="M4767" t="s">
        <v>7421</v>
      </c>
      <c r="N4767" t="s">
        <v>135</v>
      </c>
      <c r="O4767" t="s">
        <v>136</v>
      </c>
      <c r="P4767" t="s">
        <v>7422</v>
      </c>
      <c r="Q4767" s="8">
        <v>624000</v>
      </c>
      <c r="R4767">
        <v>7</v>
      </c>
      <c r="S4767" s="8">
        <f>Table3[[#This Row],[Harga]]*Table3[[#This Row],[Quantity]]</f>
        <v>4368000</v>
      </c>
      <c r="T4767">
        <v>0</v>
      </c>
      <c r="U4767" s="8">
        <f>Table3[[#This Row],[Discount]]*Table3[[#This Row],[Revenue]]</f>
        <v>0</v>
      </c>
      <c r="V4767" s="8">
        <f>Table3[[#This Row],[Revenue]]-Table3[[#This Row],[Total Discount]]</f>
        <v>4368000</v>
      </c>
    </row>
    <row r="4768" spans="1:22" x14ac:dyDescent="0.35">
      <c r="A4768">
        <v>4764</v>
      </c>
      <c r="B4768" t="s">
        <v>9066</v>
      </c>
      <c r="C4768" s="5">
        <v>41734</v>
      </c>
      <c r="D4768" s="6">
        <v>2014</v>
      </c>
      <c r="E4768" s="5" t="s">
        <v>58</v>
      </c>
      <c r="F4768" s="7">
        <v>5</v>
      </c>
      <c r="G4768" t="s">
        <v>67</v>
      </c>
      <c r="H4768" t="s">
        <v>25</v>
      </c>
      <c r="I4768" t="s">
        <v>403</v>
      </c>
      <c r="J4768" t="s">
        <v>27</v>
      </c>
      <c r="K4768" t="s">
        <v>420</v>
      </c>
      <c r="L4768">
        <v>48127</v>
      </c>
      <c r="M4768" t="s">
        <v>1928</v>
      </c>
      <c r="N4768" t="s">
        <v>40</v>
      </c>
      <c r="O4768" t="s">
        <v>96</v>
      </c>
      <c r="P4768" t="s">
        <v>1929</v>
      </c>
      <c r="Q4768" s="8">
        <v>121000</v>
      </c>
      <c r="R4768">
        <v>2</v>
      </c>
      <c r="S4768" s="8">
        <f>Table3[[#This Row],[Harga]]*Table3[[#This Row],[Quantity]]</f>
        <v>242000</v>
      </c>
      <c r="T4768">
        <v>0</v>
      </c>
      <c r="U4768" s="8">
        <f>Table3[[#This Row],[Discount]]*Table3[[#This Row],[Revenue]]</f>
        <v>0</v>
      </c>
      <c r="V4768" s="8">
        <f>Table3[[#This Row],[Revenue]]-Table3[[#This Row],[Total Discount]]</f>
        <v>242000</v>
      </c>
    </row>
    <row r="4769" spans="1:22" x14ac:dyDescent="0.35">
      <c r="A4769">
        <v>4765</v>
      </c>
      <c r="B4769" t="s">
        <v>9067</v>
      </c>
      <c r="C4769" s="5">
        <v>42588</v>
      </c>
      <c r="D4769" s="6">
        <v>2016</v>
      </c>
      <c r="E4769" s="5" t="s">
        <v>93</v>
      </c>
      <c r="F4769" s="7">
        <v>6</v>
      </c>
      <c r="G4769" t="s">
        <v>51</v>
      </c>
      <c r="H4769" t="s">
        <v>25</v>
      </c>
      <c r="I4769" t="s">
        <v>1045</v>
      </c>
      <c r="J4769" t="s">
        <v>27</v>
      </c>
      <c r="K4769" t="s">
        <v>213</v>
      </c>
      <c r="L4769">
        <v>10024</v>
      </c>
      <c r="M4769" t="s">
        <v>4159</v>
      </c>
      <c r="N4769" t="s">
        <v>40</v>
      </c>
      <c r="O4769" t="s">
        <v>96</v>
      </c>
      <c r="P4769" t="s">
        <v>4160</v>
      </c>
      <c r="Q4769" s="8">
        <v>5000</v>
      </c>
      <c r="R4769">
        <v>9</v>
      </c>
      <c r="S4769" s="8">
        <f>Table3[[#This Row],[Harga]]*Table3[[#This Row],[Quantity]]</f>
        <v>45000</v>
      </c>
      <c r="T4769">
        <v>0</v>
      </c>
      <c r="U4769" s="8">
        <f>Table3[[#This Row],[Discount]]*Table3[[#This Row],[Revenue]]</f>
        <v>0</v>
      </c>
      <c r="V4769" s="8">
        <f>Table3[[#This Row],[Revenue]]-Table3[[#This Row],[Total Discount]]</f>
        <v>45000</v>
      </c>
    </row>
    <row r="4770" spans="1:22" x14ac:dyDescent="0.35">
      <c r="A4770">
        <v>4766</v>
      </c>
      <c r="B4770" t="s">
        <v>9068</v>
      </c>
      <c r="C4770" s="5">
        <v>41987</v>
      </c>
      <c r="D4770" s="6">
        <v>2014</v>
      </c>
      <c r="E4770" s="5" t="s">
        <v>66</v>
      </c>
      <c r="F4770" s="7">
        <v>14</v>
      </c>
      <c r="G4770" t="s">
        <v>24</v>
      </c>
      <c r="H4770" t="s">
        <v>25</v>
      </c>
      <c r="I4770" t="s">
        <v>4428</v>
      </c>
      <c r="J4770" t="s">
        <v>37</v>
      </c>
      <c r="K4770" t="s">
        <v>141</v>
      </c>
      <c r="L4770">
        <v>60623</v>
      </c>
      <c r="M4770" t="s">
        <v>3336</v>
      </c>
      <c r="N4770" t="s">
        <v>40</v>
      </c>
      <c r="O4770" t="s">
        <v>71</v>
      </c>
      <c r="P4770" t="s">
        <v>3337</v>
      </c>
      <c r="Q4770" s="8">
        <v>10000</v>
      </c>
      <c r="R4770">
        <v>3</v>
      </c>
      <c r="S4770" s="8">
        <f>Table3[[#This Row],[Harga]]*Table3[[#This Row],[Quantity]]</f>
        <v>30000</v>
      </c>
      <c r="T4770">
        <v>0.8</v>
      </c>
      <c r="U4770" s="8">
        <f>Table3[[#This Row],[Discount]]*Table3[[#This Row],[Revenue]]</f>
        <v>24000</v>
      </c>
      <c r="V4770" s="8">
        <f>Table3[[#This Row],[Revenue]]-Table3[[#This Row],[Total Discount]]</f>
        <v>6000</v>
      </c>
    </row>
    <row r="4771" spans="1:22" x14ac:dyDescent="0.35">
      <c r="A4771">
        <v>4767</v>
      </c>
      <c r="B4771" t="s">
        <v>9069</v>
      </c>
      <c r="C4771" s="5">
        <v>42885</v>
      </c>
      <c r="D4771" s="6">
        <v>2017</v>
      </c>
      <c r="E4771" s="5" t="s">
        <v>87</v>
      </c>
      <c r="F4771" s="7">
        <v>30</v>
      </c>
      <c r="G4771" t="s">
        <v>67</v>
      </c>
      <c r="H4771" t="s">
        <v>105</v>
      </c>
      <c r="I4771" t="s">
        <v>2075</v>
      </c>
      <c r="J4771" t="s">
        <v>27</v>
      </c>
      <c r="K4771" t="s">
        <v>213</v>
      </c>
      <c r="L4771">
        <v>75217</v>
      </c>
      <c r="M4771" t="s">
        <v>4464</v>
      </c>
      <c r="N4771" t="s">
        <v>30</v>
      </c>
      <c r="O4771" t="s">
        <v>31</v>
      </c>
      <c r="P4771" t="s">
        <v>4465</v>
      </c>
      <c r="Q4771" s="8">
        <v>181000</v>
      </c>
      <c r="R4771">
        <v>1</v>
      </c>
      <c r="S4771" s="8">
        <f>Table3[[#This Row],[Harga]]*Table3[[#This Row],[Quantity]]</f>
        <v>181000</v>
      </c>
      <c r="T4771">
        <v>0.32</v>
      </c>
      <c r="U4771" s="8">
        <f>Table3[[#This Row],[Discount]]*Table3[[#This Row],[Revenue]]</f>
        <v>57920</v>
      </c>
      <c r="V4771" s="8">
        <f>Table3[[#This Row],[Revenue]]-Table3[[#This Row],[Total Discount]]</f>
        <v>123080</v>
      </c>
    </row>
    <row r="4772" spans="1:22" x14ac:dyDescent="0.35">
      <c r="A4772">
        <v>4768</v>
      </c>
      <c r="B4772" t="s">
        <v>9070</v>
      </c>
      <c r="C4772" s="5">
        <v>42657</v>
      </c>
      <c r="D4772" s="6">
        <v>2016</v>
      </c>
      <c r="E4772" s="5" t="s">
        <v>44</v>
      </c>
      <c r="F4772" s="7">
        <v>14</v>
      </c>
      <c r="G4772" t="s">
        <v>51</v>
      </c>
      <c r="H4772" t="s">
        <v>25</v>
      </c>
      <c r="I4772" t="s">
        <v>3949</v>
      </c>
      <c r="J4772" t="s">
        <v>27</v>
      </c>
      <c r="K4772" t="s">
        <v>193</v>
      </c>
      <c r="L4772">
        <v>54915</v>
      </c>
      <c r="M4772" t="s">
        <v>1785</v>
      </c>
      <c r="N4772" t="s">
        <v>135</v>
      </c>
      <c r="O4772" t="s">
        <v>162</v>
      </c>
      <c r="P4772" t="s">
        <v>1786</v>
      </c>
      <c r="Q4772" s="8">
        <v>2310000</v>
      </c>
      <c r="R4772">
        <v>5</v>
      </c>
      <c r="S4772" s="8">
        <f>Table3[[#This Row],[Harga]]*Table3[[#This Row],[Quantity]]</f>
        <v>11550000</v>
      </c>
      <c r="T4772">
        <v>0</v>
      </c>
      <c r="U4772" s="8">
        <f>Table3[[#This Row],[Discount]]*Table3[[#This Row],[Revenue]]</f>
        <v>0</v>
      </c>
      <c r="V4772" s="8">
        <f>Table3[[#This Row],[Revenue]]-Table3[[#This Row],[Total Discount]]</f>
        <v>11550000</v>
      </c>
    </row>
    <row r="4773" spans="1:22" x14ac:dyDescent="0.35">
      <c r="A4773">
        <v>4769</v>
      </c>
      <c r="B4773" t="s">
        <v>9071</v>
      </c>
      <c r="C4773" s="5">
        <v>41712</v>
      </c>
      <c r="D4773" s="6">
        <v>2014</v>
      </c>
      <c r="E4773" s="5" t="s">
        <v>159</v>
      </c>
      <c r="F4773" s="7">
        <v>14</v>
      </c>
      <c r="G4773" t="s">
        <v>67</v>
      </c>
      <c r="H4773" t="s">
        <v>25</v>
      </c>
      <c r="I4773" t="s">
        <v>5393</v>
      </c>
      <c r="J4773" t="s">
        <v>75</v>
      </c>
      <c r="K4773" t="s">
        <v>82</v>
      </c>
      <c r="L4773">
        <v>32216</v>
      </c>
      <c r="M4773" t="s">
        <v>1450</v>
      </c>
      <c r="N4773" t="s">
        <v>40</v>
      </c>
      <c r="O4773" t="s">
        <v>63</v>
      </c>
      <c r="P4773" t="s">
        <v>1451</v>
      </c>
      <c r="Q4773" s="8">
        <v>133000</v>
      </c>
      <c r="R4773">
        <v>6</v>
      </c>
      <c r="S4773" s="8">
        <f>Table3[[#This Row],[Harga]]*Table3[[#This Row],[Quantity]]</f>
        <v>798000</v>
      </c>
      <c r="T4773">
        <v>0.2</v>
      </c>
      <c r="U4773" s="8">
        <f>Table3[[#This Row],[Discount]]*Table3[[#This Row],[Revenue]]</f>
        <v>159600</v>
      </c>
      <c r="V4773" s="8">
        <f>Table3[[#This Row],[Revenue]]-Table3[[#This Row],[Total Discount]]</f>
        <v>638400</v>
      </c>
    </row>
    <row r="4774" spans="1:22" x14ac:dyDescent="0.35">
      <c r="A4774">
        <v>4770</v>
      </c>
      <c r="B4774" t="s">
        <v>9072</v>
      </c>
      <c r="C4774" s="5">
        <v>41687</v>
      </c>
      <c r="D4774" s="6">
        <v>2014</v>
      </c>
      <c r="E4774" s="5" t="s">
        <v>344</v>
      </c>
      <c r="F4774" s="7">
        <v>17</v>
      </c>
      <c r="G4774" t="s">
        <v>67</v>
      </c>
      <c r="H4774" t="s">
        <v>131</v>
      </c>
      <c r="I4774" t="s">
        <v>549</v>
      </c>
      <c r="J4774" t="s">
        <v>27</v>
      </c>
      <c r="K4774" t="s">
        <v>61</v>
      </c>
      <c r="L4774">
        <v>60653</v>
      </c>
      <c r="M4774" t="s">
        <v>2956</v>
      </c>
      <c r="N4774" t="s">
        <v>40</v>
      </c>
      <c r="O4774" t="s">
        <v>96</v>
      </c>
      <c r="P4774" t="s">
        <v>1818</v>
      </c>
      <c r="Q4774" s="8">
        <v>15000</v>
      </c>
      <c r="R4774">
        <v>14</v>
      </c>
      <c r="S4774" s="8">
        <f>Table3[[#This Row],[Harga]]*Table3[[#This Row],[Quantity]]</f>
        <v>210000</v>
      </c>
      <c r="T4774">
        <v>0.2</v>
      </c>
      <c r="U4774" s="8">
        <f>Table3[[#This Row],[Discount]]*Table3[[#This Row],[Revenue]]</f>
        <v>42000</v>
      </c>
      <c r="V4774" s="8">
        <f>Table3[[#This Row],[Revenue]]-Table3[[#This Row],[Total Discount]]</f>
        <v>168000</v>
      </c>
    </row>
    <row r="4775" spans="1:22" x14ac:dyDescent="0.35">
      <c r="A4775">
        <v>4771</v>
      </c>
      <c r="B4775" t="s">
        <v>9073</v>
      </c>
      <c r="C4775" s="5">
        <v>42240</v>
      </c>
      <c r="D4775" s="6">
        <v>2015</v>
      </c>
      <c r="E4775" s="5" t="s">
        <v>93</v>
      </c>
      <c r="F4775" s="7">
        <v>24</v>
      </c>
      <c r="G4775" t="s">
        <v>51</v>
      </c>
      <c r="H4775" t="s">
        <v>25</v>
      </c>
      <c r="I4775" t="s">
        <v>1904</v>
      </c>
      <c r="J4775" t="s">
        <v>27</v>
      </c>
      <c r="K4775" t="s">
        <v>500</v>
      </c>
      <c r="L4775">
        <v>43402</v>
      </c>
      <c r="M4775" t="s">
        <v>6592</v>
      </c>
      <c r="N4775" t="s">
        <v>135</v>
      </c>
      <c r="O4775" t="s">
        <v>136</v>
      </c>
      <c r="P4775" t="s">
        <v>6593</v>
      </c>
      <c r="Q4775" s="8">
        <v>75000</v>
      </c>
      <c r="R4775">
        <v>3</v>
      </c>
      <c r="S4775" s="8">
        <f>Table3[[#This Row],[Harga]]*Table3[[#This Row],[Quantity]]</f>
        <v>225000</v>
      </c>
      <c r="T4775">
        <v>0.4</v>
      </c>
      <c r="U4775" s="8">
        <f>Table3[[#This Row],[Discount]]*Table3[[#This Row],[Revenue]]</f>
        <v>90000</v>
      </c>
      <c r="V4775" s="8">
        <f>Table3[[#This Row],[Revenue]]-Table3[[#This Row],[Total Discount]]</f>
        <v>135000</v>
      </c>
    </row>
    <row r="4776" spans="1:22" x14ac:dyDescent="0.35">
      <c r="A4776">
        <v>4772</v>
      </c>
      <c r="B4776" t="s">
        <v>9074</v>
      </c>
      <c r="C4776" s="5">
        <v>42863</v>
      </c>
      <c r="D4776" s="6">
        <v>2017</v>
      </c>
      <c r="E4776" s="5" t="s">
        <v>87</v>
      </c>
      <c r="F4776" s="7">
        <v>8</v>
      </c>
      <c r="G4776" t="s">
        <v>24</v>
      </c>
      <c r="H4776" t="s">
        <v>25</v>
      </c>
      <c r="I4776" t="s">
        <v>2709</v>
      </c>
      <c r="J4776" t="s">
        <v>27</v>
      </c>
      <c r="K4776" t="s">
        <v>236</v>
      </c>
      <c r="L4776">
        <v>94110</v>
      </c>
      <c r="M4776" t="s">
        <v>3357</v>
      </c>
      <c r="N4776" t="s">
        <v>40</v>
      </c>
      <c r="O4776" t="s">
        <v>78</v>
      </c>
      <c r="P4776" t="s">
        <v>3358</v>
      </c>
      <c r="Q4776" s="8">
        <v>61000</v>
      </c>
      <c r="R4776">
        <v>4</v>
      </c>
      <c r="S4776" s="8">
        <f>Table3[[#This Row],[Harga]]*Table3[[#This Row],[Quantity]]</f>
        <v>244000</v>
      </c>
      <c r="T4776">
        <v>0</v>
      </c>
      <c r="U4776" s="8">
        <f>Table3[[#This Row],[Discount]]*Table3[[#This Row],[Revenue]]</f>
        <v>0</v>
      </c>
      <c r="V4776" s="8">
        <f>Table3[[#This Row],[Revenue]]-Table3[[#This Row],[Total Discount]]</f>
        <v>244000</v>
      </c>
    </row>
    <row r="4777" spans="1:22" x14ac:dyDescent="0.35">
      <c r="A4777">
        <v>4773</v>
      </c>
      <c r="B4777" t="s">
        <v>9075</v>
      </c>
      <c r="C4777" s="5">
        <v>42404</v>
      </c>
      <c r="D4777" s="6">
        <v>2016</v>
      </c>
      <c r="E4777" s="5" t="s">
        <v>344</v>
      </c>
      <c r="F4777" s="7">
        <v>4</v>
      </c>
      <c r="G4777" t="s">
        <v>35</v>
      </c>
      <c r="H4777" t="s">
        <v>25</v>
      </c>
      <c r="I4777" t="s">
        <v>419</v>
      </c>
      <c r="J4777" t="s">
        <v>37</v>
      </c>
      <c r="K4777" t="s">
        <v>166</v>
      </c>
      <c r="L4777">
        <v>90049</v>
      </c>
      <c r="M4777" t="s">
        <v>586</v>
      </c>
      <c r="N4777" t="s">
        <v>40</v>
      </c>
      <c r="O4777" t="s">
        <v>84</v>
      </c>
      <c r="P4777" t="s">
        <v>587</v>
      </c>
      <c r="Q4777" s="8">
        <v>38000</v>
      </c>
      <c r="R4777">
        <v>2</v>
      </c>
      <c r="S4777" s="8">
        <f>Table3[[#This Row],[Harga]]*Table3[[#This Row],[Quantity]]</f>
        <v>76000</v>
      </c>
      <c r="T4777">
        <v>0</v>
      </c>
      <c r="U4777" s="8">
        <f>Table3[[#This Row],[Discount]]*Table3[[#This Row],[Revenue]]</f>
        <v>0</v>
      </c>
      <c r="V4777" s="8">
        <f>Table3[[#This Row],[Revenue]]-Table3[[#This Row],[Total Discount]]</f>
        <v>76000</v>
      </c>
    </row>
    <row r="4778" spans="1:22" x14ac:dyDescent="0.35">
      <c r="A4778">
        <v>4774</v>
      </c>
      <c r="B4778" t="s">
        <v>9076</v>
      </c>
      <c r="C4778" s="5">
        <v>41992</v>
      </c>
      <c r="D4778" s="6">
        <v>2014</v>
      </c>
      <c r="E4778" s="5" t="s">
        <v>66</v>
      </c>
      <c r="F4778" s="7">
        <v>19</v>
      </c>
      <c r="G4778" t="s">
        <v>51</v>
      </c>
      <c r="H4778" t="s">
        <v>25</v>
      </c>
      <c r="I4778" t="s">
        <v>3610</v>
      </c>
      <c r="J4778" t="s">
        <v>27</v>
      </c>
      <c r="K4778" t="s">
        <v>113</v>
      </c>
      <c r="L4778">
        <v>60623</v>
      </c>
      <c r="M4778" t="s">
        <v>9077</v>
      </c>
      <c r="N4778" t="s">
        <v>135</v>
      </c>
      <c r="O4778" t="s">
        <v>136</v>
      </c>
      <c r="P4778" t="s">
        <v>9078</v>
      </c>
      <c r="Q4778" s="8">
        <v>324000</v>
      </c>
      <c r="R4778">
        <v>3</v>
      </c>
      <c r="S4778" s="8">
        <f>Table3[[#This Row],[Harga]]*Table3[[#This Row],[Quantity]]</f>
        <v>972000</v>
      </c>
      <c r="T4778">
        <v>0.2</v>
      </c>
      <c r="U4778" s="8">
        <f>Table3[[#This Row],[Discount]]*Table3[[#This Row],[Revenue]]</f>
        <v>194400</v>
      </c>
      <c r="V4778" s="8">
        <f>Table3[[#This Row],[Revenue]]-Table3[[#This Row],[Total Discount]]</f>
        <v>777600</v>
      </c>
    </row>
    <row r="4779" spans="1:22" x14ac:dyDescent="0.35">
      <c r="A4779">
        <v>4775</v>
      </c>
      <c r="B4779" t="s">
        <v>9079</v>
      </c>
      <c r="C4779" s="5">
        <v>43074</v>
      </c>
      <c r="D4779" s="6">
        <v>2017</v>
      </c>
      <c r="E4779" s="5" t="s">
        <v>66</v>
      </c>
      <c r="F4779" s="7">
        <v>5</v>
      </c>
      <c r="G4779" t="s">
        <v>51</v>
      </c>
      <c r="H4779" t="s">
        <v>139</v>
      </c>
      <c r="I4779" t="s">
        <v>3342</v>
      </c>
      <c r="J4779" t="s">
        <v>75</v>
      </c>
      <c r="K4779" t="s">
        <v>274</v>
      </c>
      <c r="L4779">
        <v>98115</v>
      </c>
      <c r="M4779" t="s">
        <v>1889</v>
      </c>
      <c r="N4779" t="s">
        <v>40</v>
      </c>
      <c r="O4779" t="s">
        <v>71</v>
      </c>
      <c r="P4779" t="s">
        <v>1890</v>
      </c>
      <c r="Q4779" s="8">
        <v>26000</v>
      </c>
      <c r="R4779">
        <v>5</v>
      </c>
      <c r="S4779" s="8">
        <f>Table3[[#This Row],[Harga]]*Table3[[#This Row],[Quantity]]</f>
        <v>130000</v>
      </c>
      <c r="T4779">
        <v>0.2</v>
      </c>
      <c r="U4779" s="8">
        <f>Table3[[#This Row],[Discount]]*Table3[[#This Row],[Revenue]]</f>
        <v>26000</v>
      </c>
      <c r="V4779" s="8">
        <f>Table3[[#This Row],[Revenue]]-Table3[[#This Row],[Total Discount]]</f>
        <v>104000</v>
      </c>
    </row>
    <row r="4780" spans="1:22" x14ac:dyDescent="0.35">
      <c r="A4780">
        <v>4776</v>
      </c>
      <c r="B4780" t="s">
        <v>9080</v>
      </c>
      <c r="C4780" s="5">
        <v>42818</v>
      </c>
      <c r="D4780" s="6">
        <v>2017</v>
      </c>
      <c r="E4780" s="5" t="s">
        <v>159</v>
      </c>
      <c r="F4780" s="7">
        <v>24</v>
      </c>
      <c r="G4780" t="s">
        <v>35</v>
      </c>
      <c r="H4780" t="s">
        <v>131</v>
      </c>
      <c r="I4780" t="s">
        <v>3098</v>
      </c>
      <c r="J4780" t="s">
        <v>37</v>
      </c>
      <c r="K4780" t="s">
        <v>253</v>
      </c>
      <c r="L4780">
        <v>77705</v>
      </c>
      <c r="M4780" t="s">
        <v>2878</v>
      </c>
      <c r="N4780" t="s">
        <v>40</v>
      </c>
      <c r="O4780" t="s">
        <v>84</v>
      </c>
      <c r="P4780" t="s">
        <v>2879</v>
      </c>
      <c r="Q4780" s="8">
        <v>64000</v>
      </c>
      <c r="R4780">
        <v>2</v>
      </c>
      <c r="S4780" s="8">
        <f>Table3[[#This Row],[Harga]]*Table3[[#This Row],[Quantity]]</f>
        <v>128000</v>
      </c>
      <c r="T4780">
        <v>0.2</v>
      </c>
      <c r="U4780" s="8">
        <f>Table3[[#This Row],[Discount]]*Table3[[#This Row],[Revenue]]</f>
        <v>25600</v>
      </c>
      <c r="V4780" s="8">
        <f>Table3[[#This Row],[Revenue]]-Table3[[#This Row],[Total Discount]]</f>
        <v>102400</v>
      </c>
    </row>
    <row r="4781" spans="1:22" x14ac:dyDescent="0.35">
      <c r="A4781">
        <v>4777</v>
      </c>
      <c r="B4781" t="s">
        <v>9081</v>
      </c>
      <c r="C4781" s="5">
        <v>42924</v>
      </c>
      <c r="D4781" s="6">
        <v>2017</v>
      </c>
      <c r="E4781" s="5" t="s">
        <v>104</v>
      </c>
      <c r="F4781" s="7">
        <v>8</v>
      </c>
      <c r="G4781" t="s">
        <v>67</v>
      </c>
      <c r="H4781" t="s">
        <v>139</v>
      </c>
      <c r="I4781" t="s">
        <v>1333</v>
      </c>
      <c r="J4781" t="s">
        <v>75</v>
      </c>
      <c r="K4781" t="s">
        <v>100</v>
      </c>
      <c r="L4781">
        <v>98103</v>
      </c>
      <c r="M4781" t="s">
        <v>5415</v>
      </c>
      <c r="N4781" t="s">
        <v>40</v>
      </c>
      <c r="O4781" t="s">
        <v>63</v>
      </c>
      <c r="P4781" t="s">
        <v>129</v>
      </c>
      <c r="Q4781" s="8">
        <v>64000</v>
      </c>
      <c r="R4781">
        <v>2</v>
      </c>
      <c r="S4781" s="8">
        <f>Table3[[#This Row],[Harga]]*Table3[[#This Row],[Quantity]]</f>
        <v>128000</v>
      </c>
      <c r="T4781">
        <v>0</v>
      </c>
      <c r="U4781" s="8">
        <f>Table3[[#This Row],[Discount]]*Table3[[#This Row],[Revenue]]</f>
        <v>0</v>
      </c>
      <c r="V4781" s="8">
        <f>Table3[[#This Row],[Revenue]]-Table3[[#This Row],[Total Discount]]</f>
        <v>128000</v>
      </c>
    </row>
    <row r="4782" spans="1:22" x14ac:dyDescent="0.35">
      <c r="A4782">
        <v>4778</v>
      </c>
      <c r="B4782" t="s">
        <v>9082</v>
      </c>
      <c r="C4782" s="5">
        <v>43034</v>
      </c>
      <c r="D4782" s="6">
        <v>2017</v>
      </c>
      <c r="E4782" s="5" t="s">
        <v>44</v>
      </c>
      <c r="F4782" s="7">
        <v>26</v>
      </c>
      <c r="G4782" t="s">
        <v>24</v>
      </c>
      <c r="H4782" t="s">
        <v>25</v>
      </c>
      <c r="I4782" t="s">
        <v>4368</v>
      </c>
      <c r="J4782" t="s">
        <v>75</v>
      </c>
      <c r="K4782" t="s">
        <v>354</v>
      </c>
      <c r="L4782">
        <v>75217</v>
      </c>
      <c r="M4782" t="s">
        <v>2953</v>
      </c>
      <c r="N4782" t="s">
        <v>40</v>
      </c>
      <c r="O4782" t="s">
        <v>84</v>
      </c>
      <c r="P4782" t="s">
        <v>2954</v>
      </c>
      <c r="Q4782" s="8">
        <v>35000</v>
      </c>
      <c r="R4782">
        <v>2</v>
      </c>
      <c r="S4782" s="8">
        <f>Table3[[#This Row],[Harga]]*Table3[[#This Row],[Quantity]]</f>
        <v>70000</v>
      </c>
      <c r="T4782">
        <v>0.2</v>
      </c>
      <c r="U4782" s="8">
        <f>Table3[[#This Row],[Discount]]*Table3[[#This Row],[Revenue]]</f>
        <v>14000</v>
      </c>
      <c r="V4782" s="8">
        <f>Table3[[#This Row],[Revenue]]-Table3[[#This Row],[Total Discount]]</f>
        <v>56000</v>
      </c>
    </row>
    <row r="4783" spans="1:22" x14ac:dyDescent="0.35">
      <c r="A4783">
        <v>4779</v>
      </c>
      <c r="B4783" t="s">
        <v>9083</v>
      </c>
      <c r="C4783" s="5">
        <v>42670</v>
      </c>
      <c r="D4783" s="6">
        <v>2016</v>
      </c>
      <c r="E4783" s="5" t="s">
        <v>44</v>
      </c>
      <c r="F4783" s="7">
        <v>27</v>
      </c>
      <c r="G4783" t="s">
        <v>51</v>
      </c>
      <c r="H4783" t="s">
        <v>25</v>
      </c>
      <c r="I4783" t="s">
        <v>3249</v>
      </c>
      <c r="J4783" t="s">
        <v>27</v>
      </c>
      <c r="K4783" t="s">
        <v>193</v>
      </c>
      <c r="L4783">
        <v>10011</v>
      </c>
      <c r="M4783" t="s">
        <v>4090</v>
      </c>
      <c r="N4783" t="s">
        <v>30</v>
      </c>
      <c r="O4783" t="s">
        <v>108</v>
      </c>
      <c r="P4783" t="s">
        <v>4091</v>
      </c>
      <c r="Q4783" s="8">
        <v>48000</v>
      </c>
      <c r="R4783">
        <v>14</v>
      </c>
      <c r="S4783" s="8">
        <f>Table3[[#This Row],[Harga]]*Table3[[#This Row],[Quantity]]</f>
        <v>672000</v>
      </c>
      <c r="T4783">
        <v>0.1</v>
      </c>
      <c r="U4783" s="8">
        <f>Table3[[#This Row],[Discount]]*Table3[[#This Row],[Revenue]]</f>
        <v>67200</v>
      </c>
      <c r="V4783" s="8">
        <f>Table3[[#This Row],[Revenue]]-Table3[[#This Row],[Total Discount]]</f>
        <v>604800</v>
      </c>
    </row>
    <row r="4784" spans="1:22" x14ac:dyDescent="0.35">
      <c r="A4784">
        <v>4780</v>
      </c>
      <c r="B4784" t="s">
        <v>9084</v>
      </c>
      <c r="C4784" s="5">
        <v>42898</v>
      </c>
      <c r="D4784" s="6">
        <v>2017</v>
      </c>
      <c r="E4784" s="5" t="s">
        <v>34</v>
      </c>
      <c r="F4784" s="7">
        <v>12</v>
      </c>
      <c r="G4784" t="s">
        <v>51</v>
      </c>
      <c r="H4784" t="s">
        <v>25</v>
      </c>
      <c r="I4784" t="s">
        <v>337</v>
      </c>
      <c r="J4784" t="s">
        <v>27</v>
      </c>
      <c r="K4784" t="s">
        <v>113</v>
      </c>
      <c r="L4784">
        <v>60610</v>
      </c>
      <c r="M4784" t="s">
        <v>3288</v>
      </c>
      <c r="N4784" t="s">
        <v>30</v>
      </c>
      <c r="O4784" t="s">
        <v>55</v>
      </c>
      <c r="P4784" t="s">
        <v>3289</v>
      </c>
      <c r="Q4784" s="8">
        <v>15000</v>
      </c>
      <c r="R4784">
        <v>3</v>
      </c>
      <c r="S4784" s="8">
        <f>Table3[[#This Row],[Harga]]*Table3[[#This Row],[Quantity]]</f>
        <v>45000</v>
      </c>
      <c r="T4784">
        <v>0.6</v>
      </c>
      <c r="U4784" s="8">
        <f>Table3[[#This Row],[Discount]]*Table3[[#This Row],[Revenue]]</f>
        <v>27000</v>
      </c>
      <c r="V4784" s="8">
        <f>Table3[[#This Row],[Revenue]]-Table3[[#This Row],[Total Discount]]</f>
        <v>18000</v>
      </c>
    </row>
    <row r="4785" spans="1:22" x14ac:dyDescent="0.35">
      <c r="A4785">
        <v>4781</v>
      </c>
      <c r="B4785" t="s">
        <v>9085</v>
      </c>
      <c r="C4785" s="5">
        <v>42638</v>
      </c>
      <c r="D4785" s="6">
        <v>2016</v>
      </c>
      <c r="E4785" s="5" t="s">
        <v>111</v>
      </c>
      <c r="F4785" s="7">
        <v>25</v>
      </c>
      <c r="G4785" t="s">
        <v>67</v>
      </c>
      <c r="H4785" t="s">
        <v>25</v>
      </c>
      <c r="I4785" t="s">
        <v>2262</v>
      </c>
      <c r="J4785" t="s">
        <v>37</v>
      </c>
      <c r="K4785" t="s">
        <v>188</v>
      </c>
      <c r="L4785">
        <v>94110</v>
      </c>
      <c r="M4785" t="s">
        <v>456</v>
      </c>
      <c r="N4785" t="s">
        <v>30</v>
      </c>
      <c r="O4785" t="s">
        <v>31</v>
      </c>
      <c r="P4785" t="s">
        <v>457</v>
      </c>
      <c r="Q4785" s="8">
        <v>900000</v>
      </c>
      <c r="R4785">
        <v>2</v>
      </c>
      <c r="S4785" s="8">
        <f>Table3[[#This Row],[Harga]]*Table3[[#This Row],[Quantity]]</f>
        <v>1800000</v>
      </c>
      <c r="T4785">
        <v>0.15</v>
      </c>
      <c r="U4785" s="8">
        <f>Table3[[#This Row],[Discount]]*Table3[[#This Row],[Revenue]]</f>
        <v>270000</v>
      </c>
      <c r="V4785" s="8">
        <f>Table3[[#This Row],[Revenue]]-Table3[[#This Row],[Total Discount]]</f>
        <v>1530000</v>
      </c>
    </row>
    <row r="4786" spans="1:22" x14ac:dyDescent="0.35">
      <c r="A4786">
        <v>4782</v>
      </c>
      <c r="B4786" t="s">
        <v>9086</v>
      </c>
      <c r="C4786" s="5">
        <v>42985</v>
      </c>
      <c r="D4786" s="6">
        <v>2017</v>
      </c>
      <c r="E4786" s="5" t="s">
        <v>111</v>
      </c>
      <c r="F4786" s="7">
        <v>7</v>
      </c>
      <c r="G4786" t="s">
        <v>67</v>
      </c>
      <c r="H4786" t="s">
        <v>59</v>
      </c>
      <c r="I4786" t="s">
        <v>1023</v>
      </c>
      <c r="J4786" t="s">
        <v>27</v>
      </c>
      <c r="K4786" t="s">
        <v>354</v>
      </c>
      <c r="L4786">
        <v>2908</v>
      </c>
      <c r="M4786" t="s">
        <v>2222</v>
      </c>
      <c r="N4786" t="s">
        <v>40</v>
      </c>
      <c r="O4786" t="s">
        <v>63</v>
      </c>
      <c r="P4786" t="s">
        <v>2223</v>
      </c>
      <c r="Q4786" s="8">
        <v>11000</v>
      </c>
      <c r="R4786">
        <v>5</v>
      </c>
      <c r="S4786" s="8">
        <f>Table3[[#This Row],[Harga]]*Table3[[#This Row],[Quantity]]</f>
        <v>55000</v>
      </c>
      <c r="T4786">
        <v>0</v>
      </c>
      <c r="U4786" s="8">
        <f>Table3[[#This Row],[Discount]]*Table3[[#This Row],[Revenue]]</f>
        <v>0</v>
      </c>
      <c r="V4786" s="8">
        <f>Table3[[#This Row],[Revenue]]-Table3[[#This Row],[Total Discount]]</f>
        <v>55000</v>
      </c>
    </row>
    <row r="4787" spans="1:22" x14ac:dyDescent="0.35">
      <c r="A4787">
        <v>4783</v>
      </c>
      <c r="B4787" t="s">
        <v>9087</v>
      </c>
      <c r="C4787" s="5">
        <v>42135</v>
      </c>
      <c r="D4787" s="6">
        <v>2015</v>
      </c>
      <c r="E4787" s="5" t="s">
        <v>87</v>
      </c>
      <c r="F4787" s="7">
        <v>11</v>
      </c>
      <c r="G4787" t="s">
        <v>67</v>
      </c>
      <c r="H4787" t="s">
        <v>131</v>
      </c>
      <c r="I4787" t="s">
        <v>192</v>
      </c>
      <c r="J4787" t="s">
        <v>75</v>
      </c>
      <c r="K4787" t="s">
        <v>324</v>
      </c>
      <c r="L4787">
        <v>85023</v>
      </c>
      <c r="M4787" t="s">
        <v>2639</v>
      </c>
      <c r="N4787" t="s">
        <v>30</v>
      </c>
      <c r="O4787" t="s">
        <v>108</v>
      </c>
      <c r="P4787" t="s">
        <v>2640</v>
      </c>
      <c r="Q4787" s="8">
        <v>48000</v>
      </c>
      <c r="R4787">
        <v>7</v>
      </c>
      <c r="S4787" s="8">
        <f>Table3[[#This Row],[Harga]]*Table3[[#This Row],[Quantity]]</f>
        <v>336000</v>
      </c>
      <c r="T4787">
        <v>0.2</v>
      </c>
      <c r="U4787" s="8">
        <f>Table3[[#This Row],[Discount]]*Table3[[#This Row],[Revenue]]</f>
        <v>67200</v>
      </c>
      <c r="V4787" s="8">
        <f>Table3[[#This Row],[Revenue]]-Table3[[#This Row],[Total Discount]]</f>
        <v>268800</v>
      </c>
    </row>
    <row r="4788" spans="1:22" x14ac:dyDescent="0.35">
      <c r="A4788">
        <v>4784</v>
      </c>
      <c r="B4788" t="s">
        <v>9088</v>
      </c>
      <c r="C4788" s="5">
        <v>42222</v>
      </c>
      <c r="D4788" s="6">
        <v>2015</v>
      </c>
      <c r="E4788" s="5" t="s">
        <v>93</v>
      </c>
      <c r="F4788" s="7">
        <v>6</v>
      </c>
      <c r="G4788" t="s">
        <v>51</v>
      </c>
      <c r="H4788" t="s">
        <v>139</v>
      </c>
      <c r="I4788" t="s">
        <v>1689</v>
      </c>
      <c r="J4788" t="s">
        <v>37</v>
      </c>
      <c r="K4788" t="s">
        <v>76</v>
      </c>
      <c r="L4788">
        <v>77095</v>
      </c>
      <c r="M4788" t="s">
        <v>505</v>
      </c>
      <c r="N4788" t="s">
        <v>40</v>
      </c>
      <c r="O4788" t="s">
        <v>41</v>
      </c>
      <c r="P4788" t="s">
        <v>506</v>
      </c>
      <c r="Q4788" s="8">
        <v>24000</v>
      </c>
      <c r="R4788">
        <v>3</v>
      </c>
      <c r="S4788" s="8">
        <f>Table3[[#This Row],[Harga]]*Table3[[#This Row],[Quantity]]</f>
        <v>72000</v>
      </c>
      <c r="T4788">
        <v>0.2</v>
      </c>
      <c r="U4788" s="8">
        <f>Table3[[#This Row],[Discount]]*Table3[[#This Row],[Revenue]]</f>
        <v>14400</v>
      </c>
      <c r="V4788" s="8">
        <f>Table3[[#This Row],[Revenue]]-Table3[[#This Row],[Total Discount]]</f>
        <v>57600</v>
      </c>
    </row>
    <row r="4789" spans="1:22" x14ac:dyDescent="0.35">
      <c r="A4789">
        <v>4785</v>
      </c>
      <c r="B4789" t="s">
        <v>9089</v>
      </c>
      <c r="C4789" s="5">
        <v>41941</v>
      </c>
      <c r="D4789" s="6">
        <v>2014</v>
      </c>
      <c r="E4789" s="5" t="s">
        <v>44</v>
      </c>
      <c r="F4789" s="7">
        <v>29</v>
      </c>
      <c r="G4789" t="s">
        <v>67</v>
      </c>
      <c r="H4789" t="s">
        <v>139</v>
      </c>
      <c r="I4789" t="s">
        <v>2964</v>
      </c>
      <c r="J4789" t="s">
        <v>37</v>
      </c>
      <c r="K4789" t="s">
        <v>28</v>
      </c>
      <c r="L4789">
        <v>47201</v>
      </c>
      <c r="M4789" t="s">
        <v>8054</v>
      </c>
      <c r="N4789" t="s">
        <v>135</v>
      </c>
      <c r="O4789" t="s">
        <v>162</v>
      </c>
      <c r="P4789" t="s">
        <v>8055</v>
      </c>
      <c r="Q4789" s="8">
        <v>3000</v>
      </c>
      <c r="R4789">
        <v>2</v>
      </c>
      <c r="S4789" s="8">
        <f>Table3[[#This Row],[Harga]]*Table3[[#This Row],[Quantity]]</f>
        <v>6000</v>
      </c>
      <c r="T4789">
        <v>0</v>
      </c>
      <c r="U4789" s="8">
        <f>Table3[[#This Row],[Discount]]*Table3[[#This Row],[Revenue]]</f>
        <v>0</v>
      </c>
      <c r="V4789" s="8">
        <f>Table3[[#This Row],[Revenue]]-Table3[[#This Row],[Total Discount]]</f>
        <v>6000</v>
      </c>
    </row>
    <row r="4790" spans="1:22" x14ac:dyDescent="0.35">
      <c r="A4790">
        <v>4786</v>
      </c>
      <c r="B4790" t="s">
        <v>9090</v>
      </c>
      <c r="C4790" s="5">
        <v>42539</v>
      </c>
      <c r="D4790" s="6">
        <v>2016</v>
      </c>
      <c r="E4790" s="5" t="s">
        <v>34</v>
      </c>
      <c r="F4790" s="7">
        <v>18</v>
      </c>
      <c r="G4790" t="s">
        <v>35</v>
      </c>
      <c r="H4790" t="s">
        <v>25</v>
      </c>
      <c r="I4790" t="s">
        <v>226</v>
      </c>
      <c r="J4790" t="s">
        <v>37</v>
      </c>
      <c r="K4790" t="s">
        <v>193</v>
      </c>
      <c r="L4790">
        <v>19134</v>
      </c>
      <c r="M4790" t="s">
        <v>8709</v>
      </c>
      <c r="N4790" t="s">
        <v>40</v>
      </c>
      <c r="O4790" t="s">
        <v>63</v>
      </c>
      <c r="P4790" t="s">
        <v>8710</v>
      </c>
      <c r="Q4790" s="8">
        <v>9000</v>
      </c>
      <c r="R4790">
        <v>2</v>
      </c>
      <c r="S4790" s="8">
        <f>Table3[[#This Row],[Harga]]*Table3[[#This Row],[Quantity]]</f>
        <v>18000</v>
      </c>
      <c r="T4790">
        <v>0.2</v>
      </c>
      <c r="U4790" s="8">
        <f>Table3[[#This Row],[Discount]]*Table3[[#This Row],[Revenue]]</f>
        <v>3600</v>
      </c>
      <c r="V4790" s="8">
        <f>Table3[[#This Row],[Revenue]]-Table3[[#This Row],[Total Discount]]</f>
        <v>14400</v>
      </c>
    </row>
    <row r="4791" spans="1:22" x14ac:dyDescent="0.35">
      <c r="A4791">
        <v>4787</v>
      </c>
      <c r="B4791" t="s">
        <v>9091</v>
      </c>
      <c r="C4791" s="5">
        <v>42127</v>
      </c>
      <c r="D4791" s="6">
        <v>2015</v>
      </c>
      <c r="E4791" s="5" t="s">
        <v>87</v>
      </c>
      <c r="F4791" s="7">
        <v>3</v>
      </c>
      <c r="G4791" t="s">
        <v>67</v>
      </c>
      <c r="H4791" t="s">
        <v>25</v>
      </c>
      <c r="I4791" t="s">
        <v>1868</v>
      </c>
      <c r="J4791" t="s">
        <v>75</v>
      </c>
      <c r="K4791" t="s">
        <v>113</v>
      </c>
      <c r="L4791">
        <v>95123</v>
      </c>
      <c r="M4791" t="s">
        <v>206</v>
      </c>
      <c r="N4791" t="s">
        <v>40</v>
      </c>
      <c r="O4791" t="s">
        <v>71</v>
      </c>
      <c r="P4791" t="s">
        <v>207</v>
      </c>
      <c r="Q4791" s="8">
        <v>5000</v>
      </c>
      <c r="R4791">
        <v>3</v>
      </c>
      <c r="S4791" s="8">
        <f>Table3[[#This Row],[Harga]]*Table3[[#This Row],[Quantity]]</f>
        <v>15000</v>
      </c>
      <c r="T4791">
        <v>0.2</v>
      </c>
      <c r="U4791" s="8">
        <f>Table3[[#This Row],[Discount]]*Table3[[#This Row],[Revenue]]</f>
        <v>3000</v>
      </c>
      <c r="V4791" s="8">
        <f>Table3[[#This Row],[Revenue]]-Table3[[#This Row],[Total Discount]]</f>
        <v>12000</v>
      </c>
    </row>
    <row r="4792" spans="1:22" x14ac:dyDescent="0.35">
      <c r="A4792">
        <v>4788</v>
      </c>
      <c r="B4792" t="s">
        <v>9092</v>
      </c>
      <c r="C4792" s="5">
        <v>42318</v>
      </c>
      <c r="D4792" s="6">
        <v>2015</v>
      </c>
      <c r="E4792" s="5" t="s">
        <v>23</v>
      </c>
      <c r="F4792" s="7">
        <v>10</v>
      </c>
      <c r="G4792" t="s">
        <v>24</v>
      </c>
      <c r="H4792" t="s">
        <v>25</v>
      </c>
      <c r="I4792" t="s">
        <v>4764</v>
      </c>
      <c r="J4792" t="s">
        <v>27</v>
      </c>
      <c r="K4792" t="s">
        <v>329</v>
      </c>
      <c r="L4792">
        <v>19140</v>
      </c>
      <c r="M4792" t="s">
        <v>4119</v>
      </c>
      <c r="N4792" t="s">
        <v>40</v>
      </c>
      <c r="O4792" t="s">
        <v>84</v>
      </c>
      <c r="P4792" t="s">
        <v>4120</v>
      </c>
      <c r="Q4792" s="8">
        <v>121000</v>
      </c>
      <c r="R4792">
        <v>6</v>
      </c>
      <c r="S4792" s="8">
        <f>Table3[[#This Row],[Harga]]*Table3[[#This Row],[Quantity]]</f>
        <v>726000</v>
      </c>
      <c r="T4792">
        <v>0.2</v>
      </c>
      <c r="U4792" s="8">
        <f>Table3[[#This Row],[Discount]]*Table3[[#This Row],[Revenue]]</f>
        <v>145200</v>
      </c>
      <c r="V4792" s="8">
        <f>Table3[[#This Row],[Revenue]]-Table3[[#This Row],[Total Discount]]</f>
        <v>580800</v>
      </c>
    </row>
    <row r="4793" spans="1:22" x14ac:dyDescent="0.35">
      <c r="A4793">
        <v>4789</v>
      </c>
      <c r="B4793" t="s">
        <v>9093</v>
      </c>
      <c r="C4793" s="5">
        <v>42154</v>
      </c>
      <c r="D4793" s="6">
        <v>2015</v>
      </c>
      <c r="E4793" s="5" t="s">
        <v>87</v>
      </c>
      <c r="F4793" s="7">
        <v>30</v>
      </c>
      <c r="G4793" t="s">
        <v>35</v>
      </c>
      <c r="H4793" t="s">
        <v>139</v>
      </c>
      <c r="I4793" t="s">
        <v>8398</v>
      </c>
      <c r="J4793" t="s">
        <v>75</v>
      </c>
      <c r="K4793" t="s">
        <v>89</v>
      </c>
      <c r="L4793">
        <v>22153</v>
      </c>
      <c r="M4793" t="s">
        <v>3535</v>
      </c>
      <c r="N4793" t="s">
        <v>135</v>
      </c>
      <c r="O4793" t="s">
        <v>162</v>
      </c>
      <c r="P4793" t="s">
        <v>3536</v>
      </c>
      <c r="Q4793" s="8">
        <v>266000</v>
      </c>
      <c r="R4793">
        <v>4</v>
      </c>
      <c r="S4793" s="8">
        <f>Table3[[#This Row],[Harga]]*Table3[[#This Row],[Quantity]]</f>
        <v>1064000</v>
      </c>
      <c r="T4793">
        <v>0</v>
      </c>
      <c r="U4793" s="8">
        <f>Table3[[#This Row],[Discount]]*Table3[[#This Row],[Revenue]]</f>
        <v>0</v>
      </c>
      <c r="V4793" s="8">
        <f>Table3[[#This Row],[Revenue]]-Table3[[#This Row],[Total Discount]]</f>
        <v>1064000</v>
      </c>
    </row>
    <row r="4794" spans="1:22" x14ac:dyDescent="0.35">
      <c r="A4794">
        <v>4790</v>
      </c>
      <c r="B4794" t="s">
        <v>9094</v>
      </c>
      <c r="C4794" s="5">
        <v>42635</v>
      </c>
      <c r="D4794" s="6">
        <v>2016</v>
      </c>
      <c r="E4794" s="5" t="s">
        <v>111</v>
      </c>
      <c r="F4794" s="7">
        <v>22</v>
      </c>
      <c r="G4794" t="s">
        <v>67</v>
      </c>
      <c r="H4794" t="s">
        <v>25</v>
      </c>
      <c r="I4794" t="s">
        <v>2118</v>
      </c>
      <c r="J4794" t="s">
        <v>37</v>
      </c>
      <c r="K4794" t="s">
        <v>100</v>
      </c>
      <c r="L4794">
        <v>80020</v>
      </c>
      <c r="M4794" t="s">
        <v>874</v>
      </c>
      <c r="N4794" t="s">
        <v>30</v>
      </c>
      <c r="O4794" t="s">
        <v>55</v>
      </c>
      <c r="P4794" t="s">
        <v>875</v>
      </c>
      <c r="Q4794" s="8">
        <v>13000</v>
      </c>
      <c r="R4794">
        <v>7</v>
      </c>
      <c r="S4794" s="8">
        <f>Table3[[#This Row],[Harga]]*Table3[[#This Row],[Quantity]]</f>
        <v>91000</v>
      </c>
      <c r="T4794">
        <v>0.2</v>
      </c>
      <c r="U4794" s="8">
        <f>Table3[[#This Row],[Discount]]*Table3[[#This Row],[Revenue]]</f>
        <v>18200</v>
      </c>
      <c r="V4794" s="8">
        <f>Table3[[#This Row],[Revenue]]-Table3[[#This Row],[Total Discount]]</f>
        <v>72800</v>
      </c>
    </row>
    <row r="4795" spans="1:22" x14ac:dyDescent="0.35">
      <c r="A4795">
        <v>4791</v>
      </c>
      <c r="B4795" t="s">
        <v>9095</v>
      </c>
      <c r="C4795" s="5">
        <v>42336</v>
      </c>
      <c r="D4795" s="6">
        <v>2015</v>
      </c>
      <c r="E4795" s="5" t="s">
        <v>23</v>
      </c>
      <c r="F4795" s="7">
        <v>28</v>
      </c>
      <c r="G4795" t="s">
        <v>35</v>
      </c>
      <c r="H4795" t="s">
        <v>25</v>
      </c>
      <c r="I4795" t="s">
        <v>4412</v>
      </c>
      <c r="J4795" t="s">
        <v>27</v>
      </c>
      <c r="K4795" t="s">
        <v>53</v>
      </c>
      <c r="L4795">
        <v>43229</v>
      </c>
      <c r="M4795" t="s">
        <v>6720</v>
      </c>
      <c r="N4795" t="s">
        <v>30</v>
      </c>
      <c r="O4795" t="s">
        <v>55</v>
      </c>
      <c r="P4795" t="s">
        <v>6721</v>
      </c>
      <c r="Q4795" s="8">
        <v>72000</v>
      </c>
      <c r="R4795">
        <v>5</v>
      </c>
      <c r="S4795" s="8">
        <f>Table3[[#This Row],[Harga]]*Table3[[#This Row],[Quantity]]</f>
        <v>360000</v>
      </c>
      <c r="T4795">
        <v>0.2</v>
      </c>
      <c r="U4795" s="8">
        <f>Table3[[#This Row],[Discount]]*Table3[[#This Row],[Revenue]]</f>
        <v>72000</v>
      </c>
      <c r="V4795" s="8">
        <f>Table3[[#This Row],[Revenue]]-Table3[[#This Row],[Total Discount]]</f>
        <v>288000</v>
      </c>
    </row>
    <row r="4796" spans="1:22" x14ac:dyDescent="0.35">
      <c r="A4796">
        <v>4792</v>
      </c>
      <c r="B4796" t="s">
        <v>9096</v>
      </c>
      <c r="C4796" s="5">
        <v>42341</v>
      </c>
      <c r="D4796" s="6">
        <v>2015</v>
      </c>
      <c r="E4796" s="5" t="s">
        <v>66</v>
      </c>
      <c r="F4796" s="7">
        <v>3</v>
      </c>
      <c r="G4796" t="s">
        <v>24</v>
      </c>
      <c r="H4796" t="s">
        <v>139</v>
      </c>
      <c r="I4796" t="s">
        <v>74</v>
      </c>
      <c r="J4796" t="s">
        <v>75</v>
      </c>
      <c r="K4796" t="s">
        <v>500</v>
      </c>
      <c r="L4796">
        <v>3301</v>
      </c>
      <c r="M4796" t="s">
        <v>4190</v>
      </c>
      <c r="N4796" t="s">
        <v>40</v>
      </c>
      <c r="O4796" t="s">
        <v>63</v>
      </c>
      <c r="P4796" t="s">
        <v>4191</v>
      </c>
      <c r="Q4796" s="8">
        <v>185000</v>
      </c>
      <c r="R4796">
        <v>7</v>
      </c>
      <c r="S4796" s="8">
        <f>Table3[[#This Row],[Harga]]*Table3[[#This Row],[Quantity]]</f>
        <v>1295000</v>
      </c>
      <c r="T4796">
        <v>0</v>
      </c>
      <c r="U4796" s="8">
        <f>Table3[[#This Row],[Discount]]*Table3[[#This Row],[Revenue]]</f>
        <v>0</v>
      </c>
      <c r="V4796" s="8">
        <f>Table3[[#This Row],[Revenue]]-Table3[[#This Row],[Total Discount]]</f>
        <v>1295000</v>
      </c>
    </row>
    <row r="4797" spans="1:22" x14ac:dyDescent="0.35">
      <c r="A4797">
        <v>4793</v>
      </c>
      <c r="B4797" t="s">
        <v>9097</v>
      </c>
      <c r="C4797" s="5">
        <v>41929</v>
      </c>
      <c r="D4797" s="6">
        <v>2014</v>
      </c>
      <c r="E4797" s="5" t="s">
        <v>44</v>
      </c>
      <c r="F4797" s="7">
        <v>17</v>
      </c>
      <c r="G4797" t="s">
        <v>24</v>
      </c>
      <c r="H4797" t="s">
        <v>25</v>
      </c>
      <c r="I4797" t="s">
        <v>2221</v>
      </c>
      <c r="J4797" t="s">
        <v>27</v>
      </c>
      <c r="K4797" t="s">
        <v>329</v>
      </c>
      <c r="L4797">
        <v>77095</v>
      </c>
      <c r="M4797" t="s">
        <v>4420</v>
      </c>
      <c r="N4797" t="s">
        <v>30</v>
      </c>
      <c r="O4797" t="s">
        <v>55</v>
      </c>
      <c r="P4797" t="s">
        <v>4421</v>
      </c>
      <c r="Q4797" s="8">
        <v>14000</v>
      </c>
      <c r="R4797">
        <v>2</v>
      </c>
      <c r="S4797" s="8">
        <f>Table3[[#This Row],[Harga]]*Table3[[#This Row],[Quantity]]</f>
        <v>28000</v>
      </c>
      <c r="T4797">
        <v>0.6</v>
      </c>
      <c r="U4797" s="8">
        <f>Table3[[#This Row],[Discount]]*Table3[[#This Row],[Revenue]]</f>
        <v>16800</v>
      </c>
      <c r="V4797" s="8">
        <f>Table3[[#This Row],[Revenue]]-Table3[[#This Row],[Total Discount]]</f>
        <v>11200</v>
      </c>
    </row>
    <row r="4798" spans="1:22" x14ac:dyDescent="0.35">
      <c r="A4798">
        <v>4794</v>
      </c>
      <c r="B4798" t="s">
        <v>9098</v>
      </c>
      <c r="C4798" s="5">
        <v>42493</v>
      </c>
      <c r="D4798" s="6">
        <v>2016</v>
      </c>
      <c r="E4798" s="5" t="s">
        <v>87</v>
      </c>
      <c r="F4798" s="7">
        <v>3</v>
      </c>
      <c r="G4798" t="s">
        <v>67</v>
      </c>
      <c r="H4798" t="s">
        <v>25</v>
      </c>
      <c r="I4798" t="s">
        <v>9099</v>
      </c>
      <c r="J4798" t="s">
        <v>27</v>
      </c>
      <c r="K4798" t="s">
        <v>113</v>
      </c>
      <c r="L4798">
        <v>43055</v>
      </c>
      <c r="M4798" t="s">
        <v>1205</v>
      </c>
      <c r="N4798" t="s">
        <v>135</v>
      </c>
      <c r="O4798" t="s">
        <v>162</v>
      </c>
      <c r="P4798" t="s">
        <v>1206</v>
      </c>
      <c r="Q4798" s="8">
        <v>133000</v>
      </c>
      <c r="R4798">
        <v>5</v>
      </c>
      <c r="S4798" s="8">
        <f>Table3[[#This Row],[Harga]]*Table3[[#This Row],[Quantity]]</f>
        <v>665000</v>
      </c>
      <c r="T4798">
        <v>0.2</v>
      </c>
      <c r="U4798" s="8">
        <f>Table3[[#This Row],[Discount]]*Table3[[#This Row],[Revenue]]</f>
        <v>133000</v>
      </c>
      <c r="V4798" s="8">
        <f>Table3[[#This Row],[Revenue]]-Table3[[#This Row],[Total Discount]]</f>
        <v>532000</v>
      </c>
    </row>
    <row r="4799" spans="1:22" x14ac:dyDescent="0.35">
      <c r="A4799">
        <v>4795</v>
      </c>
      <c r="B4799" t="s">
        <v>9100</v>
      </c>
      <c r="C4799" s="5">
        <v>42156</v>
      </c>
      <c r="D4799" s="6">
        <v>2015</v>
      </c>
      <c r="E4799" s="5" t="s">
        <v>34</v>
      </c>
      <c r="F4799" s="7">
        <v>1</v>
      </c>
      <c r="G4799" t="s">
        <v>67</v>
      </c>
      <c r="H4799" t="s">
        <v>25</v>
      </c>
      <c r="I4799" t="s">
        <v>1684</v>
      </c>
      <c r="J4799" t="s">
        <v>75</v>
      </c>
      <c r="K4799" t="s">
        <v>38</v>
      </c>
      <c r="L4799">
        <v>90045</v>
      </c>
      <c r="M4799" t="s">
        <v>2468</v>
      </c>
      <c r="N4799" t="s">
        <v>40</v>
      </c>
      <c r="O4799" t="s">
        <v>63</v>
      </c>
      <c r="P4799" t="s">
        <v>2469</v>
      </c>
      <c r="Q4799" s="8">
        <v>6000</v>
      </c>
      <c r="R4799">
        <v>2</v>
      </c>
      <c r="S4799" s="8">
        <f>Table3[[#This Row],[Harga]]*Table3[[#This Row],[Quantity]]</f>
        <v>12000</v>
      </c>
      <c r="T4799">
        <v>0</v>
      </c>
      <c r="U4799" s="8">
        <f>Table3[[#This Row],[Discount]]*Table3[[#This Row],[Revenue]]</f>
        <v>0</v>
      </c>
      <c r="V4799" s="8">
        <f>Table3[[#This Row],[Revenue]]-Table3[[#This Row],[Total Discount]]</f>
        <v>12000</v>
      </c>
    </row>
    <row r="4800" spans="1:22" x14ac:dyDescent="0.35">
      <c r="A4800">
        <v>4796</v>
      </c>
      <c r="B4800" t="s">
        <v>9101</v>
      </c>
      <c r="C4800" s="5">
        <v>41729</v>
      </c>
      <c r="D4800" s="6">
        <v>2014</v>
      </c>
      <c r="E4800" s="5" t="s">
        <v>159</v>
      </c>
      <c r="F4800" s="7">
        <v>31</v>
      </c>
      <c r="G4800" t="s">
        <v>51</v>
      </c>
      <c r="H4800" t="s">
        <v>105</v>
      </c>
      <c r="I4800" t="s">
        <v>1101</v>
      </c>
      <c r="J4800" t="s">
        <v>27</v>
      </c>
      <c r="K4800" t="s">
        <v>61</v>
      </c>
      <c r="L4800">
        <v>33614</v>
      </c>
      <c r="M4800" t="s">
        <v>541</v>
      </c>
      <c r="N4800" t="s">
        <v>30</v>
      </c>
      <c r="O4800" t="s">
        <v>108</v>
      </c>
      <c r="P4800" t="s">
        <v>542</v>
      </c>
      <c r="Q4800" s="8">
        <v>322000</v>
      </c>
      <c r="R4800">
        <v>7</v>
      </c>
      <c r="S4800" s="8">
        <f>Table3[[#This Row],[Harga]]*Table3[[#This Row],[Quantity]]</f>
        <v>2254000</v>
      </c>
      <c r="T4800">
        <v>0.2</v>
      </c>
      <c r="U4800" s="8">
        <f>Table3[[#This Row],[Discount]]*Table3[[#This Row],[Revenue]]</f>
        <v>450800</v>
      </c>
      <c r="V4800" s="8">
        <f>Table3[[#This Row],[Revenue]]-Table3[[#This Row],[Total Discount]]</f>
        <v>1803200</v>
      </c>
    </row>
    <row r="4801" spans="1:22" x14ac:dyDescent="0.35">
      <c r="A4801">
        <v>4797</v>
      </c>
      <c r="B4801" t="s">
        <v>9102</v>
      </c>
      <c r="C4801" s="5">
        <v>42921</v>
      </c>
      <c r="D4801" s="6">
        <v>2017</v>
      </c>
      <c r="E4801" s="5" t="s">
        <v>104</v>
      </c>
      <c r="F4801" s="7">
        <v>5</v>
      </c>
      <c r="G4801" t="s">
        <v>51</v>
      </c>
      <c r="H4801" t="s">
        <v>25</v>
      </c>
      <c r="I4801" t="s">
        <v>2358</v>
      </c>
      <c r="J4801" t="s">
        <v>37</v>
      </c>
      <c r="K4801" t="s">
        <v>82</v>
      </c>
      <c r="L4801">
        <v>68025</v>
      </c>
      <c r="M4801" t="s">
        <v>346</v>
      </c>
      <c r="N4801" t="s">
        <v>135</v>
      </c>
      <c r="O4801" t="s">
        <v>136</v>
      </c>
      <c r="P4801" t="s">
        <v>347</v>
      </c>
      <c r="Q4801" s="8">
        <v>60000</v>
      </c>
      <c r="R4801">
        <v>4</v>
      </c>
      <c r="S4801" s="8">
        <f>Table3[[#This Row],[Harga]]*Table3[[#This Row],[Quantity]]</f>
        <v>240000</v>
      </c>
      <c r="T4801">
        <v>0</v>
      </c>
      <c r="U4801" s="8">
        <f>Table3[[#This Row],[Discount]]*Table3[[#This Row],[Revenue]]</f>
        <v>0</v>
      </c>
      <c r="V4801" s="8">
        <f>Table3[[#This Row],[Revenue]]-Table3[[#This Row],[Total Discount]]</f>
        <v>240000</v>
      </c>
    </row>
    <row r="4802" spans="1:22" x14ac:dyDescent="0.35">
      <c r="A4802">
        <v>4798</v>
      </c>
      <c r="B4802" t="s">
        <v>9103</v>
      </c>
      <c r="C4802" s="5">
        <v>42271</v>
      </c>
      <c r="D4802" s="6">
        <v>2015</v>
      </c>
      <c r="E4802" s="5" t="s">
        <v>111</v>
      </c>
      <c r="F4802" s="7">
        <v>24</v>
      </c>
      <c r="G4802" t="s">
        <v>24</v>
      </c>
      <c r="H4802" t="s">
        <v>105</v>
      </c>
      <c r="I4802" t="s">
        <v>475</v>
      </c>
      <c r="J4802" t="s">
        <v>27</v>
      </c>
      <c r="K4802" t="s">
        <v>188</v>
      </c>
      <c r="L4802">
        <v>43229</v>
      </c>
      <c r="M4802" t="s">
        <v>4494</v>
      </c>
      <c r="N4802" t="s">
        <v>40</v>
      </c>
      <c r="O4802" t="s">
        <v>71</v>
      </c>
      <c r="P4802" t="s">
        <v>4495</v>
      </c>
      <c r="Q4802" s="8">
        <v>4000</v>
      </c>
      <c r="R4802">
        <v>6</v>
      </c>
      <c r="S4802" s="8">
        <f>Table3[[#This Row],[Harga]]*Table3[[#This Row],[Quantity]]</f>
        <v>24000</v>
      </c>
      <c r="T4802">
        <v>0.7</v>
      </c>
      <c r="U4802" s="8">
        <f>Table3[[#This Row],[Discount]]*Table3[[#This Row],[Revenue]]</f>
        <v>16800</v>
      </c>
      <c r="V4802" s="8">
        <f>Table3[[#This Row],[Revenue]]-Table3[[#This Row],[Total Discount]]</f>
        <v>7200</v>
      </c>
    </row>
    <row r="4803" spans="1:22" x14ac:dyDescent="0.35">
      <c r="A4803">
        <v>4799</v>
      </c>
      <c r="B4803" t="s">
        <v>9104</v>
      </c>
      <c r="C4803" s="5">
        <v>42229</v>
      </c>
      <c r="D4803" s="6">
        <v>2015</v>
      </c>
      <c r="E4803" s="5" t="s">
        <v>93</v>
      </c>
      <c r="F4803" s="7">
        <v>13</v>
      </c>
      <c r="G4803" t="s">
        <v>35</v>
      </c>
      <c r="H4803" t="s">
        <v>25</v>
      </c>
      <c r="I4803" t="s">
        <v>106</v>
      </c>
      <c r="J4803" t="s">
        <v>27</v>
      </c>
      <c r="K4803" t="s">
        <v>420</v>
      </c>
      <c r="L4803">
        <v>91767</v>
      </c>
      <c r="M4803" t="s">
        <v>3002</v>
      </c>
      <c r="N4803" t="s">
        <v>30</v>
      </c>
      <c r="O4803" t="s">
        <v>55</v>
      </c>
      <c r="P4803" t="s">
        <v>3003</v>
      </c>
      <c r="Q4803" s="8">
        <v>32000</v>
      </c>
      <c r="R4803">
        <v>3</v>
      </c>
      <c r="S4803" s="8">
        <f>Table3[[#This Row],[Harga]]*Table3[[#This Row],[Quantity]]</f>
        <v>96000</v>
      </c>
      <c r="T4803">
        <v>0</v>
      </c>
      <c r="U4803" s="8">
        <f>Table3[[#This Row],[Discount]]*Table3[[#This Row],[Revenue]]</f>
        <v>0</v>
      </c>
      <c r="V4803" s="8">
        <f>Table3[[#This Row],[Revenue]]-Table3[[#This Row],[Total Discount]]</f>
        <v>96000</v>
      </c>
    </row>
    <row r="4804" spans="1:22" x14ac:dyDescent="0.35">
      <c r="A4804">
        <v>4800</v>
      </c>
      <c r="B4804" t="s">
        <v>9105</v>
      </c>
      <c r="C4804" s="5">
        <v>42150</v>
      </c>
      <c r="D4804" s="6">
        <v>2015</v>
      </c>
      <c r="E4804" s="5" t="s">
        <v>87</v>
      </c>
      <c r="F4804" s="7">
        <v>26</v>
      </c>
      <c r="G4804" t="s">
        <v>24</v>
      </c>
      <c r="H4804" t="s">
        <v>25</v>
      </c>
      <c r="I4804" t="s">
        <v>2741</v>
      </c>
      <c r="J4804" t="s">
        <v>27</v>
      </c>
      <c r="K4804" t="s">
        <v>324</v>
      </c>
      <c r="L4804">
        <v>78207</v>
      </c>
      <c r="M4804" t="s">
        <v>244</v>
      </c>
      <c r="N4804" t="s">
        <v>30</v>
      </c>
      <c r="O4804" t="s">
        <v>108</v>
      </c>
      <c r="P4804" t="s">
        <v>245</v>
      </c>
      <c r="Q4804" s="8">
        <v>302000</v>
      </c>
      <c r="R4804">
        <v>1</v>
      </c>
      <c r="S4804" s="8">
        <f>Table3[[#This Row],[Harga]]*Table3[[#This Row],[Quantity]]</f>
        <v>302000</v>
      </c>
      <c r="T4804">
        <v>0.3</v>
      </c>
      <c r="U4804" s="8">
        <f>Table3[[#This Row],[Discount]]*Table3[[#This Row],[Revenue]]</f>
        <v>90600</v>
      </c>
      <c r="V4804" s="8">
        <f>Table3[[#This Row],[Revenue]]-Table3[[#This Row],[Total Discount]]</f>
        <v>211400</v>
      </c>
    </row>
    <row r="4805" spans="1:22" x14ac:dyDescent="0.35">
      <c r="A4805">
        <v>4801</v>
      </c>
      <c r="B4805" t="s">
        <v>9106</v>
      </c>
      <c r="C4805" s="5">
        <v>42992</v>
      </c>
      <c r="D4805" s="6">
        <v>2017</v>
      </c>
      <c r="E4805" s="5" t="s">
        <v>111</v>
      </c>
      <c r="F4805" s="7">
        <v>14</v>
      </c>
      <c r="G4805" t="s">
        <v>24</v>
      </c>
      <c r="H4805" t="s">
        <v>25</v>
      </c>
      <c r="I4805" t="s">
        <v>265</v>
      </c>
      <c r="J4805" t="s">
        <v>75</v>
      </c>
      <c r="K4805" t="s">
        <v>82</v>
      </c>
      <c r="L4805">
        <v>10035</v>
      </c>
      <c r="M4805" t="s">
        <v>2115</v>
      </c>
      <c r="N4805" t="s">
        <v>135</v>
      </c>
      <c r="O4805" t="s">
        <v>136</v>
      </c>
      <c r="P4805" t="s">
        <v>2116</v>
      </c>
      <c r="Q4805" s="8">
        <v>864000</v>
      </c>
      <c r="R4805">
        <v>3</v>
      </c>
      <c r="S4805" s="8">
        <f>Table3[[#This Row],[Harga]]*Table3[[#This Row],[Quantity]]</f>
        <v>2592000</v>
      </c>
      <c r="T4805">
        <v>0</v>
      </c>
      <c r="U4805" s="8">
        <f>Table3[[#This Row],[Discount]]*Table3[[#This Row],[Revenue]]</f>
        <v>0</v>
      </c>
      <c r="V4805" s="8">
        <f>Table3[[#This Row],[Revenue]]-Table3[[#This Row],[Total Discount]]</f>
        <v>2592000</v>
      </c>
    </row>
    <row r="4806" spans="1:22" x14ac:dyDescent="0.35">
      <c r="A4806">
        <v>4802</v>
      </c>
      <c r="B4806" t="s">
        <v>9107</v>
      </c>
      <c r="C4806" s="5">
        <v>42528</v>
      </c>
      <c r="D4806" s="6">
        <v>2016</v>
      </c>
      <c r="E4806" s="5" t="s">
        <v>34</v>
      </c>
      <c r="F4806" s="7">
        <v>7</v>
      </c>
      <c r="G4806" t="s">
        <v>51</v>
      </c>
      <c r="H4806" t="s">
        <v>139</v>
      </c>
      <c r="I4806" t="s">
        <v>8877</v>
      </c>
      <c r="J4806" t="s">
        <v>75</v>
      </c>
      <c r="K4806" t="s">
        <v>166</v>
      </c>
      <c r="L4806">
        <v>19120</v>
      </c>
      <c r="M4806" t="s">
        <v>4163</v>
      </c>
      <c r="N4806" t="s">
        <v>40</v>
      </c>
      <c r="O4806" t="s">
        <v>180</v>
      </c>
      <c r="P4806" t="s">
        <v>4164</v>
      </c>
      <c r="Q4806" s="8">
        <v>7000</v>
      </c>
      <c r="R4806">
        <v>6</v>
      </c>
      <c r="S4806" s="8">
        <f>Table3[[#This Row],[Harga]]*Table3[[#This Row],[Quantity]]</f>
        <v>42000</v>
      </c>
      <c r="T4806">
        <v>0.2</v>
      </c>
      <c r="U4806" s="8">
        <f>Table3[[#This Row],[Discount]]*Table3[[#This Row],[Revenue]]</f>
        <v>8400</v>
      </c>
      <c r="V4806" s="8">
        <f>Table3[[#This Row],[Revenue]]-Table3[[#This Row],[Total Discount]]</f>
        <v>33600</v>
      </c>
    </row>
    <row r="4807" spans="1:22" x14ac:dyDescent="0.35">
      <c r="A4807">
        <v>4803</v>
      </c>
      <c r="B4807" t="s">
        <v>9108</v>
      </c>
      <c r="C4807" s="5">
        <v>42911</v>
      </c>
      <c r="D4807" s="6">
        <v>2017</v>
      </c>
      <c r="E4807" s="5" t="s">
        <v>34</v>
      </c>
      <c r="F4807" s="7">
        <v>25</v>
      </c>
      <c r="G4807" t="s">
        <v>51</v>
      </c>
      <c r="H4807" t="s">
        <v>139</v>
      </c>
      <c r="I4807" t="s">
        <v>6465</v>
      </c>
      <c r="J4807" t="s">
        <v>27</v>
      </c>
      <c r="K4807" t="s">
        <v>193</v>
      </c>
      <c r="L4807">
        <v>10024</v>
      </c>
      <c r="M4807" t="s">
        <v>6051</v>
      </c>
      <c r="N4807" t="s">
        <v>30</v>
      </c>
      <c r="O4807" t="s">
        <v>31</v>
      </c>
      <c r="P4807" t="s">
        <v>9109</v>
      </c>
      <c r="Q4807" s="8">
        <v>360000</v>
      </c>
      <c r="R4807">
        <v>1</v>
      </c>
      <c r="S4807" s="8">
        <f>Table3[[#This Row],[Harga]]*Table3[[#This Row],[Quantity]]</f>
        <v>360000</v>
      </c>
      <c r="T4807">
        <v>0.2</v>
      </c>
      <c r="U4807" s="8">
        <f>Table3[[#This Row],[Discount]]*Table3[[#This Row],[Revenue]]</f>
        <v>72000</v>
      </c>
      <c r="V4807" s="8">
        <f>Table3[[#This Row],[Revenue]]-Table3[[#This Row],[Total Discount]]</f>
        <v>288000</v>
      </c>
    </row>
    <row r="4808" spans="1:22" x14ac:dyDescent="0.35">
      <c r="A4808">
        <v>4804</v>
      </c>
      <c r="B4808" t="s">
        <v>9110</v>
      </c>
      <c r="C4808" s="5">
        <v>42973</v>
      </c>
      <c r="D4808" s="6">
        <v>2017</v>
      </c>
      <c r="E4808" s="5" t="s">
        <v>93</v>
      </c>
      <c r="F4808" s="7">
        <v>26</v>
      </c>
      <c r="G4808" t="s">
        <v>51</v>
      </c>
      <c r="H4808" t="s">
        <v>139</v>
      </c>
      <c r="I4808" t="s">
        <v>4729</v>
      </c>
      <c r="J4808" t="s">
        <v>75</v>
      </c>
      <c r="K4808" t="s">
        <v>28</v>
      </c>
      <c r="L4808">
        <v>48234</v>
      </c>
      <c r="M4808" t="s">
        <v>2531</v>
      </c>
      <c r="N4808" t="s">
        <v>40</v>
      </c>
      <c r="O4808" t="s">
        <v>84</v>
      </c>
      <c r="P4808" t="s">
        <v>2532</v>
      </c>
      <c r="Q4808" s="8">
        <v>11000</v>
      </c>
      <c r="R4808">
        <v>4</v>
      </c>
      <c r="S4808" s="8">
        <f>Table3[[#This Row],[Harga]]*Table3[[#This Row],[Quantity]]</f>
        <v>44000</v>
      </c>
      <c r="T4808">
        <v>0</v>
      </c>
      <c r="U4808" s="8">
        <f>Table3[[#This Row],[Discount]]*Table3[[#This Row],[Revenue]]</f>
        <v>0</v>
      </c>
      <c r="V4808" s="8">
        <f>Table3[[#This Row],[Revenue]]-Table3[[#This Row],[Total Discount]]</f>
        <v>44000</v>
      </c>
    </row>
    <row r="4809" spans="1:22" x14ac:dyDescent="0.35">
      <c r="A4809">
        <v>4805</v>
      </c>
      <c r="B4809" t="s">
        <v>9111</v>
      </c>
      <c r="C4809" s="5">
        <v>42608</v>
      </c>
      <c r="D4809" s="6">
        <v>2016</v>
      </c>
      <c r="E4809" s="5" t="s">
        <v>93</v>
      </c>
      <c r="F4809" s="7">
        <v>26</v>
      </c>
      <c r="G4809" t="s">
        <v>51</v>
      </c>
      <c r="H4809" t="s">
        <v>25</v>
      </c>
      <c r="I4809" t="s">
        <v>2350</v>
      </c>
      <c r="J4809" t="s">
        <v>37</v>
      </c>
      <c r="K4809" t="s">
        <v>253</v>
      </c>
      <c r="L4809">
        <v>33142</v>
      </c>
      <c r="M4809" t="s">
        <v>3956</v>
      </c>
      <c r="N4809" t="s">
        <v>40</v>
      </c>
      <c r="O4809" t="s">
        <v>63</v>
      </c>
      <c r="P4809" t="s">
        <v>3957</v>
      </c>
      <c r="Q4809" s="8">
        <v>117000</v>
      </c>
      <c r="R4809">
        <v>1</v>
      </c>
      <c r="S4809" s="8">
        <f>Table3[[#This Row],[Harga]]*Table3[[#This Row],[Quantity]]</f>
        <v>117000</v>
      </c>
      <c r="T4809">
        <v>0.2</v>
      </c>
      <c r="U4809" s="8">
        <f>Table3[[#This Row],[Discount]]*Table3[[#This Row],[Revenue]]</f>
        <v>23400</v>
      </c>
      <c r="V4809" s="8">
        <f>Table3[[#This Row],[Revenue]]-Table3[[#This Row],[Total Discount]]</f>
        <v>93600</v>
      </c>
    </row>
    <row r="4810" spans="1:22" x14ac:dyDescent="0.35">
      <c r="A4810">
        <v>4806</v>
      </c>
      <c r="B4810" t="s">
        <v>9112</v>
      </c>
      <c r="C4810" s="5">
        <v>42692</v>
      </c>
      <c r="D4810" s="6">
        <v>2016</v>
      </c>
      <c r="E4810" s="5" t="s">
        <v>23</v>
      </c>
      <c r="F4810" s="7">
        <v>18</v>
      </c>
      <c r="G4810" t="s">
        <v>24</v>
      </c>
      <c r="H4810" t="s">
        <v>25</v>
      </c>
      <c r="I4810" t="s">
        <v>3949</v>
      </c>
      <c r="J4810" t="s">
        <v>27</v>
      </c>
      <c r="K4810" t="s">
        <v>369</v>
      </c>
      <c r="L4810">
        <v>94521</v>
      </c>
      <c r="M4810" t="s">
        <v>9113</v>
      </c>
      <c r="N4810" t="s">
        <v>40</v>
      </c>
      <c r="O4810" t="s">
        <v>71</v>
      </c>
      <c r="P4810" t="s">
        <v>9114</v>
      </c>
      <c r="Q4810" s="8">
        <v>62000</v>
      </c>
      <c r="R4810">
        <v>5</v>
      </c>
      <c r="S4810" s="8">
        <f>Table3[[#This Row],[Harga]]*Table3[[#This Row],[Quantity]]</f>
        <v>310000</v>
      </c>
      <c r="T4810">
        <v>0.2</v>
      </c>
      <c r="U4810" s="8">
        <f>Table3[[#This Row],[Discount]]*Table3[[#This Row],[Revenue]]</f>
        <v>62000</v>
      </c>
      <c r="V4810" s="8">
        <f>Table3[[#This Row],[Revenue]]-Table3[[#This Row],[Total Discount]]</f>
        <v>248000</v>
      </c>
    </row>
    <row r="4811" spans="1:22" x14ac:dyDescent="0.35">
      <c r="A4811">
        <v>4807</v>
      </c>
      <c r="B4811" t="s">
        <v>9115</v>
      </c>
      <c r="C4811" s="5">
        <v>42842</v>
      </c>
      <c r="D4811" s="6">
        <v>2017</v>
      </c>
      <c r="E4811" s="5" t="s">
        <v>58</v>
      </c>
      <c r="F4811" s="7">
        <v>17</v>
      </c>
      <c r="G4811" t="s">
        <v>67</v>
      </c>
      <c r="H4811" t="s">
        <v>25</v>
      </c>
      <c r="I4811" t="s">
        <v>3539</v>
      </c>
      <c r="J4811" t="s">
        <v>37</v>
      </c>
      <c r="K4811" t="s">
        <v>141</v>
      </c>
      <c r="L4811">
        <v>60653</v>
      </c>
      <c r="M4811" t="s">
        <v>5869</v>
      </c>
      <c r="N4811" t="s">
        <v>40</v>
      </c>
      <c r="O4811" t="s">
        <v>84</v>
      </c>
      <c r="P4811" t="s">
        <v>5870</v>
      </c>
      <c r="Q4811" s="8">
        <v>244000</v>
      </c>
      <c r="R4811">
        <v>4</v>
      </c>
      <c r="S4811" s="8">
        <f>Table3[[#This Row],[Harga]]*Table3[[#This Row],[Quantity]]</f>
        <v>976000</v>
      </c>
      <c r="T4811">
        <v>0.2</v>
      </c>
      <c r="U4811" s="8">
        <f>Table3[[#This Row],[Discount]]*Table3[[#This Row],[Revenue]]</f>
        <v>195200</v>
      </c>
      <c r="V4811" s="8">
        <f>Table3[[#This Row],[Revenue]]-Table3[[#This Row],[Total Discount]]</f>
        <v>780800</v>
      </c>
    </row>
    <row r="4812" spans="1:22" x14ac:dyDescent="0.35">
      <c r="A4812">
        <v>4808</v>
      </c>
      <c r="B4812" t="s">
        <v>9116</v>
      </c>
      <c r="C4812" s="5">
        <v>42939</v>
      </c>
      <c r="D4812" s="6">
        <v>2017</v>
      </c>
      <c r="E4812" s="5" t="s">
        <v>104</v>
      </c>
      <c r="F4812" s="7">
        <v>23</v>
      </c>
      <c r="G4812" t="s">
        <v>35</v>
      </c>
      <c r="H4812" t="s">
        <v>25</v>
      </c>
      <c r="I4812" t="s">
        <v>3658</v>
      </c>
      <c r="J4812" t="s">
        <v>27</v>
      </c>
      <c r="K4812" t="s">
        <v>500</v>
      </c>
      <c r="L4812">
        <v>60090</v>
      </c>
      <c r="M4812" t="s">
        <v>308</v>
      </c>
      <c r="N4812" t="s">
        <v>40</v>
      </c>
      <c r="O4812" t="s">
        <v>96</v>
      </c>
      <c r="P4812" t="s">
        <v>309</v>
      </c>
      <c r="Q4812" s="8">
        <v>76000</v>
      </c>
      <c r="R4812">
        <v>4</v>
      </c>
      <c r="S4812" s="8">
        <f>Table3[[#This Row],[Harga]]*Table3[[#This Row],[Quantity]]</f>
        <v>304000</v>
      </c>
      <c r="T4812">
        <v>0.2</v>
      </c>
      <c r="U4812" s="8">
        <f>Table3[[#This Row],[Discount]]*Table3[[#This Row],[Revenue]]</f>
        <v>60800</v>
      </c>
      <c r="V4812" s="8">
        <f>Table3[[#This Row],[Revenue]]-Table3[[#This Row],[Total Discount]]</f>
        <v>243200</v>
      </c>
    </row>
    <row r="4813" spans="1:22" x14ac:dyDescent="0.35">
      <c r="A4813">
        <v>4809</v>
      </c>
      <c r="B4813" t="s">
        <v>9117</v>
      </c>
      <c r="C4813" s="5">
        <v>41770</v>
      </c>
      <c r="D4813" s="6">
        <v>2014</v>
      </c>
      <c r="E4813" s="5" t="s">
        <v>87</v>
      </c>
      <c r="F4813" s="7">
        <v>11</v>
      </c>
      <c r="G4813" t="s">
        <v>35</v>
      </c>
      <c r="H4813" t="s">
        <v>139</v>
      </c>
      <c r="I4813" t="s">
        <v>8437</v>
      </c>
      <c r="J4813" t="s">
        <v>75</v>
      </c>
      <c r="K4813" t="s">
        <v>213</v>
      </c>
      <c r="L4813">
        <v>60610</v>
      </c>
      <c r="M4813" t="s">
        <v>9118</v>
      </c>
      <c r="N4813" t="s">
        <v>40</v>
      </c>
      <c r="O4813" t="s">
        <v>63</v>
      </c>
      <c r="P4813" t="s">
        <v>9119</v>
      </c>
      <c r="Q4813" s="8">
        <v>18000</v>
      </c>
      <c r="R4813">
        <v>3</v>
      </c>
      <c r="S4813" s="8">
        <f>Table3[[#This Row],[Harga]]*Table3[[#This Row],[Quantity]]</f>
        <v>54000</v>
      </c>
      <c r="T4813">
        <v>0.2</v>
      </c>
      <c r="U4813" s="8">
        <f>Table3[[#This Row],[Discount]]*Table3[[#This Row],[Revenue]]</f>
        <v>10800</v>
      </c>
      <c r="V4813" s="8">
        <f>Table3[[#This Row],[Revenue]]-Table3[[#This Row],[Total Discount]]</f>
        <v>43200</v>
      </c>
    </row>
    <row r="4814" spans="1:22" x14ac:dyDescent="0.35">
      <c r="A4814">
        <v>4810</v>
      </c>
      <c r="B4814" t="s">
        <v>9120</v>
      </c>
      <c r="C4814" s="5">
        <v>42579</v>
      </c>
      <c r="D4814" s="6">
        <v>2016</v>
      </c>
      <c r="E4814" s="5" t="s">
        <v>104</v>
      </c>
      <c r="F4814" s="7">
        <v>28</v>
      </c>
      <c r="G4814" t="s">
        <v>51</v>
      </c>
      <c r="H4814" t="s">
        <v>59</v>
      </c>
      <c r="I4814" t="s">
        <v>3437</v>
      </c>
      <c r="J4814" t="s">
        <v>75</v>
      </c>
      <c r="K4814" t="s">
        <v>28</v>
      </c>
      <c r="L4814">
        <v>77506</v>
      </c>
      <c r="M4814" t="s">
        <v>2085</v>
      </c>
      <c r="N4814" t="s">
        <v>30</v>
      </c>
      <c r="O4814" t="s">
        <v>55</v>
      </c>
      <c r="P4814" t="s">
        <v>2086</v>
      </c>
      <c r="Q4814" s="8">
        <v>13000</v>
      </c>
      <c r="R4814">
        <v>5</v>
      </c>
      <c r="S4814" s="8">
        <f>Table3[[#This Row],[Harga]]*Table3[[#This Row],[Quantity]]</f>
        <v>65000</v>
      </c>
      <c r="T4814">
        <v>0.6</v>
      </c>
      <c r="U4814" s="8">
        <f>Table3[[#This Row],[Discount]]*Table3[[#This Row],[Revenue]]</f>
        <v>39000</v>
      </c>
      <c r="V4814" s="8">
        <f>Table3[[#This Row],[Revenue]]-Table3[[#This Row],[Total Discount]]</f>
        <v>26000</v>
      </c>
    </row>
    <row r="4815" spans="1:22" x14ac:dyDescent="0.35">
      <c r="A4815">
        <v>4811</v>
      </c>
      <c r="B4815" t="s">
        <v>9121</v>
      </c>
      <c r="C4815" s="5">
        <v>42992</v>
      </c>
      <c r="D4815" s="6">
        <v>2017</v>
      </c>
      <c r="E4815" s="5" t="s">
        <v>111</v>
      </c>
      <c r="F4815" s="7">
        <v>14</v>
      </c>
      <c r="G4815" t="s">
        <v>51</v>
      </c>
      <c r="H4815" t="s">
        <v>139</v>
      </c>
      <c r="I4815" t="s">
        <v>2757</v>
      </c>
      <c r="J4815" t="s">
        <v>27</v>
      </c>
      <c r="K4815" t="s">
        <v>61</v>
      </c>
      <c r="L4815">
        <v>10024</v>
      </c>
      <c r="M4815" t="s">
        <v>4398</v>
      </c>
      <c r="N4815" t="s">
        <v>40</v>
      </c>
      <c r="O4815" t="s">
        <v>63</v>
      </c>
      <c r="P4815" t="s">
        <v>4399</v>
      </c>
      <c r="Q4815" s="8">
        <v>26000</v>
      </c>
      <c r="R4815">
        <v>2</v>
      </c>
      <c r="S4815" s="8">
        <f>Table3[[#This Row],[Harga]]*Table3[[#This Row],[Quantity]]</f>
        <v>52000</v>
      </c>
      <c r="T4815">
        <v>0</v>
      </c>
      <c r="U4815" s="8">
        <f>Table3[[#This Row],[Discount]]*Table3[[#This Row],[Revenue]]</f>
        <v>0</v>
      </c>
      <c r="V4815" s="8">
        <f>Table3[[#This Row],[Revenue]]-Table3[[#This Row],[Total Discount]]</f>
        <v>52000</v>
      </c>
    </row>
    <row r="4816" spans="1:22" x14ac:dyDescent="0.35">
      <c r="A4816">
        <v>4812</v>
      </c>
      <c r="B4816" t="s">
        <v>9122</v>
      </c>
      <c r="C4816" s="5">
        <v>42759</v>
      </c>
      <c r="D4816" s="6">
        <v>2017</v>
      </c>
      <c r="E4816" s="5" t="s">
        <v>115</v>
      </c>
      <c r="F4816" s="7">
        <v>24</v>
      </c>
      <c r="G4816" t="s">
        <v>51</v>
      </c>
      <c r="H4816" t="s">
        <v>25</v>
      </c>
      <c r="I4816" t="s">
        <v>2423</v>
      </c>
      <c r="J4816" t="s">
        <v>37</v>
      </c>
      <c r="K4816" t="s">
        <v>283</v>
      </c>
      <c r="L4816">
        <v>95123</v>
      </c>
      <c r="M4816" t="s">
        <v>5559</v>
      </c>
      <c r="N4816" t="s">
        <v>40</v>
      </c>
      <c r="O4816" t="s">
        <v>78</v>
      </c>
      <c r="P4816" t="s">
        <v>5560</v>
      </c>
      <c r="Q4816" s="8">
        <v>18000</v>
      </c>
      <c r="R4816">
        <v>3</v>
      </c>
      <c r="S4816" s="8">
        <f>Table3[[#This Row],[Harga]]*Table3[[#This Row],[Quantity]]</f>
        <v>54000</v>
      </c>
      <c r="T4816">
        <v>0</v>
      </c>
      <c r="U4816" s="8">
        <f>Table3[[#This Row],[Discount]]*Table3[[#This Row],[Revenue]]</f>
        <v>0</v>
      </c>
      <c r="V4816" s="8">
        <f>Table3[[#This Row],[Revenue]]-Table3[[#This Row],[Total Discount]]</f>
        <v>54000</v>
      </c>
    </row>
    <row r="4817" spans="1:22" x14ac:dyDescent="0.35">
      <c r="A4817">
        <v>4813</v>
      </c>
      <c r="B4817" t="s">
        <v>9123</v>
      </c>
      <c r="C4817" s="5">
        <v>42266</v>
      </c>
      <c r="D4817" s="6">
        <v>2015</v>
      </c>
      <c r="E4817" s="5" t="s">
        <v>111</v>
      </c>
      <c r="F4817" s="7">
        <v>19</v>
      </c>
      <c r="G4817" t="s">
        <v>116</v>
      </c>
      <c r="H4817" t="s">
        <v>25</v>
      </c>
      <c r="I4817" t="s">
        <v>6342</v>
      </c>
      <c r="J4817" t="s">
        <v>75</v>
      </c>
      <c r="K4817" t="s">
        <v>420</v>
      </c>
      <c r="L4817">
        <v>95823</v>
      </c>
      <c r="M4817" t="s">
        <v>7937</v>
      </c>
      <c r="N4817" t="s">
        <v>30</v>
      </c>
      <c r="O4817" t="s">
        <v>55</v>
      </c>
      <c r="P4817" t="s">
        <v>7938</v>
      </c>
      <c r="Q4817" s="8">
        <v>61000</v>
      </c>
      <c r="R4817">
        <v>3</v>
      </c>
      <c r="S4817" s="8">
        <f>Table3[[#This Row],[Harga]]*Table3[[#This Row],[Quantity]]</f>
        <v>183000</v>
      </c>
      <c r="T4817">
        <v>0</v>
      </c>
      <c r="U4817" s="8">
        <f>Table3[[#This Row],[Discount]]*Table3[[#This Row],[Revenue]]</f>
        <v>0</v>
      </c>
      <c r="V4817" s="8">
        <f>Table3[[#This Row],[Revenue]]-Table3[[#This Row],[Total Discount]]</f>
        <v>183000</v>
      </c>
    </row>
    <row r="4818" spans="1:22" x14ac:dyDescent="0.35">
      <c r="A4818">
        <v>4814</v>
      </c>
      <c r="B4818" t="s">
        <v>9124</v>
      </c>
      <c r="C4818" s="5">
        <v>42108</v>
      </c>
      <c r="D4818" s="6">
        <v>2015</v>
      </c>
      <c r="E4818" s="5" t="s">
        <v>58</v>
      </c>
      <c r="F4818" s="7">
        <v>14</v>
      </c>
      <c r="G4818" t="s">
        <v>51</v>
      </c>
      <c r="H4818" t="s">
        <v>139</v>
      </c>
      <c r="I4818" t="s">
        <v>1129</v>
      </c>
      <c r="J4818" t="s">
        <v>27</v>
      </c>
      <c r="K4818" t="s">
        <v>38</v>
      </c>
      <c r="L4818">
        <v>97477</v>
      </c>
      <c r="M4818" t="s">
        <v>3605</v>
      </c>
      <c r="N4818" t="s">
        <v>40</v>
      </c>
      <c r="O4818" t="s">
        <v>78</v>
      </c>
      <c r="P4818" t="s">
        <v>3606</v>
      </c>
      <c r="Q4818" s="8">
        <v>177000</v>
      </c>
      <c r="R4818">
        <v>1</v>
      </c>
      <c r="S4818" s="8">
        <f>Table3[[#This Row],[Harga]]*Table3[[#This Row],[Quantity]]</f>
        <v>177000</v>
      </c>
      <c r="T4818">
        <v>0.2</v>
      </c>
      <c r="U4818" s="8">
        <f>Table3[[#This Row],[Discount]]*Table3[[#This Row],[Revenue]]</f>
        <v>35400</v>
      </c>
      <c r="V4818" s="8">
        <f>Table3[[#This Row],[Revenue]]-Table3[[#This Row],[Total Discount]]</f>
        <v>141600</v>
      </c>
    </row>
    <row r="4819" spans="1:22" x14ac:dyDescent="0.35">
      <c r="A4819">
        <v>4815</v>
      </c>
      <c r="B4819" t="s">
        <v>9125</v>
      </c>
      <c r="C4819" s="5">
        <v>42863</v>
      </c>
      <c r="D4819" s="6">
        <v>2017</v>
      </c>
      <c r="E4819" s="5" t="s">
        <v>87</v>
      </c>
      <c r="F4819" s="7">
        <v>8</v>
      </c>
      <c r="G4819" t="s">
        <v>35</v>
      </c>
      <c r="H4819" t="s">
        <v>25</v>
      </c>
      <c r="I4819" t="s">
        <v>885</v>
      </c>
      <c r="J4819" t="s">
        <v>37</v>
      </c>
      <c r="K4819" t="s">
        <v>82</v>
      </c>
      <c r="L4819">
        <v>76063</v>
      </c>
      <c r="M4819" t="s">
        <v>4272</v>
      </c>
      <c r="N4819" t="s">
        <v>40</v>
      </c>
      <c r="O4819" t="s">
        <v>63</v>
      </c>
      <c r="P4819" t="s">
        <v>4273</v>
      </c>
      <c r="Q4819" s="8">
        <v>21000</v>
      </c>
      <c r="R4819">
        <v>8</v>
      </c>
      <c r="S4819" s="8">
        <f>Table3[[#This Row],[Harga]]*Table3[[#This Row],[Quantity]]</f>
        <v>168000</v>
      </c>
      <c r="T4819">
        <v>0.2</v>
      </c>
      <c r="U4819" s="8">
        <f>Table3[[#This Row],[Discount]]*Table3[[#This Row],[Revenue]]</f>
        <v>33600</v>
      </c>
      <c r="V4819" s="8">
        <f>Table3[[#This Row],[Revenue]]-Table3[[#This Row],[Total Discount]]</f>
        <v>134400</v>
      </c>
    </row>
    <row r="4820" spans="1:22" x14ac:dyDescent="0.35">
      <c r="A4820">
        <v>4816</v>
      </c>
      <c r="B4820" t="s">
        <v>9126</v>
      </c>
      <c r="C4820" s="5">
        <v>42617</v>
      </c>
      <c r="D4820" s="6">
        <v>2016</v>
      </c>
      <c r="E4820" s="5" t="s">
        <v>111</v>
      </c>
      <c r="F4820" s="7">
        <v>4</v>
      </c>
      <c r="G4820" t="s">
        <v>51</v>
      </c>
      <c r="H4820" t="s">
        <v>105</v>
      </c>
      <c r="I4820" t="s">
        <v>920</v>
      </c>
      <c r="J4820" t="s">
        <v>27</v>
      </c>
      <c r="K4820" t="s">
        <v>519</v>
      </c>
      <c r="L4820">
        <v>72401</v>
      </c>
      <c r="M4820" t="s">
        <v>8032</v>
      </c>
      <c r="N4820" t="s">
        <v>40</v>
      </c>
      <c r="O4820" t="s">
        <v>63</v>
      </c>
      <c r="P4820" t="s">
        <v>8033</v>
      </c>
      <c r="Q4820" s="8">
        <v>77000</v>
      </c>
      <c r="R4820">
        <v>5</v>
      </c>
      <c r="S4820" s="8">
        <f>Table3[[#This Row],[Harga]]*Table3[[#This Row],[Quantity]]</f>
        <v>385000</v>
      </c>
      <c r="T4820">
        <v>0</v>
      </c>
      <c r="U4820" s="8">
        <f>Table3[[#This Row],[Discount]]*Table3[[#This Row],[Revenue]]</f>
        <v>0</v>
      </c>
      <c r="V4820" s="8">
        <f>Table3[[#This Row],[Revenue]]-Table3[[#This Row],[Total Discount]]</f>
        <v>385000</v>
      </c>
    </row>
    <row r="4821" spans="1:22" x14ac:dyDescent="0.35">
      <c r="A4821">
        <v>4817</v>
      </c>
      <c r="B4821" t="s">
        <v>9127</v>
      </c>
      <c r="C4821" s="5">
        <v>41778</v>
      </c>
      <c r="D4821" s="6">
        <v>2014</v>
      </c>
      <c r="E4821" s="5" t="s">
        <v>87</v>
      </c>
      <c r="F4821" s="7">
        <v>19</v>
      </c>
      <c r="G4821" t="s">
        <v>67</v>
      </c>
      <c r="H4821" t="s">
        <v>25</v>
      </c>
      <c r="I4821" t="s">
        <v>704</v>
      </c>
      <c r="J4821" t="s">
        <v>27</v>
      </c>
      <c r="K4821" t="s">
        <v>151</v>
      </c>
      <c r="L4821">
        <v>23464</v>
      </c>
      <c r="M4821" t="s">
        <v>6177</v>
      </c>
      <c r="N4821" t="s">
        <v>40</v>
      </c>
      <c r="O4821" t="s">
        <v>790</v>
      </c>
      <c r="P4821" t="s">
        <v>6178</v>
      </c>
      <c r="Q4821" s="8">
        <v>14000</v>
      </c>
      <c r="R4821">
        <v>5</v>
      </c>
      <c r="S4821" s="8">
        <f>Table3[[#This Row],[Harga]]*Table3[[#This Row],[Quantity]]</f>
        <v>70000</v>
      </c>
      <c r="T4821">
        <v>0</v>
      </c>
      <c r="U4821" s="8">
        <f>Table3[[#This Row],[Discount]]*Table3[[#This Row],[Revenue]]</f>
        <v>0</v>
      </c>
      <c r="V4821" s="8">
        <f>Table3[[#This Row],[Revenue]]-Table3[[#This Row],[Total Discount]]</f>
        <v>70000</v>
      </c>
    </row>
    <row r="4822" spans="1:22" x14ac:dyDescent="0.35">
      <c r="A4822">
        <v>4818</v>
      </c>
      <c r="B4822" t="s">
        <v>9128</v>
      </c>
      <c r="C4822" s="5">
        <v>42538</v>
      </c>
      <c r="D4822" s="6">
        <v>2016</v>
      </c>
      <c r="E4822" s="5" t="s">
        <v>34</v>
      </c>
      <c r="F4822" s="7">
        <v>17</v>
      </c>
      <c r="G4822" t="s">
        <v>67</v>
      </c>
      <c r="H4822" t="s">
        <v>25</v>
      </c>
      <c r="I4822" t="s">
        <v>4130</v>
      </c>
      <c r="J4822" t="s">
        <v>37</v>
      </c>
      <c r="K4822" t="s">
        <v>193</v>
      </c>
      <c r="L4822">
        <v>14609</v>
      </c>
      <c r="M4822" t="s">
        <v>6992</v>
      </c>
      <c r="N4822" t="s">
        <v>30</v>
      </c>
      <c r="O4822" t="s">
        <v>48</v>
      </c>
      <c r="P4822" t="s">
        <v>6993</v>
      </c>
      <c r="Q4822" s="8">
        <v>503000</v>
      </c>
      <c r="R4822">
        <v>3</v>
      </c>
      <c r="S4822" s="8">
        <f>Table3[[#This Row],[Harga]]*Table3[[#This Row],[Quantity]]</f>
        <v>1509000</v>
      </c>
      <c r="T4822">
        <v>0.4</v>
      </c>
      <c r="U4822" s="8">
        <f>Table3[[#This Row],[Discount]]*Table3[[#This Row],[Revenue]]</f>
        <v>603600</v>
      </c>
      <c r="V4822" s="8">
        <f>Table3[[#This Row],[Revenue]]-Table3[[#This Row],[Total Discount]]</f>
        <v>905400</v>
      </c>
    </row>
    <row r="4823" spans="1:22" x14ac:dyDescent="0.35">
      <c r="A4823">
        <v>4819</v>
      </c>
      <c r="B4823" t="s">
        <v>9129</v>
      </c>
      <c r="C4823" s="5">
        <v>42310</v>
      </c>
      <c r="D4823" s="6">
        <v>2015</v>
      </c>
      <c r="E4823" s="5" t="s">
        <v>23</v>
      </c>
      <c r="F4823" s="7">
        <v>2</v>
      </c>
      <c r="G4823" t="s">
        <v>51</v>
      </c>
      <c r="H4823" t="s">
        <v>25</v>
      </c>
      <c r="I4823" t="s">
        <v>1345</v>
      </c>
      <c r="J4823" t="s">
        <v>27</v>
      </c>
      <c r="K4823" t="s">
        <v>46</v>
      </c>
      <c r="L4823">
        <v>23320</v>
      </c>
      <c r="M4823" t="s">
        <v>9130</v>
      </c>
      <c r="N4823" t="s">
        <v>40</v>
      </c>
      <c r="O4823" t="s">
        <v>78</v>
      </c>
      <c r="P4823" t="s">
        <v>9131</v>
      </c>
      <c r="Q4823" s="8">
        <v>198000</v>
      </c>
      <c r="R4823">
        <v>4</v>
      </c>
      <c r="S4823" s="8">
        <f>Table3[[#This Row],[Harga]]*Table3[[#This Row],[Quantity]]</f>
        <v>792000</v>
      </c>
      <c r="T4823">
        <v>0</v>
      </c>
      <c r="U4823" s="8">
        <f>Table3[[#This Row],[Discount]]*Table3[[#This Row],[Revenue]]</f>
        <v>0</v>
      </c>
      <c r="V4823" s="8">
        <f>Table3[[#This Row],[Revenue]]-Table3[[#This Row],[Total Discount]]</f>
        <v>792000</v>
      </c>
    </row>
    <row r="4824" spans="1:22" x14ac:dyDescent="0.35">
      <c r="A4824">
        <v>4820</v>
      </c>
      <c r="B4824" t="s">
        <v>9132</v>
      </c>
      <c r="C4824" s="5">
        <v>43043</v>
      </c>
      <c r="D4824" s="6">
        <v>2017</v>
      </c>
      <c r="E4824" s="5" t="s">
        <v>23</v>
      </c>
      <c r="F4824" s="7">
        <v>4</v>
      </c>
      <c r="G4824" t="s">
        <v>35</v>
      </c>
      <c r="H4824" t="s">
        <v>139</v>
      </c>
      <c r="I4824" t="s">
        <v>2206</v>
      </c>
      <c r="J4824" t="s">
        <v>37</v>
      </c>
      <c r="K4824" t="s">
        <v>545</v>
      </c>
      <c r="L4824">
        <v>43130</v>
      </c>
      <c r="M4824" t="s">
        <v>448</v>
      </c>
      <c r="N4824" t="s">
        <v>135</v>
      </c>
      <c r="O4824" t="s">
        <v>162</v>
      </c>
      <c r="P4824" t="s">
        <v>449</v>
      </c>
      <c r="Q4824" s="8">
        <v>177000</v>
      </c>
      <c r="R4824">
        <v>4</v>
      </c>
      <c r="S4824" s="8">
        <f>Table3[[#This Row],[Harga]]*Table3[[#This Row],[Quantity]]</f>
        <v>708000</v>
      </c>
      <c r="T4824">
        <v>0.2</v>
      </c>
      <c r="U4824" s="8">
        <f>Table3[[#This Row],[Discount]]*Table3[[#This Row],[Revenue]]</f>
        <v>141600</v>
      </c>
      <c r="V4824" s="8">
        <f>Table3[[#This Row],[Revenue]]-Table3[[#This Row],[Total Discount]]</f>
        <v>566400</v>
      </c>
    </row>
    <row r="4825" spans="1:22" x14ac:dyDescent="0.35">
      <c r="A4825">
        <v>4821</v>
      </c>
      <c r="B4825" t="s">
        <v>9133</v>
      </c>
      <c r="C4825" s="5">
        <v>43074</v>
      </c>
      <c r="D4825" s="6">
        <v>2017</v>
      </c>
      <c r="E4825" s="5" t="s">
        <v>66</v>
      </c>
      <c r="F4825" s="7">
        <v>5</v>
      </c>
      <c r="G4825" t="s">
        <v>24</v>
      </c>
      <c r="H4825" t="s">
        <v>131</v>
      </c>
      <c r="I4825" t="s">
        <v>3210</v>
      </c>
      <c r="J4825" t="s">
        <v>27</v>
      </c>
      <c r="K4825" t="s">
        <v>329</v>
      </c>
      <c r="L4825">
        <v>10024</v>
      </c>
      <c r="M4825" t="s">
        <v>9134</v>
      </c>
      <c r="N4825" t="s">
        <v>40</v>
      </c>
      <c r="O4825" t="s">
        <v>63</v>
      </c>
      <c r="P4825" t="s">
        <v>9135</v>
      </c>
      <c r="Q4825" s="8">
        <v>22000</v>
      </c>
      <c r="R4825">
        <v>6</v>
      </c>
      <c r="S4825" s="8">
        <f>Table3[[#This Row],[Harga]]*Table3[[#This Row],[Quantity]]</f>
        <v>132000</v>
      </c>
      <c r="T4825">
        <v>0</v>
      </c>
      <c r="U4825" s="8">
        <f>Table3[[#This Row],[Discount]]*Table3[[#This Row],[Revenue]]</f>
        <v>0</v>
      </c>
      <c r="V4825" s="8">
        <f>Table3[[#This Row],[Revenue]]-Table3[[#This Row],[Total Discount]]</f>
        <v>132000</v>
      </c>
    </row>
    <row r="4826" spans="1:22" x14ac:dyDescent="0.35">
      <c r="A4826">
        <v>4822</v>
      </c>
      <c r="B4826" t="s">
        <v>9136</v>
      </c>
      <c r="C4826" s="5">
        <v>42506</v>
      </c>
      <c r="D4826" s="6">
        <v>2016</v>
      </c>
      <c r="E4826" s="5" t="s">
        <v>87</v>
      </c>
      <c r="F4826" s="7">
        <v>16</v>
      </c>
      <c r="G4826" t="s">
        <v>67</v>
      </c>
      <c r="H4826" t="s">
        <v>25</v>
      </c>
      <c r="I4826" t="s">
        <v>892</v>
      </c>
      <c r="J4826" t="s">
        <v>27</v>
      </c>
      <c r="K4826" t="s">
        <v>82</v>
      </c>
      <c r="L4826">
        <v>90045</v>
      </c>
      <c r="M4826" t="s">
        <v>9137</v>
      </c>
      <c r="N4826" t="s">
        <v>30</v>
      </c>
      <c r="O4826" t="s">
        <v>55</v>
      </c>
      <c r="P4826" t="s">
        <v>9138</v>
      </c>
      <c r="Q4826" s="8">
        <v>283000</v>
      </c>
      <c r="R4826">
        <v>4</v>
      </c>
      <c r="S4826" s="8">
        <f>Table3[[#This Row],[Harga]]*Table3[[#This Row],[Quantity]]</f>
        <v>1132000</v>
      </c>
      <c r="T4826">
        <v>0</v>
      </c>
      <c r="U4826" s="8">
        <f>Table3[[#This Row],[Discount]]*Table3[[#This Row],[Revenue]]</f>
        <v>0</v>
      </c>
      <c r="V4826" s="8">
        <f>Table3[[#This Row],[Revenue]]-Table3[[#This Row],[Total Discount]]</f>
        <v>1132000</v>
      </c>
    </row>
    <row r="4827" spans="1:22" x14ac:dyDescent="0.35">
      <c r="A4827">
        <v>4823</v>
      </c>
      <c r="B4827" t="s">
        <v>9139</v>
      </c>
      <c r="C4827" s="5">
        <v>43032</v>
      </c>
      <c r="D4827" s="6">
        <v>2017</v>
      </c>
      <c r="E4827" s="5" t="s">
        <v>44</v>
      </c>
      <c r="F4827" s="7">
        <v>24</v>
      </c>
      <c r="G4827" t="s">
        <v>24</v>
      </c>
      <c r="H4827" t="s">
        <v>25</v>
      </c>
      <c r="I4827" t="s">
        <v>1103</v>
      </c>
      <c r="J4827" t="s">
        <v>27</v>
      </c>
      <c r="K4827" t="s">
        <v>248</v>
      </c>
      <c r="L4827">
        <v>39212</v>
      </c>
      <c r="M4827" t="s">
        <v>6537</v>
      </c>
      <c r="N4827" t="s">
        <v>40</v>
      </c>
      <c r="O4827" t="s">
        <v>180</v>
      </c>
      <c r="P4827" t="s">
        <v>1001</v>
      </c>
      <c r="Q4827" s="8">
        <v>21000</v>
      </c>
      <c r="R4827">
        <v>4</v>
      </c>
      <c r="S4827" s="8">
        <f>Table3[[#This Row],[Harga]]*Table3[[#This Row],[Quantity]]</f>
        <v>84000</v>
      </c>
      <c r="T4827">
        <v>0</v>
      </c>
      <c r="U4827" s="8">
        <f>Table3[[#This Row],[Discount]]*Table3[[#This Row],[Revenue]]</f>
        <v>0</v>
      </c>
      <c r="V4827" s="8">
        <f>Table3[[#This Row],[Revenue]]-Table3[[#This Row],[Total Discount]]</f>
        <v>84000</v>
      </c>
    </row>
    <row r="4828" spans="1:22" x14ac:dyDescent="0.35">
      <c r="A4828">
        <v>4824</v>
      </c>
      <c r="B4828" t="s">
        <v>9140</v>
      </c>
      <c r="C4828" s="5">
        <v>42631</v>
      </c>
      <c r="D4828" s="6">
        <v>2016</v>
      </c>
      <c r="E4828" s="5" t="s">
        <v>111</v>
      </c>
      <c r="F4828" s="7">
        <v>18</v>
      </c>
      <c r="G4828" t="s">
        <v>51</v>
      </c>
      <c r="H4828" t="s">
        <v>25</v>
      </c>
      <c r="I4828" t="s">
        <v>1055</v>
      </c>
      <c r="J4828" t="s">
        <v>27</v>
      </c>
      <c r="K4828" t="s">
        <v>354</v>
      </c>
      <c r="L4828">
        <v>95695</v>
      </c>
      <c r="M4828" t="s">
        <v>5114</v>
      </c>
      <c r="N4828" t="s">
        <v>135</v>
      </c>
      <c r="O4828" t="s">
        <v>136</v>
      </c>
      <c r="P4828" t="s">
        <v>5115</v>
      </c>
      <c r="Q4828" s="8">
        <v>360000</v>
      </c>
      <c r="R4828">
        <v>2</v>
      </c>
      <c r="S4828" s="8">
        <f>Table3[[#This Row],[Harga]]*Table3[[#This Row],[Quantity]]</f>
        <v>720000</v>
      </c>
      <c r="T4828">
        <v>0.2</v>
      </c>
      <c r="U4828" s="8">
        <f>Table3[[#This Row],[Discount]]*Table3[[#This Row],[Revenue]]</f>
        <v>144000</v>
      </c>
      <c r="V4828" s="8">
        <f>Table3[[#This Row],[Revenue]]-Table3[[#This Row],[Total Discount]]</f>
        <v>576000</v>
      </c>
    </row>
    <row r="4829" spans="1:22" x14ac:dyDescent="0.35">
      <c r="A4829">
        <v>4825</v>
      </c>
      <c r="B4829" t="s">
        <v>9141</v>
      </c>
      <c r="C4829" s="5">
        <v>41954</v>
      </c>
      <c r="D4829" s="6">
        <v>2014</v>
      </c>
      <c r="E4829" s="5" t="s">
        <v>23</v>
      </c>
      <c r="F4829" s="7">
        <v>11</v>
      </c>
      <c r="G4829" t="s">
        <v>67</v>
      </c>
      <c r="H4829" t="s">
        <v>139</v>
      </c>
      <c r="I4829" t="s">
        <v>459</v>
      </c>
      <c r="J4829" t="s">
        <v>37</v>
      </c>
      <c r="K4829" t="s">
        <v>188</v>
      </c>
      <c r="L4829">
        <v>98115</v>
      </c>
      <c r="M4829" t="s">
        <v>4608</v>
      </c>
      <c r="N4829" t="s">
        <v>40</v>
      </c>
      <c r="O4829" t="s">
        <v>78</v>
      </c>
      <c r="P4829" t="s">
        <v>4609</v>
      </c>
      <c r="Q4829" s="8">
        <v>69000</v>
      </c>
      <c r="R4829">
        <v>1</v>
      </c>
      <c r="S4829" s="8">
        <f>Table3[[#This Row],[Harga]]*Table3[[#This Row],[Quantity]]</f>
        <v>69000</v>
      </c>
      <c r="T4829">
        <v>0</v>
      </c>
      <c r="U4829" s="8">
        <f>Table3[[#This Row],[Discount]]*Table3[[#This Row],[Revenue]]</f>
        <v>0</v>
      </c>
      <c r="V4829" s="8">
        <f>Table3[[#This Row],[Revenue]]-Table3[[#This Row],[Total Discount]]</f>
        <v>69000</v>
      </c>
    </row>
    <row r="4830" spans="1:22" x14ac:dyDescent="0.35">
      <c r="A4830">
        <v>4826</v>
      </c>
      <c r="B4830" t="s">
        <v>9142</v>
      </c>
      <c r="C4830" s="5">
        <v>42604</v>
      </c>
      <c r="D4830" s="6">
        <v>2016</v>
      </c>
      <c r="E4830" s="5" t="s">
        <v>93</v>
      </c>
      <c r="F4830" s="7">
        <v>22</v>
      </c>
      <c r="G4830" t="s">
        <v>67</v>
      </c>
      <c r="H4830" t="s">
        <v>25</v>
      </c>
      <c r="I4830" t="s">
        <v>2382</v>
      </c>
      <c r="J4830" t="s">
        <v>37</v>
      </c>
      <c r="K4830" t="s">
        <v>127</v>
      </c>
      <c r="L4830">
        <v>90049</v>
      </c>
      <c r="M4830" t="s">
        <v>3787</v>
      </c>
      <c r="N4830" t="s">
        <v>40</v>
      </c>
      <c r="O4830" t="s">
        <v>96</v>
      </c>
      <c r="P4830" t="s">
        <v>3788</v>
      </c>
      <c r="Q4830" s="8">
        <v>3000</v>
      </c>
      <c r="R4830">
        <v>2</v>
      </c>
      <c r="S4830" s="8">
        <f>Table3[[#This Row],[Harga]]*Table3[[#This Row],[Quantity]]</f>
        <v>6000</v>
      </c>
      <c r="T4830">
        <v>0</v>
      </c>
      <c r="U4830" s="8">
        <f>Table3[[#This Row],[Discount]]*Table3[[#This Row],[Revenue]]</f>
        <v>0</v>
      </c>
      <c r="V4830" s="8">
        <f>Table3[[#This Row],[Revenue]]-Table3[[#This Row],[Total Discount]]</f>
        <v>6000</v>
      </c>
    </row>
    <row r="4831" spans="1:22" x14ac:dyDescent="0.35">
      <c r="A4831">
        <v>4827</v>
      </c>
      <c r="B4831" t="s">
        <v>9143</v>
      </c>
      <c r="C4831" s="5">
        <v>43055</v>
      </c>
      <c r="D4831" s="6">
        <v>2017</v>
      </c>
      <c r="E4831" s="5" t="s">
        <v>23</v>
      </c>
      <c r="F4831" s="7">
        <v>16</v>
      </c>
      <c r="G4831" t="s">
        <v>35</v>
      </c>
      <c r="H4831" t="s">
        <v>139</v>
      </c>
      <c r="I4831" t="s">
        <v>2689</v>
      </c>
      <c r="J4831" t="s">
        <v>37</v>
      </c>
      <c r="K4831" t="s">
        <v>227</v>
      </c>
      <c r="L4831">
        <v>43402</v>
      </c>
      <c r="M4831" t="s">
        <v>1374</v>
      </c>
      <c r="N4831" t="s">
        <v>135</v>
      </c>
      <c r="O4831" t="s">
        <v>989</v>
      </c>
      <c r="P4831" t="s">
        <v>1375</v>
      </c>
      <c r="Q4831" s="8">
        <v>1200000</v>
      </c>
      <c r="R4831">
        <v>3</v>
      </c>
      <c r="S4831" s="8">
        <f>Table3[[#This Row],[Harga]]*Table3[[#This Row],[Quantity]]</f>
        <v>3600000</v>
      </c>
      <c r="T4831">
        <v>0.4</v>
      </c>
      <c r="U4831" s="8">
        <f>Table3[[#This Row],[Discount]]*Table3[[#This Row],[Revenue]]</f>
        <v>1440000</v>
      </c>
      <c r="V4831" s="8">
        <f>Table3[[#This Row],[Revenue]]-Table3[[#This Row],[Total Discount]]</f>
        <v>2160000</v>
      </c>
    </row>
    <row r="4832" spans="1:22" x14ac:dyDescent="0.35">
      <c r="A4832">
        <v>4828</v>
      </c>
      <c r="B4832" t="s">
        <v>9144</v>
      </c>
      <c r="C4832" s="5">
        <v>41908</v>
      </c>
      <c r="D4832" s="6">
        <v>2014</v>
      </c>
      <c r="E4832" s="5" t="s">
        <v>111</v>
      </c>
      <c r="F4832" s="7">
        <v>26</v>
      </c>
      <c r="G4832" t="s">
        <v>35</v>
      </c>
      <c r="H4832" t="s">
        <v>25</v>
      </c>
      <c r="I4832" t="s">
        <v>2826</v>
      </c>
      <c r="J4832" t="s">
        <v>75</v>
      </c>
      <c r="K4832" t="s">
        <v>420</v>
      </c>
      <c r="L4832">
        <v>43130</v>
      </c>
      <c r="M4832" t="s">
        <v>7454</v>
      </c>
      <c r="N4832" t="s">
        <v>40</v>
      </c>
      <c r="O4832" t="s">
        <v>78</v>
      </c>
      <c r="P4832" t="s">
        <v>7455</v>
      </c>
      <c r="Q4832" s="8">
        <v>2000</v>
      </c>
      <c r="R4832">
        <v>6</v>
      </c>
      <c r="S4832" s="8">
        <f>Table3[[#This Row],[Harga]]*Table3[[#This Row],[Quantity]]</f>
        <v>12000</v>
      </c>
      <c r="T4832">
        <v>0.2</v>
      </c>
      <c r="U4832" s="8">
        <f>Table3[[#This Row],[Discount]]*Table3[[#This Row],[Revenue]]</f>
        <v>2400</v>
      </c>
      <c r="V4832" s="8">
        <f>Table3[[#This Row],[Revenue]]-Table3[[#This Row],[Total Discount]]</f>
        <v>9600</v>
      </c>
    </row>
    <row r="4833" spans="1:22" x14ac:dyDescent="0.35">
      <c r="A4833">
        <v>4829</v>
      </c>
      <c r="B4833" t="s">
        <v>9145</v>
      </c>
      <c r="C4833" s="5">
        <v>42915</v>
      </c>
      <c r="D4833" s="6">
        <v>2017</v>
      </c>
      <c r="E4833" s="5" t="s">
        <v>34</v>
      </c>
      <c r="F4833" s="7">
        <v>29</v>
      </c>
      <c r="G4833" t="s">
        <v>35</v>
      </c>
      <c r="H4833" t="s">
        <v>25</v>
      </c>
      <c r="I4833" t="s">
        <v>1189</v>
      </c>
      <c r="J4833" t="s">
        <v>27</v>
      </c>
      <c r="K4833" t="s">
        <v>283</v>
      </c>
      <c r="L4833">
        <v>75220</v>
      </c>
      <c r="M4833" t="s">
        <v>2767</v>
      </c>
      <c r="N4833" t="s">
        <v>40</v>
      </c>
      <c r="O4833" t="s">
        <v>78</v>
      </c>
      <c r="P4833" t="s">
        <v>2768</v>
      </c>
      <c r="Q4833" s="8">
        <v>107000</v>
      </c>
      <c r="R4833">
        <v>2</v>
      </c>
      <c r="S4833" s="8">
        <f>Table3[[#This Row],[Harga]]*Table3[[#This Row],[Quantity]]</f>
        <v>214000</v>
      </c>
      <c r="T4833">
        <v>0.8</v>
      </c>
      <c r="U4833" s="8">
        <f>Table3[[#This Row],[Discount]]*Table3[[#This Row],[Revenue]]</f>
        <v>171200</v>
      </c>
      <c r="V4833" s="8">
        <f>Table3[[#This Row],[Revenue]]-Table3[[#This Row],[Total Discount]]</f>
        <v>42800</v>
      </c>
    </row>
    <row r="4834" spans="1:22" x14ac:dyDescent="0.35">
      <c r="A4834">
        <v>4830</v>
      </c>
      <c r="B4834" t="s">
        <v>9146</v>
      </c>
      <c r="C4834" s="5">
        <v>43001</v>
      </c>
      <c r="D4834" s="6">
        <v>2017</v>
      </c>
      <c r="E4834" s="5" t="s">
        <v>111</v>
      </c>
      <c r="F4834" s="7">
        <v>23</v>
      </c>
      <c r="G4834" t="s">
        <v>67</v>
      </c>
      <c r="H4834" t="s">
        <v>59</v>
      </c>
      <c r="I4834" t="s">
        <v>916</v>
      </c>
      <c r="J4834" t="s">
        <v>37</v>
      </c>
      <c r="K4834" t="s">
        <v>253</v>
      </c>
      <c r="L4834">
        <v>79424</v>
      </c>
      <c r="M4834" t="s">
        <v>8960</v>
      </c>
      <c r="N4834" t="s">
        <v>40</v>
      </c>
      <c r="O4834" t="s">
        <v>63</v>
      </c>
      <c r="P4834" t="s">
        <v>8961</v>
      </c>
      <c r="Q4834" s="8">
        <v>12000</v>
      </c>
      <c r="R4834">
        <v>2</v>
      </c>
      <c r="S4834" s="8">
        <f>Table3[[#This Row],[Harga]]*Table3[[#This Row],[Quantity]]</f>
        <v>24000</v>
      </c>
      <c r="T4834">
        <v>0.2</v>
      </c>
      <c r="U4834" s="8">
        <f>Table3[[#This Row],[Discount]]*Table3[[#This Row],[Revenue]]</f>
        <v>4800</v>
      </c>
      <c r="V4834" s="8">
        <f>Table3[[#This Row],[Revenue]]-Table3[[#This Row],[Total Discount]]</f>
        <v>19200</v>
      </c>
    </row>
    <row r="4835" spans="1:22" x14ac:dyDescent="0.35">
      <c r="A4835">
        <v>4831</v>
      </c>
      <c r="B4835" t="s">
        <v>9147</v>
      </c>
      <c r="C4835" s="5">
        <v>41966</v>
      </c>
      <c r="D4835" s="6">
        <v>2014</v>
      </c>
      <c r="E4835" s="5" t="s">
        <v>23</v>
      </c>
      <c r="F4835" s="7">
        <v>23</v>
      </c>
      <c r="G4835" t="s">
        <v>51</v>
      </c>
      <c r="H4835" t="s">
        <v>25</v>
      </c>
      <c r="I4835" t="s">
        <v>3400</v>
      </c>
      <c r="J4835" t="s">
        <v>27</v>
      </c>
      <c r="K4835" t="s">
        <v>545</v>
      </c>
      <c r="L4835">
        <v>48227</v>
      </c>
      <c r="M4835" t="s">
        <v>8163</v>
      </c>
      <c r="N4835" t="s">
        <v>40</v>
      </c>
      <c r="O4835" t="s">
        <v>71</v>
      </c>
      <c r="P4835" t="s">
        <v>8164</v>
      </c>
      <c r="Q4835" s="8">
        <v>3000</v>
      </c>
      <c r="R4835">
        <v>3</v>
      </c>
      <c r="S4835" s="8">
        <f>Table3[[#This Row],[Harga]]*Table3[[#This Row],[Quantity]]</f>
        <v>9000</v>
      </c>
      <c r="T4835">
        <v>0</v>
      </c>
      <c r="U4835" s="8">
        <f>Table3[[#This Row],[Discount]]*Table3[[#This Row],[Revenue]]</f>
        <v>0</v>
      </c>
      <c r="V4835" s="8">
        <f>Table3[[#This Row],[Revenue]]-Table3[[#This Row],[Total Discount]]</f>
        <v>9000</v>
      </c>
    </row>
    <row r="4836" spans="1:22" x14ac:dyDescent="0.35">
      <c r="A4836">
        <v>4832</v>
      </c>
      <c r="B4836" t="s">
        <v>9148</v>
      </c>
      <c r="C4836" s="5">
        <v>41652</v>
      </c>
      <c r="D4836" s="6">
        <v>2014</v>
      </c>
      <c r="E4836" s="5" t="s">
        <v>115</v>
      </c>
      <c r="F4836" s="7">
        <v>13</v>
      </c>
      <c r="G4836" t="s">
        <v>24</v>
      </c>
      <c r="H4836" t="s">
        <v>25</v>
      </c>
      <c r="I4836" t="s">
        <v>2378</v>
      </c>
      <c r="J4836" t="s">
        <v>27</v>
      </c>
      <c r="K4836" t="s">
        <v>118</v>
      </c>
      <c r="L4836">
        <v>43055</v>
      </c>
      <c r="M4836" t="s">
        <v>1646</v>
      </c>
      <c r="N4836" t="s">
        <v>40</v>
      </c>
      <c r="O4836" t="s">
        <v>63</v>
      </c>
      <c r="P4836" t="s">
        <v>1647</v>
      </c>
      <c r="Q4836" s="8">
        <v>21000</v>
      </c>
      <c r="R4836">
        <v>7</v>
      </c>
      <c r="S4836" s="8">
        <f>Table3[[#This Row],[Harga]]*Table3[[#This Row],[Quantity]]</f>
        <v>147000</v>
      </c>
      <c r="T4836">
        <v>0.2</v>
      </c>
      <c r="U4836" s="8">
        <f>Table3[[#This Row],[Discount]]*Table3[[#This Row],[Revenue]]</f>
        <v>29400</v>
      </c>
      <c r="V4836" s="8">
        <f>Table3[[#This Row],[Revenue]]-Table3[[#This Row],[Total Discount]]</f>
        <v>117600</v>
      </c>
    </row>
    <row r="4837" spans="1:22" x14ac:dyDescent="0.35">
      <c r="A4837">
        <v>4833</v>
      </c>
      <c r="B4837" t="s">
        <v>9149</v>
      </c>
      <c r="C4837" s="5">
        <v>42521</v>
      </c>
      <c r="D4837" s="6">
        <v>2016</v>
      </c>
      <c r="E4837" s="5" t="s">
        <v>87</v>
      </c>
      <c r="F4837" s="7">
        <v>31</v>
      </c>
      <c r="G4837" t="s">
        <v>35</v>
      </c>
      <c r="H4837" t="s">
        <v>139</v>
      </c>
      <c r="I4837" t="s">
        <v>1949</v>
      </c>
      <c r="J4837" t="s">
        <v>27</v>
      </c>
      <c r="K4837" t="s">
        <v>28</v>
      </c>
      <c r="L4837">
        <v>10011</v>
      </c>
      <c r="M4837" t="s">
        <v>4961</v>
      </c>
      <c r="N4837" t="s">
        <v>40</v>
      </c>
      <c r="O4837" t="s">
        <v>71</v>
      </c>
      <c r="P4837" t="s">
        <v>4962</v>
      </c>
      <c r="Q4837" s="8">
        <v>2000</v>
      </c>
      <c r="R4837">
        <v>3</v>
      </c>
      <c r="S4837" s="8">
        <f>Table3[[#This Row],[Harga]]*Table3[[#This Row],[Quantity]]</f>
        <v>6000</v>
      </c>
      <c r="T4837">
        <v>0.2</v>
      </c>
      <c r="U4837" s="8">
        <f>Table3[[#This Row],[Discount]]*Table3[[#This Row],[Revenue]]</f>
        <v>1200</v>
      </c>
      <c r="V4837" s="8">
        <f>Table3[[#This Row],[Revenue]]-Table3[[#This Row],[Total Discount]]</f>
        <v>4800</v>
      </c>
    </row>
    <row r="4838" spans="1:22" x14ac:dyDescent="0.35">
      <c r="A4838">
        <v>4834</v>
      </c>
      <c r="B4838" t="s">
        <v>9150</v>
      </c>
      <c r="C4838" s="5">
        <v>42779</v>
      </c>
      <c r="D4838" s="6">
        <v>2017</v>
      </c>
      <c r="E4838" s="5" t="s">
        <v>344</v>
      </c>
      <c r="F4838" s="7">
        <v>13</v>
      </c>
      <c r="G4838" t="s">
        <v>24</v>
      </c>
      <c r="H4838" t="s">
        <v>25</v>
      </c>
      <c r="I4838" t="s">
        <v>4736</v>
      </c>
      <c r="J4838" t="s">
        <v>27</v>
      </c>
      <c r="K4838" t="s">
        <v>222</v>
      </c>
      <c r="L4838">
        <v>55407</v>
      </c>
      <c r="M4838" t="s">
        <v>4711</v>
      </c>
      <c r="N4838" t="s">
        <v>40</v>
      </c>
      <c r="O4838" t="s">
        <v>78</v>
      </c>
      <c r="P4838" t="s">
        <v>4712</v>
      </c>
      <c r="Q4838" s="8">
        <v>57000</v>
      </c>
      <c r="R4838">
        <v>8</v>
      </c>
      <c r="S4838" s="8">
        <f>Table3[[#This Row],[Harga]]*Table3[[#This Row],[Quantity]]</f>
        <v>456000</v>
      </c>
      <c r="T4838">
        <v>0</v>
      </c>
      <c r="U4838" s="8">
        <f>Table3[[#This Row],[Discount]]*Table3[[#This Row],[Revenue]]</f>
        <v>0</v>
      </c>
      <c r="V4838" s="8">
        <f>Table3[[#This Row],[Revenue]]-Table3[[#This Row],[Total Discount]]</f>
        <v>456000</v>
      </c>
    </row>
    <row r="4839" spans="1:22" x14ac:dyDescent="0.35">
      <c r="A4839">
        <v>4835</v>
      </c>
      <c r="B4839" t="s">
        <v>9151</v>
      </c>
      <c r="C4839" s="5">
        <v>41926</v>
      </c>
      <c r="D4839" s="6">
        <v>2014</v>
      </c>
      <c r="E4839" s="5" t="s">
        <v>44</v>
      </c>
      <c r="F4839" s="7">
        <v>14</v>
      </c>
      <c r="G4839" t="s">
        <v>35</v>
      </c>
      <c r="H4839" t="s">
        <v>25</v>
      </c>
      <c r="I4839" t="s">
        <v>3918</v>
      </c>
      <c r="J4839" t="s">
        <v>27</v>
      </c>
      <c r="K4839" t="s">
        <v>69</v>
      </c>
      <c r="L4839">
        <v>2149</v>
      </c>
      <c r="M4839" t="s">
        <v>2452</v>
      </c>
      <c r="N4839" t="s">
        <v>135</v>
      </c>
      <c r="O4839" t="s">
        <v>162</v>
      </c>
      <c r="P4839" t="s">
        <v>2453</v>
      </c>
      <c r="Q4839" s="8">
        <v>177000</v>
      </c>
      <c r="R4839">
        <v>3</v>
      </c>
      <c r="S4839" s="8">
        <f>Table3[[#This Row],[Harga]]*Table3[[#This Row],[Quantity]]</f>
        <v>531000</v>
      </c>
      <c r="T4839">
        <v>0</v>
      </c>
      <c r="U4839" s="8">
        <f>Table3[[#This Row],[Discount]]*Table3[[#This Row],[Revenue]]</f>
        <v>0</v>
      </c>
      <c r="V4839" s="8">
        <f>Table3[[#This Row],[Revenue]]-Table3[[#This Row],[Total Discount]]</f>
        <v>531000</v>
      </c>
    </row>
    <row r="4840" spans="1:22" x14ac:dyDescent="0.35">
      <c r="A4840">
        <v>4836</v>
      </c>
      <c r="B4840" t="s">
        <v>9152</v>
      </c>
      <c r="C4840" s="5">
        <v>41961</v>
      </c>
      <c r="D4840" s="6">
        <v>2014</v>
      </c>
      <c r="E4840" s="5" t="s">
        <v>23</v>
      </c>
      <c r="F4840" s="7">
        <v>18</v>
      </c>
      <c r="G4840" t="s">
        <v>67</v>
      </c>
      <c r="H4840" t="s">
        <v>25</v>
      </c>
      <c r="I4840" t="s">
        <v>916</v>
      </c>
      <c r="J4840" t="s">
        <v>37</v>
      </c>
      <c r="K4840" t="s">
        <v>222</v>
      </c>
      <c r="L4840">
        <v>98105</v>
      </c>
      <c r="M4840" t="s">
        <v>5235</v>
      </c>
      <c r="N4840" t="s">
        <v>30</v>
      </c>
      <c r="O4840" t="s">
        <v>55</v>
      </c>
      <c r="P4840" t="s">
        <v>5236</v>
      </c>
      <c r="Q4840" s="8">
        <v>221000</v>
      </c>
      <c r="R4840">
        <v>2</v>
      </c>
      <c r="S4840" s="8">
        <f>Table3[[#This Row],[Harga]]*Table3[[#This Row],[Quantity]]</f>
        <v>442000</v>
      </c>
      <c r="T4840">
        <v>0</v>
      </c>
      <c r="U4840" s="8">
        <f>Table3[[#This Row],[Discount]]*Table3[[#This Row],[Revenue]]</f>
        <v>0</v>
      </c>
      <c r="V4840" s="8">
        <f>Table3[[#This Row],[Revenue]]-Table3[[#This Row],[Total Discount]]</f>
        <v>442000</v>
      </c>
    </row>
    <row r="4841" spans="1:22" x14ac:dyDescent="0.35">
      <c r="A4841">
        <v>4837</v>
      </c>
      <c r="B4841" t="s">
        <v>9153</v>
      </c>
      <c r="C4841" s="5">
        <v>43051</v>
      </c>
      <c r="D4841" s="6">
        <v>2017</v>
      </c>
      <c r="E4841" s="5" t="s">
        <v>23</v>
      </c>
      <c r="F4841" s="7">
        <v>12</v>
      </c>
      <c r="G4841" t="s">
        <v>51</v>
      </c>
      <c r="H4841" t="s">
        <v>25</v>
      </c>
      <c r="I4841" t="s">
        <v>1027</v>
      </c>
      <c r="J4841" t="s">
        <v>27</v>
      </c>
      <c r="K4841" t="s">
        <v>222</v>
      </c>
      <c r="L4841">
        <v>90032</v>
      </c>
      <c r="M4841" t="s">
        <v>8960</v>
      </c>
      <c r="N4841" t="s">
        <v>40</v>
      </c>
      <c r="O4841" t="s">
        <v>63</v>
      </c>
      <c r="P4841" t="s">
        <v>8961</v>
      </c>
      <c r="Q4841" s="8">
        <v>12000</v>
      </c>
      <c r="R4841">
        <v>2</v>
      </c>
      <c r="S4841" s="8">
        <f>Table3[[#This Row],[Harga]]*Table3[[#This Row],[Quantity]]</f>
        <v>24000</v>
      </c>
      <c r="T4841">
        <v>0</v>
      </c>
      <c r="U4841" s="8">
        <f>Table3[[#This Row],[Discount]]*Table3[[#This Row],[Revenue]]</f>
        <v>0</v>
      </c>
      <c r="V4841" s="8">
        <f>Table3[[#This Row],[Revenue]]-Table3[[#This Row],[Total Discount]]</f>
        <v>24000</v>
      </c>
    </row>
    <row r="4842" spans="1:22" x14ac:dyDescent="0.35">
      <c r="A4842">
        <v>4838</v>
      </c>
      <c r="B4842" t="s">
        <v>9154</v>
      </c>
      <c r="C4842" s="5">
        <v>42032</v>
      </c>
      <c r="D4842" s="6">
        <v>2015</v>
      </c>
      <c r="E4842" s="5" t="s">
        <v>115</v>
      </c>
      <c r="F4842" s="7">
        <v>28</v>
      </c>
      <c r="G4842" t="s">
        <v>116</v>
      </c>
      <c r="H4842" t="s">
        <v>131</v>
      </c>
      <c r="I4842" t="s">
        <v>495</v>
      </c>
      <c r="J4842" t="s">
        <v>27</v>
      </c>
      <c r="K4842" t="s">
        <v>133</v>
      </c>
      <c r="L4842">
        <v>28027</v>
      </c>
      <c r="M4842" t="s">
        <v>1330</v>
      </c>
      <c r="N4842" t="s">
        <v>30</v>
      </c>
      <c r="O4842" t="s">
        <v>48</v>
      </c>
      <c r="P4842" t="s">
        <v>1331</v>
      </c>
      <c r="Q4842" s="8">
        <v>1653000</v>
      </c>
      <c r="R4842">
        <v>13</v>
      </c>
      <c r="S4842" s="8">
        <f>Table3[[#This Row],[Harga]]*Table3[[#This Row],[Quantity]]</f>
        <v>21489000</v>
      </c>
      <c r="T4842">
        <v>0.4</v>
      </c>
      <c r="U4842" s="8">
        <f>Table3[[#This Row],[Discount]]*Table3[[#This Row],[Revenue]]</f>
        <v>8595600</v>
      </c>
      <c r="V4842" s="8">
        <f>Table3[[#This Row],[Revenue]]-Table3[[#This Row],[Total Discount]]</f>
        <v>12893400</v>
      </c>
    </row>
    <row r="4843" spans="1:22" x14ac:dyDescent="0.35">
      <c r="A4843">
        <v>4839</v>
      </c>
      <c r="B4843" t="s">
        <v>9155</v>
      </c>
      <c r="C4843" s="5">
        <v>41705</v>
      </c>
      <c r="D4843" s="6">
        <v>2014</v>
      </c>
      <c r="E4843" s="5" t="s">
        <v>159</v>
      </c>
      <c r="F4843" s="7">
        <v>7</v>
      </c>
      <c r="G4843" t="s">
        <v>51</v>
      </c>
      <c r="H4843" t="s">
        <v>139</v>
      </c>
      <c r="I4843" t="s">
        <v>7797</v>
      </c>
      <c r="J4843" t="s">
        <v>37</v>
      </c>
      <c r="K4843" t="s">
        <v>274</v>
      </c>
      <c r="L4843">
        <v>98103</v>
      </c>
      <c r="M4843" t="s">
        <v>3375</v>
      </c>
      <c r="N4843" t="s">
        <v>40</v>
      </c>
      <c r="O4843" t="s">
        <v>96</v>
      </c>
      <c r="P4843" t="s">
        <v>3376</v>
      </c>
      <c r="Q4843" s="8">
        <v>17000</v>
      </c>
      <c r="R4843">
        <v>5</v>
      </c>
      <c r="S4843" s="8">
        <f>Table3[[#This Row],[Harga]]*Table3[[#This Row],[Quantity]]</f>
        <v>85000</v>
      </c>
      <c r="T4843">
        <v>0</v>
      </c>
      <c r="U4843" s="8">
        <f>Table3[[#This Row],[Discount]]*Table3[[#This Row],[Revenue]]</f>
        <v>0</v>
      </c>
      <c r="V4843" s="8">
        <f>Table3[[#This Row],[Revenue]]-Table3[[#This Row],[Total Discount]]</f>
        <v>85000</v>
      </c>
    </row>
    <row r="4844" spans="1:22" x14ac:dyDescent="0.35">
      <c r="A4844">
        <v>4840</v>
      </c>
      <c r="B4844" t="s">
        <v>9156</v>
      </c>
      <c r="C4844" s="5">
        <v>42894</v>
      </c>
      <c r="D4844" s="6">
        <v>2017</v>
      </c>
      <c r="E4844" s="5" t="s">
        <v>34</v>
      </c>
      <c r="F4844" s="7">
        <v>8</v>
      </c>
      <c r="G4844" t="s">
        <v>116</v>
      </c>
      <c r="H4844" t="s">
        <v>105</v>
      </c>
      <c r="I4844" t="s">
        <v>1900</v>
      </c>
      <c r="J4844" t="s">
        <v>27</v>
      </c>
      <c r="K4844" t="s">
        <v>227</v>
      </c>
      <c r="L4844">
        <v>85301</v>
      </c>
      <c r="M4844" t="s">
        <v>2764</v>
      </c>
      <c r="N4844" t="s">
        <v>135</v>
      </c>
      <c r="O4844" t="s">
        <v>162</v>
      </c>
      <c r="P4844" t="s">
        <v>2765</v>
      </c>
      <c r="Q4844" s="8">
        <v>64000</v>
      </c>
      <c r="R4844">
        <v>7</v>
      </c>
      <c r="S4844" s="8">
        <f>Table3[[#This Row],[Harga]]*Table3[[#This Row],[Quantity]]</f>
        <v>448000</v>
      </c>
      <c r="T4844">
        <v>0.2</v>
      </c>
      <c r="U4844" s="8">
        <f>Table3[[#This Row],[Discount]]*Table3[[#This Row],[Revenue]]</f>
        <v>89600</v>
      </c>
      <c r="V4844" s="8">
        <f>Table3[[#This Row],[Revenue]]-Table3[[#This Row],[Total Discount]]</f>
        <v>358400</v>
      </c>
    </row>
    <row r="4845" spans="1:22" x14ac:dyDescent="0.35">
      <c r="A4845">
        <v>4841</v>
      </c>
      <c r="B4845" t="s">
        <v>9157</v>
      </c>
      <c r="C4845" s="5">
        <v>41962</v>
      </c>
      <c r="D4845" s="6">
        <v>2014</v>
      </c>
      <c r="E4845" s="5" t="s">
        <v>23</v>
      </c>
      <c r="F4845" s="7">
        <v>19</v>
      </c>
      <c r="G4845" t="s">
        <v>67</v>
      </c>
      <c r="H4845" t="s">
        <v>25</v>
      </c>
      <c r="I4845" t="s">
        <v>3453</v>
      </c>
      <c r="J4845" t="s">
        <v>27</v>
      </c>
      <c r="K4845" t="s">
        <v>222</v>
      </c>
      <c r="L4845">
        <v>55433</v>
      </c>
      <c r="M4845" t="s">
        <v>9158</v>
      </c>
      <c r="N4845" t="s">
        <v>40</v>
      </c>
      <c r="O4845" t="s">
        <v>84</v>
      </c>
      <c r="P4845" t="s">
        <v>9159</v>
      </c>
      <c r="Q4845" s="8">
        <v>222000</v>
      </c>
      <c r="R4845">
        <v>4</v>
      </c>
      <c r="S4845" s="8">
        <f>Table3[[#This Row],[Harga]]*Table3[[#This Row],[Quantity]]</f>
        <v>888000</v>
      </c>
      <c r="T4845">
        <v>0</v>
      </c>
      <c r="U4845" s="8">
        <f>Table3[[#This Row],[Discount]]*Table3[[#This Row],[Revenue]]</f>
        <v>0</v>
      </c>
      <c r="V4845" s="8">
        <f>Table3[[#This Row],[Revenue]]-Table3[[#This Row],[Total Discount]]</f>
        <v>888000</v>
      </c>
    </row>
    <row r="4846" spans="1:22" x14ac:dyDescent="0.35">
      <c r="A4846">
        <v>4842</v>
      </c>
      <c r="B4846" t="s">
        <v>9160</v>
      </c>
      <c r="C4846" s="5">
        <v>42700</v>
      </c>
      <c r="D4846" s="6">
        <v>2016</v>
      </c>
      <c r="E4846" s="5" t="s">
        <v>23</v>
      </c>
      <c r="F4846" s="7">
        <v>26</v>
      </c>
      <c r="G4846" t="s">
        <v>35</v>
      </c>
      <c r="H4846" t="s">
        <v>139</v>
      </c>
      <c r="I4846" t="s">
        <v>1630</v>
      </c>
      <c r="J4846" t="s">
        <v>27</v>
      </c>
      <c r="K4846" t="s">
        <v>61</v>
      </c>
      <c r="L4846">
        <v>90045</v>
      </c>
      <c r="M4846" t="s">
        <v>6051</v>
      </c>
      <c r="N4846" t="s">
        <v>30</v>
      </c>
      <c r="O4846" t="s">
        <v>31</v>
      </c>
      <c r="P4846" t="s">
        <v>9109</v>
      </c>
      <c r="Q4846" s="8">
        <v>360000</v>
      </c>
      <c r="R4846">
        <v>8</v>
      </c>
      <c r="S4846" s="8">
        <f>Table3[[#This Row],[Harga]]*Table3[[#This Row],[Quantity]]</f>
        <v>2880000</v>
      </c>
      <c r="T4846">
        <v>0.15</v>
      </c>
      <c r="U4846" s="8">
        <f>Table3[[#This Row],[Discount]]*Table3[[#This Row],[Revenue]]</f>
        <v>432000</v>
      </c>
      <c r="V4846" s="8">
        <f>Table3[[#This Row],[Revenue]]-Table3[[#This Row],[Total Discount]]</f>
        <v>2448000</v>
      </c>
    </row>
    <row r="4847" spans="1:22" x14ac:dyDescent="0.35">
      <c r="A4847">
        <v>4843</v>
      </c>
      <c r="B4847" t="s">
        <v>9161</v>
      </c>
      <c r="C4847" s="5">
        <v>42758</v>
      </c>
      <c r="D4847" s="6">
        <v>2017</v>
      </c>
      <c r="E4847" s="5" t="s">
        <v>115</v>
      </c>
      <c r="F4847" s="7">
        <v>23</v>
      </c>
      <c r="G4847" t="s">
        <v>35</v>
      </c>
      <c r="H4847" t="s">
        <v>25</v>
      </c>
      <c r="I4847" t="s">
        <v>74</v>
      </c>
      <c r="J4847" t="s">
        <v>75</v>
      </c>
      <c r="K4847" t="s">
        <v>227</v>
      </c>
      <c r="L4847">
        <v>85705</v>
      </c>
      <c r="M4847" t="s">
        <v>7620</v>
      </c>
      <c r="N4847" t="s">
        <v>135</v>
      </c>
      <c r="O4847" t="s">
        <v>162</v>
      </c>
      <c r="P4847" t="s">
        <v>7621</v>
      </c>
      <c r="Q4847" s="8">
        <v>120000</v>
      </c>
      <c r="R4847">
        <v>2</v>
      </c>
      <c r="S4847" s="8">
        <f>Table3[[#This Row],[Harga]]*Table3[[#This Row],[Quantity]]</f>
        <v>240000</v>
      </c>
      <c r="T4847">
        <v>0.2</v>
      </c>
      <c r="U4847" s="8">
        <f>Table3[[#This Row],[Discount]]*Table3[[#This Row],[Revenue]]</f>
        <v>48000</v>
      </c>
      <c r="V4847" s="8">
        <f>Table3[[#This Row],[Revenue]]-Table3[[#This Row],[Total Discount]]</f>
        <v>192000</v>
      </c>
    </row>
    <row r="4848" spans="1:22" x14ac:dyDescent="0.35">
      <c r="A4848">
        <v>4844</v>
      </c>
      <c r="B4848" t="s">
        <v>9162</v>
      </c>
      <c r="C4848" s="5">
        <v>41904</v>
      </c>
      <c r="D4848" s="6">
        <v>2014</v>
      </c>
      <c r="E4848" s="5" t="s">
        <v>111</v>
      </c>
      <c r="F4848" s="7">
        <v>22</v>
      </c>
      <c r="G4848" t="s">
        <v>24</v>
      </c>
      <c r="H4848" t="s">
        <v>25</v>
      </c>
      <c r="I4848" t="s">
        <v>3012</v>
      </c>
      <c r="J4848" t="s">
        <v>27</v>
      </c>
      <c r="K4848" t="s">
        <v>46</v>
      </c>
      <c r="L4848">
        <v>10035</v>
      </c>
      <c r="M4848" t="s">
        <v>3963</v>
      </c>
      <c r="N4848" t="s">
        <v>30</v>
      </c>
      <c r="O4848" t="s">
        <v>55</v>
      </c>
      <c r="P4848" t="s">
        <v>3964</v>
      </c>
      <c r="Q4848" s="8">
        <v>228000</v>
      </c>
      <c r="R4848">
        <v>3</v>
      </c>
      <c r="S4848" s="8">
        <f>Table3[[#This Row],[Harga]]*Table3[[#This Row],[Quantity]]</f>
        <v>684000</v>
      </c>
      <c r="T4848">
        <v>0</v>
      </c>
      <c r="U4848" s="8">
        <f>Table3[[#This Row],[Discount]]*Table3[[#This Row],[Revenue]]</f>
        <v>0</v>
      </c>
      <c r="V4848" s="8">
        <f>Table3[[#This Row],[Revenue]]-Table3[[#This Row],[Total Discount]]</f>
        <v>684000</v>
      </c>
    </row>
    <row r="4849" spans="1:22" x14ac:dyDescent="0.35">
      <c r="A4849">
        <v>4845</v>
      </c>
      <c r="B4849" t="s">
        <v>9163</v>
      </c>
      <c r="C4849" s="5">
        <v>41724</v>
      </c>
      <c r="D4849" s="6">
        <v>2014</v>
      </c>
      <c r="E4849" s="5" t="s">
        <v>159</v>
      </c>
      <c r="F4849" s="7">
        <v>26</v>
      </c>
      <c r="G4849" t="s">
        <v>35</v>
      </c>
      <c r="H4849" t="s">
        <v>139</v>
      </c>
      <c r="I4849" t="s">
        <v>2445</v>
      </c>
      <c r="J4849" t="s">
        <v>27</v>
      </c>
      <c r="K4849" t="s">
        <v>38</v>
      </c>
      <c r="L4849">
        <v>91767</v>
      </c>
      <c r="M4849" t="s">
        <v>6854</v>
      </c>
      <c r="N4849" t="s">
        <v>40</v>
      </c>
      <c r="O4849" t="s">
        <v>41</v>
      </c>
      <c r="P4849" t="s">
        <v>6855</v>
      </c>
      <c r="Q4849" s="8">
        <v>6000</v>
      </c>
      <c r="R4849">
        <v>5</v>
      </c>
      <c r="S4849" s="8">
        <f>Table3[[#This Row],[Harga]]*Table3[[#This Row],[Quantity]]</f>
        <v>30000</v>
      </c>
      <c r="T4849">
        <v>0</v>
      </c>
      <c r="U4849" s="8">
        <f>Table3[[#This Row],[Discount]]*Table3[[#This Row],[Revenue]]</f>
        <v>0</v>
      </c>
      <c r="V4849" s="8">
        <f>Table3[[#This Row],[Revenue]]-Table3[[#This Row],[Total Discount]]</f>
        <v>30000</v>
      </c>
    </row>
    <row r="4850" spans="1:22" x14ac:dyDescent="0.35">
      <c r="A4850">
        <v>4846</v>
      </c>
      <c r="B4850" t="s">
        <v>9164</v>
      </c>
      <c r="C4850" s="5">
        <v>42527</v>
      </c>
      <c r="D4850" s="6">
        <v>2016</v>
      </c>
      <c r="E4850" s="5" t="s">
        <v>34</v>
      </c>
      <c r="F4850" s="7">
        <v>6</v>
      </c>
      <c r="G4850" t="s">
        <v>24</v>
      </c>
      <c r="H4850" t="s">
        <v>139</v>
      </c>
      <c r="I4850" t="s">
        <v>2405</v>
      </c>
      <c r="J4850" t="s">
        <v>75</v>
      </c>
      <c r="K4850" t="s">
        <v>222</v>
      </c>
      <c r="L4850">
        <v>93101</v>
      </c>
      <c r="M4850" t="s">
        <v>5458</v>
      </c>
      <c r="N4850" t="s">
        <v>135</v>
      </c>
      <c r="O4850" t="s">
        <v>136</v>
      </c>
      <c r="P4850" t="s">
        <v>5459</v>
      </c>
      <c r="Q4850" s="8">
        <v>4368000</v>
      </c>
      <c r="R4850">
        <v>9</v>
      </c>
      <c r="S4850" s="8">
        <f>Table3[[#This Row],[Harga]]*Table3[[#This Row],[Quantity]]</f>
        <v>39312000</v>
      </c>
      <c r="T4850">
        <v>0.2</v>
      </c>
      <c r="U4850" s="8">
        <f>Table3[[#This Row],[Discount]]*Table3[[#This Row],[Revenue]]</f>
        <v>7862400</v>
      </c>
      <c r="V4850" s="8">
        <f>Table3[[#This Row],[Revenue]]-Table3[[#This Row],[Total Discount]]</f>
        <v>31449600</v>
      </c>
    </row>
    <row r="4851" spans="1:22" x14ac:dyDescent="0.35">
      <c r="A4851">
        <v>4847</v>
      </c>
      <c r="B4851" t="s">
        <v>9165</v>
      </c>
      <c r="C4851" s="5">
        <v>42978</v>
      </c>
      <c r="D4851" s="6">
        <v>2017</v>
      </c>
      <c r="E4851" s="5" t="s">
        <v>93</v>
      </c>
      <c r="F4851" s="7">
        <v>31</v>
      </c>
      <c r="G4851" t="s">
        <v>35</v>
      </c>
      <c r="H4851" t="s">
        <v>139</v>
      </c>
      <c r="I4851" t="s">
        <v>2455</v>
      </c>
      <c r="J4851" t="s">
        <v>27</v>
      </c>
      <c r="K4851" t="s">
        <v>519</v>
      </c>
      <c r="L4851">
        <v>94109</v>
      </c>
      <c r="M4851" t="s">
        <v>4216</v>
      </c>
      <c r="N4851" t="s">
        <v>40</v>
      </c>
      <c r="O4851" t="s">
        <v>84</v>
      </c>
      <c r="P4851" t="s">
        <v>4217</v>
      </c>
      <c r="Q4851" s="8">
        <v>130000</v>
      </c>
      <c r="R4851">
        <v>3</v>
      </c>
      <c r="S4851" s="8">
        <f>Table3[[#This Row],[Harga]]*Table3[[#This Row],[Quantity]]</f>
        <v>390000</v>
      </c>
      <c r="T4851">
        <v>0</v>
      </c>
      <c r="U4851" s="8">
        <f>Table3[[#This Row],[Discount]]*Table3[[#This Row],[Revenue]]</f>
        <v>0</v>
      </c>
      <c r="V4851" s="8">
        <f>Table3[[#This Row],[Revenue]]-Table3[[#This Row],[Total Discount]]</f>
        <v>390000</v>
      </c>
    </row>
    <row r="4852" spans="1:22" x14ac:dyDescent="0.35">
      <c r="A4852">
        <v>4848</v>
      </c>
      <c r="B4852" t="s">
        <v>9166</v>
      </c>
      <c r="C4852" s="5">
        <v>42345</v>
      </c>
      <c r="D4852" s="6">
        <v>2015</v>
      </c>
      <c r="E4852" s="5" t="s">
        <v>66</v>
      </c>
      <c r="F4852" s="7">
        <v>7</v>
      </c>
      <c r="G4852" t="s">
        <v>35</v>
      </c>
      <c r="H4852" t="s">
        <v>25</v>
      </c>
      <c r="I4852" t="s">
        <v>589</v>
      </c>
      <c r="J4852" t="s">
        <v>37</v>
      </c>
      <c r="K4852" t="s">
        <v>500</v>
      </c>
      <c r="L4852">
        <v>92503</v>
      </c>
      <c r="M4852" t="s">
        <v>1465</v>
      </c>
      <c r="N4852" t="s">
        <v>40</v>
      </c>
      <c r="O4852" t="s">
        <v>63</v>
      </c>
      <c r="P4852" t="s">
        <v>1466</v>
      </c>
      <c r="Q4852" s="8">
        <v>13000</v>
      </c>
      <c r="R4852">
        <v>2</v>
      </c>
      <c r="S4852" s="8">
        <f>Table3[[#This Row],[Harga]]*Table3[[#This Row],[Quantity]]</f>
        <v>26000</v>
      </c>
      <c r="T4852">
        <v>0</v>
      </c>
      <c r="U4852" s="8">
        <f>Table3[[#This Row],[Discount]]*Table3[[#This Row],[Revenue]]</f>
        <v>0</v>
      </c>
      <c r="V4852" s="8">
        <f>Table3[[#This Row],[Revenue]]-Table3[[#This Row],[Total Discount]]</f>
        <v>26000</v>
      </c>
    </row>
    <row r="4853" spans="1:22" x14ac:dyDescent="0.35">
      <c r="A4853">
        <v>4849</v>
      </c>
      <c r="B4853" t="s">
        <v>9167</v>
      </c>
      <c r="C4853" s="5">
        <v>43055</v>
      </c>
      <c r="D4853" s="6">
        <v>2017</v>
      </c>
      <c r="E4853" s="5" t="s">
        <v>23</v>
      </c>
      <c r="F4853" s="7">
        <v>16</v>
      </c>
      <c r="G4853" t="s">
        <v>51</v>
      </c>
      <c r="H4853" t="s">
        <v>139</v>
      </c>
      <c r="I4853" t="s">
        <v>349</v>
      </c>
      <c r="J4853" t="s">
        <v>27</v>
      </c>
      <c r="K4853" t="s">
        <v>236</v>
      </c>
      <c r="L4853">
        <v>90049</v>
      </c>
      <c r="M4853" t="s">
        <v>9005</v>
      </c>
      <c r="N4853" t="s">
        <v>30</v>
      </c>
      <c r="O4853" t="s">
        <v>55</v>
      </c>
      <c r="P4853" t="s">
        <v>9006</v>
      </c>
      <c r="Q4853" s="8">
        <v>200000</v>
      </c>
      <c r="R4853">
        <v>3</v>
      </c>
      <c r="S4853" s="8">
        <f>Table3[[#This Row],[Harga]]*Table3[[#This Row],[Quantity]]</f>
        <v>600000</v>
      </c>
      <c r="T4853">
        <v>0</v>
      </c>
      <c r="U4853" s="8">
        <f>Table3[[#This Row],[Discount]]*Table3[[#This Row],[Revenue]]</f>
        <v>0</v>
      </c>
      <c r="V4853" s="8">
        <f>Table3[[#This Row],[Revenue]]-Table3[[#This Row],[Total Discount]]</f>
        <v>600000</v>
      </c>
    </row>
    <row r="4854" spans="1:22" x14ac:dyDescent="0.35">
      <c r="A4854">
        <v>4850</v>
      </c>
      <c r="B4854" t="s">
        <v>9168</v>
      </c>
      <c r="C4854" s="5">
        <v>42483</v>
      </c>
      <c r="D4854" s="6">
        <v>2016</v>
      </c>
      <c r="E4854" s="5" t="s">
        <v>58</v>
      </c>
      <c r="F4854" s="7">
        <v>23</v>
      </c>
      <c r="G4854" t="s">
        <v>35</v>
      </c>
      <c r="H4854" t="s">
        <v>139</v>
      </c>
      <c r="I4854" t="s">
        <v>3299</v>
      </c>
      <c r="J4854" t="s">
        <v>27</v>
      </c>
      <c r="K4854" t="s">
        <v>519</v>
      </c>
      <c r="L4854">
        <v>92672</v>
      </c>
      <c r="M4854" t="s">
        <v>5464</v>
      </c>
      <c r="N4854" t="s">
        <v>40</v>
      </c>
      <c r="O4854" t="s">
        <v>71</v>
      </c>
      <c r="P4854" t="s">
        <v>5465</v>
      </c>
      <c r="Q4854" s="8">
        <v>8000</v>
      </c>
      <c r="R4854">
        <v>7</v>
      </c>
      <c r="S4854" s="8">
        <f>Table3[[#This Row],[Harga]]*Table3[[#This Row],[Quantity]]</f>
        <v>56000</v>
      </c>
      <c r="T4854">
        <v>0.2</v>
      </c>
      <c r="U4854" s="8">
        <f>Table3[[#This Row],[Discount]]*Table3[[#This Row],[Revenue]]</f>
        <v>11200</v>
      </c>
      <c r="V4854" s="8">
        <f>Table3[[#This Row],[Revenue]]-Table3[[#This Row],[Total Discount]]</f>
        <v>44800</v>
      </c>
    </row>
    <row r="4855" spans="1:22" x14ac:dyDescent="0.35">
      <c r="A4855">
        <v>4851</v>
      </c>
      <c r="B4855" t="s">
        <v>9169</v>
      </c>
      <c r="C4855" s="5">
        <v>42827</v>
      </c>
      <c r="D4855" s="6">
        <v>2017</v>
      </c>
      <c r="E4855" s="5" t="s">
        <v>58</v>
      </c>
      <c r="F4855" s="7">
        <v>2</v>
      </c>
      <c r="G4855" t="s">
        <v>35</v>
      </c>
      <c r="H4855" t="s">
        <v>25</v>
      </c>
      <c r="I4855" t="s">
        <v>5316</v>
      </c>
      <c r="J4855" t="s">
        <v>27</v>
      </c>
      <c r="K4855" t="s">
        <v>61</v>
      </c>
      <c r="L4855">
        <v>35601</v>
      </c>
      <c r="M4855" t="s">
        <v>1443</v>
      </c>
      <c r="N4855" t="s">
        <v>40</v>
      </c>
      <c r="O4855" t="s">
        <v>41</v>
      </c>
      <c r="P4855" t="s">
        <v>1444</v>
      </c>
      <c r="Q4855" s="8">
        <v>10000</v>
      </c>
      <c r="R4855">
        <v>3</v>
      </c>
      <c r="S4855" s="8">
        <f>Table3[[#This Row],[Harga]]*Table3[[#This Row],[Quantity]]</f>
        <v>30000</v>
      </c>
      <c r="T4855">
        <v>0</v>
      </c>
      <c r="U4855" s="8">
        <f>Table3[[#This Row],[Discount]]*Table3[[#This Row],[Revenue]]</f>
        <v>0</v>
      </c>
      <c r="V4855" s="8">
        <f>Table3[[#This Row],[Revenue]]-Table3[[#This Row],[Total Discount]]</f>
        <v>30000</v>
      </c>
    </row>
    <row r="4856" spans="1:22" x14ac:dyDescent="0.35">
      <c r="A4856">
        <v>4852</v>
      </c>
      <c r="B4856" t="s">
        <v>9170</v>
      </c>
      <c r="C4856" s="5">
        <v>42229</v>
      </c>
      <c r="D4856" s="6">
        <v>2015</v>
      </c>
      <c r="E4856" s="5" t="s">
        <v>93</v>
      </c>
      <c r="F4856" s="7">
        <v>13</v>
      </c>
      <c r="G4856" t="s">
        <v>51</v>
      </c>
      <c r="H4856" t="s">
        <v>25</v>
      </c>
      <c r="I4856" t="s">
        <v>671</v>
      </c>
      <c r="J4856" t="s">
        <v>37</v>
      </c>
      <c r="K4856" t="s">
        <v>253</v>
      </c>
      <c r="L4856">
        <v>27405</v>
      </c>
      <c r="M4856" t="s">
        <v>3013</v>
      </c>
      <c r="N4856" t="s">
        <v>40</v>
      </c>
      <c r="O4856" t="s">
        <v>96</v>
      </c>
      <c r="P4856" t="s">
        <v>3014</v>
      </c>
      <c r="Q4856" s="8">
        <v>35000</v>
      </c>
      <c r="R4856">
        <v>7</v>
      </c>
      <c r="S4856" s="8">
        <f>Table3[[#This Row],[Harga]]*Table3[[#This Row],[Quantity]]</f>
        <v>245000</v>
      </c>
      <c r="T4856">
        <v>0.2</v>
      </c>
      <c r="U4856" s="8">
        <f>Table3[[#This Row],[Discount]]*Table3[[#This Row],[Revenue]]</f>
        <v>49000</v>
      </c>
      <c r="V4856" s="8">
        <f>Table3[[#This Row],[Revenue]]-Table3[[#This Row],[Total Discount]]</f>
        <v>196000</v>
      </c>
    </row>
    <row r="4857" spans="1:22" x14ac:dyDescent="0.35">
      <c r="A4857">
        <v>4853</v>
      </c>
      <c r="B4857" t="s">
        <v>9171</v>
      </c>
      <c r="C4857" s="5">
        <v>43052</v>
      </c>
      <c r="D4857" s="6">
        <v>2017</v>
      </c>
      <c r="E4857" s="5" t="s">
        <v>23</v>
      </c>
      <c r="F4857" s="7">
        <v>13</v>
      </c>
      <c r="G4857" t="s">
        <v>24</v>
      </c>
      <c r="H4857" t="s">
        <v>139</v>
      </c>
      <c r="I4857" t="s">
        <v>534</v>
      </c>
      <c r="J4857" t="s">
        <v>27</v>
      </c>
      <c r="K4857" t="s">
        <v>188</v>
      </c>
      <c r="L4857">
        <v>94568</v>
      </c>
      <c r="M4857" t="s">
        <v>2088</v>
      </c>
      <c r="N4857" t="s">
        <v>135</v>
      </c>
      <c r="O4857" t="s">
        <v>136</v>
      </c>
      <c r="P4857" t="s">
        <v>2089</v>
      </c>
      <c r="Q4857" s="8">
        <v>22000</v>
      </c>
      <c r="R4857">
        <v>5</v>
      </c>
      <c r="S4857" s="8">
        <f>Table3[[#This Row],[Harga]]*Table3[[#This Row],[Quantity]]</f>
        <v>110000</v>
      </c>
      <c r="T4857">
        <v>0.2</v>
      </c>
      <c r="U4857" s="8">
        <f>Table3[[#This Row],[Discount]]*Table3[[#This Row],[Revenue]]</f>
        <v>22000</v>
      </c>
      <c r="V4857" s="8">
        <f>Table3[[#This Row],[Revenue]]-Table3[[#This Row],[Total Discount]]</f>
        <v>88000</v>
      </c>
    </row>
    <row r="4858" spans="1:22" x14ac:dyDescent="0.35">
      <c r="A4858">
        <v>4854</v>
      </c>
      <c r="B4858" t="s">
        <v>9172</v>
      </c>
      <c r="C4858" s="5">
        <v>42727</v>
      </c>
      <c r="D4858" s="6">
        <v>2016</v>
      </c>
      <c r="E4858" s="5" t="s">
        <v>66</v>
      </c>
      <c r="F4858" s="7">
        <v>23</v>
      </c>
      <c r="G4858" t="s">
        <v>51</v>
      </c>
      <c r="H4858" t="s">
        <v>25</v>
      </c>
      <c r="I4858" t="s">
        <v>447</v>
      </c>
      <c r="J4858" t="s">
        <v>75</v>
      </c>
      <c r="K4858" t="s">
        <v>354</v>
      </c>
      <c r="L4858">
        <v>19143</v>
      </c>
      <c r="M4858" t="s">
        <v>3876</v>
      </c>
      <c r="N4858" t="s">
        <v>40</v>
      </c>
      <c r="O4858" t="s">
        <v>63</v>
      </c>
      <c r="P4858" t="s">
        <v>3877</v>
      </c>
      <c r="Q4858" s="8">
        <v>15000</v>
      </c>
      <c r="R4858">
        <v>2</v>
      </c>
      <c r="S4858" s="8">
        <f>Table3[[#This Row],[Harga]]*Table3[[#This Row],[Quantity]]</f>
        <v>30000</v>
      </c>
      <c r="T4858">
        <v>0.2</v>
      </c>
      <c r="U4858" s="8">
        <f>Table3[[#This Row],[Discount]]*Table3[[#This Row],[Revenue]]</f>
        <v>6000</v>
      </c>
      <c r="V4858" s="8">
        <f>Table3[[#This Row],[Revenue]]-Table3[[#This Row],[Total Discount]]</f>
        <v>24000</v>
      </c>
    </row>
    <row r="4859" spans="1:22" x14ac:dyDescent="0.35">
      <c r="A4859">
        <v>4855</v>
      </c>
      <c r="B4859" t="s">
        <v>9173</v>
      </c>
      <c r="C4859" s="5">
        <v>41842</v>
      </c>
      <c r="D4859" s="6">
        <v>2014</v>
      </c>
      <c r="E4859" s="5" t="s">
        <v>104</v>
      </c>
      <c r="F4859" s="7">
        <v>22</v>
      </c>
      <c r="G4859" t="s">
        <v>51</v>
      </c>
      <c r="H4859" t="s">
        <v>25</v>
      </c>
      <c r="I4859" t="s">
        <v>683</v>
      </c>
      <c r="J4859" t="s">
        <v>27</v>
      </c>
      <c r="K4859" t="s">
        <v>519</v>
      </c>
      <c r="L4859">
        <v>77095</v>
      </c>
      <c r="M4859" t="s">
        <v>3472</v>
      </c>
      <c r="N4859" t="s">
        <v>40</v>
      </c>
      <c r="O4859" t="s">
        <v>84</v>
      </c>
      <c r="P4859" t="s">
        <v>3473</v>
      </c>
      <c r="Q4859" s="8">
        <v>200000</v>
      </c>
      <c r="R4859">
        <v>1</v>
      </c>
      <c r="S4859" s="8">
        <f>Table3[[#This Row],[Harga]]*Table3[[#This Row],[Quantity]]</f>
        <v>200000</v>
      </c>
      <c r="T4859">
        <v>0.2</v>
      </c>
      <c r="U4859" s="8">
        <f>Table3[[#This Row],[Discount]]*Table3[[#This Row],[Revenue]]</f>
        <v>40000</v>
      </c>
      <c r="V4859" s="8">
        <f>Table3[[#This Row],[Revenue]]-Table3[[#This Row],[Total Discount]]</f>
        <v>160000</v>
      </c>
    </row>
    <row r="4860" spans="1:22" x14ac:dyDescent="0.35">
      <c r="A4860">
        <v>4856</v>
      </c>
      <c r="B4860" t="s">
        <v>9174</v>
      </c>
      <c r="C4860" s="5">
        <v>42496</v>
      </c>
      <c r="D4860" s="6">
        <v>2016</v>
      </c>
      <c r="E4860" s="5" t="s">
        <v>87</v>
      </c>
      <c r="F4860" s="7">
        <v>6</v>
      </c>
      <c r="G4860" t="s">
        <v>24</v>
      </c>
      <c r="H4860" t="s">
        <v>139</v>
      </c>
      <c r="I4860" t="s">
        <v>2157</v>
      </c>
      <c r="J4860" t="s">
        <v>27</v>
      </c>
      <c r="K4860" t="s">
        <v>222</v>
      </c>
      <c r="L4860">
        <v>93309</v>
      </c>
      <c r="M4860" t="s">
        <v>9175</v>
      </c>
      <c r="N4860" t="s">
        <v>30</v>
      </c>
      <c r="O4860" t="s">
        <v>55</v>
      </c>
      <c r="P4860" t="s">
        <v>9176</v>
      </c>
      <c r="Q4860" s="8">
        <v>42000</v>
      </c>
      <c r="R4860">
        <v>4</v>
      </c>
      <c r="S4860" s="8">
        <f>Table3[[#This Row],[Harga]]*Table3[[#This Row],[Quantity]]</f>
        <v>168000</v>
      </c>
      <c r="T4860">
        <v>0</v>
      </c>
      <c r="U4860" s="8">
        <f>Table3[[#This Row],[Discount]]*Table3[[#This Row],[Revenue]]</f>
        <v>0</v>
      </c>
      <c r="V4860" s="8">
        <f>Table3[[#This Row],[Revenue]]-Table3[[#This Row],[Total Discount]]</f>
        <v>168000</v>
      </c>
    </row>
    <row r="4861" spans="1:22" x14ac:dyDescent="0.35">
      <c r="A4861">
        <v>4857</v>
      </c>
      <c r="B4861" t="s">
        <v>9177</v>
      </c>
      <c r="C4861" s="5">
        <v>41971</v>
      </c>
      <c r="D4861" s="6">
        <v>2014</v>
      </c>
      <c r="E4861" s="5" t="s">
        <v>23</v>
      </c>
      <c r="F4861" s="7">
        <v>28</v>
      </c>
      <c r="G4861" t="s">
        <v>35</v>
      </c>
      <c r="H4861" t="s">
        <v>25</v>
      </c>
      <c r="I4861" t="s">
        <v>3867</v>
      </c>
      <c r="J4861" t="s">
        <v>37</v>
      </c>
      <c r="K4861" t="s">
        <v>420</v>
      </c>
      <c r="L4861">
        <v>47374</v>
      </c>
      <c r="M4861" t="s">
        <v>1781</v>
      </c>
      <c r="N4861" t="s">
        <v>40</v>
      </c>
      <c r="O4861" t="s">
        <v>143</v>
      </c>
      <c r="P4861" t="s">
        <v>1782</v>
      </c>
      <c r="Q4861" s="8">
        <v>11000</v>
      </c>
      <c r="R4861">
        <v>6</v>
      </c>
      <c r="S4861" s="8">
        <f>Table3[[#This Row],[Harga]]*Table3[[#This Row],[Quantity]]</f>
        <v>66000</v>
      </c>
      <c r="T4861">
        <v>0</v>
      </c>
      <c r="U4861" s="8">
        <f>Table3[[#This Row],[Discount]]*Table3[[#This Row],[Revenue]]</f>
        <v>0</v>
      </c>
      <c r="V4861" s="8">
        <f>Table3[[#This Row],[Revenue]]-Table3[[#This Row],[Total Discount]]</f>
        <v>66000</v>
      </c>
    </row>
    <row r="4862" spans="1:22" x14ac:dyDescent="0.35">
      <c r="A4862">
        <v>4858</v>
      </c>
      <c r="B4862" t="s">
        <v>9178</v>
      </c>
      <c r="C4862" s="5">
        <v>42478</v>
      </c>
      <c r="D4862" s="6">
        <v>2016</v>
      </c>
      <c r="E4862" s="5" t="s">
        <v>58</v>
      </c>
      <c r="F4862" s="7">
        <v>18</v>
      </c>
      <c r="G4862" t="s">
        <v>51</v>
      </c>
      <c r="H4862" t="s">
        <v>25</v>
      </c>
      <c r="I4862" t="s">
        <v>4647</v>
      </c>
      <c r="J4862" t="s">
        <v>37</v>
      </c>
      <c r="K4862" t="s">
        <v>329</v>
      </c>
      <c r="L4862">
        <v>10009</v>
      </c>
      <c r="M4862" t="s">
        <v>827</v>
      </c>
      <c r="N4862" t="s">
        <v>40</v>
      </c>
      <c r="O4862" t="s">
        <v>96</v>
      </c>
      <c r="P4862" t="s">
        <v>828</v>
      </c>
      <c r="Q4862" s="8">
        <v>10000</v>
      </c>
      <c r="R4862">
        <v>3</v>
      </c>
      <c r="S4862" s="8">
        <f>Table3[[#This Row],[Harga]]*Table3[[#This Row],[Quantity]]</f>
        <v>30000</v>
      </c>
      <c r="T4862">
        <v>0</v>
      </c>
      <c r="U4862" s="8">
        <f>Table3[[#This Row],[Discount]]*Table3[[#This Row],[Revenue]]</f>
        <v>0</v>
      </c>
      <c r="V4862" s="8">
        <f>Table3[[#This Row],[Revenue]]-Table3[[#This Row],[Total Discount]]</f>
        <v>30000</v>
      </c>
    </row>
    <row r="4863" spans="1:22" x14ac:dyDescent="0.35">
      <c r="A4863">
        <v>4859</v>
      </c>
      <c r="B4863" t="s">
        <v>9179</v>
      </c>
      <c r="C4863" s="5">
        <v>42365</v>
      </c>
      <c r="D4863" s="6">
        <v>2015</v>
      </c>
      <c r="E4863" s="5" t="s">
        <v>66</v>
      </c>
      <c r="F4863" s="7">
        <v>27</v>
      </c>
      <c r="G4863" t="s">
        <v>24</v>
      </c>
      <c r="H4863" t="s">
        <v>25</v>
      </c>
      <c r="I4863" t="s">
        <v>4500</v>
      </c>
      <c r="J4863" t="s">
        <v>37</v>
      </c>
      <c r="K4863" t="s">
        <v>61</v>
      </c>
      <c r="L4863">
        <v>94122</v>
      </c>
      <c r="M4863" t="s">
        <v>1789</v>
      </c>
      <c r="N4863" t="s">
        <v>40</v>
      </c>
      <c r="O4863" t="s">
        <v>84</v>
      </c>
      <c r="P4863" t="s">
        <v>1790</v>
      </c>
      <c r="Q4863" s="8">
        <v>485000</v>
      </c>
      <c r="R4863">
        <v>2</v>
      </c>
      <c r="S4863" s="8">
        <f>Table3[[#This Row],[Harga]]*Table3[[#This Row],[Quantity]]</f>
        <v>970000</v>
      </c>
      <c r="T4863">
        <v>0</v>
      </c>
      <c r="U4863" s="8">
        <f>Table3[[#This Row],[Discount]]*Table3[[#This Row],[Revenue]]</f>
        <v>0</v>
      </c>
      <c r="V4863" s="8">
        <f>Table3[[#This Row],[Revenue]]-Table3[[#This Row],[Total Discount]]</f>
        <v>970000</v>
      </c>
    </row>
    <row r="4864" spans="1:22" x14ac:dyDescent="0.35">
      <c r="A4864">
        <v>4860</v>
      </c>
      <c r="B4864" t="s">
        <v>9180</v>
      </c>
      <c r="C4864" s="5">
        <v>43082</v>
      </c>
      <c r="D4864" s="6">
        <v>2017</v>
      </c>
      <c r="E4864" s="5" t="s">
        <v>66</v>
      </c>
      <c r="F4864" s="7">
        <v>13</v>
      </c>
      <c r="G4864" t="s">
        <v>67</v>
      </c>
      <c r="H4864" t="s">
        <v>139</v>
      </c>
      <c r="I4864" t="s">
        <v>1027</v>
      </c>
      <c r="J4864" t="s">
        <v>27</v>
      </c>
      <c r="K4864" t="s">
        <v>213</v>
      </c>
      <c r="L4864">
        <v>94122</v>
      </c>
      <c r="M4864" t="s">
        <v>3761</v>
      </c>
      <c r="N4864" t="s">
        <v>40</v>
      </c>
      <c r="O4864" t="s">
        <v>41</v>
      </c>
      <c r="P4864" t="s">
        <v>3762</v>
      </c>
      <c r="Q4864" s="8">
        <v>21000</v>
      </c>
      <c r="R4864">
        <v>3</v>
      </c>
      <c r="S4864" s="8">
        <f>Table3[[#This Row],[Harga]]*Table3[[#This Row],[Quantity]]</f>
        <v>63000</v>
      </c>
      <c r="T4864">
        <v>0</v>
      </c>
      <c r="U4864" s="8">
        <f>Table3[[#This Row],[Discount]]*Table3[[#This Row],[Revenue]]</f>
        <v>0</v>
      </c>
      <c r="V4864" s="8">
        <f>Table3[[#This Row],[Revenue]]-Table3[[#This Row],[Total Discount]]</f>
        <v>63000</v>
      </c>
    </row>
    <row r="4865" spans="1:22" x14ac:dyDescent="0.35">
      <c r="A4865">
        <v>4861</v>
      </c>
      <c r="B4865" t="s">
        <v>9181</v>
      </c>
      <c r="C4865" s="5">
        <v>42737</v>
      </c>
      <c r="D4865" s="6">
        <v>2017</v>
      </c>
      <c r="E4865" s="5" t="s">
        <v>115</v>
      </c>
      <c r="F4865" s="7">
        <v>2</v>
      </c>
      <c r="G4865" t="s">
        <v>51</v>
      </c>
      <c r="H4865" t="s">
        <v>59</v>
      </c>
      <c r="I4865" t="s">
        <v>7861</v>
      </c>
      <c r="J4865" t="s">
        <v>37</v>
      </c>
      <c r="K4865" t="s">
        <v>218</v>
      </c>
      <c r="L4865">
        <v>90032</v>
      </c>
      <c r="M4865" t="s">
        <v>6074</v>
      </c>
      <c r="N4865" t="s">
        <v>135</v>
      </c>
      <c r="O4865" t="s">
        <v>162</v>
      </c>
      <c r="P4865" t="s">
        <v>6075</v>
      </c>
      <c r="Q4865" s="8">
        <v>67000</v>
      </c>
      <c r="R4865">
        <v>1</v>
      </c>
      <c r="S4865" s="8">
        <f>Table3[[#This Row],[Harga]]*Table3[[#This Row],[Quantity]]</f>
        <v>67000</v>
      </c>
      <c r="T4865">
        <v>0</v>
      </c>
      <c r="U4865" s="8">
        <f>Table3[[#This Row],[Discount]]*Table3[[#This Row],[Revenue]]</f>
        <v>0</v>
      </c>
      <c r="V4865" s="8">
        <f>Table3[[#This Row],[Revenue]]-Table3[[#This Row],[Total Discount]]</f>
        <v>67000</v>
      </c>
    </row>
    <row r="4866" spans="1:22" x14ac:dyDescent="0.35">
      <c r="A4866">
        <v>4862</v>
      </c>
      <c r="B4866" t="s">
        <v>9182</v>
      </c>
      <c r="C4866" s="5">
        <v>42885</v>
      </c>
      <c r="D4866" s="6">
        <v>2017</v>
      </c>
      <c r="E4866" s="5" t="s">
        <v>87</v>
      </c>
      <c r="F4866" s="7">
        <v>30</v>
      </c>
      <c r="G4866" t="s">
        <v>35</v>
      </c>
      <c r="H4866" t="s">
        <v>25</v>
      </c>
      <c r="I4866" t="s">
        <v>3200</v>
      </c>
      <c r="J4866" t="s">
        <v>27</v>
      </c>
      <c r="K4866" t="s">
        <v>500</v>
      </c>
      <c r="L4866">
        <v>92037</v>
      </c>
      <c r="M4866" t="s">
        <v>1415</v>
      </c>
      <c r="N4866" t="s">
        <v>40</v>
      </c>
      <c r="O4866" t="s">
        <v>96</v>
      </c>
      <c r="P4866" t="s">
        <v>1416</v>
      </c>
      <c r="Q4866" s="8">
        <v>33000</v>
      </c>
      <c r="R4866">
        <v>6</v>
      </c>
      <c r="S4866" s="8">
        <f>Table3[[#This Row],[Harga]]*Table3[[#This Row],[Quantity]]</f>
        <v>198000</v>
      </c>
      <c r="T4866">
        <v>0</v>
      </c>
      <c r="U4866" s="8">
        <f>Table3[[#This Row],[Discount]]*Table3[[#This Row],[Revenue]]</f>
        <v>0</v>
      </c>
      <c r="V4866" s="8">
        <f>Table3[[#This Row],[Revenue]]-Table3[[#This Row],[Total Discount]]</f>
        <v>198000</v>
      </c>
    </row>
    <row r="4867" spans="1:22" x14ac:dyDescent="0.35">
      <c r="A4867">
        <v>4863</v>
      </c>
      <c r="B4867" t="s">
        <v>9183</v>
      </c>
      <c r="C4867" s="5">
        <v>43008</v>
      </c>
      <c r="D4867" s="6">
        <v>2017</v>
      </c>
      <c r="E4867" s="5" t="s">
        <v>111</v>
      </c>
      <c r="F4867" s="7">
        <v>30</v>
      </c>
      <c r="G4867" t="s">
        <v>35</v>
      </c>
      <c r="H4867" t="s">
        <v>25</v>
      </c>
      <c r="I4867" t="s">
        <v>1656</v>
      </c>
      <c r="J4867" t="s">
        <v>75</v>
      </c>
      <c r="K4867" t="s">
        <v>500</v>
      </c>
      <c r="L4867">
        <v>76017</v>
      </c>
      <c r="M4867" t="s">
        <v>2022</v>
      </c>
      <c r="N4867" t="s">
        <v>40</v>
      </c>
      <c r="O4867" t="s">
        <v>71</v>
      </c>
      <c r="P4867" t="s">
        <v>2023</v>
      </c>
      <c r="Q4867" s="8">
        <v>6000</v>
      </c>
      <c r="R4867">
        <v>9</v>
      </c>
      <c r="S4867" s="8">
        <f>Table3[[#This Row],[Harga]]*Table3[[#This Row],[Quantity]]</f>
        <v>54000</v>
      </c>
      <c r="T4867">
        <v>0.8</v>
      </c>
      <c r="U4867" s="8">
        <f>Table3[[#This Row],[Discount]]*Table3[[#This Row],[Revenue]]</f>
        <v>43200</v>
      </c>
      <c r="V4867" s="8">
        <f>Table3[[#This Row],[Revenue]]-Table3[[#This Row],[Total Discount]]</f>
        <v>10800</v>
      </c>
    </row>
    <row r="4868" spans="1:22" x14ac:dyDescent="0.35">
      <c r="A4868">
        <v>4864</v>
      </c>
      <c r="B4868" t="s">
        <v>9184</v>
      </c>
      <c r="C4868" s="5">
        <v>42906</v>
      </c>
      <c r="D4868" s="6">
        <v>2017</v>
      </c>
      <c r="E4868" s="5" t="s">
        <v>34</v>
      </c>
      <c r="F4868" s="7">
        <v>20</v>
      </c>
      <c r="G4868" t="s">
        <v>51</v>
      </c>
      <c r="H4868" t="s">
        <v>25</v>
      </c>
      <c r="I4868" t="s">
        <v>247</v>
      </c>
      <c r="J4868" t="s">
        <v>27</v>
      </c>
      <c r="K4868" t="s">
        <v>227</v>
      </c>
      <c r="L4868">
        <v>23223</v>
      </c>
      <c r="M4868" t="s">
        <v>9185</v>
      </c>
      <c r="N4868" t="s">
        <v>40</v>
      </c>
      <c r="O4868" t="s">
        <v>63</v>
      </c>
      <c r="P4868" t="s">
        <v>9186</v>
      </c>
      <c r="Q4868" s="8">
        <v>33000</v>
      </c>
      <c r="R4868">
        <v>5</v>
      </c>
      <c r="S4868" s="8">
        <f>Table3[[#This Row],[Harga]]*Table3[[#This Row],[Quantity]]</f>
        <v>165000</v>
      </c>
      <c r="T4868">
        <v>0</v>
      </c>
      <c r="U4868" s="8">
        <f>Table3[[#This Row],[Discount]]*Table3[[#This Row],[Revenue]]</f>
        <v>0</v>
      </c>
      <c r="V4868" s="8">
        <f>Table3[[#This Row],[Revenue]]-Table3[[#This Row],[Total Discount]]</f>
        <v>165000</v>
      </c>
    </row>
    <row r="4869" spans="1:22" x14ac:dyDescent="0.35">
      <c r="A4869">
        <v>4865</v>
      </c>
      <c r="B4869" t="s">
        <v>9187</v>
      </c>
      <c r="C4869" s="5">
        <v>42829</v>
      </c>
      <c r="D4869" s="6">
        <v>2017</v>
      </c>
      <c r="E4869" s="5" t="s">
        <v>58</v>
      </c>
      <c r="F4869" s="7">
        <v>4</v>
      </c>
      <c r="G4869" t="s">
        <v>35</v>
      </c>
      <c r="H4869" t="s">
        <v>25</v>
      </c>
      <c r="I4869" t="s">
        <v>3869</v>
      </c>
      <c r="J4869" t="s">
        <v>75</v>
      </c>
      <c r="K4869" t="s">
        <v>354</v>
      </c>
      <c r="L4869">
        <v>10035</v>
      </c>
      <c r="M4869" t="s">
        <v>1943</v>
      </c>
      <c r="N4869" t="s">
        <v>40</v>
      </c>
      <c r="O4869" t="s">
        <v>96</v>
      </c>
      <c r="P4869" t="s">
        <v>1944</v>
      </c>
      <c r="Q4869" s="8">
        <v>8000</v>
      </c>
      <c r="R4869">
        <v>4</v>
      </c>
      <c r="S4869" s="8">
        <f>Table3[[#This Row],[Harga]]*Table3[[#This Row],[Quantity]]</f>
        <v>32000</v>
      </c>
      <c r="T4869">
        <v>0</v>
      </c>
      <c r="U4869" s="8">
        <f>Table3[[#This Row],[Discount]]*Table3[[#This Row],[Revenue]]</f>
        <v>0</v>
      </c>
      <c r="V4869" s="8">
        <f>Table3[[#This Row],[Revenue]]-Table3[[#This Row],[Total Discount]]</f>
        <v>32000</v>
      </c>
    </row>
    <row r="4870" spans="1:22" x14ac:dyDescent="0.35">
      <c r="A4870">
        <v>4866</v>
      </c>
      <c r="B4870" t="s">
        <v>9188</v>
      </c>
      <c r="C4870" s="5">
        <v>42321</v>
      </c>
      <c r="D4870" s="6">
        <v>2015</v>
      </c>
      <c r="E4870" s="5" t="s">
        <v>23</v>
      </c>
      <c r="F4870" s="7">
        <v>13</v>
      </c>
      <c r="G4870" t="s">
        <v>35</v>
      </c>
      <c r="H4870" t="s">
        <v>25</v>
      </c>
      <c r="I4870" t="s">
        <v>679</v>
      </c>
      <c r="J4870" t="s">
        <v>27</v>
      </c>
      <c r="K4870" t="s">
        <v>89</v>
      </c>
      <c r="L4870">
        <v>77041</v>
      </c>
      <c r="M4870" t="s">
        <v>4464</v>
      </c>
      <c r="N4870" t="s">
        <v>30</v>
      </c>
      <c r="O4870" t="s">
        <v>31</v>
      </c>
      <c r="P4870" t="s">
        <v>4465</v>
      </c>
      <c r="Q4870" s="8">
        <v>181000</v>
      </c>
      <c r="R4870">
        <v>3</v>
      </c>
      <c r="S4870" s="8">
        <f>Table3[[#This Row],[Harga]]*Table3[[#This Row],[Quantity]]</f>
        <v>543000</v>
      </c>
      <c r="T4870">
        <v>0.32</v>
      </c>
      <c r="U4870" s="8">
        <f>Table3[[#This Row],[Discount]]*Table3[[#This Row],[Revenue]]</f>
        <v>173760</v>
      </c>
      <c r="V4870" s="8">
        <f>Table3[[#This Row],[Revenue]]-Table3[[#This Row],[Total Discount]]</f>
        <v>369240</v>
      </c>
    </row>
    <row r="4871" spans="1:22" x14ac:dyDescent="0.35">
      <c r="A4871">
        <v>4867</v>
      </c>
      <c r="B4871" t="s">
        <v>9189</v>
      </c>
      <c r="C4871" s="5">
        <v>42244</v>
      </c>
      <c r="D4871" s="6">
        <v>2015</v>
      </c>
      <c r="E4871" s="5" t="s">
        <v>93</v>
      </c>
      <c r="F4871" s="7">
        <v>28</v>
      </c>
      <c r="G4871" t="s">
        <v>35</v>
      </c>
      <c r="H4871" t="s">
        <v>139</v>
      </c>
      <c r="I4871" t="s">
        <v>2118</v>
      </c>
      <c r="J4871" t="s">
        <v>37</v>
      </c>
      <c r="K4871" t="s">
        <v>166</v>
      </c>
      <c r="L4871">
        <v>6824</v>
      </c>
      <c r="M4871" t="s">
        <v>3714</v>
      </c>
      <c r="N4871" t="s">
        <v>40</v>
      </c>
      <c r="O4871" t="s">
        <v>84</v>
      </c>
      <c r="P4871" t="s">
        <v>3715</v>
      </c>
      <c r="Q4871" s="8">
        <v>86000</v>
      </c>
      <c r="R4871">
        <v>11</v>
      </c>
      <c r="S4871" s="8">
        <f>Table3[[#This Row],[Harga]]*Table3[[#This Row],[Quantity]]</f>
        <v>946000</v>
      </c>
      <c r="T4871">
        <v>0</v>
      </c>
      <c r="U4871" s="8">
        <f>Table3[[#This Row],[Discount]]*Table3[[#This Row],[Revenue]]</f>
        <v>0</v>
      </c>
      <c r="V4871" s="8">
        <f>Table3[[#This Row],[Revenue]]-Table3[[#This Row],[Total Discount]]</f>
        <v>946000</v>
      </c>
    </row>
    <row r="4872" spans="1:22" x14ac:dyDescent="0.35">
      <c r="A4872">
        <v>4868</v>
      </c>
      <c r="B4872" t="s">
        <v>9190</v>
      </c>
      <c r="C4872" s="5">
        <v>43002</v>
      </c>
      <c r="D4872" s="6">
        <v>2017</v>
      </c>
      <c r="E4872" s="5" t="s">
        <v>111</v>
      </c>
      <c r="F4872" s="7">
        <v>24</v>
      </c>
      <c r="G4872" t="s">
        <v>35</v>
      </c>
      <c r="H4872" t="s">
        <v>25</v>
      </c>
      <c r="I4872" t="s">
        <v>385</v>
      </c>
      <c r="J4872" t="s">
        <v>75</v>
      </c>
      <c r="K4872" t="s">
        <v>133</v>
      </c>
      <c r="L4872">
        <v>94110</v>
      </c>
      <c r="M4872" t="s">
        <v>6290</v>
      </c>
      <c r="N4872" t="s">
        <v>40</v>
      </c>
      <c r="O4872" t="s">
        <v>63</v>
      </c>
      <c r="P4872" t="s">
        <v>6291</v>
      </c>
      <c r="Q4872" s="8">
        <v>16000</v>
      </c>
      <c r="R4872">
        <v>6</v>
      </c>
      <c r="S4872" s="8">
        <f>Table3[[#This Row],[Harga]]*Table3[[#This Row],[Quantity]]</f>
        <v>96000</v>
      </c>
      <c r="T4872">
        <v>0</v>
      </c>
      <c r="U4872" s="8">
        <f>Table3[[#This Row],[Discount]]*Table3[[#This Row],[Revenue]]</f>
        <v>0</v>
      </c>
      <c r="V4872" s="8">
        <f>Table3[[#This Row],[Revenue]]-Table3[[#This Row],[Total Discount]]</f>
        <v>96000</v>
      </c>
    </row>
    <row r="4873" spans="1:22" x14ac:dyDescent="0.35">
      <c r="A4873">
        <v>4869</v>
      </c>
      <c r="B4873" t="s">
        <v>9191</v>
      </c>
      <c r="C4873" s="5">
        <v>42715</v>
      </c>
      <c r="D4873" s="6">
        <v>2016</v>
      </c>
      <c r="E4873" s="5" t="s">
        <v>66</v>
      </c>
      <c r="F4873" s="7">
        <v>11</v>
      </c>
      <c r="G4873" t="s">
        <v>51</v>
      </c>
      <c r="H4873" t="s">
        <v>25</v>
      </c>
      <c r="I4873" t="s">
        <v>1337</v>
      </c>
      <c r="J4873" t="s">
        <v>37</v>
      </c>
      <c r="K4873" t="s">
        <v>28</v>
      </c>
      <c r="L4873">
        <v>45503</v>
      </c>
      <c r="M4873" t="s">
        <v>4608</v>
      </c>
      <c r="N4873" t="s">
        <v>40</v>
      </c>
      <c r="O4873" t="s">
        <v>78</v>
      </c>
      <c r="P4873" t="s">
        <v>4609</v>
      </c>
      <c r="Q4873" s="8">
        <v>69000</v>
      </c>
      <c r="R4873">
        <v>4</v>
      </c>
      <c r="S4873" s="8">
        <f>Table3[[#This Row],[Harga]]*Table3[[#This Row],[Quantity]]</f>
        <v>276000</v>
      </c>
      <c r="T4873">
        <v>0.2</v>
      </c>
      <c r="U4873" s="8">
        <f>Table3[[#This Row],[Discount]]*Table3[[#This Row],[Revenue]]</f>
        <v>55200</v>
      </c>
      <c r="V4873" s="8">
        <f>Table3[[#This Row],[Revenue]]-Table3[[#This Row],[Total Discount]]</f>
        <v>220800</v>
      </c>
    </row>
    <row r="4874" spans="1:22" x14ac:dyDescent="0.35">
      <c r="A4874">
        <v>4870</v>
      </c>
      <c r="B4874" t="s">
        <v>9192</v>
      </c>
      <c r="C4874" s="5">
        <v>41800</v>
      </c>
      <c r="D4874" s="6">
        <v>2014</v>
      </c>
      <c r="E4874" s="5" t="s">
        <v>34</v>
      </c>
      <c r="F4874" s="7">
        <v>10</v>
      </c>
      <c r="G4874" t="s">
        <v>67</v>
      </c>
      <c r="H4874" t="s">
        <v>25</v>
      </c>
      <c r="I4874" t="s">
        <v>487</v>
      </c>
      <c r="J4874" t="s">
        <v>37</v>
      </c>
      <c r="K4874" t="s">
        <v>61</v>
      </c>
      <c r="L4874">
        <v>48234</v>
      </c>
      <c r="M4874" t="s">
        <v>2732</v>
      </c>
      <c r="N4874" t="s">
        <v>40</v>
      </c>
      <c r="O4874" t="s">
        <v>41</v>
      </c>
      <c r="P4874" t="s">
        <v>2733</v>
      </c>
      <c r="Q4874" s="8">
        <v>197000</v>
      </c>
      <c r="R4874">
        <v>5</v>
      </c>
      <c r="S4874" s="8">
        <f>Table3[[#This Row],[Harga]]*Table3[[#This Row],[Quantity]]</f>
        <v>985000</v>
      </c>
      <c r="T4874">
        <v>0</v>
      </c>
      <c r="U4874" s="8">
        <f>Table3[[#This Row],[Discount]]*Table3[[#This Row],[Revenue]]</f>
        <v>0</v>
      </c>
      <c r="V4874" s="8">
        <f>Table3[[#This Row],[Revenue]]-Table3[[#This Row],[Total Discount]]</f>
        <v>985000</v>
      </c>
    </row>
    <row r="4875" spans="1:22" x14ac:dyDescent="0.35">
      <c r="A4875">
        <v>4871</v>
      </c>
      <c r="B4875" t="s">
        <v>9193</v>
      </c>
      <c r="C4875" s="5">
        <v>42440</v>
      </c>
      <c r="D4875" s="6">
        <v>2016</v>
      </c>
      <c r="E4875" s="5" t="s">
        <v>159</v>
      </c>
      <c r="F4875" s="7">
        <v>11</v>
      </c>
      <c r="G4875" t="s">
        <v>67</v>
      </c>
      <c r="H4875" t="s">
        <v>25</v>
      </c>
      <c r="I4875" t="s">
        <v>1931</v>
      </c>
      <c r="J4875" t="s">
        <v>75</v>
      </c>
      <c r="K4875" t="s">
        <v>420</v>
      </c>
      <c r="L4875">
        <v>19140</v>
      </c>
      <c r="M4875" t="s">
        <v>3040</v>
      </c>
      <c r="N4875" t="s">
        <v>30</v>
      </c>
      <c r="O4875" t="s">
        <v>55</v>
      </c>
      <c r="P4875" t="s">
        <v>3041</v>
      </c>
      <c r="Q4875" s="8">
        <v>19000</v>
      </c>
      <c r="R4875">
        <v>4</v>
      </c>
      <c r="S4875" s="8">
        <f>Table3[[#This Row],[Harga]]*Table3[[#This Row],[Quantity]]</f>
        <v>76000</v>
      </c>
      <c r="T4875">
        <v>0.2</v>
      </c>
      <c r="U4875" s="8">
        <f>Table3[[#This Row],[Discount]]*Table3[[#This Row],[Revenue]]</f>
        <v>15200</v>
      </c>
      <c r="V4875" s="8">
        <f>Table3[[#This Row],[Revenue]]-Table3[[#This Row],[Total Discount]]</f>
        <v>60800</v>
      </c>
    </row>
    <row r="4876" spans="1:22" x14ac:dyDescent="0.35">
      <c r="A4876">
        <v>4872</v>
      </c>
      <c r="B4876" t="s">
        <v>9194</v>
      </c>
      <c r="C4876" s="5">
        <v>43084</v>
      </c>
      <c r="D4876" s="6">
        <v>2017</v>
      </c>
      <c r="E4876" s="5" t="s">
        <v>66</v>
      </c>
      <c r="F4876" s="7">
        <v>15</v>
      </c>
      <c r="G4876" t="s">
        <v>51</v>
      </c>
      <c r="H4876" t="s">
        <v>25</v>
      </c>
      <c r="I4876" t="s">
        <v>5189</v>
      </c>
      <c r="J4876" t="s">
        <v>27</v>
      </c>
      <c r="K4876" t="s">
        <v>76</v>
      </c>
      <c r="L4876">
        <v>90301</v>
      </c>
      <c r="M4876" t="s">
        <v>546</v>
      </c>
      <c r="N4876" t="s">
        <v>40</v>
      </c>
      <c r="O4876" t="s">
        <v>63</v>
      </c>
      <c r="P4876" t="s">
        <v>547</v>
      </c>
      <c r="Q4876" s="8">
        <v>8000</v>
      </c>
      <c r="R4876">
        <v>3</v>
      </c>
      <c r="S4876" s="8">
        <f>Table3[[#This Row],[Harga]]*Table3[[#This Row],[Quantity]]</f>
        <v>24000</v>
      </c>
      <c r="T4876">
        <v>0</v>
      </c>
      <c r="U4876" s="8">
        <f>Table3[[#This Row],[Discount]]*Table3[[#This Row],[Revenue]]</f>
        <v>0</v>
      </c>
      <c r="V4876" s="8">
        <f>Table3[[#This Row],[Revenue]]-Table3[[#This Row],[Total Discount]]</f>
        <v>24000</v>
      </c>
    </row>
    <row r="4877" spans="1:22" x14ac:dyDescent="0.35">
      <c r="A4877">
        <v>4873</v>
      </c>
      <c r="B4877" t="s">
        <v>9195</v>
      </c>
      <c r="C4877" s="5">
        <v>42673</v>
      </c>
      <c r="D4877" s="6">
        <v>2016</v>
      </c>
      <c r="E4877" s="5" t="s">
        <v>44</v>
      </c>
      <c r="F4877" s="7">
        <v>30</v>
      </c>
      <c r="G4877" t="s">
        <v>35</v>
      </c>
      <c r="H4877" t="s">
        <v>139</v>
      </c>
      <c r="I4877" t="s">
        <v>5159</v>
      </c>
      <c r="J4877" t="s">
        <v>27</v>
      </c>
      <c r="K4877" t="s">
        <v>188</v>
      </c>
      <c r="L4877">
        <v>93405</v>
      </c>
      <c r="M4877" t="s">
        <v>3404</v>
      </c>
      <c r="N4877" t="s">
        <v>40</v>
      </c>
      <c r="O4877" t="s">
        <v>180</v>
      </c>
      <c r="P4877" t="s">
        <v>3405</v>
      </c>
      <c r="Q4877" s="8">
        <v>3000</v>
      </c>
      <c r="R4877">
        <v>2</v>
      </c>
      <c r="S4877" s="8">
        <f>Table3[[#This Row],[Harga]]*Table3[[#This Row],[Quantity]]</f>
        <v>6000</v>
      </c>
      <c r="T4877">
        <v>0</v>
      </c>
      <c r="U4877" s="8">
        <f>Table3[[#This Row],[Discount]]*Table3[[#This Row],[Revenue]]</f>
        <v>0</v>
      </c>
      <c r="V4877" s="8">
        <f>Table3[[#This Row],[Revenue]]-Table3[[#This Row],[Total Discount]]</f>
        <v>6000</v>
      </c>
    </row>
    <row r="4878" spans="1:22" x14ac:dyDescent="0.35">
      <c r="A4878">
        <v>4874</v>
      </c>
      <c r="B4878" t="s">
        <v>9196</v>
      </c>
      <c r="C4878" s="5">
        <v>42947</v>
      </c>
      <c r="D4878" s="6">
        <v>2017</v>
      </c>
      <c r="E4878" s="5" t="s">
        <v>104</v>
      </c>
      <c r="F4878" s="7">
        <v>31</v>
      </c>
      <c r="G4878" t="s">
        <v>67</v>
      </c>
      <c r="H4878" t="s">
        <v>25</v>
      </c>
      <c r="I4878" t="s">
        <v>4556</v>
      </c>
      <c r="J4878" t="s">
        <v>75</v>
      </c>
      <c r="K4878" t="s">
        <v>369</v>
      </c>
      <c r="L4878">
        <v>19805</v>
      </c>
      <c r="M4878" t="s">
        <v>284</v>
      </c>
      <c r="N4878" t="s">
        <v>40</v>
      </c>
      <c r="O4878" t="s">
        <v>63</v>
      </c>
      <c r="P4878" t="s">
        <v>285</v>
      </c>
      <c r="Q4878" s="8">
        <v>65000</v>
      </c>
      <c r="R4878">
        <v>1</v>
      </c>
      <c r="S4878" s="8">
        <f>Table3[[#This Row],[Harga]]*Table3[[#This Row],[Quantity]]</f>
        <v>65000</v>
      </c>
      <c r="T4878">
        <v>0</v>
      </c>
      <c r="U4878" s="8">
        <f>Table3[[#This Row],[Discount]]*Table3[[#This Row],[Revenue]]</f>
        <v>0</v>
      </c>
      <c r="V4878" s="8">
        <f>Table3[[#This Row],[Revenue]]-Table3[[#This Row],[Total Discount]]</f>
        <v>65000</v>
      </c>
    </row>
    <row r="4879" spans="1:22" x14ac:dyDescent="0.35">
      <c r="A4879">
        <v>4875</v>
      </c>
      <c r="B4879" t="s">
        <v>9197</v>
      </c>
      <c r="C4879" s="5">
        <v>43027</v>
      </c>
      <c r="D4879" s="6">
        <v>2017</v>
      </c>
      <c r="E4879" s="5" t="s">
        <v>44</v>
      </c>
      <c r="F4879" s="7">
        <v>19</v>
      </c>
      <c r="G4879" t="s">
        <v>35</v>
      </c>
      <c r="H4879" t="s">
        <v>139</v>
      </c>
      <c r="I4879" t="s">
        <v>3135</v>
      </c>
      <c r="J4879" t="s">
        <v>27</v>
      </c>
      <c r="K4879" t="s">
        <v>53</v>
      </c>
      <c r="L4879">
        <v>94122</v>
      </c>
      <c r="M4879" t="s">
        <v>9198</v>
      </c>
      <c r="N4879" t="s">
        <v>40</v>
      </c>
      <c r="O4879" t="s">
        <v>71</v>
      </c>
      <c r="P4879" t="s">
        <v>9199</v>
      </c>
      <c r="Q4879" s="8">
        <v>40000</v>
      </c>
      <c r="R4879">
        <v>3</v>
      </c>
      <c r="S4879" s="8">
        <f>Table3[[#This Row],[Harga]]*Table3[[#This Row],[Quantity]]</f>
        <v>120000</v>
      </c>
      <c r="T4879">
        <v>0.2</v>
      </c>
      <c r="U4879" s="8">
        <f>Table3[[#This Row],[Discount]]*Table3[[#This Row],[Revenue]]</f>
        <v>24000</v>
      </c>
      <c r="V4879" s="8">
        <f>Table3[[#This Row],[Revenue]]-Table3[[#This Row],[Total Discount]]</f>
        <v>96000</v>
      </c>
    </row>
    <row r="4880" spans="1:22" x14ac:dyDescent="0.35">
      <c r="A4880">
        <v>4876</v>
      </c>
      <c r="B4880" t="s">
        <v>9200</v>
      </c>
      <c r="C4880" s="5">
        <v>42664</v>
      </c>
      <c r="D4880" s="6">
        <v>2016</v>
      </c>
      <c r="E4880" s="5" t="s">
        <v>44</v>
      </c>
      <c r="F4880" s="7">
        <v>21</v>
      </c>
      <c r="G4880" t="s">
        <v>51</v>
      </c>
      <c r="H4880" t="s">
        <v>25</v>
      </c>
      <c r="I4880" t="s">
        <v>1103</v>
      </c>
      <c r="J4880" t="s">
        <v>27</v>
      </c>
      <c r="K4880" t="s">
        <v>213</v>
      </c>
      <c r="L4880">
        <v>90045</v>
      </c>
      <c r="M4880" t="s">
        <v>6170</v>
      </c>
      <c r="N4880" t="s">
        <v>30</v>
      </c>
      <c r="O4880" t="s">
        <v>108</v>
      </c>
      <c r="P4880" t="s">
        <v>6171</v>
      </c>
      <c r="Q4880" s="8">
        <v>606000</v>
      </c>
      <c r="R4880">
        <v>3</v>
      </c>
      <c r="S4880" s="8">
        <f>Table3[[#This Row],[Harga]]*Table3[[#This Row],[Quantity]]</f>
        <v>1818000</v>
      </c>
      <c r="T4880">
        <v>0.2</v>
      </c>
      <c r="U4880" s="8">
        <f>Table3[[#This Row],[Discount]]*Table3[[#This Row],[Revenue]]</f>
        <v>363600</v>
      </c>
      <c r="V4880" s="8">
        <f>Table3[[#This Row],[Revenue]]-Table3[[#This Row],[Total Discount]]</f>
        <v>1454400</v>
      </c>
    </row>
    <row r="4881" spans="1:22" x14ac:dyDescent="0.35">
      <c r="A4881">
        <v>4877</v>
      </c>
      <c r="B4881" t="s">
        <v>9201</v>
      </c>
      <c r="C4881" s="5">
        <v>41948</v>
      </c>
      <c r="D4881" s="6">
        <v>2014</v>
      </c>
      <c r="E4881" s="5" t="s">
        <v>23</v>
      </c>
      <c r="F4881" s="7">
        <v>5</v>
      </c>
      <c r="G4881" t="s">
        <v>35</v>
      </c>
      <c r="H4881" t="s">
        <v>25</v>
      </c>
      <c r="I4881" t="s">
        <v>963</v>
      </c>
      <c r="J4881" t="s">
        <v>27</v>
      </c>
      <c r="K4881" t="s">
        <v>236</v>
      </c>
      <c r="L4881">
        <v>19143</v>
      </c>
      <c r="M4881" t="s">
        <v>3545</v>
      </c>
      <c r="N4881" t="s">
        <v>30</v>
      </c>
      <c r="O4881" t="s">
        <v>55</v>
      </c>
      <c r="P4881" t="s">
        <v>3546</v>
      </c>
      <c r="Q4881" s="8">
        <v>548000</v>
      </c>
      <c r="R4881">
        <v>2</v>
      </c>
      <c r="S4881" s="8">
        <f>Table3[[#This Row],[Harga]]*Table3[[#This Row],[Quantity]]</f>
        <v>1096000</v>
      </c>
      <c r="T4881">
        <v>0.2</v>
      </c>
      <c r="U4881" s="8">
        <f>Table3[[#This Row],[Discount]]*Table3[[#This Row],[Revenue]]</f>
        <v>219200</v>
      </c>
      <c r="V4881" s="8">
        <f>Table3[[#This Row],[Revenue]]-Table3[[#This Row],[Total Discount]]</f>
        <v>876800</v>
      </c>
    </row>
    <row r="4882" spans="1:22" x14ac:dyDescent="0.35">
      <c r="A4882">
        <v>4878</v>
      </c>
      <c r="B4882" t="s">
        <v>9202</v>
      </c>
      <c r="C4882" s="5">
        <v>42681</v>
      </c>
      <c r="D4882" s="6">
        <v>2016</v>
      </c>
      <c r="E4882" s="5" t="s">
        <v>23</v>
      </c>
      <c r="F4882" s="7">
        <v>7</v>
      </c>
      <c r="G4882" t="s">
        <v>35</v>
      </c>
      <c r="H4882" t="s">
        <v>139</v>
      </c>
      <c r="I4882" t="s">
        <v>2239</v>
      </c>
      <c r="J4882" t="s">
        <v>27</v>
      </c>
      <c r="K4882" t="s">
        <v>213</v>
      </c>
      <c r="L4882">
        <v>94122</v>
      </c>
      <c r="M4882" t="s">
        <v>1435</v>
      </c>
      <c r="N4882" t="s">
        <v>40</v>
      </c>
      <c r="O4882" t="s">
        <v>71</v>
      </c>
      <c r="P4882" t="s">
        <v>1436</v>
      </c>
      <c r="Q4882" s="8">
        <v>144000</v>
      </c>
      <c r="R4882">
        <v>2</v>
      </c>
      <c r="S4882" s="8">
        <f>Table3[[#This Row],[Harga]]*Table3[[#This Row],[Quantity]]</f>
        <v>288000</v>
      </c>
      <c r="T4882">
        <v>0.2</v>
      </c>
      <c r="U4882" s="8">
        <f>Table3[[#This Row],[Discount]]*Table3[[#This Row],[Revenue]]</f>
        <v>57600</v>
      </c>
      <c r="V4882" s="8">
        <f>Table3[[#This Row],[Revenue]]-Table3[[#This Row],[Total Discount]]</f>
        <v>230400</v>
      </c>
    </row>
    <row r="4883" spans="1:22" x14ac:dyDescent="0.35">
      <c r="A4883">
        <v>4879</v>
      </c>
      <c r="B4883" t="s">
        <v>9203</v>
      </c>
      <c r="C4883" s="5">
        <v>42594</v>
      </c>
      <c r="D4883" s="6">
        <v>2016</v>
      </c>
      <c r="E4883" s="5" t="s">
        <v>93</v>
      </c>
      <c r="F4883" s="7">
        <v>12</v>
      </c>
      <c r="G4883" t="s">
        <v>51</v>
      </c>
      <c r="H4883" t="s">
        <v>25</v>
      </c>
      <c r="I4883" t="s">
        <v>2549</v>
      </c>
      <c r="J4883" t="s">
        <v>75</v>
      </c>
      <c r="K4883" t="s">
        <v>53</v>
      </c>
      <c r="L4883">
        <v>19134</v>
      </c>
      <c r="M4883" t="s">
        <v>6524</v>
      </c>
      <c r="N4883" t="s">
        <v>40</v>
      </c>
      <c r="O4883" t="s">
        <v>96</v>
      </c>
      <c r="P4883" t="s">
        <v>6525</v>
      </c>
      <c r="Q4883" s="8">
        <v>19000</v>
      </c>
      <c r="R4883">
        <v>4</v>
      </c>
      <c r="S4883" s="8">
        <f>Table3[[#This Row],[Harga]]*Table3[[#This Row],[Quantity]]</f>
        <v>76000</v>
      </c>
      <c r="T4883">
        <v>0.2</v>
      </c>
      <c r="U4883" s="8">
        <f>Table3[[#This Row],[Discount]]*Table3[[#This Row],[Revenue]]</f>
        <v>15200</v>
      </c>
      <c r="V4883" s="8">
        <f>Table3[[#This Row],[Revenue]]-Table3[[#This Row],[Total Discount]]</f>
        <v>60800</v>
      </c>
    </row>
    <row r="4884" spans="1:22" x14ac:dyDescent="0.35">
      <c r="A4884">
        <v>4880</v>
      </c>
      <c r="B4884" t="s">
        <v>9204</v>
      </c>
      <c r="C4884" s="5">
        <v>42520</v>
      </c>
      <c r="D4884" s="6">
        <v>2016</v>
      </c>
      <c r="E4884" s="5" t="s">
        <v>87</v>
      </c>
      <c r="F4884" s="7">
        <v>30</v>
      </c>
      <c r="G4884" t="s">
        <v>51</v>
      </c>
      <c r="H4884" t="s">
        <v>25</v>
      </c>
      <c r="I4884" t="s">
        <v>1171</v>
      </c>
      <c r="J4884" t="s">
        <v>27</v>
      </c>
      <c r="K4884" t="s">
        <v>227</v>
      </c>
      <c r="L4884">
        <v>77041</v>
      </c>
      <c r="M4884" t="s">
        <v>346</v>
      </c>
      <c r="N4884" t="s">
        <v>135</v>
      </c>
      <c r="O4884" t="s">
        <v>136</v>
      </c>
      <c r="P4884" t="s">
        <v>347</v>
      </c>
      <c r="Q4884" s="8">
        <v>60000</v>
      </c>
      <c r="R4884">
        <v>5</v>
      </c>
      <c r="S4884" s="8">
        <f>Table3[[#This Row],[Harga]]*Table3[[#This Row],[Quantity]]</f>
        <v>300000</v>
      </c>
      <c r="T4884">
        <v>0.2</v>
      </c>
      <c r="U4884" s="8">
        <f>Table3[[#This Row],[Discount]]*Table3[[#This Row],[Revenue]]</f>
        <v>60000</v>
      </c>
      <c r="V4884" s="8">
        <f>Table3[[#This Row],[Revenue]]-Table3[[#This Row],[Total Discount]]</f>
        <v>240000</v>
      </c>
    </row>
    <row r="4885" spans="1:22" x14ac:dyDescent="0.35">
      <c r="A4885">
        <v>4881</v>
      </c>
      <c r="B4885" t="s">
        <v>9205</v>
      </c>
      <c r="C4885" s="5">
        <v>43051</v>
      </c>
      <c r="D4885" s="6">
        <v>2017</v>
      </c>
      <c r="E4885" s="5" t="s">
        <v>23</v>
      </c>
      <c r="F4885" s="7">
        <v>12</v>
      </c>
      <c r="G4885" t="s">
        <v>35</v>
      </c>
      <c r="H4885" t="s">
        <v>131</v>
      </c>
      <c r="I4885" t="s">
        <v>3393</v>
      </c>
      <c r="J4885" t="s">
        <v>27</v>
      </c>
      <c r="K4885" t="s">
        <v>61</v>
      </c>
      <c r="L4885">
        <v>17602</v>
      </c>
      <c r="M4885" t="s">
        <v>2251</v>
      </c>
      <c r="N4885" t="s">
        <v>40</v>
      </c>
      <c r="O4885" t="s">
        <v>84</v>
      </c>
      <c r="P4885" t="s">
        <v>2252</v>
      </c>
      <c r="Q4885" s="8">
        <v>553000</v>
      </c>
      <c r="R4885">
        <v>2</v>
      </c>
      <c r="S4885" s="8">
        <f>Table3[[#This Row],[Harga]]*Table3[[#This Row],[Quantity]]</f>
        <v>1106000</v>
      </c>
      <c r="T4885">
        <v>0.2</v>
      </c>
      <c r="U4885" s="8">
        <f>Table3[[#This Row],[Discount]]*Table3[[#This Row],[Revenue]]</f>
        <v>221200</v>
      </c>
      <c r="V4885" s="8">
        <f>Table3[[#This Row],[Revenue]]-Table3[[#This Row],[Total Discount]]</f>
        <v>884800</v>
      </c>
    </row>
    <row r="4886" spans="1:22" x14ac:dyDescent="0.35">
      <c r="A4886">
        <v>4882</v>
      </c>
      <c r="B4886" t="s">
        <v>9206</v>
      </c>
      <c r="C4886" s="5">
        <v>42635</v>
      </c>
      <c r="D4886" s="6">
        <v>2016</v>
      </c>
      <c r="E4886" s="5" t="s">
        <v>111</v>
      </c>
      <c r="F4886" s="7">
        <v>22</v>
      </c>
      <c r="G4886" t="s">
        <v>51</v>
      </c>
      <c r="H4886" t="s">
        <v>25</v>
      </c>
      <c r="I4886" t="s">
        <v>1401</v>
      </c>
      <c r="J4886" t="s">
        <v>37</v>
      </c>
      <c r="K4886" t="s">
        <v>193</v>
      </c>
      <c r="L4886">
        <v>54302</v>
      </c>
      <c r="M4886" t="s">
        <v>4644</v>
      </c>
      <c r="N4886" t="s">
        <v>30</v>
      </c>
      <c r="O4886" t="s">
        <v>55</v>
      </c>
      <c r="P4886" t="s">
        <v>4645</v>
      </c>
      <c r="Q4886" s="8">
        <v>29000</v>
      </c>
      <c r="R4886">
        <v>2</v>
      </c>
      <c r="S4886" s="8">
        <f>Table3[[#This Row],[Harga]]*Table3[[#This Row],[Quantity]]</f>
        <v>58000</v>
      </c>
      <c r="T4886">
        <v>0</v>
      </c>
      <c r="U4886" s="8">
        <f>Table3[[#This Row],[Discount]]*Table3[[#This Row],[Revenue]]</f>
        <v>0</v>
      </c>
      <c r="V4886" s="8">
        <f>Table3[[#This Row],[Revenue]]-Table3[[#This Row],[Total Discount]]</f>
        <v>58000</v>
      </c>
    </row>
    <row r="4887" spans="1:22" x14ac:dyDescent="0.35">
      <c r="A4887">
        <v>4883</v>
      </c>
      <c r="B4887" t="s">
        <v>9207</v>
      </c>
      <c r="C4887" s="5">
        <v>42416</v>
      </c>
      <c r="D4887" s="6">
        <v>2016</v>
      </c>
      <c r="E4887" s="5" t="s">
        <v>344</v>
      </c>
      <c r="F4887" s="7">
        <v>16</v>
      </c>
      <c r="G4887" t="s">
        <v>116</v>
      </c>
      <c r="H4887" t="s">
        <v>25</v>
      </c>
      <c r="I4887" t="s">
        <v>2882</v>
      </c>
      <c r="J4887" t="s">
        <v>27</v>
      </c>
      <c r="K4887" t="s">
        <v>369</v>
      </c>
      <c r="L4887">
        <v>10024</v>
      </c>
      <c r="M4887" t="s">
        <v>8250</v>
      </c>
      <c r="N4887" t="s">
        <v>30</v>
      </c>
      <c r="O4887" t="s">
        <v>108</v>
      </c>
      <c r="P4887" t="s">
        <v>8251</v>
      </c>
      <c r="Q4887" s="8">
        <v>388000</v>
      </c>
      <c r="R4887">
        <v>3</v>
      </c>
      <c r="S4887" s="8">
        <f>Table3[[#This Row],[Harga]]*Table3[[#This Row],[Quantity]]</f>
        <v>1164000</v>
      </c>
      <c r="T4887">
        <v>0.1</v>
      </c>
      <c r="U4887" s="8">
        <f>Table3[[#This Row],[Discount]]*Table3[[#This Row],[Revenue]]</f>
        <v>116400</v>
      </c>
      <c r="V4887" s="8">
        <f>Table3[[#This Row],[Revenue]]-Table3[[#This Row],[Total Discount]]</f>
        <v>1047600</v>
      </c>
    </row>
    <row r="4888" spans="1:22" x14ac:dyDescent="0.35">
      <c r="A4888">
        <v>4884</v>
      </c>
      <c r="B4888" t="s">
        <v>9208</v>
      </c>
      <c r="C4888" s="5">
        <v>41995</v>
      </c>
      <c r="D4888" s="6">
        <v>2014</v>
      </c>
      <c r="E4888" s="5" t="s">
        <v>66</v>
      </c>
      <c r="F4888" s="7">
        <v>22</v>
      </c>
      <c r="G4888" t="s">
        <v>67</v>
      </c>
      <c r="H4888" t="s">
        <v>25</v>
      </c>
      <c r="I4888" t="s">
        <v>377</v>
      </c>
      <c r="J4888" t="s">
        <v>75</v>
      </c>
      <c r="K4888" t="s">
        <v>369</v>
      </c>
      <c r="L4888">
        <v>10011</v>
      </c>
      <c r="M4888" t="s">
        <v>1590</v>
      </c>
      <c r="N4888" t="s">
        <v>40</v>
      </c>
      <c r="O4888" t="s">
        <v>71</v>
      </c>
      <c r="P4888" t="s">
        <v>1591</v>
      </c>
      <c r="Q4888" s="8">
        <v>69000</v>
      </c>
      <c r="R4888">
        <v>13</v>
      </c>
      <c r="S4888" s="8">
        <f>Table3[[#This Row],[Harga]]*Table3[[#This Row],[Quantity]]</f>
        <v>897000</v>
      </c>
      <c r="T4888">
        <v>0.2</v>
      </c>
      <c r="U4888" s="8">
        <f>Table3[[#This Row],[Discount]]*Table3[[#This Row],[Revenue]]</f>
        <v>179400</v>
      </c>
      <c r="V4888" s="8">
        <f>Table3[[#This Row],[Revenue]]-Table3[[#This Row],[Total Discount]]</f>
        <v>717600</v>
      </c>
    </row>
    <row r="4889" spans="1:22" x14ac:dyDescent="0.35">
      <c r="A4889">
        <v>4885</v>
      </c>
      <c r="B4889" t="s">
        <v>9209</v>
      </c>
      <c r="C4889" s="5">
        <v>42343</v>
      </c>
      <c r="D4889" s="6">
        <v>2015</v>
      </c>
      <c r="E4889" s="5" t="s">
        <v>66</v>
      </c>
      <c r="F4889" s="7">
        <v>5</v>
      </c>
      <c r="G4889" t="s">
        <v>24</v>
      </c>
      <c r="H4889" t="s">
        <v>25</v>
      </c>
      <c r="I4889" t="s">
        <v>3717</v>
      </c>
      <c r="J4889" t="s">
        <v>27</v>
      </c>
      <c r="K4889" t="s">
        <v>38</v>
      </c>
      <c r="L4889">
        <v>61701</v>
      </c>
      <c r="M4889" t="s">
        <v>6969</v>
      </c>
      <c r="N4889" t="s">
        <v>40</v>
      </c>
      <c r="O4889" t="s">
        <v>143</v>
      </c>
      <c r="P4889" t="s">
        <v>6970</v>
      </c>
      <c r="Q4889" s="8">
        <v>23000</v>
      </c>
      <c r="R4889">
        <v>2</v>
      </c>
      <c r="S4889" s="8">
        <f>Table3[[#This Row],[Harga]]*Table3[[#This Row],[Quantity]]</f>
        <v>46000</v>
      </c>
      <c r="T4889">
        <v>0.2</v>
      </c>
      <c r="U4889" s="8">
        <f>Table3[[#This Row],[Discount]]*Table3[[#This Row],[Revenue]]</f>
        <v>9200</v>
      </c>
      <c r="V4889" s="8">
        <f>Table3[[#This Row],[Revenue]]-Table3[[#This Row],[Total Discount]]</f>
        <v>36800</v>
      </c>
    </row>
    <row r="4890" spans="1:22" x14ac:dyDescent="0.35">
      <c r="A4890">
        <v>4886</v>
      </c>
      <c r="B4890" t="s">
        <v>9210</v>
      </c>
      <c r="C4890" s="5">
        <v>42995</v>
      </c>
      <c r="D4890" s="6">
        <v>2017</v>
      </c>
      <c r="E4890" s="5" t="s">
        <v>111</v>
      </c>
      <c r="F4890" s="7">
        <v>17</v>
      </c>
      <c r="G4890" t="s">
        <v>51</v>
      </c>
      <c r="H4890" t="s">
        <v>139</v>
      </c>
      <c r="I4890" t="s">
        <v>3687</v>
      </c>
      <c r="J4890" t="s">
        <v>27</v>
      </c>
      <c r="K4890" t="s">
        <v>519</v>
      </c>
      <c r="L4890">
        <v>83704</v>
      </c>
      <c r="M4890" t="s">
        <v>3095</v>
      </c>
      <c r="N4890" t="s">
        <v>135</v>
      </c>
      <c r="O4890" t="s">
        <v>162</v>
      </c>
      <c r="P4890" t="s">
        <v>3096</v>
      </c>
      <c r="Q4890" s="8">
        <v>96000</v>
      </c>
      <c r="R4890">
        <v>3</v>
      </c>
      <c r="S4890" s="8">
        <f>Table3[[#This Row],[Harga]]*Table3[[#This Row],[Quantity]]</f>
        <v>288000</v>
      </c>
      <c r="T4890">
        <v>0</v>
      </c>
      <c r="U4890" s="8">
        <f>Table3[[#This Row],[Discount]]*Table3[[#This Row],[Revenue]]</f>
        <v>0</v>
      </c>
      <c r="V4890" s="8">
        <f>Table3[[#This Row],[Revenue]]-Table3[[#This Row],[Total Discount]]</f>
        <v>288000</v>
      </c>
    </row>
    <row r="4891" spans="1:22" x14ac:dyDescent="0.35">
      <c r="A4891">
        <v>4887</v>
      </c>
      <c r="B4891" t="s">
        <v>9211</v>
      </c>
      <c r="C4891" s="5">
        <v>43071</v>
      </c>
      <c r="D4891" s="6">
        <v>2017</v>
      </c>
      <c r="E4891" s="5" t="s">
        <v>66</v>
      </c>
      <c r="F4891" s="7">
        <v>2</v>
      </c>
      <c r="G4891" t="s">
        <v>67</v>
      </c>
      <c r="H4891" t="s">
        <v>25</v>
      </c>
      <c r="I4891" t="s">
        <v>187</v>
      </c>
      <c r="J4891" t="s">
        <v>27</v>
      </c>
      <c r="K4891" t="s">
        <v>253</v>
      </c>
      <c r="L4891">
        <v>1852</v>
      </c>
      <c r="M4891" t="s">
        <v>3741</v>
      </c>
      <c r="N4891" t="s">
        <v>40</v>
      </c>
      <c r="O4891" t="s">
        <v>78</v>
      </c>
      <c r="P4891" t="s">
        <v>3742</v>
      </c>
      <c r="Q4891" s="8">
        <v>33000</v>
      </c>
      <c r="R4891">
        <v>7</v>
      </c>
      <c r="S4891" s="8">
        <f>Table3[[#This Row],[Harga]]*Table3[[#This Row],[Quantity]]</f>
        <v>231000</v>
      </c>
      <c r="T4891">
        <v>0</v>
      </c>
      <c r="U4891" s="8">
        <f>Table3[[#This Row],[Discount]]*Table3[[#This Row],[Revenue]]</f>
        <v>0</v>
      </c>
      <c r="V4891" s="8">
        <f>Table3[[#This Row],[Revenue]]-Table3[[#This Row],[Total Discount]]</f>
        <v>231000</v>
      </c>
    </row>
    <row r="4892" spans="1:22" x14ac:dyDescent="0.35">
      <c r="A4892">
        <v>4888</v>
      </c>
      <c r="B4892" t="s">
        <v>9212</v>
      </c>
      <c r="C4892" s="5">
        <v>41911</v>
      </c>
      <c r="D4892" s="6">
        <v>2014</v>
      </c>
      <c r="E4892" s="5" t="s">
        <v>111</v>
      </c>
      <c r="F4892" s="7">
        <v>29</v>
      </c>
      <c r="G4892" t="s">
        <v>51</v>
      </c>
      <c r="H4892" t="s">
        <v>25</v>
      </c>
      <c r="I4892" t="s">
        <v>2221</v>
      </c>
      <c r="J4892" t="s">
        <v>27</v>
      </c>
      <c r="K4892" t="s">
        <v>369</v>
      </c>
      <c r="L4892">
        <v>98115</v>
      </c>
      <c r="M4892" t="s">
        <v>3813</v>
      </c>
      <c r="N4892" t="s">
        <v>40</v>
      </c>
      <c r="O4892" t="s">
        <v>71</v>
      </c>
      <c r="P4892" t="s">
        <v>3814</v>
      </c>
      <c r="Q4892" s="8">
        <v>26000</v>
      </c>
      <c r="R4892">
        <v>2</v>
      </c>
      <c r="S4892" s="8">
        <f>Table3[[#This Row],[Harga]]*Table3[[#This Row],[Quantity]]</f>
        <v>52000</v>
      </c>
      <c r="T4892">
        <v>0.2</v>
      </c>
      <c r="U4892" s="8">
        <f>Table3[[#This Row],[Discount]]*Table3[[#This Row],[Revenue]]</f>
        <v>10400</v>
      </c>
      <c r="V4892" s="8">
        <f>Table3[[#This Row],[Revenue]]-Table3[[#This Row],[Total Discount]]</f>
        <v>41600</v>
      </c>
    </row>
    <row r="4893" spans="1:22" x14ac:dyDescent="0.35">
      <c r="A4893">
        <v>4889</v>
      </c>
      <c r="B4893" t="s">
        <v>9213</v>
      </c>
      <c r="C4893" s="5">
        <v>43053</v>
      </c>
      <c r="D4893" s="6">
        <v>2017</v>
      </c>
      <c r="E4893" s="5" t="s">
        <v>23</v>
      </c>
      <c r="F4893" s="7">
        <v>14</v>
      </c>
      <c r="G4893" t="s">
        <v>67</v>
      </c>
      <c r="H4893" t="s">
        <v>25</v>
      </c>
      <c r="I4893" t="s">
        <v>3090</v>
      </c>
      <c r="J4893" t="s">
        <v>27</v>
      </c>
      <c r="K4893" t="s">
        <v>28</v>
      </c>
      <c r="L4893">
        <v>90049</v>
      </c>
      <c r="M4893" t="s">
        <v>2603</v>
      </c>
      <c r="N4893" t="s">
        <v>40</v>
      </c>
      <c r="O4893" t="s">
        <v>96</v>
      </c>
      <c r="P4893" t="s">
        <v>2604</v>
      </c>
      <c r="Q4893" s="8">
        <v>13000</v>
      </c>
      <c r="R4893">
        <v>8</v>
      </c>
      <c r="S4893" s="8">
        <f>Table3[[#This Row],[Harga]]*Table3[[#This Row],[Quantity]]</f>
        <v>104000</v>
      </c>
      <c r="T4893">
        <v>0</v>
      </c>
      <c r="U4893" s="8">
        <f>Table3[[#This Row],[Discount]]*Table3[[#This Row],[Revenue]]</f>
        <v>0</v>
      </c>
      <c r="V4893" s="8">
        <f>Table3[[#This Row],[Revenue]]-Table3[[#This Row],[Total Discount]]</f>
        <v>104000</v>
      </c>
    </row>
    <row r="4894" spans="1:22" x14ac:dyDescent="0.35">
      <c r="A4894">
        <v>4890</v>
      </c>
      <c r="B4894" t="s">
        <v>9214</v>
      </c>
      <c r="C4894" s="5">
        <v>41871</v>
      </c>
      <c r="D4894" s="6">
        <v>2014</v>
      </c>
      <c r="E4894" s="5" t="s">
        <v>93</v>
      </c>
      <c r="F4894" s="7">
        <v>20</v>
      </c>
      <c r="G4894" t="s">
        <v>51</v>
      </c>
      <c r="H4894" t="s">
        <v>25</v>
      </c>
      <c r="I4894" t="s">
        <v>4848</v>
      </c>
      <c r="J4894" t="s">
        <v>37</v>
      </c>
      <c r="K4894" t="s">
        <v>61</v>
      </c>
      <c r="L4894">
        <v>23666</v>
      </c>
      <c r="M4894" t="s">
        <v>4264</v>
      </c>
      <c r="N4894" t="s">
        <v>30</v>
      </c>
      <c r="O4894" t="s">
        <v>108</v>
      </c>
      <c r="P4894" t="s">
        <v>4265</v>
      </c>
      <c r="Q4894" s="8">
        <v>189000</v>
      </c>
      <c r="R4894">
        <v>13</v>
      </c>
      <c r="S4894" s="8">
        <f>Table3[[#This Row],[Harga]]*Table3[[#This Row],[Quantity]]</f>
        <v>2457000</v>
      </c>
      <c r="T4894">
        <v>0</v>
      </c>
      <c r="U4894" s="8">
        <f>Table3[[#This Row],[Discount]]*Table3[[#This Row],[Revenue]]</f>
        <v>0</v>
      </c>
      <c r="V4894" s="8">
        <f>Table3[[#This Row],[Revenue]]-Table3[[#This Row],[Total Discount]]</f>
        <v>2457000</v>
      </c>
    </row>
    <row r="4895" spans="1:22" x14ac:dyDescent="0.35">
      <c r="A4895">
        <v>4891</v>
      </c>
      <c r="B4895" t="s">
        <v>9215</v>
      </c>
      <c r="C4895" s="5">
        <v>41962</v>
      </c>
      <c r="D4895" s="6">
        <v>2014</v>
      </c>
      <c r="E4895" s="5" t="s">
        <v>23</v>
      </c>
      <c r="F4895" s="7">
        <v>19</v>
      </c>
      <c r="G4895" t="s">
        <v>51</v>
      </c>
      <c r="H4895" t="s">
        <v>139</v>
      </c>
      <c r="I4895" t="s">
        <v>328</v>
      </c>
      <c r="J4895" t="s">
        <v>75</v>
      </c>
      <c r="K4895" t="s">
        <v>420</v>
      </c>
      <c r="L4895">
        <v>19134</v>
      </c>
      <c r="M4895" t="s">
        <v>9216</v>
      </c>
      <c r="N4895" t="s">
        <v>40</v>
      </c>
      <c r="O4895" t="s">
        <v>63</v>
      </c>
      <c r="P4895" t="s">
        <v>9217</v>
      </c>
      <c r="Q4895" s="8">
        <v>6000</v>
      </c>
      <c r="R4895">
        <v>1</v>
      </c>
      <c r="S4895" s="8">
        <f>Table3[[#This Row],[Harga]]*Table3[[#This Row],[Quantity]]</f>
        <v>6000</v>
      </c>
      <c r="T4895">
        <v>0.2</v>
      </c>
      <c r="U4895" s="8">
        <f>Table3[[#This Row],[Discount]]*Table3[[#This Row],[Revenue]]</f>
        <v>1200</v>
      </c>
      <c r="V4895" s="8">
        <f>Table3[[#This Row],[Revenue]]-Table3[[#This Row],[Total Discount]]</f>
        <v>4800</v>
      </c>
    </row>
    <row r="4896" spans="1:22" x14ac:dyDescent="0.35">
      <c r="A4896">
        <v>4892</v>
      </c>
      <c r="B4896" t="s">
        <v>9218</v>
      </c>
      <c r="C4896" s="5">
        <v>42184</v>
      </c>
      <c r="D4896" s="6">
        <v>2015</v>
      </c>
      <c r="E4896" s="5" t="s">
        <v>34</v>
      </c>
      <c r="F4896" s="7">
        <v>29</v>
      </c>
      <c r="G4896" t="s">
        <v>51</v>
      </c>
      <c r="H4896" t="s">
        <v>25</v>
      </c>
      <c r="I4896" t="s">
        <v>5393</v>
      </c>
      <c r="J4896" t="s">
        <v>75</v>
      </c>
      <c r="K4896" t="s">
        <v>253</v>
      </c>
      <c r="L4896">
        <v>68104</v>
      </c>
      <c r="M4896" t="s">
        <v>6899</v>
      </c>
      <c r="N4896" t="s">
        <v>135</v>
      </c>
      <c r="O4896" t="s">
        <v>136</v>
      </c>
      <c r="P4896" t="s">
        <v>6900</v>
      </c>
      <c r="Q4896" s="8">
        <v>324000</v>
      </c>
      <c r="R4896">
        <v>2</v>
      </c>
      <c r="S4896" s="8">
        <f>Table3[[#This Row],[Harga]]*Table3[[#This Row],[Quantity]]</f>
        <v>648000</v>
      </c>
      <c r="T4896">
        <v>0</v>
      </c>
      <c r="U4896" s="8">
        <f>Table3[[#This Row],[Discount]]*Table3[[#This Row],[Revenue]]</f>
        <v>0</v>
      </c>
      <c r="V4896" s="8">
        <f>Table3[[#This Row],[Revenue]]-Table3[[#This Row],[Total Discount]]</f>
        <v>648000</v>
      </c>
    </row>
    <row r="4897" spans="1:22" x14ac:dyDescent="0.35">
      <c r="A4897">
        <v>4893</v>
      </c>
      <c r="B4897" t="s">
        <v>9219</v>
      </c>
      <c r="C4897" s="5">
        <v>42810</v>
      </c>
      <c r="D4897" s="6">
        <v>2017</v>
      </c>
      <c r="E4897" s="5" t="s">
        <v>159</v>
      </c>
      <c r="F4897" s="7">
        <v>16</v>
      </c>
      <c r="G4897" t="s">
        <v>35</v>
      </c>
      <c r="H4897" t="s">
        <v>139</v>
      </c>
      <c r="I4897" t="s">
        <v>3779</v>
      </c>
      <c r="J4897" t="s">
        <v>37</v>
      </c>
      <c r="K4897" t="s">
        <v>28</v>
      </c>
      <c r="L4897">
        <v>90032</v>
      </c>
      <c r="M4897" t="s">
        <v>4197</v>
      </c>
      <c r="N4897" t="s">
        <v>40</v>
      </c>
      <c r="O4897" t="s">
        <v>84</v>
      </c>
      <c r="P4897" t="s">
        <v>4198</v>
      </c>
      <c r="Q4897" s="8">
        <v>311000</v>
      </c>
      <c r="R4897">
        <v>2</v>
      </c>
      <c r="S4897" s="8">
        <f>Table3[[#This Row],[Harga]]*Table3[[#This Row],[Quantity]]</f>
        <v>622000</v>
      </c>
      <c r="T4897">
        <v>0</v>
      </c>
      <c r="U4897" s="8">
        <f>Table3[[#This Row],[Discount]]*Table3[[#This Row],[Revenue]]</f>
        <v>0</v>
      </c>
      <c r="V4897" s="8">
        <f>Table3[[#This Row],[Revenue]]-Table3[[#This Row],[Total Discount]]</f>
        <v>622000</v>
      </c>
    </row>
    <row r="4898" spans="1:22" x14ac:dyDescent="0.35">
      <c r="A4898">
        <v>4894</v>
      </c>
      <c r="B4898" t="s">
        <v>9220</v>
      </c>
      <c r="C4898" s="5">
        <v>42316</v>
      </c>
      <c r="D4898" s="6">
        <v>2015</v>
      </c>
      <c r="E4898" s="5" t="s">
        <v>23</v>
      </c>
      <c r="F4898" s="7">
        <v>8</v>
      </c>
      <c r="G4898" t="s">
        <v>24</v>
      </c>
      <c r="H4898" t="s">
        <v>25</v>
      </c>
      <c r="I4898" t="s">
        <v>2180</v>
      </c>
      <c r="J4898" t="s">
        <v>37</v>
      </c>
      <c r="K4898" t="s">
        <v>500</v>
      </c>
      <c r="L4898" t="s">
        <v>3421</v>
      </c>
      <c r="M4898" t="s">
        <v>123</v>
      </c>
      <c r="N4898" t="s">
        <v>30</v>
      </c>
      <c r="O4898" t="s">
        <v>31</v>
      </c>
      <c r="P4898" t="s">
        <v>124</v>
      </c>
      <c r="Q4898" s="8">
        <v>3084000</v>
      </c>
      <c r="R4898">
        <v>5</v>
      </c>
      <c r="S4898" s="8">
        <f>Table3[[#This Row],[Harga]]*Table3[[#This Row],[Quantity]]</f>
        <v>15420000</v>
      </c>
      <c r="T4898">
        <v>0</v>
      </c>
      <c r="U4898" s="8">
        <f>Table3[[#This Row],[Discount]]*Table3[[#This Row],[Revenue]]</f>
        <v>0</v>
      </c>
      <c r="V4898" s="8">
        <f>Table3[[#This Row],[Revenue]]-Table3[[#This Row],[Total Discount]]</f>
        <v>15420000</v>
      </c>
    </row>
    <row r="4899" spans="1:22" x14ac:dyDescent="0.35">
      <c r="A4899">
        <v>4895</v>
      </c>
      <c r="B4899" t="s">
        <v>9221</v>
      </c>
      <c r="C4899" s="5">
        <v>43067</v>
      </c>
      <c r="D4899" s="6">
        <v>2017</v>
      </c>
      <c r="E4899" s="5" t="s">
        <v>23</v>
      </c>
      <c r="F4899" s="7">
        <v>28</v>
      </c>
      <c r="G4899" t="s">
        <v>35</v>
      </c>
      <c r="H4899" t="s">
        <v>25</v>
      </c>
      <c r="I4899" t="s">
        <v>1027</v>
      </c>
      <c r="J4899" t="s">
        <v>27</v>
      </c>
      <c r="K4899" t="s">
        <v>253</v>
      </c>
      <c r="L4899">
        <v>92037</v>
      </c>
      <c r="M4899" t="s">
        <v>2944</v>
      </c>
      <c r="N4899" t="s">
        <v>40</v>
      </c>
      <c r="O4899" t="s">
        <v>41</v>
      </c>
      <c r="P4899" t="s">
        <v>2945</v>
      </c>
      <c r="Q4899" s="8">
        <v>41000</v>
      </c>
      <c r="R4899">
        <v>5</v>
      </c>
      <c r="S4899" s="8">
        <f>Table3[[#This Row],[Harga]]*Table3[[#This Row],[Quantity]]</f>
        <v>205000</v>
      </c>
      <c r="T4899">
        <v>0</v>
      </c>
      <c r="U4899" s="8">
        <f>Table3[[#This Row],[Discount]]*Table3[[#This Row],[Revenue]]</f>
        <v>0</v>
      </c>
      <c r="V4899" s="8">
        <f>Table3[[#This Row],[Revenue]]-Table3[[#This Row],[Total Discount]]</f>
        <v>205000</v>
      </c>
    </row>
    <row r="4900" spans="1:22" x14ac:dyDescent="0.35">
      <c r="A4900">
        <v>4896</v>
      </c>
      <c r="B4900" t="s">
        <v>9222</v>
      </c>
      <c r="C4900" s="5">
        <v>42537</v>
      </c>
      <c r="D4900" s="6">
        <v>2016</v>
      </c>
      <c r="E4900" s="5" t="s">
        <v>34</v>
      </c>
      <c r="F4900" s="7">
        <v>16</v>
      </c>
      <c r="G4900" t="s">
        <v>51</v>
      </c>
      <c r="H4900" t="s">
        <v>25</v>
      </c>
      <c r="I4900" t="s">
        <v>1839</v>
      </c>
      <c r="J4900" t="s">
        <v>27</v>
      </c>
      <c r="K4900" t="s">
        <v>274</v>
      </c>
      <c r="L4900">
        <v>19711</v>
      </c>
      <c r="M4900" t="s">
        <v>2582</v>
      </c>
      <c r="N4900" t="s">
        <v>40</v>
      </c>
      <c r="O4900" t="s">
        <v>41</v>
      </c>
      <c r="P4900" t="s">
        <v>2583</v>
      </c>
      <c r="Q4900" s="8">
        <v>19000</v>
      </c>
      <c r="R4900">
        <v>3</v>
      </c>
      <c r="S4900" s="8">
        <f>Table3[[#This Row],[Harga]]*Table3[[#This Row],[Quantity]]</f>
        <v>57000</v>
      </c>
      <c r="T4900">
        <v>0</v>
      </c>
      <c r="U4900" s="8">
        <f>Table3[[#This Row],[Discount]]*Table3[[#This Row],[Revenue]]</f>
        <v>0</v>
      </c>
      <c r="V4900" s="8">
        <f>Table3[[#This Row],[Revenue]]-Table3[[#This Row],[Total Discount]]</f>
        <v>57000</v>
      </c>
    </row>
    <row r="4901" spans="1:22" x14ac:dyDescent="0.35">
      <c r="A4901">
        <v>4897</v>
      </c>
      <c r="B4901" t="s">
        <v>9223</v>
      </c>
      <c r="C4901" s="5">
        <v>42756</v>
      </c>
      <c r="D4901" s="6">
        <v>2017</v>
      </c>
      <c r="E4901" s="5" t="s">
        <v>115</v>
      </c>
      <c r="F4901" s="7">
        <v>21</v>
      </c>
      <c r="G4901" t="s">
        <v>35</v>
      </c>
      <c r="H4901" t="s">
        <v>25</v>
      </c>
      <c r="I4901" t="s">
        <v>3949</v>
      </c>
      <c r="J4901" t="s">
        <v>27</v>
      </c>
      <c r="K4901" t="s">
        <v>188</v>
      </c>
      <c r="L4901">
        <v>60505</v>
      </c>
      <c r="M4901" t="s">
        <v>5473</v>
      </c>
      <c r="N4901" t="s">
        <v>40</v>
      </c>
      <c r="O4901" t="s">
        <v>143</v>
      </c>
      <c r="P4901" t="s">
        <v>5474</v>
      </c>
      <c r="Q4901" s="8">
        <v>168000</v>
      </c>
      <c r="R4901">
        <v>4</v>
      </c>
      <c r="S4901" s="8">
        <f>Table3[[#This Row],[Harga]]*Table3[[#This Row],[Quantity]]</f>
        <v>672000</v>
      </c>
      <c r="T4901">
        <v>0.2</v>
      </c>
      <c r="U4901" s="8">
        <f>Table3[[#This Row],[Discount]]*Table3[[#This Row],[Revenue]]</f>
        <v>134400</v>
      </c>
      <c r="V4901" s="8">
        <f>Table3[[#This Row],[Revenue]]-Table3[[#This Row],[Total Discount]]</f>
        <v>537600</v>
      </c>
    </row>
    <row r="4902" spans="1:22" x14ac:dyDescent="0.35">
      <c r="A4902">
        <v>4898</v>
      </c>
      <c r="B4902" t="s">
        <v>9224</v>
      </c>
      <c r="C4902" s="5">
        <v>43063</v>
      </c>
      <c r="D4902" s="6">
        <v>2017</v>
      </c>
      <c r="E4902" s="5" t="s">
        <v>23</v>
      </c>
      <c r="F4902" s="7">
        <v>24</v>
      </c>
      <c r="G4902" t="s">
        <v>51</v>
      </c>
      <c r="H4902" t="s">
        <v>139</v>
      </c>
      <c r="I4902" t="s">
        <v>2270</v>
      </c>
      <c r="J4902" t="s">
        <v>27</v>
      </c>
      <c r="K4902" t="s">
        <v>28</v>
      </c>
      <c r="L4902">
        <v>90008</v>
      </c>
      <c r="M4902" t="s">
        <v>758</v>
      </c>
      <c r="N4902" t="s">
        <v>30</v>
      </c>
      <c r="O4902" t="s">
        <v>48</v>
      </c>
      <c r="P4902" t="s">
        <v>759</v>
      </c>
      <c r="Q4902" s="8">
        <v>376000</v>
      </c>
      <c r="R4902">
        <v>2</v>
      </c>
      <c r="S4902" s="8">
        <f>Table3[[#This Row],[Harga]]*Table3[[#This Row],[Quantity]]</f>
        <v>752000</v>
      </c>
      <c r="T4902">
        <v>0.2</v>
      </c>
      <c r="U4902" s="8">
        <f>Table3[[#This Row],[Discount]]*Table3[[#This Row],[Revenue]]</f>
        <v>150400</v>
      </c>
      <c r="V4902" s="8">
        <f>Table3[[#This Row],[Revenue]]-Table3[[#This Row],[Total Discount]]</f>
        <v>601600</v>
      </c>
    </row>
    <row r="4903" spans="1:22" x14ac:dyDescent="0.35">
      <c r="A4903">
        <v>4899</v>
      </c>
      <c r="B4903" t="s">
        <v>9225</v>
      </c>
      <c r="C4903" s="5">
        <v>41954</v>
      </c>
      <c r="D4903" s="6">
        <v>2014</v>
      </c>
      <c r="E4903" s="5" t="s">
        <v>23</v>
      </c>
      <c r="F4903" s="7">
        <v>11</v>
      </c>
      <c r="G4903" t="s">
        <v>35</v>
      </c>
      <c r="H4903" t="s">
        <v>25</v>
      </c>
      <c r="I4903" t="s">
        <v>52</v>
      </c>
      <c r="J4903" t="s">
        <v>27</v>
      </c>
      <c r="K4903" t="s">
        <v>82</v>
      </c>
      <c r="L4903">
        <v>60653</v>
      </c>
      <c r="M4903" t="s">
        <v>5476</v>
      </c>
      <c r="N4903" t="s">
        <v>30</v>
      </c>
      <c r="O4903" t="s">
        <v>55</v>
      </c>
      <c r="P4903" t="s">
        <v>5477</v>
      </c>
      <c r="Q4903" s="8">
        <v>83000</v>
      </c>
      <c r="R4903">
        <v>2</v>
      </c>
      <c r="S4903" s="8">
        <f>Table3[[#This Row],[Harga]]*Table3[[#This Row],[Quantity]]</f>
        <v>166000</v>
      </c>
      <c r="T4903">
        <v>0.6</v>
      </c>
      <c r="U4903" s="8">
        <f>Table3[[#This Row],[Discount]]*Table3[[#This Row],[Revenue]]</f>
        <v>99600</v>
      </c>
      <c r="V4903" s="8">
        <f>Table3[[#This Row],[Revenue]]-Table3[[#This Row],[Total Discount]]</f>
        <v>66400</v>
      </c>
    </row>
    <row r="4904" spans="1:22" x14ac:dyDescent="0.35">
      <c r="A4904">
        <v>4900</v>
      </c>
      <c r="B4904" t="s">
        <v>9226</v>
      </c>
      <c r="C4904" s="5">
        <v>42433</v>
      </c>
      <c r="D4904" s="6">
        <v>2016</v>
      </c>
      <c r="E4904" s="5" t="s">
        <v>159</v>
      </c>
      <c r="F4904" s="7">
        <v>4</v>
      </c>
      <c r="G4904" t="s">
        <v>35</v>
      </c>
      <c r="H4904" t="s">
        <v>139</v>
      </c>
      <c r="I4904" t="s">
        <v>3635</v>
      </c>
      <c r="J4904" t="s">
        <v>37</v>
      </c>
      <c r="K4904" t="s">
        <v>151</v>
      </c>
      <c r="L4904">
        <v>3820</v>
      </c>
      <c r="M4904" t="s">
        <v>5098</v>
      </c>
      <c r="N4904" t="s">
        <v>135</v>
      </c>
      <c r="O4904" t="s">
        <v>162</v>
      </c>
      <c r="P4904" t="s">
        <v>5099</v>
      </c>
      <c r="Q4904" s="8">
        <v>128000</v>
      </c>
      <c r="R4904">
        <v>2</v>
      </c>
      <c r="S4904" s="8">
        <f>Table3[[#This Row],[Harga]]*Table3[[#This Row],[Quantity]]</f>
        <v>256000</v>
      </c>
      <c r="T4904">
        <v>0</v>
      </c>
      <c r="U4904" s="8">
        <f>Table3[[#This Row],[Discount]]*Table3[[#This Row],[Revenue]]</f>
        <v>0</v>
      </c>
      <c r="V4904" s="8">
        <f>Table3[[#This Row],[Revenue]]-Table3[[#This Row],[Total Discount]]</f>
        <v>256000</v>
      </c>
    </row>
    <row r="4905" spans="1:22" x14ac:dyDescent="0.35">
      <c r="A4905">
        <v>4901</v>
      </c>
      <c r="B4905" t="s">
        <v>9227</v>
      </c>
      <c r="C4905" s="5">
        <v>42654</v>
      </c>
      <c r="D4905" s="6">
        <v>2016</v>
      </c>
      <c r="E4905" s="5" t="s">
        <v>44</v>
      </c>
      <c r="F4905" s="7">
        <v>11</v>
      </c>
      <c r="G4905" t="s">
        <v>51</v>
      </c>
      <c r="H4905" t="s">
        <v>25</v>
      </c>
      <c r="I4905" t="s">
        <v>1027</v>
      </c>
      <c r="J4905" t="s">
        <v>27</v>
      </c>
      <c r="K4905" t="s">
        <v>89</v>
      </c>
      <c r="L4905">
        <v>60610</v>
      </c>
      <c r="M4905" t="s">
        <v>4501</v>
      </c>
      <c r="N4905" t="s">
        <v>40</v>
      </c>
      <c r="O4905" t="s">
        <v>96</v>
      </c>
      <c r="P4905" t="s">
        <v>4502</v>
      </c>
      <c r="Q4905" s="8">
        <v>19000</v>
      </c>
      <c r="R4905">
        <v>2</v>
      </c>
      <c r="S4905" s="8">
        <f>Table3[[#This Row],[Harga]]*Table3[[#This Row],[Quantity]]</f>
        <v>38000</v>
      </c>
      <c r="T4905">
        <v>0.2</v>
      </c>
      <c r="U4905" s="8">
        <f>Table3[[#This Row],[Discount]]*Table3[[#This Row],[Revenue]]</f>
        <v>7600</v>
      </c>
      <c r="V4905" s="8">
        <f>Table3[[#This Row],[Revenue]]-Table3[[#This Row],[Total Discount]]</f>
        <v>30400</v>
      </c>
    </row>
    <row r="4906" spans="1:22" x14ac:dyDescent="0.35">
      <c r="A4906">
        <v>4902</v>
      </c>
      <c r="B4906" t="s">
        <v>9228</v>
      </c>
      <c r="C4906" s="5">
        <v>42552</v>
      </c>
      <c r="D4906" s="6">
        <v>2016</v>
      </c>
      <c r="E4906" s="5" t="s">
        <v>104</v>
      </c>
      <c r="F4906" s="7">
        <v>1</v>
      </c>
      <c r="G4906" t="s">
        <v>35</v>
      </c>
      <c r="H4906" t="s">
        <v>25</v>
      </c>
      <c r="I4906" t="s">
        <v>617</v>
      </c>
      <c r="J4906" t="s">
        <v>75</v>
      </c>
      <c r="K4906" t="s">
        <v>89</v>
      </c>
      <c r="L4906">
        <v>98115</v>
      </c>
      <c r="M4906" t="s">
        <v>1730</v>
      </c>
      <c r="N4906" t="s">
        <v>40</v>
      </c>
      <c r="O4906" t="s">
        <v>71</v>
      </c>
      <c r="P4906" t="s">
        <v>1731</v>
      </c>
      <c r="Q4906" s="8">
        <v>7000</v>
      </c>
      <c r="R4906">
        <v>1</v>
      </c>
      <c r="S4906" s="8">
        <f>Table3[[#This Row],[Harga]]*Table3[[#This Row],[Quantity]]</f>
        <v>7000</v>
      </c>
      <c r="T4906">
        <v>0.2</v>
      </c>
      <c r="U4906" s="8">
        <f>Table3[[#This Row],[Discount]]*Table3[[#This Row],[Revenue]]</f>
        <v>1400</v>
      </c>
      <c r="V4906" s="8">
        <f>Table3[[#This Row],[Revenue]]-Table3[[#This Row],[Total Discount]]</f>
        <v>5600</v>
      </c>
    </row>
    <row r="4907" spans="1:22" x14ac:dyDescent="0.35">
      <c r="A4907">
        <v>4903</v>
      </c>
      <c r="B4907" t="s">
        <v>9229</v>
      </c>
      <c r="C4907" s="5">
        <v>42821</v>
      </c>
      <c r="D4907" s="6">
        <v>2017</v>
      </c>
      <c r="E4907" s="5" t="s">
        <v>159</v>
      </c>
      <c r="F4907" s="7">
        <v>27</v>
      </c>
      <c r="G4907" t="s">
        <v>67</v>
      </c>
      <c r="H4907" t="s">
        <v>139</v>
      </c>
      <c r="I4907" t="s">
        <v>291</v>
      </c>
      <c r="J4907" t="s">
        <v>27</v>
      </c>
      <c r="K4907" t="s">
        <v>213</v>
      </c>
      <c r="L4907">
        <v>23223</v>
      </c>
      <c r="M4907" t="s">
        <v>9230</v>
      </c>
      <c r="N4907" t="s">
        <v>40</v>
      </c>
      <c r="O4907" t="s">
        <v>41</v>
      </c>
      <c r="P4907" t="s">
        <v>9231</v>
      </c>
      <c r="Q4907" s="8">
        <v>9000</v>
      </c>
      <c r="R4907">
        <v>2</v>
      </c>
      <c r="S4907" s="8">
        <f>Table3[[#This Row],[Harga]]*Table3[[#This Row],[Quantity]]</f>
        <v>18000</v>
      </c>
      <c r="T4907">
        <v>0</v>
      </c>
      <c r="U4907" s="8">
        <f>Table3[[#This Row],[Discount]]*Table3[[#This Row],[Revenue]]</f>
        <v>0</v>
      </c>
      <c r="V4907" s="8">
        <f>Table3[[#This Row],[Revenue]]-Table3[[#This Row],[Total Discount]]</f>
        <v>18000</v>
      </c>
    </row>
    <row r="4908" spans="1:22" x14ac:dyDescent="0.35">
      <c r="A4908">
        <v>4904</v>
      </c>
      <c r="B4908" t="s">
        <v>9232</v>
      </c>
      <c r="C4908" s="5">
        <v>42674</v>
      </c>
      <c r="D4908" s="6">
        <v>2016</v>
      </c>
      <c r="E4908" s="5" t="s">
        <v>44</v>
      </c>
      <c r="F4908" s="7">
        <v>31</v>
      </c>
      <c r="G4908" t="s">
        <v>67</v>
      </c>
      <c r="H4908" t="s">
        <v>139</v>
      </c>
      <c r="I4908" t="s">
        <v>1163</v>
      </c>
      <c r="J4908" t="s">
        <v>37</v>
      </c>
      <c r="K4908" t="s">
        <v>76</v>
      </c>
      <c r="L4908">
        <v>94109</v>
      </c>
      <c r="M4908" t="s">
        <v>2869</v>
      </c>
      <c r="N4908" t="s">
        <v>30</v>
      </c>
      <c r="O4908" t="s">
        <v>108</v>
      </c>
      <c r="P4908" t="s">
        <v>2870</v>
      </c>
      <c r="Q4908" s="8">
        <v>2808000</v>
      </c>
      <c r="R4908">
        <v>5</v>
      </c>
      <c r="S4908" s="8">
        <f>Table3[[#This Row],[Harga]]*Table3[[#This Row],[Quantity]]</f>
        <v>14040000</v>
      </c>
      <c r="T4908">
        <v>0.2</v>
      </c>
      <c r="U4908" s="8">
        <f>Table3[[#This Row],[Discount]]*Table3[[#This Row],[Revenue]]</f>
        <v>2808000</v>
      </c>
      <c r="V4908" s="8">
        <f>Table3[[#This Row],[Revenue]]-Table3[[#This Row],[Total Discount]]</f>
        <v>11232000</v>
      </c>
    </row>
    <row r="4909" spans="1:22" x14ac:dyDescent="0.35">
      <c r="A4909">
        <v>4905</v>
      </c>
      <c r="B4909" t="s">
        <v>9233</v>
      </c>
      <c r="C4909" s="5">
        <v>43043</v>
      </c>
      <c r="D4909" s="6">
        <v>2017</v>
      </c>
      <c r="E4909" s="5" t="s">
        <v>23</v>
      </c>
      <c r="F4909" s="7">
        <v>4</v>
      </c>
      <c r="G4909" t="s">
        <v>51</v>
      </c>
      <c r="H4909" t="s">
        <v>25</v>
      </c>
      <c r="I4909" t="s">
        <v>2327</v>
      </c>
      <c r="J4909" t="s">
        <v>75</v>
      </c>
      <c r="K4909" t="s">
        <v>76</v>
      </c>
      <c r="L4909">
        <v>72762</v>
      </c>
      <c r="M4909" t="s">
        <v>4718</v>
      </c>
      <c r="N4909" t="s">
        <v>40</v>
      </c>
      <c r="O4909" t="s">
        <v>96</v>
      </c>
      <c r="P4909" t="s">
        <v>4719</v>
      </c>
      <c r="Q4909" s="8">
        <v>6000</v>
      </c>
      <c r="R4909">
        <v>2</v>
      </c>
      <c r="S4909" s="8">
        <f>Table3[[#This Row],[Harga]]*Table3[[#This Row],[Quantity]]</f>
        <v>12000</v>
      </c>
      <c r="T4909">
        <v>0</v>
      </c>
      <c r="U4909" s="8">
        <f>Table3[[#This Row],[Discount]]*Table3[[#This Row],[Revenue]]</f>
        <v>0</v>
      </c>
      <c r="V4909" s="8">
        <f>Table3[[#This Row],[Revenue]]-Table3[[#This Row],[Total Discount]]</f>
        <v>12000</v>
      </c>
    </row>
    <row r="4910" spans="1:22" x14ac:dyDescent="0.35">
      <c r="A4910">
        <v>4906</v>
      </c>
      <c r="B4910" t="s">
        <v>9234</v>
      </c>
      <c r="C4910" s="5">
        <v>41684</v>
      </c>
      <c r="D4910" s="6">
        <v>2014</v>
      </c>
      <c r="E4910" s="5" t="s">
        <v>344</v>
      </c>
      <c r="F4910" s="7">
        <v>14</v>
      </c>
      <c r="G4910" t="s">
        <v>67</v>
      </c>
      <c r="H4910" t="s">
        <v>131</v>
      </c>
      <c r="I4910" t="s">
        <v>2656</v>
      </c>
      <c r="J4910" t="s">
        <v>37</v>
      </c>
      <c r="K4910" t="s">
        <v>113</v>
      </c>
      <c r="L4910">
        <v>98103</v>
      </c>
      <c r="M4910" t="s">
        <v>5988</v>
      </c>
      <c r="N4910" t="s">
        <v>135</v>
      </c>
      <c r="O4910" t="s">
        <v>162</v>
      </c>
      <c r="P4910" t="s">
        <v>5989</v>
      </c>
      <c r="Q4910" s="8">
        <v>80000</v>
      </c>
      <c r="R4910">
        <v>3</v>
      </c>
      <c r="S4910" s="8">
        <f>Table3[[#This Row],[Harga]]*Table3[[#This Row],[Quantity]]</f>
        <v>240000</v>
      </c>
      <c r="T4910">
        <v>0</v>
      </c>
      <c r="U4910" s="8">
        <f>Table3[[#This Row],[Discount]]*Table3[[#This Row],[Revenue]]</f>
        <v>0</v>
      </c>
      <c r="V4910" s="8">
        <f>Table3[[#This Row],[Revenue]]-Table3[[#This Row],[Total Discount]]</f>
        <v>240000</v>
      </c>
    </row>
    <row r="4911" spans="1:22" x14ac:dyDescent="0.35">
      <c r="A4911">
        <v>4907</v>
      </c>
      <c r="B4911" t="s">
        <v>9235</v>
      </c>
      <c r="C4911" s="5">
        <v>41808</v>
      </c>
      <c r="D4911" s="6">
        <v>2014</v>
      </c>
      <c r="E4911" s="5" t="s">
        <v>34</v>
      </c>
      <c r="F4911" s="7">
        <v>18</v>
      </c>
      <c r="G4911" t="s">
        <v>35</v>
      </c>
      <c r="H4911" t="s">
        <v>25</v>
      </c>
      <c r="I4911" t="s">
        <v>2607</v>
      </c>
      <c r="J4911" t="s">
        <v>27</v>
      </c>
      <c r="K4911" t="s">
        <v>76</v>
      </c>
      <c r="L4911">
        <v>90036</v>
      </c>
      <c r="M4911" t="s">
        <v>374</v>
      </c>
      <c r="N4911" t="s">
        <v>135</v>
      </c>
      <c r="O4911" t="s">
        <v>136</v>
      </c>
      <c r="P4911" t="s">
        <v>375</v>
      </c>
      <c r="Q4911" s="8">
        <v>385000</v>
      </c>
      <c r="R4911">
        <v>5</v>
      </c>
      <c r="S4911" s="8">
        <f>Table3[[#This Row],[Harga]]*Table3[[#This Row],[Quantity]]</f>
        <v>1925000</v>
      </c>
      <c r="T4911">
        <v>0.2</v>
      </c>
      <c r="U4911" s="8">
        <f>Table3[[#This Row],[Discount]]*Table3[[#This Row],[Revenue]]</f>
        <v>385000</v>
      </c>
      <c r="V4911" s="8">
        <f>Table3[[#This Row],[Revenue]]-Table3[[#This Row],[Total Discount]]</f>
        <v>1540000</v>
      </c>
    </row>
    <row r="4912" spans="1:22" x14ac:dyDescent="0.35">
      <c r="A4912">
        <v>4908</v>
      </c>
      <c r="B4912" t="s">
        <v>9236</v>
      </c>
      <c r="C4912" s="5">
        <v>42794</v>
      </c>
      <c r="D4912" s="6">
        <v>2017</v>
      </c>
      <c r="E4912" s="5" t="s">
        <v>344</v>
      </c>
      <c r="F4912" s="7">
        <v>28</v>
      </c>
      <c r="G4912" t="s">
        <v>35</v>
      </c>
      <c r="H4912" t="s">
        <v>25</v>
      </c>
      <c r="I4912" t="s">
        <v>3039</v>
      </c>
      <c r="J4912" t="s">
        <v>27</v>
      </c>
      <c r="K4912" t="s">
        <v>193</v>
      </c>
      <c r="L4912">
        <v>6457</v>
      </c>
      <c r="M4912" t="s">
        <v>3033</v>
      </c>
      <c r="N4912" t="s">
        <v>40</v>
      </c>
      <c r="O4912" t="s">
        <v>71</v>
      </c>
      <c r="P4912" t="s">
        <v>3034</v>
      </c>
      <c r="Q4912" s="8">
        <v>3000</v>
      </c>
      <c r="R4912">
        <v>2</v>
      </c>
      <c r="S4912" s="8">
        <f>Table3[[#This Row],[Harga]]*Table3[[#This Row],[Quantity]]</f>
        <v>6000</v>
      </c>
      <c r="T4912">
        <v>0</v>
      </c>
      <c r="U4912" s="8">
        <f>Table3[[#This Row],[Discount]]*Table3[[#This Row],[Revenue]]</f>
        <v>0</v>
      </c>
      <c r="V4912" s="8">
        <f>Table3[[#This Row],[Revenue]]-Table3[[#This Row],[Total Discount]]</f>
        <v>6000</v>
      </c>
    </row>
    <row r="4913" spans="1:22" x14ac:dyDescent="0.35">
      <c r="A4913">
        <v>4909</v>
      </c>
      <c r="B4913" t="s">
        <v>9237</v>
      </c>
      <c r="C4913" s="5">
        <v>43078</v>
      </c>
      <c r="D4913" s="6">
        <v>2017</v>
      </c>
      <c r="E4913" s="5" t="s">
        <v>66</v>
      </c>
      <c r="F4913" s="7">
        <v>9</v>
      </c>
      <c r="G4913" t="s">
        <v>51</v>
      </c>
      <c r="H4913" t="s">
        <v>25</v>
      </c>
      <c r="I4913" t="s">
        <v>3140</v>
      </c>
      <c r="J4913" t="s">
        <v>27</v>
      </c>
      <c r="K4913" t="s">
        <v>236</v>
      </c>
      <c r="L4913">
        <v>49505</v>
      </c>
      <c r="M4913" t="s">
        <v>3157</v>
      </c>
      <c r="N4913" t="s">
        <v>40</v>
      </c>
      <c r="O4913" t="s">
        <v>71</v>
      </c>
      <c r="P4913" t="s">
        <v>3158</v>
      </c>
      <c r="Q4913" s="8">
        <v>18000</v>
      </c>
      <c r="R4913">
        <v>5</v>
      </c>
      <c r="S4913" s="8">
        <f>Table3[[#This Row],[Harga]]*Table3[[#This Row],[Quantity]]</f>
        <v>90000</v>
      </c>
      <c r="T4913">
        <v>0</v>
      </c>
      <c r="U4913" s="8">
        <f>Table3[[#This Row],[Discount]]*Table3[[#This Row],[Revenue]]</f>
        <v>0</v>
      </c>
      <c r="V4913" s="8">
        <f>Table3[[#This Row],[Revenue]]-Table3[[#This Row],[Total Discount]]</f>
        <v>90000</v>
      </c>
    </row>
    <row r="4914" spans="1:22" x14ac:dyDescent="0.35">
      <c r="A4914">
        <v>4910</v>
      </c>
      <c r="B4914" t="s">
        <v>9238</v>
      </c>
      <c r="C4914" s="5">
        <v>43076</v>
      </c>
      <c r="D4914" s="6">
        <v>2017</v>
      </c>
      <c r="E4914" s="5" t="s">
        <v>66</v>
      </c>
      <c r="F4914" s="7">
        <v>7</v>
      </c>
      <c r="G4914" t="s">
        <v>67</v>
      </c>
      <c r="H4914" t="s">
        <v>25</v>
      </c>
      <c r="I4914" t="s">
        <v>2188</v>
      </c>
      <c r="J4914" t="s">
        <v>75</v>
      </c>
      <c r="K4914" t="s">
        <v>236</v>
      </c>
      <c r="L4914">
        <v>94122</v>
      </c>
      <c r="M4914" t="s">
        <v>4663</v>
      </c>
      <c r="N4914" t="s">
        <v>40</v>
      </c>
      <c r="O4914" t="s">
        <v>63</v>
      </c>
      <c r="P4914" t="s">
        <v>4664</v>
      </c>
      <c r="Q4914" s="8">
        <v>41000</v>
      </c>
      <c r="R4914">
        <v>6</v>
      </c>
      <c r="S4914" s="8">
        <f>Table3[[#This Row],[Harga]]*Table3[[#This Row],[Quantity]]</f>
        <v>246000</v>
      </c>
      <c r="T4914">
        <v>0</v>
      </c>
      <c r="U4914" s="8">
        <f>Table3[[#This Row],[Discount]]*Table3[[#This Row],[Revenue]]</f>
        <v>0</v>
      </c>
      <c r="V4914" s="8">
        <f>Table3[[#This Row],[Revenue]]-Table3[[#This Row],[Total Discount]]</f>
        <v>246000</v>
      </c>
    </row>
    <row r="4915" spans="1:22" x14ac:dyDescent="0.35">
      <c r="A4915">
        <v>4911</v>
      </c>
      <c r="B4915" t="s">
        <v>9239</v>
      </c>
      <c r="C4915" s="5">
        <v>42698</v>
      </c>
      <c r="D4915" s="6">
        <v>2016</v>
      </c>
      <c r="E4915" s="5" t="s">
        <v>23</v>
      </c>
      <c r="F4915" s="7">
        <v>24</v>
      </c>
      <c r="G4915" t="s">
        <v>51</v>
      </c>
      <c r="H4915" t="s">
        <v>25</v>
      </c>
      <c r="I4915" t="s">
        <v>1656</v>
      </c>
      <c r="J4915" t="s">
        <v>75</v>
      </c>
      <c r="K4915" t="s">
        <v>53</v>
      </c>
      <c r="L4915">
        <v>33012</v>
      </c>
      <c r="M4915" t="s">
        <v>9240</v>
      </c>
      <c r="N4915" t="s">
        <v>30</v>
      </c>
      <c r="O4915" t="s">
        <v>31</v>
      </c>
      <c r="P4915" t="s">
        <v>9241</v>
      </c>
      <c r="Q4915" s="8">
        <v>340000</v>
      </c>
      <c r="R4915">
        <v>5</v>
      </c>
      <c r="S4915" s="8">
        <f>Table3[[#This Row],[Harga]]*Table3[[#This Row],[Quantity]]</f>
        <v>1700000</v>
      </c>
      <c r="T4915">
        <v>0.2</v>
      </c>
      <c r="U4915" s="8">
        <f>Table3[[#This Row],[Discount]]*Table3[[#This Row],[Revenue]]</f>
        <v>340000</v>
      </c>
      <c r="V4915" s="8">
        <f>Table3[[#This Row],[Revenue]]-Table3[[#This Row],[Total Discount]]</f>
        <v>1360000</v>
      </c>
    </row>
    <row r="4916" spans="1:22" x14ac:dyDescent="0.35">
      <c r="A4916">
        <v>4912</v>
      </c>
      <c r="B4916" t="s">
        <v>9242</v>
      </c>
      <c r="C4916" s="5">
        <v>42554</v>
      </c>
      <c r="D4916" s="6">
        <v>2016</v>
      </c>
      <c r="E4916" s="5" t="s">
        <v>104</v>
      </c>
      <c r="F4916" s="7">
        <v>3</v>
      </c>
      <c r="G4916" t="s">
        <v>67</v>
      </c>
      <c r="H4916" t="s">
        <v>25</v>
      </c>
      <c r="I4916" t="s">
        <v>2796</v>
      </c>
      <c r="J4916" t="s">
        <v>37</v>
      </c>
      <c r="K4916" t="s">
        <v>193</v>
      </c>
      <c r="L4916">
        <v>19143</v>
      </c>
      <c r="M4916" t="s">
        <v>6399</v>
      </c>
      <c r="N4916" t="s">
        <v>40</v>
      </c>
      <c r="O4916" t="s">
        <v>63</v>
      </c>
      <c r="P4916" t="s">
        <v>6400</v>
      </c>
      <c r="Q4916" s="8">
        <v>62000</v>
      </c>
      <c r="R4916">
        <v>5</v>
      </c>
      <c r="S4916" s="8">
        <f>Table3[[#This Row],[Harga]]*Table3[[#This Row],[Quantity]]</f>
        <v>310000</v>
      </c>
      <c r="T4916">
        <v>0.2</v>
      </c>
      <c r="U4916" s="8">
        <f>Table3[[#This Row],[Discount]]*Table3[[#This Row],[Revenue]]</f>
        <v>62000</v>
      </c>
      <c r="V4916" s="8">
        <f>Table3[[#This Row],[Revenue]]-Table3[[#This Row],[Total Discount]]</f>
        <v>248000</v>
      </c>
    </row>
    <row r="4917" spans="1:22" x14ac:dyDescent="0.35">
      <c r="A4917">
        <v>4913</v>
      </c>
      <c r="B4917" t="s">
        <v>9243</v>
      </c>
      <c r="C4917" s="5">
        <v>42547</v>
      </c>
      <c r="D4917" s="6">
        <v>2016</v>
      </c>
      <c r="E4917" s="5" t="s">
        <v>34</v>
      </c>
      <c r="F4917" s="7">
        <v>26</v>
      </c>
      <c r="G4917" t="s">
        <v>116</v>
      </c>
      <c r="H4917" t="s">
        <v>25</v>
      </c>
      <c r="I4917" t="s">
        <v>2125</v>
      </c>
      <c r="J4917" t="s">
        <v>27</v>
      </c>
      <c r="K4917" t="s">
        <v>227</v>
      </c>
      <c r="L4917">
        <v>30318</v>
      </c>
      <c r="M4917" t="s">
        <v>8091</v>
      </c>
      <c r="N4917" t="s">
        <v>135</v>
      </c>
      <c r="O4917" t="s">
        <v>136</v>
      </c>
      <c r="P4917" t="s">
        <v>8092</v>
      </c>
      <c r="Q4917" s="8">
        <v>272000</v>
      </c>
      <c r="R4917">
        <v>1</v>
      </c>
      <c r="S4917" s="8">
        <f>Table3[[#This Row],[Harga]]*Table3[[#This Row],[Quantity]]</f>
        <v>272000</v>
      </c>
      <c r="T4917">
        <v>0</v>
      </c>
      <c r="U4917" s="8">
        <f>Table3[[#This Row],[Discount]]*Table3[[#This Row],[Revenue]]</f>
        <v>0</v>
      </c>
      <c r="V4917" s="8">
        <f>Table3[[#This Row],[Revenue]]-Table3[[#This Row],[Total Discount]]</f>
        <v>272000</v>
      </c>
    </row>
    <row r="4918" spans="1:22" x14ac:dyDescent="0.35">
      <c r="A4918">
        <v>4914</v>
      </c>
      <c r="B4918" t="s">
        <v>9244</v>
      </c>
      <c r="C4918" s="5">
        <v>41846</v>
      </c>
      <c r="D4918" s="6">
        <v>2014</v>
      </c>
      <c r="E4918" s="5" t="s">
        <v>104</v>
      </c>
      <c r="F4918" s="7">
        <v>26</v>
      </c>
      <c r="G4918" t="s">
        <v>51</v>
      </c>
      <c r="H4918" t="s">
        <v>25</v>
      </c>
      <c r="I4918" t="s">
        <v>797</v>
      </c>
      <c r="J4918" t="s">
        <v>27</v>
      </c>
      <c r="K4918" t="s">
        <v>253</v>
      </c>
      <c r="L4918">
        <v>78207</v>
      </c>
      <c r="M4918" t="s">
        <v>4230</v>
      </c>
      <c r="N4918" t="s">
        <v>40</v>
      </c>
      <c r="O4918" t="s">
        <v>71</v>
      </c>
      <c r="P4918" t="s">
        <v>4231</v>
      </c>
      <c r="Q4918" s="8">
        <v>1634000</v>
      </c>
      <c r="R4918">
        <v>8</v>
      </c>
      <c r="S4918" s="8">
        <f>Table3[[#This Row],[Harga]]*Table3[[#This Row],[Quantity]]</f>
        <v>13072000</v>
      </c>
      <c r="T4918">
        <v>0.8</v>
      </c>
      <c r="U4918" s="8">
        <f>Table3[[#This Row],[Discount]]*Table3[[#This Row],[Revenue]]</f>
        <v>10457600</v>
      </c>
      <c r="V4918" s="8">
        <f>Table3[[#This Row],[Revenue]]-Table3[[#This Row],[Total Discount]]</f>
        <v>2614400</v>
      </c>
    </row>
    <row r="4919" spans="1:22" x14ac:dyDescent="0.35">
      <c r="A4919">
        <v>4915</v>
      </c>
      <c r="B4919" t="s">
        <v>9245</v>
      </c>
      <c r="C4919" s="5">
        <v>42627</v>
      </c>
      <c r="D4919" s="6">
        <v>2016</v>
      </c>
      <c r="E4919" s="5" t="s">
        <v>111</v>
      </c>
      <c r="F4919" s="7">
        <v>14</v>
      </c>
      <c r="G4919" t="s">
        <v>24</v>
      </c>
      <c r="H4919" t="s">
        <v>139</v>
      </c>
      <c r="I4919" t="s">
        <v>307</v>
      </c>
      <c r="J4919" t="s">
        <v>27</v>
      </c>
      <c r="K4919" t="s">
        <v>188</v>
      </c>
      <c r="L4919">
        <v>11561</v>
      </c>
      <c r="M4919" t="s">
        <v>3447</v>
      </c>
      <c r="N4919" t="s">
        <v>135</v>
      </c>
      <c r="O4919" t="s">
        <v>136</v>
      </c>
      <c r="P4919" t="s">
        <v>3448</v>
      </c>
      <c r="Q4919" s="8">
        <v>438000</v>
      </c>
      <c r="R4919">
        <v>3</v>
      </c>
      <c r="S4919" s="8">
        <f>Table3[[#This Row],[Harga]]*Table3[[#This Row],[Quantity]]</f>
        <v>1314000</v>
      </c>
      <c r="T4919">
        <v>0</v>
      </c>
      <c r="U4919" s="8">
        <f>Table3[[#This Row],[Discount]]*Table3[[#This Row],[Revenue]]</f>
        <v>0</v>
      </c>
      <c r="V4919" s="8">
        <f>Table3[[#This Row],[Revenue]]-Table3[[#This Row],[Total Discount]]</f>
        <v>1314000</v>
      </c>
    </row>
    <row r="4920" spans="1:22" x14ac:dyDescent="0.35">
      <c r="A4920">
        <v>4916</v>
      </c>
      <c r="B4920" t="s">
        <v>9246</v>
      </c>
      <c r="C4920" s="5">
        <v>42155</v>
      </c>
      <c r="D4920" s="6">
        <v>2015</v>
      </c>
      <c r="E4920" s="5" t="s">
        <v>87</v>
      </c>
      <c r="F4920" s="7">
        <v>31</v>
      </c>
      <c r="G4920" t="s">
        <v>67</v>
      </c>
      <c r="H4920" t="s">
        <v>131</v>
      </c>
      <c r="I4920" t="s">
        <v>3530</v>
      </c>
      <c r="J4920" t="s">
        <v>37</v>
      </c>
      <c r="K4920" t="s">
        <v>141</v>
      </c>
      <c r="L4920">
        <v>7501</v>
      </c>
      <c r="M4920" t="s">
        <v>9247</v>
      </c>
      <c r="N4920" t="s">
        <v>40</v>
      </c>
      <c r="O4920" t="s">
        <v>63</v>
      </c>
      <c r="P4920" t="s">
        <v>9248</v>
      </c>
      <c r="Q4920" s="8">
        <v>275000</v>
      </c>
      <c r="R4920">
        <v>5</v>
      </c>
      <c r="S4920" s="8">
        <f>Table3[[#This Row],[Harga]]*Table3[[#This Row],[Quantity]]</f>
        <v>1375000</v>
      </c>
      <c r="T4920">
        <v>0</v>
      </c>
      <c r="U4920" s="8">
        <f>Table3[[#This Row],[Discount]]*Table3[[#This Row],[Revenue]]</f>
        <v>0</v>
      </c>
      <c r="V4920" s="8">
        <f>Table3[[#This Row],[Revenue]]-Table3[[#This Row],[Total Discount]]</f>
        <v>1375000</v>
      </c>
    </row>
    <row r="4921" spans="1:22" x14ac:dyDescent="0.35">
      <c r="A4921">
        <v>4917</v>
      </c>
      <c r="B4921" t="s">
        <v>9249</v>
      </c>
      <c r="C4921" s="5">
        <v>42133</v>
      </c>
      <c r="D4921" s="6">
        <v>2015</v>
      </c>
      <c r="E4921" s="5" t="s">
        <v>87</v>
      </c>
      <c r="F4921" s="7">
        <v>9</v>
      </c>
      <c r="G4921" t="s">
        <v>24</v>
      </c>
      <c r="H4921" t="s">
        <v>25</v>
      </c>
      <c r="I4921" t="s">
        <v>1189</v>
      </c>
      <c r="J4921" t="s">
        <v>27</v>
      </c>
      <c r="K4921" t="s">
        <v>354</v>
      </c>
      <c r="L4921">
        <v>40214</v>
      </c>
      <c r="M4921" t="s">
        <v>5304</v>
      </c>
      <c r="N4921" t="s">
        <v>40</v>
      </c>
      <c r="O4921" t="s">
        <v>71</v>
      </c>
      <c r="P4921" t="s">
        <v>5305</v>
      </c>
      <c r="Q4921" s="8">
        <v>10000</v>
      </c>
      <c r="R4921">
        <v>3</v>
      </c>
      <c r="S4921" s="8">
        <f>Table3[[#This Row],[Harga]]*Table3[[#This Row],[Quantity]]</f>
        <v>30000</v>
      </c>
      <c r="T4921">
        <v>0</v>
      </c>
      <c r="U4921" s="8">
        <f>Table3[[#This Row],[Discount]]*Table3[[#This Row],[Revenue]]</f>
        <v>0</v>
      </c>
      <c r="V4921" s="8">
        <f>Table3[[#This Row],[Revenue]]-Table3[[#This Row],[Total Discount]]</f>
        <v>30000</v>
      </c>
    </row>
    <row r="4922" spans="1:22" x14ac:dyDescent="0.35">
      <c r="A4922">
        <v>4918</v>
      </c>
      <c r="B4922" t="s">
        <v>9250</v>
      </c>
      <c r="C4922" s="5">
        <v>41948</v>
      </c>
      <c r="D4922" s="6">
        <v>2014</v>
      </c>
      <c r="E4922" s="5" t="s">
        <v>23</v>
      </c>
      <c r="F4922" s="7">
        <v>5</v>
      </c>
      <c r="G4922" t="s">
        <v>67</v>
      </c>
      <c r="H4922" t="s">
        <v>139</v>
      </c>
      <c r="I4922" t="s">
        <v>6482</v>
      </c>
      <c r="J4922" t="s">
        <v>27</v>
      </c>
      <c r="K4922" t="s">
        <v>274</v>
      </c>
      <c r="L4922">
        <v>23666</v>
      </c>
      <c r="M4922" t="s">
        <v>7887</v>
      </c>
      <c r="N4922" t="s">
        <v>30</v>
      </c>
      <c r="O4922" t="s">
        <v>108</v>
      </c>
      <c r="P4922" t="s">
        <v>7888</v>
      </c>
      <c r="Q4922" s="8">
        <v>168000</v>
      </c>
      <c r="R4922">
        <v>5</v>
      </c>
      <c r="S4922" s="8">
        <f>Table3[[#This Row],[Harga]]*Table3[[#This Row],[Quantity]]</f>
        <v>840000</v>
      </c>
      <c r="T4922">
        <v>0</v>
      </c>
      <c r="U4922" s="8">
        <f>Table3[[#This Row],[Discount]]*Table3[[#This Row],[Revenue]]</f>
        <v>0</v>
      </c>
      <c r="V4922" s="8">
        <f>Table3[[#This Row],[Revenue]]-Table3[[#This Row],[Total Discount]]</f>
        <v>840000</v>
      </c>
    </row>
    <row r="4923" spans="1:22" x14ac:dyDescent="0.35">
      <c r="A4923">
        <v>4919</v>
      </c>
      <c r="B4923" t="s">
        <v>9251</v>
      </c>
      <c r="C4923" s="5">
        <v>42821</v>
      </c>
      <c r="D4923" s="6">
        <v>2017</v>
      </c>
      <c r="E4923" s="5" t="s">
        <v>159</v>
      </c>
      <c r="F4923" s="7">
        <v>27</v>
      </c>
      <c r="G4923" t="s">
        <v>67</v>
      </c>
      <c r="H4923" t="s">
        <v>25</v>
      </c>
      <c r="I4923" t="s">
        <v>816</v>
      </c>
      <c r="J4923" t="s">
        <v>27</v>
      </c>
      <c r="K4923" t="s">
        <v>166</v>
      </c>
      <c r="L4923">
        <v>77070</v>
      </c>
      <c r="M4923" t="s">
        <v>4464</v>
      </c>
      <c r="N4923" t="s">
        <v>30</v>
      </c>
      <c r="O4923" t="s">
        <v>31</v>
      </c>
      <c r="P4923" t="s">
        <v>4465</v>
      </c>
      <c r="Q4923" s="8">
        <v>181000</v>
      </c>
      <c r="R4923">
        <v>5</v>
      </c>
      <c r="S4923" s="8">
        <f>Table3[[#This Row],[Harga]]*Table3[[#This Row],[Quantity]]</f>
        <v>905000</v>
      </c>
      <c r="T4923">
        <v>0.32</v>
      </c>
      <c r="U4923" s="8">
        <f>Table3[[#This Row],[Discount]]*Table3[[#This Row],[Revenue]]</f>
        <v>289600</v>
      </c>
      <c r="V4923" s="8">
        <f>Table3[[#This Row],[Revenue]]-Table3[[#This Row],[Total Discount]]</f>
        <v>615400</v>
      </c>
    </row>
    <row r="4924" spans="1:22" x14ac:dyDescent="0.35">
      <c r="A4924">
        <v>4920</v>
      </c>
      <c r="B4924" t="s">
        <v>9252</v>
      </c>
      <c r="C4924" s="5">
        <v>41780</v>
      </c>
      <c r="D4924" s="6">
        <v>2014</v>
      </c>
      <c r="E4924" s="5" t="s">
        <v>87</v>
      </c>
      <c r="F4924" s="7">
        <v>21</v>
      </c>
      <c r="G4924" t="s">
        <v>51</v>
      </c>
      <c r="H4924" t="s">
        <v>139</v>
      </c>
      <c r="I4924" t="s">
        <v>1709</v>
      </c>
      <c r="J4924" t="s">
        <v>27</v>
      </c>
      <c r="K4924" t="s">
        <v>420</v>
      </c>
      <c r="L4924">
        <v>77070</v>
      </c>
      <c r="M4924" t="s">
        <v>2576</v>
      </c>
      <c r="N4924" t="s">
        <v>40</v>
      </c>
      <c r="O4924" t="s">
        <v>143</v>
      </c>
      <c r="P4924" t="s">
        <v>405</v>
      </c>
      <c r="Q4924" s="8">
        <v>10000</v>
      </c>
      <c r="R4924">
        <v>6</v>
      </c>
      <c r="S4924" s="8">
        <f>Table3[[#This Row],[Harga]]*Table3[[#This Row],[Quantity]]</f>
        <v>60000</v>
      </c>
      <c r="T4924">
        <v>0.2</v>
      </c>
      <c r="U4924" s="8">
        <f>Table3[[#This Row],[Discount]]*Table3[[#This Row],[Revenue]]</f>
        <v>12000</v>
      </c>
      <c r="V4924" s="8">
        <f>Table3[[#This Row],[Revenue]]-Table3[[#This Row],[Total Discount]]</f>
        <v>48000</v>
      </c>
    </row>
    <row r="4925" spans="1:22" x14ac:dyDescent="0.35">
      <c r="A4925">
        <v>4921</v>
      </c>
      <c r="B4925" t="s">
        <v>9253</v>
      </c>
      <c r="C4925" s="5">
        <v>42511</v>
      </c>
      <c r="D4925" s="6">
        <v>2016</v>
      </c>
      <c r="E4925" s="5" t="s">
        <v>87</v>
      </c>
      <c r="F4925" s="7">
        <v>21</v>
      </c>
      <c r="G4925" t="s">
        <v>67</v>
      </c>
      <c r="H4925" t="s">
        <v>131</v>
      </c>
      <c r="I4925" t="s">
        <v>358</v>
      </c>
      <c r="J4925" t="s">
        <v>37</v>
      </c>
      <c r="K4925" t="s">
        <v>82</v>
      </c>
      <c r="L4925">
        <v>60610</v>
      </c>
      <c r="M4925" t="s">
        <v>5864</v>
      </c>
      <c r="N4925" t="s">
        <v>40</v>
      </c>
      <c r="O4925" t="s">
        <v>71</v>
      </c>
      <c r="P4925" t="s">
        <v>5865</v>
      </c>
      <c r="Q4925" s="8">
        <v>4000</v>
      </c>
      <c r="R4925">
        <v>3</v>
      </c>
      <c r="S4925" s="8">
        <f>Table3[[#This Row],[Harga]]*Table3[[#This Row],[Quantity]]</f>
        <v>12000</v>
      </c>
      <c r="T4925">
        <v>0.8</v>
      </c>
      <c r="U4925" s="8">
        <f>Table3[[#This Row],[Discount]]*Table3[[#This Row],[Revenue]]</f>
        <v>9600</v>
      </c>
      <c r="V4925" s="8">
        <f>Table3[[#This Row],[Revenue]]-Table3[[#This Row],[Total Discount]]</f>
        <v>2400</v>
      </c>
    </row>
    <row r="4926" spans="1:22" x14ac:dyDescent="0.35">
      <c r="A4926">
        <v>4922</v>
      </c>
      <c r="B4926" t="s">
        <v>9254</v>
      </c>
      <c r="C4926" s="5">
        <v>42016</v>
      </c>
      <c r="D4926" s="6">
        <v>2015</v>
      </c>
      <c r="E4926" s="5" t="s">
        <v>115</v>
      </c>
      <c r="F4926" s="7">
        <v>12</v>
      </c>
      <c r="G4926" t="s">
        <v>35</v>
      </c>
      <c r="H4926" t="s">
        <v>139</v>
      </c>
      <c r="I4926" t="s">
        <v>4647</v>
      </c>
      <c r="J4926" t="s">
        <v>37</v>
      </c>
      <c r="K4926" t="s">
        <v>188</v>
      </c>
      <c r="L4926">
        <v>43615</v>
      </c>
      <c r="M4926" t="s">
        <v>4432</v>
      </c>
      <c r="N4926" t="s">
        <v>40</v>
      </c>
      <c r="O4926" t="s">
        <v>96</v>
      </c>
      <c r="P4926" t="s">
        <v>4433</v>
      </c>
      <c r="Q4926" s="8">
        <v>33000</v>
      </c>
      <c r="R4926">
        <v>2</v>
      </c>
      <c r="S4926" s="8">
        <f>Table3[[#This Row],[Harga]]*Table3[[#This Row],[Quantity]]</f>
        <v>66000</v>
      </c>
      <c r="T4926">
        <v>0.2</v>
      </c>
      <c r="U4926" s="8">
        <f>Table3[[#This Row],[Discount]]*Table3[[#This Row],[Revenue]]</f>
        <v>13200</v>
      </c>
      <c r="V4926" s="8">
        <f>Table3[[#This Row],[Revenue]]-Table3[[#This Row],[Total Discount]]</f>
        <v>52800</v>
      </c>
    </row>
    <row r="4927" spans="1:22" x14ac:dyDescent="0.35">
      <c r="A4927">
        <v>4923</v>
      </c>
      <c r="B4927" t="s">
        <v>9255</v>
      </c>
      <c r="C4927" s="5">
        <v>43007</v>
      </c>
      <c r="D4927" s="6">
        <v>2017</v>
      </c>
      <c r="E4927" s="5" t="s">
        <v>111</v>
      </c>
      <c r="F4927" s="7">
        <v>29</v>
      </c>
      <c r="G4927" t="s">
        <v>24</v>
      </c>
      <c r="H4927" t="s">
        <v>25</v>
      </c>
      <c r="I4927" t="s">
        <v>1438</v>
      </c>
      <c r="J4927" t="s">
        <v>27</v>
      </c>
      <c r="K4927" t="s">
        <v>82</v>
      </c>
      <c r="L4927">
        <v>95240</v>
      </c>
      <c r="M4927" t="s">
        <v>5991</v>
      </c>
      <c r="N4927" t="s">
        <v>40</v>
      </c>
      <c r="O4927" t="s">
        <v>790</v>
      </c>
      <c r="P4927" t="s">
        <v>5992</v>
      </c>
      <c r="Q4927" s="8">
        <v>70000</v>
      </c>
      <c r="R4927">
        <v>7</v>
      </c>
      <c r="S4927" s="8">
        <f>Table3[[#This Row],[Harga]]*Table3[[#This Row],[Quantity]]</f>
        <v>490000</v>
      </c>
      <c r="T4927">
        <v>0</v>
      </c>
      <c r="U4927" s="8">
        <f>Table3[[#This Row],[Discount]]*Table3[[#This Row],[Revenue]]</f>
        <v>0</v>
      </c>
      <c r="V4927" s="8">
        <f>Table3[[#This Row],[Revenue]]-Table3[[#This Row],[Total Discount]]</f>
        <v>490000</v>
      </c>
    </row>
    <row r="4928" spans="1:22" x14ac:dyDescent="0.35">
      <c r="A4928">
        <v>4924</v>
      </c>
      <c r="B4928" t="s">
        <v>9256</v>
      </c>
      <c r="C4928" s="5">
        <v>42203</v>
      </c>
      <c r="D4928" s="6">
        <v>2015</v>
      </c>
      <c r="E4928" s="5" t="s">
        <v>104</v>
      </c>
      <c r="F4928" s="7">
        <v>18</v>
      </c>
      <c r="G4928" t="s">
        <v>51</v>
      </c>
      <c r="H4928" t="s">
        <v>25</v>
      </c>
      <c r="I4928" t="s">
        <v>1479</v>
      </c>
      <c r="J4928" t="s">
        <v>27</v>
      </c>
      <c r="K4928" t="s">
        <v>151</v>
      </c>
      <c r="L4928">
        <v>10024</v>
      </c>
      <c r="M4928" t="s">
        <v>219</v>
      </c>
      <c r="N4928" t="s">
        <v>40</v>
      </c>
      <c r="O4928" t="s">
        <v>71</v>
      </c>
      <c r="P4928" t="s">
        <v>220</v>
      </c>
      <c r="Q4928" s="8">
        <v>2000</v>
      </c>
      <c r="R4928">
        <v>2</v>
      </c>
      <c r="S4928" s="8">
        <f>Table3[[#This Row],[Harga]]*Table3[[#This Row],[Quantity]]</f>
        <v>4000</v>
      </c>
      <c r="T4928">
        <v>0.2</v>
      </c>
      <c r="U4928" s="8">
        <f>Table3[[#This Row],[Discount]]*Table3[[#This Row],[Revenue]]</f>
        <v>800</v>
      </c>
      <c r="V4928" s="8">
        <f>Table3[[#This Row],[Revenue]]-Table3[[#This Row],[Total Discount]]</f>
        <v>3200</v>
      </c>
    </row>
    <row r="4929" spans="1:22" x14ac:dyDescent="0.35">
      <c r="A4929">
        <v>4925</v>
      </c>
      <c r="B4929" t="s">
        <v>9257</v>
      </c>
      <c r="C4929" s="5">
        <v>42664</v>
      </c>
      <c r="D4929" s="6">
        <v>2016</v>
      </c>
      <c r="E4929" s="5" t="s">
        <v>44</v>
      </c>
      <c r="F4929" s="7">
        <v>21</v>
      </c>
      <c r="G4929" t="s">
        <v>116</v>
      </c>
      <c r="H4929" t="s">
        <v>25</v>
      </c>
      <c r="I4929" t="s">
        <v>2006</v>
      </c>
      <c r="J4929" t="s">
        <v>75</v>
      </c>
      <c r="K4929" t="s">
        <v>545</v>
      </c>
      <c r="L4929">
        <v>33311</v>
      </c>
      <c r="M4929" t="s">
        <v>4857</v>
      </c>
      <c r="N4929" t="s">
        <v>30</v>
      </c>
      <c r="O4929" t="s">
        <v>55</v>
      </c>
      <c r="P4929" t="s">
        <v>4858</v>
      </c>
      <c r="Q4929" s="8">
        <v>143000</v>
      </c>
      <c r="R4929">
        <v>2</v>
      </c>
      <c r="S4929" s="8">
        <f>Table3[[#This Row],[Harga]]*Table3[[#This Row],[Quantity]]</f>
        <v>286000</v>
      </c>
      <c r="T4929">
        <v>0.2</v>
      </c>
      <c r="U4929" s="8">
        <f>Table3[[#This Row],[Discount]]*Table3[[#This Row],[Revenue]]</f>
        <v>57200</v>
      </c>
      <c r="V4929" s="8">
        <f>Table3[[#This Row],[Revenue]]-Table3[[#This Row],[Total Discount]]</f>
        <v>228800</v>
      </c>
    </row>
    <row r="4930" spans="1:22" x14ac:dyDescent="0.35">
      <c r="A4930">
        <v>4926</v>
      </c>
      <c r="B4930" t="s">
        <v>9258</v>
      </c>
      <c r="C4930" s="5">
        <v>42943</v>
      </c>
      <c r="D4930" s="6">
        <v>2017</v>
      </c>
      <c r="E4930" s="5" t="s">
        <v>104</v>
      </c>
      <c r="F4930" s="7">
        <v>27</v>
      </c>
      <c r="G4930" t="s">
        <v>24</v>
      </c>
      <c r="H4930" t="s">
        <v>25</v>
      </c>
      <c r="I4930" t="s">
        <v>2831</v>
      </c>
      <c r="J4930" t="s">
        <v>27</v>
      </c>
      <c r="K4930" t="s">
        <v>329</v>
      </c>
      <c r="L4930">
        <v>27604</v>
      </c>
      <c r="M4930" t="s">
        <v>194</v>
      </c>
      <c r="N4930" t="s">
        <v>30</v>
      </c>
      <c r="O4930" t="s">
        <v>108</v>
      </c>
      <c r="P4930" t="s">
        <v>195</v>
      </c>
      <c r="Q4930" s="8">
        <v>214000</v>
      </c>
      <c r="R4930">
        <v>4</v>
      </c>
      <c r="S4930" s="8">
        <f>Table3[[#This Row],[Harga]]*Table3[[#This Row],[Quantity]]</f>
        <v>856000</v>
      </c>
      <c r="T4930">
        <v>0.2</v>
      </c>
      <c r="U4930" s="8">
        <f>Table3[[#This Row],[Discount]]*Table3[[#This Row],[Revenue]]</f>
        <v>171200</v>
      </c>
      <c r="V4930" s="8">
        <f>Table3[[#This Row],[Revenue]]-Table3[[#This Row],[Total Discount]]</f>
        <v>684800</v>
      </c>
    </row>
    <row r="4931" spans="1:22" x14ac:dyDescent="0.35">
      <c r="A4931">
        <v>4927</v>
      </c>
      <c r="B4931" t="s">
        <v>9259</v>
      </c>
      <c r="C4931" s="5">
        <v>42937</v>
      </c>
      <c r="D4931" s="6">
        <v>2017</v>
      </c>
      <c r="E4931" s="5" t="s">
        <v>104</v>
      </c>
      <c r="F4931" s="7">
        <v>21</v>
      </c>
      <c r="G4931" t="s">
        <v>67</v>
      </c>
      <c r="H4931" t="s">
        <v>25</v>
      </c>
      <c r="I4931" t="s">
        <v>4450</v>
      </c>
      <c r="J4931" t="s">
        <v>27</v>
      </c>
      <c r="K4931" t="s">
        <v>369</v>
      </c>
      <c r="L4931">
        <v>60623</v>
      </c>
      <c r="M4931" t="s">
        <v>3922</v>
      </c>
      <c r="N4931" t="s">
        <v>40</v>
      </c>
      <c r="O4931" t="s">
        <v>71</v>
      </c>
      <c r="P4931" t="s">
        <v>3923</v>
      </c>
      <c r="Q4931" s="8">
        <v>12000</v>
      </c>
      <c r="R4931">
        <v>2</v>
      </c>
      <c r="S4931" s="8">
        <f>Table3[[#This Row],[Harga]]*Table3[[#This Row],[Quantity]]</f>
        <v>24000</v>
      </c>
      <c r="T4931">
        <v>0.8</v>
      </c>
      <c r="U4931" s="8">
        <f>Table3[[#This Row],[Discount]]*Table3[[#This Row],[Revenue]]</f>
        <v>19200</v>
      </c>
      <c r="V4931" s="8">
        <f>Table3[[#This Row],[Revenue]]-Table3[[#This Row],[Total Discount]]</f>
        <v>4800</v>
      </c>
    </row>
    <row r="4932" spans="1:22" x14ac:dyDescent="0.35">
      <c r="A4932">
        <v>4928</v>
      </c>
      <c r="B4932" t="s">
        <v>9260</v>
      </c>
      <c r="C4932" s="5">
        <v>41950</v>
      </c>
      <c r="D4932" s="6">
        <v>2014</v>
      </c>
      <c r="E4932" s="5" t="s">
        <v>23</v>
      </c>
      <c r="F4932" s="7">
        <v>7</v>
      </c>
      <c r="G4932" t="s">
        <v>51</v>
      </c>
      <c r="H4932" t="s">
        <v>139</v>
      </c>
      <c r="I4932" t="s">
        <v>877</v>
      </c>
      <c r="J4932" t="s">
        <v>27</v>
      </c>
      <c r="K4932" t="s">
        <v>141</v>
      </c>
      <c r="L4932">
        <v>97206</v>
      </c>
      <c r="M4932" t="s">
        <v>1488</v>
      </c>
      <c r="N4932" t="s">
        <v>40</v>
      </c>
      <c r="O4932" t="s">
        <v>63</v>
      </c>
      <c r="P4932" t="s">
        <v>1489</v>
      </c>
      <c r="Q4932" s="8">
        <v>42000</v>
      </c>
      <c r="R4932">
        <v>5</v>
      </c>
      <c r="S4932" s="8">
        <f>Table3[[#This Row],[Harga]]*Table3[[#This Row],[Quantity]]</f>
        <v>210000</v>
      </c>
      <c r="T4932">
        <v>0.2</v>
      </c>
      <c r="U4932" s="8">
        <f>Table3[[#This Row],[Discount]]*Table3[[#This Row],[Revenue]]</f>
        <v>42000</v>
      </c>
      <c r="V4932" s="8">
        <f>Table3[[#This Row],[Revenue]]-Table3[[#This Row],[Total Discount]]</f>
        <v>168000</v>
      </c>
    </row>
    <row r="4933" spans="1:22" x14ac:dyDescent="0.35">
      <c r="A4933">
        <v>4929</v>
      </c>
      <c r="B4933" t="s">
        <v>9261</v>
      </c>
      <c r="C4933" s="5">
        <v>42701</v>
      </c>
      <c r="D4933" s="6">
        <v>2016</v>
      </c>
      <c r="E4933" s="5" t="s">
        <v>23</v>
      </c>
      <c r="F4933" s="7">
        <v>27</v>
      </c>
      <c r="G4933" t="s">
        <v>24</v>
      </c>
      <c r="H4933" t="s">
        <v>25</v>
      </c>
      <c r="I4933" t="s">
        <v>463</v>
      </c>
      <c r="J4933" t="s">
        <v>27</v>
      </c>
      <c r="K4933" t="s">
        <v>141</v>
      </c>
      <c r="L4933">
        <v>7017</v>
      </c>
      <c r="M4933" t="s">
        <v>9262</v>
      </c>
      <c r="N4933" t="s">
        <v>40</v>
      </c>
      <c r="O4933" t="s">
        <v>63</v>
      </c>
      <c r="P4933" t="s">
        <v>9263</v>
      </c>
      <c r="Q4933" s="8">
        <v>26000</v>
      </c>
      <c r="R4933">
        <v>4</v>
      </c>
      <c r="S4933" s="8">
        <f>Table3[[#This Row],[Harga]]*Table3[[#This Row],[Quantity]]</f>
        <v>104000</v>
      </c>
      <c r="T4933">
        <v>0</v>
      </c>
      <c r="U4933" s="8">
        <f>Table3[[#This Row],[Discount]]*Table3[[#This Row],[Revenue]]</f>
        <v>0</v>
      </c>
      <c r="V4933" s="8">
        <f>Table3[[#This Row],[Revenue]]-Table3[[#This Row],[Total Discount]]</f>
        <v>104000</v>
      </c>
    </row>
    <row r="4934" spans="1:22" x14ac:dyDescent="0.35">
      <c r="A4934">
        <v>4930</v>
      </c>
      <c r="B4934" t="s">
        <v>9264</v>
      </c>
      <c r="C4934" s="5">
        <v>42163</v>
      </c>
      <c r="D4934" s="6">
        <v>2015</v>
      </c>
      <c r="E4934" s="5" t="s">
        <v>34</v>
      </c>
      <c r="F4934" s="7">
        <v>8</v>
      </c>
      <c r="G4934" t="s">
        <v>67</v>
      </c>
      <c r="H4934" t="s">
        <v>25</v>
      </c>
      <c r="I4934" t="s">
        <v>600</v>
      </c>
      <c r="J4934" t="s">
        <v>37</v>
      </c>
      <c r="K4934" t="s">
        <v>166</v>
      </c>
      <c r="L4934">
        <v>33710</v>
      </c>
      <c r="M4934" t="s">
        <v>4156</v>
      </c>
      <c r="N4934" t="s">
        <v>40</v>
      </c>
      <c r="O4934" t="s">
        <v>63</v>
      </c>
      <c r="P4934" t="s">
        <v>4157</v>
      </c>
      <c r="Q4934" s="8">
        <v>75000</v>
      </c>
      <c r="R4934">
        <v>7</v>
      </c>
      <c r="S4934" s="8">
        <f>Table3[[#This Row],[Harga]]*Table3[[#This Row],[Quantity]]</f>
        <v>525000</v>
      </c>
      <c r="T4934">
        <v>0.2</v>
      </c>
      <c r="U4934" s="8">
        <f>Table3[[#This Row],[Discount]]*Table3[[#This Row],[Revenue]]</f>
        <v>105000</v>
      </c>
      <c r="V4934" s="8">
        <f>Table3[[#This Row],[Revenue]]-Table3[[#This Row],[Total Discount]]</f>
        <v>420000</v>
      </c>
    </row>
    <row r="4935" spans="1:22" x14ac:dyDescent="0.35">
      <c r="A4935">
        <v>4931</v>
      </c>
      <c r="B4935" t="s">
        <v>9265</v>
      </c>
      <c r="C4935" s="5">
        <v>41866</v>
      </c>
      <c r="D4935" s="6">
        <v>2014</v>
      </c>
      <c r="E4935" s="5" t="s">
        <v>93</v>
      </c>
      <c r="F4935" s="7">
        <v>15</v>
      </c>
      <c r="G4935" t="s">
        <v>35</v>
      </c>
      <c r="H4935" t="s">
        <v>59</v>
      </c>
      <c r="I4935" t="s">
        <v>999</v>
      </c>
      <c r="J4935" t="s">
        <v>27</v>
      </c>
      <c r="K4935" t="s">
        <v>151</v>
      </c>
      <c r="L4935">
        <v>94122</v>
      </c>
      <c r="M4935" t="s">
        <v>7399</v>
      </c>
      <c r="N4935" t="s">
        <v>40</v>
      </c>
      <c r="O4935" t="s">
        <v>78</v>
      </c>
      <c r="P4935" t="s">
        <v>7400</v>
      </c>
      <c r="Q4935" s="8">
        <v>357000</v>
      </c>
      <c r="R4935">
        <v>3</v>
      </c>
      <c r="S4935" s="8">
        <f>Table3[[#This Row],[Harga]]*Table3[[#This Row],[Quantity]]</f>
        <v>1071000</v>
      </c>
      <c r="T4935">
        <v>0</v>
      </c>
      <c r="U4935" s="8">
        <f>Table3[[#This Row],[Discount]]*Table3[[#This Row],[Revenue]]</f>
        <v>0</v>
      </c>
      <c r="V4935" s="8">
        <f>Table3[[#This Row],[Revenue]]-Table3[[#This Row],[Total Discount]]</f>
        <v>1071000</v>
      </c>
    </row>
    <row r="4936" spans="1:22" x14ac:dyDescent="0.35">
      <c r="A4936">
        <v>4932</v>
      </c>
      <c r="B4936" t="s">
        <v>9266</v>
      </c>
      <c r="C4936" s="5">
        <v>42905</v>
      </c>
      <c r="D4936" s="6">
        <v>2017</v>
      </c>
      <c r="E4936" s="5" t="s">
        <v>34</v>
      </c>
      <c r="F4936" s="7">
        <v>19</v>
      </c>
      <c r="G4936" t="s">
        <v>35</v>
      </c>
      <c r="H4936" t="s">
        <v>139</v>
      </c>
      <c r="I4936" t="s">
        <v>257</v>
      </c>
      <c r="J4936" t="s">
        <v>37</v>
      </c>
      <c r="K4936" t="s">
        <v>69</v>
      </c>
      <c r="L4936">
        <v>10035</v>
      </c>
      <c r="M4936" t="s">
        <v>4216</v>
      </c>
      <c r="N4936" t="s">
        <v>40</v>
      </c>
      <c r="O4936" t="s">
        <v>84</v>
      </c>
      <c r="P4936" t="s">
        <v>4217</v>
      </c>
      <c r="Q4936" s="8">
        <v>130000</v>
      </c>
      <c r="R4936">
        <v>2</v>
      </c>
      <c r="S4936" s="8">
        <f>Table3[[#This Row],[Harga]]*Table3[[#This Row],[Quantity]]</f>
        <v>260000</v>
      </c>
      <c r="T4936">
        <v>0</v>
      </c>
      <c r="U4936" s="8">
        <f>Table3[[#This Row],[Discount]]*Table3[[#This Row],[Revenue]]</f>
        <v>0</v>
      </c>
      <c r="V4936" s="8">
        <f>Table3[[#This Row],[Revenue]]-Table3[[#This Row],[Total Discount]]</f>
        <v>260000</v>
      </c>
    </row>
    <row r="4937" spans="1:22" x14ac:dyDescent="0.35">
      <c r="A4937">
        <v>4933</v>
      </c>
      <c r="B4937" t="s">
        <v>9267</v>
      </c>
      <c r="C4937" s="5">
        <v>42932</v>
      </c>
      <c r="D4937" s="6">
        <v>2017</v>
      </c>
      <c r="E4937" s="5" t="s">
        <v>104</v>
      </c>
      <c r="F4937" s="7">
        <v>16</v>
      </c>
      <c r="G4937" t="s">
        <v>51</v>
      </c>
      <c r="H4937" t="s">
        <v>25</v>
      </c>
      <c r="I4937" t="s">
        <v>837</v>
      </c>
      <c r="J4937" t="s">
        <v>27</v>
      </c>
      <c r="K4937" t="s">
        <v>89</v>
      </c>
      <c r="L4937">
        <v>28205</v>
      </c>
      <c r="M4937" t="s">
        <v>6914</v>
      </c>
      <c r="N4937" t="s">
        <v>30</v>
      </c>
      <c r="O4937" t="s">
        <v>108</v>
      </c>
      <c r="P4937" t="s">
        <v>6915</v>
      </c>
      <c r="Q4937" s="8">
        <v>404000</v>
      </c>
      <c r="R4937">
        <v>3</v>
      </c>
      <c r="S4937" s="8">
        <f>Table3[[#This Row],[Harga]]*Table3[[#This Row],[Quantity]]</f>
        <v>1212000</v>
      </c>
      <c r="T4937">
        <v>0.2</v>
      </c>
      <c r="U4937" s="8">
        <f>Table3[[#This Row],[Discount]]*Table3[[#This Row],[Revenue]]</f>
        <v>242400</v>
      </c>
      <c r="V4937" s="8">
        <f>Table3[[#This Row],[Revenue]]-Table3[[#This Row],[Total Discount]]</f>
        <v>969600</v>
      </c>
    </row>
    <row r="4938" spans="1:22" x14ac:dyDescent="0.35">
      <c r="A4938">
        <v>4934</v>
      </c>
      <c r="B4938" t="s">
        <v>9268</v>
      </c>
      <c r="C4938" s="5">
        <v>41989</v>
      </c>
      <c r="D4938" s="6">
        <v>2014</v>
      </c>
      <c r="E4938" s="5" t="s">
        <v>66</v>
      </c>
      <c r="F4938" s="7">
        <v>16</v>
      </c>
      <c r="G4938" t="s">
        <v>67</v>
      </c>
      <c r="H4938" t="s">
        <v>25</v>
      </c>
      <c r="I4938" t="s">
        <v>1204</v>
      </c>
      <c r="J4938" t="s">
        <v>27</v>
      </c>
      <c r="K4938" t="s">
        <v>500</v>
      </c>
      <c r="L4938">
        <v>77705</v>
      </c>
      <c r="M4938" t="s">
        <v>6573</v>
      </c>
      <c r="N4938" t="s">
        <v>135</v>
      </c>
      <c r="O4938" t="s">
        <v>162</v>
      </c>
      <c r="P4938" t="s">
        <v>6574</v>
      </c>
      <c r="Q4938" s="8">
        <v>900000</v>
      </c>
      <c r="R4938">
        <v>4</v>
      </c>
      <c r="S4938" s="8">
        <f>Table3[[#This Row],[Harga]]*Table3[[#This Row],[Quantity]]</f>
        <v>3600000</v>
      </c>
      <c r="T4938">
        <v>0.2</v>
      </c>
      <c r="U4938" s="8">
        <f>Table3[[#This Row],[Discount]]*Table3[[#This Row],[Revenue]]</f>
        <v>720000</v>
      </c>
      <c r="V4938" s="8">
        <f>Table3[[#This Row],[Revenue]]-Table3[[#This Row],[Total Discount]]</f>
        <v>2880000</v>
      </c>
    </row>
    <row r="4939" spans="1:22" x14ac:dyDescent="0.35">
      <c r="A4939">
        <v>4935</v>
      </c>
      <c r="B4939" t="s">
        <v>9269</v>
      </c>
      <c r="C4939" s="5">
        <v>41777</v>
      </c>
      <c r="D4939" s="6">
        <v>2014</v>
      </c>
      <c r="E4939" s="5" t="s">
        <v>87</v>
      </c>
      <c r="F4939" s="7">
        <v>18</v>
      </c>
      <c r="G4939" t="s">
        <v>51</v>
      </c>
      <c r="H4939" t="s">
        <v>25</v>
      </c>
      <c r="I4939" t="s">
        <v>4025</v>
      </c>
      <c r="J4939" t="s">
        <v>27</v>
      </c>
      <c r="K4939" t="s">
        <v>133</v>
      </c>
      <c r="L4939">
        <v>75220</v>
      </c>
      <c r="M4939" t="s">
        <v>2615</v>
      </c>
      <c r="N4939" t="s">
        <v>40</v>
      </c>
      <c r="O4939" t="s">
        <v>63</v>
      </c>
      <c r="P4939" t="s">
        <v>2616</v>
      </c>
      <c r="Q4939" s="8">
        <v>5000</v>
      </c>
      <c r="R4939">
        <v>1</v>
      </c>
      <c r="S4939" s="8">
        <f>Table3[[#This Row],[Harga]]*Table3[[#This Row],[Quantity]]</f>
        <v>5000</v>
      </c>
      <c r="T4939">
        <v>0.2</v>
      </c>
      <c r="U4939" s="8">
        <f>Table3[[#This Row],[Discount]]*Table3[[#This Row],[Revenue]]</f>
        <v>1000</v>
      </c>
      <c r="V4939" s="8">
        <f>Table3[[#This Row],[Revenue]]-Table3[[#This Row],[Total Discount]]</f>
        <v>4000</v>
      </c>
    </row>
    <row r="4940" spans="1:22" x14ac:dyDescent="0.35">
      <c r="A4940">
        <v>4936</v>
      </c>
      <c r="B4940" t="s">
        <v>9270</v>
      </c>
      <c r="C4940" s="5">
        <v>42992</v>
      </c>
      <c r="D4940" s="6">
        <v>2017</v>
      </c>
      <c r="E4940" s="5" t="s">
        <v>111</v>
      </c>
      <c r="F4940" s="7">
        <v>14</v>
      </c>
      <c r="G4940" t="s">
        <v>67</v>
      </c>
      <c r="H4940" t="s">
        <v>25</v>
      </c>
      <c r="I4940" t="s">
        <v>1923</v>
      </c>
      <c r="J4940" t="s">
        <v>37</v>
      </c>
      <c r="K4940" t="s">
        <v>133</v>
      </c>
      <c r="L4940">
        <v>45503</v>
      </c>
      <c r="M4940" t="s">
        <v>6042</v>
      </c>
      <c r="N4940" t="s">
        <v>135</v>
      </c>
      <c r="O4940" t="s">
        <v>162</v>
      </c>
      <c r="P4940" t="s">
        <v>6043</v>
      </c>
      <c r="Q4940" s="8">
        <v>384000</v>
      </c>
      <c r="R4940">
        <v>7</v>
      </c>
      <c r="S4940" s="8">
        <f>Table3[[#This Row],[Harga]]*Table3[[#This Row],[Quantity]]</f>
        <v>2688000</v>
      </c>
      <c r="T4940">
        <v>0.2</v>
      </c>
      <c r="U4940" s="8">
        <f>Table3[[#This Row],[Discount]]*Table3[[#This Row],[Revenue]]</f>
        <v>537600</v>
      </c>
      <c r="V4940" s="8">
        <f>Table3[[#This Row],[Revenue]]-Table3[[#This Row],[Total Discount]]</f>
        <v>2150400</v>
      </c>
    </row>
    <row r="4941" spans="1:22" x14ac:dyDescent="0.35">
      <c r="A4941">
        <v>4937</v>
      </c>
      <c r="B4941" t="s">
        <v>9271</v>
      </c>
      <c r="C4941" s="5">
        <v>42653</v>
      </c>
      <c r="D4941" s="6">
        <v>2016</v>
      </c>
      <c r="E4941" s="5" t="s">
        <v>44</v>
      </c>
      <c r="F4941" s="7">
        <v>10</v>
      </c>
      <c r="G4941" t="s">
        <v>51</v>
      </c>
      <c r="H4941" t="s">
        <v>25</v>
      </c>
      <c r="I4941" t="s">
        <v>3285</v>
      </c>
      <c r="J4941" t="s">
        <v>27</v>
      </c>
      <c r="K4941" t="s">
        <v>500</v>
      </c>
      <c r="L4941">
        <v>77571</v>
      </c>
      <c r="M4941" t="s">
        <v>4245</v>
      </c>
      <c r="N4941" t="s">
        <v>30</v>
      </c>
      <c r="O4941" t="s">
        <v>55</v>
      </c>
      <c r="P4941" t="s">
        <v>4246</v>
      </c>
      <c r="Q4941" s="8">
        <v>27000</v>
      </c>
      <c r="R4941">
        <v>4</v>
      </c>
      <c r="S4941" s="8">
        <f>Table3[[#This Row],[Harga]]*Table3[[#This Row],[Quantity]]</f>
        <v>108000</v>
      </c>
      <c r="T4941">
        <v>0.6</v>
      </c>
      <c r="U4941" s="8">
        <f>Table3[[#This Row],[Discount]]*Table3[[#This Row],[Revenue]]</f>
        <v>64800</v>
      </c>
      <c r="V4941" s="8">
        <f>Table3[[#This Row],[Revenue]]-Table3[[#This Row],[Total Discount]]</f>
        <v>43200</v>
      </c>
    </row>
    <row r="4942" spans="1:22" x14ac:dyDescent="0.35">
      <c r="A4942">
        <v>4938</v>
      </c>
      <c r="B4942" t="s">
        <v>9272</v>
      </c>
      <c r="C4942" s="5">
        <v>42638</v>
      </c>
      <c r="D4942" s="6">
        <v>2016</v>
      </c>
      <c r="E4942" s="5" t="s">
        <v>111</v>
      </c>
      <c r="F4942" s="7">
        <v>25</v>
      </c>
      <c r="G4942" t="s">
        <v>24</v>
      </c>
      <c r="H4942" t="s">
        <v>25</v>
      </c>
      <c r="I4942" t="s">
        <v>1414</v>
      </c>
      <c r="J4942" t="s">
        <v>27</v>
      </c>
      <c r="K4942" t="s">
        <v>28</v>
      </c>
      <c r="L4942">
        <v>90805</v>
      </c>
      <c r="M4942" t="s">
        <v>6978</v>
      </c>
      <c r="N4942" t="s">
        <v>40</v>
      </c>
      <c r="O4942" t="s">
        <v>63</v>
      </c>
      <c r="P4942" t="s">
        <v>6979</v>
      </c>
      <c r="Q4942" s="8">
        <v>4000</v>
      </c>
      <c r="R4942">
        <v>5</v>
      </c>
      <c r="S4942" s="8">
        <f>Table3[[#This Row],[Harga]]*Table3[[#This Row],[Quantity]]</f>
        <v>20000</v>
      </c>
      <c r="T4942">
        <v>0</v>
      </c>
      <c r="U4942" s="8">
        <f>Table3[[#This Row],[Discount]]*Table3[[#This Row],[Revenue]]</f>
        <v>0</v>
      </c>
      <c r="V4942" s="8">
        <f>Table3[[#This Row],[Revenue]]-Table3[[#This Row],[Total Discount]]</f>
        <v>20000</v>
      </c>
    </row>
    <row r="4943" spans="1:22" x14ac:dyDescent="0.35">
      <c r="A4943">
        <v>4939</v>
      </c>
      <c r="B4943" t="s">
        <v>9273</v>
      </c>
      <c r="C4943" s="5">
        <v>41793</v>
      </c>
      <c r="D4943" s="6">
        <v>2014</v>
      </c>
      <c r="E4943" s="5" t="s">
        <v>34</v>
      </c>
      <c r="F4943" s="7">
        <v>3</v>
      </c>
      <c r="G4943" t="s">
        <v>67</v>
      </c>
      <c r="H4943" t="s">
        <v>59</v>
      </c>
      <c r="I4943" t="s">
        <v>4361</v>
      </c>
      <c r="J4943" t="s">
        <v>27</v>
      </c>
      <c r="K4943" t="s">
        <v>89</v>
      </c>
      <c r="L4943">
        <v>62521</v>
      </c>
      <c r="M4943" t="s">
        <v>2905</v>
      </c>
      <c r="N4943" t="s">
        <v>40</v>
      </c>
      <c r="O4943" t="s">
        <v>41</v>
      </c>
      <c r="P4943" t="s">
        <v>2906</v>
      </c>
      <c r="Q4943" s="8">
        <v>10000</v>
      </c>
      <c r="R4943">
        <v>4</v>
      </c>
      <c r="S4943" s="8">
        <f>Table3[[#This Row],[Harga]]*Table3[[#This Row],[Quantity]]</f>
        <v>40000</v>
      </c>
      <c r="T4943">
        <v>0.2</v>
      </c>
      <c r="U4943" s="8">
        <f>Table3[[#This Row],[Discount]]*Table3[[#This Row],[Revenue]]</f>
        <v>8000</v>
      </c>
      <c r="V4943" s="8">
        <f>Table3[[#This Row],[Revenue]]-Table3[[#This Row],[Total Discount]]</f>
        <v>32000</v>
      </c>
    </row>
    <row r="4944" spans="1:22" x14ac:dyDescent="0.35">
      <c r="A4944">
        <v>4940</v>
      </c>
      <c r="B4944" t="s">
        <v>9274</v>
      </c>
      <c r="C4944" s="5">
        <v>42980</v>
      </c>
      <c r="D4944" s="6">
        <v>2017</v>
      </c>
      <c r="E4944" s="5" t="s">
        <v>111</v>
      </c>
      <c r="F4944" s="7">
        <v>2</v>
      </c>
      <c r="G4944" t="s">
        <v>67</v>
      </c>
      <c r="H4944" t="s">
        <v>139</v>
      </c>
      <c r="I4944" t="s">
        <v>6336</v>
      </c>
      <c r="J4944" t="s">
        <v>75</v>
      </c>
      <c r="K4944" t="s">
        <v>222</v>
      </c>
      <c r="L4944">
        <v>90008</v>
      </c>
      <c r="M4944" t="s">
        <v>5559</v>
      </c>
      <c r="N4944" t="s">
        <v>40</v>
      </c>
      <c r="O4944" t="s">
        <v>78</v>
      </c>
      <c r="P4944" t="s">
        <v>5560</v>
      </c>
      <c r="Q4944" s="8">
        <v>18000</v>
      </c>
      <c r="R4944">
        <v>5</v>
      </c>
      <c r="S4944" s="8">
        <f>Table3[[#This Row],[Harga]]*Table3[[#This Row],[Quantity]]</f>
        <v>90000</v>
      </c>
      <c r="T4944">
        <v>0</v>
      </c>
      <c r="U4944" s="8">
        <f>Table3[[#This Row],[Discount]]*Table3[[#This Row],[Revenue]]</f>
        <v>0</v>
      </c>
      <c r="V4944" s="8">
        <f>Table3[[#This Row],[Revenue]]-Table3[[#This Row],[Total Discount]]</f>
        <v>90000</v>
      </c>
    </row>
    <row r="4945" spans="1:22" x14ac:dyDescent="0.35">
      <c r="A4945">
        <v>4941</v>
      </c>
      <c r="B4945" t="s">
        <v>9275</v>
      </c>
      <c r="C4945" s="5">
        <v>41741</v>
      </c>
      <c r="D4945" s="6">
        <v>2014</v>
      </c>
      <c r="E4945" s="5" t="s">
        <v>58</v>
      </c>
      <c r="F4945" s="7">
        <v>12</v>
      </c>
      <c r="G4945" t="s">
        <v>35</v>
      </c>
      <c r="H4945" t="s">
        <v>25</v>
      </c>
      <c r="I4945" t="s">
        <v>3056</v>
      </c>
      <c r="J4945" t="s">
        <v>37</v>
      </c>
      <c r="K4945" t="s">
        <v>188</v>
      </c>
      <c r="L4945">
        <v>95240</v>
      </c>
      <c r="M4945" t="s">
        <v>7442</v>
      </c>
      <c r="N4945" t="s">
        <v>40</v>
      </c>
      <c r="O4945" t="s">
        <v>96</v>
      </c>
      <c r="P4945" t="s">
        <v>7443</v>
      </c>
      <c r="Q4945" s="8">
        <v>32000</v>
      </c>
      <c r="R4945">
        <v>2</v>
      </c>
      <c r="S4945" s="8">
        <f>Table3[[#This Row],[Harga]]*Table3[[#This Row],[Quantity]]</f>
        <v>64000</v>
      </c>
      <c r="T4945">
        <v>0</v>
      </c>
      <c r="U4945" s="8">
        <f>Table3[[#This Row],[Discount]]*Table3[[#This Row],[Revenue]]</f>
        <v>0</v>
      </c>
      <c r="V4945" s="8">
        <f>Table3[[#This Row],[Revenue]]-Table3[[#This Row],[Total Discount]]</f>
        <v>64000</v>
      </c>
    </row>
    <row r="4946" spans="1:22" x14ac:dyDescent="0.35">
      <c r="A4946">
        <v>4942</v>
      </c>
      <c r="B4946" t="s">
        <v>9276</v>
      </c>
      <c r="C4946" s="5">
        <v>42492</v>
      </c>
      <c r="D4946" s="6">
        <v>2016</v>
      </c>
      <c r="E4946" s="5" t="s">
        <v>87</v>
      </c>
      <c r="F4946" s="7">
        <v>2</v>
      </c>
      <c r="G4946" t="s">
        <v>24</v>
      </c>
      <c r="H4946" t="s">
        <v>25</v>
      </c>
      <c r="I4946" t="s">
        <v>3056</v>
      </c>
      <c r="J4946" t="s">
        <v>37</v>
      </c>
      <c r="K4946" t="s">
        <v>193</v>
      </c>
      <c r="L4946">
        <v>10009</v>
      </c>
      <c r="M4946" t="s">
        <v>1197</v>
      </c>
      <c r="N4946" t="s">
        <v>30</v>
      </c>
      <c r="O4946" t="s">
        <v>55</v>
      </c>
      <c r="P4946" t="s">
        <v>1198</v>
      </c>
      <c r="Q4946" s="8">
        <v>19000</v>
      </c>
      <c r="R4946">
        <v>2</v>
      </c>
      <c r="S4946" s="8">
        <f>Table3[[#This Row],[Harga]]*Table3[[#This Row],[Quantity]]</f>
        <v>38000</v>
      </c>
      <c r="T4946">
        <v>0</v>
      </c>
      <c r="U4946" s="8">
        <f>Table3[[#This Row],[Discount]]*Table3[[#This Row],[Revenue]]</f>
        <v>0</v>
      </c>
      <c r="V4946" s="8">
        <f>Table3[[#This Row],[Revenue]]-Table3[[#This Row],[Total Discount]]</f>
        <v>38000</v>
      </c>
    </row>
    <row r="4947" spans="1:22" x14ac:dyDescent="0.35">
      <c r="A4947">
        <v>4943</v>
      </c>
      <c r="B4947" t="s">
        <v>9277</v>
      </c>
      <c r="C4947" s="5">
        <v>42905</v>
      </c>
      <c r="D4947" s="6">
        <v>2017</v>
      </c>
      <c r="E4947" s="5" t="s">
        <v>34</v>
      </c>
      <c r="F4947" s="7">
        <v>19</v>
      </c>
      <c r="G4947" t="s">
        <v>24</v>
      </c>
      <c r="H4947" t="s">
        <v>25</v>
      </c>
      <c r="I4947" t="s">
        <v>4025</v>
      </c>
      <c r="J4947" t="s">
        <v>27</v>
      </c>
      <c r="K4947" t="s">
        <v>274</v>
      </c>
      <c r="L4947">
        <v>94109</v>
      </c>
      <c r="M4947" t="s">
        <v>6428</v>
      </c>
      <c r="N4947" t="s">
        <v>30</v>
      </c>
      <c r="O4947" t="s">
        <v>55</v>
      </c>
      <c r="P4947" t="s">
        <v>6429</v>
      </c>
      <c r="Q4947" s="8">
        <v>26000</v>
      </c>
      <c r="R4947">
        <v>4</v>
      </c>
      <c r="S4947" s="8">
        <f>Table3[[#This Row],[Harga]]*Table3[[#This Row],[Quantity]]</f>
        <v>104000</v>
      </c>
      <c r="T4947">
        <v>0</v>
      </c>
      <c r="U4947" s="8">
        <f>Table3[[#This Row],[Discount]]*Table3[[#This Row],[Revenue]]</f>
        <v>0</v>
      </c>
      <c r="V4947" s="8">
        <f>Table3[[#This Row],[Revenue]]-Table3[[#This Row],[Total Discount]]</f>
        <v>104000</v>
      </c>
    </row>
    <row r="4948" spans="1:22" x14ac:dyDescent="0.35">
      <c r="A4948">
        <v>4944</v>
      </c>
      <c r="B4948" t="s">
        <v>9278</v>
      </c>
      <c r="C4948" s="5">
        <v>41949</v>
      </c>
      <c r="D4948" s="6">
        <v>2014</v>
      </c>
      <c r="E4948" s="5" t="s">
        <v>23</v>
      </c>
      <c r="F4948" s="7">
        <v>6</v>
      </c>
      <c r="G4948" t="s">
        <v>51</v>
      </c>
      <c r="H4948" t="s">
        <v>25</v>
      </c>
      <c r="I4948" t="s">
        <v>4025</v>
      </c>
      <c r="J4948" t="s">
        <v>27</v>
      </c>
      <c r="K4948" t="s">
        <v>519</v>
      </c>
      <c r="L4948">
        <v>31907</v>
      </c>
      <c r="M4948" t="s">
        <v>9279</v>
      </c>
      <c r="N4948" t="s">
        <v>40</v>
      </c>
      <c r="O4948" t="s">
        <v>63</v>
      </c>
      <c r="P4948" t="s">
        <v>9280</v>
      </c>
      <c r="Q4948" s="8">
        <v>44000</v>
      </c>
      <c r="R4948">
        <v>6</v>
      </c>
      <c r="S4948" s="8">
        <f>Table3[[#This Row],[Harga]]*Table3[[#This Row],[Quantity]]</f>
        <v>264000</v>
      </c>
      <c r="T4948">
        <v>0</v>
      </c>
      <c r="U4948" s="8">
        <f>Table3[[#This Row],[Discount]]*Table3[[#This Row],[Revenue]]</f>
        <v>0</v>
      </c>
      <c r="V4948" s="8">
        <f>Table3[[#This Row],[Revenue]]-Table3[[#This Row],[Total Discount]]</f>
        <v>264000</v>
      </c>
    </row>
    <row r="4949" spans="1:22" x14ac:dyDescent="0.35">
      <c r="A4949">
        <v>4945</v>
      </c>
      <c r="B4949" t="s">
        <v>9281</v>
      </c>
      <c r="C4949" s="5">
        <v>42089</v>
      </c>
      <c r="D4949" s="6">
        <v>2015</v>
      </c>
      <c r="E4949" s="5" t="s">
        <v>159</v>
      </c>
      <c r="F4949" s="7">
        <v>26</v>
      </c>
      <c r="G4949" t="s">
        <v>35</v>
      </c>
      <c r="H4949" t="s">
        <v>25</v>
      </c>
      <c r="I4949" t="s">
        <v>1091</v>
      </c>
      <c r="J4949" t="s">
        <v>37</v>
      </c>
      <c r="K4949" t="s">
        <v>188</v>
      </c>
      <c r="L4949">
        <v>98103</v>
      </c>
      <c r="M4949" t="s">
        <v>2718</v>
      </c>
      <c r="N4949" t="s">
        <v>30</v>
      </c>
      <c r="O4949" t="s">
        <v>48</v>
      </c>
      <c r="P4949" t="s">
        <v>2719</v>
      </c>
      <c r="Q4949" s="8">
        <v>1019000</v>
      </c>
      <c r="R4949">
        <v>8</v>
      </c>
      <c r="S4949" s="8">
        <f>Table3[[#This Row],[Harga]]*Table3[[#This Row],[Quantity]]</f>
        <v>8152000</v>
      </c>
      <c r="T4949">
        <v>0</v>
      </c>
      <c r="U4949" s="8">
        <f>Table3[[#This Row],[Discount]]*Table3[[#This Row],[Revenue]]</f>
        <v>0</v>
      </c>
      <c r="V4949" s="8">
        <f>Table3[[#This Row],[Revenue]]-Table3[[#This Row],[Total Discount]]</f>
        <v>8152000</v>
      </c>
    </row>
    <row r="4950" spans="1:22" x14ac:dyDescent="0.35">
      <c r="A4950">
        <v>4946</v>
      </c>
      <c r="B4950" t="s">
        <v>9282</v>
      </c>
      <c r="C4950" s="5">
        <v>42749</v>
      </c>
      <c r="D4950" s="6">
        <v>2017</v>
      </c>
      <c r="E4950" s="5" t="s">
        <v>115</v>
      </c>
      <c r="F4950" s="7">
        <v>14</v>
      </c>
      <c r="G4950" t="s">
        <v>67</v>
      </c>
      <c r="H4950" t="s">
        <v>25</v>
      </c>
      <c r="I4950" t="s">
        <v>1823</v>
      </c>
      <c r="J4950" t="s">
        <v>75</v>
      </c>
      <c r="K4950" t="s">
        <v>188</v>
      </c>
      <c r="L4950">
        <v>47374</v>
      </c>
      <c r="M4950" t="s">
        <v>2182</v>
      </c>
      <c r="N4950" t="s">
        <v>40</v>
      </c>
      <c r="O4950" t="s">
        <v>84</v>
      </c>
      <c r="P4950" t="s">
        <v>2183</v>
      </c>
      <c r="Q4950" s="8">
        <v>27000</v>
      </c>
      <c r="R4950">
        <v>5</v>
      </c>
      <c r="S4950" s="8">
        <f>Table3[[#This Row],[Harga]]*Table3[[#This Row],[Quantity]]</f>
        <v>135000</v>
      </c>
      <c r="T4950">
        <v>0</v>
      </c>
      <c r="U4950" s="8">
        <f>Table3[[#This Row],[Discount]]*Table3[[#This Row],[Revenue]]</f>
        <v>0</v>
      </c>
      <c r="V4950" s="8">
        <f>Table3[[#This Row],[Revenue]]-Table3[[#This Row],[Total Discount]]</f>
        <v>135000</v>
      </c>
    </row>
    <row r="4951" spans="1:22" x14ac:dyDescent="0.35">
      <c r="A4951">
        <v>4947</v>
      </c>
      <c r="B4951" t="s">
        <v>9283</v>
      </c>
      <c r="C4951" s="5">
        <v>42089</v>
      </c>
      <c r="D4951" s="6">
        <v>2015</v>
      </c>
      <c r="E4951" s="5" t="s">
        <v>159</v>
      </c>
      <c r="F4951" s="7">
        <v>26</v>
      </c>
      <c r="G4951" t="s">
        <v>51</v>
      </c>
      <c r="H4951" t="s">
        <v>25</v>
      </c>
      <c r="I4951" t="s">
        <v>2118</v>
      </c>
      <c r="J4951" t="s">
        <v>37</v>
      </c>
      <c r="K4951" t="s">
        <v>69</v>
      </c>
      <c r="L4951">
        <v>10009</v>
      </c>
      <c r="M4951" t="s">
        <v>4197</v>
      </c>
      <c r="N4951" t="s">
        <v>40</v>
      </c>
      <c r="O4951" t="s">
        <v>84</v>
      </c>
      <c r="P4951" t="s">
        <v>4198</v>
      </c>
      <c r="Q4951" s="8">
        <v>311000</v>
      </c>
      <c r="R4951">
        <v>7</v>
      </c>
      <c r="S4951" s="8">
        <f>Table3[[#This Row],[Harga]]*Table3[[#This Row],[Quantity]]</f>
        <v>2177000</v>
      </c>
      <c r="T4951">
        <v>0</v>
      </c>
      <c r="U4951" s="8">
        <f>Table3[[#This Row],[Discount]]*Table3[[#This Row],[Revenue]]</f>
        <v>0</v>
      </c>
      <c r="V4951" s="8">
        <f>Table3[[#This Row],[Revenue]]-Table3[[#This Row],[Total Discount]]</f>
        <v>2177000</v>
      </c>
    </row>
    <row r="4952" spans="1:22" x14ac:dyDescent="0.35">
      <c r="A4952">
        <v>4948</v>
      </c>
      <c r="B4952" t="s">
        <v>9284</v>
      </c>
      <c r="C4952" s="5">
        <v>41944</v>
      </c>
      <c r="D4952" s="6">
        <v>2014</v>
      </c>
      <c r="E4952" s="5" t="s">
        <v>23</v>
      </c>
      <c r="F4952" s="7">
        <v>1</v>
      </c>
      <c r="G4952" t="s">
        <v>35</v>
      </c>
      <c r="H4952" t="s">
        <v>25</v>
      </c>
      <c r="I4952" t="s">
        <v>523</v>
      </c>
      <c r="J4952" t="s">
        <v>37</v>
      </c>
      <c r="K4952" t="s">
        <v>283</v>
      </c>
      <c r="L4952">
        <v>45040</v>
      </c>
      <c r="M4952" t="s">
        <v>1319</v>
      </c>
      <c r="N4952" t="s">
        <v>30</v>
      </c>
      <c r="O4952" t="s">
        <v>55</v>
      </c>
      <c r="P4952" t="s">
        <v>1320</v>
      </c>
      <c r="Q4952" s="8">
        <v>104000</v>
      </c>
      <c r="R4952">
        <v>2</v>
      </c>
      <c r="S4952" s="8">
        <f>Table3[[#This Row],[Harga]]*Table3[[#This Row],[Quantity]]</f>
        <v>208000</v>
      </c>
      <c r="T4952">
        <v>0.2</v>
      </c>
      <c r="U4952" s="8">
        <f>Table3[[#This Row],[Discount]]*Table3[[#This Row],[Revenue]]</f>
        <v>41600</v>
      </c>
      <c r="V4952" s="8">
        <f>Table3[[#This Row],[Revenue]]-Table3[[#This Row],[Total Discount]]</f>
        <v>166400</v>
      </c>
    </row>
    <row r="4953" spans="1:22" x14ac:dyDescent="0.35">
      <c r="A4953">
        <v>4949</v>
      </c>
      <c r="B4953" t="s">
        <v>9285</v>
      </c>
      <c r="C4953" s="5">
        <v>43014</v>
      </c>
      <c r="D4953" s="6">
        <v>2017</v>
      </c>
      <c r="E4953" s="5" t="s">
        <v>44</v>
      </c>
      <c r="F4953" s="7">
        <v>6</v>
      </c>
      <c r="G4953" t="s">
        <v>67</v>
      </c>
      <c r="H4953" t="s">
        <v>139</v>
      </c>
      <c r="I4953" t="s">
        <v>4736</v>
      </c>
      <c r="J4953" t="s">
        <v>27</v>
      </c>
      <c r="K4953" t="s">
        <v>127</v>
      </c>
      <c r="L4953">
        <v>60623</v>
      </c>
      <c r="M4953" t="s">
        <v>590</v>
      </c>
      <c r="N4953" t="s">
        <v>40</v>
      </c>
      <c r="O4953" t="s">
        <v>84</v>
      </c>
      <c r="P4953" t="s">
        <v>591</v>
      </c>
      <c r="Q4953" s="8">
        <v>726000</v>
      </c>
      <c r="R4953">
        <v>2</v>
      </c>
      <c r="S4953" s="8">
        <f>Table3[[#This Row],[Harga]]*Table3[[#This Row],[Quantity]]</f>
        <v>1452000</v>
      </c>
      <c r="T4953">
        <v>0.2</v>
      </c>
      <c r="U4953" s="8">
        <f>Table3[[#This Row],[Discount]]*Table3[[#This Row],[Revenue]]</f>
        <v>290400</v>
      </c>
      <c r="V4953" s="8">
        <f>Table3[[#This Row],[Revenue]]-Table3[[#This Row],[Total Discount]]</f>
        <v>1161600</v>
      </c>
    </row>
    <row r="4954" spans="1:22" x14ac:dyDescent="0.35">
      <c r="A4954">
        <v>4950</v>
      </c>
      <c r="B4954" t="s">
        <v>9286</v>
      </c>
      <c r="C4954" s="5">
        <v>42714</v>
      </c>
      <c r="D4954" s="6">
        <v>2016</v>
      </c>
      <c r="E4954" s="5" t="s">
        <v>66</v>
      </c>
      <c r="F4954" s="7">
        <v>10</v>
      </c>
      <c r="G4954" t="s">
        <v>67</v>
      </c>
      <c r="H4954" t="s">
        <v>25</v>
      </c>
      <c r="I4954" t="s">
        <v>1770</v>
      </c>
      <c r="J4954" t="s">
        <v>75</v>
      </c>
      <c r="K4954" t="s">
        <v>38</v>
      </c>
      <c r="L4954">
        <v>10024</v>
      </c>
      <c r="M4954" t="s">
        <v>4561</v>
      </c>
      <c r="N4954" t="s">
        <v>40</v>
      </c>
      <c r="O4954" t="s">
        <v>63</v>
      </c>
      <c r="P4954" t="s">
        <v>4562</v>
      </c>
      <c r="Q4954" s="8">
        <v>21000</v>
      </c>
      <c r="R4954">
        <v>1</v>
      </c>
      <c r="S4954" s="8">
        <f>Table3[[#This Row],[Harga]]*Table3[[#This Row],[Quantity]]</f>
        <v>21000</v>
      </c>
      <c r="T4954">
        <v>0</v>
      </c>
      <c r="U4954" s="8">
        <f>Table3[[#This Row],[Discount]]*Table3[[#This Row],[Revenue]]</f>
        <v>0</v>
      </c>
      <c r="V4954" s="8">
        <f>Table3[[#This Row],[Revenue]]-Table3[[#This Row],[Total Discount]]</f>
        <v>21000</v>
      </c>
    </row>
    <row r="4955" spans="1:22" x14ac:dyDescent="0.35">
      <c r="A4955">
        <v>4951</v>
      </c>
      <c r="B4955" t="s">
        <v>9287</v>
      </c>
      <c r="C4955" s="5">
        <v>42635</v>
      </c>
      <c r="D4955" s="6">
        <v>2016</v>
      </c>
      <c r="E4955" s="5" t="s">
        <v>111</v>
      </c>
      <c r="F4955" s="7">
        <v>22</v>
      </c>
      <c r="G4955" t="s">
        <v>35</v>
      </c>
      <c r="H4955" t="s">
        <v>139</v>
      </c>
      <c r="I4955" t="s">
        <v>2438</v>
      </c>
      <c r="J4955" t="s">
        <v>75</v>
      </c>
      <c r="K4955" t="s">
        <v>227</v>
      </c>
      <c r="L4955">
        <v>44134</v>
      </c>
      <c r="M4955" t="s">
        <v>3929</v>
      </c>
      <c r="N4955" t="s">
        <v>40</v>
      </c>
      <c r="O4955" t="s">
        <v>143</v>
      </c>
      <c r="P4955" t="s">
        <v>3930</v>
      </c>
      <c r="Q4955" s="8">
        <v>96000</v>
      </c>
      <c r="R4955">
        <v>2</v>
      </c>
      <c r="S4955" s="8">
        <f>Table3[[#This Row],[Harga]]*Table3[[#This Row],[Quantity]]</f>
        <v>192000</v>
      </c>
      <c r="T4955">
        <v>0.2</v>
      </c>
      <c r="U4955" s="8">
        <f>Table3[[#This Row],[Discount]]*Table3[[#This Row],[Revenue]]</f>
        <v>38400</v>
      </c>
      <c r="V4955" s="8">
        <f>Table3[[#This Row],[Revenue]]-Table3[[#This Row],[Total Discount]]</f>
        <v>153600</v>
      </c>
    </row>
    <row r="4956" spans="1:22" x14ac:dyDescent="0.35">
      <c r="A4956">
        <v>4952</v>
      </c>
      <c r="B4956" t="s">
        <v>9288</v>
      </c>
      <c r="C4956" s="5">
        <v>42367</v>
      </c>
      <c r="D4956" s="6">
        <v>2015</v>
      </c>
      <c r="E4956" s="5" t="s">
        <v>66</v>
      </c>
      <c r="F4956" s="7">
        <v>29</v>
      </c>
      <c r="G4956" t="s">
        <v>51</v>
      </c>
      <c r="H4956" t="s">
        <v>25</v>
      </c>
      <c r="I4956" t="s">
        <v>804</v>
      </c>
      <c r="J4956" t="s">
        <v>27</v>
      </c>
      <c r="K4956" t="s">
        <v>61</v>
      </c>
      <c r="L4956">
        <v>10035</v>
      </c>
      <c r="M4956" t="s">
        <v>8698</v>
      </c>
      <c r="N4956" t="s">
        <v>40</v>
      </c>
      <c r="O4956" t="s">
        <v>790</v>
      </c>
      <c r="P4956" t="s">
        <v>8699</v>
      </c>
      <c r="Q4956" s="8">
        <v>8000</v>
      </c>
      <c r="R4956">
        <v>2</v>
      </c>
      <c r="S4956" s="8">
        <f>Table3[[#This Row],[Harga]]*Table3[[#This Row],[Quantity]]</f>
        <v>16000</v>
      </c>
      <c r="T4956">
        <v>0</v>
      </c>
      <c r="U4956" s="8">
        <f>Table3[[#This Row],[Discount]]*Table3[[#This Row],[Revenue]]</f>
        <v>0</v>
      </c>
      <c r="V4956" s="8">
        <f>Table3[[#This Row],[Revenue]]-Table3[[#This Row],[Total Discount]]</f>
        <v>16000</v>
      </c>
    </row>
    <row r="4957" spans="1:22" x14ac:dyDescent="0.35">
      <c r="A4957">
        <v>4953</v>
      </c>
      <c r="B4957" t="s">
        <v>9289</v>
      </c>
      <c r="C4957" s="5">
        <v>42845</v>
      </c>
      <c r="D4957" s="6">
        <v>2017</v>
      </c>
      <c r="E4957" s="5" t="s">
        <v>58</v>
      </c>
      <c r="F4957" s="7">
        <v>20</v>
      </c>
      <c r="G4957" t="s">
        <v>51</v>
      </c>
      <c r="H4957" t="s">
        <v>25</v>
      </c>
      <c r="I4957" t="s">
        <v>2876</v>
      </c>
      <c r="J4957" t="s">
        <v>75</v>
      </c>
      <c r="K4957" t="s">
        <v>127</v>
      </c>
      <c r="L4957">
        <v>44105</v>
      </c>
      <c r="M4957" t="s">
        <v>3240</v>
      </c>
      <c r="N4957" t="s">
        <v>40</v>
      </c>
      <c r="O4957" t="s">
        <v>84</v>
      </c>
      <c r="P4957" t="s">
        <v>3241</v>
      </c>
      <c r="Q4957" s="8">
        <v>637000</v>
      </c>
      <c r="R4957">
        <v>4</v>
      </c>
      <c r="S4957" s="8">
        <f>Table3[[#This Row],[Harga]]*Table3[[#This Row],[Quantity]]</f>
        <v>2548000</v>
      </c>
      <c r="T4957">
        <v>0.2</v>
      </c>
      <c r="U4957" s="8">
        <f>Table3[[#This Row],[Discount]]*Table3[[#This Row],[Revenue]]</f>
        <v>509600</v>
      </c>
      <c r="V4957" s="8">
        <f>Table3[[#This Row],[Revenue]]-Table3[[#This Row],[Total Discount]]</f>
        <v>2038400</v>
      </c>
    </row>
    <row r="4958" spans="1:22" x14ac:dyDescent="0.35">
      <c r="A4958">
        <v>4954</v>
      </c>
      <c r="B4958" t="s">
        <v>9290</v>
      </c>
      <c r="C4958" s="5">
        <v>42603</v>
      </c>
      <c r="D4958" s="6">
        <v>2016</v>
      </c>
      <c r="E4958" s="5" t="s">
        <v>93</v>
      </c>
      <c r="F4958" s="7">
        <v>21</v>
      </c>
      <c r="G4958" t="s">
        <v>67</v>
      </c>
      <c r="H4958" t="s">
        <v>25</v>
      </c>
      <c r="I4958" t="s">
        <v>1292</v>
      </c>
      <c r="J4958" t="s">
        <v>27</v>
      </c>
      <c r="K4958" t="s">
        <v>118</v>
      </c>
      <c r="L4958">
        <v>10035</v>
      </c>
      <c r="M4958" t="s">
        <v>2288</v>
      </c>
      <c r="N4958" t="s">
        <v>30</v>
      </c>
      <c r="O4958" t="s">
        <v>108</v>
      </c>
      <c r="P4958" t="s">
        <v>2289</v>
      </c>
      <c r="Q4958" s="8">
        <v>146000</v>
      </c>
      <c r="R4958">
        <v>7</v>
      </c>
      <c r="S4958" s="8">
        <f>Table3[[#This Row],[Harga]]*Table3[[#This Row],[Quantity]]</f>
        <v>1022000</v>
      </c>
      <c r="T4958">
        <v>0.1</v>
      </c>
      <c r="U4958" s="8">
        <f>Table3[[#This Row],[Discount]]*Table3[[#This Row],[Revenue]]</f>
        <v>102200</v>
      </c>
      <c r="V4958" s="8">
        <f>Table3[[#This Row],[Revenue]]-Table3[[#This Row],[Total Discount]]</f>
        <v>919800</v>
      </c>
    </row>
    <row r="4959" spans="1:22" x14ac:dyDescent="0.35">
      <c r="A4959">
        <v>4955</v>
      </c>
      <c r="B4959" t="s">
        <v>9291</v>
      </c>
      <c r="C4959" s="5">
        <v>42153</v>
      </c>
      <c r="D4959" s="6">
        <v>2015</v>
      </c>
      <c r="E4959" s="5" t="s">
        <v>87</v>
      </c>
      <c r="F4959" s="7">
        <v>29</v>
      </c>
      <c r="G4959" t="s">
        <v>51</v>
      </c>
      <c r="H4959" t="s">
        <v>105</v>
      </c>
      <c r="I4959" t="s">
        <v>1908</v>
      </c>
      <c r="J4959" t="s">
        <v>75</v>
      </c>
      <c r="K4959" t="s">
        <v>283</v>
      </c>
      <c r="L4959">
        <v>44105</v>
      </c>
      <c r="M4959" t="s">
        <v>611</v>
      </c>
      <c r="N4959" t="s">
        <v>40</v>
      </c>
      <c r="O4959" t="s">
        <v>63</v>
      </c>
      <c r="P4959" t="s">
        <v>129</v>
      </c>
      <c r="Q4959" s="8">
        <v>142000</v>
      </c>
      <c r="R4959">
        <v>3</v>
      </c>
      <c r="S4959" s="8">
        <f>Table3[[#This Row],[Harga]]*Table3[[#This Row],[Quantity]]</f>
        <v>426000</v>
      </c>
      <c r="T4959">
        <v>0.2</v>
      </c>
      <c r="U4959" s="8">
        <f>Table3[[#This Row],[Discount]]*Table3[[#This Row],[Revenue]]</f>
        <v>85200</v>
      </c>
      <c r="V4959" s="8">
        <f>Table3[[#This Row],[Revenue]]-Table3[[#This Row],[Total Discount]]</f>
        <v>340800</v>
      </c>
    </row>
    <row r="4960" spans="1:22" x14ac:dyDescent="0.35">
      <c r="A4960">
        <v>4956</v>
      </c>
      <c r="B4960" t="s">
        <v>9292</v>
      </c>
      <c r="C4960" s="5">
        <v>41863</v>
      </c>
      <c r="D4960" s="6">
        <v>2014</v>
      </c>
      <c r="E4960" s="5" t="s">
        <v>93</v>
      </c>
      <c r="F4960" s="7">
        <v>12</v>
      </c>
      <c r="G4960" t="s">
        <v>67</v>
      </c>
      <c r="H4960" t="s">
        <v>139</v>
      </c>
      <c r="I4960" t="s">
        <v>1601</v>
      </c>
      <c r="J4960" t="s">
        <v>27</v>
      </c>
      <c r="K4960" t="s">
        <v>274</v>
      </c>
      <c r="L4960">
        <v>30188</v>
      </c>
      <c r="M4960" t="s">
        <v>2823</v>
      </c>
      <c r="N4960" t="s">
        <v>40</v>
      </c>
      <c r="O4960" t="s">
        <v>71</v>
      </c>
      <c r="P4960" t="s">
        <v>2824</v>
      </c>
      <c r="Q4960" s="8">
        <v>12000</v>
      </c>
      <c r="R4960">
        <v>3</v>
      </c>
      <c r="S4960" s="8">
        <f>Table3[[#This Row],[Harga]]*Table3[[#This Row],[Quantity]]</f>
        <v>36000</v>
      </c>
      <c r="T4960">
        <v>0</v>
      </c>
      <c r="U4960" s="8">
        <f>Table3[[#This Row],[Discount]]*Table3[[#This Row],[Revenue]]</f>
        <v>0</v>
      </c>
      <c r="V4960" s="8">
        <f>Table3[[#This Row],[Revenue]]-Table3[[#This Row],[Total Discount]]</f>
        <v>36000</v>
      </c>
    </row>
    <row r="4961" spans="1:22" x14ac:dyDescent="0.35">
      <c r="A4961">
        <v>4957</v>
      </c>
      <c r="B4961" t="s">
        <v>9293</v>
      </c>
      <c r="C4961" s="5">
        <v>41732</v>
      </c>
      <c r="D4961" s="6">
        <v>2014</v>
      </c>
      <c r="E4961" s="5" t="s">
        <v>58</v>
      </c>
      <c r="F4961" s="7">
        <v>3</v>
      </c>
      <c r="G4961" t="s">
        <v>67</v>
      </c>
      <c r="H4961" t="s">
        <v>25</v>
      </c>
      <c r="I4961" t="s">
        <v>5038</v>
      </c>
      <c r="J4961" t="s">
        <v>37</v>
      </c>
      <c r="K4961" t="s">
        <v>248</v>
      </c>
      <c r="L4961">
        <v>90008</v>
      </c>
      <c r="M4961" t="s">
        <v>4509</v>
      </c>
      <c r="N4961" t="s">
        <v>40</v>
      </c>
      <c r="O4961" t="s">
        <v>143</v>
      </c>
      <c r="P4961" t="s">
        <v>405</v>
      </c>
      <c r="Q4961" s="8">
        <v>14000</v>
      </c>
      <c r="R4961">
        <v>2</v>
      </c>
      <c r="S4961" s="8">
        <f>Table3[[#This Row],[Harga]]*Table3[[#This Row],[Quantity]]</f>
        <v>28000</v>
      </c>
      <c r="T4961">
        <v>0</v>
      </c>
      <c r="U4961" s="8">
        <f>Table3[[#This Row],[Discount]]*Table3[[#This Row],[Revenue]]</f>
        <v>0</v>
      </c>
      <c r="V4961" s="8">
        <f>Table3[[#This Row],[Revenue]]-Table3[[#This Row],[Total Discount]]</f>
        <v>28000</v>
      </c>
    </row>
    <row r="4962" spans="1:22" x14ac:dyDescent="0.35">
      <c r="A4962">
        <v>4958</v>
      </c>
      <c r="B4962" t="s">
        <v>9294</v>
      </c>
      <c r="C4962" s="5">
        <v>41662</v>
      </c>
      <c r="D4962" s="6">
        <v>2014</v>
      </c>
      <c r="E4962" s="5" t="s">
        <v>115</v>
      </c>
      <c r="F4962" s="7">
        <v>23</v>
      </c>
      <c r="G4962" t="s">
        <v>51</v>
      </c>
      <c r="H4962" t="s">
        <v>139</v>
      </c>
      <c r="I4962" t="s">
        <v>3610</v>
      </c>
      <c r="J4962" t="s">
        <v>27</v>
      </c>
      <c r="K4962" t="s">
        <v>61</v>
      </c>
      <c r="L4962">
        <v>47905</v>
      </c>
      <c r="M4962" t="s">
        <v>1084</v>
      </c>
      <c r="N4962" t="s">
        <v>40</v>
      </c>
      <c r="O4962" t="s">
        <v>180</v>
      </c>
      <c r="P4962" t="s">
        <v>1085</v>
      </c>
      <c r="Q4962" s="8">
        <v>4000</v>
      </c>
      <c r="R4962">
        <v>3</v>
      </c>
      <c r="S4962" s="8">
        <f>Table3[[#This Row],[Harga]]*Table3[[#This Row],[Quantity]]</f>
        <v>12000</v>
      </c>
      <c r="T4962">
        <v>0</v>
      </c>
      <c r="U4962" s="8">
        <f>Table3[[#This Row],[Discount]]*Table3[[#This Row],[Revenue]]</f>
        <v>0</v>
      </c>
      <c r="V4962" s="8">
        <f>Table3[[#This Row],[Revenue]]-Table3[[#This Row],[Total Discount]]</f>
        <v>12000</v>
      </c>
    </row>
    <row r="4963" spans="1:22" x14ac:dyDescent="0.35">
      <c r="A4963">
        <v>4959</v>
      </c>
      <c r="B4963" t="s">
        <v>9295</v>
      </c>
      <c r="C4963" s="5">
        <v>43020</v>
      </c>
      <c r="D4963" s="6">
        <v>2017</v>
      </c>
      <c r="E4963" s="5" t="s">
        <v>44</v>
      </c>
      <c r="F4963" s="7">
        <v>12</v>
      </c>
      <c r="G4963" t="s">
        <v>67</v>
      </c>
      <c r="H4963" t="s">
        <v>25</v>
      </c>
      <c r="I4963" t="s">
        <v>1159</v>
      </c>
      <c r="J4963" t="s">
        <v>27</v>
      </c>
      <c r="K4963" t="s">
        <v>133</v>
      </c>
      <c r="L4963">
        <v>10024</v>
      </c>
      <c r="M4963" t="s">
        <v>3876</v>
      </c>
      <c r="N4963" t="s">
        <v>40</v>
      </c>
      <c r="O4963" t="s">
        <v>63</v>
      </c>
      <c r="P4963" t="s">
        <v>3877</v>
      </c>
      <c r="Q4963" s="8">
        <v>15000</v>
      </c>
      <c r="R4963">
        <v>2</v>
      </c>
      <c r="S4963" s="8">
        <f>Table3[[#This Row],[Harga]]*Table3[[#This Row],[Quantity]]</f>
        <v>30000</v>
      </c>
      <c r="T4963">
        <v>0</v>
      </c>
      <c r="U4963" s="8">
        <f>Table3[[#This Row],[Discount]]*Table3[[#This Row],[Revenue]]</f>
        <v>0</v>
      </c>
      <c r="V4963" s="8">
        <f>Table3[[#This Row],[Revenue]]-Table3[[#This Row],[Total Discount]]</f>
        <v>30000</v>
      </c>
    </row>
    <row r="4964" spans="1:22" x14ac:dyDescent="0.35">
      <c r="A4964">
        <v>4960</v>
      </c>
      <c r="B4964" t="s">
        <v>9296</v>
      </c>
      <c r="C4964" s="5">
        <v>42224</v>
      </c>
      <c r="D4964" s="6">
        <v>2015</v>
      </c>
      <c r="E4964" s="5" t="s">
        <v>93</v>
      </c>
      <c r="F4964" s="7">
        <v>8</v>
      </c>
      <c r="G4964" t="s">
        <v>24</v>
      </c>
      <c r="H4964" t="s">
        <v>25</v>
      </c>
      <c r="I4964" t="s">
        <v>1780</v>
      </c>
      <c r="J4964" t="s">
        <v>27</v>
      </c>
      <c r="K4964" t="s">
        <v>218</v>
      </c>
      <c r="L4964">
        <v>13501</v>
      </c>
      <c r="M4964" t="s">
        <v>5988</v>
      </c>
      <c r="N4964" t="s">
        <v>135</v>
      </c>
      <c r="O4964" t="s">
        <v>162</v>
      </c>
      <c r="P4964" t="s">
        <v>5989</v>
      </c>
      <c r="Q4964" s="8">
        <v>80000</v>
      </c>
      <c r="R4964">
        <v>1</v>
      </c>
      <c r="S4964" s="8">
        <f>Table3[[#This Row],[Harga]]*Table3[[#This Row],[Quantity]]</f>
        <v>80000</v>
      </c>
      <c r="T4964">
        <v>0</v>
      </c>
      <c r="U4964" s="8">
        <f>Table3[[#This Row],[Discount]]*Table3[[#This Row],[Revenue]]</f>
        <v>0</v>
      </c>
      <c r="V4964" s="8">
        <f>Table3[[#This Row],[Revenue]]-Table3[[#This Row],[Total Discount]]</f>
        <v>80000</v>
      </c>
    </row>
    <row r="4965" spans="1:22" x14ac:dyDescent="0.35">
      <c r="A4965">
        <v>4961</v>
      </c>
      <c r="B4965" t="s">
        <v>9297</v>
      </c>
      <c r="C4965" s="5">
        <v>42813</v>
      </c>
      <c r="D4965" s="6">
        <v>2017</v>
      </c>
      <c r="E4965" s="5" t="s">
        <v>159</v>
      </c>
      <c r="F4965" s="7">
        <v>19</v>
      </c>
      <c r="G4965" t="s">
        <v>51</v>
      </c>
      <c r="H4965" t="s">
        <v>139</v>
      </c>
      <c r="I4965" t="s">
        <v>2622</v>
      </c>
      <c r="J4965" t="s">
        <v>37</v>
      </c>
      <c r="K4965" t="s">
        <v>329</v>
      </c>
      <c r="L4965">
        <v>8701</v>
      </c>
      <c r="M4965" t="s">
        <v>9298</v>
      </c>
      <c r="N4965" t="s">
        <v>40</v>
      </c>
      <c r="O4965" t="s">
        <v>96</v>
      </c>
      <c r="P4965" t="s">
        <v>9299</v>
      </c>
      <c r="Q4965" s="8">
        <v>9000</v>
      </c>
      <c r="R4965">
        <v>3</v>
      </c>
      <c r="S4965" s="8">
        <f>Table3[[#This Row],[Harga]]*Table3[[#This Row],[Quantity]]</f>
        <v>27000</v>
      </c>
      <c r="T4965">
        <v>0</v>
      </c>
      <c r="U4965" s="8">
        <f>Table3[[#This Row],[Discount]]*Table3[[#This Row],[Revenue]]</f>
        <v>0</v>
      </c>
      <c r="V4965" s="8">
        <f>Table3[[#This Row],[Revenue]]-Table3[[#This Row],[Total Discount]]</f>
        <v>27000</v>
      </c>
    </row>
    <row r="4966" spans="1:22" x14ac:dyDescent="0.35">
      <c r="A4966">
        <v>4962</v>
      </c>
      <c r="B4966" t="s">
        <v>9300</v>
      </c>
      <c r="C4966" s="5">
        <v>42576</v>
      </c>
      <c r="D4966" s="6">
        <v>2016</v>
      </c>
      <c r="E4966" s="5" t="s">
        <v>104</v>
      </c>
      <c r="F4966" s="7">
        <v>25</v>
      </c>
      <c r="G4966" t="s">
        <v>51</v>
      </c>
      <c r="H4966" t="s">
        <v>25</v>
      </c>
      <c r="I4966" t="s">
        <v>358</v>
      </c>
      <c r="J4966" t="s">
        <v>37</v>
      </c>
      <c r="K4966" t="s">
        <v>651</v>
      </c>
      <c r="L4966">
        <v>53209</v>
      </c>
      <c r="M4966" t="s">
        <v>4721</v>
      </c>
      <c r="N4966" t="s">
        <v>40</v>
      </c>
      <c r="O4966" t="s">
        <v>63</v>
      </c>
      <c r="P4966" t="s">
        <v>4722</v>
      </c>
      <c r="Q4966" s="8">
        <v>17000</v>
      </c>
      <c r="R4966">
        <v>2</v>
      </c>
      <c r="S4966" s="8">
        <f>Table3[[#This Row],[Harga]]*Table3[[#This Row],[Quantity]]</f>
        <v>34000</v>
      </c>
      <c r="T4966">
        <v>0</v>
      </c>
      <c r="U4966" s="8">
        <f>Table3[[#This Row],[Discount]]*Table3[[#This Row],[Revenue]]</f>
        <v>0</v>
      </c>
      <c r="V4966" s="8">
        <f>Table3[[#This Row],[Revenue]]-Table3[[#This Row],[Total Discount]]</f>
        <v>34000</v>
      </c>
    </row>
    <row r="4967" spans="1:22" x14ac:dyDescent="0.35">
      <c r="A4967">
        <v>4963</v>
      </c>
      <c r="B4967" t="s">
        <v>9301</v>
      </c>
      <c r="C4967" s="5">
        <v>41908</v>
      </c>
      <c r="D4967" s="6">
        <v>2014</v>
      </c>
      <c r="E4967" s="5" t="s">
        <v>111</v>
      </c>
      <c r="F4967" s="7">
        <v>26</v>
      </c>
      <c r="G4967" t="s">
        <v>24</v>
      </c>
      <c r="H4967" t="s">
        <v>139</v>
      </c>
      <c r="I4967" t="s">
        <v>2378</v>
      </c>
      <c r="J4967" t="s">
        <v>27</v>
      </c>
      <c r="K4967" t="s">
        <v>193</v>
      </c>
      <c r="L4967">
        <v>60623</v>
      </c>
      <c r="M4967" t="s">
        <v>4870</v>
      </c>
      <c r="N4967" t="s">
        <v>135</v>
      </c>
      <c r="O4967" t="s">
        <v>162</v>
      </c>
      <c r="P4967" t="s">
        <v>4871</v>
      </c>
      <c r="Q4967" s="8">
        <v>105000</v>
      </c>
      <c r="R4967">
        <v>11</v>
      </c>
      <c r="S4967" s="8">
        <f>Table3[[#This Row],[Harga]]*Table3[[#This Row],[Quantity]]</f>
        <v>1155000</v>
      </c>
      <c r="T4967">
        <v>0.2</v>
      </c>
      <c r="U4967" s="8">
        <f>Table3[[#This Row],[Discount]]*Table3[[#This Row],[Revenue]]</f>
        <v>231000</v>
      </c>
      <c r="V4967" s="8">
        <f>Table3[[#This Row],[Revenue]]-Table3[[#This Row],[Total Discount]]</f>
        <v>924000</v>
      </c>
    </row>
    <row r="4968" spans="1:22" x14ac:dyDescent="0.35">
      <c r="A4968">
        <v>4964</v>
      </c>
      <c r="B4968" t="s">
        <v>9302</v>
      </c>
      <c r="C4968" s="5">
        <v>41807</v>
      </c>
      <c r="D4968" s="6">
        <v>2014</v>
      </c>
      <c r="E4968" s="5" t="s">
        <v>34</v>
      </c>
      <c r="F4968" s="7">
        <v>17</v>
      </c>
      <c r="G4968" t="s">
        <v>24</v>
      </c>
      <c r="H4968" t="s">
        <v>25</v>
      </c>
      <c r="I4968" t="s">
        <v>1095</v>
      </c>
      <c r="J4968" t="s">
        <v>27</v>
      </c>
      <c r="K4968" t="s">
        <v>651</v>
      </c>
      <c r="L4968">
        <v>60653</v>
      </c>
      <c r="M4968" t="s">
        <v>9303</v>
      </c>
      <c r="N4968" t="s">
        <v>40</v>
      </c>
      <c r="O4968" t="s">
        <v>63</v>
      </c>
      <c r="P4968" t="s">
        <v>9304</v>
      </c>
      <c r="Q4968" s="8">
        <v>63000</v>
      </c>
      <c r="R4968">
        <v>2</v>
      </c>
      <c r="S4968" s="8">
        <f>Table3[[#This Row],[Harga]]*Table3[[#This Row],[Quantity]]</f>
        <v>126000</v>
      </c>
      <c r="T4968">
        <v>0.2</v>
      </c>
      <c r="U4968" s="8">
        <f>Table3[[#This Row],[Discount]]*Table3[[#This Row],[Revenue]]</f>
        <v>25200</v>
      </c>
      <c r="V4968" s="8">
        <f>Table3[[#This Row],[Revenue]]-Table3[[#This Row],[Total Discount]]</f>
        <v>100800</v>
      </c>
    </row>
    <row r="4969" spans="1:22" x14ac:dyDescent="0.35">
      <c r="A4969">
        <v>4965</v>
      </c>
      <c r="B4969" t="s">
        <v>9305</v>
      </c>
      <c r="C4969" s="5">
        <v>42527</v>
      </c>
      <c r="D4969" s="6">
        <v>2016</v>
      </c>
      <c r="E4969" s="5" t="s">
        <v>34</v>
      </c>
      <c r="F4969" s="7">
        <v>6</v>
      </c>
      <c r="G4969" t="s">
        <v>35</v>
      </c>
      <c r="H4969" t="s">
        <v>25</v>
      </c>
      <c r="I4969" t="s">
        <v>2217</v>
      </c>
      <c r="J4969" t="s">
        <v>27</v>
      </c>
      <c r="K4969" t="s">
        <v>253</v>
      </c>
      <c r="L4969">
        <v>45014</v>
      </c>
      <c r="M4969" t="s">
        <v>1404</v>
      </c>
      <c r="N4969" t="s">
        <v>30</v>
      </c>
      <c r="O4969" t="s">
        <v>55</v>
      </c>
      <c r="P4969" t="s">
        <v>1405</v>
      </c>
      <c r="Q4969" s="8">
        <v>311000</v>
      </c>
      <c r="R4969">
        <v>3</v>
      </c>
      <c r="S4969" s="8">
        <f>Table3[[#This Row],[Harga]]*Table3[[#This Row],[Quantity]]</f>
        <v>933000</v>
      </c>
      <c r="T4969">
        <v>0.2</v>
      </c>
      <c r="U4969" s="8">
        <f>Table3[[#This Row],[Discount]]*Table3[[#This Row],[Revenue]]</f>
        <v>186600</v>
      </c>
      <c r="V4969" s="8">
        <f>Table3[[#This Row],[Revenue]]-Table3[[#This Row],[Total Discount]]</f>
        <v>746400</v>
      </c>
    </row>
    <row r="4970" spans="1:22" x14ac:dyDescent="0.35">
      <c r="A4970">
        <v>4966</v>
      </c>
      <c r="B4970" t="s">
        <v>9306</v>
      </c>
      <c r="C4970" s="5">
        <v>41726</v>
      </c>
      <c r="D4970" s="6">
        <v>2014</v>
      </c>
      <c r="E4970" s="5" t="s">
        <v>159</v>
      </c>
      <c r="F4970" s="7">
        <v>28</v>
      </c>
      <c r="G4970" t="s">
        <v>67</v>
      </c>
      <c r="H4970" t="s">
        <v>131</v>
      </c>
      <c r="I4970" t="s">
        <v>2537</v>
      </c>
      <c r="J4970" t="s">
        <v>75</v>
      </c>
      <c r="K4970" t="s">
        <v>100</v>
      </c>
      <c r="L4970">
        <v>45503</v>
      </c>
      <c r="M4970" t="s">
        <v>1330</v>
      </c>
      <c r="N4970" t="s">
        <v>30</v>
      </c>
      <c r="O4970" t="s">
        <v>48</v>
      </c>
      <c r="P4970" t="s">
        <v>1331</v>
      </c>
      <c r="Q4970" s="8">
        <v>1653000</v>
      </c>
      <c r="R4970">
        <v>1</v>
      </c>
      <c r="S4970" s="8">
        <f>Table3[[#This Row],[Harga]]*Table3[[#This Row],[Quantity]]</f>
        <v>1653000</v>
      </c>
      <c r="T4970">
        <v>0.4</v>
      </c>
      <c r="U4970" s="8">
        <f>Table3[[#This Row],[Discount]]*Table3[[#This Row],[Revenue]]</f>
        <v>661200</v>
      </c>
      <c r="V4970" s="8">
        <f>Table3[[#This Row],[Revenue]]-Table3[[#This Row],[Total Discount]]</f>
        <v>991800</v>
      </c>
    </row>
    <row r="4971" spans="1:22" x14ac:dyDescent="0.35">
      <c r="A4971">
        <v>4967</v>
      </c>
      <c r="B4971" t="s">
        <v>9307</v>
      </c>
      <c r="C4971" s="5">
        <v>42968</v>
      </c>
      <c r="D4971" s="6">
        <v>2017</v>
      </c>
      <c r="E4971" s="5" t="s">
        <v>93</v>
      </c>
      <c r="F4971" s="7">
        <v>21</v>
      </c>
      <c r="G4971" t="s">
        <v>35</v>
      </c>
      <c r="H4971" t="s">
        <v>105</v>
      </c>
      <c r="I4971" t="s">
        <v>8983</v>
      </c>
      <c r="J4971" t="s">
        <v>27</v>
      </c>
      <c r="K4971" t="s">
        <v>222</v>
      </c>
      <c r="L4971">
        <v>80027</v>
      </c>
      <c r="M4971" t="s">
        <v>7986</v>
      </c>
      <c r="N4971" t="s">
        <v>40</v>
      </c>
      <c r="O4971" t="s">
        <v>84</v>
      </c>
      <c r="P4971" t="s">
        <v>7987</v>
      </c>
      <c r="Q4971" s="8">
        <v>593000</v>
      </c>
      <c r="R4971">
        <v>3</v>
      </c>
      <c r="S4971" s="8">
        <f>Table3[[#This Row],[Harga]]*Table3[[#This Row],[Quantity]]</f>
        <v>1779000</v>
      </c>
      <c r="T4971">
        <v>0.2</v>
      </c>
      <c r="U4971" s="8">
        <f>Table3[[#This Row],[Discount]]*Table3[[#This Row],[Revenue]]</f>
        <v>355800</v>
      </c>
      <c r="V4971" s="8">
        <f>Table3[[#This Row],[Revenue]]-Table3[[#This Row],[Total Discount]]</f>
        <v>1423200</v>
      </c>
    </row>
    <row r="4972" spans="1:22" x14ac:dyDescent="0.35">
      <c r="A4972">
        <v>4968</v>
      </c>
      <c r="B4972" t="s">
        <v>9308</v>
      </c>
      <c r="C4972" s="5">
        <v>41955</v>
      </c>
      <c r="D4972" s="6">
        <v>2014</v>
      </c>
      <c r="E4972" s="5" t="s">
        <v>23</v>
      </c>
      <c r="F4972" s="7">
        <v>12</v>
      </c>
      <c r="G4972" t="s">
        <v>35</v>
      </c>
      <c r="H4972" t="s">
        <v>131</v>
      </c>
      <c r="I4972" t="s">
        <v>174</v>
      </c>
      <c r="J4972" t="s">
        <v>27</v>
      </c>
      <c r="K4972" t="s">
        <v>253</v>
      </c>
      <c r="L4972">
        <v>75007</v>
      </c>
      <c r="M4972" t="s">
        <v>3825</v>
      </c>
      <c r="N4972" t="s">
        <v>30</v>
      </c>
      <c r="O4972" t="s">
        <v>55</v>
      </c>
      <c r="P4972" t="s">
        <v>3826</v>
      </c>
      <c r="Q4972" s="8">
        <v>63000</v>
      </c>
      <c r="R4972">
        <v>3</v>
      </c>
      <c r="S4972" s="8">
        <f>Table3[[#This Row],[Harga]]*Table3[[#This Row],[Quantity]]</f>
        <v>189000</v>
      </c>
      <c r="T4972">
        <v>0.6</v>
      </c>
      <c r="U4972" s="8">
        <f>Table3[[#This Row],[Discount]]*Table3[[#This Row],[Revenue]]</f>
        <v>113400</v>
      </c>
      <c r="V4972" s="8">
        <f>Table3[[#This Row],[Revenue]]-Table3[[#This Row],[Total Discount]]</f>
        <v>75600</v>
      </c>
    </row>
    <row r="4973" spans="1:22" x14ac:dyDescent="0.35">
      <c r="A4973">
        <v>4969</v>
      </c>
      <c r="B4973" t="s">
        <v>9309</v>
      </c>
      <c r="C4973" s="5">
        <v>42260</v>
      </c>
      <c r="D4973" s="6">
        <v>2015</v>
      </c>
      <c r="E4973" s="5" t="s">
        <v>111</v>
      </c>
      <c r="F4973" s="7">
        <v>13</v>
      </c>
      <c r="G4973" t="s">
        <v>51</v>
      </c>
      <c r="H4973" t="s">
        <v>25</v>
      </c>
      <c r="I4973" t="s">
        <v>3779</v>
      </c>
      <c r="J4973" t="s">
        <v>37</v>
      </c>
      <c r="K4973" t="s">
        <v>236</v>
      </c>
      <c r="L4973">
        <v>92804</v>
      </c>
      <c r="M4973" t="s">
        <v>3309</v>
      </c>
      <c r="N4973" t="s">
        <v>30</v>
      </c>
      <c r="O4973" t="s">
        <v>55</v>
      </c>
      <c r="P4973" t="s">
        <v>3310</v>
      </c>
      <c r="Q4973" s="8">
        <v>23000</v>
      </c>
      <c r="R4973">
        <v>7</v>
      </c>
      <c r="S4973" s="8">
        <f>Table3[[#This Row],[Harga]]*Table3[[#This Row],[Quantity]]</f>
        <v>161000</v>
      </c>
      <c r="T4973">
        <v>0</v>
      </c>
      <c r="U4973" s="8">
        <f>Table3[[#This Row],[Discount]]*Table3[[#This Row],[Revenue]]</f>
        <v>0</v>
      </c>
      <c r="V4973" s="8">
        <f>Table3[[#This Row],[Revenue]]-Table3[[#This Row],[Total Discount]]</f>
        <v>161000</v>
      </c>
    </row>
    <row r="4974" spans="1:22" x14ac:dyDescent="0.35">
      <c r="A4974">
        <v>4970</v>
      </c>
      <c r="B4974" t="s">
        <v>9310</v>
      </c>
      <c r="C4974" s="5">
        <v>41734</v>
      </c>
      <c r="D4974" s="6">
        <v>2014</v>
      </c>
      <c r="E4974" s="5" t="s">
        <v>58</v>
      </c>
      <c r="F4974" s="7">
        <v>5</v>
      </c>
      <c r="G4974" t="s">
        <v>67</v>
      </c>
      <c r="H4974" t="s">
        <v>59</v>
      </c>
      <c r="I4974" t="s">
        <v>2864</v>
      </c>
      <c r="J4974" t="s">
        <v>37</v>
      </c>
      <c r="K4974" t="s">
        <v>46</v>
      </c>
      <c r="L4974">
        <v>40475</v>
      </c>
      <c r="M4974" t="s">
        <v>4049</v>
      </c>
      <c r="N4974" t="s">
        <v>40</v>
      </c>
      <c r="O4974" t="s">
        <v>71</v>
      </c>
      <c r="P4974" t="s">
        <v>4050</v>
      </c>
      <c r="Q4974" s="8">
        <v>50000</v>
      </c>
      <c r="R4974">
        <v>7</v>
      </c>
      <c r="S4974" s="8">
        <f>Table3[[#This Row],[Harga]]*Table3[[#This Row],[Quantity]]</f>
        <v>350000</v>
      </c>
      <c r="T4974">
        <v>0</v>
      </c>
      <c r="U4974" s="8">
        <f>Table3[[#This Row],[Discount]]*Table3[[#This Row],[Revenue]]</f>
        <v>0</v>
      </c>
      <c r="V4974" s="8">
        <f>Table3[[#This Row],[Revenue]]-Table3[[#This Row],[Total Discount]]</f>
        <v>350000</v>
      </c>
    </row>
    <row r="4975" spans="1:22" x14ac:dyDescent="0.35">
      <c r="A4975">
        <v>4971</v>
      </c>
      <c r="B4975" t="s">
        <v>9311</v>
      </c>
      <c r="C4975" s="5">
        <v>42287</v>
      </c>
      <c r="D4975" s="6">
        <v>2015</v>
      </c>
      <c r="E4975" s="5" t="s">
        <v>44</v>
      </c>
      <c r="F4975" s="7">
        <v>10</v>
      </c>
      <c r="G4975" t="s">
        <v>51</v>
      </c>
      <c r="H4975" t="s">
        <v>25</v>
      </c>
      <c r="I4975" t="s">
        <v>2433</v>
      </c>
      <c r="J4975" t="s">
        <v>37</v>
      </c>
      <c r="K4975" t="s">
        <v>118</v>
      </c>
      <c r="L4975">
        <v>93101</v>
      </c>
      <c r="M4975" t="s">
        <v>3585</v>
      </c>
      <c r="N4975" t="s">
        <v>30</v>
      </c>
      <c r="O4975" t="s">
        <v>108</v>
      </c>
      <c r="P4975" t="s">
        <v>3586</v>
      </c>
      <c r="Q4975" s="8">
        <v>121000</v>
      </c>
      <c r="R4975">
        <v>3</v>
      </c>
      <c r="S4975" s="8">
        <f>Table3[[#This Row],[Harga]]*Table3[[#This Row],[Quantity]]</f>
        <v>363000</v>
      </c>
      <c r="T4975">
        <v>0.2</v>
      </c>
      <c r="U4975" s="8">
        <f>Table3[[#This Row],[Discount]]*Table3[[#This Row],[Revenue]]</f>
        <v>72600</v>
      </c>
      <c r="V4975" s="8">
        <f>Table3[[#This Row],[Revenue]]-Table3[[#This Row],[Total Discount]]</f>
        <v>290400</v>
      </c>
    </row>
    <row r="4976" spans="1:22" x14ac:dyDescent="0.35">
      <c r="A4976">
        <v>4972</v>
      </c>
      <c r="B4976" t="s">
        <v>9312</v>
      </c>
      <c r="C4976" s="5">
        <v>42764</v>
      </c>
      <c r="D4976" s="6">
        <v>2017</v>
      </c>
      <c r="E4976" s="5" t="s">
        <v>115</v>
      </c>
      <c r="F4976" s="7">
        <v>29</v>
      </c>
      <c r="G4976" t="s">
        <v>35</v>
      </c>
      <c r="H4976" t="s">
        <v>139</v>
      </c>
      <c r="I4976" t="s">
        <v>3627</v>
      </c>
      <c r="J4976" t="s">
        <v>27</v>
      </c>
      <c r="K4976" t="s">
        <v>253</v>
      </c>
      <c r="L4976">
        <v>52302</v>
      </c>
      <c r="M4976" t="s">
        <v>4272</v>
      </c>
      <c r="N4976" t="s">
        <v>40</v>
      </c>
      <c r="O4976" t="s">
        <v>63</v>
      </c>
      <c r="P4976" t="s">
        <v>4273</v>
      </c>
      <c r="Q4976" s="8">
        <v>21000</v>
      </c>
      <c r="R4976">
        <v>2</v>
      </c>
      <c r="S4976" s="8">
        <f>Table3[[#This Row],[Harga]]*Table3[[#This Row],[Quantity]]</f>
        <v>42000</v>
      </c>
      <c r="T4976">
        <v>0</v>
      </c>
      <c r="U4976" s="8">
        <f>Table3[[#This Row],[Discount]]*Table3[[#This Row],[Revenue]]</f>
        <v>0</v>
      </c>
      <c r="V4976" s="8">
        <f>Table3[[#This Row],[Revenue]]-Table3[[#This Row],[Total Discount]]</f>
        <v>42000</v>
      </c>
    </row>
    <row r="4977" spans="1:22" x14ac:dyDescent="0.35">
      <c r="A4977">
        <v>4973</v>
      </c>
      <c r="B4977" t="s">
        <v>9313</v>
      </c>
      <c r="C4977" s="5">
        <v>42271</v>
      </c>
      <c r="D4977" s="6">
        <v>2015</v>
      </c>
      <c r="E4977" s="5" t="s">
        <v>111</v>
      </c>
      <c r="F4977" s="7">
        <v>24</v>
      </c>
      <c r="G4977" t="s">
        <v>67</v>
      </c>
      <c r="H4977" t="s">
        <v>25</v>
      </c>
      <c r="I4977" t="s">
        <v>2254</v>
      </c>
      <c r="J4977" t="s">
        <v>27</v>
      </c>
      <c r="K4977" t="s">
        <v>369</v>
      </c>
      <c r="L4977">
        <v>10035</v>
      </c>
      <c r="M4977" t="s">
        <v>3929</v>
      </c>
      <c r="N4977" t="s">
        <v>40</v>
      </c>
      <c r="O4977" t="s">
        <v>143</v>
      </c>
      <c r="P4977" t="s">
        <v>3930</v>
      </c>
      <c r="Q4977" s="8">
        <v>96000</v>
      </c>
      <c r="R4977">
        <v>1</v>
      </c>
      <c r="S4977" s="8">
        <f>Table3[[#This Row],[Harga]]*Table3[[#This Row],[Quantity]]</f>
        <v>96000</v>
      </c>
      <c r="T4977">
        <v>0</v>
      </c>
      <c r="U4977" s="8">
        <f>Table3[[#This Row],[Discount]]*Table3[[#This Row],[Revenue]]</f>
        <v>0</v>
      </c>
      <c r="V4977" s="8">
        <f>Table3[[#This Row],[Revenue]]-Table3[[#This Row],[Total Discount]]</f>
        <v>96000</v>
      </c>
    </row>
    <row r="4978" spans="1:22" x14ac:dyDescent="0.35">
      <c r="A4978">
        <v>4974</v>
      </c>
      <c r="B4978" t="s">
        <v>9314</v>
      </c>
      <c r="C4978" s="5">
        <v>42444</v>
      </c>
      <c r="D4978" s="6">
        <v>2016</v>
      </c>
      <c r="E4978" s="5" t="s">
        <v>159</v>
      </c>
      <c r="F4978" s="7">
        <v>15</v>
      </c>
      <c r="G4978" t="s">
        <v>67</v>
      </c>
      <c r="H4978" t="s">
        <v>139</v>
      </c>
      <c r="I4978" t="s">
        <v>2624</v>
      </c>
      <c r="J4978" t="s">
        <v>37</v>
      </c>
      <c r="K4978" t="s">
        <v>253</v>
      </c>
      <c r="L4978">
        <v>77803</v>
      </c>
      <c r="M4978" t="s">
        <v>244</v>
      </c>
      <c r="N4978" t="s">
        <v>30</v>
      </c>
      <c r="O4978" t="s">
        <v>108</v>
      </c>
      <c r="P4978" t="s">
        <v>245</v>
      </c>
      <c r="Q4978" s="8">
        <v>302000</v>
      </c>
      <c r="R4978">
        <v>5</v>
      </c>
      <c r="S4978" s="8">
        <f>Table3[[#This Row],[Harga]]*Table3[[#This Row],[Quantity]]</f>
        <v>1510000</v>
      </c>
      <c r="T4978">
        <v>0.3</v>
      </c>
      <c r="U4978" s="8">
        <f>Table3[[#This Row],[Discount]]*Table3[[#This Row],[Revenue]]</f>
        <v>453000</v>
      </c>
      <c r="V4978" s="8">
        <f>Table3[[#This Row],[Revenue]]-Table3[[#This Row],[Total Discount]]</f>
        <v>1057000</v>
      </c>
    </row>
    <row r="4979" spans="1:22" x14ac:dyDescent="0.35">
      <c r="A4979">
        <v>4975</v>
      </c>
      <c r="B4979" t="s">
        <v>9315</v>
      </c>
      <c r="C4979" s="5">
        <v>41967</v>
      </c>
      <c r="D4979" s="6">
        <v>2014</v>
      </c>
      <c r="E4979" s="5" t="s">
        <v>23</v>
      </c>
      <c r="F4979" s="7">
        <v>24</v>
      </c>
      <c r="G4979" t="s">
        <v>24</v>
      </c>
      <c r="H4979" t="s">
        <v>139</v>
      </c>
      <c r="I4979" t="s">
        <v>2031</v>
      </c>
      <c r="J4979" t="s">
        <v>75</v>
      </c>
      <c r="K4979" t="s">
        <v>420</v>
      </c>
      <c r="L4979">
        <v>44312</v>
      </c>
      <c r="M4979" t="s">
        <v>9316</v>
      </c>
      <c r="N4979" t="s">
        <v>40</v>
      </c>
      <c r="O4979" t="s">
        <v>71</v>
      </c>
      <c r="P4979" t="s">
        <v>9317</v>
      </c>
      <c r="Q4979" s="8">
        <v>6000</v>
      </c>
      <c r="R4979">
        <v>3</v>
      </c>
      <c r="S4979" s="8">
        <f>Table3[[#This Row],[Harga]]*Table3[[#This Row],[Quantity]]</f>
        <v>18000</v>
      </c>
      <c r="T4979">
        <v>0.7</v>
      </c>
      <c r="U4979" s="8">
        <f>Table3[[#This Row],[Discount]]*Table3[[#This Row],[Revenue]]</f>
        <v>12600</v>
      </c>
      <c r="V4979" s="8">
        <f>Table3[[#This Row],[Revenue]]-Table3[[#This Row],[Total Discount]]</f>
        <v>5400</v>
      </c>
    </row>
    <row r="4980" spans="1:22" x14ac:dyDescent="0.35">
      <c r="A4980">
        <v>4976</v>
      </c>
      <c r="B4980" t="s">
        <v>9318</v>
      </c>
      <c r="C4980" s="5">
        <v>42861</v>
      </c>
      <c r="D4980" s="6">
        <v>2017</v>
      </c>
      <c r="E4980" s="5" t="s">
        <v>87</v>
      </c>
      <c r="F4980" s="7">
        <v>6</v>
      </c>
      <c r="G4980" t="s">
        <v>67</v>
      </c>
      <c r="H4980" t="s">
        <v>25</v>
      </c>
      <c r="I4980" t="s">
        <v>1083</v>
      </c>
      <c r="J4980" t="s">
        <v>27</v>
      </c>
      <c r="K4980" t="s">
        <v>329</v>
      </c>
      <c r="L4980">
        <v>60653</v>
      </c>
      <c r="M4980" t="s">
        <v>2057</v>
      </c>
      <c r="N4980" t="s">
        <v>135</v>
      </c>
      <c r="O4980" t="s">
        <v>162</v>
      </c>
      <c r="P4980" t="s">
        <v>2058</v>
      </c>
      <c r="Q4980" s="8">
        <v>432000</v>
      </c>
      <c r="R4980">
        <v>4</v>
      </c>
      <c r="S4980" s="8">
        <f>Table3[[#This Row],[Harga]]*Table3[[#This Row],[Quantity]]</f>
        <v>1728000</v>
      </c>
      <c r="T4980">
        <v>0.2</v>
      </c>
      <c r="U4980" s="8">
        <f>Table3[[#This Row],[Discount]]*Table3[[#This Row],[Revenue]]</f>
        <v>345600</v>
      </c>
      <c r="V4980" s="8">
        <f>Table3[[#This Row],[Revenue]]-Table3[[#This Row],[Total Discount]]</f>
        <v>1382400</v>
      </c>
    </row>
    <row r="4981" spans="1:22" x14ac:dyDescent="0.35">
      <c r="A4981">
        <v>4977</v>
      </c>
      <c r="B4981" t="s">
        <v>9319</v>
      </c>
      <c r="C4981" s="5">
        <v>42083</v>
      </c>
      <c r="D4981" s="6">
        <v>2015</v>
      </c>
      <c r="E4981" s="5" t="s">
        <v>159</v>
      </c>
      <c r="F4981" s="7">
        <v>20</v>
      </c>
      <c r="G4981" t="s">
        <v>116</v>
      </c>
      <c r="H4981" t="s">
        <v>59</v>
      </c>
      <c r="I4981" t="s">
        <v>4667</v>
      </c>
      <c r="J4981" t="s">
        <v>37</v>
      </c>
      <c r="K4981" t="s">
        <v>141</v>
      </c>
      <c r="L4981">
        <v>10035</v>
      </c>
      <c r="M4981" t="s">
        <v>778</v>
      </c>
      <c r="N4981" t="s">
        <v>40</v>
      </c>
      <c r="O4981" t="s">
        <v>71</v>
      </c>
      <c r="P4981" t="s">
        <v>779</v>
      </c>
      <c r="Q4981" s="8">
        <v>13000</v>
      </c>
      <c r="R4981">
        <v>3</v>
      </c>
      <c r="S4981" s="8">
        <f>Table3[[#This Row],[Harga]]*Table3[[#This Row],[Quantity]]</f>
        <v>39000</v>
      </c>
      <c r="T4981">
        <v>0.2</v>
      </c>
      <c r="U4981" s="8">
        <f>Table3[[#This Row],[Discount]]*Table3[[#This Row],[Revenue]]</f>
        <v>7800</v>
      </c>
      <c r="V4981" s="8">
        <f>Table3[[#This Row],[Revenue]]-Table3[[#This Row],[Total Discount]]</f>
        <v>31200</v>
      </c>
    </row>
    <row r="4982" spans="1:22" x14ac:dyDescent="0.35">
      <c r="A4982">
        <v>4978</v>
      </c>
      <c r="B4982" t="s">
        <v>9320</v>
      </c>
      <c r="C4982" s="5">
        <v>42617</v>
      </c>
      <c r="D4982" s="6">
        <v>2016</v>
      </c>
      <c r="E4982" s="5" t="s">
        <v>111</v>
      </c>
      <c r="F4982" s="7">
        <v>4</v>
      </c>
      <c r="G4982" t="s">
        <v>67</v>
      </c>
      <c r="H4982" t="s">
        <v>25</v>
      </c>
      <c r="I4982" t="s">
        <v>7317</v>
      </c>
      <c r="J4982" t="s">
        <v>27</v>
      </c>
      <c r="K4982" t="s">
        <v>369</v>
      </c>
      <c r="L4982">
        <v>94122</v>
      </c>
      <c r="M4982" t="s">
        <v>6201</v>
      </c>
      <c r="N4982" t="s">
        <v>30</v>
      </c>
      <c r="O4982" t="s">
        <v>55</v>
      </c>
      <c r="P4982" t="s">
        <v>6202</v>
      </c>
      <c r="Q4982" s="8">
        <v>33000</v>
      </c>
      <c r="R4982">
        <v>3</v>
      </c>
      <c r="S4982" s="8">
        <f>Table3[[#This Row],[Harga]]*Table3[[#This Row],[Quantity]]</f>
        <v>99000</v>
      </c>
      <c r="T4982">
        <v>0</v>
      </c>
      <c r="U4982" s="8">
        <f>Table3[[#This Row],[Discount]]*Table3[[#This Row],[Revenue]]</f>
        <v>0</v>
      </c>
      <c r="V4982" s="8">
        <f>Table3[[#This Row],[Revenue]]-Table3[[#This Row],[Total Discount]]</f>
        <v>99000</v>
      </c>
    </row>
    <row r="4983" spans="1:22" x14ac:dyDescent="0.35">
      <c r="A4983">
        <v>4979</v>
      </c>
      <c r="B4983" t="s">
        <v>9321</v>
      </c>
      <c r="C4983" s="5">
        <v>42321</v>
      </c>
      <c r="D4983" s="6">
        <v>2015</v>
      </c>
      <c r="E4983" s="5" t="s">
        <v>23</v>
      </c>
      <c r="F4983" s="7">
        <v>13</v>
      </c>
      <c r="G4983" t="s">
        <v>51</v>
      </c>
      <c r="H4983" t="s">
        <v>139</v>
      </c>
      <c r="I4983" t="s">
        <v>808</v>
      </c>
      <c r="J4983" t="s">
        <v>27</v>
      </c>
      <c r="K4983" t="s">
        <v>61</v>
      </c>
      <c r="L4983">
        <v>92404</v>
      </c>
      <c r="M4983" t="s">
        <v>4394</v>
      </c>
      <c r="N4983" t="s">
        <v>40</v>
      </c>
      <c r="O4983" t="s">
        <v>71</v>
      </c>
      <c r="P4983" t="s">
        <v>4395</v>
      </c>
      <c r="Q4983" s="8">
        <v>13000</v>
      </c>
      <c r="R4983">
        <v>2</v>
      </c>
      <c r="S4983" s="8">
        <f>Table3[[#This Row],[Harga]]*Table3[[#This Row],[Quantity]]</f>
        <v>26000</v>
      </c>
      <c r="T4983">
        <v>0.2</v>
      </c>
      <c r="U4983" s="8">
        <f>Table3[[#This Row],[Discount]]*Table3[[#This Row],[Revenue]]</f>
        <v>5200</v>
      </c>
      <c r="V4983" s="8">
        <f>Table3[[#This Row],[Revenue]]-Table3[[#This Row],[Total Discount]]</f>
        <v>20800</v>
      </c>
    </row>
    <row r="4984" spans="1:22" x14ac:dyDescent="0.35">
      <c r="A4984">
        <v>4980</v>
      </c>
      <c r="B4984" t="s">
        <v>9322</v>
      </c>
      <c r="C4984" s="5">
        <v>41831</v>
      </c>
      <c r="D4984" s="6">
        <v>2014</v>
      </c>
      <c r="E4984" s="5" t="s">
        <v>104</v>
      </c>
      <c r="F4984" s="7">
        <v>11</v>
      </c>
      <c r="G4984" t="s">
        <v>51</v>
      </c>
      <c r="H4984" t="s">
        <v>139</v>
      </c>
      <c r="I4984" t="s">
        <v>2779</v>
      </c>
      <c r="J4984" t="s">
        <v>27</v>
      </c>
      <c r="K4984" t="s">
        <v>274</v>
      </c>
      <c r="L4984">
        <v>14304</v>
      </c>
      <c r="M4984" t="s">
        <v>4538</v>
      </c>
      <c r="N4984" t="s">
        <v>135</v>
      </c>
      <c r="O4984" t="s">
        <v>136</v>
      </c>
      <c r="P4984" t="s">
        <v>4539</v>
      </c>
      <c r="Q4984" s="8">
        <v>220000</v>
      </c>
      <c r="R4984">
        <v>3</v>
      </c>
      <c r="S4984" s="8">
        <f>Table3[[#This Row],[Harga]]*Table3[[#This Row],[Quantity]]</f>
        <v>660000</v>
      </c>
      <c r="T4984">
        <v>0</v>
      </c>
      <c r="U4984" s="8">
        <f>Table3[[#This Row],[Discount]]*Table3[[#This Row],[Revenue]]</f>
        <v>0</v>
      </c>
      <c r="V4984" s="8">
        <f>Table3[[#This Row],[Revenue]]-Table3[[#This Row],[Total Discount]]</f>
        <v>660000</v>
      </c>
    </row>
    <row r="4985" spans="1:22" x14ac:dyDescent="0.35">
      <c r="A4985">
        <v>4981</v>
      </c>
      <c r="B4985" t="s">
        <v>9323</v>
      </c>
      <c r="C4985" s="5">
        <v>42467</v>
      </c>
      <c r="D4985" s="6">
        <v>2016</v>
      </c>
      <c r="E4985" s="5" t="s">
        <v>58</v>
      </c>
      <c r="F4985" s="7">
        <v>7</v>
      </c>
      <c r="G4985" t="s">
        <v>24</v>
      </c>
      <c r="H4985" t="s">
        <v>139</v>
      </c>
      <c r="I4985" t="s">
        <v>1137</v>
      </c>
      <c r="J4985" t="s">
        <v>27</v>
      </c>
      <c r="K4985" t="s">
        <v>127</v>
      </c>
      <c r="L4985">
        <v>19120</v>
      </c>
      <c r="M4985" t="s">
        <v>8108</v>
      </c>
      <c r="N4985" t="s">
        <v>40</v>
      </c>
      <c r="O4985" t="s">
        <v>78</v>
      </c>
      <c r="P4985" t="s">
        <v>8109</v>
      </c>
      <c r="Q4985" s="8">
        <v>42000</v>
      </c>
      <c r="R4985">
        <v>3</v>
      </c>
      <c r="S4985" s="8">
        <f>Table3[[#This Row],[Harga]]*Table3[[#This Row],[Quantity]]</f>
        <v>126000</v>
      </c>
      <c r="T4985">
        <v>0.2</v>
      </c>
      <c r="U4985" s="8">
        <f>Table3[[#This Row],[Discount]]*Table3[[#This Row],[Revenue]]</f>
        <v>25200</v>
      </c>
      <c r="V4985" s="8">
        <f>Table3[[#This Row],[Revenue]]-Table3[[#This Row],[Total Discount]]</f>
        <v>100800</v>
      </c>
    </row>
    <row r="4986" spans="1:22" x14ac:dyDescent="0.35">
      <c r="A4986">
        <v>4982</v>
      </c>
      <c r="B4986" t="s">
        <v>9324</v>
      </c>
      <c r="C4986" s="5">
        <v>42910</v>
      </c>
      <c r="D4986" s="6">
        <v>2017</v>
      </c>
      <c r="E4986" s="5" t="s">
        <v>34</v>
      </c>
      <c r="F4986" s="7">
        <v>24</v>
      </c>
      <c r="G4986" t="s">
        <v>51</v>
      </c>
      <c r="H4986" t="s">
        <v>25</v>
      </c>
      <c r="I4986" t="s">
        <v>3725</v>
      </c>
      <c r="J4986" t="s">
        <v>27</v>
      </c>
      <c r="K4986" t="s">
        <v>369</v>
      </c>
      <c r="L4986">
        <v>2920</v>
      </c>
      <c r="M4986" t="s">
        <v>3349</v>
      </c>
      <c r="N4986" t="s">
        <v>40</v>
      </c>
      <c r="O4986" t="s">
        <v>71</v>
      </c>
      <c r="P4986" t="s">
        <v>3350</v>
      </c>
      <c r="Q4986" s="8">
        <v>55000</v>
      </c>
      <c r="R4986">
        <v>3</v>
      </c>
      <c r="S4986" s="8">
        <f>Table3[[#This Row],[Harga]]*Table3[[#This Row],[Quantity]]</f>
        <v>165000</v>
      </c>
      <c r="T4986">
        <v>0</v>
      </c>
      <c r="U4986" s="8">
        <f>Table3[[#This Row],[Discount]]*Table3[[#This Row],[Revenue]]</f>
        <v>0</v>
      </c>
      <c r="V4986" s="8">
        <f>Table3[[#This Row],[Revenue]]-Table3[[#This Row],[Total Discount]]</f>
        <v>165000</v>
      </c>
    </row>
    <row r="4987" spans="1:22" x14ac:dyDescent="0.35">
      <c r="A4987">
        <v>4983</v>
      </c>
      <c r="B4987" t="s">
        <v>9325</v>
      </c>
      <c r="C4987" s="5">
        <v>42524</v>
      </c>
      <c r="D4987" s="6">
        <v>2016</v>
      </c>
      <c r="E4987" s="5" t="s">
        <v>34</v>
      </c>
      <c r="F4987" s="7">
        <v>3</v>
      </c>
      <c r="G4987" t="s">
        <v>51</v>
      </c>
      <c r="H4987" t="s">
        <v>131</v>
      </c>
      <c r="I4987" t="s">
        <v>1385</v>
      </c>
      <c r="J4987" t="s">
        <v>37</v>
      </c>
      <c r="K4987" t="s">
        <v>193</v>
      </c>
      <c r="L4987">
        <v>90049</v>
      </c>
      <c r="M4987" t="s">
        <v>4553</v>
      </c>
      <c r="N4987" t="s">
        <v>30</v>
      </c>
      <c r="O4987" t="s">
        <v>48</v>
      </c>
      <c r="P4987" t="s">
        <v>4554</v>
      </c>
      <c r="Q4987" s="8">
        <v>80000</v>
      </c>
      <c r="R4987">
        <v>2</v>
      </c>
      <c r="S4987" s="8">
        <f>Table3[[#This Row],[Harga]]*Table3[[#This Row],[Quantity]]</f>
        <v>160000</v>
      </c>
      <c r="T4987">
        <v>0.2</v>
      </c>
      <c r="U4987" s="8">
        <f>Table3[[#This Row],[Discount]]*Table3[[#This Row],[Revenue]]</f>
        <v>32000</v>
      </c>
      <c r="V4987" s="8">
        <f>Table3[[#This Row],[Revenue]]-Table3[[#This Row],[Total Discount]]</f>
        <v>128000</v>
      </c>
    </row>
    <row r="4988" spans="1:22" x14ac:dyDescent="0.35">
      <c r="A4988">
        <v>4984</v>
      </c>
      <c r="B4988" t="s">
        <v>9326</v>
      </c>
      <c r="C4988" s="5">
        <v>42716</v>
      </c>
      <c r="D4988" s="6">
        <v>2016</v>
      </c>
      <c r="E4988" s="5" t="s">
        <v>66</v>
      </c>
      <c r="F4988" s="7">
        <v>12</v>
      </c>
      <c r="G4988" t="s">
        <v>24</v>
      </c>
      <c r="H4988" t="s">
        <v>139</v>
      </c>
      <c r="I4988" t="s">
        <v>1853</v>
      </c>
      <c r="J4988" t="s">
        <v>37</v>
      </c>
      <c r="K4988" t="s">
        <v>38</v>
      </c>
      <c r="L4988">
        <v>10009</v>
      </c>
      <c r="M4988" t="s">
        <v>3582</v>
      </c>
      <c r="N4988" t="s">
        <v>30</v>
      </c>
      <c r="O4988" t="s">
        <v>55</v>
      </c>
      <c r="P4988" t="s">
        <v>8848</v>
      </c>
      <c r="Q4988" s="8">
        <v>128000</v>
      </c>
      <c r="R4988">
        <v>5</v>
      </c>
      <c r="S4988" s="8">
        <f>Table3[[#This Row],[Harga]]*Table3[[#This Row],[Quantity]]</f>
        <v>640000</v>
      </c>
      <c r="T4988">
        <v>0</v>
      </c>
      <c r="U4988" s="8">
        <f>Table3[[#This Row],[Discount]]*Table3[[#This Row],[Revenue]]</f>
        <v>0</v>
      </c>
      <c r="V4988" s="8">
        <f>Table3[[#This Row],[Revenue]]-Table3[[#This Row],[Total Discount]]</f>
        <v>640000</v>
      </c>
    </row>
    <row r="4989" spans="1:22" x14ac:dyDescent="0.35">
      <c r="A4989">
        <v>4985</v>
      </c>
      <c r="B4989" t="s">
        <v>9327</v>
      </c>
      <c r="C4989" s="5">
        <v>43063</v>
      </c>
      <c r="D4989" s="6">
        <v>2017</v>
      </c>
      <c r="E4989" s="5" t="s">
        <v>23</v>
      </c>
      <c r="F4989" s="7">
        <v>24</v>
      </c>
      <c r="G4989" t="s">
        <v>51</v>
      </c>
      <c r="H4989" t="s">
        <v>139</v>
      </c>
      <c r="I4989" t="s">
        <v>1200</v>
      </c>
      <c r="J4989" t="s">
        <v>27</v>
      </c>
      <c r="K4989" t="s">
        <v>28</v>
      </c>
      <c r="L4989">
        <v>94122</v>
      </c>
      <c r="M4989" t="s">
        <v>889</v>
      </c>
      <c r="N4989" t="s">
        <v>135</v>
      </c>
      <c r="O4989" t="s">
        <v>162</v>
      </c>
      <c r="P4989" t="s">
        <v>890</v>
      </c>
      <c r="Q4989" s="8">
        <v>64000</v>
      </c>
      <c r="R4989">
        <v>14</v>
      </c>
      <c r="S4989" s="8">
        <f>Table3[[#This Row],[Harga]]*Table3[[#This Row],[Quantity]]</f>
        <v>896000</v>
      </c>
      <c r="T4989">
        <v>0</v>
      </c>
      <c r="U4989" s="8">
        <f>Table3[[#This Row],[Discount]]*Table3[[#This Row],[Revenue]]</f>
        <v>0</v>
      </c>
      <c r="V4989" s="8">
        <f>Table3[[#This Row],[Revenue]]-Table3[[#This Row],[Total Discount]]</f>
        <v>896000</v>
      </c>
    </row>
    <row r="4990" spans="1:22" x14ac:dyDescent="0.35">
      <c r="A4990">
        <v>4986</v>
      </c>
      <c r="B4990" t="s">
        <v>9328</v>
      </c>
      <c r="C4990" s="5">
        <v>42001</v>
      </c>
      <c r="D4990" s="6">
        <v>2014</v>
      </c>
      <c r="E4990" s="5" t="s">
        <v>66</v>
      </c>
      <c r="F4990" s="7">
        <v>28</v>
      </c>
      <c r="G4990" t="s">
        <v>51</v>
      </c>
      <c r="H4990" t="s">
        <v>105</v>
      </c>
      <c r="I4990" t="s">
        <v>963</v>
      </c>
      <c r="J4990" t="s">
        <v>27</v>
      </c>
      <c r="K4990" t="s">
        <v>151</v>
      </c>
      <c r="L4990">
        <v>92804</v>
      </c>
      <c r="M4990" t="s">
        <v>4112</v>
      </c>
      <c r="N4990" t="s">
        <v>40</v>
      </c>
      <c r="O4990" t="s">
        <v>84</v>
      </c>
      <c r="P4990" t="s">
        <v>4113</v>
      </c>
      <c r="Q4990" s="8">
        <v>444000</v>
      </c>
      <c r="R4990">
        <v>9</v>
      </c>
      <c r="S4990" s="8">
        <f>Table3[[#This Row],[Harga]]*Table3[[#This Row],[Quantity]]</f>
        <v>3996000</v>
      </c>
      <c r="T4990">
        <v>0</v>
      </c>
      <c r="U4990" s="8">
        <f>Table3[[#This Row],[Discount]]*Table3[[#This Row],[Revenue]]</f>
        <v>0</v>
      </c>
      <c r="V4990" s="8">
        <f>Table3[[#This Row],[Revenue]]-Table3[[#This Row],[Total Discount]]</f>
        <v>3996000</v>
      </c>
    </row>
    <row r="4991" spans="1:22" x14ac:dyDescent="0.35">
      <c r="A4991">
        <v>4987</v>
      </c>
      <c r="B4991" t="s">
        <v>9329</v>
      </c>
      <c r="C4991" s="5">
        <v>42106</v>
      </c>
      <c r="D4991" s="6">
        <v>2015</v>
      </c>
      <c r="E4991" s="5" t="s">
        <v>58</v>
      </c>
      <c r="F4991" s="7">
        <v>12</v>
      </c>
      <c r="G4991" t="s">
        <v>51</v>
      </c>
      <c r="H4991" t="s">
        <v>25</v>
      </c>
      <c r="I4991" t="s">
        <v>1847</v>
      </c>
      <c r="J4991" t="s">
        <v>75</v>
      </c>
      <c r="K4991" t="s">
        <v>227</v>
      </c>
      <c r="L4991">
        <v>98103</v>
      </c>
      <c r="M4991" t="s">
        <v>2540</v>
      </c>
      <c r="N4991" t="s">
        <v>40</v>
      </c>
      <c r="O4991" t="s">
        <v>84</v>
      </c>
      <c r="P4991" t="s">
        <v>2541</v>
      </c>
      <c r="Q4991" s="8">
        <v>41000</v>
      </c>
      <c r="R4991">
        <v>3</v>
      </c>
      <c r="S4991" s="8">
        <f>Table3[[#This Row],[Harga]]*Table3[[#This Row],[Quantity]]</f>
        <v>123000</v>
      </c>
      <c r="T4991">
        <v>0</v>
      </c>
      <c r="U4991" s="8">
        <f>Table3[[#This Row],[Discount]]*Table3[[#This Row],[Revenue]]</f>
        <v>0</v>
      </c>
      <c r="V4991" s="8">
        <f>Table3[[#This Row],[Revenue]]-Table3[[#This Row],[Total Discount]]</f>
        <v>123000</v>
      </c>
    </row>
    <row r="4992" spans="1:22" x14ac:dyDescent="0.35">
      <c r="A4992">
        <v>4988</v>
      </c>
      <c r="B4992" t="s">
        <v>9330</v>
      </c>
      <c r="C4992" s="5">
        <v>41700</v>
      </c>
      <c r="D4992" s="6">
        <v>2014</v>
      </c>
      <c r="E4992" s="5" t="s">
        <v>159</v>
      </c>
      <c r="F4992" s="7">
        <v>2</v>
      </c>
      <c r="G4992" t="s">
        <v>67</v>
      </c>
      <c r="H4992" t="s">
        <v>139</v>
      </c>
      <c r="I4992" t="s">
        <v>2410</v>
      </c>
      <c r="J4992" t="s">
        <v>37</v>
      </c>
      <c r="K4992" t="s">
        <v>236</v>
      </c>
      <c r="L4992">
        <v>19120</v>
      </c>
      <c r="M4992" t="s">
        <v>4200</v>
      </c>
      <c r="N4992" t="s">
        <v>40</v>
      </c>
      <c r="O4992" t="s">
        <v>63</v>
      </c>
      <c r="P4992" t="s">
        <v>4201</v>
      </c>
      <c r="Q4992" s="8">
        <v>9000</v>
      </c>
      <c r="R4992">
        <v>1</v>
      </c>
      <c r="S4992" s="8">
        <f>Table3[[#This Row],[Harga]]*Table3[[#This Row],[Quantity]]</f>
        <v>9000</v>
      </c>
      <c r="T4992">
        <v>0.2</v>
      </c>
      <c r="U4992" s="8">
        <f>Table3[[#This Row],[Discount]]*Table3[[#This Row],[Revenue]]</f>
        <v>1800</v>
      </c>
      <c r="V4992" s="8">
        <f>Table3[[#This Row],[Revenue]]-Table3[[#This Row],[Total Discount]]</f>
        <v>7200</v>
      </c>
    </row>
    <row r="4993" spans="1:22" x14ac:dyDescent="0.35">
      <c r="A4993">
        <v>4989</v>
      </c>
      <c r="B4993" t="s">
        <v>9331</v>
      </c>
      <c r="C4993" s="5">
        <v>42887</v>
      </c>
      <c r="D4993" s="6">
        <v>2017</v>
      </c>
      <c r="E4993" s="5" t="s">
        <v>34</v>
      </c>
      <c r="F4993" s="7">
        <v>1</v>
      </c>
      <c r="G4993" t="s">
        <v>51</v>
      </c>
      <c r="H4993" t="s">
        <v>25</v>
      </c>
      <c r="I4993" t="s">
        <v>1457</v>
      </c>
      <c r="J4993" t="s">
        <v>37</v>
      </c>
      <c r="K4993" t="s">
        <v>89</v>
      </c>
      <c r="L4993">
        <v>46203</v>
      </c>
      <c r="M4993" t="s">
        <v>1407</v>
      </c>
      <c r="N4993" t="s">
        <v>30</v>
      </c>
      <c r="O4993" t="s">
        <v>108</v>
      </c>
      <c r="P4993" t="s">
        <v>1408</v>
      </c>
      <c r="Q4993" s="8">
        <v>642000</v>
      </c>
      <c r="R4993">
        <v>6</v>
      </c>
      <c r="S4993" s="8">
        <f>Table3[[#This Row],[Harga]]*Table3[[#This Row],[Quantity]]</f>
        <v>3852000</v>
      </c>
      <c r="T4993">
        <v>0</v>
      </c>
      <c r="U4993" s="8">
        <f>Table3[[#This Row],[Discount]]*Table3[[#This Row],[Revenue]]</f>
        <v>0</v>
      </c>
      <c r="V4993" s="8">
        <f>Table3[[#This Row],[Revenue]]-Table3[[#This Row],[Total Discount]]</f>
        <v>3852000</v>
      </c>
    </row>
    <row r="4994" spans="1:22" x14ac:dyDescent="0.35">
      <c r="A4994">
        <v>4990</v>
      </c>
      <c r="B4994" t="s">
        <v>9332</v>
      </c>
      <c r="C4994" s="5">
        <v>42352</v>
      </c>
      <c r="D4994" s="6">
        <v>2015</v>
      </c>
      <c r="E4994" s="5" t="s">
        <v>66</v>
      </c>
      <c r="F4994" s="7">
        <v>14</v>
      </c>
      <c r="G4994" t="s">
        <v>51</v>
      </c>
      <c r="H4994" t="s">
        <v>139</v>
      </c>
      <c r="I4994" t="s">
        <v>4863</v>
      </c>
      <c r="J4994" t="s">
        <v>37</v>
      </c>
      <c r="K4994" t="s">
        <v>141</v>
      </c>
      <c r="L4994">
        <v>90045</v>
      </c>
      <c r="M4994" t="s">
        <v>6440</v>
      </c>
      <c r="N4994" t="s">
        <v>40</v>
      </c>
      <c r="O4994" t="s">
        <v>71</v>
      </c>
      <c r="P4994" t="s">
        <v>6441</v>
      </c>
      <c r="Q4994" s="8">
        <v>35000</v>
      </c>
      <c r="R4994">
        <v>2</v>
      </c>
      <c r="S4994" s="8">
        <f>Table3[[#This Row],[Harga]]*Table3[[#This Row],[Quantity]]</f>
        <v>70000</v>
      </c>
      <c r="T4994">
        <v>0.2</v>
      </c>
      <c r="U4994" s="8">
        <f>Table3[[#This Row],[Discount]]*Table3[[#This Row],[Revenue]]</f>
        <v>14000</v>
      </c>
      <c r="V4994" s="8">
        <f>Table3[[#This Row],[Revenue]]-Table3[[#This Row],[Total Discount]]</f>
        <v>56000</v>
      </c>
    </row>
    <row r="4995" spans="1:22" x14ac:dyDescent="0.35">
      <c r="A4995">
        <v>4991</v>
      </c>
      <c r="B4995" t="s">
        <v>9333</v>
      </c>
      <c r="C4995" s="5">
        <v>41954</v>
      </c>
      <c r="D4995" s="6">
        <v>2014</v>
      </c>
      <c r="E4995" s="5" t="s">
        <v>23</v>
      </c>
      <c r="F4995" s="7">
        <v>11</v>
      </c>
      <c r="G4995" t="s">
        <v>51</v>
      </c>
      <c r="H4995" t="s">
        <v>25</v>
      </c>
      <c r="I4995" t="s">
        <v>3541</v>
      </c>
      <c r="J4995" t="s">
        <v>75</v>
      </c>
      <c r="K4995" t="s">
        <v>141</v>
      </c>
      <c r="L4995">
        <v>10801</v>
      </c>
      <c r="M4995" t="s">
        <v>5202</v>
      </c>
      <c r="N4995" t="s">
        <v>40</v>
      </c>
      <c r="O4995" t="s">
        <v>63</v>
      </c>
      <c r="P4995" t="s">
        <v>5203</v>
      </c>
      <c r="Q4995" s="8">
        <v>30000</v>
      </c>
      <c r="R4995">
        <v>5</v>
      </c>
      <c r="S4995" s="8">
        <f>Table3[[#This Row],[Harga]]*Table3[[#This Row],[Quantity]]</f>
        <v>150000</v>
      </c>
      <c r="T4995">
        <v>0</v>
      </c>
      <c r="U4995" s="8">
        <f>Table3[[#This Row],[Discount]]*Table3[[#This Row],[Revenue]]</f>
        <v>0</v>
      </c>
      <c r="V4995" s="8">
        <f>Table3[[#This Row],[Revenue]]-Table3[[#This Row],[Total Discount]]</f>
        <v>150000</v>
      </c>
    </row>
    <row r="4996" spans="1:22" x14ac:dyDescent="0.35">
      <c r="A4996">
        <v>4992</v>
      </c>
      <c r="B4996" t="s">
        <v>9334</v>
      </c>
      <c r="C4996" s="5">
        <v>43014</v>
      </c>
      <c r="D4996" s="6">
        <v>2017</v>
      </c>
      <c r="E4996" s="5" t="s">
        <v>44</v>
      </c>
      <c r="F4996" s="7">
        <v>6</v>
      </c>
      <c r="G4996" t="s">
        <v>51</v>
      </c>
      <c r="H4996" t="s">
        <v>25</v>
      </c>
      <c r="I4996" t="s">
        <v>1069</v>
      </c>
      <c r="J4996" t="s">
        <v>27</v>
      </c>
      <c r="K4996" t="s">
        <v>651</v>
      </c>
      <c r="L4996">
        <v>85224</v>
      </c>
      <c r="M4996" t="s">
        <v>7893</v>
      </c>
      <c r="N4996" t="s">
        <v>40</v>
      </c>
      <c r="O4996" t="s">
        <v>96</v>
      </c>
      <c r="P4996" t="s">
        <v>7894</v>
      </c>
      <c r="Q4996" s="8">
        <v>12000</v>
      </c>
      <c r="R4996">
        <v>2</v>
      </c>
      <c r="S4996" s="8">
        <f>Table3[[#This Row],[Harga]]*Table3[[#This Row],[Quantity]]</f>
        <v>24000</v>
      </c>
      <c r="T4996">
        <v>0.2</v>
      </c>
      <c r="U4996" s="8">
        <f>Table3[[#This Row],[Discount]]*Table3[[#This Row],[Revenue]]</f>
        <v>4800</v>
      </c>
      <c r="V4996" s="8">
        <f>Table3[[#This Row],[Revenue]]-Table3[[#This Row],[Total Discount]]</f>
        <v>19200</v>
      </c>
    </row>
    <row r="4997" spans="1:22" x14ac:dyDescent="0.35">
      <c r="A4997">
        <v>4993</v>
      </c>
      <c r="B4997" t="s">
        <v>9335</v>
      </c>
      <c r="C4997" s="5">
        <v>42994</v>
      </c>
      <c r="D4997" s="6">
        <v>2017</v>
      </c>
      <c r="E4997" s="5" t="s">
        <v>111</v>
      </c>
      <c r="F4997" s="7">
        <v>16</v>
      </c>
      <c r="G4997" t="s">
        <v>51</v>
      </c>
      <c r="H4997" t="s">
        <v>25</v>
      </c>
      <c r="I4997" t="s">
        <v>3907</v>
      </c>
      <c r="J4997" t="s">
        <v>75</v>
      </c>
      <c r="K4997" t="s">
        <v>420</v>
      </c>
      <c r="L4997">
        <v>41042</v>
      </c>
      <c r="M4997" t="s">
        <v>4752</v>
      </c>
      <c r="N4997" t="s">
        <v>135</v>
      </c>
      <c r="O4997" t="s">
        <v>162</v>
      </c>
      <c r="P4997" t="s">
        <v>4753</v>
      </c>
      <c r="Q4997" s="8">
        <v>72000</v>
      </c>
      <c r="R4997">
        <v>1</v>
      </c>
      <c r="S4997" s="8">
        <f>Table3[[#This Row],[Harga]]*Table3[[#This Row],[Quantity]]</f>
        <v>72000</v>
      </c>
      <c r="T4997">
        <v>0</v>
      </c>
      <c r="U4997" s="8">
        <f>Table3[[#This Row],[Discount]]*Table3[[#This Row],[Revenue]]</f>
        <v>0</v>
      </c>
      <c r="V4997" s="8">
        <f>Table3[[#This Row],[Revenue]]-Table3[[#This Row],[Total Discount]]</f>
        <v>72000</v>
      </c>
    </row>
    <row r="4998" spans="1:22" x14ac:dyDescent="0.35">
      <c r="A4998">
        <v>4994</v>
      </c>
      <c r="B4998" t="s">
        <v>9336</v>
      </c>
      <c r="C4998" s="5">
        <v>42082</v>
      </c>
      <c r="D4998" s="6">
        <v>2015</v>
      </c>
      <c r="E4998" s="5" t="s">
        <v>159</v>
      </c>
      <c r="F4998" s="7">
        <v>19</v>
      </c>
      <c r="G4998" t="s">
        <v>35</v>
      </c>
      <c r="H4998" t="s">
        <v>25</v>
      </c>
      <c r="I4998" t="s">
        <v>2458</v>
      </c>
      <c r="J4998" t="s">
        <v>75</v>
      </c>
      <c r="K4998" t="s">
        <v>193</v>
      </c>
      <c r="L4998">
        <v>77041</v>
      </c>
      <c r="M4998" t="s">
        <v>2853</v>
      </c>
      <c r="N4998" t="s">
        <v>40</v>
      </c>
      <c r="O4998" t="s">
        <v>63</v>
      </c>
      <c r="P4998" t="s">
        <v>2854</v>
      </c>
      <c r="Q4998" s="8">
        <v>369000</v>
      </c>
      <c r="R4998">
        <v>2</v>
      </c>
      <c r="S4998" s="8">
        <f>Table3[[#This Row],[Harga]]*Table3[[#This Row],[Quantity]]</f>
        <v>738000</v>
      </c>
      <c r="T4998">
        <v>0.2</v>
      </c>
      <c r="U4998" s="8">
        <f>Table3[[#This Row],[Discount]]*Table3[[#This Row],[Revenue]]</f>
        <v>147600</v>
      </c>
      <c r="V4998" s="8">
        <f>Table3[[#This Row],[Revenue]]-Table3[[#This Row],[Total Discount]]</f>
        <v>590400</v>
      </c>
    </row>
    <row r="4999" spans="1:22" x14ac:dyDescent="0.35">
      <c r="A4999">
        <v>4995</v>
      </c>
      <c r="B4999" t="s">
        <v>9337</v>
      </c>
      <c r="C4999" s="5">
        <v>42211</v>
      </c>
      <c r="D4999" s="6">
        <v>2015</v>
      </c>
      <c r="E4999" s="5" t="s">
        <v>104</v>
      </c>
      <c r="F4999" s="7">
        <v>26</v>
      </c>
      <c r="G4999" t="s">
        <v>67</v>
      </c>
      <c r="H4999" t="s">
        <v>25</v>
      </c>
      <c r="I4999" t="s">
        <v>1137</v>
      </c>
      <c r="J4999" t="s">
        <v>27</v>
      </c>
      <c r="K4999" t="s">
        <v>69</v>
      </c>
      <c r="L4999">
        <v>19140</v>
      </c>
      <c r="M4999" t="s">
        <v>2207</v>
      </c>
      <c r="N4999" t="s">
        <v>40</v>
      </c>
      <c r="O4999" t="s">
        <v>63</v>
      </c>
      <c r="P4999" t="s">
        <v>2208</v>
      </c>
      <c r="Q4999" s="8">
        <v>39000</v>
      </c>
      <c r="R4999">
        <v>2</v>
      </c>
      <c r="S4999" s="8">
        <f>Table3[[#This Row],[Harga]]*Table3[[#This Row],[Quantity]]</f>
        <v>78000</v>
      </c>
      <c r="T4999">
        <v>0.2</v>
      </c>
      <c r="U4999" s="8">
        <f>Table3[[#This Row],[Discount]]*Table3[[#This Row],[Revenue]]</f>
        <v>15600</v>
      </c>
      <c r="V4999" s="8">
        <f>Table3[[#This Row],[Revenue]]-Table3[[#This Row],[Total Discount]]</f>
        <v>62400</v>
      </c>
    </row>
    <row r="5000" spans="1:22" x14ac:dyDescent="0.35">
      <c r="A5000">
        <v>4996</v>
      </c>
      <c r="B5000" t="s">
        <v>9338</v>
      </c>
      <c r="C5000" s="5">
        <v>42709</v>
      </c>
      <c r="D5000" s="6">
        <v>2016</v>
      </c>
      <c r="E5000" s="5" t="s">
        <v>66</v>
      </c>
      <c r="F5000" s="7">
        <v>5</v>
      </c>
      <c r="G5000" t="s">
        <v>51</v>
      </c>
      <c r="H5000" t="s">
        <v>25</v>
      </c>
      <c r="I5000" t="s">
        <v>8192</v>
      </c>
      <c r="J5000" t="s">
        <v>37</v>
      </c>
      <c r="K5000" t="s">
        <v>141</v>
      </c>
      <c r="L5000">
        <v>19711</v>
      </c>
      <c r="M5000" t="s">
        <v>632</v>
      </c>
      <c r="N5000" t="s">
        <v>30</v>
      </c>
      <c r="O5000" t="s">
        <v>55</v>
      </c>
      <c r="P5000" t="s">
        <v>633</v>
      </c>
      <c r="Q5000" s="8">
        <v>27000</v>
      </c>
      <c r="R5000">
        <v>1</v>
      </c>
      <c r="S5000" s="8">
        <f>Table3[[#This Row],[Harga]]*Table3[[#This Row],[Quantity]]</f>
        <v>27000</v>
      </c>
      <c r="T5000">
        <v>0</v>
      </c>
      <c r="U5000" s="8">
        <f>Table3[[#This Row],[Discount]]*Table3[[#This Row],[Revenue]]</f>
        <v>0</v>
      </c>
      <c r="V5000" s="8">
        <f>Table3[[#This Row],[Revenue]]-Table3[[#This Row],[Total Discount]]</f>
        <v>27000</v>
      </c>
    </row>
    <row r="5001" spans="1:22" x14ac:dyDescent="0.35">
      <c r="A5001">
        <v>4997</v>
      </c>
      <c r="B5001" t="s">
        <v>9339</v>
      </c>
      <c r="C5001" s="5">
        <v>43080</v>
      </c>
      <c r="D5001" s="6">
        <v>2017</v>
      </c>
      <c r="E5001" s="5" t="s">
        <v>66</v>
      </c>
      <c r="F5001" s="7">
        <v>11</v>
      </c>
      <c r="G5001" t="s">
        <v>51</v>
      </c>
      <c r="H5001" t="s">
        <v>131</v>
      </c>
      <c r="I5001" t="s">
        <v>3303</v>
      </c>
      <c r="J5001" t="s">
        <v>27</v>
      </c>
      <c r="K5001" t="s">
        <v>28</v>
      </c>
      <c r="L5001">
        <v>7060</v>
      </c>
      <c r="M5001" t="s">
        <v>7040</v>
      </c>
      <c r="N5001" t="s">
        <v>40</v>
      </c>
      <c r="O5001" t="s">
        <v>71</v>
      </c>
      <c r="P5001" t="s">
        <v>7041</v>
      </c>
      <c r="Q5001" s="8">
        <v>3000</v>
      </c>
      <c r="R5001">
        <v>5</v>
      </c>
      <c r="S5001" s="8">
        <f>Table3[[#This Row],[Harga]]*Table3[[#This Row],[Quantity]]</f>
        <v>15000</v>
      </c>
      <c r="T5001">
        <v>0</v>
      </c>
      <c r="U5001" s="8">
        <f>Table3[[#This Row],[Discount]]*Table3[[#This Row],[Revenue]]</f>
        <v>0</v>
      </c>
      <c r="V5001" s="8">
        <f>Table3[[#This Row],[Revenue]]-Table3[[#This Row],[Total Discount]]</f>
        <v>15000</v>
      </c>
    </row>
    <row r="5002" spans="1:22" x14ac:dyDescent="0.35">
      <c r="A5002">
        <v>4998</v>
      </c>
      <c r="B5002" t="s">
        <v>9340</v>
      </c>
      <c r="C5002" s="5">
        <v>42183</v>
      </c>
      <c r="D5002" s="6">
        <v>2015</v>
      </c>
      <c r="E5002" s="5" t="s">
        <v>34</v>
      </c>
      <c r="F5002" s="7">
        <v>28</v>
      </c>
      <c r="G5002" t="s">
        <v>116</v>
      </c>
      <c r="H5002" t="s">
        <v>139</v>
      </c>
      <c r="I5002" t="s">
        <v>455</v>
      </c>
      <c r="J5002" t="s">
        <v>75</v>
      </c>
      <c r="K5002" t="s">
        <v>141</v>
      </c>
      <c r="L5002">
        <v>30080</v>
      </c>
      <c r="M5002" t="s">
        <v>2343</v>
      </c>
      <c r="N5002" t="s">
        <v>40</v>
      </c>
      <c r="O5002" t="s">
        <v>71</v>
      </c>
      <c r="P5002" t="s">
        <v>2344</v>
      </c>
      <c r="Q5002" s="8">
        <v>335000</v>
      </c>
      <c r="R5002">
        <v>2</v>
      </c>
      <c r="S5002" s="8">
        <f>Table3[[#This Row],[Harga]]*Table3[[#This Row],[Quantity]]</f>
        <v>670000</v>
      </c>
      <c r="T5002">
        <v>0</v>
      </c>
      <c r="U5002" s="8">
        <f>Table3[[#This Row],[Discount]]*Table3[[#This Row],[Revenue]]</f>
        <v>0</v>
      </c>
      <c r="V5002" s="8">
        <f>Table3[[#This Row],[Revenue]]-Table3[[#This Row],[Total Discount]]</f>
        <v>670000</v>
      </c>
    </row>
    <row r="5003" spans="1:22" x14ac:dyDescent="0.35">
      <c r="A5003">
        <v>4999</v>
      </c>
      <c r="B5003" t="s">
        <v>9341</v>
      </c>
      <c r="C5003" s="5">
        <v>42624</v>
      </c>
      <c r="D5003" s="6">
        <v>2016</v>
      </c>
      <c r="E5003" s="5" t="s">
        <v>111</v>
      </c>
      <c r="F5003" s="7">
        <v>11</v>
      </c>
      <c r="G5003" t="s">
        <v>51</v>
      </c>
      <c r="H5003" t="s">
        <v>25</v>
      </c>
      <c r="I5003" t="s">
        <v>311</v>
      </c>
      <c r="J5003" t="s">
        <v>27</v>
      </c>
      <c r="K5003" t="s">
        <v>222</v>
      </c>
      <c r="L5003">
        <v>77041</v>
      </c>
      <c r="M5003" t="s">
        <v>1425</v>
      </c>
      <c r="N5003" t="s">
        <v>40</v>
      </c>
      <c r="O5003" t="s">
        <v>143</v>
      </c>
      <c r="P5003" t="s">
        <v>1426</v>
      </c>
      <c r="Q5003" s="8">
        <v>187000</v>
      </c>
      <c r="R5003">
        <v>2</v>
      </c>
      <c r="S5003" s="8">
        <f>Table3[[#This Row],[Harga]]*Table3[[#This Row],[Quantity]]</f>
        <v>374000</v>
      </c>
      <c r="T5003">
        <v>0.2</v>
      </c>
      <c r="U5003" s="8">
        <f>Table3[[#This Row],[Discount]]*Table3[[#This Row],[Revenue]]</f>
        <v>74800</v>
      </c>
      <c r="V5003" s="8">
        <f>Table3[[#This Row],[Revenue]]-Table3[[#This Row],[Total Discount]]</f>
        <v>299200</v>
      </c>
    </row>
    <row r="5004" spans="1:22" x14ac:dyDescent="0.35">
      <c r="A5004">
        <v>5000</v>
      </c>
      <c r="B5004" t="s">
        <v>9342</v>
      </c>
      <c r="C5004" s="5">
        <v>42710</v>
      </c>
      <c r="D5004" s="6">
        <v>2016</v>
      </c>
      <c r="E5004" s="5" t="s">
        <v>66</v>
      </c>
      <c r="F5004" s="7">
        <v>6</v>
      </c>
      <c r="G5004" t="s">
        <v>51</v>
      </c>
      <c r="H5004" t="s">
        <v>25</v>
      </c>
      <c r="I5004" t="s">
        <v>2006</v>
      </c>
      <c r="J5004" t="s">
        <v>75</v>
      </c>
      <c r="K5004" t="s">
        <v>188</v>
      </c>
      <c r="L5004">
        <v>90032</v>
      </c>
      <c r="M5004" t="s">
        <v>9343</v>
      </c>
      <c r="N5004" t="s">
        <v>135</v>
      </c>
      <c r="O5004" t="s">
        <v>136</v>
      </c>
      <c r="P5004" t="s">
        <v>9344</v>
      </c>
      <c r="Q5004" s="8">
        <v>272000</v>
      </c>
      <c r="R5004">
        <v>5</v>
      </c>
      <c r="S5004" s="8">
        <f>Table3[[#This Row],[Harga]]*Table3[[#This Row],[Quantity]]</f>
        <v>1360000</v>
      </c>
      <c r="T5004">
        <v>0.2</v>
      </c>
      <c r="U5004" s="8">
        <f>Table3[[#This Row],[Discount]]*Table3[[#This Row],[Revenue]]</f>
        <v>272000</v>
      </c>
      <c r="V5004" s="8">
        <f>Table3[[#This Row],[Revenue]]-Table3[[#This Row],[Total Discount]]</f>
        <v>1088000</v>
      </c>
    </row>
    <row r="5005" spans="1:22" x14ac:dyDescent="0.35">
      <c r="A5005">
        <v>5001</v>
      </c>
      <c r="B5005" t="s">
        <v>9345</v>
      </c>
      <c r="C5005" s="5">
        <v>42253</v>
      </c>
      <c r="D5005" s="6">
        <v>2015</v>
      </c>
      <c r="E5005" s="5" t="s">
        <v>111</v>
      </c>
      <c r="F5005" s="7">
        <v>6</v>
      </c>
      <c r="G5005" t="s">
        <v>35</v>
      </c>
      <c r="H5005" t="s">
        <v>25</v>
      </c>
      <c r="I5005" t="s">
        <v>2731</v>
      </c>
      <c r="J5005" t="s">
        <v>27</v>
      </c>
      <c r="K5005" t="s">
        <v>227</v>
      </c>
      <c r="L5005">
        <v>70506</v>
      </c>
      <c r="M5005" t="s">
        <v>2578</v>
      </c>
      <c r="N5005" t="s">
        <v>30</v>
      </c>
      <c r="O5005" t="s">
        <v>48</v>
      </c>
      <c r="P5005" t="s">
        <v>1971</v>
      </c>
      <c r="Q5005" s="8">
        <v>172000</v>
      </c>
      <c r="R5005">
        <v>1</v>
      </c>
      <c r="S5005" s="8">
        <f>Table3[[#This Row],[Harga]]*Table3[[#This Row],[Quantity]]</f>
        <v>172000</v>
      </c>
      <c r="T5005">
        <v>0</v>
      </c>
      <c r="U5005" s="8">
        <f>Table3[[#This Row],[Discount]]*Table3[[#This Row],[Revenue]]</f>
        <v>0</v>
      </c>
      <c r="V5005" s="8">
        <f>Table3[[#This Row],[Revenue]]-Table3[[#This Row],[Total Discount]]</f>
        <v>172000</v>
      </c>
    </row>
    <row r="5006" spans="1:22" x14ac:dyDescent="0.35">
      <c r="A5006">
        <v>5002</v>
      </c>
      <c r="B5006" t="s">
        <v>9346</v>
      </c>
      <c r="C5006" s="5">
        <v>42950</v>
      </c>
      <c r="D5006" s="6">
        <v>2017</v>
      </c>
      <c r="E5006" s="5" t="s">
        <v>93</v>
      </c>
      <c r="F5006" s="7">
        <v>3</v>
      </c>
      <c r="G5006" t="s">
        <v>51</v>
      </c>
      <c r="H5006" t="s">
        <v>25</v>
      </c>
      <c r="I5006" t="s">
        <v>183</v>
      </c>
      <c r="J5006" t="s">
        <v>27</v>
      </c>
      <c r="K5006" t="s">
        <v>274</v>
      </c>
      <c r="L5006">
        <v>45014</v>
      </c>
      <c r="M5006" t="s">
        <v>1394</v>
      </c>
      <c r="N5006" t="s">
        <v>40</v>
      </c>
      <c r="O5006" t="s">
        <v>41</v>
      </c>
      <c r="P5006" t="s">
        <v>1395</v>
      </c>
      <c r="Q5006" s="8">
        <v>13000</v>
      </c>
      <c r="R5006">
        <v>5</v>
      </c>
      <c r="S5006" s="8">
        <f>Table3[[#This Row],[Harga]]*Table3[[#This Row],[Quantity]]</f>
        <v>65000</v>
      </c>
      <c r="T5006">
        <v>0.2</v>
      </c>
      <c r="U5006" s="8">
        <f>Table3[[#This Row],[Discount]]*Table3[[#This Row],[Revenue]]</f>
        <v>13000</v>
      </c>
      <c r="V5006" s="8">
        <f>Table3[[#This Row],[Revenue]]-Table3[[#This Row],[Total Discount]]</f>
        <v>52000</v>
      </c>
    </row>
    <row r="5007" spans="1:22" x14ac:dyDescent="0.35">
      <c r="A5007">
        <v>5003</v>
      </c>
      <c r="B5007" t="s">
        <v>9347</v>
      </c>
      <c r="C5007" s="5">
        <v>42635</v>
      </c>
      <c r="D5007" s="6">
        <v>2016</v>
      </c>
      <c r="E5007" s="5" t="s">
        <v>111</v>
      </c>
      <c r="F5007" s="7">
        <v>22</v>
      </c>
      <c r="G5007" t="s">
        <v>67</v>
      </c>
      <c r="H5007" t="s">
        <v>25</v>
      </c>
      <c r="I5007" t="s">
        <v>311</v>
      </c>
      <c r="J5007" t="s">
        <v>27</v>
      </c>
      <c r="K5007" t="s">
        <v>274</v>
      </c>
      <c r="L5007">
        <v>49505</v>
      </c>
      <c r="M5007" t="s">
        <v>1681</v>
      </c>
      <c r="N5007" t="s">
        <v>40</v>
      </c>
      <c r="O5007" t="s">
        <v>63</v>
      </c>
      <c r="P5007" t="s">
        <v>1682</v>
      </c>
      <c r="Q5007" s="8">
        <v>13000</v>
      </c>
      <c r="R5007">
        <v>7</v>
      </c>
      <c r="S5007" s="8">
        <f>Table3[[#This Row],[Harga]]*Table3[[#This Row],[Quantity]]</f>
        <v>91000</v>
      </c>
      <c r="T5007">
        <v>0</v>
      </c>
      <c r="U5007" s="8">
        <f>Table3[[#This Row],[Discount]]*Table3[[#This Row],[Revenue]]</f>
        <v>0</v>
      </c>
      <c r="V5007" s="8">
        <f>Table3[[#This Row],[Revenue]]-Table3[[#This Row],[Total Discount]]</f>
        <v>91000</v>
      </c>
    </row>
    <row r="5008" spans="1:22" x14ac:dyDescent="0.35">
      <c r="A5008">
        <v>5004</v>
      </c>
      <c r="B5008" t="s">
        <v>9348</v>
      </c>
      <c r="C5008" s="5">
        <v>42141</v>
      </c>
      <c r="D5008" s="6">
        <v>2015</v>
      </c>
      <c r="E5008" s="5" t="s">
        <v>87</v>
      </c>
      <c r="F5008" s="7">
        <v>17</v>
      </c>
      <c r="G5008" t="s">
        <v>51</v>
      </c>
      <c r="H5008" t="s">
        <v>139</v>
      </c>
      <c r="I5008" t="s">
        <v>1111</v>
      </c>
      <c r="J5008" t="s">
        <v>27</v>
      </c>
      <c r="K5008" t="s">
        <v>151</v>
      </c>
      <c r="L5008">
        <v>11561</v>
      </c>
      <c r="M5008" t="s">
        <v>1958</v>
      </c>
      <c r="N5008" t="s">
        <v>40</v>
      </c>
      <c r="O5008" t="s">
        <v>41</v>
      </c>
      <c r="P5008" t="s">
        <v>1959</v>
      </c>
      <c r="Q5008" s="8">
        <v>7000</v>
      </c>
      <c r="R5008">
        <v>10</v>
      </c>
      <c r="S5008" s="8">
        <f>Table3[[#This Row],[Harga]]*Table3[[#This Row],[Quantity]]</f>
        <v>70000</v>
      </c>
      <c r="T5008">
        <v>0</v>
      </c>
      <c r="U5008" s="8">
        <f>Table3[[#This Row],[Discount]]*Table3[[#This Row],[Revenue]]</f>
        <v>0</v>
      </c>
      <c r="V5008" s="8">
        <f>Table3[[#This Row],[Revenue]]-Table3[[#This Row],[Total Discount]]</f>
        <v>70000</v>
      </c>
    </row>
    <row r="5009" spans="1:22" x14ac:dyDescent="0.35">
      <c r="A5009">
        <v>5005</v>
      </c>
      <c r="B5009" t="s">
        <v>9349</v>
      </c>
      <c r="C5009" s="5">
        <v>42642</v>
      </c>
      <c r="D5009" s="6">
        <v>2016</v>
      </c>
      <c r="E5009" s="5" t="s">
        <v>111</v>
      </c>
      <c r="F5009" s="7">
        <v>29</v>
      </c>
      <c r="G5009" t="s">
        <v>51</v>
      </c>
      <c r="H5009" t="s">
        <v>25</v>
      </c>
      <c r="I5009" t="s">
        <v>3378</v>
      </c>
      <c r="J5009" t="s">
        <v>27</v>
      </c>
      <c r="K5009" t="s">
        <v>218</v>
      </c>
      <c r="L5009">
        <v>90008</v>
      </c>
      <c r="M5009" t="s">
        <v>9350</v>
      </c>
      <c r="N5009" t="s">
        <v>135</v>
      </c>
      <c r="O5009" t="s">
        <v>162</v>
      </c>
      <c r="P5009" t="s">
        <v>9351</v>
      </c>
      <c r="Q5009" s="8">
        <v>37000</v>
      </c>
      <c r="R5009">
        <v>1</v>
      </c>
      <c r="S5009" s="8">
        <f>Table3[[#This Row],[Harga]]*Table3[[#This Row],[Quantity]]</f>
        <v>37000</v>
      </c>
      <c r="T5009">
        <v>0</v>
      </c>
      <c r="U5009" s="8">
        <f>Table3[[#This Row],[Discount]]*Table3[[#This Row],[Revenue]]</f>
        <v>0</v>
      </c>
      <c r="V5009" s="8">
        <f>Table3[[#This Row],[Revenue]]-Table3[[#This Row],[Total Discount]]</f>
        <v>37000</v>
      </c>
    </row>
    <row r="5010" spans="1:22" x14ac:dyDescent="0.35">
      <c r="A5010">
        <v>5006</v>
      </c>
      <c r="B5010" t="s">
        <v>9352</v>
      </c>
      <c r="C5010" s="5">
        <v>43056</v>
      </c>
      <c r="D5010" s="6">
        <v>2017</v>
      </c>
      <c r="E5010" s="5" t="s">
        <v>23</v>
      </c>
      <c r="F5010" s="7">
        <v>17</v>
      </c>
      <c r="G5010" t="s">
        <v>51</v>
      </c>
      <c r="H5010" t="s">
        <v>25</v>
      </c>
      <c r="I5010" t="s">
        <v>150</v>
      </c>
      <c r="J5010" t="s">
        <v>37</v>
      </c>
      <c r="K5010" t="s">
        <v>127</v>
      </c>
      <c r="L5010">
        <v>30605</v>
      </c>
      <c r="M5010" t="s">
        <v>5055</v>
      </c>
      <c r="N5010" t="s">
        <v>135</v>
      </c>
      <c r="O5010" t="s">
        <v>162</v>
      </c>
      <c r="P5010" t="s">
        <v>5056</v>
      </c>
      <c r="Q5010" s="8">
        <v>448000</v>
      </c>
      <c r="R5010">
        <v>1</v>
      </c>
      <c r="S5010" s="8">
        <f>Table3[[#This Row],[Harga]]*Table3[[#This Row],[Quantity]]</f>
        <v>448000</v>
      </c>
      <c r="T5010">
        <v>0</v>
      </c>
      <c r="U5010" s="8">
        <f>Table3[[#This Row],[Discount]]*Table3[[#This Row],[Revenue]]</f>
        <v>0</v>
      </c>
      <c r="V5010" s="8">
        <f>Table3[[#This Row],[Revenue]]-Table3[[#This Row],[Total Discount]]</f>
        <v>448000</v>
      </c>
    </row>
    <row r="5011" spans="1:22" x14ac:dyDescent="0.35">
      <c r="A5011">
        <v>5007</v>
      </c>
      <c r="B5011" t="s">
        <v>9353</v>
      </c>
      <c r="C5011" s="5">
        <v>41660</v>
      </c>
      <c r="D5011" s="6">
        <v>2014</v>
      </c>
      <c r="E5011" s="5" t="s">
        <v>115</v>
      </c>
      <c r="F5011" s="7">
        <v>21</v>
      </c>
      <c r="G5011" t="s">
        <v>51</v>
      </c>
      <c r="H5011" t="s">
        <v>139</v>
      </c>
      <c r="I5011" t="s">
        <v>2513</v>
      </c>
      <c r="J5011" t="s">
        <v>27</v>
      </c>
      <c r="K5011" t="s">
        <v>651</v>
      </c>
      <c r="L5011">
        <v>33180</v>
      </c>
      <c r="M5011" t="s">
        <v>3002</v>
      </c>
      <c r="N5011" t="s">
        <v>30</v>
      </c>
      <c r="O5011" t="s">
        <v>55</v>
      </c>
      <c r="P5011" t="s">
        <v>3003</v>
      </c>
      <c r="Q5011" s="8">
        <v>32000</v>
      </c>
      <c r="R5011">
        <v>3</v>
      </c>
      <c r="S5011" s="8">
        <f>Table3[[#This Row],[Harga]]*Table3[[#This Row],[Quantity]]</f>
        <v>96000</v>
      </c>
      <c r="T5011">
        <v>0.2</v>
      </c>
      <c r="U5011" s="8">
        <f>Table3[[#This Row],[Discount]]*Table3[[#This Row],[Revenue]]</f>
        <v>19200</v>
      </c>
      <c r="V5011" s="8">
        <f>Table3[[#This Row],[Revenue]]-Table3[[#This Row],[Total Discount]]</f>
        <v>76800</v>
      </c>
    </row>
    <row r="5012" spans="1:22" x14ac:dyDescent="0.35">
      <c r="A5012">
        <v>5008</v>
      </c>
      <c r="B5012" t="s">
        <v>9354</v>
      </c>
      <c r="C5012" s="5">
        <v>42792</v>
      </c>
      <c r="D5012" s="6">
        <v>2017</v>
      </c>
      <c r="E5012" s="5" t="s">
        <v>344</v>
      </c>
      <c r="F5012" s="7">
        <v>26</v>
      </c>
      <c r="G5012" t="s">
        <v>67</v>
      </c>
      <c r="H5012" t="s">
        <v>25</v>
      </c>
      <c r="I5012" t="s">
        <v>389</v>
      </c>
      <c r="J5012" t="s">
        <v>27</v>
      </c>
      <c r="K5012" t="s">
        <v>236</v>
      </c>
      <c r="L5012">
        <v>92627</v>
      </c>
      <c r="M5012" t="s">
        <v>6791</v>
      </c>
      <c r="N5012" t="s">
        <v>30</v>
      </c>
      <c r="O5012" t="s">
        <v>55</v>
      </c>
      <c r="P5012" t="s">
        <v>6792</v>
      </c>
      <c r="Q5012" s="8">
        <v>92000</v>
      </c>
      <c r="R5012">
        <v>2</v>
      </c>
      <c r="S5012" s="8">
        <f>Table3[[#This Row],[Harga]]*Table3[[#This Row],[Quantity]]</f>
        <v>184000</v>
      </c>
      <c r="T5012">
        <v>0</v>
      </c>
      <c r="U5012" s="8">
        <f>Table3[[#This Row],[Discount]]*Table3[[#This Row],[Revenue]]</f>
        <v>0</v>
      </c>
      <c r="V5012" s="8">
        <f>Table3[[#This Row],[Revenue]]-Table3[[#This Row],[Total Discount]]</f>
        <v>184000</v>
      </c>
    </row>
    <row r="5013" spans="1:22" x14ac:dyDescent="0.35">
      <c r="A5013">
        <v>5009</v>
      </c>
      <c r="B5013" t="s">
        <v>9355</v>
      </c>
      <c r="C5013" s="5">
        <v>42859</v>
      </c>
      <c r="D5013" s="6">
        <v>2017</v>
      </c>
      <c r="E5013" s="5" t="s">
        <v>87</v>
      </c>
      <c r="F5013" s="7">
        <v>4</v>
      </c>
      <c r="G5013" t="s">
        <v>51</v>
      </c>
      <c r="H5013" t="s">
        <v>25</v>
      </c>
      <c r="I5013" t="s">
        <v>2123</v>
      </c>
      <c r="J5013" t="s">
        <v>27</v>
      </c>
      <c r="K5013" t="s">
        <v>38</v>
      </c>
      <c r="L5013">
        <v>92683</v>
      </c>
      <c r="M5013" t="s">
        <v>425</v>
      </c>
      <c r="N5013" t="s">
        <v>40</v>
      </c>
      <c r="O5013" t="s">
        <v>78</v>
      </c>
      <c r="P5013" t="s">
        <v>426</v>
      </c>
      <c r="Q5013" s="8">
        <v>98000</v>
      </c>
      <c r="R5013">
        <v>2</v>
      </c>
      <c r="S5013" s="8">
        <f>Table3[[#This Row],[Harga]]*Table3[[#This Row],[Quantity]]</f>
        <v>196000</v>
      </c>
      <c r="T5013">
        <v>0</v>
      </c>
      <c r="U5013" s="8">
        <f>Table3[[#This Row],[Discount]]*Table3[[#This Row],[Revenue]]</f>
        <v>0</v>
      </c>
      <c r="V5013" s="8">
        <f>Table3[[#This Row],[Revenue]]-Table3[[#This Row],[Total Discount]]</f>
        <v>196000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2023-03-30T13:08:23Z</dcterms:created>
  <dcterms:modified xsi:type="dcterms:W3CDTF">2023-04-05T18:28:50Z</dcterms:modified>
</cp:coreProperties>
</file>